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Trunk\common\excel\xls\Main\survivor\"/>
    </mc:Choice>
  </mc:AlternateContent>
  <xr:revisionPtr revIDLastSave="0" documentId="13_ncr:1_{C9069EFE-D368-43B9-B686-D0B2002A0BD2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怪物刷新表" sheetId="1" r:id="rId1"/>
    <sheet name="怪物链表" sheetId="3" r:id="rId2"/>
    <sheet name="#怪物链模板" sheetId="6" state="hidden" r:id="rId3"/>
    <sheet name="#怪物刷新配置索引" sheetId="2" r:id="rId4"/>
  </sheets>
  <externalReferences>
    <externalReference r:id="rId5"/>
    <externalReference r:id="rId6"/>
    <externalReference r:id="rId7"/>
  </externalReferences>
  <definedNames>
    <definedName name="_xlnm._FilterDatabase" localSheetId="1" hidden="1">怪物链表!$M$1:$M$2023</definedName>
    <definedName name="_xlnm._FilterDatabase" localSheetId="0" hidden="1">怪物刷新表!$D$1:$D$3583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768" i="1" l="1"/>
  <c r="S769" i="1"/>
  <c r="F1798" i="3" l="1"/>
  <c r="F1797" i="3"/>
  <c r="F1796" i="3"/>
  <c r="F1795" i="3"/>
  <c r="F1918" i="3"/>
  <c r="F1917" i="3"/>
  <c r="F1916" i="3"/>
  <c r="F1915" i="3"/>
  <c r="F1914" i="3"/>
  <c r="G3538" i="1" l="1"/>
  <c r="H3538" i="1" s="1"/>
  <c r="G3537" i="1"/>
  <c r="H3537" i="1" s="1"/>
  <c r="G3397" i="1"/>
  <c r="H3397" i="1" s="1"/>
  <c r="G3396" i="1"/>
  <c r="H3396" i="1" s="1"/>
  <c r="G3256" i="1"/>
  <c r="H3256" i="1" s="1"/>
  <c r="G3255" i="1"/>
  <c r="H3255" i="1" s="1"/>
  <c r="G3121" i="1"/>
  <c r="H3121" i="1" s="1"/>
  <c r="G3120" i="1"/>
  <c r="H3120" i="1" s="1"/>
  <c r="G2996" i="1"/>
  <c r="H2996" i="1" s="1"/>
  <c r="G2995" i="1"/>
  <c r="H2995" i="1" s="1"/>
  <c r="G2696" i="1"/>
  <c r="H2696" i="1" s="1"/>
  <c r="G2695" i="1"/>
  <c r="H2695" i="1" s="1"/>
  <c r="G2553" i="1"/>
  <c r="H2553" i="1" s="1"/>
  <c r="G2552" i="1"/>
  <c r="H2552" i="1" s="1"/>
  <c r="G2410" i="1"/>
  <c r="H2410" i="1" s="1"/>
  <c r="G2409" i="1"/>
  <c r="H2409" i="1" s="1"/>
  <c r="G2272" i="1"/>
  <c r="H2272" i="1" s="1"/>
  <c r="G2271" i="1"/>
  <c r="H2271" i="1" s="1"/>
  <c r="G2133" i="1"/>
  <c r="H2133" i="1" s="1"/>
  <c r="G2132" i="1"/>
  <c r="H2132" i="1" s="1"/>
  <c r="G1804" i="1"/>
  <c r="H1804" i="1" s="1"/>
  <c r="G1803" i="1"/>
  <c r="H1803" i="1" s="1"/>
  <c r="G1664" i="1"/>
  <c r="H1664" i="1" s="1"/>
  <c r="G1663" i="1"/>
  <c r="H1663" i="1" s="1"/>
  <c r="G1524" i="1"/>
  <c r="H1524" i="1" s="1"/>
  <c r="G1523" i="1"/>
  <c r="H1523" i="1" s="1"/>
  <c r="G1387" i="1"/>
  <c r="H1387" i="1" s="1"/>
  <c r="G1386" i="1"/>
  <c r="H1386" i="1" s="1"/>
  <c r="G1254" i="1"/>
  <c r="H1254" i="1" s="1"/>
  <c r="G1253" i="1"/>
  <c r="H1253" i="1" s="1"/>
  <c r="G962" i="1"/>
  <c r="H962" i="1" s="1"/>
  <c r="G961" i="1"/>
  <c r="H961" i="1" s="1"/>
  <c r="G817" i="1"/>
  <c r="H817" i="1" s="1"/>
  <c r="G816" i="1"/>
  <c r="H816" i="1" s="1"/>
  <c r="G672" i="1"/>
  <c r="H672" i="1" s="1"/>
  <c r="G671" i="1"/>
  <c r="H671" i="1" s="1"/>
  <c r="G533" i="1"/>
  <c r="H533" i="1" s="1"/>
  <c r="G532" i="1"/>
  <c r="H532" i="1" s="1"/>
  <c r="G394" i="1"/>
  <c r="H394" i="1" s="1"/>
  <c r="G393" i="1"/>
  <c r="H393" i="1" s="1"/>
  <c r="AC3536" i="1" l="1"/>
  <c r="AE3536" i="1" s="1"/>
  <c r="AD3536" i="1" s="1"/>
  <c r="O3536" i="1"/>
  <c r="J3536" i="1"/>
  <c r="H3536" i="1"/>
  <c r="AC3395" i="1"/>
  <c r="AE3395" i="1" s="1"/>
  <c r="AD3395" i="1" s="1"/>
  <c r="O3395" i="1"/>
  <c r="J3395" i="1"/>
  <c r="H3395" i="1"/>
  <c r="AC3254" i="1"/>
  <c r="AE3254" i="1" s="1"/>
  <c r="AD3254" i="1" s="1"/>
  <c r="O3254" i="1"/>
  <c r="J3254" i="1"/>
  <c r="H3254" i="1"/>
  <c r="AC3119" i="1"/>
  <c r="AE3119" i="1" s="1"/>
  <c r="AD3119" i="1" s="1"/>
  <c r="O3119" i="1"/>
  <c r="J3119" i="1"/>
  <c r="H3119" i="1"/>
  <c r="AC2994" i="1"/>
  <c r="AE2994" i="1" s="1"/>
  <c r="AD2994" i="1" s="1"/>
  <c r="O2994" i="1"/>
  <c r="J2994" i="1"/>
  <c r="H2994" i="1"/>
  <c r="AB3536" i="1" l="1"/>
  <c r="AB3119" i="1"/>
  <c r="AB3395" i="1"/>
  <c r="AB3254" i="1"/>
  <c r="AB2994" i="1"/>
  <c r="AC3535" i="1"/>
  <c r="AE3535" i="1" s="1"/>
  <c r="AD3535" i="1" s="1"/>
  <c r="O3535" i="1"/>
  <c r="J3535" i="1"/>
  <c r="H3535" i="1"/>
  <c r="AC3534" i="1"/>
  <c r="AE3534" i="1" s="1"/>
  <c r="AD3534" i="1" s="1"/>
  <c r="V3534" i="1"/>
  <c r="O3534" i="1"/>
  <c r="J3534" i="1"/>
  <c r="H3534" i="1"/>
  <c r="AC3533" i="1"/>
  <c r="AB3533" i="1" s="1"/>
  <c r="V3533" i="1"/>
  <c r="O3533" i="1"/>
  <c r="J3533" i="1"/>
  <c r="H3533" i="1"/>
  <c r="AC3532" i="1"/>
  <c r="AE3532" i="1" s="1"/>
  <c r="AD3532" i="1" s="1"/>
  <c r="V3532" i="1"/>
  <c r="O3532" i="1"/>
  <c r="J3532" i="1"/>
  <c r="H3532" i="1"/>
  <c r="AC3531" i="1"/>
  <c r="AE3531" i="1" s="1"/>
  <c r="V3531" i="1"/>
  <c r="O3531" i="1"/>
  <c r="J3531" i="1"/>
  <c r="G3531" i="1"/>
  <c r="H3531" i="1" s="1"/>
  <c r="AC3530" i="1"/>
  <c r="V3530" i="1"/>
  <c r="U3530" i="1"/>
  <c r="S3530" i="1"/>
  <c r="O3530" i="1"/>
  <c r="J3530" i="1"/>
  <c r="G3530" i="1"/>
  <c r="AC3529" i="1"/>
  <c r="V3529" i="1"/>
  <c r="U3529" i="1"/>
  <c r="S3529" i="1"/>
  <c r="O3529" i="1"/>
  <c r="J3529" i="1"/>
  <c r="G3529" i="1"/>
  <c r="AC3528" i="1"/>
  <c r="V3528" i="1"/>
  <c r="U3528" i="1"/>
  <c r="S3528" i="1"/>
  <c r="O3528" i="1"/>
  <c r="J3528" i="1"/>
  <c r="G3528" i="1"/>
  <c r="AC3527" i="1"/>
  <c r="V3527" i="1"/>
  <c r="U3527" i="1"/>
  <c r="S3527" i="1"/>
  <c r="O3527" i="1"/>
  <c r="J3527" i="1"/>
  <c r="G3527" i="1"/>
  <c r="AC3526" i="1"/>
  <c r="AE3526" i="1" s="1"/>
  <c r="AD3526" i="1" s="1"/>
  <c r="V3526" i="1"/>
  <c r="O3526" i="1"/>
  <c r="L3526" i="1" a="1"/>
  <c r="L3526" i="1" s="1"/>
  <c r="M3526" i="1" s="1" a="1"/>
  <c r="M3526" i="1" s="1"/>
  <c r="J3526" i="1"/>
  <c r="AC3525" i="1"/>
  <c r="AE3525" i="1" s="1"/>
  <c r="AD3525" i="1" s="1"/>
  <c r="V3525" i="1"/>
  <c r="O3525" i="1"/>
  <c r="L3525" i="1" a="1"/>
  <c r="L3525" i="1" s="1"/>
  <c r="M3525" i="1" s="1" a="1"/>
  <c r="M3525" i="1" s="1"/>
  <c r="J3525" i="1"/>
  <c r="AC3524" i="1"/>
  <c r="AB3524" i="1" s="1"/>
  <c r="V3524" i="1"/>
  <c r="O3524" i="1"/>
  <c r="L3524" i="1" a="1"/>
  <c r="L3524" i="1" s="1"/>
  <c r="M3524" i="1" s="1" a="1"/>
  <c r="M3524" i="1" s="1"/>
  <c r="J3524" i="1"/>
  <c r="AC3523" i="1"/>
  <c r="AE3523" i="1" s="1"/>
  <c r="AD3523" i="1" s="1"/>
  <c r="V3523" i="1"/>
  <c r="O3523" i="1"/>
  <c r="L3523" i="1" a="1"/>
  <c r="L3523" i="1" s="1"/>
  <c r="M3523" i="1" s="1" a="1"/>
  <c r="M3523" i="1" s="1"/>
  <c r="J3523" i="1"/>
  <c r="AC3522" i="1"/>
  <c r="V3522" i="1"/>
  <c r="O3522" i="1"/>
  <c r="J3522" i="1"/>
  <c r="G3522" i="1"/>
  <c r="H3522" i="1" s="1"/>
  <c r="AC3521" i="1"/>
  <c r="AE3521" i="1" s="1"/>
  <c r="V3521" i="1"/>
  <c r="O3521" i="1"/>
  <c r="J3521" i="1"/>
  <c r="G3521" i="1"/>
  <c r="H3521" i="1" s="1"/>
  <c r="AC3520" i="1"/>
  <c r="V3520" i="1"/>
  <c r="U3520" i="1"/>
  <c r="S3520" i="1"/>
  <c r="O3520" i="1"/>
  <c r="J3520" i="1"/>
  <c r="G3520" i="1"/>
  <c r="AC3519" i="1"/>
  <c r="V3519" i="1"/>
  <c r="U3519" i="1"/>
  <c r="S3519" i="1"/>
  <c r="O3519" i="1"/>
  <c r="J3519" i="1"/>
  <c r="G3519" i="1"/>
  <c r="AC3518" i="1"/>
  <c r="V3518" i="1"/>
  <c r="U3518" i="1"/>
  <c r="S3518" i="1"/>
  <c r="O3518" i="1"/>
  <c r="J3518" i="1"/>
  <c r="G3518" i="1"/>
  <c r="H3518" i="1" s="1"/>
  <c r="AC3517" i="1"/>
  <c r="V3517" i="1"/>
  <c r="O3517" i="1"/>
  <c r="L3517" i="1" a="1"/>
  <c r="L3517" i="1" s="1"/>
  <c r="M3517" i="1" s="1" a="1"/>
  <c r="M3517" i="1" s="1"/>
  <c r="J3517" i="1"/>
  <c r="AC3516" i="1"/>
  <c r="AE3516" i="1" s="1"/>
  <c r="AD3516" i="1" s="1"/>
  <c r="V3516" i="1"/>
  <c r="O3516" i="1"/>
  <c r="L3516" i="1" a="1"/>
  <c r="L3516" i="1" s="1"/>
  <c r="M3516" i="1" s="1" a="1"/>
  <c r="M3516" i="1" s="1"/>
  <c r="J3516" i="1"/>
  <c r="AC3515" i="1"/>
  <c r="V3515" i="1"/>
  <c r="O3515" i="1"/>
  <c r="L3515" i="1" a="1"/>
  <c r="L3515" i="1" s="1"/>
  <c r="M3515" i="1" s="1" a="1"/>
  <c r="M3515" i="1" s="1"/>
  <c r="J3515" i="1"/>
  <c r="AC3514" i="1"/>
  <c r="V3514" i="1"/>
  <c r="U3514" i="1"/>
  <c r="S3514" i="1"/>
  <c r="O3514" i="1"/>
  <c r="J3514" i="1"/>
  <c r="G3514" i="1"/>
  <c r="H3514" i="1" s="1"/>
  <c r="AC3513" i="1"/>
  <c r="V3513" i="1"/>
  <c r="U3513" i="1"/>
  <c r="S3513" i="1"/>
  <c r="O3513" i="1"/>
  <c r="J3513" i="1"/>
  <c r="G3513" i="1"/>
  <c r="H3513" i="1" s="1"/>
  <c r="AC3512" i="1"/>
  <c r="V3512" i="1"/>
  <c r="U3512" i="1"/>
  <c r="S3512" i="1"/>
  <c r="O3512" i="1"/>
  <c r="J3512" i="1"/>
  <c r="G3512" i="1"/>
  <c r="H3512" i="1" s="1"/>
  <c r="AC3511" i="1"/>
  <c r="V3511" i="1"/>
  <c r="O3511" i="1"/>
  <c r="L3511" i="1" a="1"/>
  <c r="L3511" i="1" s="1"/>
  <c r="M3511" i="1" s="1" a="1"/>
  <c r="M3511" i="1" s="1"/>
  <c r="J3511" i="1"/>
  <c r="AC3510" i="1"/>
  <c r="V3510" i="1"/>
  <c r="O3510" i="1"/>
  <c r="L3510" i="1" a="1"/>
  <c r="L3510" i="1" s="1"/>
  <c r="M3510" i="1" s="1" a="1"/>
  <c r="M3510" i="1" s="1"/>
  <c r="J3510" i="1"/>
  <c r="AC3509" i="1"/>
  <c r="V3509" i="1"/>
  <c r="O3509" i="1"/>
  <c r="J3509" i="1"/>
  <c r="G3509" i="1"/>
  <c r="H3509" i="1" s="1"/>
  <c r="AC3508" i="1"/>
  <c r="AE3508" i="1" s="1"/>
  <c r="V3508" i="1"/>
  <c r="O3508" i="1"/>
  <c r="J3508" i="1"/>
  <c r="G3508" i="1"/>
  <c r="AC3507" i="1"/>
  <c r="V3507" i="1"/>
  <c r="O3507" i="1"/>
  <c r="J3507" i="1"/>
  <c r="G3507" i="1"/>
  <c r="H3507" i="1" s="1"/>
  <c r="AC3506" i="1"/>
  <c r="AE3506" i="1" s="1"/>
  <c r="V3506" i="1"/>
  <c r="O3506" i="1"/>
  <c r="J3506" i="1"/>
  <c r="G3506" i="1"/>
  <c r="AC3505" i="1"/>
  <c r="V3505" i="1"/>
  <c r="O3505" i="1"/>
  <c r="J3505" i="1"/>
  <c r="G3505" i="1"/>
  <c r="H3505" i="1" s="1"/>
  <c r="AC3504" i="1"/>
  <c r="AE3504" i="1" s="1"/>
  <c r="V3504" i="1"/>
  <c r="O3504" i="1"/>
  <c r="J3504" i="1"/>
  <c r="G3504" i="1"/>
  <c r="AC3503" i="1"/>
  <c r="V3503" i="1"/>
  <c r="U3503" i="1"/>
  <c r="S3503" i="1"/>
  <c r="O3503" i="1"/>
  <c r="J3503" i="1"/>
  <c r="G3503" i="1"/>
  <c r="H3503" i="1" s="1"/>
  <c r="AC3502" i="1"/>
  <c r="V3502" i="1"/>
  <c r="U3502" i="1"/>
  <c r="S3502" i="1"/>
  <c r="O3502" i="1"/>
  <c r="J3502" i="1"/>
  <c r="G3502" i="1"/>
  <c r="H3502" i="1" s="1"/>
  <c r="AC3501" i="1"/>
  <c r="V3501" i="1"/>
  <c r="U3501" i="1"/>
  <c r="S3501" i="1"/>
  <c r="O3501" i="1"/>
  <c r="J3501" i="1"/>
  <c r="G3501" i="1"/>
  <c r="H3501" i="1" s="1"/>
  <c r="AC3500" i="1"/>
  <c r="AE3500" i="1" s="1"/>
  <c r="O3500" i="1"/>
  <c r="J3500" i="1"/>
  <c r="G3500" i="1"/>
  <c r="AC3499" i="1"/>
  <c r="V3499" i="1"/>
  <c r="U3499" i="1"/>
  <c r="S3499" i="1"/>
  <c r="O3499" i="1"/>
  <c r="J3499" i="1"/>
  <c r="G3499" i="1"/>
  <c r="H3499" i="1" s="1"/>
  <c r="AC3498" i="1"/>
  <c r="V3498" i="1"/>
  <c r="U3498" i="1"/>
  <c r="S3498" i="1"/>
  <c r="O3498" i="1"/>
  <c r="J3498" i="1"/>
  <c r="G3498" i="1"/>
  <c r="H3498" i="1" s="1"/>
  <c r="AC3497" i="1"/>
  <c r="V3497" i="1"/>
  <c r="U3497" i="1"/>
  <c r="S3497" i="1"/>
  <c r="O3497" i="1"/>
  <c r="J3497" i="1"/>
  <c r="G3497" i="1"/>
  <c r="AC3496" i="1"/>
  <c r="AE3496" i="1" s="1"/>
  <c r="AD3496" i="1" s="1"/>
  <c r="V3496" i="1"/>
  <c r="O3496" i="1"/>
  <c r="L3496" i="1" a="1"/>
  <c r="L3496" i="1" s="1"/>
  <c r="M3496" i="1" s="1" a="1"/>
  <c r="M3496" i="1" s="1"/>
  <c r="J3496" i="1"/>
  <c r="AC3495" i="1"/>
  <c r="AE3495" i="1" s="1"/>
  <c r="AD3495" i="1" s="1"/>
  <c r="V3495" i="1"/>
  <c r="O3495" i="1"/>
  <c r="L3495" i="1" a="1"/>
  <c r="L3495" i="1" s="1"/>
  <c r="M3495" i="1" s="1" a="1"/>
  <c r="M3495" i="1" s="1"/>
  <c r="J3495" i="1"/>
  <c r="AC3494" i="1"/>
  <c r="AB3494" i="1" s="1"/>
  <c r="V3494" i="1"/>
  <c r="O3494" i="1"/>
  <c r="L3494" i="1" a="1"/>
  <c r="L3494" i="1" s="1"/>
  <c r="M3494" i="1" s="1" a="1"/>
  <c r="M3494" i="1" s="1"/>
  <c r="J3494" i="1"/>
  <c r="AC3493" i="1"/>
  <c r="V3493" i="1"/>
  <c r="U3493" i="1"/>
  <c r="S3493" i="1"/>
  <c r="O3493" i="1"/>
  <c r="J3493" i="1"/>
  <c r="G3493" i="1"/>
  <c r="H3493" i="1" s="1"/>
  <c r="AC3492" i="1"/>
  <c r="V3492" i="1"/>
  <c r="U3492" i="1"/>
  <c r="S3492" i="1"/>
  <c r="O3492" i="1"/>
  <c r="J3492" i="1"/>
  <c r="G3492" i="1"/>
  <c r="AC3491" i="1"/>
  <c r="V3491" i="1"/>
  <c r="O3491" i="1"/>
  <c r="L3491" i="1" a="1"/>
  <c r="L3491" i="1" s="1"/>
  <c r="M3491" i="1" s="1" a="1"/>
  <c r="M3491" i="1" s="1"/>
  <c r="J3491" i="1"/>
  <c r="AC3490" i="1"/>
  <c r="V3490" i="1"/>
  <c r="O3490" i="1"/>
  <c r="L3490" i="1" a="1"/>
  <c r="L3490" i="1" s="1"/>
  <c r="M3490" i="1" s="1" a="1"/>
  <c r="M3490" i="1" s="1"/>
  <c r="J3490" i="1"/>
  <c r="AC3489" i="1"/>
  <c r="AB3489" i="1" s="1"/>
  <c r="V3489" i="1"/>
  <c r="O3489" i="1"/>
  <c r="L3489" i="1" a="1"/>
  <c r="L3489" i="1" s="1"/>
  <c r="M3489" i="1" s="1" a="1"/>
  <c r="M3489" i="1" s="1"/>
  <c r="J3489" i="1"/>
  <c r="AC3488" i="1"/>
  <c r="AE3488" i="1" s="1"/>
  <c r="V3488" i="1"/>
  <c r="O3488" i="1"/>
  <c r="J3488" i="1"/>
  <c r="G3488" i="1"/>
  <c r="AC3487" i="1"/>
  <c r="V3487" i="1"/>
  <c r="U3487" i="1"/>
  <c r="S3487" i="1"/>
  <c r="O3487" i="1"/>
  <c r="J3487" i="1"/>
  <c r="G3487" i="1"/>
  <c r="AC3486" i="1"/>
  <c r="V3486" i="1"/>
  <c r="U3486" i="1"/>
  <c r="S3486" i="1"/>
  <c r="O3486" i="1"/>
  <c r="J3486" i="1"/>
  <c r="G3486" i="1"/>
  <c r="AC3485" i="1"/>
  <c r="V3485" i="1"/>
  <c r="U3485" i="1"/>
  <c r="S3485" i="1"/>
  <c r="O3485" i="1"/>
  <c r="J3485" i="1"/>
  <c r="G3485" i="1"/>
  <c r="AC3484" i="1"/>
  <c r="AE3484" i="1" s="1"/>
  <c r="V3484" i="1"/>
  <c r="O3484" i="1"/>
  <c r="J3484" i="1"/>
  <c r="G3484" i="1"/>
  <c r="H3484" i="1" s="1"/>
  <c r="AC3483" i="1"/>
  <c r="AE3483" i="1" s="1"/>
  <c r="V3483" i="1"/>
  <c r="O3483" i="1"/>
  <c r="J3483" i="1"/>
  <c r="G3483" i="1"/>
  <c r="AC3482" i="1"/>
  <c r="AE3482" i="1" s="1"/>
  <c r="V3482" i="1"/>
  <c r="O3482" i="1"/>
  <c r="J3482" i="1"/>
  <c r="G3482" i="1"/>
  <c r="H3482" i="1" s="1"/>
  <c r="AC3481" i="1"/>
  <c r="AE3481" i="1" s="1"/>
  <c r="V3481" i="1"/>
  <c r="O3481" i="1"/>
  <c r="J3481" i="1"/>
  <c r="G3481" i="1"/>
  <c r="AC3480" i="1"/>
  <c r="AE3480" i="1" s="1"/>
  <c r="V3480" i="1"/>
  <c r="O3480" i="1"/>
  <c r="J3480" i="1"/>
  <c r="G3480" i="1"/>
  <c r="H3480" i="1" s="1"/>
  <c r="AC3479" i="1"/>
  <c r="AE3479" i="1" s="1"/>
  <c r="V3479" i="1"/>
  <c r="O3479" i="1"/>
  <c r="J3479" i="1"/>
  <c r="G3479" i="1"/>
  <c r="AC3478" i="1"/>
  <c r="V3478" i="1"/>
  <c r="U3478" i="1"/>
  <c r="S3478" i="1"/>
  <c r="O3478" i="1"/>
  <c r="J3478" i="1"/>
  <c r="G3478" i="1"/>
  <c r="AC3477" i="1"/>
  <c r="V3477" i="1"/>
  <c r="U3477" i="1"/>
  <c r="S3477" i="1"/>
  <c r="O3477" i="1"/>
  <c r="J3477" i="1"/>
  <c r="G3477" i="1"/>
  <c r="AC3476" i="1"/>
  <c r="V3476" i="1"/>
  <c r="U3476" i="1"/>
  <c r="S3476" i="1"/>
  <c r="O3476" i="1"/>
  <c r="J3476" i="1"/>
  <c r="G3476" i="1"/>
  <c r="AC3475" i="1"/>
  <c r="V3475" i="1"/>
  <c r="U3475" i="1"/>
  <c r="S3475" i="1"/>
  <c r="O3475" i="1"/>
  <c r="J3475" i="1"/>
  <c r="G3475" i="1"/>
  <c r="AC3474" i="1"/>
  <c r="AE3474" i="1" s="1"/>
  <c r="V3474" i="1"/>
  <c r="O3474" i="1"/>
  <c r="J3474" i="1"/>
  <c r="G3474" i="1"/>
  <c r="AC3473" i="1"/>
  <c r="V3473" i="1"/>
  <c r="U3473" i="1"/>
  <c r="S3473" i="1"/>
  <c r="O3473" i="1"/>
  <c r="J3473" i="1"/>
  <c r="G3473" i="1"/>
  <c r="AC3472" i="1"/>
  <c r="V3472" i="1"/>
  <c r="U3472" i="1"/>
  <c r="S3472" i="1"/>
  <c r="O3472" i="1"/>
  <c r="J3472" i="1"/>
  <c r="G3472" i="1"/>
  <c r="H3472" i="1" s="1"/>
  <c r="AC3471" i="1"/>
  <c r="AE3471" i="1" s="1"/>
  <c r="V3471" i="1"/>
  <c r="O3471" i="1"/>
  <c r="J3471" i="1"/>
  <c r="G3471" i="1"/>
  <c r="AC3470" i="1"/>
  <c r="V3470" i="1"/>
  <c r="U3470" i="1"/>
  <c r="S3470" i="1"/>
  <c r="O3470" i="1"/>
  <c r="J3470" i="1"/>
  <c r="G3470" i="1"/>
  <c r="AC3469" i="1"/>
  <c r="V3469" i="1"/>
  <c r="U3469" i="1"/>
  <c r="S3469" i="1"/>
  <c r="O3469" i="1"/>
  <c r="J3469" i="1"/>
  <c r="G3469" i="1"/>
  <c r="AC3468" i="1"/>
  <c r="V3468" i="1"/>
  <c r="U3468" i="1"/>
  <c r="S3468" i="1"/>
  <c r="O3468" i="1"/>
  <c r="J3468" i="1"/>
  <c r="G3468" i="1"/>
  <c r="AC3467" i="1"/>
  <c r="AE3467" i="1" s="1"/>
  <c r="AD3467" i="1" s="1"/>
  <c r="V3467" i="1"/>
  <c r="O3467" i="1"/>
  <c r="L3467" i="1" a="1"/>
  <c r="L3467" i="1" s="1"/>
  <c r="M3467" i="1" s="1" a="1"/>
  <c r="M3467" i="1" s="1"/>
  <c r="J3467" i="1"/>
  <c r="AC3466" i="1"/>
  <c r="AE3466" i="1" s="1"/>
  <c r="AD3466" i="1" s="1"/>
  <c r="V3466" i="1"/>
  <c r="O3466" i="1"/>
  <c r="L3466" i="1" a="1"/>
  <c r="L3466" i="1" s="1"/>
  <c r="M3466" i="1" s="1" a="1"/>
  <c r="M3466" i="1" s="1"/>
  <c r="J3466" i="1"/>
  <c r="AC3465" i="1"/>
  <c r="AE3465" i="1" s="1"/>
  <c r="V3465" i="1"/>
  <c r="O3465" i="1"/>
  <c r="J3465" i="1"/>
  <c r="G3465" i="1"/>
  <c r="H3465" i="1" s="1"/>
  <c r="AC3464" i="1"/>
  <c r="AE3464" i="1" s="1"/>
  <c r="V3464" i="1"/>
  <c r="O3464" i="1"/>
  <c r="J3464" i="1"/>
  <c r="G3464" i="1"/>
  <c r="AC3463" i="1"/>
  <c r="AE3463" i="1" s="1"/>
  <c r="V3463" i="1"/>
  <c r="O3463" i="1"/>
  <c r="J3463" i="1"/>
  <c r="G3463" i="1"/>
  <c r="H3463" i="1" s="1"/>
  <c r="AC3462" i="1"/>
  <c r="AE3462" i="1" s="1"/>
  <c r="V3462" i="1"/>
  <c r="O3462" i="1"/>
  <c r="J3462" i="1"/>
  <c r="G3462" i="1"/>
  <c r="AC3461" i="1"/>
  <c r="AE3461" i="1" s="1"/>
  <c r="V3461" i="1"/>
  <c r="O3461" i="1"/>
  <c r="J3461" i="1"/>
  <c r="G3461" i="1"/>
  <c r="H3461" i="1" s="1"/>
  <c r="AC3460" i="1"/>
  <c r="AE3460" i="1" s="1"/>
  <c r="V3460" i="1"/>
  <c r="O3460" i="1"/>
  <c r="J3460" i="1"/>
  <c r="G3460" i="1"/>
  <c r="AC3459" i="1"/>
  <c r="AE3459" i="1" s="1"/>
  <c r="V3459" i="1"/>
  <c r="O3459" i="1"/>
  <c r="J3459" i="1"/>
  <c r="G3459" i="1"/>
  <c r="AC3458" i="1"/>
  <c r="V3458" i="1"/>
  <c r="U3458" i="1"/>
  <c r="S3458" i="1"/>
  <c r="O3458" i="1"/>
  <c r="J3458" i="1"/>
  <c r="G3458" i="1"/>
  <c r="H3458" i="1" s="1"/>
  <c r="AC3457" i="1"/>
  <c r="V3457" i="1"/>
  <c r="U3457" i="1"/>
  <c r="S3457" i="1"/>
  <c r="O3457" i="1"/>
  <c r="J3457" i="1"/>
  <c r="G3457" i="1"/>
  <c r="H3457" i="1" s="1"/>
  <c r="AC3456" i="1"/>
  <c r="V3456" i="1"/>
  <c r="U3456" i="1"/>
  <c r="S3456" i="1"/>
  <c r="O3456" i="1"/>
  <c r="J3456" i="1"/>
  <c r="G3456" i="1"/>
  <c r="AC3455" i="1"/>
  <c r="AB3455" i="1" s="1"/>
  <c r="V3455" i="1"/>
  <c r="O3455" i="1"/>
  <c r="L3455" i="1" a="1"/>
  <c r="L3455" i="1" s="1"/>
  <c r="M3455" i="1" s="1" a="1"/>
  <c r="M3455" i="1" s="1"/>
  <c r="J3455" i="1"/>
  <c r="AC3454" i="1"/>
  <c r="AB3454" i="1" s="1"/>
  <c r="V3454" i="1"/>
  <c r="O3454" i="1"/>
  <c r="L3454" i="1" a="1"/>
  <c r="L3454" i="1" s="1"/>
  <c r="M3454" i="1" s="1" a="1"/>
  <c r="M3454" i="1" s="1"/>
  <c r="J3454" i="1"/>
  <c r="AC3453" i="1"/>
  <c r="V3453" i="1"/>
  <c r="U3453" i="1"/>
  <c r="S3453" i="1"/>
  <c r="O3453" i="1"/>
  <c r="J3453" i="1"/>
  <c r="G3453" i="1"/>
  <c r="H3453" i="1" s="1"/>
  <c r="AC3452" i="1"/>
  <c r="V3452" i="1"/>
  <c r="U3452" i="1"/>
  <c r="S3452" i="1"/>
  <c r="O3452" i="1"/>
  <c r="J3452" i="1"/>
  <c r="G3452" i="1"/>
  <c r="H3452" i="1" s="1"/>
  <c r="AC3451" i="1"/>
  <c r="V3451" i="1"/>
  <c r="U3451" i="1"/>
  <c r="S3451" i="1"/>
  <c r="O3451" i="1"/>
  <c r="J3451" i="1"/>
  <c r="G3451" i="1"/>
  <c r="H3451" i="1" s="1"/>
  <c r="AC3450" i="1"/>
  <c r="V3450" i="1"/>
  <c r="U3450" i="1"/>
  <c r="S3450" i="1"/>
  <c r="O3450" i="1"/>
  <c r="J3450" i="1"/>
  <c r="G3450" i="1"/>
  <c r="H3450" i="1" s="1"/>
  <c r="AC3449" i="1"/>
  <c r="AB3449" i="1" s="1"/>
  <c r="V3449" i="1"/>
  <c r="O3449" i="1"/>
  <c r="L3449" i="1" a="1"/>
  <c r="L3449" i="1" s="1"/>
  <c r="M3449" i="1" s="1" a="1"/>
  <c r="M3449" i="1" s="1"/>
  <c r="J3449" i="1"/>
  <c r="AC3448" i="1"/>
  <c r="AE3448" i="1" s="1"/>
  <c r="O3448" i="1"/>
  <c r="J3448" i="1"/>
  <c r="G3448" i="1"/>
  <c r="AC3447" i="1"/>
  <c r="V3447" i="1"/>
  <c r="U3447" i="1"/>
  <c r="S3447" i="1"/>
  <c r="O3447" i="1"/>
  <c r="J3447" i="1"/>
  <c r="G3447" i="1"/>
  <c r="H3447" i="1" s="1"/>
  <c r="AC3446" i="1"/>
  <c r="V3446" i="1"/>
  <c r="U3446" i="1"/>
  <c r="S3446" i="1"/>
  <c r="O3446" i="1"/>
  <c r="J3446" i="1"/>
  <c r="G3446" i="1"/>
  <c r="AC3445" i="1"/>
  <c r="V3445" i="1"/>
  <c r="U3445" i="1"/>
  <c r="S3445" i="1"/>
  <c r="O3445" i="1"/>
  <c r="J3445" i="1"/>
  <c r="G3445" i="1"/>
  <c r="H3445" i="1" s="1"/>
  <c r="AC3444" i="1"/>
  <c r="AB3444" i="1" s="1"/>
  <c r="V3444" i="1"/>
  <c r="O3444" i="1"/>
  <c r="L3444" i="1" a="1"/>
  <c r="L3444" i="1" s="1"/>
  <c r="M3444" i="1" s="1" a="1"/>
  <c r="M3444" i="1" s="1"/>
  <c r="J3444" i="1"/>
  <c r="AC3443" i="1"/>
  <c r="AB3443" i="1" s="1"/>
  <c r="V3443" i="1"/>
  <c r="O3443" i="1"/>
  <c r="L3443" i="1" a="1"/>
  <c r="L3443" i="1" s="1"/>
  <c r="M3443" i="1" s="1" a="1"/>
  <c r="M3443" i="1" s="1"/>
  <c r="J3443" i="1"/>
  <c r="AC3442" i="1"/>
  <c r="V3442" i="1"/>
  <c r="U3442" i="1"/>
  <c r="S3442" i="1"/>
  <c r="O3442" i="1"/>
  <c r="J3442" i="1"/>
  <c r="G3442" i="1"/>
  <c r="H3442" i="1" s="1"/>
  <c r="AC3441" i="1"/>
  <c r="V3441" i="1"/>
  <c r="U3441" i="1"/>
  <c r="S3441" i="1"/>
  <c r="O3441" i="1"/>
  <c r="J3441" i="1"/>
  <c r="G3441" i="1"/>
  <c r="AC3440" i="1"/>
  <c r="V3440" i="1"/>
  <c r="U3440" i="1"/>
  <c r="S3440" i="1"/>
  <c r="O3440" i="1"/>
  <c r="J3440" i="1"/>
  <c r="G3440" i="1"/>
  <c r="H3440" i="1" s="1"/>
  <c r="AC3439" i="1"/>
  <c r="AB3439" i="1" s="1"/>
  <c r="V3439" i="1"/>
  <c r="O3439" i="1"/>
  <c r="L3439" i="1" a="1"/>
  <c r="L3439" i="1" s="1"/>
  <c r="M3439" i="1" s="1" a="1"/>
  <c r="M3439" i="1" s="1"/>
  <c r="J3439" i="1"/>
  <c r="AC3438" i="1"/>
  <c r="AB3438" i="1" s="1"/>
  <c r="V3438" i="1"/>
  <c r="O3438" i="1"/>
  <c r="L3438" i="1" a="1"/>
  <c r="L3438" i="1" s="1"/>
  <c r="M3438" i="1" s="1" a="1"/>
  <c r="M3438" i="1" s="1"/>
  <c r="J3438" i="1"/>
  <c r="AC3437" i="1"/>
  <c r="AE3437" i="1" s="1"/>
  <c r="V3437" i="1"/>
  <c r="O3437" i="1"/>
  <c r="J3437" i="1"/>
  <c r="G3437" i="1"/>
  <c r="AC3436" i="1"/>
  <c r="V3436" i="1"/>
  <c r="U3436" i="1"/>
  <c r="S3436" i="1"/>
  <c r="O3436" i="1"/>
  <c r="J3436" i="1"/>
  <c r="G3436" i="1"/>
  <c r="AC3435" i="1"/>
  <c r="V3435" i="1"/>
  <c r="U3435" i="1"/>
  <c r="S3435" i="1"/>
  <c r="O3435" i="1"/>
  <c r="J3435" i="1"/>
  <c r="G3435" i="1"/>
  <c r="H3435" i="1" s="1"/>
  <c r="AC3434" i="1"/>
  <c r="V3434" i="1"/>
  <c r="U3434" i="1"/>
  <c r="S3434" i="1"/>
  <c r="O3434" i="1"/>
  <c r="J3434" i="1"/>
  <c r="G3434" i="1"/>
  <c r="H3434" i="1" s="1"/>
  <c r="AC3433" i="1"/>
  <c r="V3433" i="1"/>
  <c r="U3433" i="1"/>
  <c r="S3433" i="1"/>
  <c r="O3433" i="1"/>
  <c r="J3433" i="1"/>
  <c r="G3433" i="1"/>
  <c r="H3433" i="1" s="1"/>
  <c r="AC3432" i="1"/>
  <c r="AE3432" i="1" s="1"/>
  <c r="V3432" i="1"/>
  <c r="O3432" i="1"/>
  <c r="J3432" i="1"/>
  <c r="G3432" i="1"/>
  <c r="H3432" i="1" s="1"/>
  <c r="AC3431" i="1"/>
  <c r="AE3431" i="1" s="1"/>
  <c r="V3431" i="1"/>
  <c r="O3431" i="1"/>
  <c r="J3431" i="1"/>
  <c r="G3431" i="1"/>
  <c r="H3431" i="1" s="1"/>
  <c r="AC3430" i="1"/>
  <c r="AE3430" i="1" s="1"/>
  <c r="V3430" i="1"/>
  <c r="O3430" i="1"/>
  <c r="J3430" i="1"/>
  <c r="G3430" i="1"/>
  <c r="AC3429" i="1"/>
  <c r="AE3429" i="1" s="1"/>
  <c r="V3429" i="1"/>
  <c r="O3429" i="1"/>
  <c r="J3429" i="1"/>
  <c r="G3429" i="1"/>
  <c r="AC3428" i="1"/>
  <c r="V3428" i="1"/>
  <c r="O3428" i="1"/>
  <c r="L3428" i="1" a="1"/>
  <c r="L3428" i="1" s="1"/>
  <c r="M3428" i="1" s="1" a="1"/>
  <c r="M3428" i="1" s="1"/>
  <c r="J3428" i="1"/>
  <c r="AC3427" i="1"/>
  <c r="V3427" i="1"/>
  <c r="U3427" i="1"/>
  <c r="S3427" i="1"/>
  <c r="O3427" i="1"/>
  <c r="J3427" i="1"/>
  <c r="G3427" i="1"/>
  <c r="H3427" i="1" s="1"/>
  <c r="AC3426" i="1"/>
  <c r="V3426" i="1"/>
  <c r="U3426" i="1"/>
  <c r="S3426" i="1"/>
  <c r="O3426" i="1"/>
  <c r="J3426" i="1"/>
  <c r="G3426" i="1"/>
  <c r="H3426" i="1" s="1"/>
  <c r="AC3425" i="1"/>
  <c r="V3425" i="1"/>
  <c r="U3425" i="1"/>
  <c r="S3425" i="1"/>
  <c r="O3425" i="1"/>
  <c r="J3425" i="1"/>
  <c r="G3425" i="1"/>
  <c r="H3425" i="1" s="1"/>
  <c r="AC3424" i="1"/>
  <c r="V3424" i="1"/>
  <c r="U3424" i="1"/>
  <c r="S3424" i="1"/>
  <c r="O3424" i="1"/>
  <c r="J3424" i="1"/>
  <c r="G3424" i="1"/>
  <c r="AC3423" i="1"/>
  <c r="V3423" i="1"/>
  <c r="U3423" i="1"/>
  <c r="S3423" i="1"/>
  <c r="O3423" i="1"/>
  <c r="J3423" i="1"/>
  <c r="G3423" i="1"/>
  <c r="AC3422" i="1"/>
  <c r="AE3422" i="1" s="1"/>
  <c r="V3422" i="1"/>
  <c r="O3422" i="1"/>
  <c r="J3422" i="1"/>
  <c r="G3422" i="1"/>
  <c r="AC3421" i="1"/>
  <c r="V3421" i="1"/>
  <c r="U3421" i="1"/>
  <c r="S3421" i="1"/>
  <c r="O3421" i="1"/>
  <c r="J3421" i="1"/>
  <c r="G3421" i="1"/>
  <c r="H3421" i="1" s="1"/>
  <c r="AC3420" i="1"/>
  <c r="V3420" i="1"/>
  <c r="U3420" i="1"/>
  <c r="S3420" i="1"/>
  <c r="O3420" i="1"/>
  <c r="J3420" i="1"/>
  <c r="G3420" i="1"/>
  <c r="H3420" i="1" s="1"/>
  <c r="AC3419" i="1"/>
  <c r="V3419" i="1"/>
  <c r="O3419" i="1"/>
  <c r="J3419" i="1"/>
  <c r="G3419" i="1"/>
  <c r="H3419" i="1" s="1"/>
  <c r="AC3418" i="1"/>
  <c r="V3418" i="1"/>
  <c r="U3418" i="1"/>
  <c r="S3418" i="1"/>
  <c r="O3418" i="1"/>
  <c r="J3418" i="1"/>
  <c r="G3418" i="1"/>
  <c r="H3418" i="1" s="1"/>
  <c r="AC3417" i="1"/>
  <c r="V3417" i="1"/>
  <c r="U3417" i="1"/>
  <c r="S3417" i="1"/>
  <c r="O3417" i="1"/>
  <c r="J3417" i="1"/>
  <c r="G3417" i="1"/>
  <c r="AC3416" i="1"/>
  <c r="V3416" i="1"/>
  <c r="U3416" i="1"/>
  <c r="S3416" i="1"/>
  <c r="O3416" i="1"/>
  <c r="J3416" i="1"/>
  <c r="G3416" i="1"/>
  <c r="AC3415" i="1"/>
  <c r="V3415" i="1"/>
  <c r="U3415" i="1"/>
  <c r="S3415" i="1"/>
  <c r="O3415" i="1"/>
  <c r="J3415" i="1"/>
  <c r="G3415" i="1"/>
  <c r="AC3414" i="1"/>
  <c r="V3414" i="1"/>
  <c r="U3414" i="1"/>
  <c r="S3414" i="1"/>
  <c r="O3414" i="1"/>
  <c r="J3414" i="1"/>
  <c r="G3414" i="1"/>
  <c r="H3414" i="1" s="1"/>
  <c r="AC3413" i="1"/>
  <c r="V3413" i="1"/>
  <c r="U3413" i="1"/>
  <c r="S3413" i="1"/>
  <c r="O3413" i="1"/>
  <c r="J3413" i="1"/>
  <c r="G3413" i="1"/>
  <c r="H3413" i="1" s="1"/>
  <c r="AC3412" i="1"/>
  <c r="AE3412" i="1" s="1"/>
  <c r="V3412" i="1"/>
  <c r="O3412" i="1"/>
  <c r="J3412" i="1"/>
  <c r="G3412" i="1"/>
  <c r="AC3411" i="1"/>
  <c r="AE3411" i="1" s="1"/>
  <c r="V3411" i="1"/>
  <c r="O3411" i="1"/>
  <c r="J3411" i="1"/>
  <c r="G3411" i="1"/>
  <c r="H3411" i="1" s="1"/>
  <c r="AC3410" i="1"/>
  <c r="AE3410" i="1" s="1"/>
  <c r="V3410" i="1"/>
  <c r="O3410" i="1"/>
  <c r="J3410" i="1"/>
  <c r="G3410" i="1"/>
  <c r="AC3409" i="1"/>
  <c r="AE3409" i="1" s="1"/>
  <c r="V3409" i="1"/>
  <c r="O3409" i="1"/>
  <c r="J3409" i="1"/>
  <c r="G3409" i="1"/>
  <c r="H3409" i="1" s="1"/>
  <c r="AC3408" i="1"/>
  <c r="V3408" i="1"/>
  <c r="U3408" i="1"/>
  <c r="S3408" i="1"/>
  <c r="O3408" i="1"/>
  <c r="J3408" i="1"/>
  <c r="G3408" i="1"/>
  <c r="AC3407" i="1"/>
  <c r="V3407" i="1"/>
  <c r="U3407" i="1"/>
  <c r="S3407" i="1"/>
  <c r="O3407" i="1"/>
  <c r="J3407" i="1"/>
  <c r="G3407" i="1"/>
  <c r="H3407" i="1" s="1"/>
  <c r="AC3406" i="1"/>
  <c r="V3406" i="1"/>
  <c r="U3406" i="1"/>
  <c r="S3406" i="1"/>
  <c r="O3406" i="1"/>
  <c r="J3406" i="1"/>
  <c r="G3406" i="1"/>
  <c r="H3406" i="1" s="1"/>
  <c r="AC3405" i="1"/>
  <c r="V3405" i="1"/>
  <c r="U3405" i="1"/>
  <c r="S3405" i="1"/>
  <c r="O3405" i="1"/>
  <c r="J3405" i="1"/>
  <c r="G3405" i="1"/>
  <c r="H3405" i="1" s="1"/>
  <c r="AC3404" i="1"/>
  <c r="V3404" i="1"/>
  <c r="O3404" i="1"/>
  <c r="J3404" i="1"/>
  <c r="G3404" i="1"/>
  <c r="H3404" i="1" s="1"/>
  <c r="AC3403" i="1"/>
  <c r="V3403" i="1"/>
  <c r="U3403" i="1"/>
  <c r="S3403" i="1"/>
  <c r="O3403" i="1"/>
  <c r="J3403" i="1"/>
  <c r="G3403" i="1"/>
  <c r="H3403" i="1" s="1"/>
  <c r="AC3402" i="1"/>
  <c r="V3402" i="1"/>
  <c r="U3402" i="1"/>
  <c r="S3402" i="1"/>
  <c r="O3402" i="1"/>
  <c r="J3402" i="1"/>
  <c r="G3402" i="1"/>
  <c r="H3402" i="1" s="1"/>
  <c r="AC3401" i="1"/>
  <c r="V3401" i="1"/>
  <c r="U3401" i="1"/>
  <c r="S3401" i="1"/>
  <c r="O3401" i="1"/>
  <c r="J3401" i="1"/>
  <c r="G3401" i="1"/>
  <c r="H3401" i="1" s="1"/>
  <c r="AC3400" i="1"/>
  <c r="V3400" i="1"/>
  <c r="U3400" i="1"/>
  <c r="S3400" i="1"/>
  <c r="O3400" i="1"/>
  <c r="J3400" i="1"/>
  <c r="G3400" i="1"/>
  <c r="H3400" i="1" s="1"/>
  <c r="AC3399" i="1"/>
  <c r="V3399" i="1"/>
  <c r="U3399" i="1"/>
  <c r="S3399" i="1"/>
  <c r="O3399" i="1"/>
  <c r="J3399" i="1"/>
  <c r="G3399" i="1"/>
  <c r="H3399" i="1" s="1"/>
  <c r="AC3398" i="1"/>
  <c r="AE3398" i="1" s="1"/>
  <c r="V3398" i="1"/>
  <c r="O3398" i="1"/>
  <c r="J3398" i="1"/>
  <c r="G3398" i="1"/>
  <c r="AC2694" i="1"/>
  <c r="AE2694" i="1" s="1"/>
  <c r="AD2694" i="1" s="1"/>
  <c r="O2694" i="1"/>
  <c r="J2694" i="1"/>
  <c r="H2694" i="1"/>
  <c r="AC2693" i="1"/>
  <c r="V2693" i="1"/>
  <c r="O2693" i="1"/>
  <c r="J2693" i="1"/>
  <c r="H2693" i="1"/>
  <c r="AC2692" i="1"/>
  <c r="AE2692" i="1" s="1"/>
  <c r="AD2692" i="1" s="1"/>
  <c r="V2692" i="1"/>
  <c r="O2692" i="1"/>
  <c r="J2692" i="1"/>
  <c r="H2692" i="1"/>
  <c r="AC2691" i="1"/>
  <c r="AB2691" i="1" s="1"/>
  <c r="V2691" i="1"/>
  <c r="O2691" i="1"/>
  <c r="J2691" i="1"/>
  <c r="H2691" i="1"/>
  <c r="AC2690" i="1"/>
  <c r="AE2690" i="1" s="1"/>
  <c r="V2690" i="1"/>
  <c r="O2690" i="1"/>
  <c r="J2690" i="1"/>
  <c r="G2690" i="1"/>
  <c r="H2690" i="1" s="1"/>
  <c r="AC2689" i="1"/>
  <c r="AE2689" i="1" s="1"/>
  <c r="V2689" i="1"/>
  <c r="O2689" i="1"/>
  <c r="J2689" i="1"/>
  <c r="G2689" i="1"/>
  <c r="AC2688" i="1"/>
  <c r="AE2688" i="1" s="1"/>
  <c r="V2688" i="1"/>
  <c r="O2688" i="1"/>
  <c r="J2688" i="1"/>
  <c r="G2688" i="1"/>
  <c r="H2688" i="1" s="1"/>
  <c r="AC2687" i="1"/>
  <c r="AE2687" i="1" s="1"/>
  <c r="V2687" i="1"/>
  <c r="O2687" i="1"/>
  <c r="J2687" i="1"/>
  <c r="G2687" i="1"/>
  <c r="AC2686" i="1"/>
  <c r="AE2686" i="1" s="1"/>
  <c r="V2686" i="1"/>
  <c r="O2686" i="1"/>
  <c r="J2686" i="1"/>
  <c r="G2686" i="1"/>
  <c r="AC2685" i="1"/>
  <c r="V2685" i="1"/>
  <c r="U2685" i="1"/>
  <c r="S2685" i="1"/>
  <c r="O2685" i="1"/>
  <c r="J2685" i="1"/>
  <c r="G2685" i="1"/>
  <c r="H2685" i="1" s="1"/>
  <c r="AC2684" i="1"/>
  <c r="V2684" i="1"/>
  <c r="U2684" i="1"/>
  <c r="S2684" i="1"/>
  <c r="O2684" i="1"/>
  <c r="J2684" i="1"/>
  <c r="G2684" i="1"/>
  <c r="H2684" i="1" s="1"/>
  <c r="AC2683" i="1"/>
  <c r="V2683" i="1"/>
  <c r="U2683" i="1"/>
  <c r="S2683" i="1"/>
  <c r="O2683" i="1"/>
  <c r="J2683" i="1"/>
  <c r="G2683" i="1"/>
  <c r="H2683" i="1" s="1"/>
  <c r="AC2682" i="1"/>
  <c r="AE2682" i="1" s="1"/>
  <c r="AD2682" i="1" s="1"/>
  <c r="V2682" i="1"/>
  <c r="O2682" i="1"/>
  <c r="L2682" i="1" a="1"/>
  <c r="L2682" i="1" s="1"/>
  <c r="M2682" i="1" s="1" a="1"/>
  <c r="M2682" i="1" s="1"/>
  <c r="J2682" i="1"/>
  <c r="AC2681" i="1"/>
  <c r="AB2681" i="1" s="1"/>
  <c r="V2681" i="1"/>
  <c r="O2681" i="1"/>
  <c r="L2681" i="1" a="1"/>
  <c r="L2681" i="1" s="1"/>
  <c r="M2681" i="1" s="1" a="1"/>
  <c r="M2681" i="1" s="1"/>
  <c r="J2681" i="1"/>
  <c r="AC2680" i="1"/>
  <c r="AB2680" i="1" s="1"/>
  <c r="V2680" i="1"/>
  <c r="O2680" i="1"/>
  <c r="L2680" i="1" a="1"/>
  <c r="L2680" i="1" s="1"/>
  <c r="M2680" i="1" s="1" a="1"/>
  <c r="M2680" i="1" s="1"/>
  <c r="J2680" i="1"/>
  <c r="AC2679" i="1"/>
  <c r="V2679" i="1"/>
  <c r="U2679" i="1"/>
  <c r="S2679" i="1"/>
  <c r="O2679" i="1"/>
  <c r="J2679" i="1"/>
  <c r="G2679" i="1"/>
  <c r="H2679" i="1" s="1"/>
  <c r="AC2678" i="1"/>
  <c r="V2678" i="1"/>
  <c r="U2678" i="1"/>
  <c r="S2678" i="1"/>
  <c r="O2678" i="1"/>
  <c r="J2678" i="1"/>
  <c r="G2678" i="1"/>
  <c r="H2678" i="1" s="1"/>
  <c r="AC2677" i="1"/>
  <c r="V2677" i="1"/>
  <c r="O2677" i="1"/>
  <c r="L2677" i="1" a="1"/>
  <c r="L2677" i="1" s="1"/>
  <c r="M2677" i="1" s="1" a="1"/>
  <c r="M2677" i="1" s="1"/>
  <c r="J2677" i="1"/>
  <c r="AC2676" i="1"/>
  <c r="V2676" i="1"/>
  <c r="O2676" i="1"/>
  <c r="L2676" i="1" a="1"/>
  <c r="L2676" i="1" s="1"/>
  <c r="M2676" i="1" s="1" a="1"/>
  <c r="M2676" i="1" s="1"/>
  <c r="J2676" i="1"/>
  <c r="AC2675" i="1"/>
  <c r="AB2675" i="1" s="1"/>
  <c r="V2675" i="1"/>
  <c r="O2675" i="1"/>
  <c r="L2675" i="1" a="1"/>
  <c r="L2675" i="1" s="1"/>
  <c r="M2675" i="1" s="1" a="1"/>
  <c r="M2675" i="1" s="1"/>
  <c r="J2675" i="1"/>
  <c r="AC2674" i="1"/>
  <c r="V2674" i="1"/>
  <c r="U2674" i="1"/>
  <c r="S2674" i="1"/>
  <c r="O2674" i="1"/>
  <c r="J2674" i="1"/>
  <c r="G2674" i="1"/>
  <c r="H2674" i="1" s="1"/>
  <c r="AC2673" i="1"/>
  <c r="V2673" i="1"/>
  <c r="U2673" i="1"/>
  <c r="S2673" i="1"/>
  <c r="O2673" i="1"/>
  <c r="J2673" i="1"/>
  <c r="G2673" i="1"/>
  <c r="H2673" i="1" s="1"/>
  <c r="AC2672" i="1"/>
  <c r="V2672" i="1"/>
  <c r="U2672" i="1"/>
  <c r="S2672" i="1"/>
  <c r="O2672" i="1"/>
  <c r="J2672" i="1"/>
  <c r="G2672" i="1"/>
  <c r="AC2671" i="1"/>
  <c r="AE2671" i="1" s="1"/>
  <c r="V2671" i="1"/>
  <c r="O2671" i="1"/>
  <c r="J2671" i="1"/>
  <c r="G2671" i="1"/>
  <c r="H2671" i="1" s="1"/>
  <c r="AC2670" i="1"/>
  <c r="AE2670" i="1" s="1"/>
  <c r="V2670" i="1"/>
  <c r="O2670" i="1"/>
  <c r="J2670" i="1"/>
  <c r="G2670" i="1"/>
  <c r="H2670" i="1" s="1"/>
  <c r="AC2669" i="1"/>
  <c r="AE2669" i="1" s="1"/>
  <c r="V2669" i="1"/>
  <c r="O2669" i="1"/>
  <c r="J2669" i="1"/>
  <c r="G2669" i="1"/>
  <c r="H2669" i="1" s="1"/>
  <c r="AC2668" i="1"/>
  <c r="V2668" i="1"/>
  <c r="O2668" i="1"/>
  <c r="J2668" i="1"/>
  <c r="G2668" i="1"/>
  <c r="H2668" i="1" s="1"/>
  <c r="AC2667" i="1"/>
  <c r="AE2667" i="1" s="1"/>
  <c r="V2667" i="1"/>
  <c r="O2667" i="1"/>
  <c r="J2667" i="1"/>
  <c r="G2667" i="1"/>
  <c r="H2667" i="1" s="1"/>
  <c r="AC2666" i="1"/>
  <c r="AE2666" i="1" s="1"/>
  <c r="V2666" i="1"/>
  <c r="O2666" i="1"/>
  <c r="J2666" i="1"/>
  <c r="G2666" i="1"/>
  <c r="AC2665" i="1"/>
  <c r="V2665" i="1"/>
  <c r="U2665" i="1"/>
  <c r="S2665" i="1"/>
  <c r="O2665" i="1"/>
  <c r="J2665" i="1"/>
  <c r="G2665" i="1"/>
  <c r="H2665" i="1" s="1"/>
  <c r="AC2664" i="1"/>
  <c r="V2664" i="1"/>
  <c r="U2664" i="1"/>
  <c r="S2664" i="1"/>
  <c r="O2664" i="1"/>
  <c r="J2664" i="1"/>
  <c r="G2664" i="1"/>
  <c r="H2664" i="1" s="1"/>
  <c r="AC2663" i="1"/>
  <c r="V2663" i="1"/>
  <c r="U2663" i="1"/>
  <c r="S2663" i="1"/>
  <c r="O2663" i="1"/>
  <c r="J2663" i="1"/>
  <c r="G2663" i="1"/>
  <c r="H2663" i="1" s="1"/>
  <c r="AC2662" i="1"/>
  <c r="V2662" i="1"/>
  <c r="U2662" i="1"/>
  <c r="S2662" i="1"/>
  <c r="O2662" i="1"/>
  <c r="J2662" i="1"/>
  <c r="G2662" i="1"/>
  <c r="H2662" i="1" s="1"/>
  <c r="AC2661" i="1"/>
  <c r="AE2661" i="1" s="1"/>
  <c r="AD2661" i="1" s="1"/>
  <c r="V2661" i="1"/>
  <c r="O2661" i="1"/>
  <c r="L2661" i="1" a="1"/>
  <c r="L2661" i="1" s="1"/>
  <c r="M2661" i="1" s="1" a="1"/>
  <c r="M2661" i="1" s="1"/>
  <c r="J2661" i="1"/>
  <c r="AC2660" i="1"/>
  <c r="AE2660" i="1" s="1"/>
  <c r="V2660" i="1"/>
  <c r="O2660" i="1"/>
  <c r="J2660" i="1"/>
  <c r="G2660" i="1"/>
  <c r="H2660" i="1" s="1"/>
  <c r="AC2659" i="1"/>
  <c r="V2659" i="1"/>
  <c r="U2659" i="1"/>
  <c r="S2659" i="1"/>
  <c r="O2659" i="1"/>
  <c r="J2659" i="1"/>
  <c r="G2659" i="1"/>
  <c r="H2659" i="1" s="1"/>
  <c r="AC2658" i="1"/>
  <c r="V2658" i="1"/>
  <c r="U2658" i="1"/>
  <c r="S2658" i="1"/>
  <c r="O2658" i="1"/>
  <c r="J2658" i="1"/>
  <c r="G2658" i="1"/>
  <c r="AC2657" i="1"/>
  <c r="AE2657" i="1" s="1"/>
  <c r="AD2657" i="1" s="1"/>
  <c r="V2657" i="1"/>
  <c r="O2657" i="1"/>
  <c r="L2657" i="1" a="1"/>
  <c r="L2657" i="1" s="1"/>
  <c r="M2657" i="1" s="1" a="1"/>
  <c r="M2657" i="1" s="1"/>
  <c r="J2657" i="1"/>
  <c r="AC2656" i="1"/>
  <c r="AE2656" i="1" s="1"/>
  <c r="AD2656" i="1" s="1"/>
  <c r="V2656" i="1"/>
  <c r="O2656" i="1"/>
  <c r="L2656" i="1" a="1"/>
  <c r="L2656" i="1" s="1"/>
  <c r="M2656" i="1" s="1" a="1"/>
  <c r="M2656" i="1" s="1"/>
  <c r="J2656" i="1"/>
  <c r="AC2655" i="1"/>
  <c r="AE2655" i="1" s="1"/>
  <c r="AD2655" i="1" s="1"/>
  <c r="V2655" i="1"/>
  <c r="O2655" i="1"/>
  <c r="L2655" i="1" a="1"/>
  <c r="L2655" i="1" s="1"/>
  <c r="M2655" i="1" s="1" a="1"/>
  <c r="M2655" i="1" s="1"/>
  <c r="J2655" i="1"/>
  <c r="AC2654" i="1"/>
  <c r="AE2654" i="1" s="1"/>
  <c r="V2654" i="1"/>
  <c r="O2654" i="1"/>
  <c r="J2654" i="1"/>
  <c r="G2654" i="1"/>
  <c r="H2654" i="1" s="1"/>
  <c r="AC2653" i="1"/>
  <c r="AE2653" i="1" s="1"/>
  <c r="V2653" i="1"/>
  <c r="O2653" i="1"/>
  <c r="J2653" i="1"/>
  <c r="G2653" i="1"/>
  <c r="AC2652" i="1"/>
  <c r="AE2652" i="1" s="1"/>
  <c r="V2652" i="1"/>
  <c r="O2652" i="1"/>
  <c r="J2652" i="1"/>
  <c r="G2652" i="1"/>
  <c r="AC2651" i="1"/>
  <c r="AE2651" i="1" s="1"/>
  <c r="V2651" i="1"/>
  <c r="O2651" i="1"/>
  <c r="J2651" i="1"/>
  <c r="G2651" i="1"/>
  <c r="H2651" i="1" s="1"/>
  <c r="AC2650" i="1"/>
  <c r="AE2650" i="1" s="1"/>
  <c r="V2650" i="1"/>
  <c r="O2650" i="1"/>
  <c r="J2650" i="1"/>
  <c r="G2650" i="1"/>
  <c r="H2650" i="1" s="1"/>
  <c r="AC2649" i="1"/>
  <c r="AE2649" i="1" s="1"/>
  <c r="V2649" i="1"/>
  <c r="O2649" i="1"/>
  <c r="J2649" i="1"/>
  <c r="G2649" i="1"/>
  <c r="H2649" i="1" s="1"/>
  <c r="AC2648" i="1"/>
  <c r="V2648" i="1"/>
  <c r="U2648" i="1"/>
  <c r="S2648" i="1"/>
  <c r="O2648" i="1"/>
  <c r="J2648" i="1"/>
  <c r="G2648" i="1"/>
  <c r="H2648" i="1" s="1"/>
  <c r="AC2647" i="1"/>
  <c r="V2647" i="1"/>
  <c r="U2647" i="1"/>
  <c r="S2647" i="1"/>
  <c r="O2647" i="1"/>
  <c r="J2647" i="1"/>
  <c r="G2647" i="1"/>
  <c r="AC2646" i="1"/>
  <c r="V2646" i="1"/>
  <c r="U2646" i="1"/>
  <c r="S2646" i="1"/>
  <c r="O2646" i="1"/>
  <c r="J2646" i="1"/>
  <c r="G2646" i="1"/>
  <c r="AC2645" i="1"/>
  <c r="AE2645" i="1" s="1"/>
  <c r="AD2645" i="1" s="1"/>
  <c r="V2645" i="1"/>
  <c r="O2645" i="1"/>
  <c r="L2645" i="1" a="1"/>
  <c r="L2645" i="1" s="1"/>
  <c r="M2645" i="1" s="1" a="1"/>
  <c r="M2645" i="1" s="1"/>
  <c r="J2645" i="1"/>
  <c r="AC2644" i="1"/>
  <c r="AE2644" i="1" s="1"/>
  <c r="AD2644" i="1" s="1"/>
  <c r="V2644" i="1"/>
  <c r="O2644" i="1"/>
  <c r="L2644" i="1" a="1"/>
  <c r="L2644" i="1" s="1"/>
  <c r="M2644" i="1" s="1" a="1"/>
  <c r="M2644" i="1" s="1"/>
  <c r="J2644" i="1"/>
  <c r="AC2643" i="1"/>
  <c r="AE2643" i="1" s="1"/>
  <c r="V2643" i="1"/>
  <c r="O2643" i="1"/>
  <c r="J2643" i="1"/>
  <c r="G2643" i="1"/>
  <c r="H2643" i="1" s="1"/>
  <c r="AC2642" i="1"/>
  <c r="V2642" i="1"/>
  <c r="O2642" i="1"/>
  <c r="J2642" i="1"/>
  <c r="G2642" i="1"/>
  <c r="H2642" i="1" s="1"/>
  <c r="AC2641" i="1"/>
  <c r="V2641" i="1"/>
  <c r="U2641" i="1"/>
  <c r="S2641" i="1"/>
  <c r="O2641" i="1"/>
  <c r="J2641" i="1"/>
  <c r="G2641" i="1"/>
  <c r="AC2640" i="1"/>
  <c r="V2640" i="1"/>
  <c r="U2640" i="1"/>
  <c r="S2640" i="1"/>
  <c r="O2640" i="1"/>
  <c r="J2640" i="1"/>
  <c r="G2640" i="1"/>
  <c r="H2640" i="1" s="1"/>
  <c r="AC2639" i="1"/>
  <c r="V2639" i="1"/>
  <c r="U2639" i="1"/>
  <c r="S2639" i="1"/>
  <c r="O2639" i="1"/>
  <c r="J2639" i="1"/>
  <c r="G2639" i="1"/>
  <c r="H2639" i="1" s="1"/>
  <c r="AC2638" i="1"/>
  <c r="AE2638" i="1" s="1"/>
  <c r="AD2638" i="1" s="1"/>
  <c r="V2638" i="1"/>
  <c r="O2638" i="1"/>
  <c r="L2638" i="1" a="1"/>
  <c r="L2638" i="1" s="1"/>
  <c r="M2638" i="1" s="1" a="1"/>
  <c r="M2638" i="1" s="1"/>
  <c r="J2638" i="1"/>
  <c r="AC2637" i="1"/>
  <c r="AE2637" i="1" s="1"/>
  <c r="AD2637" i="1" s="1"/>
  <c r="V2637" i="1"/>
  <c r="O2637" i="1"/>
  <c r="L2637" i="1" a="1"/>
  <c r="L2637" i="1" s="1"/>
  <c r="M2637" i="1" s="1" a="1"/>
  <c r="M2637" i="1" s="1"/>
  <c r="J2637" i="1"/>
  <c r="AC2636" i="1"/>
  <c r="AE2636" i="1" s="1"/>
  <c r="V2636" i="1"/>
  <c r="O2636" i="1"/>
  <c r="J2636" i="1"/>
  <c r="G2636" i="1"/>
  <c r="AC2635" i="1"/>
  <c r="V2635" i="1"/>
  <c r="U2635" i="1"/>
  <c r="S2635" i="1"/>
  <c r="O2635" i="1"/>
  <c r="J2635" i="1"/>
  <c r="G2635" i="1"/>
  <c r="H2635" i="1" s="1"/>
  <c r="AC2634" i="1"/>
  <c r="V2634" i="1"/>
  <c r="U2634" i="1"/>
  <c r="S2634" i="1"/>
  <c r="O2634" i="1"/>
  <c r="J2634" i="1"/>
  <c r="G2634" i="1"/>
  <c r="AC2633" i="1"/>
  <c r="AE2633" i="1" s="1"/>
  <c r="V2633" i="1"/>
  <c r="O2633" i="1"/>
  <c r="J2633" i="1"/>
  <c r="G2633" i="1"/>
  <c r="AC2632" i="1"/>
  <c r="AE2632" i="1" s="1"/>
  <c r="V2632" i="1"/>
  <c r="O2632" i="1"/>
  <c r="J2632" i="1"/>
  <c r="G2632" i="1"/>
  <c r="H2632" i="1" s="1"/>
  <c r="AC2631" i="1"/>
  <c r="V2631" i="1"/>
  <c r="U2631" i="1"/>
  <c r="S2631" i="1"/>
  <c r="O2631" i="1"/>
  <c r="J2631" i="1"/>
  <c r="G2631" i="1"/>
  <c r="H2631" i="1" s="1"/>
  <c r="AC2630" i="1"/>
  <c r="V2630" i="1"/>
  <c r="U2630" i="1"/>
  <c r="S2630" i="1"/>
  <c r="O2630" i="1"/>
  <c r="J2630" i="1"/>
  <c r="G2630" i="1"/>
  <c r="H2630" i="1" s="1"/>
  <c r="AC2629" i="1"/>
  <c r="V2629" i="1"/>
  <c r="U2629" i="1"/>
  <c r="S2629" i="1"/>
  <c r="O2629" i="1"/>
  <c r="J2629" i="1"/>
  <c r="G2629" i="1"/>
  <c r="AC2628" i="1"/>
  <c r="AE2628" i="1" s="1"/>
  <c r="AD2628" i="1" s="1"/>
  <c r="V2628" i="1"/>
  <c r="O2628" i="1"/>
  <c r="L2628" i="1" a="1"/>
  <c r="L2628" i="1" s="1"/>
  <c r="M2628" i="1" s="1" a="1"/>
  <c r="M2628" i="1" s="1"/>
  <c r="J2628" i="1"/>
  <c r="AC2627" i="1"/>
  <c r="AB2627" i="1" s="1"/>
  <c r="V2627" i="1"/>
  <c r="O2627" i="1"/>
  <c r="L2627" i="1" a="1"/>
  <c r="L2627" i="1" s="1"/>
  <c r="M2627" i="1" s="1" a="1"/>
  <c r="M2627" i="1" s="1"/>
  <c r="J2627" i="1"/>
  <c r="AC2626" i="1"/>
  <c r="AE2626" i="1" s="1"/>
  <c r="V2626" i="1"/>
  <c r="O2626" i="1"/>
  <c r="J2626" i="1"/>
  <c r="G2626" i="1"/>
  <c r="AC2625" i="1"/>
  <c r="V2625" i="1"/>
  <c r="U2625" i="1"/>
  <c r="S2625" i="1"/>
  <c r="O2625" i="1"/>
  <c r="J2625" i="1"/>
  <c r="G2625" i="1"/>
  <c r="H2625" i="1" s="1"/>
  <c r="AC2624" i="1"/>
  <c r="V2624" i="1"/>
  <c r="U2624" i="1"/>
  <c r="S2624" i="1"/>
  <c r="O2624" i="1"/>
  <c r="J2624" i="1"/>
  <c r="G2624" i="1"/>
  <c r="H2624" i="1" s="1"/>
  <c r="AC2623" i="1"/>
  <c r="V2623" i="1"/>
  <c r="U2623" i="1"/>
  <c r="S2623" i="1"/>
  <c r="O2623" i="1"/>
  <c r="J2623" i="1"/>
  <c r="G2623" i="1"/>
  <c r="H2623" i="1" s="1"/>
  <c r="AC2622" i="1"/>
  <c r="AB2622" i="1" s="1"/>
  <c r="V2622" i="1"/>
  <c r="O2622" i="1"/>
  <c r="L2622" i="1" a="1"/>
  <c r="L2622" i="1" s="1"/>
  <c r="M2622" i="1" s="1" a="1"/>
  <c r="M2622" i="1" s="1"/>
  <c r="J2622" i="1"/>
  <c r="AC2621" i="1"/>
  <c r="AB2621" i="1" s="1"/>
  <c r="V2621" i="1"/>
  <c r="O2621" i="1"/>
  <c r="L2621" i="1" a="1"/>
  <c r="L2621" i="1" s="1"/>
  <c r="M2621" i="1" s="1" a="1"/>
  <c r="M2621" i="1" s="1"/>
  <c r="J2621" i="1"/>
  <c r="AC2620" i="1"/>
  <c r="AE2620" i="1" s="1"/>
  <c r="V2620" i="1"/>
  <c r="O2620" i="1"/>
  <c r="J2620" i="1"/>
  <c r="G2620" i="1"/>
  <c r="AC2619" i="1"/>
  <c r="AE2619" i="1" s="1"/>
  <c r="V2619" i="1"/>
  <c r="O2619" i="1"/>
  <c r="J2619" i="1"/>
  <c r="G2619" i="1"/>
  <c r="AC2618" i="1"/>
  <c r="AE2618" i="1" s="1"/>
  <c r="V2618" i="1"/>
  <c r="O2618" i="1"/>
  <c r="J2618" i="1"/>
  <c r="G2618" i="1"/>
  <c r="AC2617" i="1"/>
  <c r="AE2617" i="1" s="1"/>
  <c r="V2617" i="1"/>
  <c r="O2617" i="1"/>
  <c r="J2617" i="1"/>
  <c r="G2617" i="1"/>
  <c r="AC2616" i="1"/>
  <c r="V2616" i="1"/>
  <c r="U2616" i="1"/>
  <c r="S2616" i="1"/>
  <c r="O2616" i="1"/>
  <c r="J2616" i="1"/>
  <c r="G2616" i="1"/>
  <c r="AC2615" i="1"/>
  <c r="V2615" i="1"/>
  <c r="U2615" i="1"/>
  <c r="S2615" i="1"/>
  <c r="O2615" i="1"/>
  <c r="J2615" i="1"/>
  <c r="G2615" i="1"/>
  <c r="H2615" i="1" s="1"/>
  <c r="AC2614" i="1"/>
  <c r="V2614" i="1"/>
  <c r="U2614" i="1"/>
  <c r="S2614" i="1"/>
  <c r="O2614" i="1"/>
  <c r="J2614" i="1"/>
  <c r="G2614" i="1"/>
  <c r="H2614" i="1" s="1"/>
  <c r="AC2613" i="1"/>
  <c r="V2613" i="1"/>
  <c r="U2613" i="1"/>
  <c r="S2613" i="1"/>
  <c r="O2613" i="1"/>
  <c r="J2613" i="1"/>
  <c r="G2613" i="1"/>
  <c r="AC2612" i="1"/>
  <c r="V2612" i="1"/>
  <c r="U2612" i="1"/>
  <c r="S2612" i="1"/>
  <c r="O2612" i="1"/>
  <c r="J2612" i="1"/>
  <c r="G2612" i="1"/>
  <c r="AC2611" i="1"/>
  <c r="V2611" i="1"/>
  <c r="U2611" i="1"/>
  <c r="S2611" i="1"/>
  <c r="O2611" i="1"/>
  <c r="J2611" i="1"/>
  <c r="G2611" i="1"/>
  <c r="H2611" i="1" s="1"/>
  <c r="AC2610" i="1"/>
  <c r="V2610" i="1"/>
  <c r="U2610" i="1"/>
  <c r="S2610" i="1"/>
  <c r="O2610" i="1"/>
  <c r="J2610" i="1"/>
  <c r="G2610" i="1"/>
  <c r="H2610" i="1" s="1"/>
  <c r="AC2609" i="1"/>
  <c r="AB2609" i="1" s="1"/>
  <c r="V2609" i="1"/>
  <c r="O2609" i="1"/>
  <c r="L2609" i="1" a="1"/>
  <c r="L2609" i="1" s="1"/>
  <c r="M2609" i="1" s="1" a="1"/>
  <c r="M2609" i="1" s="1"/>
  <c r="J2609" i="1"/>
  <c r="AC2608" i="1"/>
  <c r="AB2608" i="1" s="1"/>
  <c r="V2608" i="1"/>
  <c r="O2608" i="1"/>
  <c r="L2608" i="1" a="1"/>
  <c r="L2608" i="1" s="1"/>
  <c r="M2608" i="1" s="1" a="1"/>
  <c r="M2608" i="1" s="1"/>
  <c r="J2608" i="1"/>
  <c r="AC2607" i="1"/>
  <c r="AE2607" i="1" s="1"/>
  <c r="V2607" i="1"/>
  <c r="O2607" i="1"/>
  <c r="J2607" i="1"/>
  <c r="G2607" i="1"/>
  <c r="AC2606" i="1"/>
  <c r="AE2606" i="1" s="1"/>
  <c r="V2606" i="1"/>
  <c r="O2606" i="1"/>
  <c r="J2606" i="1"/>
  <c r="G2606" i="1"/>
  <c r="H2606" i="1" s="1"/>
  <c r="AC2605" i="1"/>
  <c r="AE2605" i="1" s="1"/>
  <c r="V2605" i="1"/>
  <c r="O2605" i="1"/>
  <c r="J2605" i="1"/>
  <c r="G2605" i="1"/>
  <c r="AC2604" i="1"/>
  <c r="AE2604" i="1" s="1"/>
  <c r="V2604" i="1"/>
  <c r="O2604" i="1"/>
  <c r="J2604" i="1"/>
  <c r="G2604" i="1"/>
  <c r="H2604" i="1" s="1"/>
  <c r="AC2603" i="1"/>
  <c r="AE2603" i="1" s="1"/>
  <c r="V2603" i="1"/>
  <c r="O2603" i="1"/>
  <c r="J2603" i="1"/>
  <c r="G2603" i="1"/>
  <c r="H2603" i="1" s="1"/>
  <c r="AC2602" i="1"/>
  <c r="V2602" i="1"/>
  <c r="U2602" i="1"/>
  <c r="S2602" i="1"/>
  <c r="O2602" i="1"/>
  <c r="J2602" i="1"/>
  <c r="G2602" i="1"/>
  <c r="AC2601" i="1"/>
  <c r="V2601" i="1"/>
  <c r="U2601" i="1"/>
  <c r="S2601" i="1"/>
  <c r="O2601" i="1"/>
  <c r="J2601" i="1"/>
  <c r="G2601" i="1"/>
  <c r="H2601" i="1" s="1"/>
  <c r="AC2600" i="1"/>
  <c r="V2600" i="1"/>
  <c r="U2600" i="1"/>
  <c r="S2600" i="1"/>
  <c r="O2600" i="1"/>
  <c r="J2600" i="1"/>
  <c r="G2600" i="1"/>
  <c r="H2600" i="1" s="1"/>
  <c r="AC2599" i="1"/>
  <c r="AB2599" i="1" s="1"/>
  <c r="V2599" i="1"/>
  <c r="O2599" i="1"/>
  <c r="L2599" i="1" a="1"/>
  <c r="L2599" i="1" s="1"/>
  <c r="M2599" i="1" s="1" a="1"/>
  <c r="M2599" i="1" s="1"/>
  <c r="J2599" i="1"/>
  <c r="AC2598" i="1"/>
  <c r="AB2598" i="1" s="1"/>
  <c r="V2598" i="1"/>
  <c r="O2598" i="1"/>
  <c r="L2598" i="1" a="1"/>
  <c r="L2598" i="1" s="1"/>
  <c r="M2598" i="1" s="1" a="1"/>
  <c r="M2598" i="1" s="1"/>
  <c r="J2598" i="1"/>
  <c r="AC2597" i="1"/>
  <c r="V2597" i="1"/>
  <c r="U2597" i="1"/>
  <c r="S2597" i="1"/>
  <c r="O2597" i="1"/>
  <c r="J2597" i="1"/>
  <c r="G2597" i="1"/>
  <c r="H2597" i="1" s="1"/>
  <c r="AC2596" i="1"/>
  <c r="V2596" i="1"/>
  <c r="U2596" i="1"/>
  <c r="S2596" i="1"/>
  <c r="O2596" i="1"/>
  <c r="J2596" i="1"/>
  <c r="G2596" i="1"/>
  <c r="H2596" i="1" s="1"/>
  <c r="AC2595" i="1"/>
  <c r="V2595" i="1"/>
  <c r="U2595" i="1"/>
  <c r="S2595" i="1"/>
  <c r="O2595" i="1"/>
  <c r="J2595" i="1"/>
  <c r="G2595" i="1"/>
  <c r="H2595" i="1" s="1"/>
  <c r="AC2594" i="1"/>
  <c r="V2594" i="1"/>
  <c r="O2594" i="1"/>
  <c r="L2594" i="1" a="1"/>
  <c r="L2594" i="1" s="1"/>
  <c r="M2594" i="1" s="1" a="1"/>
  <c r="M2594" i="1" s="1"/>
  <c r="J2594" i="1"/>
  <c r="AC2593" i="1"/>
  <c r="AE2593" i="1" s="1"/>
  <c r="AD2593" i="1" s="1"/>
  <c r="V2593" i="1"/>
  <c r="O2593" i="1"/>
  <c r="L2593" i="1" a="1"/>
  <c r="L2593" i="1" s="1"/>
  <c r="M2593" i="1" s="1" a="1"/>
  <c r="M2593" i="1" s="1"/>
  <c r="J2593" i="1"/>
  <c r="AC2592" i="1"/>
  <c r="AE2592" i="1" s="1"/>
  <c r="V2592" i="1"/>
  <c r="O2592" i="1"/>
  <c r="J2592" i="1"/>
  <c r="G2592" i="1"/>
  <c r="AC2591" i="1"/>
  <c r="AE2591" i="1" s="1"/>
  <c r="V2591" i="1"/>
  <c r="O2591" i="1"/>
  <c r="J2591" i="1"/>
  <c r="G2591" i="1"/>
  <c r="H2591" i="1" s="1"/>
  <c r="AC2590" i="1"/>
  <c r="AE2590" i="1" s="1"/>
  <c r="O2590" i="1"/>
  <c r="J2590" i="1"/>
  <c r="G2590" i="1"/>
  <c r="AC2589" i="1"/>
  <c r="V2589" i="1"/>
  <c r="U2589" i="1"/>
  <c r="S2589" i="1"/>
  <c r="O2589" i="1"/>
  <c r="J2589" i="1"/>
  <c r="G2589" i="1"/>
  <c r="AC2588" i="1"/>
  <c r="V2588" i="1"/>
  <c r="U2588" i="1"/>
  <c r="S2588" i="1"/>
  <c r="O2588" i="1"/>
  <c r="J2588" i="1"/>
  <c r="G2588" i="1"/>
  <c r="H2588" i="1" s="1"/>
  <c r="AC2587" i="1"/>
  <c r="V2587" i="1"/>
  <c r="U2587" i="1"/>
  <c r="S2587" i="1"/>
  <c r="O2587" i="1"/>
  <c r="J2587" i="1"/>
  <c r="G2587" i="1"/>
  <c r="H2587" i="1" s="1"/>
  <c r="AC2586" i="1"/>
  <c r="V2586" i="1"/>
  <c r="O2586" i="1"/>
  <c r="L2586" i="1" a="1"/>
  <c r="L2586" i="1" s="1"/>
  <c r="M2586" i="1" s="1" a="1"/>
  <c r="M2586" i="1" s="1"/>
  <c r="J2586" i="1"/>
  <c r="AC2585" i="1"/>
  <c r="AE2585" i="1" s="1"/>
  <c r="AD2585" i="1" s="1"/>
  <c r="V2585" i="1"/>
  <c r="O2585" i="1"/>
  <c r="L2585" i="1" a="1"/>
  <c r="L2585" i="1" s="1"/>
  <c r="M2585" i="1" s="1" a="1"/>
  <c r="M2585" i="1" s="1"/>
  <c r="J2585" i="1"/>
  <c r="AC2584" i="1"/>
  <c r="V2584" i="1"/>
  <c r="U2584" i="1"/>
  <c r="S2584" i="1"/>
  <c r="O2584" i="1"/>
  <c r="J2584" i="1"/>
  <c r="G2584" i="1"/>
  <c r="AC2583" i="1"/>
  <c r="V2583" i="1"/>
  <c r="U2583" i="1"/>
  <c r="S2583" i="1"/>
  <c r="O2583" i="1"/>
  <c r="J2583" i="1"/>
  <c r="G2583" i="1"/>
  <c r="H2583" i="1" s="1"/>
  <c r="AC2582" i="1"/>
  <c r="V2582" i="1"/>
  <c r="U2582" i="1"/>
  <c r="S2582" i="1"/>
  <c r="O2582" i="1"/>
  <c r="J2582" i="1"/>
  <c r="G2582" i="1"/>
  <c r="AC2581" i="1"/>
  <c r="V2581" i="1"/>
  <c r="U2581" i="1"/>
  <c r="S2581" i="1"/>
  <c r="O2581" i="1"/>
  <c r="J2581" i="1"/>
  <c r="G2581" i="1"/>
  <c r="H2581" i="1" s="1"/>
  <c r="AC2580" i="1"/>
  <c r="V2580" i="1"/>
  <c r="O2580" i="1"/>
  <c r="J2580" i="1"/>
  <c r="G2580" i="1"/>
  <c r="H2580" i="1" s="1"/>
  <c r="AC2579" i="1"/>
  <c r="V2579" i="1"/>
  <c r="U2579" i="1"/>
  <c r="S2579" i="1"/>
  <c r="O2579" i="1"/>
  <c r="J2579" i="1"/>
  <c r="G2579" i="1"/>
  <c r="H2579" i="1" s="1"/>
  <c r="AC2578" i="1"/>
  <c r="V2578" i="1"/>
  <c r="U2578" i="1"/>
  <c r="S2578" i="1"/>
  <c r="O2578" i="1"/>
  <c r="J2578" i="1"/>
  <c r="G2578" i="1"/>
  <c r="AC2577" i="1"/>
  <c r="V2577" i="1"/>
  <c r="U2577" i="1"/>
  <c r="S2577" i="1"/>
  <c r="O2577" i="1"/>
  <c r="J2577" i="1"/>
  <c r="G2577" i="1"/>
  <c r="H2577" i="1" s="1"/>
  <c r="AC2576" i="1"/>
  <c r="V2576" i="1"/>
  <c r="U2576" i="1"/>
  <c r="S2576" i="1"/>
  <c r="O2576" i="1"/>
  <c r="J2576" i="1"/>
  <c r="G2576" i="1"/>
  <c r="H2576" i="1" s="1"/>
  <c r="AC2575" i="1"/>
  <c r="AE2575" i="1" s="1"/>
  <c r="V2575" i="1"/>
  <c r="O2575" i="1"/>
  <c r="J2575" i="1"/>
  <c r="G2575" i="1"/>
  <c r="H2575" i="1" s="1"/>
  <c r="AC2574" i="1"/>
  <c r="AE2574" i="1" s="1"/>
  <c r="V2574" i="1"/>
  <c r="V2590" i="1" s="1"/>
  <c r="O2574" i="1"/>
  <c r="J2574" i="1"/>
  <c r="G2574" i="1"/>
  <c r="H2574" i="1" s="1"/>
  <c r="AC2573" i="1"/>
  <c r="V2573" i="1"/>
  <c r="U2573" i="1"/>
  <c r="S2573" i="1"/>
  <c r="O2573" i="1"/>
  <c r="J2573" i="1"/>
  <c r="G2573" i="1"/>
  <c r="H2573" i="1" s="1"/>
  <c r="AC2572" i="1"/>
  <c r="V2572" i="1"/>
  <c r="U2572" i="1"/>
  <c r="S2572" i="1"/>
  <c r="O2572" i="1"/>
  <c r="J2572" i="1"/>
  <c r="G2572" i="1"/>
  <c r="H2572" i="1" s="1"/>
  <c r="AC2571" i="1"/>
  <c r="V2571" i="1"/>
  <c r="U2571" i="1"/>
  <c r="S2571" i="1"/>
  <c r="O2571" i="1"/>
  <c r="J2571" i="1"/>
  <c r="G2571" i="1"/>
  <c r="AC2570" i="1"/>
  <c r="V2570" i="1"/>
  <c r="U2570" i="1"/>
  <c r="S2570" i="1"/>
  <c r="O2570" i="1"/>
  <c r="J2570" i="1"/>
  <c r="G2570" i="1"/>
  <c r="H2570" i="1" s="1"/>
  <c r="AC2569" i="1"/>
  <c r="V2569" i="1"/>
  <c r="U2569" i="1"/>
  <c r="S2569" i="1"/>
  <c r="O2569" i="1"/>
  <c r="J2569" i="1"/>
  <c r="G2569" i="1"/>
  <c r="H2569" i="1" s="1"/>
  <c r="AC2568" i="1"/>
  <c r="AE2568" i="1" s="1"/>
  <c r="V2568" i="1"/>
  <c r="O2568" i="1"/>
  <c r="J2568" i="1"/>
  <c r="G2568" i="1"/>
  <c r="H2568" i="1" s="1"/>
  <c r="AC2567" i="1"/>
  <c r="AE2567" i="1" s="1"/>
  <c r="V2567" i="1"/>
  <c r="O2567" i="1"/>
  <c r="J2567" i="1"/>
  <c r="G2567" i="1"/>
  <c r="H2567" i="1" s="1"/>
  <c r="AC2566" i="1"/>
  <c r="AE2566" i="1" s="1"/>
  <c r="V2566" i="1"/>
  <c r="O2566" i="1"/>
  <c r="J2566" i="1"/>
  <c r="G2566" i="1"/>
  <c r="H2566" i="1" s="1"/>
  <c r="AC2565" i="1"/>
  <c r="AE2565" i="1" s="1"/>
  <c r="V2565" i="1"/>
  <c r="O2565" i="1"/>
  <c r="J2565" i="1"/>
  <c r="G2565" i="1"/>
  <c r="H2565" i="1" s="1"/>
  <c r="AC2564" i="1"/>
  <c r="AE2564" i="1" s="1"/>
  <c r="V2564" i="1"/>
  <c r="O2564" i="1"/>
  <c r="J2564" i="1"/>
  <c r="G2564" i="1"/>
  <c r="AC2563" i="1"/>
  <c r="V2563" i="1"/>
  <c r="U2563" i="1"/>
  <c r="S2563" i="1"/>
  <c r="O2563" i="1"/>
  <c r="J2563" i="1"/>
  <c r="G2563" i="1"/>
  <c r="H2563" i="1" s="1"/>
  <c r="AC2562" i="1"/>
  <c r="V2562" i="1"/>
  <c r="U2562" i="1"/>
  <c r="S2562" i="1"/>
  <c r="O2562" i="1"/>
  <c r="J2562" i="1"/>
  <c r="G2562" i="1"/>
  <c r="H2562" i="1" s="1"/>
  <c r="AC2561" i="1"/>
  <c r="V2561" i="1"/>
  <c r="U2561" i="1"/>
  <c r="S2561" i="1"/>
  <c r="O2561" i="1"/>
  <c r="J2561" i="1"/>
  <c r="G2561" i="1"/>
  <c r="H2561" i="1" s="1"/>
  <c r="AC2560" i="1"/>
  <c r="V2560" i="1"/>
  <c r="U2560" i="1"/>
  <c r="S2560" i="1"/>
  <c r="O2560" i="1"/>
  <c r="J2560" i="1"/>
  <c r="G2560" i="1"/>
  <c r="AC2559" i="1"/>
  <c r="V2559" i="1"/>
  <c r="U2559" i="1"/>
  <c r="S2559" i="1"/>
  <c r="O2559" i="1"/>
  <c r="J2559" i="1"/>
  <c r="G2559" i="1"/>
  <c r="AC2558" i="1"/>
  <c r="V2558" i="1"/>
  <c r="U2558" i="1"/>
  <c r="S2558" i="1"/>
  <c r="O2558" i="1"/>
  <c r="J2558" i="1"/>
  <c r="G2558" i="1"/>
  <c r="H2558" i="1" s="1"/>
  <c r="AC2557" i="1"/>
  <c r="V2557" i="1"/>
  <c r="U2557" i="1"/>
  <c r="S2557" i="1"/>
  <c r="O2557" i="1"/>
  <c r="J2557" i="1"/>
  <c r="G2557" i="1"/>
  <c r="AC2556" i="1"/>
  <c r="V2556" i="1"/>
  <c r="U2556" i="1"/>
  <c r="S2556" i="1"/>
  <c r="O2556" i="1"/>
  <c r="J2556" i="1"/>
  <c r="G2556" i="1"/>
  <c r="AC2555" i="1"/>
  <c r="V2555" i="1"/>
  <c r="U2555" i="1"/>
  <c r="S2555" i="1"/>
  <c r="O2555" i="1"/>
  <c r="J2555" i="1"/>
  <c r="G2555" i="1"/>
  <c r="AC2554" i="1"/>
  <c r="AE2554" i="1" s="1"/>
  <c r="V2554" i="1"/>
  <c r="O2554" i="1"/>
  <c r="J2554" i="1"/>
  <c r="G2554" i="1"/>
  <c r="AC1802" i="1"/>
  <c r="O1802" i="1"/>
  <c r="J1802" i="1"/>
  <c r="H1802" i="1"/>
  <c r="AC1801" i="1"/>
  <c r="AB1801" i="1" s="1"/>
  <c r="V1801" i="1"/>
  <c r="O1801" i="1"/>
  <c r="J1801" i="1"/>
  <c r="H1801" i="1"/>
  <c r="AC1800" i="1"/>
  <c r="AE1800" i="1" s="1"/>
  <c r="AD1800" i="1" s="1"/>
  <c r="V1800" i="1"/>
  <c r="O1800" i="1"/>
  <c r="J1800" i="1"/>
  <c r="H1800" i="1"/>
  <c r="AC1799" i="1"/>
  <c r="AE1799" i="1" s="1"/>
  <c r="AD1799" i="1" s="1"/>
  <c r="V1799" i="1"/>
  <c r="O1799" i="1"/>
  <c r="J1799" i="1"/>
  <c r="H1799" i="1"/>
  <c r="AC1798" i="1"/>
  <c r="AE1798" i="1" s="1"/>
  <c r="V1798" i="1"/>
  <c r="O1798" i="1"/>
  <c r="J1798" i="1"/>
  <c r="G1798" i="1"/>
  <c r="H1798" i="1" s="1"/>
  <c r="AC1797" i="1"/>
  <c r="V1797" i="1"/>
  <c r="U1797" i="1"/>
  <c r="S1797" i="1"/>
  <c r="O1797" i="1"/>
  <c r="J1797" i="1"/>
  <c r="G1797" i="1"/>
  <c r="H1797" i="1" s="1"/>
  <c r="AC1796" i="1"/>
  <c r="V1796" i="1"/>
  <c r="U1796" i="1"/>
  <c r="S1796" i="1"/>
  <c r="O1796" i="1"/>
  <c r="J1796" i="1"/>
  <c r="G1796" i="1"/>
  <c r="AC1795" i="1"/>
  <c r="V1795" i="1"/>
  <c r="U1795" i="1"/>
  <c r="S1795" i="1"/>
  <c r="O1795" i="1"/>
  <c r="J1795" i="1"/>
  <c r="G1795" i="1"/>
  <c r="AC1794" i="1"/>
  <c r="AE1794" i="1" s="1"/>
  <c r="AD1794" i="1" s="1"/>
  <c r="V1794" i="1"/>
  <c r="O1794" i="1"/>
  <c r="L1794" i="1" a="1"/>
  <c r="L1794" i="1" s="1"/>
  <c r="M1794" i="1" s="1" a="1"/>
  <c r="M1794" i="1" s="1"/>
  <c r="J1794" i="1"/>
  <c r="AC1793" i="1"/>
  <c r="AB1793" i="1" s="1"/>
  <c r="V1793" i="1"/>
  <c r="O1793" i="1"/>
  <c r="L1793" i="1" a="1"/>
  <c r="L1793" i="1" s="1"/>
  <c r="M1793" i="1" s="1" a="1"/>
  <c r="M1793" i="1" s="1"/>
  <c r="J1793" i="1"/>
  <c r="AC1792" i="1"/>
  <c r="V1792" i="1"/>
  <c r="O1792" i="1"/>
  <c r="L1792" i="1" a="1"/>
  <c r="L1792" i="1" s="1"/>
  <c r="M1792" i="1" s="1" a="1"/>
  <c r="M1792" i="1" s="1"/>
  <c r="J1792" i="1"/>
  <c r="AC1791" i="1"/>
  <c r="AE1791" i="1" s="1"/>
  <c r="V1791" i="1"/>
  <c r="O1791" i="1"/>
  <c r="J1791" i="1"/>
  <c r="G1791" i="1"/>
  <c r="H1791" i="1" s="1"/>
  <c r="AC1790" i="1"/>
  <c r="AE1790" i="1" s="1"/>
  <c r="V1790" i="1"/>
  <c r="O1790" i="1"/>
  <c r="J1790" i="1"/>
  <c r="G1790" i="1"/>
  <c r="H1790" i="1" s="1"/>
  <c r="AC1789" i="1"/>
  <c r="AE1789" i="1" s="1"/>
  <c r="V1789" i="1"/>
  <c r="O1789" i="1"/>
  <c r="J1789" i="1"/>
  <c r="G1789" i="1"/>
  <c r="AC1788" i="1"/>
  <c r="AE1788" i="1" s="1"/>
  <c r="V1788" i="1"/>
  <c r="O1788" i="1"/>
  <c r="J1788" i="1"/>
  <c r="G1788" i="1"/>
  <c r="AC1787" i="1"/>
  <c r="V1787" i="1"/>
  <c r="U1787" i="1"/>
  <c r="S1787" i="1"/>
  <c r="O1787" i="1"/>
  <c r="J1787" i="1"/>
  <c r="G1787" i="1"/>
  <c r="AC1786" i="1"/>
  <c r="V1786" i="1"/>
  <c r="U1786" i="1"/>
  <c r="S1786" i="1"/>
  <c r="O1786" i="1"/>
  <c r="J1786" i="1"/>
  <c r="G1786" i="1"/>
  <c r="AC1785" i="1"/>
  <c r="V1785" i="1"/>
  <c r="U1785" i="1"/>
  <c r="S1785" i="1"/>
  <c r="O1785" i="1"/>
  <c r="J1785" i="1"/>
  <c r="G1785" i="1"/>
  <c r="H1785" i="1" s="1"/>
  <c r="AC1784" i="1"/>
  <c r="AB1784" i="1" s="1"/>
  <c r="V1784" i="1"/>
  <c r="O1784" i="1"/>
  <c r="L1784" i="1" a="1"/>
  <c r="L1784" i="1" s="1"/>
  <c r="M1784" i="1" s="1" a="1"/>
  <c r="M1784" i="1" s="1"/>
  <c r="J1784" i="1"/>
  <c r="AC1783" i="1"/>
  <c r="AE1783" i="1" s="1"/>
  <c r="AD1783" i="1" s="1"/>
  <c r="V1783" i="1"/>
  <c r="O1783" i="1"/>
  <c r="L1783" i="1" a="1"/>
  <c r="L1783" i="1" s="1"/>
  <c r="M1783" i="1" s="1" a="1"/>
  <c r="M1783" i="1" s="1"/>
  <c r="J1783" i="1"/>
  <c r="AC1782" i="1"/>
  <c r="AE1782" i="1" s="1"/>
  <c r="AD1782" i="1" s="1"/>
  <c r="V1782" i="1"/>
  <c r="O1782" i="1"/>
  <c r="L1782" i="1" a="1"/>
  <c r="L1782" i="1" s="1"/>
  <c r="M1782" i="1" s="1" a="1"/>
  <c r="M1782" i="1" s="1"/>
  <c r="J1782" i="1"/>
  <c r="AC1781" i="1"/>
  <c r="AE1781" i="1" s="1"/>
  <c r="V1781" i="1"/>
  <c r="O1781" i="1"/>
  <c r="J1781" i="1"/>
  <c r="G1781" i="1"/>
  <c r="H1781" i="1" s="1"/>
  <c r="AC1780" i="1"/>
  <c r="V1780" i="1"/>
  <c r="U1780" i="1"/>
  <c r="S1780" i="1"/>
  <c r="O1780" i="1"/>
  <c r="J1780" i="1"/>
  <c r="G1780" i="1"/>
  <c r="AC1779" i="1"/>
  <c r="V1779" i="1"/>
  <c r="U1779" i="1"/>
  <c r="S1779" i="1"/>
  <c r="O1779" i="1"/>
  <c r="J1779" i="1"/>
  <c r="G1779" i="1"/>
  <c r="H1779" i="1" s="1"/>
  <c r="AC1778" i="1"/>
  <c r="V1778" i="1"/>
  <c r="U1778" i="1"/>
  <c r="S1778" i="1"/>
  <c r="O1778" i="1"/>
  <c r="J1778" i="1"/>
  <c r="G1778" i="1"/>
  <c r="AC1777" i="1"/>
  <c r="V1777" i="1"/>
  <c r="U1777" i="1"/>
  <c r="S1777" i="1"/>
  <c r="O1777" i="1"/>
  <c r="J1777" i="1"/>
  <c r="G1777" i="1"/>
  <c r="H1777" i="1" s="1"/>
  <c r="AC1776" i="1"/>
  <c r="AE1776" i="1" s="1"/>
  <c r="V1776" i="1"/>
  <c r="O1776" i="1"/>
  <c r="J1776" i="1"/>
  <c r="G1776" i="1"/>
  <c r="H1776" i="1" s="1"/>
  <c r="AC1775" i="1"/>
  <c r="AE1775" i="1" s="1"/>
  <c r="V1775" i="1"/>
  <c r="O1775" i="1"/>
  <c r="J1775" i="1"/>
  <c r="G1775" i="1"/>
  <c r="H1775" i="1" s="1"/>
  <c r="AC1774" i="1"/>
  <c r="AE1774" i="1" s="1"/>
  <c r="V1774" i="1"/>
  <c r="O1774" i="1"/>
  <c r="J1774" i="1"/>
  <c r="G1774" i="1"/>
  <c r="AC1773" i="1"/>
  <c r="AE1773" i="1" s="1"/>
  <c r="V1773" i="1"/>
  <c r="O1773" i="1"/>
  <c r="J1773" i="1"/>
  <c r="G1773" i="1"/>
  <c r="H1773" i="1" s="1"/>
  <c r="AC1772" i="1"/>
  <c r="V1772" i="1"/>
  <c r="U1772" i="1"/>
  <c r="S1772" i="1"/>
  <c r="O1772" i="1"/>
  <c r="J1772" i="1"/>
  <c r="G1772" i="1"/>
  <c r="AC1771" i="1"/>
  <c r="V1771" i="1"/>
  <c r="U1771" i="1"/>
  <c r="S1771" i="1"/>
  <c r="O1771" i="1"/>
  <c r="J1771" i="1"/>
  <c r="G1771" i="1"/>
  <c r="H1771" i="1" s="1"/>
  <c r="AC1770" i="1"/>
  <c r="V1770" i="1"/>
  <c r="U1770" i="1"/>
  <c r="S1770" i="1"/>
  <c r="O1770" i="1"/>
  <c r="J1770" i="1"/>
  <c r="G1770" i="1"/>
  <c r="AC1769" i="1"/>
  <c r="V1769" i="1"/>
  <c r="U1769" i="1"/>
  <c r="S1769" i="1"/>
  <c r="O1769" i="1"/>
  <c r="J1769" i="1"/>
  <c r="G1769" i="1"/>
  <c r="AC1768" i="1"/>
  <c r="V1768" i="1"/>
  <c r="U1768" i="1"/>
  <c r="S1768" i="1"/>
  <c r="O1768" i="1"/>
  <c r="J1768" i="1"/>
  <c r="G1768" i="1"/>
  <c r="H1768" i="1" s="1"/>
  <c r="AC1767" i="1"/>
  <c r="V1767" i="1"/>
  <c r="U1767" i="1"/>
  <c r="S1767" i="1"/>
  <c r="O1767" i="1"/>
  <c r="J1767" i="1"/>
  <c r="G1767" i="1"/>
  <c r="H1767" i="1" s="1"/>
  <c r="AC1766" i="1"/>
  <c r="V1766" i="1"/>
  <c r="U1766" i="1"/>
  <c r="S1766" i="1"/>
  <c r="O1766" i="1"/>
  <c r="J1766" i="1"/>
  <c r="G1766" i="1"/>
  <c r="H1766" i="1" s="1"/>
  <c r="AC1765" i="1"/>
  <c r="V1765" i="1"/>
  <c r="U1765" i="1"/>
  <c r="S1765" i="1"/>
  <c r="O1765" i="1"/>
  <c r="J1765" i="1"/>
  <c r="G1765" i="1"/>
  <c r="H1765" i="1" s="1"/>
  <c r="AC1764" i="1"/>
  <c r="AB1764" i="1" s="1"/>
  <c r="V1764" i="1"/>
  <c r="O1764" i="1"/>
  <c r="L1764" i="1" a="1"/>
  <c r="L1764" i="1" s="1"/>
  <c r="M1764" i="1" s="1" a="1"/>
  <c r="M1764" i="1" s="1"/>
  <c r="J1764" i="1"/>
  <c r="AC1763" i="1"/>
  <c r="AE1763" i="1" s="1"/>
  <c r="AD1763" i="1" s="1"/>
  <c r="V1763" i="1"/>
  <c r="O1763" i="1"/>
  <c r="L1763" i="1" a="1"/>
  <c r="L1763" i="1" s="1"/>
  <c r="M1763" i="1" s="1" a="1"/>
  <c r="M1763" i="1" s="1"/>
  <c r="J1763" i="1"/>
  <c r="AC1762" i="1"/>
  <c r="AB1762" i="1" s="1"/>
  <c r="V1762" i="1"/>
  <c r="O1762" i="1"/>
  <c r="L1762" i="1" a="1"/>
  <c r="L1762" i="1" s="1"/>
  <c r="M1762" i="1" s="1" a="1"/>
  <c r="M1762" i="1" s="1"/>
  <c r="J1762" i="1"/>
  <c r="AC1761" i="1"/>
  <c r="AE1761" i="1" s="1"/>
  <c r="V1761" i="1"/>
  <c r="O1761" i="1"/>
  <c r="J1761" i="1"/>
  <c r="G1761" i="1"/>
  <c r="AC1760" i="1"/>
  <c r="AE1760" i="1" s="1"/>
  <c r="V1760" i="1"/>
  <c r="O1760" i="1"/>
  <c r="J1760" i="1"/>
  <c r="G1760" i="1"/>
  <c r="AC1759" i="1"/>
  <c r="V1759" i="1"/>
  <c r="O1759" i="1"/>
  <c r="J1759" i="1"/>
  <c r="G1759" i="1"/>
  <c r="H1759" i="1" s="1"/>
  <c r="AC1758" i="1"/>
  <c r="V1758" i="1"/>
  <c r="O1758" i="1"/>
  <c r="J1758" i="1"/>
  <c r="G1758" i="1"/>
  <c r="H1758" i="1" s="1"/>
  <c r="AC1757" i="1"/>
  <c r="V1757" i="1"/>
  <c r="U1757" i="1"/>
  <c r="S1757" i="1"/>
  <c r="O1757" i="1"/>
  <c r="J1757" i="1"/>
  <c r="G1757" i="1"/>
  <c r="H1757" i="1" s="1"/>
  <c r="AC1756" i="1"/>
  <c r="V1756" i="1"/>
  <c r="U1756" i="1"/>
  <c r="S1756" i="1"/>
  <c r="O1756" i="1"/>
  <c r="J1756" i="1"/>
  <c r="G1756" i="1"/>
  <c r="H1756" i="1" s="1"/>
  <c r="AC1755" i="1"/>
  <c r="V1755" i="1"/>
  <c r="U1755" i="1"/>
  <c r="S1755" i="1"/>
  <c r="O1755" i="1"/>
  <c r="J1755" i="1"/>
  <c r="G1755" i="1"/>
  <c r="H1755" i="1" s="1"/>
  <c r="AC1754" i="1"/>
  <c r="AB1754" i="1" s="1"/>
  <c r="V1754" i="1"/>
  <c r="O1754" i="1"/>
  <c r="L1754" i="1" a="1"/>
  <c r="L1754" i="1" s="1"/>
  <c r="M1754" i="1" s="1" a="1"/>
  <c r="M1754" i="1" s="1"/>
  <c r="J1754" i="1"/>
  <c r="AC1753" i="1"/>
  <c r="AB1753" i="1" s="1"/>
  <c r="V1753" i="1"/>
  <c r="O1753" i="1"/>
  <c r="L1753" i="1" a="1"/>
  <c r="L1753" i="1" s="1"/>
  <c r="M1753" i="1" s="1" a="1"/>
  <c r="M1753" i="1" s="1"/>
  <c r="J1753" i="1"/>
  <c r="AC1752" i="1"/>
  <c r="V1752" i="1"/>
  <c r="O1752" i="1"/>
  <c r="L1752" i="1" a="1"/>
  <c r="L1752" i="1" s="1"/>
  <c r="M1752" i="1" s="1" a="1"/>
  <c r="M1752" i="1" s="1"/>
  <c r="J1752" i="1"/>
  <c r="AC1751" i="1"/>
  <c r="AE1751" i="1" s="1"/>
  <c r="V1751" i="1"/>
  <c r="O1751" i="1"/>
  <c r="J1751" i="1"/>
  <c r="G1751" i="1"/>
  <c r="AC1750" i="1"/>
  <c r="V1750" i="1"/>
  <c r="U1750" i="1"/>
  <c r="S1750" i="1"/>
  <c r="O1750" i="1"/>
  <c r="J1750" i="1"/>
  <c r="G1750" i="1"/>
  <c r="AC1749" i="1"/>
  <c r="V1749" i="1"/>
  <c r="U1749" i="1"/>
  <c r="S1749" i="1"/>
  <c r="O1749" i="1"/>
  <c r="J1749" i="1"/>
  <c r="G1749" i="1"/>
  <c r="AC1748" i="1"/>
  <c r="V1748" i="1"/>
  <c r="U1748" i="1"/>
  <c r="S1748" i="1"/>
  <c r="O1748" i="1"/>
  <c r="J1748" i="1"/>
  <c r="G1748" i="1"/>
  <c r="AC1747" i="1"/>
  <c r="V1747" i="1"/>
  <c r="U1747" i="1"/>
  <c r="S1747" i="1"/>
  <c r="O1747" i="1"/>
  <c r="J1747" i="1"/>
  <c r="G1747" i="1"/>
  <c r="H1747" i="1" s="1"/>
  <c r="AC1746" i="1"/>
  <c r="V1746" i="1"/>
  <c r="O1746" i="1"/>
  <c r="J1746" i="1"/>
  <c r="G1746" i="1"/>
  <c r="H1746" i="1" s="1"/>
  <c r="AC1745" i="1"/>
  <c r="AE1745" i="1" s="1"/>
  <c r="V1745" i="1"/>
  <c r="O1745" i="1"/>
  <c r="J1745" i="1"/>
  <c r="G1745" i="1"/>
  <c r="AC1744" i="1"/>
  <c r="AE1744" i="1" s="1"/>
  <c r="V1744" i="1"/>
  <c r="O1744" i="1"/>
  <c r="J1744" i="1"/>
  <c r="G1744" i="1"/>
  <c r="AC1743" i="1"/>
  <c r="AE1743" i="1" s="1"/>
  <c r="V1743" i="1"/>
  <c r="O1743" i="1"/>
  <c r="J1743" i="1"/>
  <c r="G1743" i="1"/>
  <c r="AC1742" i="1"/>
  <c r="V1742" i="1"/>
  <c r="U1742" i="1"/>
  <c r="S1742" i="1"/>
  <c r="O1742" i="1"/>
  <c r="J1742" i="1"/>
  <c r="G1742" i="1"/>
  <c r="H1742" i="1" s="1"/>
  <c r="AC1741" i="1"/>
  <c r="V1741" i="1"/>
  <c r="U1741" i="1"/>
  <c r="S1741" i="1"/>
  <c r="O1741" i="1"/>
  <c r="J1741" i="1"/>
  <c r="G1741" i="1"/>
  <c r="H1741" i="1" s="1"/>
  <c r="AC1740" i="1"/>
  <c r="V1740" i="1"/>
  <c r="U1740" i="1"/>
  <c r="S1740" i="1"/>
  <c r="O1740" i="1"/>
  <c r="J1740" i="1"/>
  <c r="G1740" i="1"/>
  <c r="AC1739" i="1"/>
  <c r="V1739" i="1"/>
  <c r="U1739" i="1"/>
  <c r="S1739" i="1"/>
  <c r="O1739" i="1"/>
  <c r="J1739" i="1"/>
  <c r="G1739" i="1"/>
  <c r="H1739" i="1" s="1"/>
  <c r="AC1738" i="1"/>
  <c r="V1738" i="1"/>
  <c r="U1738" i="1"/>
  <c r="S1738" i="1"/>
  <c r="O1738" i="1"/>
  <c r="J1738" i="1"/>
  <c r="G1738" i="1"/>
  <c r="H1738" i="1" s="1"/>
  <c r="AC1737" i="1"/>
  <c r="AE1737" i="1" s="1"/>
  <c r="V1737" i="1"/>
  <c r="O1737" i="1"/>
  <c r="J1737" i="1"/>
  <c r="G1737" i="1"/>
  <c r="AC1736" i="1"/>
  <c r="V1736" i="1"/>
  <c r="U1736" i="1"/>
  <c r="S1736" i="1"/>
  <c r="O1736" i="1"/>
  <c r="J1736" i="1"/>
  <c r="G1736" i="1"/>
  <c r="H1736" i="1" s="1"/>
  <c r="AC1735" i="1"/>
  <c r="V1735" i="1"/>
  <c r="U1735" i="1"/>
  <c r="S1735" i="1"/>
  <c r="O1735" i="1"/>
  <c r="J1735" i="1"/>
  <c r="G1735" i="1"/>
  <c r="H1735" i="1" s="1"/>
  <c r="AC1734" i="1"/>
  <c r="V1734" i="1"/>
  <c r="U1734" i="1"/>
  <c r="S1734" i="1"/>
  <c r="O1734" i="1"/>
  <c r="J1734" i="1"/>
  <c r="G1734" i="1"/>
  <c r="AC1733" i="1"/>
  <c r="V1733" i="1"/>
  <c r="U1733" i="1"/>
  <c r="S1733" i="1"/>
  <c r="O1733" i="1"/>
  <c r="J1733" i="1"/>
  <c r="G1733" i="1"/>
  <c r="H1733" i="1" s="1"/>
  <c r="AC1732" i="1"/>
  <c r="V1732" i="1"/>
  <c r="U1732" i="1"/>
  <c r="S1732" i="1"/>
  <c r="O1732" i="1"/>
  <c r="J1732" i="1"/>
  <c r="G1732" i="1"/>
  <c r="AC1731" i="1"/>
  <c r="AE1731" i="1" s="1"/>
  <c r="AD1731" i="1" s="1"/>
  <c r="V1731" i="1"/>
  <c r="O1731" i="1"/>
  <c r="L1731" i="1" a="1"/>
  <c r="L1731" i="1" s="1"/>
  <c r="M1731" i="1" s="1" a="1"/>
  <c r="M1731" i="1" s="1"/>
  <c r="J1731" i="1"/>
  <c r="AC1730" i="1"/>
  <c r="AB1730" i="1" s="1"/>
  <c r="V1730" i="1"/>
  <c r="O1730" i="1"/>
  <c r="L1730" i="1" a="1"/>
  <c r="L1730" i="1" s="1"/>
  <c r="M1730" i="1" s="1" a="1"/>
  <c r="M1730" i="1" s="1"/>
  <c r="J1730" i="1"/>
  <c r="AC1729" i="1"/>
  <c r="AE1729" i="1" s="1"/>
  <c r="V1729" i="1"/>
  <c r="O1729" i="1"/>
  <c r="J1729" i="1"/>
  <c r="G1729" i="1"/>
  <c r="AC1728" i="1"/>
  <c r="AE1728" i="1" s="1"/>
  <c r="V1728" i="1"/>
  <c r="O1728" i="1"/>
  <c r="J1728" i="1"/>
  <c r="G1728" i="1"/>
  <c r="AC1727" i="1"/>
  <c r="AE1727" i="1" s="1"/>
  <c r="V1727" i="1"/>
  <c r="O1727" i="1"/>
  <c r="J1727" i="1"/>
  <c r="G1727" i="1"/>
  <c r="AC1726" i="1"/>
  <c r="V1726" i="1"/>
  <c r="U1726" i="1"/>
  <c r="S1726" i="1"/>
  <c r="O1726" i="1"/>
  <c r="J1726" i="1"/>
  <c r="G1726" i="1"/>
  <c r="AC1725" i="1"/>
  <c r="V1725" i="1"/>
  <c r="U1725" i="1"/>
  <c r="S1725" i="1"/>
  <c r="O1725" i="1"/>
  <c r="J1725" i="1"/>
  <c r="G1725" i="1"/>
  <c r="AC1724" i="1"/>
  <c r="V1724" i="1"/>
  <c r="U1724" i="1"/>
  <c r="S1724" i="1"/>
  <c r="O1724" i="1"/>
  <c r="J1724" i="1"/>
  <c r="G1724" i="1"/>
  <c r="AC1723" i="1"/>
  <c r="V1723" i="1"/>
  <c r="U1723" i="1"/>
  <c r="S1723" i="1"/>
  <c r="O1723" i="1"/>
  <c r="J1723" i="1"/>
  <c r="G1723" i="1"/>
  <c r="AC1722" i="1"/>
  <c r="V1722" i="1"/>
  <c r="U1722" i="1"/>
  <c r="S1722" i="1"/>
  <c r="O1722" i="1"/>
  <c r="J1722" i="1"/>
  <c r="G1722" i="1"/>
  <c r="H1722" i="1" s="1"/>
  <c r="AC1721" i="1"/>
  <c r="V1721" i="1"/>
  <c r="U1721" i="1"/>
  <c r="S1721" i="1"/>
  <c r="O1721" i="1"/>
  <c r="J1721" i="1"/>
  <c r="G1721" i="1"/>
  <c r="H1721" i="1" s="1"/>
  <c r="AC1720" i="1"/>
  <c r="V1720" i="1"/>
  <c r="U1720" i="1"/>
  <c r="S1720" i="1"/>
  <c r="O1720" i="1"/>
  <c r="J1720" i="1"/>
  <c r="G1720" i="1"/>
  <c r="H1720" i="1" s="1"/>
  <c r="AC1719" i="1"/>
  <c r="AE1719" i="1" s="1"/>
  <c r="AD1719" i="1" s="1"/>
  <c r="V1719" i="1"/>
  <c r="O1719" i="1"/>
  <c r="L1719" i="1" a="1"/>
  <c r="L1719" i="1" s="1"/>
  <c r="M1719" i="1" s="1" a="1"/>
  <c r="M1719" i="1" s="1"/>
  <c r="J1719" i="1"/>
  <c r="AC1718" i="1"/>
  <c r="V1718" i="1"/>
  <c r="O1718" i="1"/>
  <c r="L1718" i="1" a="1"/>
  <c r="L1718" i="1" s="1"/>
  <c r="M1718" i="1" s="1" a="1"/>
  <c r="M1718" i="1" s="1"/>
  <c r="J1718" i="1"/>
  <c r="AC1717" i="1"/>
  <c r="AE1717" i="1" s="1"/>
  <c r="V1717" i="1"/>
  <c r="O1717" i="1"/>
  <c r="J1717" i="1"/>
  <c r="G1717" i="1"/>
  <c r="H1717" i="1" s="1"/>
  <c r="AC1716" i="1"/>
  <c r="AE1716" i="1" s="1"/>
  <c r="V1716" i="1"/>
  <c r="O1716" i="1"/>
  <c r="J1716" i="1"/>
  <c r="G1716" i="1"/>
  <c r="H1716" i="1" s="1"/>
  <c r="AC1715" i="1"/>
  <c r="V1715" i="1"/>
  <c r="U1715" i="1"/>
  <c r="S1715" i="1"/>
  <c r="O1715" i="1"/>
  <c r="J1715" i="1"/>
  <c r="G1715" i="1"/>
  <c r="H1715" i="1" s="1"/>
  <c r="AC1714" i="1"/>
  <c r="V1714" i="1"/>
  <c r="U1714" i="1"/>
  <c r="S1714" i="1"/>
  <c r="O1714" i="1"/>
  <c r="J1714" i="1"/>
  <c r="G1714" i="1"/>
  <c r="H1714" i="1" s="1"/>
  <c r="AC1713" i="1"/>
  <c r="V1713" i="1"/>
  <c r="U1713" i="1"/>
  <c r="S1713" i="1"/>
  <c r="O1713" i="1"/>
  <c r="J1713" i="1"/>
  <c r="G1713" i="1"/>
  <c r="AC1712" i="1"/>
  <c r="V1712" i="1"/>
  <c r="U1712" i="1"/>
  <c r="S1712" i="1"/>
  <c r="O1712" i="1"/>
  <c r="J1712" i="1"/>
  <c r="G1712" i="1"/>
  <c r="H1712" i="1" s="1"/>
  <c r="AC1711" i="1"/>
  <c r="V1711" i="1"/>
  <c r="U1711" i="1"/>
  <c r="S1711" i="1"/>
  <c r="O1711" i="1"/>
  <c r="J1711" i="1"/>
  <c r="G1711" i="1"/>
  <c r="H1711" i="1" s="1"/>
  <c r="AC1710" i="1"/>
  <c r="V1710" i="1"/>
  <c r="U1710" i="1"/>
  <c r="S1710" i="1"/>
  <c r="O1710" i="1"/>
  <c r="J1710" i="1"/>
  <c r="G1710" i="1"/>
  <c r="H1710" i="1" s="1"/>
  <c r="AC1709" i="1"/>
  <c r="AE1709" i="1" s="1"/>
  <c r="AD1709" i="1" s="1"/>
  <c r="V1709" i="1"/>
  <c r="O1709" i="1"/>
  <c r="L1709" i="1" a="1"/>
  <c r="L1709" i="1" s="1"/>
  <c r="M1709" i="1" s="1" a="1"/>
  <c r="M1709" i="1" s="1"/>
  <c r="J1709" i="1"/>
  <c r="AC1708" i="1"/>
  <c r="AE1708" i="1" s="1"/>
  <c r="AD1708" i="1" s="1"/>
  <c r="V1708" i="1"/>
  <c r="O1708" i="1"/>
  <c r="L1708" i="1" a="1"/>
  <c r="L1708" i="1" s="1"/>
  <c r="M1708" i="1" s="1" a="1"/>
  <c r="M1708" i="1" s="1"/>
  <c r="J1708" i="1"/>
  <c r="AC1707" i="1"/>
  <c r="V1707" i="1"/>
  <c r="U1707" i="1"/>
  <c r="S1707" i="1"/>
  <c r="O1707" i="1"/>
  <c r="J1707" i="1"/>
  <c r="G1707" i="1"/>
  <c r="H1707" i="1" s="1"/>
  <c r="AC1706" i="1"/>
  <c r="V1706" i="1"/>
  <c r="U1706" i="1"/>
  <c r="S1706" i="1"/>
  <c r="O1706" i="1"/>
  <c r="J1706" i="1"/>
  <c r="G1706" i="1"/>
  <c r="AC1705" i="1"/>
  <c r="V1705" i="1"/>
  <c r="U1705" i="1"/>
  <c r="S1705" i="1"/>
  <c r="O1705" i="1"/>
  <c r="J1705" i="1"/>
  <c r="G1705" i="1"/>
  <c r="AC1704" i="1"/>
  <c r="AE1704" i="1" s="1"/>
  <c r="AD1704" i="1" s="1"/>
  <c r="V1704" i="1"/>
  <c r="O1704" i="1"/>
  <c r="L1704" i="1" a="1"/>
  <c r="L1704" i="1" s="1"/>
  <c r="M1704" i="1" s="1" a="1"/>
  <c r="M1704" i="1" s="1"/>
  <c r="J1704" i="1"/>
  <c r="AC1703" i="1"/>
  <c r="AE1703" i="1" s="1"/>
  <c r="AD1703" i="1" s="1"/>
  <c r="V1703" i="1"/>
  <c r="O1703" i="1"/>
  <c r="L1703" i="1" a="1"/>
  <c r="L1703" i="1" s="1"/>
  <c r="M1703" i="1" s="1" a="1"/>
  <c r="M1703" i="1" s="1"/>
  <c r="J1703" i="1"/>
  <c r="AC1702" i="1"/>
  <c r="AE1702" i="1" s="1"/>
  <c r="V1702" i="1"/>
  <c r="O1702" i="1"/>
  <c r="J1702" i="1"/>
  <c r="G1702" i="1"/>
  <c r="AC1701" i="1"/>
  <c r="AE1701" i="1" s="1"/>
  <c r="V1701" i="1"/>
  <c r="O1701" i="1"/>
  <c r="J1701" i="1"/>
  <c r="G1701" i="1"/>
  <c r="AC1700" i="1"/>
  <c r="AE1700" i="1" s="1"/>
  <c r="V1700" i="1"/>
  <c r="O1700" i="1"/>
  <c r="J1700" i="1"/>
  <c r="G1700" i="1"/>
  <c r="AC1699" i="1"/>
  <c r="V1699" i="1"/>
  <c r="U1699" i="1"/>
  <c r="S1699" i="1"/>
  <c r="O1699" i="1"/>
  <c r="J1699" i="1"/>
  <c r="G1699" i="1"/>
  <c r="AC1698" i="1"/>
  <c r="V1698" i="1"/>
  <c r="U1698" i="1"/>
  <c r="S1698" i="1"/>
  <c r="O1698" i="1"/>
  <c r="J1698" i="1"/>
  <c r="G1698" i="1"/>
  <c r="H1698" i="1" s="1"/>
  <c r="AC1697" i="1"/>
  <c r="V1697" i="1"/>
  <c r="U1697" i="1"/>
  <c r="S1697" i="1"/>
  <c r="O1697" i="1"/>
  <c r="J1697" i="1"/>
  <c r="G1697" i="1"/>
  <c r="AC1696" i="1"/>
  <c r="V1696" i="1"/>
  <c r="U1696" i="1"/>
  <c r="S1696" i="1"/>
  <c r="O1696" i="1"/>
  <c r="J1696" i="1"/>
  <c r="G1696" i="1"/>
  <c r="H1696" i="1" s="1"/>
  <c r="AC1695" i="1"/>
  <c r="V1695" i="1"/>
  <c r="U1695" i="1"/>
  <c r="S1695" i="1"/>
  <c r="O1695" i="1"/>
  <c r="J1695" i="1"/>
  <c r="G1695" i="1"/>
  <c r="H1695" i="1" s="1"/>
  <c r="AC1694" i="1"/>
  <c r="AB1694" i="1" s="1"/>
  <c r="V1694" i="1"/>
  <c r="O1694" i="1"/>
  <c r="L1694" i="1" a="1"/>
  <c r="L1694" i="1" s="1"/>
  <c r="M1694" i="1" s="1" a="1"/>
  <c r="M1694" i="1" s="1"/>
  <c r="J1694" i="1"/>
  <c r="AC1693" i="1"/>
  <c r="V1693" i="1"/>
  <c r="U1693" i="1"/>
  <c r="S1693" i="1"/>
  <c r="O1693" i="1"/>
  <c r="J1693" i="1"/>
  <c r="G1693" i="1"/>
  <c r="H1693" i="1" s="1"/>
  <c r="AC1692" i="1"/>
  <c r="V1692" i="1"/>
  <c r="U1692" i="1"/>
  <c r="S1692" i="1"/>
  <c r="O1692" i="1"/>
  <c r="J1692" i="1"/>
  <c r="G1692" i="1"/>
  <c r="AC1691" i="1"/>
  <c r="V1691" i="1"/>
  <c r="U1691" i="1"/>
  <c r="S1691" i="1"/>
  <c r="O1691" i="1"/>
  <c r="J1691" i="1"/>
  <c r="G1691" i="1"/>
  <c r="AC1690" i="1"/>
  <c r="V1690" i="1"/>
  <c r="U1690" i="1"/>
  <c r="S1690" i="1"/>
  <c r="O1690" i="1"/>
  <c r="J1690" i="1"/>
  <c r="G1690" i="1"/>
  <c r="AC1689" i="1"/>
  <c r="V1689" i="1"/>
  <c r="U1689" i="1"/>
  <c r="S1689" i="1"/>
  <c r="O1689" i="1"/>
  <c r="J1689" i="1"/>
  <c r="G1689" i="1"/>
  <c r="AC1688" i="1"/>
  <c r="AE1688" i="1" s="1"/>
  <c r="V1688" i="1"/>
  <c r="O1688" i="1"/>
  <c r="J1688" i="1"/>
  <c r="G1688" i="1"/>
  <c r="AC1687" i="1"/>
  <c r="V1687" i="1"/>
  <c r="U1687" i="1"/>
  <c r="S1687" i="1"/>
  <c r="O1687" i="1"/>
  <c r="J1687" i="1"/>
  <c r="G1687" i="1"/>
  <c r="H1687" i="1" s="1"/>
  <c r="AC1686" i="1"/>
  <c r="V1686" i="1"/>
  <c r="U1686" i="1"/>
  <c r="S1686" i="1"/>
  <c r="O1686" i="1"/>
  <c r="J1686" i="1"/>
  <c r="G1686" i="1"/>
  <c r="AC1685" i="1"/>
  <c r="V1685" i="1"/>
  <c r="U1685" i="1"/>
  <c r="S1685" i="1"/>
  <c r="O1685" i="1"/>
  <c r="J1685" i="1"/>
  <c r="G1685" i="1"/>
  <c r="H1685" i="1" s="1"/>
  <c r="AC1684" i="1"/>
  <c r="V1684" i="1"/>
  <c r="U1684" i="1"/>
  <c r="S1684" i="1"/>
  <c r="O1684" i="1"/>
  <c r="J1684" i="1"/>
  <c r="G1684" i="1"/>
  <c r="AC1683" i="1"/>
  <c r="V1683" i="1"/>
  <c r="U1683" i="1"/>
  <c r="S1683" i="1"/>
  <c r="O1683" i="1"/>
  <c r="J1683" i="1"/>
  <c r="G1683" i="1"/>
  <c r="H1683" i="1" s="1"/>
  <c r="AC1682" i="1"/>
  <c r="V1682" i="1"/>
  <c r="U1682" i="1"/>
  <c r="S1682" i="1"/>
  <c r="O1682" i="1"/>
  <c r="J1682" i="1"/>
  <c r="G1682" i="1"/>
  <c r="AC1681" i="1"/>
  <c r="V1681" i="1"/>
  <c r="U1681" i="1"/>
  <c r="S1681" i="1"/>
  <c r="O1681" i="1"/>
  <c r="J1681" i="1"/>
  <c r="G1681" i="1"/>
  <c r="AC1680" i="1"/>
  <c r="V1680" i="1"/>
  <c r="U1680" i="1"/>
  <c r="S1680" i="1"/>
  <c r="O1680" i="1"/>
  <c r="J1680" i="1"/>
  <c r="G1680" i="1"/>
  <c r="H1680" i="1" s="1"/>
  <c r="AC1679" i="1"/>
  <c r="AE1679" i="1" s="1"/>
  <c r="V1679" i="1"/>
  <c r="O1679" i="1"/>
  <c r="J1679" i="1"/>
  <c r="G1679" i="1"/>
  <c r="H1679" i="1" s="1"/>
  <c r="AC1678" i="1"/>
  <c r="V1678" i="1"/>
  <c r="U1678" i="1"/>
  <c r="S1678" i="1"/>
  <c r="O1678" i="1"/>
  <c r="J1678" i="1"/>
  <c r="G1678" i="1"/>
  <c r="H1678" i="1" s="1"/>
  <c r="AC1677" i="1"/>
  <c r="V1677" i="1"/>
  <c r="U1677" i="1"/>
  <c r="S1677" i="1"/>
  <c r="O1677" i="1"/>
  <c r="J1677" i="1"/>
  <c r="G1677" i="1"/>
  <c r="AC1676" i="1"/>
  <c r="V1676" i="1"/>
  <c r="U1676" i="1"/>
  <c r="S1676" i="1"/>
  <c r="O1676" i="1"/>
  <c r="J1676" i="1"/>
  <c r="G1676" i="1"/>
  <c r="H1676" i="1" s="1"/>
  <c r="AC1675" i="1"/>
  <c r="V1675" i="1"/>
  <c r="O1675" i="1"/>
  <c r="J1675" i="1"/>
  <c r="G1675" i="1"/>
  <c r="H1675" i="1" s="1"/>
  <c r="AC1674" i="1"/>
  <c r="V1674" i="1"/>
  <c r="U1674" i="1"/>
  <c r="S1674" i="1"/>
  <c r="O1674" i="1"/>
  <c r="J1674" i="1"/>
  <c r="G1674" i="1"/>
  <c r="AC1673" i="1"/>
  <c r="V1673" i="1"/>
  <c r="U1673" i="1"/>
  <c r="S1673" i="1"/>
  <c r="O1673" i="1"/>
  <c r="J1673" i="1"/>
  <c r="G1673" i="1"/>
  <c r="AC1672" i="1"/>
  <c r="V1672" i="1"/>
  <c r="U1672" i="1"/>
  <c r="S1672" i="1"/>
  <c r="O1672" i="1"/>
  <c r="J1672" i="1"/>
  <c r="G1672" i="1"/>
  <c r="AC1671" i="1"/>
  <c r="AE1671" i="1" s="1"/>
  <c r="V1671" i="1"/>
  <c r="O1671" i="1"/>
  <c r="J1671" i="1"/>
  <c r="G1671" i="1"/>
  <c r="AC1670" i="1"/>
  <c r="V1670" i="1"/>
  <c r="U1670" i="1"/>
  <c r="S1670" i="1"/>
  <c r="O1670" i="1"/>
  <c r="J1670" i="1"/>
  <c r="G1670" i="1"/>
  <c r="H1670" i="1" s="1"/>
  <c r="AC1669" i="1"/>
  <c r="V1669" i="1"/>
  <c r="U1669" i="1"/>
  <c r="S1669" i="1"/>
  <c r="O1669" i="1"/>
  <c r="J1669" i="1"/>
  <c r="G1669" i="1"/>
  <c r="AC1668" i="1"/>
  <c r="V1668" i="1"/>
  <c r="U1668" i="1"/>
  <c r="S1668" i="1"/>
  <c r="O1668" i="1"/>
  <c r="J1668" i="1"/>
  <c r="G1668" i="1"/>
  <c r="H1668" i="1" s="1"/>
  <c r="AC1667" i="1"/>
  <c r="V1667" i="1"/>
  <c r="U1667" i="1"/>
  <c r="S1667" i="1"/>
  <c r="O1667" i="1"/>
  <c r="J1667" i="1"/>
  <c r="G1667" i="1"/>
  <c r="H1667" i="1" s="1"/>
  <c r="AC1666" i="1"/>
  <c r="V1666" i="1"/>
  <c r="U1666" i="1"/>
  <c r="S1666" i="1"/>
  <c r="O1666" i="1"/>
  <c r="J1666" i="1"/>
  <c r="G1666" i="1"/>
  <c r="AC1665" i="1"/>
  <c r="AE1665" i="1" s="1"/>
  <c r="V1665" i="1"/>
  <c r="O1665" i="1"/>
  <c r="J1665" i="1"/>
  <c r="G1665" i="1"/>
  <c r="AC960" i="1"/>
  <c r="AB960" i="1" s="1"/>
  <c r="V960" i="1"/>
  <c r="O960" i="1"/>
  <c r="J960" i="1"/>
  <c r="H960" i="1"/>
  <c r="AC959" i="1"/>
  <c r="AE959" i="1" s="1"/>
  <c r="AD959" i="1" s="1"/>
  <c r="V959" i="1"/>
  <c r="O959" i="1"/>
  <c r="J959" i="1"/>
  <c r="H959" i="1"/>
  <c r="AC958" i="1"/>
  <c r="AB958" i="1" s="1"/>
  <c r="V958" i="1"/>
  <c r="O958" i="1"/>
  <c r="J958" i="1"/>
  <c r="H958" i="1"/>
  <c r="AC957" i="1"/>
  <c r="V957" i="1"/>
  <c r="O957" i="1"/>
  <c r="J957" i="1"/>
  <c r="G957" i="1"/>
  <c r="AC956" i="1"/>
  <c r="V956" i="1"/>
  <c r="U956" i="1"/>
  <c r="S956" i="1"/>
  <c r="O956" i="1"/>
  <c r="J956" i="1"/>
  <c r="G956" i="1"/>
  <c r="AC955" i="1"/>
  <c r="V955" i="1"/>
  <c r="U955" i="1"/>
  <c r="S955" i="1"/>
  <c r="O955" i="1"/>
  <c r="J955" i="1"/>
  <c r="G955" i="1"/>
  <c r="H955" i="1" s="1"/>
  <c r="AC954" i="1"/>
  <c r="V954" i="1"/>
  <c r="U954" i="1"/>
  <c r="S954" i="1"/>
  <c r="O954" i="1"/>
  <c r="J954" i="1"/>
  <c r="G954" i="1"/>
  <c r="AC953" i="1"/>
  <c r="V953" i="1"/>
  <c r="O953" i="1"/>
  <c r="L953" i="1" a="1"/>
  <c r="L953" i="1" s="1"/>
  <c r="M953" i="1" s="1" a="1"/>
  <c r="M953" i="1" s="1"/>
  <c r="J953" i="1"/>
  <c r="AC952" i="1"/>
  <c r="AB952" i="1" s="1"/>
  <c r="V952" i="1"/>
  <c r="O952" i="1"/>
  <c r="L952" i="1" a="1"/>
  <c r="L952" i="1" s="1"/>
  <c r="M952" i="1" s="1" a="1"/>
  <c r="M952" i="1" s="1"/>
  <c r="J952" i="1"/>
  <c r="AC951" i="1"/>
  <c r="AB951" i="1" s="1"/>
  <c r="V951" i="1"/>
  <c r="O951" i="1"/>
  <c r="L951" i="1" a="1"/>
  <c r="L951" i="1" s="1"/>
  <c r="M951" i="1" s="1" a="1"/>
  <c r="M951" i="1" s="1"/>
  <c r="J951" i="1"/>
  <c r="AC950" i="1"/>
  <c r="V950" i="1"/>
  <c r="U950" i="1"/>
  <c r="S950" i="1"/>
  <c r="O950" i="1"/>
  <c r="J950" i="1"/>
  <c r="G950" i="1"/>
  <c r="H950" i="1" s="1"/>
  <c r="AC949" i="1"/>
  <c r="V949" i="1"/>
  <c r="U949" i="1"/>
  <c r="S949" i="1"/>
  <c r="O949" i="1"/>
  <c r="J949" i="1"/>
  <c r="G949" i="1"/>
  <c r="H949" i="1" s="1"/>
  <c r="AC948" i="1"/>
  <c r="V948" i="1"/>
  <c r="U948" i="1"/>
  <c r="S948" i="1"/>
  <c r="O948" i="1"/>
  <c r="J948" i="1"/>
  <c r="G948" i="1"/>
  <c r="H948" i="1" s="1"/>
  <c r="AC947" i="1"/>
  <c r="AE947" i="1" s="1"/>
  <c r="AD947" i="1" s="1"/>
  <c r="V947" i="1"/>
  <c r="O947" i="1"/>
  <c r="L947" i="1" a="1"/>
  <c r="L947" i="1" s="1"/>
  <c r="M947" i="1" s="1" a="1"/>
  <c r="M947" i="1" s="1"/>
  <c r="J947" i="1"/>
  <c r="AC946" i="1"/>
  <c r="AE946" i="1" s="1"/>
  <c r="AD946" i="1" s="1"/>
  <c r="V946" i="1"/>
  <c r="O946" i="1"/>
  <c r="L946" i="1" a="1"/>
  <c r="L946" i="1" s="1"/>
  <c r="M946" i="1" s="1" a="1"/>
  <c r="M946" i="1" s="1"/>
  <c r="J946" i="1"/>
  <c r="AC945" i="1"/>
  <c r="V945" i="1"/>
  <c r="O945" i="1"/>
  <c r="L945" i="1" a="1"/>
  <c r="L945" i="1" s="1"/>
  <c r="M945" i="1" s="1" a="1"/>
  <c r="M945" i="1" s="1"/>
  <c r="J945" i="1"/>
  <c r="AC944" i="1"/>
  <c r="AE944" i="1" s="1"/>
  <c r="V944" i="1"/>
  <c r="O944" i="1"/>
  <c r="J944" i="1"/>
  <c r="G944" i="1"/>
  <c r="H944" i="1" s="1"/>
  <c r="AC943" i="1"/>
  <c r="V943" i="1"/>
  <c r="U943" i="1"/>
  <c r="S943" i="1"/>
  <c r="O943" i="1"/>
  <c r="J943" i="1"/>
  <c r="G943" i="1"/>
  <c r="AC942" i="1"/>
  <c r="V942" i="1"/>
  <c r="U942" i="1"/>
  <c r="S942" i="1"/>
  <c r="O942" i="1"/>
  <c r="J942" i="1"/>
  <c r="G942" i="1"/>
  <c r="H942" i="1" s="1"/>
  <c r="AC941" i="1"/>
  <c r="V941" i="1"/>
  <c r="U941" i="1"/>
  <c r="S941" i="1"/>
  <c r="O941" i="1"/>
  <c r="J941" i="1"/>
  <c r="G941" i="1"/>
  <c r="H941" i="1" s="1"/>
  <c r="AC940" i="1"/>
  <c r="AE940" i="1" s="1"/>
  <c r="V940" i="1"/>
  <c r="O940" i="1"/>
  <c r="J940" i="1"/>
  <c r="G940" i="1"/>
  <c r="H940" i="1" s="1"/>
  <c r="AC939" i="1"/>
  <c r="AE939" i="1" s="1"/>
  <c r="V939" i="1"/>
  <c r="O939" i="1"/>
  <c r="J939" i="1"/>
  <c r="G939" i="1"/>
  <c r="H939" i="1" s="1"/>
  <c r="AC938" i="1"/>
  <c r="AE938" i="1" s="1"/>
  <c r="V938" i="1"/>
  <c r="O938" i="1"/>
  <c r="J938" i="1"/>
  <c r="G938" i="1"/>
  <c r="AC937" i="1"/>
  <c r="AE937" i="1" s="1"/>
  <c r="V937" i="1"/>
  <c r="O937" i="1"/>
  <c r="J937" i="1"/>
  <c r="G937" i="1"/>
  <c r="AC936" i="1"/>
  <c r="AE936" i="1" s="1"/>
  <c r="V936" i="1"/>
  <c r="O936" i="1"/>
  <c r="J936" i="1"/>
  <c r="G936" i="1"/>
  <c r="H936" i="1" s="1"/>
  <c r="AC935" i="1"/>
  <c r="AE935" i="1" s="1"/>
  <c r="V935" i="1"/>
  <c r="O935" i="1"/>
  <c r="J935" i="1"/>
  <c r="G935" i="1"/>
  <c r="H935" i="1" s="1"/>
  <c r="AC934" i="1"/>
  <c r="AE934" i="1" s="1"/>
  <c r="V934" i="1"/>
  <c r="O934" i="1"/>
  <c r="J934" i="1"/>
  <c r="G934" i="1"/>
  <c r="AC933" i="1"/>
  <c r="V933" i="1"/>
  <c r="O933" i="1"/>
  <c r="J933" i="1"/>
  <c r="G933" i="1"/>
  <c r="H933" i="1" s="1"/>
  <c r="AC932" i="1"/>
  <c r="V932" i="1"/>
  <c r="U932" i="1"/>
  <c r="S932" i="1"/>
  <c r="O932" i="1"/>
  <c r="J932" i="1"/>
  <c r="G932" i="1"/>
  <c r="H932" i="1" s="1"/>
  <c r="AC931" i="1"/>
  <c r="V931" i="1"/>
  <c r="U931" i="1"/>
  <c r="S931" i="1"/>
  <c r="O931" i="1"/>
  <c r="J931" i="1"/>
  <c r="G931" i="1"/>
  <c r="AC930" i="1"/>
  <c r="V930" i="1"/>
  <c r="U930" i="1"/>
  <c r="S930" i="1"/>
  <c r="O930" i="1"/>
  <c r="J930" i="1"/>
  <c r="G930" i="1"/>
  <c r="H930" i="1" s="1"/>
  <c r="AC929" i="1"/>
  <c r="V929" i="1"/>
  <c r="U929" i="1"/>
  <c r="S929" i="1"/>
  <c r="O929" i="1"/>
  <c r="J929" i="1"/>
  <c r="G929" i="1"/>
  <c r="AC928" i="1"/>
  <c r="V928" i="1"/>
  <c r="O928" i="1"/>
  <c r="L928" i="1" a="1"/>
  <c r="L928" i="1" s="1"/>
  <c r="M928" i="1" s="1" a="1"/>
  <c r="M928" i="1" s="1"/>
  <c r="J928" i="1"/>
  <c r="AC927" i="1"/>
  <c r="AB927" i="1" s="1"/>
  <c r="V927" i="1"/>
  <c r="O927" i="1"/>
  <c r="L927" i="1" a="1"/>
  <c r="L927" i="1" s="1"/>
  <c r="M927" i="1" s="1" a="1"/>
  <c r="M927" i="1" s="1"/>
  <c r="J927" i="1"/>
  <c r="AC926" i="1"/>
  <c r="AE926" i="1" s="1"/>
  <c r="V926" i="1"/>
  <c r="O926" i="1"/>
  <c r="J926" i="1"/>
  <c r="G926" i="1"/>
  <c r="H926" i="1" s="1"/>
  <c r="AC925" i="1"/>
  <c r="V925" i="1"/>
  <c r="U925" i="1"/>
  <c r="S925" i="1"/>
  <c r="O925" i="1"/>
  <c r="J925" i="1"/>
  <c r="G925" i="1"/>
  <c r="AC924" i="1"/>
  <c r="V924" i="1"/>
  <c r="U924" i="1"/>
  <c r="S924" i="1"/>
  <c r="O924" i="1"/>
  <c r="J924" i="1"/>
  <c r="G924" i="1"/>
  <c r="H924" i="1" s="1"/>
  <c r="AC923" i="1"/>
  <c r="V923" i="1"/>
  <c r="U923" i="1"/>
  <c r="S923" i="1"/>
  <c r="O923" i="1"/>
  <c r="J923" i="1"/>
  <c r="G923" i="1"/>
  <c r="H923" i="1" s="1"/>
  <c r="AC922" i="1"/>
  <c r="AB922" i="1" s="1"/>
  <c r="V922" i="1"/>
  <c r="O922" i="1"/>
  <c r="L922" i="1" a="1"/>
  <c r="L922" i="1" s="1"/>
  <c r="M922" i="1" s="1" a="1"/>
  <c r="M922" i="1" s="1"/>
  <c r="J922" i="1"/>
  <c r="AC921" i="1"/>
  <c r="AE921" i="1" s="1"/>
  <c r="AD921" i="1" s="1"/>
  <c r="V921" i="1"/>
  <c r="O921" i="1"/>
  <c r="L921" i="1" a="1"/>
  <c r="L921" i="1" s="1"/>
  <c r="M921" i="1" s="1" a="1"/>
  <c r="M921" i="1" s="1"/>
  <c r="J921" i="1"/>
  <c r="AC920" i="1"/>
  <c r="V920" i="1"/>
  <c r="U920" i="1"/>
  <c r="S920" i="1"/>
  <c r="O920" i="1"/>
  <c r="J920" i="1"/>
  <c r="G920" i="1"/>
  <c r="H920" i="1" s="1"/>
  <c r="AC919" i="1"/>
  <c r="V919" i="1"/>
  <c r="U919" i="1"/>
  <c r="S919" i="1"/>
  <c r="O919" i="1"/>
  <c r="J919" i="1"/>
  <c r="G919" i="1"/>
  <c r="AC918" i="1"/>
  <c r="V918" i="1"/>
  <c r="U918" i="1"/>
  <c r="S918" i="1"/>
  <c r="O918" i="1"/>
  <c r="J918" i="1"/>
  <c r="G918" i="1"/>
  <c r="H918" i="1" s="1"/>
  <c r="AC917" i="1"/>
  <c r="AE917" i="1" s="1"/>
  <c r="AD917" i="1" s="1"/>
  <c r="AB917" i="1"/>
  <c r="V917" i="1"/>
  <c r="O917" i="1"/>
  <c r="L917" i="1" a="1"/>
  <c r="L917" i="1" s="1"/>
  <c r="M917" i="1" s="1" a="1"/>
  <c r="M917" i="1" s="1"/>
  <c r="J917" i="1"/>
  <c r="AC916" i="1"/>
  <c r="AB916" i="1" s="1"/>
  <c r="V916" i="1"/>
  <c r="O916" i="1"/>
  <c r="L916" i="1" a="1"/>
  <c r="L916" i="1" s="1"/>
  <c r="M916" i="1" s="1" a="1"/>
  <c r="M916" i="1" s="1"/>
  <c r="J916" i="1"/>
  <c r="AC915" i="1"/>
  <c r="V915" i="1"/>
  <c r="U915" i="1"/>
  <c r="S915" i="1"/>
  <c r="O915" i="1"/>
  <c r="J915" i="1"/>
  <c r="G915" i="1"/>
  <c r="H915" i="1" s="1"/>
  <c r="AC914" i="1"/>
  <c r="V914" i="1"/>
  <c r="U914" i="1"/>
  <c r="S914" i="1"/>
  <c r="O914" i="1"/>
  <c r="J914" i="1"/>
  <c r="G914" i="1"/>
  <c r="AC913" i="1"/>
  <c r="V913" i="1"/>
  <c r="U913" i="1"/>
  <c r="S913" i="1"/>
  <c r="O913" i="1"/>
  <c r="J913" i="1"/>
  <c r="G913" i="1"/>
  <c r="H913" i="1" s="1"/>
  <c r="AC912" i="1"/>
  <c r="AE912" i="1" s="1"/>
  <c r="V912" i="1"/>
  <c r="O912" i="1"/>
  <c r="J912" i="1"/>
  <c r="G912" i="1"/>
  <c r="AC911" i="1"/>
  <c r="AE911" i="1" s="1"/>
  <c r="V911" i="1"/>
  <c r="O911" i="1"/>
  <c r="J911" i="1"/>
  <c r="G911" i="1"/>
  <c r="AC910" i="1"/>
  <c r="AE910" i="1" s="1"/>
  <c r="V910" i="1"/>
  <c r="O910" i="1"/>
  <c r="J910" i="1"/>
  <c r="G910" i="1"/>
  <c r="AC909" i="1"/>
  <c r="AE909" i="1" s="1"/>
  <c r="V909" i="1"/>
  <c r="O909" i="1"/>
  <c r="J909" i="1"/>
  <c r="G909" i="1"/>
  <c r="AC908" i="1"/>
  <c r="AE908" i="1" s="1"/>
  <c r="V908" i="1"/>
  <c r="O908" i="1"/>
  <c r="J908" i="1"/>
  <c r="G908" i="1"/>
  <c r="H908" i="1" s="1"/>
  <c r="AC907" i="1"/>
  <c r="AE907" i="1" s="1"/>
  <c r="V907" i="1"/>
  <c r="O907" i="1"/>
  <c r="J907" i="1"/>
  <c r="G907" i="1"/>
  <c r="H907" i="1" s="1"/>
  <c r="AC906" i="1"/>
  <c r="V906" i="1"/>
  <c r="O906" i="1"/>
  <c r="J906" i="1"/>
  <c r="G906" i="1"/>
  <c r="H906" i="1" s="1"/>
  <c r="AC905" i="1"/>
  <c r="AE905" i="1" s="1"/>
  <c r="V905" i="1"/>
  <c r="O905" i="1"/>
  <c r="J905" i="1"/>
  <c r="G905" i="1"/>
  <c r="AC904" i="1"/>
  <c r="V904" i="1"/>
  <c r="U904" i="1"/>
  <c r="S904" i="1"/>
  <c r="O904" i="1"/>
  <c r="J904" i="1"/>
  <c r="G904" i="1"/>
  <c r="H904" i="1" s="1"/>
  <c r="AC903" i="1"/>
  <c r="V903" i="1"/>
  <c r="U903" i="1"/>
  <c r="S903" i="1"/>
  <c r="O903" i="1"/>
  <c r="J903" i="1"/>
  <c r="G903" i="1"/>
  <c r="AC902" i="1"/>
  <c r="V902" i="1"/>
  <c r="U902" i="1"/>
  <c r="S902" i="1"/>
  <c r="O902" i="1"/>
  <c r="J902" i="1"/>
  <c r="G902" i="1"/>
  <c r="AC901" i="1"/>
  <c r="V901" i="1"/>
  <c r="U901" i="1"/>
  <c r="S901" i="1"/>
  <c r="O901" i="1"/>
  <c r="J901" i="1"/>
  <c r="G901" i="1"/>
  <c r="AC900" i="1"/>
  <c r="AB900" i="1" s="1"/>
  <c r="V900" i="1"/>
  <c r="O900" i="1"/>
  <c r="L900" i="1" a="1"/>
  <c r="L900" i="1" s="1"/>
  <c r="M900" i="1" s="1" a="1"/>
  <c r="M900" i="1" s="1"/>
  <c r="J900" i="1"/>
  <c r="AC899" i="1"/>
  <c r="AE899" i="1" s="1"/>
  <c r="AD899" i="1" s="1"/>
  <c r="V899" i="1"/>
  <c r="O899" i="1"/>
  <c r="L899" i="1" a="1"/>
  <c r="L899" i="1" s="1"/>
  <c r="M899" i="1" s="1" a="1"/>
  <c r="M899" i="1" s="1"/>
  <c r="J899" i="1"/>
  <c r="AC898" i="1"/>
  <c r="AE898" i="1" s="1"/>
  <c r="V898" i="1"/>
  <c r="O898" i="1"/>
  <c r="J898" i="1"/>
  <c r="G898" i="1"/>
  <c r="AC897" i="1"/>
  <c r="V897" i="1"/>
  <c r="U897" i="1"/>
  <c r="S897" i="1"/>
  <c r="O897" i="1"/>
  <c r="J897" i="1"/>
  <c r="G897" i="1"/>
  <c r="H897" i="1" s="1"/>
  <c r="AC896" i="1"/>
  <c r="V896" i="1"/>
  <c r="U896" i="1"/>
  <c r="S896" i="1"/>
  <c r="O896" i="1"/>
  <c r="J896" i="1"/>
  <c r="G896" i="1"/>
  <c r="H896" i="1" s="1"/>
  <c r="AC895" i="1"/>
  <c r="V895" i="1"/>
  <c r="U895" i="1"/>
  <c r="S895" i="1"/>
  <c r="O895" i="1"/>
  <c r="J895" i="1"/>
  <c r="G895" i="1"/>
  <c r="AC894" i="1"/>
  <c r="V894" i="1"/>
  <c r="U894" i="1"/>
  <c r="S894" i="1"/>
  <c r="O894" i="1"/>
  <c r="J894" i="1"/>
  <c r="G894" i="1"/>
  <c r="H894" i="1" s="1"/>
  <c r="AC893" i="1"/>
  <c r="AB893" i="1" s="1"/>
  <c r="V893" i="1"/>
  <c r="O893" i="1"/>
  <c r="L893" i="1" a="1"/>
  <c r="L893" i="1" s="1"/>
  <c r="M893" i="1" s="1" a="1"/>
  <c r="M893" i="1" s="1"/>
  <c r="J893" i="1"/>
  <c r="AC892" i="1"/>
  <c r="AE892" i="1" s="1"/>
  <c r="AD892" i="1" s="1"/>
  <c r="V892" i="1"/>
  <c r="O892" i="1"/>
  <c r="L892" i="1" a="1"/>
  <c r="L892" i="1" s="1"/>
  <c r="M892" i="1" s="1" a="1"/>
  <c r="M892" i="1" s="1"/>
  <c r="J892" i="1"/>
  <c r="AC891" i="1"/>
  <c r="V891" i="1"/>
  <c r="U891" i="1"/>
  <c r="S891" i="1"/>
  <c r="O891" i="1"/>
  <c r="J891" i="1"/>
  <c r="G891" i="1"/>
  <c r="H891" i="1" s="1"/>
  <c r="AC890" i="1"/>
  <c r="V890" i="1"/>
  <c r="U890" i="1"/>
  <c r="S890" i="1"/>
  <c r="O890" i="1"/>
  <c r="J890" i="1"/>
  <c r="G890" i="1"/>
  <c r="H890" i="1" s="1"/>
  <c r="AC889" i="1"/>
  <c r="V889" i="1"/>
  <c r="U889" i="1"/>
  <c r="S889" i="1"/>
  <c r="O889" i="1"/>
  <c r="J889" i="1"/>
  <c r="G889" i="1"/>
  <c r="AC888" i="1"/>
  <c r="V888" i="1"/>
  <c r="U888" i="1"/>
  <c r="S888" i="1"/>
  <c r="O888" i="1"/>
  <c r="J888" i="1"/>
  <c r="G888" i="1"/>
  <c r="AC887" i="1"/>
  <c r="V887" i="1"/>
  <c r="U887" i="1"/>
  <c r="S887" i="1"/>
  <c r="O887" i="1"/>
  <c r="J887" i="1"/>
  <c r="G887" i="1"/>
  <c r="H887" i="1" s="1"/>
  <c r="AC886" i="1"/>
  <c r="AE886" i="1" s="1"/>
  <c r="AD886" i="1" s="1"/>
  <c r="V886" i="1"/>
  <c r="O886" i="1"/>
  <c r="L886" i="1" a="1"/>
  <c r="L886" i="1" s="1"/>
  <c r="M886" i="1" s="1" a="1"/>
  <c r="M886" i="1" s="1"/>
  <c r="J886" i="1"/>
  <c r="AC885" i="1"/>
  <c r="AE885" i="1" s="1"/>
  <c r="AD885" i="1" s="1"/>
  <c r="V885" i="1"/>
  <c r="O885" i="1"/>
  <c r="L885" i="1" a="1"/>
  <c r="L885" i="1" s="1"/>
  <c r="M885" i="1" s="1" a="1"/>
  <c r="M885" i="1" s="1"/>
  <c r="J885" i="1"/>
  <c r="AC884" i="1"/>
  <c r="V884" i="1"/>
  <c r="U884" i="1"/>
  <c r="S884" i="1"/>
  <c r="O884" i="1"/>
  <c r="J884" i="1"/>
  <c r="G884" i="1"/>
  <c r="AC883" i="1"/>
  <c r="V883" i="1"/>
  <c r="U883" i="1"/>
  <c r="S883" i="1"/>
  <c r="O883" i="1"/>
  <c r="J883" i="1"/>
  <c r="G883" i="1"/>
  <c r="AC882" i="1"/>
  <c r="V882" i="1"/>
  <c r="U882" i="1"/>
  <c r="S882" i="1"/>
  <c r="O882" i="1"/>
  <c r="J882" i="1"/>
  <c r="G882" i="1"/>
  <c r="H882" i="1" s="1"/>
  <c r="AC881" i="1"/>
  <c r="AE881" i="1" s="1"/>
  <c r="V881" i="1"/>
  <c r="O881" i="1"/>
  <c r="J881" i="1"/>
  <c r="G881" i="1"/>
  <c r="H881" i="1" s="1"/>
  <c r="AC880" i="1"/>
  <c r="V880" i="1"/>
  <c r="U880" i="1"/>
  <c r="S880" i="1"/>
  <c r="O880" i="1"/>
  <c r="J880" i="1"/>
  <c r="G880" i="1"/>
  <c r="AC879" i="1"/>
  <c r="V879" i="1"/>
  <c r="U879" i="1"/>
  <c r="S879" i="1"/>
  <c r="O879" i="1"/>
  <c r="J879" i="1"/>
  <c r="G879" i="1"/>
  <c r="H879" i="1" s="1"/>
  <c r="AC878" i="1"/>
  <c r="V878" i="1"/>
  <c r="U878" i="1"/>
  <c r="S878" i="1"/>
  <c r="O878" i="1"/>
  <c r="J878" i="1"/>
  <c r="G878" i="1"/>
  <c r="AC877" i="1"/>
  <c r="V877" i="1"/>
  <c r="U877" i="1"/>
  <c r="S877" i="1"/>
  <c r="O877" i="1"/>
  <c r="J877" i="1"/>
  <c r="G877" i="1"/>
  <c r="H877" i="1" s="1"/>
  <c r="AC876" i="1"/>
  <c r="AE876" i="1" s="1"/>
  <c r="AD876" i="1" s="1"/>
  <c r="V876" i="1"/>
  <c r="O876" i="1"/>
  <c r="L876" i="1" a="1"/>
  <c r="L876" i="1" s="1"/>
  <c r="M876" i="1" s="1" a="1"/>
  <c r="M876" i="1" s="1"/>
  <c r="J876" i="1"/>
  <c r="AC875" i="1"/>
  <c r="AE875" i="1" s="1"/>
  <c r="AD875" i="1" s="1"/>
  <c r="V875" i="1"/>
  <c r="O875" i="1"/>
  <c r="L875" i="1" a="1"/>
  <c r="L875" i="1" s="1"/>
  <c r="M875" i="1" s="1" a="1"/>
  <c r="M875" i="1" s="1"/>
  <c r="J875" i="1"/>
  <c r="AC874" i="1"/>
  <c r="AE874" i="1" s="1"/>
  <c r="V874" i="1"/>
  <c r="O874" i="1"/>
  <c r="J874" i="1"/>
  <c r="G874" i="1"/>
  <c r="AC873" i="1"/>
  <c r="AE873" i="1" s="1"/>
  <c r="V873" i="1"/>
  <c r="O873" i="1"/>
  <c r="J873" i="1"/>
  <c r="G873" i="1"/>
  <c r="AC872" i="1"/>
  <c r="AE872" i="1" s="1"/>
  <c r="V872" i="1"/>
  <c r="O872" i="1"/>
  <c r="J872" i="1"/>
  <c r="G872" i="1"/>
  <c r="AC871" i="1"/>
  <c r="AE871" i="1" s="1"/>
  <c r="V871" i="1"/>
  <c r="O871" i="1"/>
  <c r="J871" i="1"/>
  <c r="G871" i="1"/>
  <c r="AC870" i="1"/>
  <c r="V870" i="1"/>
  <c r="U870" i="1"/>
  <c r="S870" i="1"/>
  <c r="O870" i="1"/>
  <c r="J870" i="1"/>
  <c r="G870" i="1"/>
  <c r="AC869" i="1"/>
  <c r="V869" i="1"/>
  <c r="U869" i="1"/>
  <c r="S869" i="1"/>
  <c r="O869" i="1"/>
  <c r="J869" i="1"/>
  <c r="G869" i="1"/>
  <c r="H869" i="1" s="1"/>
  <c r="AC868" i="1"/>
  <c r="V868" i="1"/>
  <c r="U868" i="1"/>
  <c r="S868" i="1"/>
  <c r="O868" i="1"/>
  <c r="J868" i="1"/>
  <c r="G868" i="1"/>
  <c r="H868" i="1" s="1"/>
  <c r="AC867" i="1"/>
  <c r="AE867" i="1" s="1"/>
  <c r="AD867" i="1" s="1"/>
  <c r="V867" i="1"/>
  <c r="O867" i="1"/>
  <c r="L867" i="1" a="1"/>
  <c r="L867" i="1" s="1"/>
  <c r="M867" i="1" s="1" a="1"/>
  <c r="M867" i="1" s="1"/>
  <c r="J867" i="1"/>
  <c r="AC866" i="1"/>
  <c r="AE866" i="1" s="1"/>
  <c r="AD866" i="1" s="1"/>
  <c r="V866" i="1"/>
  <c r="O866" i="1"/>
  <c r="L866" i="1" a="1"/>
  <c r="L866" i="1" s="1"/>
  <c r="M866" i="1" s="1" a="1"/>
  <c r="M866" i="1" s="1"/>
  <c r="J866" i="1"/>
  <c r="AC865" i="1"/>
  <c r="V865" i="1"/>
  <c r="U865" i="1"/>
  <c r="S865" i="1"/>
  <c r="O865" i="1"/>
  <c r="J865" i="1"/>
  <c r="G865" i="1"/>
  <c r="H865" i="1" s="1"/>
  <c r="AC864" i="1"/>
  <c r="V864" i="1"/>
  <c r="U864" i="1"/>
  <c r="S864" i="1"/>
  <c r="O864" i="1"/>
  <c r="J864" i="1"/>
  <c r="G864" i="1"/>
  <c r="H864" i="1" s="1"/>
  <c r="AC863" i="1"/>
  <c r="V863" i="1"/>
  <c r="U863" i="1"/>
  <c r="S863" i="1"/>
  <c r="O863" i="1"/>
  <c r="J863" i="1"/>
  <c r="G863" i="1"/>
  <c r="H863" i="1" s="1"/>
  <c r="AC862" i="1"/>
  <c r="AE862" i="1" s="1"/>
  <c r="AD862" i="1" s="1"/>
  <c r="V862" i="1"/>
  <c r="O862" i="1"/>
  <c r="L862" i="1" a="1"/>
  <c r="L862" i="1" s="1"/>
  <c r="M862" i="1" s="1" a="1"/>
  <c r="M862" i="1" s="1"/>
  <c r="J862" i="1"/>
  <c r="AC861" i="1"/>
  <c r="AB861" i="1" s="1"/>
  <c r="V861" i="1"/>
  <c r="O861" i="1"/>
  <c r="L861" i="1" a="1"/>
  <c r="L861" i="1" s="1"/>
  <c r="M861" i="1" s="1" a="1"/>
  <c r="M861" i="1" s="1"/>
  <c r="J861" i="1"/>
  <c r="AC860" i="1"/>
  <c r="AE860" i="1" s="1"/>
  <c r="V860" i="1"/>
  <c r="O860" i="1"/>
  <c r="J860" i="1"/>
  <c r="G860" i="1"/>
  <c r="AC859" i="1"/>
  <c r="AE859" i="1" s="1"/>
  <c r="V859" i="1"/>
  <c r="O859" i="1"/>
  <c r="J859" i="1"/>
  <c r="G859" i="1"/>
  <c r="AC858" i="1"/>
  <c r="AE858" i="1" s="1"/>
  <c r="V858" i="1"/>
  <c r="O858" i="1"/>
  <c r="J858" i="1"/>
  <c r="G858" i="1"/>
  <c r="AC857" i="1"/>
  <c r="AE857" i="1" s="1"/>
  <c r="V857" i="1"/>
  <c r="O857" i="1"/>
  <c r="J857" i="1"/>
  <c r="G857" i="1"/>
  <c r="AC856" i="1"/>
  <c r="AE856" i="1" s="1"/>
  <c r="V856" i="1"/>
  <c r="O856" i="1"/>
  <c r="J856" i="1"/>
  <c r="G856" i="1"/>
  <c r="AC855" i="1"/>
  <c r="V855" i="1"/>
  <c r="U855" i="1"/>
  <c r="S855" i="1"/>
  <c r="O855" i="1"/>
  <c r="J855" i="1"/>
  <c r="G855" i="1"/>
  <c r="H855" i="1" s="1"/>
  <c r="AC854" i="1"/>
  <c r="V854" i="1"/>
  <c r="U854" i="1"/>
  <c r="S854" i="1"/>
  <c r="O854" i="1"/>
  <c r="J854" i="1"/>
  <c r="G854" i="1"/>
  <c r="AC853" i="1"/>
  <c r="V853" i="1"/>
  <c r="U853" i="1"/>
  <c r="S853" i="1"/>
  <c r="O853" i="1"/>
  <c r="J853" i="1"/>
  <c r="G853" i="1"/>
  <c r="H853" i="1" s="1"/>
  <c r="AC852" i="1"/>
  <c r="V852" i="1"/>
  <c r="U852" i="1"/>
  <c r="S852" i="1"/>
  <c r="O852" i="1"/>
  <c r="J852" i="1"/>
  <c r="G852" i="1"/>
  <c r="H852" i="1" s="1"/>
  <c r="AC851" i="1"/>
  <c r="V851" i="1"/>
  <c r="U851" i="1"/>
  <c r="S851" i="1"/>
  <c r="O851" i="1"/>
  <c r="J851" i="1"/>
  <c r="G851" i="1"/>
  <c r="H851" i="1" s="1"/>
  <c r="AC850" i="1"/>
  <c r="V850" i="1"/>
  <c r="U850" i="1"/>
  <c r="S850" i="1"/>
  <c r="O850" i="1"/>
  <c r="J850" i="1"/>
  <c r="G850" i="1"/>
  <c r="H850" i="1" s="1"/>
  <c r="AC849" i="1"/>
  <c r="V849" i="1"/>
  <c r="U849" i="1"/>
  <c r="S849" i="1"/>
  <c r="O849" i="1"/>
  <c r="J849" i="1"/>
  <c r="G849" i="1"/>
  <c r="H849" i="1" s="1"/>
  <c r="AC848" i="1"/>
  <c r="V848" i="1"/>
  <c r="U848" i="1"/>
  <c r="S848" i="1"/>
  <c r="O848" i="1"/>
  <c r="J848" i="1"/>
  <c r="G848" i="1"/>
  <c r="AC847" i="1"/>
  <c r="V847" i="1"/>
  <c r="U847" i="1"/>
  <c r="S847" i="1"/>
  <c r="O847" i="1"/>
  <c r="J847" i="1"/>
  <c r="G847" i="1"/>
  <c r="H847" i="1" s="1"/>
  <c r="AC846" i="1"/>
  <c r="V846" i="1"/>
  <c r="U846" i="1"/>
  <c r="S846" i="1"/>
  <c r="O846" i="1"/>
  <c r="J846" i="1"/>
  <c r="G846" i="1"/>
  <c r="H846" i="1" s="1"/>
  <c r="AC845" i="1"/>
  <c r="AE845" i="1" s="1"/>
  <c r="AD845" i="1" s="1"/>
  <c r="V845" i="1"/>
  <c r="O845" i="1"/>
  <c r="L845" i="1" a="1"/>
  <c r="L845" i="1" s="1"/>
  <c r="M845" i="1" s="1" a="1"/>
  <c r="M845" i="1" s="1"/>
  <c r="J845" i="1"/>
  <c r="AC844" i="1"/>
  <c r="V844" i="1"/>
  <c r="U844" i="1"/>
  <c r="S844" i="1"/>
  <c r="O844" i="1"/>
  <c r="J844" i="1"/>
  <c r="G844" i="1"/>
  <c r="H844" i="1" s="1"/>
  <c r="AC843" i="1"/>
  <c r="V843" i="1"/>
  <c r="U843" i="1"/>
  <c r="S843" i="1"/>
  <c r="O843" i="1"/>
  <c r="J843" i="1"/>
  <c r="G843" i="1"/>
  <c r="H843" i="1" s="1"/>
  <c r="AC842" i="1"/>
  <c r="V842" i="1"/>
  <c r="U842" i="1"/>
  <c r="S842" i="1"/>
  <c r="O842" i="1"/>
  <c r="J842" i="1"/>
  <c r="G842" i="1"/>
  <c r="H842" i="1" s="1"/>
  <c r="AC841" i="1"/>
  <c r="V841" i="1"/>
  <c r="U841" i="1"/>
  <c r="S841" i="1"/>
  <c r="O841" i="1"/>
  <c r="J841" i="1"/>
  <c r="G841" i="1"/>
  <c r="H841" i="1" s="1"/>
  <c r="AC840" i="1"/>
  <c r="AE840" i="1" s="1"/>
  <c r="V840" i="1"/>
  <c r="O840" i="1"/>
  <c r="J840" i="1"/>
  <c r="G840" i="1"/>
  <c r="H840" i="1" s="1"/>
  <c r="AC839" i="1"/>
  <c r="V839" i="1"/>
  <c r="U839" i="1"/>
  <c r="S839" i="1"/>
  <c r="O839" i="1"/>
  <c r="J839" i="1"/>
  <c r="G839" i="1"/>
  <c r="H839" i="1" s="1"/>
  <c r="AC838" i="1"/>
  <c r="V838" i="1"/>
  <c r="U838" i="1"/>
  <c r="S838" i="1"/>
  <c r="O838" i="1"/>
  <c r="J838" i="1"/>
  <c r="G838" i="1"/>
  <c r="AC837" i="1"/>
  <c r="V837" i="1"/>
  <c r="U837" i="1"/>
  <c r="S837" i="1"/>
  <c r="O837" i="1"/>
  <c r="J837" i="1"/>
  <c r="G837" i="1"/>
  <c r="H837" i="1" s="1"/>
  <c r="AC836" i="1"/>
  <c r="V836" i="1"/>
  <c r="U836" i="1"/>
  <c r="S836" i="1"/>
  <c r="O836" i="1"/>
  <c r="J836" i="1"/>
  <c r="G836" i="1"/>
  <c r="H836" i="1" s="1"/>
  <c r="AC835" i="1"/>
  <c r="V835" i="1"/>
  <c r="U835" i="1"/>
  <c r="S835" i="1"/>
  <c r="O835" i="1"/>
  <c r="J835" i="1"/>
  <c r="G835" i="1"/>
  <c r="AC834" i="1"/>
  <c r="V834" i="1"/>
  <c r="U834" i="1"/>
  <c r="S834" i="1"/>
  <c r="O834" i="1"/>
  <c r="J834" i="1"/>
  <c r="G834" i="1"/>
  <c r="H834" i="1" s="1"/>
  <c r="AC833" i="1"/>
  <c r="V833" i="1"/>
  <c r="U833" i="1"/>
  <c r="S833" i="1"/>
  <c r="O833" i="1"/>
  <c r="J833" i="1"/>
  <c r="G833" i="1"/>
  <c r="H833" i="1" s="1"/>
  <c r="AC832" i="1"/>
  <c r="V832" i="1"/>
  <c r="U832" i="1"/>
  <c r="S832" i="1"/>
  <c r="O832" i="1"/>
  <c r="J832" i="1"/>
  <c r="G832" i="1"/>
  <c r="H832" i="1" s="1"/>
  <c r="AC831" i="1"/>
  <c r="V831" i="1"/>
  <c r="U831" i="1"/>
  <c r="S831" i="1"/>
  <c r="O831" i="1"/>
  <c r="J831" i="1"/>
  <c r="G831" i="1"/>
  <c r="AC830" i="1"/>
  <c r="V830" i="1"/>
  <c r="U830" i="1"/>
  <c r="S830" i="1"/>
  <c r="O830" i="1"/>
  <c r="J830" i="1"/>
  <c r="G830" i="1"/>
  <c r="H830" i="1" s="1"/>
  <c r="AC829" i="1"/>
  <c r="AE829" i="1" s="1"/>
  <c r="V829" i="1"/>
  <c r="O829" i="1"/>
  <c r="J829" i="1"/>
  <c r="G829" i="1"/>
  <c r="H829" i="1" s="1"/>
  <c r="AC828" i="1"/>
  <c r="AE828" i="1" s="1"/>
  <c r="V828" i="1"/>
  <c r="O828" i="1"/>
  <c r="J828" i="1"/>
  <c r="G828" i="1"/>
  <c r="AC827" i="1"/>
  <c r="AE827" i="1" s="1"/>
  <c r="V827" i="1"/>
  <c r="O827" i="1"/>
  <c r="J827" i="1"/>
  <c r="G827" i="1"/>
  <c r="H827" i="1" s="1"/>
  <c r="AC826" i="1"/>
  <c r="AE826" i="1" s="1"/>
  <c r="V826" i="1"/>
  <c r="O826" i="1"/>
  <c r="J826" i="1"/>
  <c r="G826" i="1"/>
  <c r="H826" i="1" s="1"/>
  <c r="AC825" i="1"/>
  <c r="AE825" i="1" s="1"/>
  <c r="V825" i="1"/>
  <c r="O825" i="1"/>
  <c r="J825" i="1"/>
  <c r="G825" i="1"/>
  <c r="AC824" i="1"/>
  <c r="V824" i="1"/>
  <c r="U824" i="1"/>
  <c r="S824" i="1"/>
  <c r="O824" i="1"/>
  <c r="J824" i="1"/>
  <c r="G824" i="1"/>
  <c r="AC823" i="1"/>
  <c r="V823" i="1"/>
  <c r="U823" i="1"/>
  <c r="S823" i="1"/>
  <c r="O823" i="1"/>
  <c r="J823" i="1"/>
  <c r="G823" i="1"/>
  <c r="H823" i="1" s="1"/>
  <c r="AC822" i="1"/>
  <c r="V822" i="1"/>
  <c r="U822" i="1"/>
  <c r="S822" i="1"/>
  <c r="O822" i="1"/>
  <c r="J822" i="1"/>
  <c r="G822" i="1"/>
  <c r="H822" i="1" s="1"/>
  <c r="AC821" i="1"/>
  <c r="AE821" i="1" s="1"/>
  <c r="V821" i="1"/>
  <c r="O821" i="1"/>
  <c r="J821" i="1"/>
  <c r="G821" i="1"/>
  <c r="AC820" i="1"/>
  <c r="V820" i="1"/>
  <c r="U820" i="1"/>
  <c r="S820" i="1"/>
  <c r="O820" i="1"/>
  <c r="J820" i="1"/>
  <c r="G820" i="1"/>
  <c r="H820" i="1" s="1"/>
  <c r="AC819" i="1"/>
  <c r="V819" i="1"/>
  <c r="U819" i="1"/>
  <c r="S819" i="1"/>
  <c r="O819" i="1"/>
  <c r="J819" i="1"/>
  <c r="G819" i="1"/>
  <c r="H819" i="1" s="1"/>
  <c r="AC818" i="1"/>
  <c r="AE818" i="1" s="1"/>
  <c r="V818" i="1"/>
  <c r="O818" i="1"/>
  <c r="J818" i="1"/>
  <c r="G818" i="1"/>
  <c r="H818" i="1" s="1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3" i="3"/>
  <c r="F1912" i="3"/>
  <c r="F1911" i="3"/>
  <c r="F1910" i="3"/>
  <c r="F1909" i="3"/>
  <c r="F1908" i="3"/>
  <c r="F1907" i="3"/>
  <c r="F1906" i="3"/>
  <c r="F1905" i="3"/>
  <c r="F1904" i="3"/>
  <c r="AE941" i="1" l="1"/>
  <c r="AB3398" i="1"/>
  <c r="AB1708" i="1"/>
  <c r="AB875" i="1"/>
  <c r="AB892" i="1"/>
  <c r="AD2575" i="1"/>
  <c r="AD2604" i="1"/>
  <c r="AE2608" i="1"/>
  <c r="AD2608" i="1" s="1"/>
  <c r="AB3516" i="1"/>
  <c r="AB876" i="1"/>
  <c r="AB2661" i="1"/>
  <c r="AE3444" i="1"/>
  <c r="AD3444" i="1" s="1"/>
  <c r="AE3445" i="1"/>
  <c r="AE1713" i="1"/>
  <c r="AD3462" i="1"/>
  <c r="AE3433" i="1"/>
  <c r="AD3433" i="1" s="1"/>
  <c r="AD3463" i="1"/>
  <c r="AB3525" i="1"/>
  <c r="AB1744" i="1"/>
  <c r="AE3402" i="1"/>
  <c r="AD3402" i="1" s="1"/>
  <c r="AD3465" i="1"/>
  <c r="AB3419" i="1"/>
  <c r="AD1727" i="1"/>
  <c r="AB2575" i="1"/>
  <c r="AB2682" i="1"/>
  <c r="AE2588" i="1"/>
  <c r="AE2602" i="1"/>
  <c r="AE3447" i="1"/>
  <c r="AD3447" i="1" s="1"/>
  <c r="AE956" i="1"/>
  <c r="AD956" i="1" s="1"/>
  <c r="AB845" i="1"/>
  <c r="AD940" i="1"/>
  <c r="AE2609" i="1"/>
  <c r="AD2609" i="1" s="1"/>
  <c r="AB947" i="1"/>
  <c r="AB3526" i="1"/>
  <c r="AB2673" i="1"/>
  <c r="AB2649" i="1"/>
  <c r="AB1712" i="1"/>
  <c r="AE3446" i="1"/>
  <c r="AD3446" i="1" s="1"/>
  <c r="AD873" i="1"/>
  <c r="AE931" i="1"/>
  <c r="AD931" i="1" s="1"/>
  <c r="AB1719" i="1"/>
  <c r="AB1722" i="1"/>
  <c r="AD3411" i="1"/>
  <c r="AD856" i="1"/>
  <c r="AB866" i="1"/>
  <c r="AB1688" i="1"/>
  <c r="AE2658" i="1"/>
  <c r="AB1777" i="1"/>
  <c r="AE1793" i="1"/>
  <c r="AD1793" i="1" s="1"/>
  <c r="AE1796" i="1"/>
  <c r="AD1796" i="1" s="1"/>
  <c r="AE831" i="1"/>
  <c r="AD831" i="1" s="1"/>
  <c r="AB1800" i="1"/>
  <c r="AE3528" i="1"/>
  <c r="AD3528" i="1" s="1"/>
  <c r="AE1668" i="1"/>
  <c r="AE952" i="1"/>
  <c r="AD952" i="1" s="1"/>
  <c r="AE1754" i="1"/>
  <c r="AD1754" i="1" s="1"/>
  <c r="AE1777" i="1"/>
  <c r="AD1777" i="1" s="1"/>
  <c r="AD1728" i="1"/>
  <c r="AE1757" i="1"/>
  <c r="AD1757" i="1" s="1"/>
  <c r="AE2589" i="1"/>
  <c r="AD2589" i="1" s="1"/>
  <c r="AE2665" i="1"/>
  <c r="AD2665" i="1" s="1"/>
  <c r="AB3459" i="1"/>
  <c r="AE904" i="1"/>
  <c r="AD904" i="1" s="1"/>
  <c r="AE902" i="1"/>
  <c r="AD902" i="1" s="1"/>
  <c r="AB949" i="1"/>
  <c r="AE1696" i="1"/>
  <c r="AD1696" i="1" s="1"/>
  <c r="AE1712" i="1"/>
  <c r="AD1712" i="1" s="1"/>
  <c r="AE880" i="1"/>
  <c r="AD880" i="1" s="1"/>
  <c r="AE887" i="1"/>
  <c r="AD887" i="1" s="1"/>
  <c r="AB923" i="1"/>
  <c r="AE943" i="1"/>
  <c r="AD943" i="1" s="1"/>
  <c r="AE1676" i="1"/>
  <c r="AD1676" i="1" s="1"/>
  <c r="AB1723" i="1"/>
  <c r="AE1725" i="1"/>
  <c r="AD1725" i="1" s="1"/>
  <c r="AB1795" i="1"/>
  <c r="AE3489" i="1"/>
  <c r="AD3489" i="1" s="1"/>
  <c r="AB1696" i="1"/>
  <c r="AE915" i="1"/>
  <c r="AD915" i="1" s="1"/>
  <c r="AE1666" i="1"/>
  <c r="AB940" i="1"/>
  <c r="AE1667" i="1"/>
  <c r="AD1667" i="1" s="1"/>
  <c r="AB1704" i="1"/>
  <c r="AB926" i="1"/>
  <c r="AB1674" i="1"/>
  <c r="AE2581" i="1"/>
  <c r="AD2581" i="1" s="1"/>
  <c r="AB3474" i="1"/>
  <c r="AB840" i="1"/>
  <c r="AB862" i="1"/>
  <c r="AE930" i="1"/>
  <c r="AD930" i="1" s="1"/>
  <c r="AB1789" i="1"/>
  <c r="AE3450" i="1"/>
  <c r="AD3450" i="1" s="1"/>
  <c r="AD3480" i="1"/>
  <c r="AE1742" i="1"/>
  <c r="AD1742" i="1" s="1"/>
  <c r="AB1746" i="1"/>
  <c r="AB1759" i="1"/>
  <c r="AB1763" i="1"/>
  <c r="AB1782" i="1"/>
  <c r="AE2680" i="1"/>
  <c r="AD2680" i="1" s="1"/>
  <c r="AE888" i="1"/>
  <c r="AD888" i="1" s="1"/>
  <c r="AB1750" i="1"/>
  <c r="AD3488" i="1"/>
  <c r="AE3494" i="1"/>
  <c r="AD3494" i="1" s="1"/>
  <c r="AE882" i="1"/>
  <c r="AD882" i="1" s="1"/>
  <c r="AB2628" i="1"/>
  <c r="AE2634" i="1"/>
  <c r="AD2634" i="1" s="1"/>
  <c r="AB3482" i="1"/>
  <c r="AE846" i="1"/>
  <c r="AD846" i="1" s="1"/>
  <c r="AE849" i="1"/>
  <c r="AD849" i="1" s="1"/>
  <c r="AE830" i="1"/>
  <c r="AD830" i="1" s="1"/>
  <c r="AE869" i="1"/>
  <c r="AD869" i="1" s="1"/>
  <c r="AE942" i="1"/>
  <c r="AD942" i="1" s="1"/>
  <c r="AB1729" i="1"/>
  <c r="AE1735" i="1"/>
  <c r="AD1735" i="1" s="1"/>
  <c r="AE1767" i="1"/>
  <c r="AD1767" i="1" s="1"/>
  <c r="AB1773" i="1"/>
  <c r="AB1786" i="1"/>
  <c r="AE1801" i="1"/>
  <c r="AD1801" i="1" s="1"/>
  <c r="AE2621" i="1"/>
  <c r="AD2621" i="1" s="1"/>
  <c r="AD2686" i="1"/>
  <c r="AB3412" i="1"/>
  <c r="AB3468" i="1"/>
  <c r="AB885" i="1"/>
  <c r="AE955" i="1"/>
  <c r="AD955" i="1" s="1"/>
  <c r="AE1681" i="1"/>
  <c r="AD1681" i="1" s="1"/>
  <c r="AE1722" i="1"/>
  <c r="AD1722" i="1" s="1"/>
  <c r="AE1732" i="1"/>
  <c r="AD1732" i="1" s="1"/>
  <c r="AE1738" i="1"/>
  <c r="AD1738" i="1" s="1"/>
  <c r="AD1773" i="1"/>
  <c r="AB1780" i="1"/>
  <c r="AB2660" i="1"/>
  <c r="AE3439" i="1"/>
  <c r="AD3439" i="1" s="1"/>
  <c r="AB3496" i="1"/>
  <c r="AE833" i="1"/>
  <c r="AD833" i="1" s="1"/>
  <c r="AE891" i="1"/>
  <c r="AD891" i="1" s="1"/>
  <c r="AE903" i="1"/>
  <c r="AD903" i="1" s="1"/>
  <c r="AB946" i="1"/>
  <c r="AE1711" i="1"/>
  <c r="AD1711" i="1" s="1"/>
  <c r="AE1795" i="1"/>
  <c r="AD1795" i="1" s="1"/>
  <c r="AE2556" i="1"/>
  <c r="AD2556" i="1" s="1"/>
  <c r="AB2565" i="1"/>
  <c r="AB2593" i="1"/>
  <c r="AE2596" i="1"/>
  <c r="AD2596" i="1" s="1"/>
  <c r="AE2612" i="1"/>
  <c r="AD2612" i="1" s="1"/>
  <c r="AE3454" i="1"/>
  <c r="AD3454" i="1" s="1"/>
  <c r="AE3468" i="1"/>
  <c r="AD3468" i="1" s="1"/>
  <c r="AB3506" i="1"/>
  <c r="AB3529" i="1"/>
  <c r="AB2686" i="1"/>
  <c r="AB3461" i="1"/>
  <c r="AE3499" i="1"/>
  <c r="AD3499" i="1" s="1"/>
  <c r="AE897" i="1"/>
  <c r="AD897" i="1" s="1"/>
  <c r="AE923" i="1"/>
  <c r="AD923" i="1" s="1"/>
  <c r="AE1672" i="1"/>
  <c r="AD1672" i="1" s="1"/>
  <c r="AE1748" i="1"/>
  <c r="AD1748" i="1" s="1"/>
  <c r="AD1717" i="1"/>
  <c r="AE2622" i="1"/>
  <c r="AD2622" i="1" s="1"/>
  <c r="AE3440" i="1"/>
  <c r="AD3440" i="1" s="1"/>
  <c r="AB3465" i="1"/>
  <c r="AB3484" i="1"/>
  <c r="AB2560" i="1"/>
  <c r="AB828" i="1"/>
  <c r="AE914" i="1"/>
  <c r="AD914" i="1" s="1"/>
  <c r="AE920" i="1"/>
  <c r="AD920" i="1" s="1"/>
  <c r="AE1765" i="1"/>
  <c r="AD1765" i="1" s="1"/>
  <c r="H2560" i="1"/>
  <c r="AE848" i="1"/>
  <c r="AD848" i="1" s="1"/>
  <c r="AB886" i="1"/>
  <c r="AB1787" i="1"/>
  <c r="AB1799" i="1"/>
  <c r="AE2578" i="1"/>
  <c r="AD2578" i="1" s="1"/>
  <c r="AE2600" i="1"/>
  <c r="AD2600" i="1" s="1"/>
  <c r="AE3421" i="1"/>
  <c r="AD3421" i="1" s="1"/>
  <c r="AB3532" i="1"/>
  <c r="AB912" i="1"/>
  <c r="AE1723" i="1"/>
  <c r="AD1723" i="1" s="1"/>
  <c r="AE1733" i="1"/>
  <c r="AD1733" i="1" s="1"/>
  <c r="AE1755" i="1"/>
  <c r="AD1755" i="1" s="1"/>
  <c r="AE2584" i="1"/>
  <c r="AD2584" i="1" s="1"/>
  <c r="AE3406" i="1"/>
  <c r="AD3406" i="1" s="1"/>
  <c r="AB3410" i="1"/>
  <c r="AE3449" i="1"/>
  <c r="AD3449" i="1" s="1"/>
  <c r="AB1742" i="1"/>
  <c r="AD1790" i="1"/>
  <c r="AB2566" i="1"/>
  <c r="AB2588" i="1"/>
  <c r="AB2626" i="1"/>
  <c r="AE2641" i="1"/>
  <c r="AD2641" i="1" s="1"/>
  <c r="AE3403" i="1"/>
  <c r="AD3403" i="1" s="1"/>
  <c r="AE837" i="1"/>
  <c r="AD837" i="1" s="1"/>
  <c r="AE895" i="1"/>
  <c r="AD895" i="1" s="1"/>
  <c r="AB921" i="1"/>
  <c r="AE924" i="1"/>
  <c r="AD924" i="1" s="1"/>
  <c r="AB1703" i="1"/>
  <c r="AB1721" i="1"/>
  <c r="AE1749" i="1"/>
  <c r="AD1749" i="1" s="1"/>
  <c r="AD1775" i="1"/>
  <c r="AD2566" i="1"/>
  <c r="AE2616" i="1"/>
  <c r="AD2616" i="1" s="1"/>
  <c r="AE2635" i="1"/>
  <c r="AD2635" i="1" s="1"/>
  <c r="AB3504" i="1"/>
  <c r="AB915" i="1"/>
  <c r="AE1784" i="1"/>
  <c r="AD1784" i="1" s="1"/>
  <c r="AE2560" i="1"/>
  <c r="AD2560" i="1" s="1"/>
  <c r="AE2629" i="1"/>
  <c r="AD2629" i="1" s="1"/>
  <c r="AE1778" i="1"/>
  <c r="AD1778" i="1" s="1"/>
  <c r="AE2563" i="1"/>
  <c r="AD2563" i="1" s="1"/>
  <c r="AE2659" i="1"/>
  <c r="AD2659" i="1" s="1"/>
  <c r="AE2691" i="1"/>
  <c r="AD2691" i="1" s="1"/>
  <c r="AE3416" i="1"/>
  <c r="AD3416" i="1" s="1"/>
  <c r="AE3419" i="1"/>
  <c r="AD3419" i="1" s="1"/>
  <c r="AB3466" i="1"/>
  <c r="AE3530" i="1"/>
  <c r="AD3530" i="1" s="1"/>
  <c r="AE1753" i="1"/>
  <c r="AD1753" i="1" s="1"/>
  <c r="AB1794" i="1"/>
  <c r="AE2601" i="1"/>
  <c r="AD2601" i="1" s="1"/>
  <c r="AE3527" i="1"/>
  <c r="AD3527" i="1" s="1"/>
  <c r="AD1700" i="1"/>
  <c r="AB899" i="1"/>
  <c r="AB957" i="1"/>
  <c r="AE1724" i="1"/>
  <c r="AD1724" i="1" s="1"/>
  <c r="AE1750" i="1"/>
  <c r="AD1750" i="1" s="1"/>
  <c r="AE1772" i="1"/>
  <c r="AD1772" i="1" s="1"/>
  <c r="AE2573" i="1"/>
  <c r="AD2573" i="1" s="1"/>
  <c r="AE2576" i="1"/>
  <c r="AD2576" i="1" s="1"/>
  <c r="AB2585" i="1"/>
  <c r="AD2653" i="1"/>
  <c r="AE2672" i="1"/>
  <c r="AD2672" i="1" s="1"/>
  <c r="AB3463" i="1"/>
  <c r="AB2630" i="1"/>
  <c r="AE2685" i="1"/>
  <c r="AD2685" i="1" s="1"/>
  <c r="AE835" i="1"/>
  <c r="AD835" i="1" s="1"/>
  <c r="AE893" i="1"/>
  <c r="AD893" i="1" s="1"/>
  <c r="AE838" i="1"/>
  <c r="AD838" i="1" s="1"/>
  <c r="AB2692" i="1"/>
  <c r="AE925" i="1"/>
  <c r="AD925" i="1" s="1"/>
  <c r="AE951" i="1"/>
  <c r="AD951" i="1" s="1"/>
  <c r="AE1677" i="1"/>
  <c r="AD1677" i="1" s="1"/>
  <c r="AB1761" i="1"/>
  <c r="AB1707" i="1"/>
  <c r="AE1741" i="1"/>
  <c r="AD1741" i="1" s="1"/>
  <c r="AE3408" i="1"/>
  <c r="AD3408" i="1" s="1"/>
  <c r="AE3473" i="1"/>
  <c r="AD3473" i="1" s="1"/>
  <c r="AE954" i="1"/>
  <c r="AD954" i="1" s="1"/>
  <c r="AB1675" i="1"/>
  <c r="AE1692" i="1"/>
  <c r="AD1692" i="1" s="1"/>
  <c r="AB1709" i="1"/>
  <c r="AB1725" i="1"/>
  <c r="AE1730" i="1"/>
  <c r="AD1730" i="1" s="1"/>
  <c r="AB1739" i="1"/>
  <c r="AB1771" i="1"/>
  <c r="H1787" i="1"/>
  <c r="AE2558" i="1"/>
  <c r="AD2558" i="1" s="1"/>
  <c r="AE2597" i="1"/>
  <c r="AD2597" i="1" s="1"/>
  <c r="AB1728" i="1"/>
  <c r="AE1736" i="1"/>
  <c r="AD1736" i="1" s="1"/>
  <c r="AB1756" i="1"/>
  <c r="AE2577" i="1"/>
  <c r="AD2577" i="1" s="1"/>
  <c r="AB2592" i="1"/>
  <c r="AB824" i="1"/>
  <c r="AB848" i="1"/>
  <c r="AE842" i="1"/>
  <c r="AD842" i="1" s="1"/>
  <c r="AD860" i="1"/>
  <c r="AB884" i="1"/>
  <c r="AE850" i="1"/>
  <c r="AD850" i="1" s="1"/>
  <c r="AB894" i="1"/>
  <c r="AE1779" i="1"/>
  <c r="AD1779" i="1" s="1"/>
  <c r="AB2563" i="1"/>
  <c r="AE2615" i="1"/>
  <c r="AD2615" i="1" s="1"/>
  <c r="AE2627" i="1"/>
  <c r="AD2627" i="1" s="1"/>
  <c r="AB2657" i="1"/>
  <c r="AE3399" i="1"/>
  <c r="AD3399" i="1" s="1"/>
  <c r="AD3448" i="1"/>
  <c r="AD3459" i="1"/>
  <c r="AE3492" i="1"/>
  <c r="AD3492" i="1" s="1"/>
  <c r="AE3519" i="1"/>
  <c r="AD3519" i="1" s="1"/>
  <c r="AB3535" i="1"/>
  <c r="H957" i="1"/>
  <c r="AE1707" i="1"/>
  <c r="AD1707" i="1" s="1"/>
  <c r="AB1717" i="1"/>
  <c r="AE834" i="1"/>
  <c r="AD834" i="1" s="1"/>
  <c r="AE839" i="1"/>
  <c r="AD839" i="1" s="1"/>
  <c r="AE853" i="1"/>
  <c r="AD853" i="1" s="1"/>
  <c r="AE878" i="1"/>
  <c r="AD878" i="1" s="1"/>
  <c r="AE929" i="1"/>
  <c r="AD929" i="1" s="1"/>
  <c r="AE1678" i="1"/>
  <c r="AD1678" i="1" s="1"/>
  <c r="AE1684" i="1"/>
  <c r="AD1684" i="1" s="1"/>
  <c r="AE1714" i="1"/>
  <c r="AD1714" i="1" s="1"/>
  <c r="AB1749" i="1"/>
  <c r="AB1796" i="1"/>
  <c r="AE3424" i="1"/>
  <c r="AD3424" i="1" s="1"/>
  <c r="AE3456" i="1"/>
  <c r="AD3456" i="1" s="1"/>
  <c r="AB3460" i="1"/>
  <c r="AB3480" i="1"/>
  <c r="AE3497" i="1"/>
  <c r="AD3497" i="1" s="1"/>
  <c r="AD3506" i="1"/>
  <c r="AE3513" i="1"/>
  <c r="AD3513" i="1" s="1"/>
  <c r="AE2648" i="1"/>
  <c r="AD2648" i="1" s="1"/>
  <c r="AE822" i="1"/>
  <c r="AD822" i="1" s="1"/>
  <c r="AE889" i="1"/>
  <c r="AD889" i="1" s="1"/>
  <c r="AE960" i="1"/>
  <c r="AD960" i="1" s="1"/>
  <c r="AE1670" i="1"/>
  <c r="AD1670" i="1" s="1"/>
  <c r="AE1690" i="1"/>
  <c r="AD1690" i="1" s="1"/>
  <c r="AB1720" i="1"/>
  <c r="AB1734" i="1"/>
  <c r="AE1766" i="1"/>
  <c r="AD1766" i="1" s="1"/>
  <c r="H1780" i="1"/>
  <c r="AE1787" i="1"/>
  <c r="AD1787" i="1" s="1"/>
  <c r="AD2649" i="1"/>
  <c r="AB3411" i="1"/>
  <c r="AB3434" i="1"/>
  <c r="H3460" i="1"/>
  <c r="AB3495" i="1"/>
  <c r="AB3523" i="1"/>
  <c r="AE1785" i="1"/>
  <c r="AD1785" i="1" s="1"/>
  <c r="AE2572" i="1"/>
  <c r="AD2572" i="1" s="1"/>
  <c r="AE2598" i="1"/>
  <c r="AD2598" i="1" s="1"/>
  <c r="AE2610" i="1"/>
  <c r="AD2610" i="1" s="1"/>
  <c r="AE2613" i="1"/>
  <c r="AD2613" i="1" s="1"/>
  <c r="AB2616" i="1"/>
  <c r="AE2678" i="1"/>
  <c r="AD2678" i="1" s="1"/>
  <c r="AB3478" i="1"/>
  <c r="AE900" i="1"/>
  <c r="AD900" i="1" s="1"/>
  <c r="AE819" i="1"/>
  <c r="AD819" i="1" s="1"/>
  <c r="AE957" i="1"/>
  <c r="AD957" i="1" s="1"/>
  <c r="AE1673" i="1"/>
  <c r="AD1673" i="1" s="1"/>
  <c r="AE1710" i="1"/>
  <c r="AD1710" i="1" s="1"/>
  <c r="AB1775" i="1"/>
  <c r="AB2655" i="1"/>
  <c r="AB1726" i="1"/>
  <c r="AE2684" i="1"/>
  <c r="AD2684" i="1" s="1"/>
  <c r="AB3446" i="1"/>
  <c r="AE3529" i="1"/>
  <c r="AD3529" i="1" s="1"/>
  <c r="AE913" i="1"/>
  <c r="AD913" i="1" s="1"/>
  <c r="AE3443" i="1"/>
  <c r="AD3443" i="1" s="1"/>
  <c r="AE3478" i="1"/>
  <c r="AD3478" i="1" s="1"/>
  <c r="AE3493" i="1"/>
  <c r="AD3493" i="1" s="1"/>
  <c r="AE3501" i="1"/>
  <c r="AD3501" i="1" s="1"/>
  <c r="AB3508" i="1"/>
  <c r="AB838" i="1"/>
  <c r="AB846" i="1"/>
  <c r="AB851" i="1"/>
  <c r="AE1699" i="1"/>
  <c r="AD1699" i="1" s="1"/>
  <c r="AB1713" i="1"/>
  <c r="H1729" i="1"/>
  <c r="AB1785" i="1"/>
  <c r="AD2567" i="1"/>
  <c r="AE2570" i="1"/>
  <c r="AD2570" i="1" s="1"/>
  <c r="AB2581" i="1"/>
  <c r="AE2631" i="1"/>
  <c r="AD2631" i="1" s="1"/>
  <c r="AE2675" i="1"/>
  <c r="AD2675" i="1" s="1"/>
  <c r="AE843" i="1"/>
  <c r="AD843" i="1" s="1"/>
  <c r="AD858" i="1"/>
  <c r="AB867" i="1"/>
  <c r="AE870" i="1"/>
  <c r="AD870" i="1" s="1"/>
  <c r="AB919" i="1"/>
  <c r="AB1700" i="1"/>
  <c r="AE1770" i="1"/>
  <c r="AD1770" i="1" s="1"/>
  <c r="AB2554" i="1"/>
  <c r="AA2554" i="1" s="1"/>
  <c r="AE2562" i="1"/>
  <c r="AD2562" i="1" s="1"/>
  <c r="AB2629" i="1"/>
  <c r="AB2637" i="1"/>
  <c r="AE3414" i="1"/>
  <c r="AD3414" i="1" s="1"/>
  <c r="AE3457" i="1"/>
  <c r="AD3457" i="1" s="1"/>
  <c r="AE3498" i="1"/>
  <c r="AD3498" i="1" s="1"/>
  <c r="AB2694" i="1"/>
  <c r="AE3417" i="1"/>
  <c r="AD3417" i="1" s="1"/>
  <c r="AB3420" i="1"/>
  <c r="AE3475" i="1"/>
  <c r="AD3475" i="1" s="1"/>
  <c r="AD3504" i="1"/>
  <c r="AE949" i="1"/>
  <c r="AD949" i="1" s="1"/>
  <c r="AB956" i="1"/>
  <c r="AE1697" i="1"/>
  <c r="AD1697" i="1" s="1"/>
  <c r="AB1755" i="1"/>
  <c r="AE2557" i="1"/>
  <c r="AD2557" i="1" s="1"/>
  <c r="AE2599" i="1"/>
  <c r="AD2599" i="1" s="1"/>
  <c r="AB2623" i="1"/>
  <c r="AB1669" i="1"/>
  <c r="AB1672" i="1"/>
  <c r="AE1683" i="1"/>
  <c r="AD1683" i="1" s="1"/>
  <c r="AE1691" i="1"/>
  <c r="AD1691" i="1" s="1"/>
  <c r="AB1783" i="1"/>
  <c r="AB2562" i="1"/>
  <c r="AE2614" i="1"/>
  <c r="AD2614" i="1" s="1"/>
  <c r="AE3441" i="1"/>
  <c r="AD3441" i="1" s="1"/>
  <c r="AE3533" i="1"/>
  <c r="AD3533" i="1" s="1"/>
  <c r="AE901" i="1"/>
  <c r="AD901" i="1" s="1"/>
  <c r="AE823" i="1"/>
  <c r="AD823" i="1" s="1"/>
  <c r="AB911" i="1"/>
  <c r="AE927" i="1"/>
  <c r="AD927" i="1" s="1"/>
  <c r="AB938" i="1"/>
  <c r="AE1674" i="1"/>
  <c r="AD1674" i="1" s="1"/>
  <c r="AE1726" i="1"/>
  <c r="AD1726" i="1" s="1"/>
  <c r="AD1729" i="1"/>
  <c r="AB1738" i="1"/>
  <c r="AB2576" i="1"/>
  <c r="AE2640" i="1"/>
  <c r="AD2640" i="1" s="1"/>
  <c r="AB2656" i="1"/>
  <c r="AE3423" i="1"/>
  <c r="AD3423" i="1" s="1"/>
  <c r="AE3435" i="1"/>
  <c r="AD3435" i="1" s="1"/>
  <c r="AE3438" i="1"/>
  <c r="AD3438" i="1" s="1"/>
  <c r="AE3452" i="1"/>
  <c r="AD3452" i="1" s="1"/>
  <c r="AB3528" i="1"/>
  <c r="AB871" i="1"/>
  <c r="AE890" i="1"/>
  <c r="AD890" i="1" s="1"/>
  <c r="AB902" i="1"/>
  <c r="AE820" i="1"/>
  <c r="AD820" i="1" s="1"/>
  <c r="AD859" i="1"/>
  <c r="AE865" i="1"/>
  <c r="AD865" i="1" s="1"/>
  <c r="AE868" i="1"/>
  <c r="AD868" i="1" s="1"/>
  <c r="AE877" i="1"/>
  <c r="AD877" i="1" s="1"/>
  <c r="AD2688" i="1"/>
  <c r="AE3420" i="1"/>
  <c r="AD3420" i="1" s="1"/>
  <c r="AE3455" i="1"/>
  <c r="AD3455" i="1" s="1"/>
  <c r="AB3467" i="1"/>
  <c r="AE3476" i="1"/>
  <c r="AD3476" i="1" s="1"/>
  <c r="AE3485" i="1"/>
  <c r="AD3485" i="1" s="1"/>
  <c r="AE3518" i="1"/>
  <c r="AD3518" i="1" s="1"/>
  <c r="AB882" i="1"/>
  <c r="AB890" i="1"/>
  <c r="AE1689" i="1"/>
  <c r="AD1689" i="1" s="1"/>
  <c r="AE1762" i="1"/>
  <c r="AD1762" i="1" s="1"/>
  <c r="AE2647" i="1"/>
  <c r="AD2647" i="1" s="1"/>
  <c r="AD3430" i="1"/>
  <c r="AB3456" i="1"/>
  <c r="AB3462" i="1"/>
  <c r="AE3470" i="1"/>
  <c r="AD3470" i="1" s="1"/>
  <c r="AB821" i="1"/>
  <c r="AE841" i="1"/>
  <c r="AD841" i="1" s="1"/>
  <c r="AE855" i="1"/>
  <c r="AD855" i="1" s="1"/>
  <c r="AE896" i="1"/>
  <c r="AD896" i="1" s="1"/>
  <c r="AE916" i="1"/>
  <c r="AD916" i="1" s="1"/>
  <c r="AE919" i="1"/>
  <c r="AD919" i="1" s="1"/>
  <c r="AE922" i="1"/>
  <c r="AD922" i="1" s="1"/>
  <c r="H1727" i="1"/>
  <c r="AE844" i="1"/>
  <c r="AD844" i="1" s="1"/>
  <c r="AE883" i="1"/>
  <c r="AD883" i="1" s="1"/>
  <c r="AB959" i="1"/>
  <c r="AE1669" i="1"/>
  <c r="AD1669" i="1" s="1"/>
  <c r="AB1684" i="1"/>
  <c r="AE1686" i="1"/>
  <c r="AD1686" i="1" s="1"/>
  <c r="AB1695" i="1"/>
  <c r="AB1701" i="1"/>
  <c r="AE2579" i="1"/>
  <c r="AD2579" i="1" s="1"/>
  <c r="AB2618" i="1"/>
  <c r="AB2632" i="1"/>
  <c r="AB2662" i="1"/>
  <c r="AD2671" i="1"/>
  <c r="H2686" i="1"/>
  <c r="AB2689" i="1"/>
  <c r="AE3415" i="1"/>
  <c r="AD3415" i="1" s="1"/>
  <c r="H3456" i="1"/>
  <c r="AE3458" i="1"/>
  <c r="AD3458" i="1" s="1"/>
  <c r="H3462" i="1"/>
  <c r="AB3497" i="1"/>
  <c r="AB3499" i="1"/>
  <c r="AE1786" i="1"/>
  <c r="AD1786" i="1" s="1"/>
  <c r="AE1797" i="1"/>
  <c r="AD1797" i="1" s="1"/>
  <c r="AE2571" i="1"/>
  <c r="AD2571" i="1" s="1"/>
  <c r="AB2638" i="1"/>
  <c r="AB3416" i="1"/>
  <c r="AE884" i="1"/>
  <c r="AD884" i="1" s="1"/>
  <c r="AE918" i="1"/>
  <c r="AD918" i="1" s="1"/>
  <c r="AE932" i="1"/>
  <c r="AD932" i="1" s="1"/>
  <c r="AE832" i="1"/>
  <c r="AD832" i="1" s="1"/>
  <c r="AB878" i="1"/>
  <c r="AB2583" i="1"/>
  <c r="AB2633" i="1"/>
  <c r="AE3401" i="1"/>
  <c r="AD3401" i="1" s="1"/>
  <c r="H3416" i="1"/>
  <c r="AB3433" i="1"/>
  <c r="AE824" i="1"/>
  <c r="AD824" i="1" s="1"/>
  <c r="AB1705" i="1"/>
  <c r="AD1791" i="1"/>
  <c r="AD1666" i="1"/>
  <c r="H871" i="1"/>
  <c r="AB1710" i="1"/>
  <c r="AB859" i="1"/>
  <c r="AD941" i="1"/>
  <c r="AD898" i="1"/>
  <c r="AD1702" i="1"/>
  <c r="AB1665" i="1"/>
  <c r="AA1665" i="1" s="1"/>
  <c r="AD2607" i="1"/>
  <c r="AD857" i="1"/>
  <c r="AB857" i="1"/>
  <c r="H857" i="1"/>
  <c r="H825" i="1"/>
  <c r="AB825" i="1"/>
  <c r="AB931" i="1"/>
  <c r="H931" i="1"/>
  <c r="AB844" i="1"/>
  <c r="H828" i="1"/>
  <c r="AD828" i="1"/>
  <c r="H937" i="1"/>
  <c r="AB937" i="1"/>
  <c r="AD937" i="1"/>
  <c r="AB1733" i="1"/>
  <c r="H1796" i="1"/>
  <c r="AD2565" i="1"/>
  <c r="AB2591" i="1"/>
  <c r="H2653" i="1"/>
  <c r="AD2660" i="1"/>
  <c r="AB3409" i="1"/>
  <c r="H3412" i="1"/>
  <c r="AB863" i="1"/>
  <c r="AB906" i="1"/>
  <c r="AB839" i="1"/>
  <c r="AD825" i="1"/>
  <c r="H902" i="1"/>
  <c r="AD881" i="1"/>
  <c r="AB913" i="1"/>
  <c r="H848" i="1"/>
  <c r="H911" i="1"/>
  <c r="AB818" i="1"/>
  <c r="AA818" i="1" s="1"/>
  <c r="H824" i="1"/>
  <c r="AB832" i="1"/>
  <c r="H919" i="1"/>
  <c r="H1725" i="1"/>
  <c r="AD818" i="1"/>
  <c r="H859" i="1"/>
  <c r="AB879" i="1"/>
  <c r="AB897" i="1"/>
  <c r="AB942" i="1"/>
  <c r="AB948" i="1"/>
  <c r="AB950" i="1"/>
  <c r="H1674" i="1"/>
  <c r="AB887" i="1"/>
  <c r="AB908" i="1"/>
  <c r="AD935" i="1"/>
  <c r="AB1687" i="1"/>
  <c r="H1744" i="1"/>
  <c r="AD821" i="1"/>
  <c r="AD911" i="1"/>
  <c r="H1669" i="1"/>
  <c r="AB856" i="1"/>
  <c r="AD908" i="1"/>
  <c r="AD939" i="1"/>
  <c r="AB1698" i="1"/>
  <c r="H1701" i="1"/>
  <c r="AB1715" i="1"/>
  <c r="AB1747" i="1"/>
  <c r="H2672" i="1"/>
  <c r="AB2688" i="1"/>
  <c r="AB3402" i="1"/>
  <c r="AB3447" i="1"/>
  <c r="AD3460" i="1"/>
  <c r="AD3508" i="1"/>
  <c r="H925" i="1"/>
  <c r="AB932" i="1"/>
  <c r="H1672" i="1"/>
  <c r="H1728" i="1"/>
  <c r="AB1791" i="1"/>
  <c r="AB1798" i="1"/>
  <c r="AB2568" i="1"/>
  <c r="AD2591" i="1"/>
  <c r="AB2600" i="1"/>
  <c r="AB2625" i="1"/>
  <c r="AB2669" i="1"/>
  <c r="AD3409" i="1"/>
  <c r="AB3425" i="1"/>
  <c r="AB3442" i="1"/>
  <c r="AD3483" i="1"/>
  <c r="AB1781" i="1"/>
  <c r="AD1798" i="1"/>
  <c r="AB3469" i="1"/>
  <c r="H3506" i="1"/>
  <c r="AB819" i="1"/>
  <c r="AB1693" i="1"/>
  <c r="H1750" i="1"/>
  <c r="H1761" i="1"/>
  <c r="AD2568" i="1"/>
  <c r="H2592" i="1"/>
  <c r="AD2633" i="1"/>
  <c r="AB2653" i="1"/>
  <c r="AD2669" i="1"/>
  <c r="H3398" i="1"/>
  <c r="H3410" i="1"/>
  <c r="AB3458" i="1"/>
  <c r="H1772" i="1"/>
  <c r="H2626" i="1"/>
  <c r="H2689" i="1"/>
  <c r="H3408" i="1"/>
  <c r="AD3412" i="1"/>
  <c r="AD3431" i="1"/>
  <c r="AB3445" i="1"/>
  <c r="AB3453" i="1"/>
  <c r="H2629" i="1"/>
  <c r="AB2639" i="1"/>
  <c r="AD3521" i="1"/>
  <c r="AB925" i="1"/>
  <c r="H1665" i="1"/>
  <c r="H1686" i="1"/>
  <c r="H1702" i="1"/>
  <c r="AD2617" i="1"/>
  <c r="H3459" i="1"/>
  <c r="H3473" i="1"/>
  <c r="AB3487" i="1"/>
  <c r="H3519" i="1"/>
  <c r="AB1737" i="1"/>
  <c r="AD1761" i="1"/>
  <c r="AB2574" i="1"/>
  <c r="AD2592" i="1"/>
  <c r="AB2659" i="1"/>
  <c r="AD3398" i="1"/>
  <c r="AB3440" i="1"/>
  <c r="AD3461" i="1"/>
  <c r="H3528" i="1"/>
  <c r="AB2569" i="1"/>
  <c r="AB2670" i="1"/>
  <c r="AB3403" i="1"/>
  <c r="AB3408" i="1"/>
  <c r="AD3410" i="1"/>
  <c r="AD3484" i="1"/>
  <c r="H3504" i="1"/>
  <c r="H2554" i="1"/>
  <c r="AD2574" i="1"/>
  <c r="AB2579" i="1"/>
  <c r="AD2626" i="1"/>
  <c r="AD2667" i="1"/>
  <c r="AD2670" i="1"/>
  <c r="AD2689" i="1"/>
  <c r="AB3418" i="1"/>
  <c r="AD3432" i="1"/>
  <c r="H1684" i="1"/>
  <c r="AB1686" i="1"/>
  <c r="AB1702" i="1"/>
  <c r="H884" i="1"/>
  <c r="AD1665" i="1"/>
  <c r="H1700" i="1"/>
  <c r="AB1714" i="1"/>
  <c r="H3430" i="1"/>
  <c r="AB2567" i="1"/>
  <c r="AB920" i="1"/>
  <c r="AB849" i="1"/>
  <c r="AB847" i="1"/>
  <c r="AB852" i="1"/>
  <c r="AD2554" i="1"/>
  <c r="AB2671" i="1"/>
  <c r="AD2687" i="1"/>
  <c r="AD3479" i="1"/>
  <c r="H3508" i="1"/>
  <c r="AB3430" i="1"/>
  <c r="AD3482" i="1"/>
  <c r="H2633" i="1"/>
  <c r="AD1679" i="1"/>
  <c r="AE1693" i="1"/>
  <c r="AD1693" i="1" s="1"/>
  <c r="AD1745" i="1"/>
  <c r="AB1745" i="1"/>
  <c r="H1745" i="1"/>
  <c r="AE1747" i="1"/>
  <c r="AD1747" i="1" s="1"/>
  <c r="AE836" i="1"/>
  <c r="AD836" i="1" s="1"/>
  <c r="AE851" i="1"/>
  <c r="AD851" i="1" s="1"/>
  <c r="AE864" i="1"/>
  <c r="AD864" i="1" s="1"/>
  <c r="H878" i="1"/>
  <c r="H880" i="1"/>
  <c r="H898" i="1"/>
  <c r="AB909" i="1"/>
  <c r="AD909" i="1"/>
  <c r="AB943" i="1"/>
  <c r="AB1668" i="1"/>
  <c r="AB1673" i="1"/>
  <c r="H821" i="1"/>
  <c r="AB835" i="1"/>
  <c r="AD840" i="1"/>
  <c r="AB842" i="1"/>
  <c r="H854" i="1"/>
  <c r="H856" i="1"/>
  <c r="AB829" i="1"/>
  <c r="AB858" i="1"/>
  <c r="AB898" i="1"/>
  <c r="H929" i="1"/>
  <c r="AB929" i="1"/>
  <c r="AB827" i="1"/>
  <c r="AB843" i="1"/>
  <c r="AD871" i="1"/>
  <c r="AB896" i="1"/>
  <c r="H912" i="1"/>
  <c r="AB1685" i="1"/>
  <c r="H1692" i="1"/>
  <c r="AB1778" i="1"/>
  <c r="H1778" i="1"/>
  <c r="AB2584" i="1"/>
  <c r="H2584" i="1"/>
  <c r="AB880" i="1"/>
  <c r="AB901" i="1"/>
  <c r="AB903" i="1"/>
  <c r="AB905" i="1"/>
  <c r="AD905" i="1"/>
  <c r="AD910" i="1"/>
  <c r="H910" i="1"/>
  <c r="AB1735" i="1"/>
  <c r="AE1768" i="1"/>
  <c r="AD1768" i="1" s="1"/>
  <c r="AB1768" i="1"/>
  <c r="H1748" i="1"/>
  <c r="AB1748" i="1"/>
  <c r="AD827" i="1"/>
  <c r="AB854" i="1"/>
  <c r="AB865" i="1"/>
  <c r="AB870" i="1"/>
  <c r="H872" i="1"/>
  <c r="AD872" i="1"/>
  <c r="AB872" i="1"/>
  <c r="H901" i="1"/>
  <c r="H903" i="1"/>
  <c r="H905" i="1"/>
  <c r="AD926" i="1"/>
  <c r="AB941" i="1"/>
  <c r="AE953" i="1"/>
  <c r="AD953" i="1" s="1"/>
  <c r="AB953" i="1"/>
  <c r="H956" i="1"/>
  <c r="AE1675" i="1"/>
  <c r="AD1675" i="1" s="1"/>
  <c r="AE1680" i="1"/>
  <c r="AD1680" i="1" s="1"/>
  <c r="AB1680" i="1"/>
  <c r="H938" i="1"/>
  <c r="AD938" i="1"/>
  <c r="AB1677" i="1"/>
  <c r="H1677" i="1"/>
  <c r="AB823" i="1"/>
  <c r="AD829" i="1"/>
  <c r="AB831" i="1"/>
  <c r="AE854" i="1"/>
  <c r="AD854" i="1" s="1"/>
  <c r="H870" i="1"/>
  <c r="AB868" i="1"/>
  <c r="H889" i="1"/>
  <c r="AE894" i="1"/>
  <c r="AD894" i="1" s="1"/>
  <c r="AB924" i="1"/>
  <c r="AE933" i="1"/>
  <c r="AD933" i="1" s="1"/>
  <c r="AB933" i="1"/>
  <c r="AB936" i="1"/>
  <c r="AE948" i="1"/>
  <c r="AD948" i="1" s="1"/>
  <c r="AB1667" i="1"/>
  <c r="AE1687" i="1"/>
  <c r="AD1687" i="1" s="1"/>
  <c r="AB955" i="1"/>
  <c r="AB822" i="1"/>
  <c r="AB837" i="1"/>
  <c r="AB820" i="1"/>
  <c r="AB841" i="1"/>
  <c r="AE852" i="1"/>
  <c r="AD852" i="1" s="1"/>
  <c r="AE863" i="1"/>
  <c r="AD863" i="1" s="1"/>
  <c r="AB883" i="1"/>
  <c r="H883" i="1"/>
  <c r="AB891" i="1"/>
  <c r="AD912" i="1"/>
  <c r="AB939" i="1"/>
  <c r="AB944" i="1"/>
  <c r="AD944" i="1"/>
  <c r="H954" i="1"/>
  <c r="AB954" i="1"/>
  <c r="AE1721" i="1"/>
  <c r="AD1721" i="1" s="1"/>
  <c r="H1724" i="1"/>
  <c r="AB1724" i="1"/>
  <c r="H895" i="1"/>
  <c r="AB895" i="1"/>
  <c r="H934" i="1"/>
  <c r="AB934" i="1"/>
  <c r="AD934" i="1"/>
  <c r="AD936" i="1"/>
  <c r="AE1698" i="1"/>
  <c r="AD1698" i="1" s="1"/>
  <c r="AB2572" i="1"/>
  <c r="AB910" i="1"/>
  <c r="AE1685" i="1"/>
  <c r="AD1685" i="1" s="1"/>
  <c r="AB1692" i="1"/>
  <c r="AE1694" i="1"/>
  <c r="AD1694" i="1" s="1"/>
  <c r="AB1699" i="1"/>
  <c r="H1699" i="1"/>
  <c r="H838" i="1"/>
  <c r="AB2558" i="1"/>
  <c r="H873" i="1"/>
  <c r="AD1751" i="1"/>
  <c r="AB1751" i="1"/>
  <c r="AB2613" i="1"/>
  <c r="H2613" i="1"/>
  <c r="AD1713" i="1"/>
  <c r="AB834" i="1"/>
  <c r="AB881" i="1"/>
  <c r="AB1678" i="1"/>
  <c r="AB1683" i="1"/>
  <c r="AB1691" i="1"/>
  <c r="H1691" i="1"/>
  <c r="AD1701" i="1"/>
  <c r="H1713" i="1"/>
  <c r="H1751" i="1"/>
  <c r="AB1774" i="1"/>
  <c r="H1774" i="1"/>
  <c r="AD1774" i="1"/>
  <c r="H1666" i="1"/>
  <c r="AB1666" i="1"/>
  <c r="H1681" i="1"/>
  <c r="AB1681" i="1"/>
  <c r="AB830" i="1"/>
  <c r="AB826" i="1"/>
  <c r="AE847" i="1"/>
  <c r="AD847" i="1" s="1"/>
  <c r="AB877" i="1"/>
  <c r="AB889" i="1"/>
  <c r="AE1706" i="1"/>
  <c r="AD1706" i="1" s="1"/>
  <c r="AB855" i="1"/>
  <c r="H860" i="1"/>
  <c r="AE879" i="1"/>
  <c r="AD879" i="1" s="1"/>
  <c r="AB1731" i="1"/>
  <c r="AB1765" i="1"/>
  <c r="AB2580" i="1"/>
  <c r="AE2580" i="1"/>
  <c r="AD2580" i="1" s="1"/>
  <c r="AE861" i="1"/>
  <c r="AD861" i="1" s="1"/>
  <c r="AB864" i="1"/>
  <c r="AD826" i="1"/>
  <c r="H831" i="1"/>
  <c r="AB836" i="1"/>
  <c r="AB850" i="1"/>
  <c r="H858" i="1"/>
  <c r="AB873" i="1"/>
  <c r="H909" i="1"/>
  <c r="AB935" i="1"/>
  <c r="H943" i="1"/>
  <c r="H1673" i="1"/>
  <c r="H1682" i="1"/>
  <c r="AB1682" i="1"/>
  <c r="AE1756" i="1"/>
  <c r="AD1756" i="1" s="1"/>
  <c r="H835" i="1"/>
  <c r="AB860" i="1"/>
  <c r="AE906" i="1"/>
  <c r="AD906" i="1" s="1"/>
  <c r="H914" i="1"/>
  <c r="AB914" i="1"/>
  <c r="AB918" i="1"/>
  <c r="AD1668" i="1"/>
  <c r="AB1679" i="1"/>
  <c r="AE1695" i="1"/>
  <c r="AD1695" i="1" s="1"/>
  <c r="H1705" i="1"/>
  <c r="AE1720" i="1"/>
  <c r="AD1720" i="1" s="1"/>
  <c r="AB869" i="1"/>
  <c r="H874" i="1"/>
  <c r="AB874" i="1"/>
  <c r="AD874" i="1"/>
  <c r="AB904" i="1"/>
  <c r="AB907" i="1"/>
  <c r="AD907" i="1"/>
  <c r="AE928" i="1"/>
  <c r="AD928" i="1" s="1"/>
  <c r="AB928" i="1"/>
  <c r="AB945" i="1"/>
  <c r="AE945" i="1"/>
  <c r="AD945" i="1" s="1"/>
  <c r="AB1671" i="1"/>
  <c r="AD1671" i="1"/>
  <c r="H1671" i="1"/>
  <c r="AD1716" i="1"/>
  <c r="AB1716" i="1"/>
  <c r="AB2561" i="1"/>
  <c r="AE2561" i="1"/>
  <c r="AD2561" i="1" s="1"/>
  <c r="AB2586" i="1"/>
  <c r="AE2586" i="1"/>
  <c r="AD2586" i="1" s="1"/>
  <c r="H2589" i="1"/>
  <c r="AB2589" i="1"/>
  <c r="AE1715" i="1"/>
  <c r="AD1715" i="1" s="1"/>
  <c r="AE1739" i="1"/>
  <c r="AD1739" i="1" s="1"/>
  <c r="AE2594" i="1"/>
  <c r="AD2594" i="1" s="1"/>
  <c r="AB2594" i="1"/>
  <c r="AE958" i="1"/>
  <c r="AD958" i="1" s="1"/>
  <c r="H1688" i="1"/>
  <c r="AD1688" i="1"/>
  <c r="H1740" i="1"/>
  <c r="AB1740" i="1"/>
  <c r="AE1758" i="1"/>
  <c r="AD1758" i="1" s="1"/>
  <c r="AB1758" i="1"/>
  <c r="H1769" i="1"/>
  <c r="AB1769" i="1"/>
  <c r="H1795" i="1"/>
  <c r="AB2571" i="1"/>
  <c r="H2571" i="1"/>
  <c r="AB2634" i="1"/>
  <c r="H2634" i="1"/>
  <c r="AB1766" i="1"/>
  <c r="AE1792" i="1"/>
  <c r="AD1792" i="1" s="1"/>
  <c r="AB1792" i="1"/>
  <c r="AB2559" i="1"/>
  <c r="H2559" i="1"/>
  <c r="AE1802" i="1"/>
  <c r="AD1802" i="1" s="1"/>
  <c r="AB1802" i="1"/>
  <c r="AB2578" i="1"/>
  <c r="H2578" i="1"/>
  <c r="AB2619" i="1"/>
  <c r="H2619" i="1"/>
  <c r="AD2619" i="1"/>
  <c r="AB2557" i="1"/>
  <c r="H2557" i="1"/>
  <c r="AB2590" i="1"/>
  <c r="AD2590" i="1"/>
  <c r="H2590" i="1"/>
  <c r="AE2639" i="1"/>
  <c r="AD2639" i="1" s="1"/>
  <c r="AE2624" i="1"/>
  <c r="AD2624" i="1" s="1"/>
  <c r="AB2624" i="1"/>
  <c r="AB1732" i="1"/>
  <c r="AE1740" i="1"/>
  <c r="AD1740" i="1" s="1"/>
  <c r="AD1743" i="1"/>
  <c r="AB1743" i="1"/>
  <c r="AE1759" i="1"/>
  <c r="AD1759" i="1" s="1"/>
  <c r="AE1769" i="1"/>
  <c r="AD1769" i="1" s="1"/>
  <c r="AB1779" i="1"/>
  <c r="AB2612" i="1"/>
  <c r="H2612" i="1"/>
  <c r="AB1697" i="1"/>
  <c r="H1697" i="1"/>
  <c r="AB833" i="1"/>
  <c r="AE1682" i="1"/>
  <c r="AD1682" i="1" s="1"/>
  <c r="AB1689" i="1"/>
  <c r="H1689" i="1"/>
  <c r="AB1706" i="1"/>
  <c r="H1706" i="1"/>
  <c r="H1732" i="1"/>
  <c r="AB1736" i="1"/>
  <c r="AB1741" i="1"/>
  <c r="H1743" i="1"/>
  <c r="AD1760" i="1"/>
  <c r="H1760" i="1"/>
  <c r="AB1760" i="1"/>
  <c r="AB1770" i="1"/>
  <c r="H1770" i="1"/>
  <c r="AB2652" i="1"/>
  <c r="AD2652" i="1"/>
  <c r="H2652" i="1"/>
  <c r="AB888" i="1"/>
  <c r="H888" i="1"/>
  <c r="AE1705" i="1"/>
  <c r="AD1705" i="1" s="1"/>
  <c r="H1723" i="1"/>
  <c r="H1734" i="1"/>
  <c r="AE1752" i="1"/>
  <c r="AD1752" i="1" s="1"/>
  <c r="AB1752" i="1"/>
  <c r="AB1788" i="1"/>
  <c r="H1788" i="1"/>
  <c r="AD1788" i="1"/>
  <c r="AD2564" i="1"/>
  <c r="H2564" i="1"/>
  <c r="AB2564" i="1"/>
  <c r="AE2595" i="1"/>
  <c r="AD2595" i="1" s="1"/>
  <c r="AB2595" i="1"/>
  <c r="AB853" i="1"/>
  <c r="AB1676" i="1"/>
  <c r="AB2614" i="1"/>
  <c r="H2555" i="1"/>
  <c r="AB2555" i="1"/>
  <c r="H2647" i="1"/>
  <c r="AB2647" i="1"/>
  <c r="H2641" i="1"/>
  <c r="AB2641" i="1"/>
  <c r="H2658" i="1"/>
  <c r="AD2658" i="1"/>
  <c r="AB2658" i="1"/>
  <c r="H1726" i="1"/>
  <c r="AD2605" i="1"/>
  <c r="AB2605" i="1"/>
  <c r="H2605" i="1"/>
  <c r="H1690" i="1"/>
  <c r="AB1690" i="1"/>
  <c r="AB2556" i="1"/>
  <c r="H2556" i="1"/>
  <c r="AE3404" i="1"/>
  <c r="AD3404" i="1" s="1"/>
  <c r="AB3404" i="1"/>
  <c r="AB3417" i="1"/>
  <c r="H3417" i="1"/>
  <c r="AE2630" i="1"/>
  <c r="AD2630" i="1" s="1"/>
  <c r="AE2642" i="1"/>
  <c r="AD2642" i="1" s="1"/>
  <c r="AB2642" i="1"/>
  <c r="AB2645" i="1"/>
  <c r="AB3429" i="1"/>
  <c r="AD3429" i="1"/>
  <c r="H3429" i="1"/>
  <c r="AD1737" i="1"/>
  <c r="AB2582" i="1"/>
  <c r="H1737" i="1"/>
  <c r="AE1746" i="1"/>
  <c r="AD1746" i="1" s="1"/>
  <c r="AD1789" i="1"/>
  <c r="H2582" i="1"/>
  <c r="AE1764" i="1"/>
  <c r="AD1764" i="1" s="1"/>
  <c r="H1789" i="1"/>
  <c r="AE2559" i="1"/>
  <c r="AD2559" i="1" s="1"/>
  <c r="AD2620" i="1"/>
  <c r="H2620" i="1"/>
  <c r="AB2620" i="1"/>
  <c r="AD2651" i="1"/>
  <c r="AB2651" i="1"/>
  <c r="AE2681" i="1"/>
  <c r="AD2681" i="1" s="1"/>
  <c r="AB3424" i="1"/>
  <c r="H3424" i="1"/>
  <c r="AD2690" i="1"/>
  <c r="AB3464" i="1"/>
  <c r="H3464" i="1"/>
  <c r="AD3464" i="1"/>
  <c r="AB2602" i="1"/>
  <c r="AB930" i="1"/>
  <c r="AB1711" i="1"/>
  <c r="H1749" i="1"/>
  <c r="H2602" i="1"/>
  <c r="H2607" i="1"/>
  <c r="AB2615" i="1"/>
  <c r="AE2668" i="1"/>
  <c r="AD2668" i="1" s="1"/>
  <c r="AB2668" i="1"/>
  <c r="AB3432" i="1"/>
  <c r="AB2666" i="1"/>
  <c r="AD2666" i="1"/>
  <c r="H2666" i="1"/>
  <c r="AB2676" i="1"/>
  <c r="AE2676" i="1"/>
  <c r="AD2676" i="1" s="1"/>
  <c r="AE3426" i="1"/>
  <c r="AD3426" i="1" s="1"/>
  <c r="AB2573" i="1"/>
  <c r="H2636" i="1"/>
  <c r="AD2636" i="1"/>
  <c r="AB2636" i="1"/>
  <c r="AE950" i="1"/>
  <c r="AD950" i="1" s="1"/>
  <c r="AE1718" i="1"/>
  <c r="AD1718" i="1" s="1"/>
  <c r="AB1718" i="1"/>
  <c r="AB1776" i="1"/>
  <c r="AD1776" i="1"/>
  <c r="AB2607" i="1"/>
  <c r="AB1670" i="1"/>
  <c r="AE2569" i="1"/>
  <c r="AD2569" i="1" s="1"/>
  <c r="AE2625" i="1"/>
  <c r="AD2625" i="1" s="1"/>
  <c r="AE2677" i="1"/>
  <c r="AD2677" i="1" s="1"/>
  <c r="AB2677" i="1"/>
  <c r="AB3422" i="1"/>
  <c r="AD3422" i="1"/>
  <c r="H3422" i="1"/>
  <c r="AB1757" i="1"/>
  <c r="AE1771" i="1"/>
  <c r="AD1771" i="1" s="1"/>
  <c r="H1786" i="1"/>
  <c r="AB2587" i="1"/>
  <c r="AD2602" i="1"/>
  <c r="AB2644" i="1"/>
  <c r="AE2664" i="1"/>
  <c r="AD2664" i="1" s="1"/>
  <c r="AE3400" i="1"/>
  <c r="AD3400" i="1" s="1"/>
  <c r="AB3415" i="1"/>
  <c r="H3415" i="1"/>
  <c r="AE3491" i="1"/>
  <c r="AD3491" i="1" s="1"/>
  <c r="AB3491" i="1"/>
  <c r="AB1772" i="1"/>
  <c r="AD2588" i="1"/>
  <c r="AB2610" i="1"/>
  <c r="AE2623" i="1"/>
  <c r="AD2623" i="1" s="1"/>
  <c r="AE3407" i="1"/>
  <c r="AD3407" i="1" s="1"/>
  <c r="AB3407" i="1"/>
  <c r="H3423" i="1"/>
  <c r="AB3423" i="1"/>
  <c r="AE2583" i="1"/>
  <c r="AD2583" i="1" s="1"/>
  <c r="AB2635" i="1"/>
  <c r="AB2640" i="1"/>
  <c r="AB2648" i="1"/>
  <c r="AB2665" i="1"/>
  <c r="H3486" i="1"/>
  <c r="AB3486" i="1"/>
  <c r="AB1727" i="1"/>
  <c r="AE1734" i="1"/>
  <c r="AD1734" i="1" s="1"/>
  <c r="AE1780" i="1"/>
  <c r="AD1780" i="1" s="1"/>
  <c r="AB1797" i="1"/>
  <c r="AB2601" i="1"/>
  <c r="AB2611" i="1"/>
  <c r="AB3428" i="1"/>
  <c r="AE3428" i="1"/>
  <c r="AD3428" i="1" s="1"/>
  <c r="AE3436" i="1"/>
  <c r="AD3436" i="1" s="1"/>
  <c r="AB3477" i="1"/>
  <c r="AE3477" i="1"/>
  <c r="AD3477" i="1" s="1"/>
  <c r="AD1744" i="1"/>
  <c r="AB1767" i="1"/>
  <c r="AD2603" i="1"/>
  <c r="AB2603" i="1"/>
  <c r="AD2618" i="1"/>
  <c r="H2618" i="1"/>
  <c r="AB2643" i="1"/>
  <c r="AE2674" i="1"/>
  <c r="AD2674" i="1" s="1"/>
  <c r="AA3398" i="1"/>
  <c r="H3470" i="1"/>
  <c r="AB3470" i="1"/>
  <c r="AE3472" i="1"/>
  <c r="AD3472" i="1" s="1"/>
  <c r="AB3472" i="1"/>
  <c r="AB2663" i="1"/>
  <c r="AE2663" i="1"/>
  <c r="AD2663" i="1" s="1"/>
  <c r="AB2672" i="1"/>
  <c r="AE3442" i="1"/>
  <c r="AD3442" i="1" s="1"/>
  <c r="AB1790" i="1"/>
  <c r="AE2555" i="1"/>
  <c r="AD2555" i="1" s="1"/>
  <c r="H2616" i="1"/>
  <c r="AB2650" i="1"/>
  <c r="AD2650" i="1"/>
  <c r="AE3425" i="1"/>
  <c r="AD3425" i="1" s="1"/>
  <c r="AB3405" i="1"/>
  <c r="AB3421" i="1"/>
  <c r="H2646" i="1"/>
  <c r="AB2690" i="1"/>
  <c r="AB3436" i="1"/>
  <c r="H3436" i="1"/>
  <c r="AB3450" i="1"/>
  <c r="H3468" i="1"/>
  <c r="H3476" i="1"/>
  <c r="AB3476" i="1"/>
  <c r="AB2570" i="1"/>
  <c r="AE2587" i="1"/>
  <c r="AD2587" i="1" s="1"/>
  <c r="AB2604" i="1"/>
  <c r="AD2643" i="1"/>
  <c r="AB2678" i="1"/>
  <c r="AE2683" i="1"/>
  <c r="AD2683" i="1" s="1"/>
  <c r="AB2683" i="1"/>
  <c r="AB3471" i="1"/>
  <c r="H3471" i="1"/>
  <c r="AB2617" i="1"/>
  <c r="H2617" i="1"/>
  <c r="AB2646" i="1"/>
  <c r="AB3437" i="1"/>
  <c r="H3437" i="1"/>
  <c r="AD3437" i="1"/>
  <c r="AD3471" i="1"/>
  <c r="AE2646" i="1"/>
  <c r="AD2646" i="1" s="1"/>
  <c r="AB2654" i="1"/>
  <c r="AD2654" i="1"/>
  <c r="AB2667" i="1"/>
  <c r="AB3413" i="1"/>
  <c r="AE3427" i="1"/>
  <c r="AD3427" i="1" s="1"/>
  <c r="AE2582" i="1"/>
  <c r="AD2582" i="1" s="1"/>
  <c r="AE2611" i="1"/>
  <c r="AD2611" i="1" s="1"/>
  <c r="AB3400" i="1"/>
  <c r="H3475" i="1"/>
  <c r="AB3475" i="1"/>
  <c r="AE2679" i="1"/>
  <c r="AD2679" i="1" s="1"/>
  <c r="AE3413" i="1"/>
  <c r="AD3413" i="1" s="1"/>
  <c r="AB3488" i="1"/>
  <c r="H3488" i="1"/>
  <c r="AE3490" i="1"/>
  <c r="AD3490" i="1" s="1"/>
  <c r="AB3490" i="1"/>
  <c r="AE3514" i="1"/>
  <c r="AD3514" i="1" s="1"/>
  <c r="AE3520" i="1"/>
  <c r="AD3520" i="1" s="1"/>
  <c r="AE2662" i="1"/>
  <c r="AD2662" i="1" s="1"/>
  <c r="AB3401" i="1"/>
  <c r="AB3431" i="1"/>
  <c r="AB3473" i="1"/>
  <c r="H3478" i="1"/>
  <c r="AB3501" i="1"/>
  <c r="AE2693" i="1"/>
  <c r="AD2693" i="1" s="1"/>
  <c r="AB2693" i="1"/>
  <c r="AB3399" i="1"/>
  <c r="AE3418" i="1"/>
  <c r="AD3418" i="1" s="1"/>
  <c r="AB3427" i="1"/>
  <c r="AB3435" i="1"/>
  <c r="H3469" i="1"/>
  <c r="AB3481" i="1"/>
  <c r="H3481" i="1"/>
  <c r="AE3503" i="1"/>
  <c r="AD3503" i="1" s="1"/>
  <c r="AE3512" i="1"/>
  <c r="AD3512" i="1" s="1"/>
  <c r="AE3515" i="1"/>
  <c r="AD3515" i="1" s="1"/>
  <c r="AB3515" i="1"/>
  <c r="AD2632" i="1"/>
  <c r="AE2673" i="1"/>
  <c r="AD2673" i="1" s="1"/>
  <c r="AB2684" i="1"/>
  <c r="AB3448" i="1"/>
  <c r="H3448" i="1"/>
  <c r="AD3474" i="1"/>
  <c r="AE3509" i="1"/>
  <c r="AD3509" i="1" s="1"/>
  <c r="AB3509" i="1"/>
  <c r="AD3481" i="1"/>
  <c r="AB3492" i="1"/>
  <c r="AB2577" i="1"/>
  <c r="AB2687" i="1"/>
  <c r="AB3479" i="1"/>
  <c r="H3479" i="1"/>
  <c r="AE3486" i="1"/>
  <c r="AD3486" i="1" s="1"/>
  <c r="AB2685" i="1"/>
  <c r="H2687" i="1"/>
  <c r="AE3405" i="1"/>
  <c r="AD3405" i="1" s="1"/>
  <c r="AB3451" i="1"/>
  <c r="H3487" i="1"/>
  <c r="AE3510" i="1"/>
  <c r="AD3510" i="1" s="1"/>
  <c r="AB3510" i="1"/>
  <c r="AD1781" i="1"/>
  <c r="AB2596" i="1"/>
  <c r="AB2606" i="1"/>
  <c r="AB2664" i="1"/>
  <c r="AB2674" i="1"/>
  <c r="AB3406" i="1"/>
  <c r="AE3469" i="1"/>
  <c r="AD3469" i="1" s="1"/>
  <c r="H3477" i="1"/>
  <c r="H3485" i="1"/>
  <c r="AE3507" i="1"/>
  <c r="AD3507" i="1" s="1"/>
  <c r="AB3507" i="1"/>
  <c r="AE3522" i="1"/>
  <c r="AD3522" i="1" s="1"/>
  <c r="AB3522" i="1"/>
  <c r="AE3502" i="1"/>
  <c r="AD3502" i="1" s="1"/>
  <c r="AE3511" i="1"/>
  <c r="AD3511" i="1" s="1"/>
  <c r="AB3511" i="1"/>
  <c r="AE3453" i="1"/>
  <c r="AD3453" i="1" s="1"/>
  <c r="AD3500" i="1"/>
  <c r="AB3512" i="1"/>
  <c r="AB3517" i="1"/>
  <c r="AE3517" i="1"/>
  <c r="AD3517" i="1" s="1"/>
  <c r="AB3414" i="1"/>
  <c r="AB3483" i="1"/>
  <c r="H3483" i="1"/>
  <c r="AE3505" i="1"/>
  <c r="AD3505" i="1" s="1"/>
  <c r="AB3505" i="1"/>
  <c r="AB2597" i="1"/>
  <c r="AD2606" i="1"/>
  <c r="AB2631" i="1"/>
  <c r="AB2679" i="1"/>
  <c r="AB3426" i="1"/>
  <c r="AE3434" i="1"/>
  <c r="AD3434" i="1" s="1"/>
  <c r="AB3441" i="1"/>
  <c r="AE3451" i="1"/>
  <c r="AD3451" i="1" s="1"/>
  <c r="AB3485" i="1"/>
  <c r="AE3487" i="1"/>
  <c r="AD3487" i="1" s="1"/>
  <c r="AB3531" i="1"/>
  <c r="AE3524" i="1"/>
  <c r="AD3524" i="1" s="1"/>
  <c r="H3500" i="1"/>
  <c r="AB3503" i="1"/>
  <c r="AB3514" i="1"/>
  <c r="AB3519" i="1"/>
  <c r="AD3531" i="1"/>
  <c r="H3530" i="1"/>
  <c r="AB3521" i="1"/>
  <c r="AB3452" i="1"/>
  <c r="AB3457" i="1"/>
  <c r="AB3493" i="1"/>
  <c r="AB3498" i="1"/>
  <c r="AD3445" i="1"/>
  <c r="H3474" i="1"/>
  <c r="H3492" i="1"/>
  <c r="H3497" i="1"/>
  <c r="AB3500" i="1"/>
  <c r="H3520" i="1"/>
  <c r="H3527" i="1"/>
  <c r="AB3534" i="1"/>
  <c r="H3441" i="1"/>
  <c r="H3446" i="1"/>
  <c r="AB3502" i="1"/>
  <c r="AB3513" i="1"/>
  <c r="AB3518" i="1"/>
  <c r="AB3530" i="1"/>
  <c r="H3529" i="1"/>
  <c r="AB3520" i="1"/>
  <c r="AB3527" i="1"/>
  <c r="AA3433" i="1" l="1"/>
  <c r="AA2559" i="1"/>
  <c r="AA3445" i="1"/>
  <c r="AA2588" i="1"/>
  <c r="AA3518" i="1"/>
  <c r="AA2569" i="1"/>
  <c r="AA844" i="1"/>
  <c r="AA2585" i="1"/>
  <c r="AA3499" i="1"/>
  <c r="AA3470" i="1"/>
  <c r="AA3425" i="1"/>
  <c r="AA3487" i="1"/>
  <c r="AA2638" i="1"/>
  <c r="AA2615" i="1"/>
  <c r="AA3519" i="1"/>
  <c r="AA2591" i="1"/>
  <c r="AA912" i="1"/>
  <c r="AA2634" i="1"/>
  <c r="AA820" i="1"/>
  <c r="AA2575" i="1"/>
  <c r="AA1707" i="1"/>
  <c r="AA3475" i="1"/>
  <c r="AA819" i="1"/>
  <c r="AA822" i="1"/>
  <c r="AA3529" i="1"/>
  <c r="AA958" i="1"/>
  <c r="AA3399" i="1"/>
  <c r="AA3437" i="1"/>
  <c r="AA1675" i="1"/>
  <c r="AA886" i="1"/>
  <c r="AA2597" i="1"/>
  <c r="AA895" i="1"/>
  <c r="AA891" i="1"/>
  <c r="AA2669" i="1"/>
  <c r="AA3402" i="1"/>
  <c r="AA837" i="1"/>
  <c r="AA2646" i="1"/>
  <c r="AA3501" i="1"/>
  <c r="AA833" i="1"/>
  <c r="AA3515" i="1"/>
  <c r="AA1785" i="1"/>
  <c r="AA1780" i="1"/>
  <c r="AA3431" i="1"/>
  <c r="AA1682" i="1"/>
  <c r="AA1730" i="1"/>
  <c r="AA1713" i="1"/>
  <c r="AA1794" i="1"/>
  <c r="AA1743" i="1"/>
  <c r="AA3479" i="1"/>
  <c r="AA899" i="1"/>
  <c r="AA3417" i="1"/>
  <c r="AA3469" i="1"/>
  <c r="AA3410" i="1"/>
  <c r="AA3511" i="1"/>
  <c r="AA3407" i="1"/>
  <c r="AA3453" i="1"/>
  <c r="AA3466" i="1"/>
  <c r="AA2648" i="1"/>
  <c r="AA2579" i="1"/>
  <c r="AA2693" i="1"/>
  <c r="AA2594" i="1"/>
  <c r="AA2680" i="1"/>
  <c r="AA2647" i="1"/>
  <c r="AA855" i="1"/>
  <c r="AA880" i="1"/>
  <c r="AA948" i="1"/>
  <c r="AA959" i="1"/>
  <c r="AA889" i="1"/>
  <c r="AA887" i="1"/>
  <c r="AA874" i="1"/>
  <c r="AA1716" i="1"/>
  <c r="AA1703" i="1"/>
  <c r="AA1722" i="1"/>
  <c r="AA1678" i="1"/>
  <c r="AA1757" i="1"/>
  <c r="AA2659" i="1"/>
  <c r="AA945" i="1"/>
  <c r="AA1774" i="1"/>
  <c r="AA3419" i="1"/>
  <c r="AA3429" i="1"/>
  <c r="AA3412" i="1"/>
  <c r="AA3516" i="1"/>
  <c r="AA3416" i="1"/>
  <c r="AA3458" i="1"/>
  <c r="AA3478" i="1"/>
  <c r="AA2668" i="1"/>
  <c r="AA2596" i="1"/>
  <c r="AA2623" i="1"/>
  <c r="AA2619" i="1"/>
  <c r="AA2685" i="1"/>
  <c r="AA2658" i="1"/>
  <c r="AA851" i="1"/>
  <c r="AA957" i="1"/>
  <c r="AA952" i="1"/>
  <c r="AA885" i="1"/>
  <c r="AA881" i="1"/>
  <c r="AA1732" i="1"/>
  <c r="AA1684" i="1"/>
  <c r="AA1760" i="1"/>
  <c r="AA1749" i="1"/>
  <c r="AA1697" i="1"/>
  <c r="AA1759" i="1"/>
  <c r="AA823" i="1"/>
  <c r="AA3524" i="1"/>
  <c r="AA858" i="1"/>
  <c r="AA3411" i="1"/>
  <c r="AA3408" i="1"/>
  <c r="AA3474" i="1"/>
  <c r="AA3504" i="1"/>
  <c r="AA3531" i="1"/>
  <c r="AA3523" i="1"/>
  <c r="AA3423" i="1"/>
  <c r="AA3460" i="1"/>
  <c r="AA3480" i="1"/>
  <c r="AA2570" i="1"/>
  <c r="AA2616" i="1"/>
  <c r="AA2631" i="1"/>
  <c r="AA2636" i="1"/>
  <c r="AA2687" i="1"/>
  <c r="AA2686" i="1"/>
  <c r="AA929" i="1"/>
  <c r="AA869" i="1"/>
  <c r="AA861" i="1"/>
  <c r="AA1740" i="1"/>
  <c r="AA1762" i="1"/>
  <c r="AA1771" i="1"/>
  <c r="AA1706" i="1"/>
  <c r="AA1761" i="1"/>
  <c r="AA3490" i="1"/>
  <c r="AA1748" i="1"/>
  <c r="AA3428" i="1"/>
  <c r="AA3462" i="1"/>
  <c r="AA3482" i="1"/>
  <c r="AA2578" i="1"/>
  <c r="AA2637" i="1"/>
  <c r="AA2653" i="1"/>
  <c r="AA2683" i="1"/>
  <c r="AA2689" i="1"/>
  <c r="AA2688" i="1"/>
  <c r="AA1670" i="1"/>
  <c r="AA832" i="1"/>
  <c r="AA944" i="1"/>
  <c r="AA897" i="1"/>
  <c r="AA877" i="1"/>
  <c r="AA2654" i="1"/>
  <c r="AA1769" i="1"/>
  <c r="AA1770" i="1"/>
  <c r="AA1704" i="1"/>
  <c r="AA1720" i="1"/>
  <c r="AA911" i="1"/>
  <c r="AA2641" i="1"/>
  <c r="AA935" i="1"/>
  <c r="AA3528" i="1"/>
  <c r="AA3455" i="1"/>
  <c r="AA3459" i="1"/>
  <c r="AA3430" i="1"/>
  <c r="AA3464" i="1"/>
  <c r="AA3484" i="1"/>
  <c r="AA2593" i="1"/>
  <c r="AA2555" i="1"/>
  <c r="AA2694" i="1"/>
  <c r="AA2572" i="1"/>
  <c r="AA2663" i="1"/>
  <c r="AA2690" i="1"/>
  <c r="AA2580" i="1"/>
  <c r="AA953" i="1"/>
  <c r="AA904" i="1"/>
  <c r="AA1693" i="1"/>
  <c r="AA1726" i="1"/>
  <c r="AA1674" i="1"/>
  <c r="AA1672" i="1"/>
  <c r="AA1758" i="1"/>
  <c r="AA1724" i="1"/>
  <c r="AA1676" i="1"/>
  <c r="AA1728" i="1"/>
  <c r="AA1688" i="1"/>
  <c r="AA1692" i="1"/>
  <c r="AA1669" i="1"/>
  <c r="AA1755" i="1"/>
  <c r="AA1712" i="1"/>
  <c r="AA1699" i="1"/>
  <c r="AA1741" i="1"/>
  <c r="AA1668" i="1"/>
  <c r="AA1673" i="1"/>
  <c r="AA1671" i="1"/>
  <c r="AA1727" i="1"/>
  <c r="AA1695" i="1"/>
  <c r="AA1765" i="1"/>
  <c r="AA1689" i="1"/>
  <c r="AA875" i="1"/>
  <c r="AA920" i="1"/>
  <c r="AA1679" i="1"/>
  <c r="AA1781" i="1"/>
  <c r="AA1742" i="1"/>
  <c r="AA1708" i="1"/>
  <c r="AA1753" i="1"/>
  <c r="AA1800" i="1"/>
  <c r="AA3508" i="1"/>
  <c r="AA2681" i="1"/>
  <c r="AA941" i="1"/>
  <c r="AA3450" i="1"/>
  <c r="AA3413" i="1"/>
  <c r="AA3421" i="1"/>
  <c r="AA3473" i="1"/>
  <c r="AA3461" i="1"/>
  <c r="AA3432" i="1"/>
  <c r="AA3471" i="1"/>
  <c r="AA2627" i="1"/>
  <c r="AA2613" i="1"/>
  <c r="AA2565" i="1"/>
  <c r="AA2644" i="1"/>
  <c r="AA2583" i="1"/>
  <c r="AA2674" i="1"/>
  <c r="AA938" i="1"/>
  <c r="AA949" i="1"/>
  <c r="AA840" i="1"/>
  <c r="AA914" i="1"/>
  <c r="AA918" i="1"/>
  <c r="AA1687" i="1"/>
  <c r="AA1783" i="1"/>
  <c r="AA1750" i="1"/>
  <c r="AA1715" i="1"/>
  <c r="AA1772" i="1"/>
  <c r="AA1763" i="1"/>
  <c r="AA3405" i="1"/>
  <c r="AA2612" i="1"/>
  <c r="AA3403" i="1"/>
  <c r="AA3404" i="1"/>
  <c r="AA3486" i="1"/>
  <c r="AA3441" i="1"/>
  <c r="AA3452" i="1"/>
  <c r="AA3444" i="1"/>
  <c r="AA3491" i="1"/>
  <c r="AA3463" i="1"/>
  <c r="AA3502" i="1"/>
  <c r="AA3489" i="1"/>
  <c r="AA2566" i="1"/>
  <c r="AA2571" i="1"/>
  <c r="AA2691" i="1"/>
  <c r="AA2604" i="1"/>
  <c r="AA2679" i="1"/>
  <c r="AA960" i="1"/>
  <c r="AA932" i="1"/>
  <c r="AA942" i="1"/>
  <c r="AA821" i="1"/>
  <c r="AA863" i="1"/>
  <c r="AA954" i="1"/>
  <c r="AA1751" i="1"/>
  <c r="AA1779" i="1"/>
  <c r="AA1754" i="1"/>
  <c r="AA1719" i="1"/>
  <c r="AA1802" i="1"/>
  <c r="AA1768" i="1"/>
  <c r="AA848" i="1"/>
  <c r="AA2618" i="1"/>
  <c r="AA2624" i="1"/>
  <c r="AA3456" i="1"/>
  <c r="AA3426" i="1"/>
  <c r="AA3409" i="1"/>
  <c r="AA3467" i="1"/>
  <c r="AA3496" i="1"/>
  <c r="AA3465" i="1"/>
  <c r="AA3513" i="1"/>
  <c r="AA3494" i="1"/>
  <c r="AA2557" i="1"/>
  <c r="AA2582" i="1"/>
  <c r="AA2628" i="1"/>
  <c r="AA2642" i="1"/>
  <c r="AA2610" i="1"/>
  <c r="AA2684" i="1"/>
  <c r="AA928" i="1"/>
  <c r="AA940" i="1"/>
  <c r="AA901" i="1"/>
  <c r="AA879" i="1"/>
  <c r="AA947" i="1"/>
  <c r="AA826" i="1"/>
  <c r="AA1667" i="1"/>
  <c r="AA1788" i="1"/>
  <c r="AA1766" i="1"/>
  <c r="AA1734" i="1"/>
  <c r="AA1767" i="1"/>
  <c r="AA1777" i="1"/>
  <c r="AA2587" i="1"/>
  <c r="AA919" i="1"/>
  <c r="AA906" i="1"/>
  <c r="AA864" i="1"/>
  <c r="AA862" i="1"/>
  <c r="AA921" i="1"/>
  <c r="AA917" i="1"/>
  <c r="AA915" i="1"/>
  <c r="AA873" i="1"/>
  <c r="AA834" i="1"/>
  <c r="AA843" i="1"/>
  <c r="AA859" i="1"/>
  <c r="AA857" i="1"/>
  <c r="AA828" i="1"/>
  <c r="AA850" i="1"/>
  <c r="AA825" i="1"/>
  <c r="AA1791" i="1"/>
  <c r="AA3401" i="1"/>
  <c r="AA3414" i="1"/>
  <c r="AA3438" i="1"/>
  <c r="AA3503" i="1"/>
  <c r="AA3477" i="1"/>
  <c r="AA3525" i="1"/>
  <c r="AA3406" i="1"/>
  <c r="AA2590" i="1"/>
  <c r="AA2651" i="1"/>
  <c r="AA2670" i="1"/>
  <c r="AA2677" i="1"/>
  <c r="AA2656" i="1"/>
  <c r="AA2556" i="1"/>
  <c r="AA2666" i="1"/>
  <c r="AA930" i="1"/>
  <c r="AA898" i="1"/>
  <c r="AA838" i="1"/>
  <c r="AA884" i="1"/>
  <c r="AA1677" i="1"/>
  <c r="AA1739" i="1"/>
  <c r="AA1694" i="1"/>
  <c r="AA1801" i="1"/>
  <c r="AA1792" i="1"/>
  <c r="AA1799" i="1"/>
  <c r="AA860" i="1"/>
  <c r="AA2692" i="1"/>
  <c r="AA1798" i="1"/>
  <c r="AA3440" i="1"/>
  <c r="AA3505" i="1"/>
  <c r="AA3534" i="1"/>
  <c r="AA3530" i="1"/>
  <c r="AA3415" i="1"/>
  <c r="AA3418" i="1"/>
  <c r="AA2617" i="1"/>
  <c r="AA2606" i="1"/>
  <c r="AA2661" i="1"/>
  <c r="AA2672" i="1"/>
  <c r="AA2673" i="1"/>
  <c r="AA2662" i="1"/>
  <c r="AA2561" i="1"/>
  <c r="AA847" i="1"/>
  <c r="AA905" i="1"/>
  <c r="AA845" i="1"/>
  <c r="AA835" i="1"/>
  <c r="AA892" i="1"/>
  <c r="AA1711" i="1"/>
  <c r="AA1796" i="1"/>
  <c r="AA1705" i="1"/>
  <c r="AA1681" i="1"/>
  <c r="AA1789" i="1"/>
  <c r="AA926" i="1"/>
  <c r="AA1790" i="1"/>
  <c r="AA3420" i="1"/>
  <c r="AA3439" i="1"/>
  <c r="AA3442" i="1"/>
  <c r="AA3507" i="1"/>
  <c r="AA3449" i="1"/>
  <c r="AA3492" i="1"/>
  <c r="AA3422" i="1"/>
  <c r="AA2574" i="1"/>
  <c r="AA2562" i="1"/>
  <c r="AA2682" i="1"/>
  <c r="AA2626" i="1"/>
  <c r="AA2660" i="1"/>
  <c r="AA2584" i="1"/>
  <c r="AA902" i="1"/>
  <c r="AA866" i="1"/>
  <c r="AA830" i="1"/>
  <c r="AA868" i="1"/>
  <c r="AA956" i="1"/>
  <c r="AA946" i="1"/>
  <c r="AA841" i="1"/>
  <c r="AA936" i="1"/>
  <c r="AA890" i="1"/>
  <c r="AA1735" i="1"/>
  <c r="AA1685" i="1"/>
  <c r="AA1714" i="1"/>
  <c r="AA1690" i="1"/>
  <c r="AA1795" i="1"/>
  <c r="AA3468" i="1"/>
  <c r="AA3446" i="1"/>
  <c r="AA3509" i="1"/>
  <c r="AA3454" i="1"/>
  <c r="AA3497" i="1"/>
  <c r="AA3427" i="1"/>
  <c r="AA2576" i="1"/>
  <c r="AA2600" i="1"/>
  <c r="AA2643" i="1"/>
  <c r="AA2645" i="1"/>
  <c r="AA2665" i="1"/>
  <c r="AA2589" i="1"/>
  <c r="AA900" i="1"/>
  <c r="AA871" i="1"/>
  <c r="AA853" i="1"/>
  <c r="AA872" i="1"/>
  <c r="AA842" i="1"/>
  <c r="AA896" i="1"/>
  <c r="AA951" i="1"/>
  <c r="AA839" i="1"/>
  <c r="AA882" i="1"/>
  <c r="AA1776" i="1"/>
  <c r="AA1702" i="1"/>
  <c r="AA1733" i="1"/>
  <c r="AA1721" i="1"/>
  <c r="AA1764" i="1"/>
  <c r="AA2629" i="1"/>
  <c r="AA894" i="1"/>
  <c r="AA827" i="1"/>
  <c r="AA3443" i="1"/>
  <c r="AA3506" i="1"/>
  <c r="AA3457" i="1"/>
  <c r="AA3514" i="1"/>
  <c r="AA3472" i="1"/>
  <c r="AA3510" i="1"/>
  <c r="AA3436" i="1"/>
  <c r="AA3400" i="1"/>
  <c r="AA2586" i="1"/>
  <c r="AA2602" i="1"/>
  <c r="AA2568" i="1"/>
  <c r="AA2558" i="1"/>
  <c r="AA2667" i="1"/>
  <c r="AA824" i="1"/>
  <c r="AA876" i="1"/>
  <c r="AA854" i="1"/>
  <c r="AA909" i="1"/>
  <c r="AA924" i="1"/>
  <c r="AA1756" i="1"/>
  <c r="AA1717" i="1"/>
  <c r="AA1737" i="1"/>
  <c r="AA1786" i="1"/>
  <c r="AA1775" i="1"/>
  <c r="AA916" i="1"/>
  <c r="AA867" i="1"/>
  <c r="AA1718" i="1"/>
  <c r="AA1709" i="1"/>
  <c r="AA1725" i="1"/>
  <c r="AA1784" i="1"/>
  <c r="AA2603" i="1"/>
  <c r="AA865" i="1"/>
  <c r="AA913" i="1"/>
  <c r="AA3451" i="1"/>
  <c r="AA3481" i="1"/>
  <c r="AA3520" i="1"/>
  <c r="AA3512" i="1"/>
  <c r="AA2655" i="1"/>
  <c r="AA2625" i="1"/>
  <c r="AA2564" i="1"/>
  <c r="AA2632" i="1"/>
  <c r="AA2598" i="1"/>
  <c r="AA2609" i="1"/>
  <c r="AA2573" i="1"/>
  <c r="AA2592" i="1"/>
  <c r="AA2608" i="1"/>
  <c r="AA2563" i="1"/>
  <c r="AA2577" i="1"/>
  <c r="AA2595" i="1"/>
  <c r="AA2620" i="1"/>
  <c r="AA2611" i="1"/>
  <c r="AA2581" i="1"/>
  <c r="AA2599" i="1"/>
  <c r="AA2649" i="1"/>
  <c r="AA2614" i="1"/>
  <c r="AA2601" i="1"/>
  <c r="AA2671" i="1"/>
  <c r="AA2605" i="1"/>
  <c r="AA1782" i="1"/>
  <c r="AA870" i="1"/>
  <c r="AA888" i="1"/>
  <c r="AA923" i="1"/>
  <c r="AA931" i="1"/>
  <c r="AA1698" i="1"/>
  <c r="AA907" i="1"/>
  <c r="AA1723" i="1"/>
  <c r="AA1793" i="1"/>
  <c r="AA1710" i="1"/>
  <c r="AA1747" i="1"/>
  <c r="AA1729" i="1"/>
  <c r="AA1731" i="1"/>
  <c r="AA3521" i="1"/>
  <c r="AA3526" i="1"/>
  <c r="AA3476" i="1"/>
  <c r="AA3485" i="1"/>
  <c r="AA3488" i="1"/>
  <c r="AA3483" i="1"/>
  <c r="AA3522" i="1"/>
  <c r="AA3517" i="1"/>
  <c r="AA2622" i="1"/>
  <c r="AA2639" i="1"/>
  <c r="AA2630" i="1"/>
  <c r="AA2676" i="1"/>
  <c r="AA2607" i="1"/>
  <c r="AA893" i="1"/>
  <c r="AA878" i="1"/>
  <c r="AA933" i="1"/>
  <c r="AA925" i="1"/>
  <c r="AA1696" i="1"/>
  <c r="AA852" i="1"/>
  <c r="AA943" i="1"/>
  <c r="AA1797" i="1"/>
  <c r="AA1744" i="1"/>
  <c r="AA1773" i="1"/>
  <c r="AA1738" i="1"/>
  <c r="AA1736" i="1"/>
  <c r="AA856" i="1"/>
  <c r="AA3527" i="1"/>
  <c r="AA3498" i="1"/>
  <c r="AA3495" i="1"/>
  <c r="AA3535" i="1"/>
  <c r="AA2633" i="1"/>
  <c r="AA2652" i="1"/>
  <c r="AA2650" i="1"/>
  <c r="AA2678" i="1"/>
  <c r="AA2664" i="1"/>
  <c r="AA2621" i="1"/>
  <c r="AA846" i="1"/>
  <c r="AA1691" i="1"/>
  <c r="AA883" i="1"/>
  <c r="AA836" i="1"/>
  <c r="AA937" i="1"/>
  <c r="AA950" i="1"/>
  <c r="AA927" i="1"/>
  <c r="AA1746" i="1"/>
  <c r="AA922" i="1"/>
  <c r="AA1680" i="1"/>
  <c r="AA1683" i="1"/>
  <c r="AA1666" i="1"/>
  <c r="AA1778" i="1"/>
  <c r="AA1745" i="1"/>
  <c r="AA3493" i="1"/>
  <c r="AA3435" i="1"/>
  <c r="AA3424" i="1"/>
  <c r="AA3434" i="1"/>
  <c r="AA3447" i="1"/>
  <c r="AA3500" i="1"/>
  <c r="AA3532" i="1"/>
  <c r="AA3448" i="1"/>
  <c r="AA3533" i="1"/>
  <c r="AA2635" i="1"/>
  <c r="AA2567" i="1"/>
  <c r="AA2657" i="1"/>
  <c r="AA2560" i="1"/>
  <c r="AA2675" i="1"/>
  <c r="AA2640" i="1"/>
  <c r="AA829" i="1"/>
  <c r="AA849" i="1"/>
  <c r="AA939" i="1"/>
  <c r="AA955" i="1"/>
  <c r="AA908" i="1"/>
  <c r="AA903" i="1"/>
  <c r="AA910" i="1"/>
  <c r="AA1686" i="1"/>
  <c r="AA1701" i="1"/>
  <c r="AA1700" i="1"/>
  <c r="AA1787" i="1"/>
  <c r="AA1752" i="1"/>
  <c r="AA831" i="1"/>
  <c r="AA934" i="1"/>
  <c r="F1423" i="3" l="1"/>
  <c r="N1423" i="3" s="1"/>
  <c r="F1422" i="3"/>
  <c r="N1422" i="3" s="1"/>
  <c r="F1421" i="3"/>
  <c r="N1421" i="3" s="1"/>
  <c r="F1420" i="3"/>
  <c r="N1420" i="3" s="1"/>
  <c r="F1419" i="3"/>
  <c r="N1419" i="3" s="1"/>
  <c r="F1418" i="3"/>
  <c r="N1418" i="3" s="1"/>
  <c r="F1417" i="3"/>
  <c r="N1417" i="3" s="1"/>
  <c r="F1416" i="3"/>
  <c r="N1416" i="3" s="1"/>
  <c r="F1415" i="3"/>
  <c r="N1415" i="3" s="1"/>
  <c r="F1414" i="3"/>
  <c r="N1414" i="3" s="1"/>
  <c r="F1413" i="3"/>
  <c r="N1413" i="3" s="1"/>
  <c r="F1412" i="3"/>
  <c r="N1412" i="3" s="1"/>
  <c r="F1411" i="3"/>
  <c r="N1411" i="3" s="1"/>
  <c r="F1410" i="3"/>
  <c r="N1410" i="3" s="1"/>
  <c r="F1409" i="3"/>
  <c r="N1409" i="3" s="1"/>
  <c r="F1408" i="3"/>
  <c r="N1408" i="3" s="1"/>
  <c r="F1407" i="3"/>
  <c r="N1407" i="3" s="1"/>
  <c r="F1406" i="3"/>
  <c r="N1406" i="3" s="1"/>
  <c r="F1405" i="3"/>
  <c r="N1405" i="3" s="1"/>
  <c r="F1404" i="3"/>
  <c r="N1404" i="3" s="1"/>
  <c r="F1403" i="3"/>
  <c r="N1403" i="3" s="1"/>
  <c r="F1402" i="3"/>
  <c r="N1402" i="3" s="1"/>
  <c r="F1401" i="3"/>
  <c r="N1401" i="3" s="1"/>
  <c r="F1400" i="3"/>
  <c r="N1400" i="3" s="1"/>
  <c r="F1399" i="3"/>
  <c r="N1399" i="3" s="1"/>
  <c r="F1398" i="3"/>
  <c r="N1398" i="3" s="1"/>
  <c r="F1397" i="3"/>
  <c r="N1397" i="3" s="1"/>
  <c r="F1396" i="3"/>
  <c r="N1396" i="3" s="1"/>
  <c r="F1395" i="3"/>
  <c r="N1395" i="3" s="1"/>
  <c r="F1394" i="3"/>
  <c r="N1394" i="3" s="1"/>
  <c r="F1393" i="3"/>
  <c r="N1393" i="3" s="1"/>
  <c r="F1392" i="3"/>
  <c r="N1392" i="3" s="1"/>
  <c r="F1391" i="3"/>
  <c r="N1391" i="3" s="1"/>
  <c r="F1390" i="3"/>
  <c r="N1390" i="3" s="1"/>
  <c r="F1389" i="3"/>
  <c r="N1389" i="3" s="1"/>
  <c r="F1388" i="3"/>
  <c r="N1388" i="3" s="1"/>
  <c r="F1387" i="3"/>
  <c r="N1387" i="3" s="1"/>
  <c r="F1386" i="3"/>
  <c r="N1386" i="3" s="1"/>
  <c r="F1385" i="3"/>
  <c r="N1385" i="3" s="1"/>
  <c r="F1384" i="3"/>
  <c r="N1384" i="3" s="1"/>
  <c r="F1383" i="3"/>
  <c r="N1383" i="3" s="1"/>
  <c r="F1382" i="3"/>
  <c r="N1382" i="3" s="1"/>
  <c r="F1381" i="3"/>
  <c r="N1381" i="3" s="1"/>
  <c r="F1380" i="3"/>
  <c r="F1379" i="3"/>
  <c r="N1379" i="3" s="1"/>
  <c r="F1378" i="3"/>
  <c r="N1378" i="3" s="1"/>
  <c r="F1377" i="3"/>
  <c r="N1377" i="3" s="1"/>
  <c r="F1376" i="3"/>
  <c r="N1376" i="3" s="1"/>
  <c r="F1375" i="3"/>
  <c r="N1375" i="3" s="1"/>
  <c r="F1374" i="3"/>
  <c r="N1374" i="3" s="1"/>
  <c r="F1373" i="3"/>
  <c r="N1373" i="3" s="1"/>
  <c r="F1372" i="3"/>
  <c r="N1372" i="3" s="1"/>
  <c r="F1371" i="3"/>
  <c r="N1371" i="3" s="1"/>
  <c r="F1370" i="3"/>
  <c r="N1370" i="3" s="1"/>
  <c r="F1369" i="3"/>
  <c r="N1369" i="3" s="1"/>
  <c r="F1368" i="3"/>
  <c r="N1368" i="3" s="1"/>
  <c r="F1367" i="3"/>
  <c r="N1367" i="3" s="1"/>
  <c r="F1366" i="3"/>
  <c r="N1366" i="3" s="1"/>
  <c r="F1365" i="3"/>
  <c r="N1365" i="3" s="1"/>
  <c r="F1364" i="3"/>
  <c r="N1364" i="3" s="1"/>
  <c r="F1363" i="3"/>
  <c r="N1363" i="3" s="1"/>
  <c r="F1362" i="3"/>
  <c r="N1362" i="3" s="1"/>
  <c r="F1361" i="3"/>
  <c r="N1361" i="3" s="1"/>
  <c r="F1360" i="3"/>
  <c r="N1360" i="3" s="1"/>
  <c r="F1359" i="3"/>
  <c r="N1359" i="3" s="1"/>
  <c r="F1358" i="3"/>
  <c r="N1358" i="3" s="1"/>
  <c r="F1357" i="3"/>
  <c r="N1357" i="3" s="1"/>
  <c r="F1356" i="3"/>
  <c r="N1356" i="3" s="1"/>
  <c r="F1355" i="3"/>
  <c r="N1355" i="3" s="1"/>
  <c r="F1354" i="3"/>
  <c r="N1354" i="3" s="1"/>
  <c r="F1353" i="3"/>
  <c r="N1353" i="3" s="1"/>
  <c r="F1352" i="3"/>
  <c r="N1352" i="3" s="1"/>
  <c r="F1351" i="3"/>
  <c r="N1351" i="3" s="1"/>
  <c r="F1350" i="3"/>
  <c r="N1350" i="3" s="1"/>
  <c r="F1349" i="3"/>
  <c r="N1349" i="3" s="1"/>
  <c r="F1348" i="3"/>
  <c r="N1348" i="3" s="1"/>
  <c r="F1347" i="3"/>
  <c r="N1347" i="3" s="1"/>
  <c r="F1346" i="3"/>
  <c r="N1346" i="3" s="1"/>
  <c r="F1345" i="3"/>
  <c r="N1345" i="3" s="1"/>
  <c r="F1344" i="3"/>
  <c r="N1344" i="3" s="1"/>
  <c r="F1343" i="3"/>
  <c r="N1343" i="3" s="1"/>
  <c r="F1342" i="3"/>
  <c r="N1342" i="3" s="1"/>
  <c r="F1341" i="3"/>
  <c r="N1341" i="3" s="1"/>
  <c r="F1340" i="3"/>
  <c r="F1339" i="3"/>
  <c r="N1339" i="3" s="1"/>
  <c r="F1338" i="3"/>
  <c r="N1338" i="3" s="1"/>
  <c r="F1337" i="3"/>
  <c r="N1337" i="3" s="1"/>
  <c r="F1336" i="3"/>
  <c r="N1336" i="3" s="1"/>
  <c r="F1335" i="3"/>
  <c r="N1335" i="3" s="1"/>
  <c r="F1334" i="3"/>
  <c r="N1334" i="3" s="1"/>
  <c r="F1333" i="3"/>
  <c r="N1333" i="3" s="1"/>
  <c r="F1332" i="3"/>
  <c r="N1332" i="3" s="1"/>
  <c r="F1331" i="3"/>
  <c r="N1331" i="3" s="1"/>
  <c r="F1330" i="3"/>
  <c r="N1330" i="3" s="1"/>
  <c r="F1329" i="3"/>
  <c r="N1329" i="3" s="1"/>
  <c r="F1328" i="3"/>
  <c r="N1328" i="3" s="1"/>
  <c r="F1327" i="3"/>
  <c r="N1327" i="3" s="1"/>
  <c r="F1326" i="3"/>
  <c r="N1326" i="3" s="1"/>
  <c r="F1325" i="3"/>
  <c r="N1325" i="3" s="1"/>
  <c r="F1324" i="3"/>
  <c r="N1324" i="3" s="1"/>
  <c r="F1323" i="3"/>
  <c r="N1323" i="3" s="1"/>
  <c r="F1322" i="3"/>
  <c r="N1322" i="3" s="1"/>
  <c r="F1321" i="3"/>
  <c r="N1321" i="3" s="1"/>
  <c r="F1320" i="3"/>
  <c r="N1320" i="3" s="1"/>
  <c r="F1319" i="3"/>
  <c r="N1319" i="3" s="1"/>
  <c r="F1318" i="3"/>
  <c r="N1318" i="3" s="1"/>
  <c r="F1317" i="3"/>
  <c r="N1317" i="3" s="1"/>
  <c r="F1316" i="3"/>
  <c r="N1316" i="3" s="1"/>
  <c r="F1315" i="3"/>
  <c r="N1315" i="3" s="1"/>
  <c r="F1314" i="3"/>
  <c r="N1314" i="3" s="1"/>
  <c r="F1313" i="3"/>
  <c r="N1313" i="3" s="1"/>
  <c r="F1312" i="3"/>
  <c r="N1312" i="3" s="1"/>
  <c r="F1311" i="3"/>
  <c r="N1311" i="3" s="1"/>
  <c r="F1310" i="3"/>
  <c r="N1310" i="3" s="1"/>
  <c r="F1309" i="3"/>
  <c r="N1309" i="3" s="1"/>
  <c r="F1308" i="3"/>
  <c r="N1308" i="3" s="1"/>
  <c r="F1307" i="3"/>
  <c r="N1307" i="3" s="1"/>
  <c r="F1306" i="3"/>
  <c r="N1306" i="3" s="1"/>
  <c r="F1305" i="3"/>
  <c r="N1305" i="3" s="1"/>
  <c r="F1304" i="3"/>
  <c r="N1304" i="3" s="1"/>
  <c r="F838" i="3"/>
  <c r="N838" i="3" s="1"/>
  <c r="F837" i="3"/>
  <c r="N837" i="3" s="1"/>
  <c r="F836" i="3"/>
  <c r="N836" i="3" s="1"/>
  <c r="F835" i="3"/>
  <c r="N835" i="3" s="1"/>
  <c r="F834" i="3"/>
  <c r="N834" i="3" s="1"/>
  <c r="F833" i="3"/>
  <c r="N833" i="3" s="1"/>
  <c r="F832" i="3"/>
  <c r="N832" i="3" s="1"/>
  <c r="F831" i="3"/>
  <c r="N831" i="3" s="1"/>
  <c r="F830" i="3"/>
  <c r="N830" i="3" s="1"/>
  <c r="F829" i="3"/>
  <c r="N829" i="3" s="1"/>
  <c r="F828" i="3"/>
  <c r="N828" i="3" s="1"/>
  <c r="F827" i="3"/>
  <c r="N827" i="3" s="1"/>
  <c r="F826" i="3"/>
  <c r="N826" i="3" s="1"/>
  <c r="F825" i="3"/>
  <c r="N825" i="3" s="1"/>
  <c r="F824" i="3"/>
  <c r="N824" i="3" s="1"/>
  <c r="F823" i="3"/>
  <c r="N823" i="3" s="1"/>
  <c r="F822" i="3"/>
  <c r="N822" i="3" s="1"/>
  <c r="F821" i="3"/>
  <c r="N821" i="3" s="1"/>
  <c r="F820" i="3"/>
  <c r="N820" i="3" s="1"/>
  <c r="F819" i="3"/>
  <c r="N819" i="3" s="1"/>
  <c r="F818" i="3"/>
  <c r="N818" i="3" s="1"/>
  <c r="F817" i="3"/>
  <c r="N817" i="3" s="1"/>
  <c r="F816" i="3"/>
  <c r="N816" i="3" s="1"/>
  <c r="F815" i="3"/>
  <c r="N815" i="3" s="1"/>
  <c r="F814" i="3"/>
  <c r="N814" i="3" s="1"/>
  <c r="F813" i="3"/>
  <c r="N813" i="3" s="1"/>
  <c r="F812" i="3"/>
  <c r="N812" i="3" s="1"/>
  <c r="F811" i="3"/>
  <c r="N811" i="3" s="1"/>
  <c r="F810" i="3"/>
  <c r="N810" i="3" s="1"/>
  <c r="F809" i="3"/>
  <c r="N809" i="3" s="1"/>
  <c r="F808" i="3"/>
  <c r="N808" i="3" s="1"/>
  <c r="F807" i="3"/>
  <c r="N807" i="3" s="1"/>
  <c r="F806" i="3"/>
  <c r="N806" i="3" s="1"/>
  <c r="F805" i="3"/>
  <c r="N805" i="3" s="1"/>
  <c r="F804" i="3"/>
  <c r="N804" i="3" s="1"/>
  <c r="F803" i="3"/>
  <c r="N803" i="3" s="1"/>
  <c r="F802" i="3"/>
  <c r="N802" i="3" s="1"/>
  <c r="F801" i="3"/>
  <c r="N801" i="3" s="1"/>
  <c r="F800" i="3"/>
  <c r="N800" i="3" s="1"/>
  <c r="F799" i="3"/>
  <c r="N799" i="3" s="1"/>
  <c r="F798" i="3"/>
  <c r="N798" i="3" s="1"/>
  <c r="F797" i="3"/>
  <c r="N797" i="3" s="1"/>
  <c r="F796" i="3"/>
  <c r="N796" i="3" s="1"/>
  <c r="F795" i="3"/>
  <c r="N795" i="3" s="1"/>
  <c r="F794" i="3"/>
  <c r="N794" i="3" s="1"/>
  <c r="F793" i="3"/>
  <c r="N793" i="3" s="1"/>
  <c r="F792" i="3"/>
  <c r="N792" i="3" s="1"/>
  <c r="F791" i="3"/>
  <c r="N791" i="3" s="1"/>
  <c r="F790" i="3"/>
  <c r="N790" i="3" s="1"/>
  <c r="F789" i="3"/>
  <c r="N789" i="3" s="1"/>
  <c r="F788" i="3"/>
  <c r="N788" i="3" s="1"/>
  <c r="F787" i="3"/>
  <c r="N787" i="3" s="1"/>
  <c r="F786" i="3"/>
  <c r="N786" i="3" s="1"/>
  <c r="F785" i="3"/>
  <c r="N785" i="3" s="1"/>
  <c r="F784" i="3"/>
  <c r="N784" i="3" s="1"/>
  <c r="F783" i="3"/>
  <c r="N783" i="3" s="1"/>
  <c r="F782" i="3"/>
  <c r="N782" i="3" s="1"/>
  <c r="F781" i="3"/>
  <c r="N781" i="3" s="1"/>
  <c r="F780" i="3"/>
  <c r="N780" i="3" s="1"/>
  <c r="F779" i="3"/>
  <c r="N779" i="3" s="1"/>
  <c r="F778" i="3"/>
  <c r="N778" i="3" s="1"/>
  <c r="F777" i="3"/>
  <c r="N777" i="3" s="1"/>
  <c r="F776" i="3"/>
  <c r="N776" i="3" s="1"/>
  <c r="F775" i="3"/>
  <c r="N775" i="3" s="1"/>
  <c r="F774" i="3"/>
  <c r="N774" i="3" s="1"/>
  <c r="F773" i="3"/>
  <c r="N773" i="3" s="1"/>
  <c r="F772" i="3"/>
  <c r="N772" i="3" s="1"/>
  <c r="F771" i="3"/>
  <c r="N771" i="3" s="1"/>
  <c r="F770" i="3"/>
  <c r="N770" i="3" s="1"/>
  <c r="F769" i="3"/>
  <c r="N769" i="3" s="1"/>
  <c r="F768" i="3"/>
  <c r="N768" i="3" s="1"/>
  <c r="F767" i="3"/>
  <c r="N767" i="3" s="1"/>
  <c r="F766" i="3"/>
  <c r="N766" i="3" s="1"/>
  <c r="F765" i="3"/>
  <c r="N765" i="3" s="1"/>
  <c r="F764" i="3"/>
  <c r="N764" i="3" s="1"/>
  <c r="F763" i="3"/>
  <c r="N763" i="3" s="1"/>
  <c r="F762" i="3"/>
  <c r="N762" i="3" s="1"/>
  <c r="F761" i="3"/>
  <c r="N761" i="3" s="1"/>
  <c r="F760" i="3"/>
  <c r="N760" i="3" s="1"/>
  <c r="F759" i="3"/>
  <c r="N759" i="3" s="1"/>
  <c r="F758" i="3"/>
  <c r="N758" i="3" s="1"/>
  <c r="F757" i="3"/>
  <c r="N757" i="3" s="1"/>
  <c r="F756" i="3"/>
  <c r="N756" i="3" s="1"/>
  <c r="F755" i="3"/>
  <c r="N755" i="3" s="1"/>
  <c r="F754" i="3"/>
  <c r="N754" i="3" s="1"/>
  <c r="F428" i="3"/>
  <c r="N428" i="3" s="1"/>
  <c r="F427" i="3"/>
  <c r="N427" i="3" s="1"/>
  <c r="F426" i="3"/>
  <c r="N426" i="3" s="1"/>
  <c r="F425" i="3"/>
  <c r="N425" i="3" s="1"/>
  <c r="F424" i="3"/>
  <c r="N424" i="3" s="1"/>
  <c r="F423" i="3"/>
  <c r="N423" i="3" s="1"/>
  <c r="F422" i="3"/>
  <c r="N422" i="3" s="1"/>
  <c r="F421" i="3"/>
  <c r="N421" i="3" s="1"/>
  <c r="F420" i="3"/>
  <c r="N420" i="3" s="1"/>
  <c r="F419" i="3"/>
  <c r="N419" i="3" s="1"/>
  <c r="F418" i="3"/>
  <c r="N418" i="3" s="1"/>
  <c r="F417" i="3"/>
  <c r="N417" i="3" s="1"/>
  <c r="F416" i="3"/>
  <c r="N416" i="3" s="1"/>
  <c r="F415" i="3"/>
  <c r="N415" i="3" s="1"/>
  <c r="F414" i="3"/>
  <c r="N414" i="3" s="1"/>
  <c r="F413" i="3"/>
  <c r="N413" i="3" s="1"/>
  <c r="F412" i="3"/>
  <c r="N412" i="3" s="1"/>
  <c r="F411" i="3"/>
  <c r="N411" i="3" s="1"/>
  <c r="F410" i="3"/>
  <c r="N410" i="3" s="1"/>
  <c r="F409" i="3"/>
  <c r="N409" i="3" s="1"/>
  <c r="F408" i="3"/>
  <c r="N408" i="3" s="1"/>
  <c r="F407" i="3"/>
  <c r="N407" i="3" s="1"/>
  <c r="F406" i="3"/>
  <c r="N406" i="3" s="1"/>
  <c r="F405" i="3"/>
  <c r="N405" i="3" s="1"/>
  <c r="F404" i="3"/>
  <c r="N404" i="3" s="1"/>
  <c r="F403" i="3"/>
  <c r="N403" i="3" s="1"/>
  <c r="F402" i="3"/>
  <c r="N402" i="3" s="1"/>
  <c r="F401" i="3"/>
  <c r="N401" i="3" s="1"/>
  <c r="F400" i="3"/>
  <c r="N400" i="3" s="1"/>
  <c r="F399" i="3"/>
  <c r="N399" i="3" s="1"/>
  <c r="F398" i="3"/>
  <c r="N398" i="3" s="1"/>
  <c r="F397" i="3"/>
  <c r="N397" i="3" s="1"/>
  <c r="F396" i="3"/>
  <c r="N396" i="3" s="1"/>
  <c r="F395" i="3"/>
  <c r="N395" i="3" s="1"/>
  <c r="F394" i="3"/>
  <c r="N394" i="3" s="1"/>
  <c r="F393" i="3"/>
  <c r="N393" i="3" s="1"/>
  <c r="F392" i="3"/>
  <c r="N392" i="3" s="1"/>
  <c r="F391" i="3"/>
  <c r="N391" i="3" s="1"/>
  <c r="F390" i="3"/>
  <c r="N390" i="3" s="1"/>
  <c r="F389" i="3"/>
  <c r="N389" i="3" s="1"/>
  <c r="F388" i="3"/>
  <c r="N388" i="3" s="1"/>
  <c r="F387" i="3"/>
  <c r="N387" i="3" s="1"/>
  <c r="F386" i="3"/>
  <c r="N386" i="3" s="1"/>
  <c r="F385" i="3"/>
  <c r="N385" i="3" s="1"/>
  <c r="F384" i="3"/>
  <c r="N384" i="3" s="1"/>
  <c r="F383" i="3"/>
  <c r="N383" i="3" s="1"/>
  <c r="F382" i="3"/>
  <c r="N382" i="3" s="1"/>
  <c r="F381" i="3"/>
  <c r="N381" i="3" s="1"/>
  <c r="F380" i="3"/>
  <c r="N380" i="3" s="1"/>
  <c r="F379" i="3"/>
  <c r="N379" i="3" s="1"/>
  <c r="F378" i="3"/>
  <c r="N378" i="3" s="1"/>
  <c r="F377" i="3"/>
  <c r="N377" i="3" s="1"/>
  <c r="F376" i="3"/>
  <c r="N376" i="3" s="1"/>
  <c r="F375" i="3"/>
  <c r="N375" i="3" s="1"/>
  <c r="F374" i="3"/>
  <c r="N374" i="3" s="1"/>
  <c r="F373" i="3"/>
  <c r="N373" i="3" s="1"/>
  <c r="F372" i="3"/>
  <c r="N372" i="3" s="1"/>
  <c r="F371" i="3"/>
  <c r="N371" i="3" s="1"/>
  <c r="F370" i="3"/>
  <c r="N370" i="3" s="1"/>
  <c r="F369" i="3"/>
  <c r="N369" i="3" s="1"/>
  <c r="F368" i="3"/>
  <c r="N368" i="3" s="1"/>
  <c r="F367" i="3"/>
  <c r="N367" i="3" s="1"/>
  <c r="F366" i="3"/>
  <c r="N366" i="3" s="1"/>
  <c r="F365" i="3"/>
  <c r="N365" i="3" s="1"/>
  <c r="F364" i="3"/>
  <c r="N364" i="3" s="1"/>
  <c r="F363" i="3"/>
  <c r="N363" i="3" s="1"/>
  <c r="F362" i="3"/>
  <c r="N362" i="3" s="1"/>
  <c r="F361" i="3"/>
  <c r="N361" i="3" s="1"/>
  <c r="F360" i="3"/>
  <c r="N360" i="3" s="1"/>
  <c r="F359" i="3"/>
  <c r="N359" i="3" s="1"/>
  <c r="F358" i="3"/>
  <c r="N358" i="3" s="1"/>
  <c r="F357" i="3"/>
  <c r="N357" i="3" s="1"/>
  <c r="F356" i="3"/>
  <c r="N356" i="3" s="1"/>
  <c r="F355" i="3"/>
  <c r="N355" i="3" s="1"/>
  <c r="F354" i="3"/>
  <c r="N354" i="3" s="1"/>
  <c r="F353" i="3"/>
  <c r="N353" i="3" s="1"/>
  <c r="F352" i="3"/>
  <c r="N352" i="3" s="1"/>
  <c r="F351" i="3"/>
  <c r="N351" i="3" s="1"/>
  <c r="F350" i="3"/>
  <c r="N350" i="3" s="1"/>
  <c r="F349" i="3"/>
  <c r="N349" i="3" s="1"/>
  <c r="F348" i="3"/>
  <c r="N348" i="3" s="1"/>
  <c r="F347" i="3"/>
  <c r="N347" i="3" s="1"/>
  <c r="F346" i="3"/>
  <c r="N346" i="3" s="1"/>
  <c r="F345" i="3"/>
  <c r="N345" i="3" s="1"/>
  <c r="F344" i="3"/>
  <c r="N344" i="3" s="1"/>
  <c r="F343" i="3"/>
  <c r="N343" i="3" s="1"/>
  <c r="F342" i="3"/>
  <c r="N342" i="3" s="1"/>
  <c r="F341" i="3"/>
  <c r="N341" i="3" s="1"/>
  <c r="F340" i="3"/>
  <c r="N340" i="3" s="1"/>
  <c r="F339" i="3"/>
  <c r="N339" i="3" s="1"/>
  <c r="I3" i="6"/>
  <c r="T3" i="6"/>
  <c r="Y3" i="6"/>
  <c r="I4" i="6"/>
  <c r="T4" i="6"/>
  <c r="Y4" i="6"/>
  <c r="I5" i="6"/>
  <c r="T5" i="6"/>
  <c r="Y5" i="6"/>
  <c r="I6" i="6"/>
  <c r="T6" i="6"/>
  <c r="Y6" i="6"/>
  <c r="I11" i="6"/>
  <c r="T11" i="6"/>
  <c r="I12" i="6"/>
  <c r="T12" i="6"/>
  <c r="I13" i="6"/>
  <c r="T13" i="6"/>
  <c r="I14" i="6"/>
  <c r="T14" i="6"/>
  <c r="I19" i="6"/>
  <c r="T19" i="6"/>
  <c r="I20" i="6"/>
  <c r="T20" i="6"/>
  <c r="I21" i="6"/>
  <c r="T21" i="6"/>
  <c r="I22" i="6"/>
  <c r="T22" i="6"/>
  <c r="T27" i="6"/>
  <c r="T28" i="6"/>
  <c r="T29" i="6"/>
  <c r="I30" i="6"/>
  <c r="T30" i="6"/>
  <c r="I31" i="6"/>
  <c r="I32" i="6"/>
  <c r="I33" i="6"/>
  <c r="I38" i="6"/>
  <c r="T38" i="6"/>
  <c r="I39" i="6"/>
  <c r="T39" i="6"/>
  <c r="I40" i="6"/>
  <c r="T40" i="6"/>
  <c r="I41" i="6"/>
  <c r="T41" i="6"/>
  <c r="I46" i="6"/>
  <c r="T46" i="6"/>
  <c r="I47" i="6"/>
  <c r="T47" i="6"/>
  <c r="I48" i="6"/>
  <c r="T48" i="6"/>
  <c r="I49" i="6"/>
  <c r="T49" i="6"/>
  <c r="T54" i="6"/>
  <c r="C55" i="6"/>
  <c r="F55" i="6"/>
  <c r="T55" i="6"/>
  <c r="C56" i="6"/>
  <c r="F56" i="6"/>
  <c r="T56" i="6"/>
  <c r="C57" i="6"/>
  <c r="F57" i="6"/>
  <c r="T57" i="6"/>
  <c r="C58" i="6"/>
  <c r="F58" i="6"/>
  <c r="T62" i="6"/>
  <c r="T63" i="6"/>
  <c r="T64" i="6"/>
  <c r="C65" i="6"/>
  <c r="F65" i="6"/>
  <c r="T65" i="6"/>
  <c r="C66" i="6"/>
  <c r="F66" i="6"/>
  <c r="C67" i="6"/>
  <c r="F67" i="6"/>
  <c r="C68" i="6"/>
  <c r="F68" i="6"/>
  <c r="N2023" i="3"/>
  <c r="N2022" i="3"/>
  <c r="N2021" i="3"/>
  <c r="N2020" i="3"/>
  <c r="N2019" i="3"/>
  <c r="N2018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2001" i="3"/>
  <c r="N2000" i="3"/>
  <c r="N1999" i="3"/>
  <c r="N1998" i="3"/>
  <c r="N1997" i="3"/>
  <c r="N1996" i="3"/>
  <c r="N1995" i="3"/>
  <c r="N1994" i="3"/>
  <c r="N1993" i="3"/>
  <c r="N1992" i="3"/>
  <c r="N1991" i="3"/>
  <c r="N1990" i="3"/>
  <c r="N1989" i="3"/>
  <c r="N1988" i="3"/>
  <c r="N1987" i="3"/>
  <c r="N1986" i="3"/>
  <c r="N1985" i="3"/>
  <c r="N1984" i="3"/>
  <c r="N1983" i="3"/>
  <c r="N1982" i="3"/>
  <c r="N1981" i="3"/>
  <c r="N1980" i="3"/>
  <c r="N1979" i="3"/>
  <c r="N1978" i="3"/>
  <c r="N1977" i="3"/>
  <c r="N1976" i="3"/>
  <c r="N1975" i="3"/>
  <c r="N1974" i="3"/>
  <c r="N1973" i="3"/>
  <c r="N1972" i="3"/>
  <c r="N1971" i="3"/>
  <c r="N1970" i="3"/>
  <c r="N1969" i="3"/>
  <c r="N1968" i="3"/>
  <c r="N1967" i="3"/>
  <c r="N1966" i="3"/>
  <c r="N1965" i="3"/>
  <c r="N1964" i="3"/>
  <c r="N1963" i="3"/>
  <c r="N1962" i="3"/>
  <c r="N1961" i="3"/>
  <c r="N1960" i="3"/>
  <c r="N1959" i="3"/>
  <c r="N1958" i="3"/>
  <c r="N1957" i="3"/>
  <c r="N1956" i="3"/>
  <c r="N1955" i="3"/>
  <c r="N1954" i="3"/>
  <c r="N1953" i="3"/>
  <c r="N1952" i="3"/>
  <c r="N1951" i="3"/>
  <c r="N1950" i="3"/>
  <c r="N1949" i="3"/>
  <c r="N1948" i="3"/>
  <c r="N1947" i="3"/>
  <c r="N1946" i="3"/>
  <c r="N1945" i="3"/>
  <c r="N1944" i="3"/>
  <c r="N1943" i="3"/>
  <c r="N1942" i="3"/>
  <c r="N1941" i="3"/>
  <c r="N1940" i="3"/>
  <c r="N1939" i="3"/>
  <c r="N1938" i="3"/>
  <c r="N1937" i="3"/>
  <c r="N1936" i="3"/>
  <c r="N1935" i="3"/>
  <c r="N1934" i="3"/>
  <c r="N1933" i="3"/>
  <c r="N1932" i="3"/>
  <c r="N1931" i="3"/>
  <c r="N1930" i="3"/>
  <c r="N1929" i="3"/>
  <c r="N1928" i="3"/>
  <c r="N1927" i="3"/>
  <c r="N1926" i="3"/>
  <c r="N1925" i="3"/>
  <c r="N1924" i="3"/>
  <c r="N1923" i="3"/>
  <c r="N1922" i="3"/>
  <c r="N1921" i="3"/>
  <c r="N1920" i="3"/>
  <c r="N1919" i="3"/>
  <c r="N1918" i="3"/>
  <c r="N1917" i="3"/>
  <c r="N1916" i="3"/>
  <c r="N1915" i="3"/>
  <c r="N1914" i="3"/>
  <c r="N1913" i="3"/>
  <c r="N1912" i="3"/>
  <c r="N1911" i="3"/>
  <c r="N1910" i="3"/>
  <c r="N1909" i="3"/>
  <c r="N1908" i="3"/>
  <c r="N1907" i="3"/>
  <c r="N1906" i="3"/>
  <c r="N1905" i="3"/>
  <c r="N1904" i="3"/>
  <c r="N1380" i="3"/>
  <c r="N1340" i="3"/>
  <c r="V3583" i="1" l="1"/>
  <c r="O3583" i="1"/>
  <c r="J3583" i="1"/>
  <c r="H3583" i="1"/>
  <c r="AJ8" i="1" l="1"/>
  <c r="AK20" i="1"/>
  <c r="AJ20" i="1"/>
  <c r="AK8" i="1"/>
  <c r="AJ17" i="1"/>
  <c r="AK17" i="1"/>
  <c r="AJ18" i="1"/>
  <c r="AK18" i="1"/>
  <c r="AJ19" i="1"/>
  <c r="AK19" i="1"/>
  <c r="AJ13" i="1"/>
  <c r="AK13" i="1"/>
  <c r="AJ14" i="1"/>
  <c r="AK14" i="1"/>
  <c r="AJ15" i="1"/>
  <c r="AK15" i="1"/>
  <c r="AJ16" i="1"/>
  <c r="AK16" i="1"/>
  <c r="AC3554" i="1" l="1"/>
  <c r="AE3554" i="1" s="1"/>
  <c r="AD3554" i="1" s="1"/>
  <c r="AA3554" i="1"/>
  <c r="V3554" i="1"/>
  <c r="O3554" i="1"/>
  <c r="J3554" i="1"/>
  <c r="H3554" i="1"/>
  <c r="AC3553" i="1"/>
  <c r="AB3553" i="1" s="1"/>
  <c r="AA3553" i="1"/>
  <c r="V3553" i="1"/>
  <c r="O3553" i="1"/>
  <c r="J3553" i="1"/>
  <c r="H3553" i="1"/>
  <c r="AC3552" i="1"/>
  <c r="AE3552" i="1" s="1"/>
  <c r="AD3552" i="1" s="1"/>
  <c r="AA3552" i="1"/>
  <c r="V3552" i="1"/>
  <c r="O3552" i="1"/>
  <c r="J3552" i="1"/>
  <c r="H3552" i="1"/>
  <c r="AC3551" i="1"/>
  <c r="AB3551" i="1" s="1"/>
  <c r="AA3551" i="1"/>
  <c r="V3551" i="1"/>
  <c r="O3551" i="1"/>
  <c r="J3551" i="1"/>
  <c r="H3551" i="1"/>
  <c r="AC3550" i="1"/>
  <c r="AE3550" i="1" s="1"/>
  <c r="AD3550" i="1" s="1"/>
  <c r="AA3550" i="1"/>
  <c r="V3550" i="1"/>
  <c r="O3550" i="1"/>
  <c r="J3550" i="1"/>
  <c r="H3550" i="1"/>
  <c r="AC3549" i="1"/>
  <c r="AE3549" i="1" s="1"/>
  <c r="AD3549" i="1" s="1"/>
  <c r="AA3549" i="1"/>
  <c r="V3549" i="1"/>
  <c r="O3549" i="1"/>
  <c r="J3549" i="1"/>
  <c r="H3549" i="1"/>
  <c r="AB3552" i="1" l="1"/>
  <c r="AB3549" i="1"/>
  <c r="AE3551" i="1"/>
  <c r="AD3551" i="1" s="1"/>
  <c r="AE3553" i="1"/>
  <c r="AD3553" i="1" s="1"/>
  <c r="AB3550" i="1"/>
  <c r="AC3383" i="1"/>
  <c r="AB3383" i="1" s="1"/>
  <c r="V3383" i="1"/>
  <c r="O3383" i="1"/>
  <c r="L3383" i="1" a="1"/>
  <c r="L3383" i="1" s="1"/>
  <c r="M3383" i="1" s="1" a="1"/>
  <c r="M3383" i="1" s="1"/>
  <c r="J3383" i="1"/>
  <c r="AC3370" i="1"/>
  <c r="AE3370" i="1" s="1"/>
  <c r="AD3370" i="1" s="1"/>
  <c r="V3370" i="1"/>
  <c r="O3370" i="1"/>
  <c r="L3370" i="1" a="1"/>
  <c r="L3370" i="1" s="1"/>
  <c r="M3370" i="1" s="1" a="1"/>
  <c r="M3370" i="1" s="1"/>
  <c r="J3370" i="1"/>
  <c r="AC3355" i="1"/>
  <c r="AE3355" i="1" s="1"/>
  <c r="AD3355" i="1" s="1"/>
  <c r="V3355" i="1"/>
  <c r="O3355" i="1"/>
  <c r="L3355" i="1" a="1"/>
  <c r="L3355" i="1" s="1"/>
  <c r="M3355" i="1" s="1" a="1"/>
  <c r="M3355" i="1" s="1"/>
  <c r="J3355" i="1"/>
  <c r="AC3326" i="1"/>
  <c r="AB3326" i="1" s="1"/>
  <c r="V3326" i="1"/>
  <c r="O3326" i="1"/>
  <c r="L3326" i="1" a="1"/>
  <c r="L3326" i="1" s="1"/>
  <c r="M3326" i="1" s="1" a="1"/>
  <c r="M3326" i="1" s="1"/>
  <c r="J3326" i="1"/>
  <c r="AC3325" i="1"/>
  <c r="AB3325" i="1" s="1"/>
  <c r="V3325" i="1"/>
  <c r="O3325" i="1"/>
  <c r="L3325" i="1" a="1"/>
  <c r="L3325" i="1" s="1"/>
  <c r="M3325" i="1" s="1" a="1"/>
  <c r="M3325" i="1" s="1"/>
  <c r="J3325" i="1"/>
  <c r="AC3287" i="1"/>
  <c r="AE3287" i="1" s="1"/>
  <c r="AD3287" i="1" s="1"/>
  <c r="V3287" i="1"/>
  <c r="O3287" i="1"/>
  <c r="L3287" i="1" a="1"/>
  <c r="L3287" i="1" s="1"/>
  <c r="M3287" i="1" s="1" a="1"/>
  <c r="M3287" i="1" s="1"/>
  <c r="J3287" i="1"/>
  <c r="G3105" i="1"/>
  <c r="J3105" i="1"/>
  <c r="O3105" i="1"/>
  <c r="V3105" i="1"/>
  <c r="AC3105" i="1"/>
  <c r="AE3105" i="1" s="1"/>
  <c r="AC2534" i="1"/>
  <c r="AE2534" i="1" s="1"/>
  <c r="AD2534" i="1" s="1"/>
  <c r="V2534" i="1"/>
  <c r="O2534" i="1"/>
  <c r="L2534" i="1" a="1"/>
  <c r="L2534" i="1" s="1"/>
  <c r="M2534" i="1" s="1" a="1"/>
  <c r="M2534" i="1" s="1"/>
  <c r="J2534" i="1"/>
  <c r="AC2539" i="1"/>
  <c r="AE2539" i="1" s="1"/>
  <c r="AD2539" i="1" s="1"/>
  <c r="V2539" i="1"/>
  <c r="O2539" i="1"/>
  <c r="L2539" i="1" a="1"/>
  <c r="L2539" i="1" s="1"/>
  <c r="M2539" i="1" s="1" a="1"/>
  <c r="M2539" i="1" s="1"/>
  <c r="J2539" i="1"/>
  <c r="AC2479" i="1"/>
  <c r="AE2479" i="1" s="1"/>
  <c r="AD2479" i="1" s="1"/>
  <c r="V2479" i="1"/>
  <c r="O2479" i="1"/>
  <c r="L2479" i="1" a="1"/>
  <c r="L2479" i="1" s="1"/>
  <c r="M2479" i="1" s="1" a="1"/>
  <c r="M2479" i="1" s="1"/>
  <c r="J2479" i="1"/>
  <c r="AC2466" i="1"/>
  <c r="AE2466" i="1" s="1"/>
  <c r="AD2466" i="1" s="1"/>
  <c r="V2466" i="1"/>
  <c r="O2466" i="1"/>
  <c r="L2466" i="1" a="1"/>
  <c r="L2466" i="1" s="1"/>
  <c r="M2466" i="1" s="1" a="1"/>
  <c r="M2466" i="1" s="1"/>
  <c r="J2466" i="1"/>
  <c r="AC2456" i="1"/>
  <c r="AB2456" i="1" s="1"/>
  <c r="V2456" i="1"/>
  <c r="O2456" i="1"/>
  <c r="L2456" i="1" a="1"/>
  <c r="L2456" i="1" s="1"/>
  <c r="M2456" i="1" s="1" a="1"/>
  <c r="M2456" i="1" s="1"/>
  <c r="J2456" i="1"/>
  <c r="AC2443" i="1"/>
  <c r="AB2443" i="1" s="1"/>
  <c r="V2443" i="1"/>
  <c r="O2443" i="1"/>
  <c r="L2443" i="1" a="1"/>
  <c r="L2443" i="1" s="1"/>
  <c r="M2443" i="1" s="1" a="1"/>
  <c r="M2443" i="1" s="1"/>
  <c r="J2443" i="1"/>
  <c r="AD3105" i="1" l="1"/>
  <c r="AB2466" i="1"/>
  <c r="AE3383" i="1"/>
  <c r="AD3383" i="1" s="1"/>
  <c r="AE3326" i="1"/>
  <c r="AD3326" i="1" s="1"/>
  <c r="AE3325" i="1"/>
  <c r="AD3325" i="1" s="1"/>
  <c r="AB3370" i="1"/>
  <c r="H3105" i="1"/>
  <c r="AB3355" i="1"/>
  <c r="AB3287" i="1"/>
  <c r="AE2443" i="1"/>
  <c r="AD2443" i="1" s="1"/>
  <c r="AE2456" i="1"/>
  <c r="AD2456" i="1" s="1"/>
  <c r="AB2539" i="1"/>
  <c r="AB2479" i="1"/>
  <c r="AB2534" i="1"/>
  <c r="AC1653" i="1" l="1"/>
  <c r="AE1653" i="1" s="1"/>
  <c r="AD1653" i="1" s="1"/>
  <c r="V1653" i="1"/>
  <c r="O1653" i="1"/>
  <c r="L1653" i="1" a="1"/>
  <c r="L1653" i="1" s="1"/>
  <c r="M1653" i="1" s="1" a="1"/>
  <c r="M1653" i="1" s="1"/>
  <c r="J1653" i="1"/>
  <c r="AC1623" i="1"/>
  <c r="AE1623" i="1" s="1"/>
  <c r="AD1623" i="1" s="1"/>
  <c r="V1623" i="1"/>
  <c r="O1623" i="1"/>
  <c r="L1623" i="1" a="1"/>
  <c r="L1623" i="1" s="1"/>
  <c r="M1623" i="1" s="1" a="1"/>
  <c r="M1623" i="1" s="1"/>
  <c r="J1623" i="1"/>
  <c r="AC1579" i="1"/>
  <c r="AE1579" i="1" s="1"/>
  <c r="AD1579" i="1" s="1"/>
  <c r="V1579" i="1"/>
  <c r="O1579" i="1"/>
  <c r="L1579" i="1" a="1"/>
  <c r="L1579" i="1" s="1"/>
  <c r="M1579" i="1" s="1" a="1"/>
  <c r="M1579" i="1" s="1"/>
  <c r="J1579" i="1"/>
  <c r="AC808" i="1"/>
  <c r="AE808" i="1" s="1"/>
  <c r="AD808" i="1" s="1"/>
  <c r="V808" i="1"/>
  <c r="O808" i="1"/>
  <c r="L808" i="1" a="1"/>
  <c r="L808" i="1" s="1"/>
  <c r="M808" i="1" s="1" a="1"/>
  <c r="M808" i="1" s="1"/>
  <c r="J808" i="1"/>
  <c r="AC802" i="1"/>
  <c r="AE802" i="1" s="1"/>
  <c r="AD802" i="1" s="1"/>
  <c r="V802" i="1"/>
  <c r="O802" i="1"/>
  <c r="L802" i="1" a="1"/>
  <c r="L802" i="1" s="1"/>
  <c r="M802" i="1" s="1" a="1"/>
  <c r="M802" i="1" s="1"/>
  <c r="J802" i="1"/>
  <c r="AC783" i="1"/>
  <c r="AE783" i="1" s="1"/>
  <c r="AD783" i="1" s="1"/>
  <c r="V783" i="1"/>
  <c r="O783" i="1"/>
  <c r="L783" i="1" a="1"/>
  <c r="L783" i="1" s="1"/>
  <c r="M783" i="1" s="1" a="1"/>
  <c r="M783" i="1" s="1"/>
  <c r="J783" i="1"/>
  <c r="AC741" i="1"/>
  <c r="AB741" i="1" s="1"/>
  <c r="V741" i="1"/>
  <c r="O741" i="1"/>
  <c r="L741" i="1" a="1"/>
  <c r="L741" i="1" s="1"/>
  <c r="M741" i="1" s="1" a="1"/>
  <c r="M741" i="1" s="1"/>
  <c r="J741" i="1"/>
  <c r="AC755" i="1"/>
  <c r="AB755" i="1" s="1"/>
  <c r="V755" i="1"/>
  <c r="O755" i="1"/>
  <c r="L755" i="1" a="1"/>
  <c r="L755" i="1" s="1"/>
  <c r="M755" i="1" s="1" a="1"/>
  <c r="M755" i="1" s="1"/>
  <c r="J755" i="1"/>
  <c r="AC731" i="1"/>
  <c r="AB731" i="1" s="1"/>
  <c r="V731" i="1"/>
  <c r="O731" i="1"/>
  <c r="L731" i="1" a="1"/>
  <c r="L731" i="1" s="1"/>
  <c r="M731" i="1" s="1" a="1"/>
  <c r="M731" i="1" s="1"/>
  <c r="J731" i="1"/>
  <c r="AB1579" i="1" l="1"/>
  <c r="AB783" i="1"/>
  <c r="AB1623" i="1"/>
  <c r="AE741" i="1"/>
  <c r="AD741" i="1" s="1"/>
  <c r="AE731" i="1"/>
  <c r="AD731" i="1" s="1"/>
  <c r="AB1653" i="1"/>
  <c r="AB802" i="1"/>
  <c r="AE755" i="1"/>
  <c r="AD755" i="1" s="1"/>
  <c r="AB808" i="1"/>
  <c r="AC3394" i="1" l="1"/>
  <c r="AE3394" i="1" s="1"/>
  <c r="AD3394" i="1" s="1"/>
  <c r="O3394" i="1"/>
  <c r="J3394" i="1"/>
  <c r="H3394" i="1"/>
  <c r="AC3393" i="1"/>
  <c r="AE3393" i="1" s="1"/>
  <c r="AD3393" i="1" s="1"/>
  <c r="V3393" i="1"/>
  <c r="O3393" i="1"/>
  <c r="J3393" i="1"/>
  <c r="H3393" i="1"/>
  <c r="AC3392" i="1"/>
  <c r="AB3392" i="1" s="1"/>
  <c r="V3392" i="1"/>
  <c r="O3392" i="1"/>
  <c r="J3392" i="1"/>
  <c r="H3392" i="1"/>
  <c r="AC3391" i="1"/>
  <c r="AE3391" i="1" s="1"/>
  <c r="AD3391" i="1" s="1"/>
  <c r="V3391" i="1"/>
  <c r="O3391" i="1"/>
  <c r="J3391" i="1"/>
  <c r="H3391" i="1"/>
  <c r="AC3390" i="1"/>
  <c r="AE3390" i="1" s="1"/>
  <c r="V3390" i="1"/>
  <c r="O3390" i="1"/>
  <c r="J3390" i="1"/>
  <c r="G3390" i="1"/>
  <c r="AC3389" i="1"/>
  <c r="V3389" i="1"/>
  <c r="U3389" i="1"/>
  <c r="S3389" i="1"/>
  <c r="O3389" i="1"/>
  <c r="J3389" i="1"/>
  <c r="G3389" i="1"/>
  <c r="AC3388" i="1"/>
  <c r="V3388" i="1"/>
  <c r="U3388" i="1"/>
  <c r="S3388" i="1"/>
  <c r="O3388" i="1"/>
  <c r="J3388" i="1"/>
  <c r="G3388" i="1"/>
  <c r="AC3387" i="1"/>
  <c r="V3387" i="1"/>
  <c r="U3387" i="1"/>
  <c r="S3387" i="1"/>
  <c r="O3387" i="1"/>
  <c r="J3387" i="1"/>
  <c r="G3387" i="1"/>
  <c r="H3387" i="1" s="1"/>
  <c r="AC3386" i="1"/>
  <c r="V3386" i="1"/>
  <c r="U3386" i="1"/>
  <c r="S3386" i="1"/>
  <c r="O3386" i="1"/>
  <c r="J3386" i="1"/>
  <c r="G3386" i="1"/>
  <c r="H3386" i="1" s="1"/>
  <c r="AC3385" i="1"/>
  <c r="AE3385" i="1" s="1"/>
  <c r="AD3385" i="1" s="1"/>
  <c r="V3385" i="1"/>
  <c r="O3385" i="1"/>
  <c r="L3385" i="1" a="1"/>
  <c r="L3385" i="1" s="1"/>
  <c r="M3385" i="1" s="1" a="1"/>
  <c r="M3385" i="1" s="1"/>
  <c r="J3385" i="1"/>
  <c r="AC3384" i="1"/>
  <c r="AB3384" i="1" s="1"/>
  <c r="V3384" i="1"/>
  <c r="O3384" i="1"/>
  <c r="L3384" i="1" a="1"/>
  <c r="L3384" i="1" s="1"/>
  <c r="M3384" i="1" s="1" a="1"/>
  <c r="M3384" i="1" s="1"/>
  <c r="J3384" i="1"/>
  <c r="AC3382" i="1"/>
  <c r="AB3382" i="1" s="1"/>
  <c r="V3382" i="1"/>
  <c r="O3382" i="1"/>
  <c r="L3382" i="1" a="1"/>
  <c r="L3382" i="1" s="1"/>
  <c r="M3382" i="1" s="1" a="1"/>
  <c r="M3382" i="1" s="1"/>
  <c r="J3382" i="1"/>
  <c r="AC3381" i="1"/>
  <c r="AE3381" i="1" s="1"/>
  <c r="V3381" i="1"/>
  <c r="O3381" i="1"/>
  <c r="J3381" i="1"/>
  <c r="G3381" i="1"/>
  <c r="H3381" i="1" s="1"/>
  <c r="AC3380" i="1"/>
  <c r="AE3380" i="1" s="1"/>
  <c r="V3380" i="1"/>
  <c r="O3380" i="1"/>
  <c r="J3380" i="1"/>
  <c r="G3380" i="1"/>
  <c r="AC3379" i="1"/>
  <c r="V3379" i="1"/>
  <c r="U3379" i="1"/>
  <c r="S3379" i="1"/>
  <c r="O3379" i="1"/>
  <c r="J3379" i="1"/>
  <c r="G3379" i="1"/>
  <c r="H3379" i="1" s="1"/>
  <c r="AC3378" i="1"/>
  <c r="V3378" i="1"/>
  <c r="U3378" i="1"/>
  <c r="S3378" i="1"/>
  <c r="O3378" i="1"/>
  <c r="J3378" i="1"/>
  <c r="G3378" i="1"/>
  <c r="H3378" i="1" s="1"/>
  <c r="AC3377" i="1"/>
  <c r="V3377" i="1"/>
  <c r="U3377" i="1"/>
  <c r="S3377" i="1"/>
  <c r="O3377" i="1"/>
  <c r="J3377" i="1"/>
  <c r="G3377" i="1"/>
  <c r="AC3376" i="1"/>
  <c r="AE3376" i="1" s="1"/>
  <c r="AD3376" i="1" s="1"/>
  <c r="V3376" i="1"/>
  <c r="O3376" i="1"/>
  <c r="L3376" i="1" a="1"/>
  <c r="L3376" i="1" s="1"/>
  <c r="M3376" i="1" s="1" a="1"/>
  <c r="M3376" i="1" s="1"/>
  <c r="J3376" i="1"/>
  <c r="AC3375" i="1"/>
  <c r="AE3375" i="1" s="1"/>
  <c r="AD3375" i="1" s="1"/>
  <c r="V3375" i="1"/>
  <c r="O3375" i="1"/>
  <c r="L3375" i="1" a="1"/>
  <c r="L3375" i="1" s="1"/>
  <c r="M3375" i="1" s="1" a="1"/>
  <c r="M3375" i="1" s="1"/>
  <c r="J3375" i="1"/>
  <c r="AC3374" i="1"/>
  <c r="AE3374" i="1" s="1"/>
  <c r="AD3374" i="1" s="1"/>
  <c r="V3374" i="1"/>
  <c r="O3374" i="1"/>
  <c r="L3374" i="1" a="1"/>
  <c r="L3374" i="1" s="1"/>
  <c r="M3374" i="1" s="1" a="1"/>
  <c r="M3374" i="1" s="1"/>
  <c r="J3374" i="1"/>
  <c r="AC3373" i="1"/>
  <c r="V3373" i="1"/>
  <c r="U3373" i="1"/>
  <c r="S3373" i="1"/>
  <c r="O3373" i="1"/>
  <c r="J3373" i="1"/>
  <c r="G3373" i="1"/>
  <c r="H3373" i="1" s="1"/>
  <c r="AC3372" i="1"/>
  <c r="V3372" i="1"/>
  <c r="U3372" i="1"/>
  <c r="S3372" i="1"/>
  <c r="O3372" i="1"/>
  <c r="J3372" i="1"/>
  <c r="G3372" i="1"/>
  <c r="AC3371" i="1"/>
  <c r="V3371" i="1"/>
  <c r="U3371" i="1"/>
  <c r="S3371" i="1"/>
  <c r="O3371" i="1"/>
  <c r="J3371" i="1"/>
  <c r="G3371" i="1"/>
  <c r="AC3369" i="1"/>
  <c r="AB3369" i="1" s="1"/>
  <c r="V3369" i="1"/>
  <c r="O3369" i="1"/>
  <c r="L3369" i="1" a="1"/>
  <c r="L3369" i="1" s="1"/>
  <c r="M3369" i="1" s="1" a="1"/>
  <c r="M3369" i="1" s="1"/>
  <c r="J3369" i="1"/>
  <c r="AC3368" i="1"/>
  <c r="AE3368" i="1" s="1"/>
  <c r="V3368" i="1"/>
  <c r="O3368" i="1"/>
  <c r="J3368" i="1"/>
  <c r="G3368" i="1"/>
  <c r="H3368" i="1" s="1"/>
  <c r="AC3367" i="1"/>
  <c r="AE3367" i="1" s="1"/>
  <c r="V3367" i="1"/>
  <c r="O3367" i="1"/>
  <c r="J3367" i="1"/>
  <c r="G3367" i="1"/>
  <c r="AC3366" i="1"/>
  <c r="AE3366" i="1" s="1"/>
  <c r="V3366" i="1"/>
  <c r="O3366" i="1"/>
  <c r="J3366" i="1"/>
  <c r="G3366" i="1"/>
  <c r="AB3366" i="1" s="1"/>
  <c r="AC3365" i="1"/>
  <c r="V3365" i="1"/>
  <c r="O3365" i="1"/>
  <c r="J3365" i="1"/>
  <c r="G3365" i="1"/>
  <c r="H3365" i="1" s="1"/>
  <c r="AC3364" i="1"/>
  <c r="AE3364" i="1" s="1"/>
  <c r="V3364" i="1"/>
  <c r="O3364" i="1"/>
  <c r="J3364" i="1"/>
  <c r="G3364" i="1"/>
  <c r="AC3363" i="1"/>
  <c r="AE3363" i="1" s="1"/>
  <c r="V3363" i="1"/>
  <c r="O3363" i="1"/>
  <c r="J3363" i="1"/>
  <c r="G3363" i="1"/>
  <c r="H3363" i="1" s="1"/>
  <c r="AC3362" i="1"/>
  <c r="V3362" i="1"/>
  <c r="U3362" i="1"/>
  <c r="S3362" i="1"/>
  <c r="O3362" i="1"/>
  <c r="J3362" i="1"/>
  <c r="G3362" i="1"/>
  <c r="H3362" i="1" s="1"/>
  <c r="AC3361" i="1"/>
  <c r="V3361" i="1"/>
  <c r="U3361" i="1"/>
  <c r="S3361" i="1"/>
  <c r="O3361" i="1"/>
  <c r="J3361" i="1"/>
  <c r="G3361" i="1"/>
  <c r="H3361" i="1" s="1"/>
  <c r="AC3360" i="1"/>
  <c r="V3360" i="1"/>
  <c r="U3360" i="1"/>
  <c r="S3360" i="1"/>
  <c r="O3360" i="1"/>
  <c r="J3360" i="1"/>
  <c r="G3360" i="1"/>
  <c r="H3360" i="1" s="1"/>
  <c r="AC3359" i="1"/>
  <c r="AE3359" i="1" s="1"/>
  <c r="O3359" i="1"/>
  <c r="J3359" i="1"/>
  <c r="G3359" i="1"/>
  <c r="H3359" i="1" s="1"/>
  <c r="AC3358" i="1"/>
  <c r="V3358" i="1"/>
  <c r="U3358" i="1"/>
  <c r="S3358" i="1"/>
  <c r="O3358" i="1"/>
  <c r="J3358" i="1"/>
  <c r="G3358" i="1"/>
  <c r="AC3357" i="1"/>
  <c r="V3357" i="1"/>
  <c r="U3357" i="1"/>
  <c r="S3357" i="1"/>
  <c r="O3357" i="1"/>
  <c r="J3357" i="1"/>
  <c r="G3357" i="1"/>
  <c r="H3357" i="1" s="1"/>
  <c r="AC3356" i="1"/>
  <c r="V3356" i="1"/>
  <c r="U3356" i="1"/>
  <c r="S3356" i="1"/>
  <c r="O3356" i="1"/>
  <c r="J3356" i="1"/>
  <c r="G3356" i="1"/>
  <c r="AC3354" i="1"/>
  <c r="AE3354" i="1" s="1"/>
  <c r="AD3354" i="1" s="1"/>
  <c r="V3354" i="1"/>
  <c r="O3354" i="1"/>
  <c r="L3354" i="1" a="1"/>
  <c r="L3354" i="1" s="1"/>
  <c r="M3354" i="1" s="1" a="1"/>
  <c r="M3354" i="1" s="1"/>
  <c r="J3354" i="1"/>
  <c r="AC3353" i="1"/>
  <c r="AE3353" i="1" s="1"/>
  <c r="AD3353" i="1" s="1"/>
  <c r="V3353" i="1"/>
  <c r="O3353" i="1"/>
  <c r="L3353" i="1" a="1"/>
  <c r="L3353" i="1" s="1"/>
  <c r="M3353" i="1" s="1" a="1"/>
  <c r="M3353" i="1" s="1"/>
  <c r="J3353" i="1"/>
  <c r="AC3352" i="1"/>
  <c r="V3352" i="1"/>
  <c r="U3352" i="1"/>
  <c r="S3352" i="1"/>
  <c r="O3352" i="1"/>
  <c r="J3352" i="1"/>
  <c r="G3352" i="1"/>
  <c r="AC3351" i="1"/>
  <c r="V3351" i="1"/>
  <c r="U3351" i="1"/>
  <c r="S3351" i="1"/>
  <c r="O3351" i="1"/>
  <c r="J3351" i="1"/>
  <c r="G3351" i="1"/>
  <c r="H3351" i="1" s="1"/>
  <c r="AC3350" i="1"/>
  <c r="AE3350" i="1" s="1"/>
  <c r="AD3350" i="1" s="1"/>
  <c r="V3350" i="1"/>
  <c r="O3350" i="1"/>
  <c r="L3350" i="1" a="1"/>
  <c r="L3350" i="1" s="1"/>
  <c r="M3350" i="1" s="1" a="1"/>
  <c r="M3350" i="1" s="1"/>
  <c r="J3350" i="1"/>
  <c r="AC3349" i="1"/>
  <c r="AE3349" i="1" s="1"/>
  <c r="AD3349" i="1" s="1"/>
  <c r="V3349" i="1"/>
  <c r="O3349" i="1"/>
  <c r="L3349" i="1" a="1"/>
  <c r="L3349" i="1" s="1"/>
  <c r="M3349" i="1" s="1" a="1"/>
  <c r="M3349" i="1" s="1"/>
  <c r="J3349" i="1"/>
  <c r="AC3348" i="1"/>
  <c r="AB3348" i="1" s="1"/>
  <c r="V3348" i="1"/>
  <c r="O3348" i="1"/>
  <c r="L3348" i="1" a="1"/>
  <c r="L3348" i="1" s="1"/>
  <c r="M3348" i="1" s="1" a="1"/>
  <c r="M3348" i="1" s="1"/>
  <c r="J3348" i="1"/>
  <c r="AC3347" i="1"/>
  <c r="AE3347" i="1" s="1"/>
  <c r="V3347" i="1"/>
  <c r="O3347" i="1"/>
  <c r="J3347" i="1"/>
  <c r="G3347" i="1"/>
  <c r="AC3346" i="1"/>
  <c r="V3346" i="1"/>
  <c r="U3346" i="1"/>
  <c r="S3346" i="1"/>
  <c r="O3346" i="1"/>
  <c r="J3346" i="1"/>
  <c r="G3346" i="1"/>
  <c r="H3346" i="1" s="1"/>
  <c r="AC3345" i="1"/>
  <c r="V3345" i="1"/>
  <c r="U3345" i="1"/>
  <c r="S3345" i="1"/>
  <c r="O3345" i="1"/>
  <c r="J3345" i="1"/>
  <c r="G3345" i="1"/>
  <c r="H3345" i="1" s="1"/>
  <c r="AC3344" i="1"/>
  <c r="V3344" i="1"/>
  <c r="U3344" i="1"/>
  <c r="S3344" i="1"/>
  <c r="O3344" i="1"/>
  <c r="J3344" i="1"/>
  <c r="G3344" i="1"/>
  <c r="AC3343" i="1"/>
  <c r="AE3343" i="1" s="1"/>
  <c r="V3343" i="1"/>
  <c r="O3343" i="1"/>
  <c r="J3343" i="1"/>
  <c r="G3343" i="1"/>
  <c r="AC3342" i="1"/>
  <c r="AE3342" i="1" s="1"/>
  <c r="V3342" i="1"/>
  <c r="O3342" i="1"/>
  <c r="J3342" i="1"/>
  <c r="G3342" i="1"/>
  <c r="AC3341" i="1"/>
  <c r="AE3341" i="1" s="1"/>
  <c r="V3341" i="1"/>
  <c r="O3341" i="1"/>
  <c r="J3341" i="1"/>
  <c r="G3341" i="1"/>
  <c r="AC3340" i="1"/>
  <c r="AE3340" i="1" s="1"/>
  <c r="V3340" i="1"/>
  <c r="O3340" i="1"/>
  <c r="J3340" i="1"/>
  <c r="G3340" i="1"/>
  <c r="AC3339" i="1"/>
  <c r="AE3339" i="1" s="1"/>
  <c r="V3339" i="1"/>
  <c r="O3339" i="1"/>
  <c r="J3339" i="1"/>
  <c r="G3339" i="1"/>
  <c r="AC3338" i="1"/>
  <c r="AE3338" i="1" s="1"/>
  <c r="V3338" i="1"/>
  <c r="O3338" i="1"/>
  <c r="J3338" i="1"/>
  <c r="G3338" i="1"/>
  <c r="AC3337" i="1"/>
  <c r="V3337" i="1"/>
  <c r="U3337" i="1"/>
  <c r="S3337" i="1"/>
  <c r="O3337" i="1"/>
  <c r="J3337" i="1"/>
  <c r="G3337" i="1"/>
  <c r="H3337" i="1" s="1"/>
  <c r="AC3336" i="1"/>
  <c r="V3336" i="1"/>
  <c r="U3336" i="1"/>
  <c r="S3336" i="1"/>
  <c r="O3336" i="1"/>
  <c r="J3336" i="1"/>
  <c r="G3336" i="1"/>
  <c r="AC3335" i="1"/>
  <c r="V3335" i="1"/>
  <c r="U3335" i="1"/>
  <c r="S3335" i="1"/>
  <c r="O3335" i="1"/>
  <c r="J3335" i="1"/>
  <c r="G3335" i="1"/>
  <c r="H3335" i="1" s="1"/>
  <c r="AC3334" i="1"/>
  <c r="V3334" i="1"/>
  <c r="U3334" i="1"/>
  <c r="S3334" i="1"/>
  <c r="O3334" i="1"/>
  <c r="J3334" i="1"/>
  <c r="G3334" i="1"/>
  <c r="H3334" i="1" s="1"/>
  <c r="AC3333" i="1"/>
  <c r="AE3333" i="1" s="1"/>
  <c r="V3333" i="1"/>
  <c r="O3333" i="1"/>
  <c r="J3333" i="1"/>
  <c r="G3333" i="1"/>
  <c r="AC3332" i="1"/>
  <c r="V3332" i="1"/>
  <c r="U3332" i="1"/>
  <c r="S3332" i="1"/>
  <c r="O3332" i="1"/>
  <c r="J3332" i="1"/>
  <c r="G3332" i="1"/>
  <c r="AC3331" i="1"/>
  <c r="V3331" i="1"/>
  <c r="U3331" i="1"/>
  <c r="S3331" i="1"/>
  <c r="O3331" i="1"/>
  <c r="J3331" i="1"/>
  <c r="G3331" i="1"/>
  <c r="H3331" i="1" s="1"/>
  <c r="AC3330" i="1"/>
  <c r="AE3330" i="1" s="1"/>
  <c r="V3330" i="1"/>
  <c r="O3330" i="1"/>
  <c r="J3330" i="1"/>
  <c r="G3330" i="1"/>
  <c r="AC3329" i="1"/>
  <c r="V3329" i="1"/>
  <c r="U3329" i="1"/>
  <c r="S3329" i="1"/>
  <c r="O3329" i="1"/>
  <c r="J3329" i="1"/>
  <c r="G3329" i="1"/>
  <c r="AC3328" i="1"/>
  <c r="V3328" i="1"/>
  <c r="U3328" i="1"/>
  <c r="S3328" i="1"/>
  <c r="O3328" i="1"/>
  <c r="J3328" i="1"/>
  <c r="G3328" i="1"/>
  <c r="H3328" i="1" s="1"/>
  <c r="AC3327" i="1"/>
  <c r="V3327" i="1"/>
  <c r="U3327" i="1"/>
  <c r="S3327" i="1"/>
  <c r="O3327" i="1"/>
  <c r="J3327" i="1"/>
  <c r="G3327" i="1"/>
  <c r="H3327" i="1" s="1"/>
  <c r="AC3324" i="1"/>
  <c r="AE3324" i="1" s="1"/>
  <c r="V3324" i="1"/>
  <c r="O3324" i="1"/>
  <c r="J3324" i="1"/>
  <c r="G3324" i="1"/>
  <c r="AC3323" i="1"/>
  <c r="AE3323" i="1" s="1"/>
  <c r="V3323" i="1"/>
  <c r="O3323" i="1"/>
  <c r="J3323" i="1"/>
  <c r="G3323" i="1"/>
  <c r="AC3322" i="1"/>
  <c r="AE3322" i="1" s="1"/>
  <c r="V3322" i="1"/>
  <c r="O3322" i="1"/>
  <c r="J3322" i="1"/>
  <c r="G3322" i="1"/>
  <c r="AC3321" i="1"/>
  <c r="AE3321" i="1" s="1"/>
  <c r="V3321" i="1"/>
  <c r="O3321" i="1"/>
  <c r="J3321" i="1"/>
  <c r="G3321" i="1"/>
  <c r="AC3320" i="1"/>
  <c r="AE3320" i="1" s="1"/>
  <c r="V3320" i="1"/>
  <c r="O3320" i="1"/>
  <c r="J3320" i="1"/>
  <c r="G3320" i="1"/>
  <c r="AC3319" i="1"/>
  <c r="AE3319" i="1" s="1"/>
  <c r="V3319" i="1"/>
  <c r="O3319" i="1"/>
  <c r="J3319" i="1"/>
  <c r="G3319" i="1"/>
  <c r="AC3317" i="1"/>
  <c r="V3317" i="1"/>
  <c r="U3317" i="1"/>
  <c r="S3317" i="1"/>
  <c r="O3317" i="1"/>
  <c r="J3317" i="1"/>
  <c r="G3317" i="1"/>
  <c r="AC3316" i="1"/>
  <c r="V3316" i="1"/>
  <c r="U3316" i="1"/>
  <c r="S3316" i="1"/>
  <c r="O3316" i="1"/>
  <c r="J3316" i="1"/>
  <c r="G3316" i="1"/>
  <c r="H3316" i="1" s="1"/>
  <c r="AC3315" i="1"/>
  <c r="V3315" i="1"/>
  <c r="U3315" i="1"/>
  <c r="S3315" i="1"/>
  <c r="O3315" i="1"/>
  <c r="J3315" i="1"/>
  <c r="G3315" i="1"/>
  <c r="H3315" i="1" s="1"/>
  <c r="AC3314" i="1"/>
  <c r="AB3314" i="1" s="1"/>
  <c r="V3314" i="1"/>
  <c r="O3314" i="1"/>
  <c r="L3314" i="1" a="1"/>
  <c r="L3314" i="1" s="1"/>
  <c r="M3314" i="1" s="1" a="1"/>
  <c r="M3314" i="1" s="1"/>
  <c r="J3314" i="1"/>
  <c r="AC3313" i="1"/>
  <c r="AE3313" i="1" s="1"/>
  <c r="AD3313" i="1" s="1"/>
  <c r="V3313" i="1"/>
  <c r="O3313" i="1"/>
  <c r="L3313" i="1" a="1"/>
  <c r="L3313" i="1" s="1"/>
  <c r="M3313" i="1" s="1" a="1"/>
  <c r="M3313" i="1" s="1"/>
  <c r="J3313" i="1"/>
  <c r="AC3312" i="1"/>
  <c r="V3312" i="1"/>
  <c r="U3312" i="1"/>
  <c r="S3312" i="1"/>
  <c r="O3312" i="1"/>
  <c r="J3312" i="1"/>
  <c r="G3312" i="1"/>
  <c r="AC3311" i="1"/>
  <c r="V3311" i="1"/>
  <c r="U3311" i="1"/>
  <c r="S3311" i="1"/>
  <c r="O3311" i="1"/>
  <c r="J3311" i="1"/>
  <c r="G3311" i="1"/>
  <c r="H3311" i="1" s="1"/>
  <c r="AC3318" i="1"/>
  <c r="AE3318" i="1" s="1"/>
  <c r="V3318" i="1"/>
  <c r="O3318" i="1"/>
  <c r="J3318" i="1"/>
  <c r="G3318" i="1"/>
  <c r="AC3310" i="1"/>
  <c r="V3310" i="1"/>
  <c r="U3310" i="1"/>
  <c r="S3310" i="1"/>
  <c r="O3310" i="1"/>
  <c r="J3310" i="1"/>
  <c r="G3310" i="1"/>
  <c r="AC3309" i="1"/>
  <c r="V3309" i="1"/>
  <c r="U3309" i="1"/>
  <c r="S3309" i="1"/>
  <c r="O3309" i="1"/>
  <c r="J3309" i="1"/>
  <c r="G3309" i="1"/>
  <c r="AC3308" i="1"/>
  <c r="AB3308" i="1" s="1"/>
  <c r="V3308" i="1"/>
  <c r="O3308" i="1"/>
  <c r="L3308" i="1" a="1"/>
  <c r="L3308" i="1" s="1"/>
  <c r="M3308" i="1" s="1" a="1"/>
  <c r="M3308" i="1" s="1"/>
  <c r="J3308" i="1"/>
  <c r="AC3307" i="1"/>
  <c r="AE3307" i="1" s="1"/>
  <c r="O3307" i="1"/>
  <c r="J3307" i="1"/>
  <c r="G3307" i="1"/>
  <c r="AC3306" i="1"/>
  <c r="V3306" i="1"/>
  <c r="U3306" i="1"/>
  <c r="S3306" i="1"/>
  <c r="O3306" i="1"/>
  <c r="J3306" i="1"/>
  <c r="G3306" i="1"/>
  <c r="AC3305" i="1"/>
  <c r="V3305" i="1"/>
  <c r="U3305" i="1"/>
  <c r="S3305" i="1"/>
  <c r="O3305" i="1"/>
  <c r="J3305" i="1"/>
  <c r="G3305" i="1"/>
  <c r="AC3304" i="1"/>
  <c r="V3304" i="1"/>
  <c r="U3304" i="1"/>
  <c r="S3304" i="1"/>
  <c r="O3304" i="1"/>
  <c r="J3304" i="1"/>
  <c r="G3304" i="1"/>
  <c r="H3304" i="1" s="1"/>
  <c r="AC3303" i="1"/>
  <c r="AE3303" i="1" s="1"/>
  <c r="AD3303" i="1" s="1"/>
  <c r="V3303" i="1"/>
  <c r="O3303" i="1"/>
  <c r="L3303" i="1" a="1"/>
  <c r="L3303" i="1" s="1"/>
  <c r="M3303" i="1" s="1" a="1"/>
  <c r="M3303" i="1" s="1"/>
  <c r="J3303" i="1"/>
  <c r="AC3302" i="1"/>
  <c r="AE3302" i="1" s="1"/>
  <c r="AD3302" i="1" s="1"/>
  <c r="V3302" i="1"/>
  <c r="O3302" i="1"/>
  <c r="L3302" i="1" a="1"/>
  <c r="L3302" i="1" s="1"/>
  <c r="M3302" i="1" s="1" a="1"/>
  <c r="M3302" i="1" s="1"/>
  <c r="J3302" i="1"/>
  <c r="AC3301" i="1"/>
  <c r="V3301" i="1"/>
  <c r="U3301" i="1"/>
  <c r="S3301" i="1"/>
  <c r="O3301" i="1"/>
  <c r="J3301" i="1"/>
  <c r="G3301" i="1"/>
  <c r="AC3300" i="1"/>
  <c r="V3300" i="1"/>
  <c r="U3300" i="1"/>
  <c r="S3300" i="1"/>
  <c r="O3300" i="1"/>
  <c r="J3300" i="1"/>
  <c r="G3300" i="1"/>
  <c r="AC3299" i="1"/>
  <c r="V3299" i="1"/>
  <c r="U3299" i="1"/>
  <c r="S3299" i="1"/>
  <c r="O3299" i="1"/>
  <c r="J3299" i="1"/>
  <c r="G3299" i="1"/>
  <c r="H3299" i="1" s="1"/>
  <c r="AC3298" i="1"/>
  <c r="AB3298" i="1" s="1"/>
  <c r="V3298" i="1"/>
  <c r="O3298" i="1"/>
  <c r="L3298" i="1" a="1"/>
  <c r="L3298" i="1" s="1"/>
  <c r="M3298" i="1" s="1" a="1"/>
  <c r="M3298" i="1" s="1"/>
  <c r="J3298" i="1"/>
  <c r="AC3297" i="1"/>
  <c r="AE3297" i="1" s="1"/>
  <c r="AD3297" i="1" s="1"/>
  <c r="V3297" i="1"/>
  <c r="O3297" i="1"/>
  <c r="L3297" i="1" a="1"/>
  <c r="L3297" i="1" s="1"/>
  <c r="M3297" i="1" s="1" a="1"/>
  <c r="M3297" i="1" s="1"/>
  <c r="J3297" i="1"/>
  <c r="AC3296" i="1"/>
  <c r="AE3296" i="1" s="1"/>
  <c r="V3296" i="1"/>
  <c r="O3296" i="1"/>
  <c r="J3296" i="1"/>
  <c r="G3296" i="1"/>
  <c r="H3296" i="1" s="1"/>
  <c r="AC3295" i="1"/>
  <c r="V3295" i="1"/>
  <c r="U3295" i="1"/>
  <c r="S3295" i="1"/>
  <c r="O3295" i="1"/>
  <c r="J3295" i="1"/>
  <c r="G3295" i="1"/>
  <c r="H3295" i="1" s="1"/>
  <c r="AC3294" i="1"/>
  <c r="V3294" i="1"/>
  <c r="U3294" i="1"/>
  <c r="S3294" i="1"/>
  <c r="O3294" i="1"/>
  <c r="J3294" i="1"/>
  <c r="G3294" i="1"/>
  <c r="H3294" i="1" s="1"/>
  <c r="AC3293" i="1"/>
  <c r="V3293" i="1"/>
  <c r="U3293" i="1"/>
  <c r="S3293" i="1"/>
  <c r="O3293" i="1"/>
  <c r="J3293" i="1"/>
  <c r="G3293" i="1"/>
  <c r="H3293" i="1" s="1"/>
  <c r="AC3292" i="1"/>
  <c r="V3292" i="1"/>
  <c r="U3292" i="1"/>
  <c r="S3292" i="1"/>
  <c r="O3292" i="1"/>
  <c r="J3292" i="1"/>
  <c r="G3292" i="1"/>
  <c r="H3292" i="1" s="1"/>
  <c r="AC3291" i="1"/>
  <c r="AE3291" i="1" s="1"/>
  <c r="V3291" i="1"/>
  <c r="O3291" i="1"/>
  <c r="J3291" i="1"/>
  <c r="G3291" i="1"/>
  <c r="H3291" i="1" s="1"/>
  <c r="AC3290" i="1"/>
  <c r="AE3290" i="1" s="1"/>
  <c r="V3290" i="1"/>
  <c r="O3290" i="1"/>
  <c r="J3290" i="1"/>
  <c r="G3290" i="1"/>
  <c r="AC3289" i="1"/>
  <c r="AE3289" i="1" s="1"/>
  <c r="V3289" i="1"/>
  <c r="O3289" i="1"/>
  <c r="J3289" i="1"/>
  <c r="G3289" i="1"/>
  <c r="AC3288" i="1"/>
  <c r="AE3288" i="1" s="1"/>
  <c r="V3288" i="1"/>
  <c r="O3288" i="1"/>
  <c r="J3288" i="1"/>
  <c r="G3288" i="1"/>
  <c r="H3288" i="1" s="1"/>
  <c r="AC3286" i="1"/>
  <c r="V3286" i="1"/>
  <c r="U3286" i="1"/>
  <c r="S3286" i="1"/>
  <c r="O3286" i="1"/>
  <c r="J3286" i="1"/>
  <c r="G3286" i="1"/>
  <c r="AC3285" i="1"/>
  <c r="V3285" i="1"/>
  <c r="U3285" i="1"/>
  <c r="S3285" i="1"/>
  <c r="O3285" i="1"/>
  <c r="J3285" i="1"/>
  <c r="G3285" i="1"/>
  <c r="H3285" i="1" s="1"/>
  <c r="AC3284" i="1"/>
  <c r="V3284" i="1"/>
  <c r="U3284" i="1"/>
  <c r="S3284" i="1"/>
  <c r="O3284" i="1"/>
  <c r="J3284" i="1"/>
  <c r="G3284" i="1"/>
  <c r="H3284" i="1" s="1"/>
  <c r="AC3283" i="1"/>
  <c r="V3283" i="1"/>
  <c r="U3283" i="1"/>
  <c r="S3283" i="1"/>
  <c r="O3283" i="1"/>
  <c r="J3283" i="1"/>
  <c r="G3283" i="1"/>
  <c r="H3283" i="1" s="1"/>
  <c r="AC3282" i="1"/>
  <c r="V3282" i="1"/>
  <c r="U3282" i="1"/>
  <c r="S3282" i="1"/>
  <c r="O3282" i="1"/>
  <c r="J3282" i="1"/>
  <c r="G3282" i="1"/>
  <c r="H3282" i="1" s="1"/>
  <c r="AC3280" i="1"/>
  <c r="V3280" i="1"/>
  <c r="U3280" i="1"/>
  <c r="S3280" i="1"/>
  <c r="O3280" i="1"/>
  <c r="J3280" i="1"/>
  <c r="G3280" i="1"/>
  <c r="AC3279" i="1"/>
  <c r="V3279" i="1"/>
  <c r="U3279" i="1"/>
  <c r="S3279" i="1"/>
  <c r="O3279" i="1"/>
  <c r="J3279" i="1"/>
  <c r="G3279" i="1"/>
  <c r="H3279" i="1" s="1"/>
  <c r="AC3278" i="1"/>
  <c r="AE3278" i="1" s="1"/>
  <c r="V3278" i="1"/>
  <c r="O3278" i="1"/>
  <c r="J3278" i="1"/>
  <c r="G3278" i="1"/>
  <c r="AC3281" i="1"/>
  <c r="AE3281" i="1" s="1"/>
  <c r="V3281" i="1"/>
  <c r="O3281" i="1"/>
  <c r="J3281" i="1"/>
  <c r="G3281" i="1"/>
  <c r="AC3277" i="1"/>
  <c r="V3277" i="1"/>
  <c r="U3277" i="1"/>
  <c r="S3277" i="1"/>
  <c r="O3277" i="1"/>
  <c r="J3277" i="1"/>
  <c r="G3277" i="1"/>
  <c r="H3277" i="1" s="1"/>
  <c r="AC3276" i="1"/>
  <c r="V3276" i="1"/>
  <c r="U3276" i="1"/>
  <c r="S3276" i="1"/>
  <c r="O3276" i="1"/>
  <c r="J3276" i="1"/>
  <c r="G3276" i="1"/>
  <c r="H3276" i="1" s="1"/>
  <c r="AC3275" i="1"/>
  <c r="V3275" i="1"/>
  <c r="U3275" i="1"/>
  <c r="S3275" i="1"/>
  <c r="O3275" i="1"/>
  <c r="J3275" i="1"/>
  <c r="G3275" i="1"/>
  <c r="H3275" i="1" s="1"/>
  <c r="AC3274" i="1"/>
  <c r="V3274" i="1"/>
  <c r="U3274" i="1"/>
  <c r="S3274" i="1"/>
  <c r="O3274" i="1"/>
  <c r="J3274" i="1"/>
  <c r="G3274" i="1"/>
  <c r="H3274" i="1" s="1"/>
  <c r="AC3273" i="1"/>
  <c r="V3273" i="1"/>
  <c r="U3273" i="1"/>
  <c r="S3273" i="1"/>
  <c r="O3273" i="1"/>
  <c r="J3273" i="1"/>
  <c r="G3273" i="1"/>
  <c r="H3273" i="1" s="1"/>
  <c r="AC3272" i="1"/>
  <c r="V3272" i="1"/>
  <c r="U3272" i="1"/>
  <c r="S3272" i="1"/>
  <c r="O3272" i="1"/>
  <c r="J3272" i="1"/>
  <c r="G3272" i="1"/>
  <c r="H3272" i="1" s="1"/>
  <c r="AC3271" i="1"/>
  <c r="AE3271" i="1" s="1"/>
  <c r="V3271" i="1"/>
  <c r="O3271" i="1"/>
  <c r="J3271" i="1"/>
  <c r="G3271" i="1"/>
  <c r="AC3270" i="1"/>
  <c r="AE3270" i="1" s="1"/>
  <c r="V3270" i="1"/>
  <c r="O3270" i="1"/>
  <c r="J3270" i="1"/>
  <c r="G3270" i="1"/>
  <c r="H3270" i="1" s="1"/>
  <c r="AC3269" i="1"/>
  <c r="AE3269" i="1" s="1"/>
  <c r="V3269" i="1"/>
  <c r="O3269" i="1"/>
  <c r="J3269" i="1"/>
  <c r="G3269" i="1"/>
  <c r="AC3268" i="1"/>
  <c r="AE3268" i="1" s="1"/>
  <c r="V3268" i="1"/>
  <c r="O3268" i="1"/>
  <c r="J3268" i="1"/>
  <c r="G3268" i="1"/>
  <c r="H3268" i="1" s="1"/>
  <c r="AC3267" i="1"/>
  <c r="V3267" i="1"/>
  <c r="U3267" i="1"/>
  <c r="S3267" i="1"/>
  <c r="O3267" i="1"/>
  <c r="J3267" i="1"/>
  <c r="G3267" i="1"/>
  <c r="H3267" i="1" s="1"/>
  <c r="AC3266" i="1"/>
  <c r="V3266" i="1"/>
  <c r="U3266" i="1"/>
  <c r="S3266" i="1"/>
  <c r="O3266" i="1"/>
  <c r="J3266" i="1"/>
  <c r="G3266" i="1"/>
  <c r="H3266" i="1" s="1"/>
  <c r="AC3265" i="1"/>
  <c r="V3265" i="1"/>
  <c r="U3265" i="1"/>
  <c r="S3265" i="1"/>
  <c r="O3265" i="1"/>
  <c r="J3265" i="1"/>
  <c r="G3265" i="1"/>
  <c r="AC3264" i="1"/>
  <c r="V3264" i="1"/>
  <c r="U3264" i="1"/>
  <c r="S3264" i="1"/>
  <c r="O3264" i="1"/>
  <c r="J3264" i="1"/>
  <c r="G3264" i="1"/>
  <c r="H3264" i="1" s="1"/>
  <c r="AC3263" i="1"/>
  <c r="AE3263" i="1" s="1"/>
  <c r="V3263" i="1"/>
  <c r="O3263" i="1"/>
  <c r="J3263" i="1"/>
  <c r="G3263" i="1"/>
  <c r="AC3262" i="1"/>
  <c r="V3262" i="1"/>
  <c r="U3262" i="1"/>
  <c r="S3262" i="1"/>
  <c r="O3262" i="1"/>
  <c r="J3262" i="1"/>
  <c r="G3262" i="1"/>
  <c r="AC3261" i="1"/>
  <c r="V3261" i="1"/>
  <c r="U3261" i="1"/>
  <c r="S3261" i="1"/>
  <c r="O3261" i="1"/>
  <c r="J3261" i="1"/>
  <c r="G3261" i="1"/>
  <c r="H3261" i="1" s="1"/>
  <c r="AC3260" i="1"/>
  <c r="V3260" i="1"/>
  <c r="U3260" i="1"/>
  <c r="S3260" i="1"/>
  <c r="O3260" i="1"/>
  <c r="J3260" i="1"/>
  <c r="G3260" i="1"/>
  <c r="H3260" i="1" s="1"/>
  <c r="AC3259" i="1"/>
  <c r="V3259" i="1"/>
  <c r="U3259" i="1"/>
  <c r="S3259" i="1"/>
  <c r="O3259" i="1"/>
  <c r="J3259" i="1"/>
  <c r="G3259" i="1"/>
  <c r="H3259" i="1" s="1"/>
  <c r="AC3258" i="1"/>
  <c r="V3258" i="1"/>
  <c r="U3258" i="1"/>
  <c r="S3258" i="1"/>
  <c r="O3258" i="1"/>
  <c r="J3258" i="1"/>
  <c r="G3258" i="1"/>
  <c r="AC3257" i="1"/>
  <c r="AE3257" i="1" s="1"/>
  <c r="V3257" i="1"/>
  <c r="O3257" i="1"/>
  <c r="J3257" i="1"/>
  <c r="G3257" i="1"/>
  <c r="AC2551" i="1"/>
  <c r="AE2551" i="1" s="1"/>
  <c r="AD2551" i="1" s="1"/>
  <c r="O2551" i="1"/>
  <c r="J2551" i="1"/>
  <c r="H2551" i="1"/>
  <c r="AC2550" i="1"/>
  <c r="AB2550" i="1" s="1"/>
  <c r="V2550" i="1"/>
  <c r="O2550" i="1"/>
  <c r="J2550" i="1"/>
  <c r="H2550" i="1"/>
  <c r="AC2549" i="1"/>
  <c r="AB2549" i="1" s="1"/>
  <c r="V2549" i="1"/>
  <c r="O2549" i="1"/>
  <c r="J2549" i="1"/>
  <c r="H2549" i="1"/>
  <c r="AC2548" i="1"/>
  <c r="AE2548" i="1" s="1"/>
  <c r="AD2548" i="1" s="1"/>
  <c r="V2548" i="1"/>
  <c r="O2548" i="1"/>
  <c r="J2548" i="1"/>
  <c r="H2548" i="1"/>
  <c r="AC2547" i="1"/>
  <c r="AE2547" i="1" s="1"/>
  <c r="V2547" i="1"/>
  <c r="O2547" i="1"/>
  <c r="J2547" i="1"/>
  <c r="G2547" i="1"/>
  <c r="H2547" i="1" s="1"/>
  <c r="AC2546" i="1"/>
  <c r="AE2546" i="1" s="1"/>
  <c r="V2546" i="1"/>
  <c r="O2546" i="1"/>
  <c r="J2546" i="1"/>
  <c r="G2546" i="1"/>
  <c r="AC2545" i="1"/>
  <c r="AE2545" i="1" s="1"/>
  <c r="V2545" i="1"/>
  <c r="O2545" i="1"/>
  <c r="J2545" i="1"/>
  <c r="G2545" i="1"/>
  <c r="H2545" i="1" s="1"/>
  <c r="AC2544" i="1"/>
  <c r="AE2544" i="1" s="1"/>
  <c r="V2544" i="1"/>
  <c r="O2544" i="1"/>
  <c r="J2544" i="1"/>
  <c r="G2544" i="1"/>
  <c r="AC2543" i="1"/>
  <c r="AE2543" i="1" s="1"/>
  <c r="V2543" i="1"/>
  <c r="O2543" i="1"/>
  <c r="J2543" i="1"/>
  <c r="G2543" i="1"/>
  <c r="H2543" i="1" s="1"/>
  <c r="AC2542" i="1"/>
  <c r="V2542" i="1"/>
  <c r="U2542" i="1"/>
  <c r="S2542" i="1"/>
  <c r="O2542" i="1"/>
  <c r="J2542" i="1"/>
  <c r="G2542" i="1"/>
  <c r="AC2541" i="1"/>
  <c r="V2541" i="1"/>
  <c r="U2541" i="1"/>
  <c r="S2541" i="1"/>
  <c r="O2541" i="1"/>
  <c r="J2541" i="1"/>
  <c r="G2541" i="1"/>
  <c r="AC2540" i="1"/>
  <c r="V2540" i="1"/>
  <c r="U2540" i="1"/>
  <c r="S2540" i="1"/>
  <c r="O2540" i="1"/>
  <c r="J2540" i="1"/>
  <c r="G2540" i="1"/>
  <c r="H2540" i="1" s="1"/>
  <c r="AC2538" i="1"/>
  <c r="AB2538" i="1" s="1"/>
  <c r="V2538" i="1"/>
  <c r="O2538" i="1"/>
  <c r="L2538" i="1" a="1"/>
  <c r="L2538" i="1" s="1"/>
  <c r="M2538" i="1" s="1" a="1"/>
  <c r="M2538" i="1" s="1"/>
  <c r="J2538" i="1"/>
  <c r="AC2537" i="1"/>
  <c r="AB2537" i="1" s="1"/>
  <c r="V2537" i="1"/>
  <c r="O2537" i="1"/>
  <c r="L2537" i="1" a="1"/>
  <c r="L2537" i="1" s="1"/>
  <c r="M2537" i="1" s="1" a="1"/>
  <c r="M2537" i="1" s="1"/>
  <c r="J2537" i="1"/>
  <c r="AC2536" i="1"/>
  <c r="V2536" i="1"/>
  <c r="U2536" i="1"/>
  <c r="S2536" i="1"/>
  <c r="O2536" i="1"/>
  <c r="J2536" i="1"/>
  <c r="G2536" i="1"/>
  <c r="AC2535" i="1"/>
  <c r="V2535" i="1"/>
  <c r="U2535" i="1"/>
  <c r="S2535" i="1"/>
  <c r="O2535" i="1"/>
  <c r="J2535" i="1"/>
  <c r="G2535" i="1"/>
  <c r="AC2533" i="1"/>
  <c r="AE2533" i="1" s="1"/>
  <c r="AD2533" i="1" s="1"/>
  <c r="V2533" i="1"/>
  <c r="O2533" i="1"/>
  <c r="L2533" i="1" a="1"/>
  <c r="L2533" i="1" s="1"/>
  <c r="M2533" i="1" s="1" a="1"/>
  <c r="M2533" i="1" s="1"/>
  <c r="J2533" i="1"/>
  <c r="AC2532" i="1"/>
  <c r="AE2532" i="1" s="1"/>
  <c r="AD2532" i="1" s="1"/>
  <c r="V2532" i="1"/>
  <c r="O2532" i="1"/>
  <c r="L2532" i="1" a="1"/>
  <c r="L2532" i="1" s="1"/>
  <c r="M2532" i="1" s="1" a="1"/>
  <c r="M2532" i="1" s="1"/>
  <c r="J2532" i="1"/>
  <c r="AC2531" i="1"/>
  <c r="V2531" i="1"/>
  <c r="U2531" i="1"/>
  <c r="S2531" i="1"/>
  <c r="O2531" i="1"/>
  <c r="J2531" i="1"/>
  <c r="G2531" i="1"/>
  <c r="AC2530" i="1"/>
  <c r="V2530" i="1"/>
  <c r="U2530" i="1"/>
  <c r="S2530" i="1"/>
  <c r="O2530" i="1"/>
  <c r="J2530" i="1"/>
  <c r="G2530" i="1"/>
  <c r="AC2529" i="1"/>
  <c r="V2529" i="1"/>
  <c r="U2529" i="1"/>
  <c r="S2529" i="1"/>
  <c r="O2529" i="1"/>
  <c r="J2529" i="1"/>
  <c r="G2529" i="1"/>
  <c r="H2529" i="1" s="1"/>
  <c r="AC2528" i="1"/>
  <c r="AE2528" i="1" s="1"/>
  <c r="V2528" i="1"/>
  <c r="O2528" i="1"/>
  <c r="J2528" i="1"/>
  <c r="G2528" i="1"/>
  <c r="AC2527" i="1"/>
  <c r="AE2527" i="1" s="1"/>
  <c r="V2527" i="1"/>
  <c r="O2527" i="1"/>
  <c r="J2527" i="1"/>
  <c r="G2527" i="1"/>
  <c r="H2527" i="1" s="1"/>
  <c r="AC2526" i="1"/>
  <c r="AE2526" i="1" s="1"/>
  <c r="V2526" i="1"/>
  <c r="O2526" i="1"/>
  <c r="J2526" i="1"/>
  <c r="G2526" i="1"/>
  <c r="AC2525" i="1"/>
  <c r="AE2525" i="1" s="1"/>
  <c r="V2525" i="1"/>
  <c r="O2525" i="1"/>
  <c r="J2525" i="1"/>
  <c r="G2525" i="1"/>
  <c r="H2525" i="1" s="1"/>
  <c r="AC2524" i="1"/>
  <c r="AE2524" i="1" s="1"/>
  <c r="V2524" i="1"/>
  <c r="O2524" i="1"/>
  <c r="J2524" i="1"/>
  <c r="G2524" i="1"/>
  <c r="AC2523" i="1"/>
  <c r="AE2523" i="1" s="1"/>
  <c r="V2523" i="1"/>
  <c r="O2523" i="1"/>
  <c r="J2523" i="1"/>
  <c r="G2523" i="1"/>
  <c r="H2523" i="1" s="1"/>
  <c r="AC2522" i="1"/>
  <c r="V2522" i="1"/>
  <c r="U2522" i="1"/>
  <c r="S2522" i="1"/>
  <c r="O2522" i="1"/>
  <c r="J2522" i="1"/>
  <c r="G2522" i="1"/>
  <c r="AC2521" i="1"/>
  <c r="V2521" i="1"/>
  <c r="U2521" i="1"/>
  <c r="S2521" i="1"/>
  <c r="O2521" i="1"/>
  <c r="J2521" i="1"/>
  <c r="G2521" i="1"/>
  <c r="AC2520" i="1"/>
  <c r="V2520" i="1"/>
  <c r="U2520" i="1"/>
  <c r="S2520" i="1"/>
  <c r="O2520" i="1"/>
  <c r="J2520" i="1"/>
  <c r="G2520" i="1"/>
  <c r="H2520" i="1" s="1"/>
  <c r="AC2519" i="1"/>
  <c r="V2519" i="1"/>
  <c r="U2519" i="1"/>
  <c r="S2519" i="1"/>
  <c r="O2519" i="1"/>
  <c r="J2519" i="1"/>
  <c r="G2519" i="1"/>
  <c r="H2519" i="1" s="1"/>
  <c r="AC2518" i="1"/>
  <c r="AE2518" i="1" s="1"/>
  <c r="AD2518" i="1" s="1"/>
  <c r="V2518" i="1"/>
  <c r="O2518" i="1"/>
  <c r="L2518" i="1" a="1"/>
  <c r="L2518" i="1" s="1"/>
  <c r="M2518" i="1" s="1" a="1"/>
  <c r="M2518" i="1" s="1"/>
  <c r="J2518" i="1"/>
  <c r="AC2460" i="1"/>
  <c r="AE2460" i="1" s="1"/>
  <c r="V2460" i="1"/>
  <c r="O2460" i="1"/>
  <c r="J2460" i="1"/>
  <c r="G2460" i="1"/>
  <c r="AC2516" i="1"/>
  <c r="V2516" i="1"/>
  <c r="U2516" i="1"/>
  <c r="S2516" i="1"/>
  <c r="O2516" i="1"/>
  <c r="J2516" i="1"/>
  <c r="G2516" i="1"/>
  <c r="H2516" i="1" s="1"/>
  <c r="AC2515" i="1"/>
  <c r="V2515" i="1"/>
  <c r="U2515" i="1"/>
  <c r="S2515" i="1"/>
  <c r="O2515" i="1"/>
  <c r="J2515" i="1"/>
  <c r="G2515" i="1"/>
  <c r="AC2514" i="1"/>
  <c r="AE2514" i="1" s="1"/>
  <c r="AD2514" i="1" s="1"/>
  <c r="V2514" i="1"/>
  <c r="O2514" i="1"/>
  <c r="L2514" i="1" a="1"/>
  <c r="L2514" i="1" s="1"/>
  <c r="M2514" i="1" s="1" a="1"/>
  <c r="M2514" i="1" s="1"/>
  <c r="J2514" i="1"/>
  <c r="AC2513" i="1"/>
  <c r="AE2513" i="1" s="1"/>
  <c r="AD2513" i="1" s="1"/>
  <c r="V2513" i="1"/>
  <c r="O2513" i="1"/>
  <c r="L2513" i="1" a="1"/>
  <c r="L2513" i="1" s="1"/>
  <c r="M2513" i="1" s="1" a="1"/>
  <c r="M2513" i="1" s="1"/>
  <c r="J2513" i="1"/>
  <c r="AC2512" i="1"/>
  <c r="AB2512" i="1" s="1"/>
  <c r="V2512" i="1"/>
  <c r="O2512" i="1"/>
  <c r="L2512" i="1" a="1"/>
  <c r="L2512" i="1" s="1"/>
  <c r="M2512" i="1" s="1" a="1"/>
  <c r="M2512" i="1" s="1"/>
  <c r="J2512" i="1"/>
  <c r="AC2511" i="1"/>
  <c r="AE2511" i="1" s="1"/>
  <c r="V2511" i="1"/>
  <c r="O2511" i="1"/>
  <c r="J2511" i="1"/>
  <c r="G2511" i="1"/>
  <c r="H2511" i="1" s="1"/>
  <c r="AC2510" i="1"/>
  <c r="AE2510" i="1" s="1"/>
  <c r="V2510" i="1"/>
  <c r="O2510" i="1"/>
  <c r="J2510" i="1"/>
  <c r="G2510" i="1"/>
  <c r="AC2509" i="1"/>
  <c r="AE2509" i="1" s="1"/>
  <c r="V2509" i="1"/>
  <c r="O2509" i="1"/>
  <c r="J2509" i="1"/>
  <c r="G2509" i="1"/>
  <c r="H2509" i="1" s="1"/>
  <c r="AC2508" i="1"/>
  <c r="AE2508" i="1" s="1"/>
  <c r="V2508" i="1"/>
  <c r="O2508" i="1"/>
  <c r="J2508" i="1"/>
  <c r="G2508" i="1"/>
  <c r="AC2507" i="1"/>
  <c r="AE2507" i="1" s="1"/>
  <c r="V2507" i="1"/>
  <c r="O2507" i="1"/>
  <c r="J2507" i="1"/>
  <c r="G2507" i="1"/>
  <c r="H2507" i="1" s="1"/>
  <c r="AC2506" i="1"/>
  <c r="AE2506" i="1" s="1"/>
  <c r="V2506" i="1"/>
  <c r="O2506" i="1"/>
  <c r="J2506" i="1"/>
  <c r="G2506" i="1"/>
  <c r="AC2517" i="1"/>
  <c r="AE2517" i="1" s="1"/>
  <c r="V2517" i="1"/>
  <c r="O2517" i="1"/>
  <c r="J2517" i="1"/>
  <c r="G2517" i="1"/>
  <c r="H2517" i="1" s="1"/>
  <c r="AC2505" i="1"/>
  <c r="V2505" i="1"/>
  <c r="U2505" i="1"/>
  <c r="S2505" i="1"/>
  <c r="O2505" i="1"/>
  <c r="J2505" i="1"/>
  <c r="G2505" i="1"/>
  <c r="H2505" i="1" s="1"/>
  <c r="AC2504" i="1"/>
  <c r="V2504" i="1"/>
  <c r="U2504" i="1"/>
  <c r="S2504" i="1"/>
  <c r="O2504" i="1"/>
  <c r="J2504" i="1"/>
  <c r="G2504" i="1"/>
  <c r="H2504" i="1" s="1"/>
  <c r="AC2503" i="1"/>
  <c r="V2503" i="1"/>
  <c r="U2503" i="1"/>
  <c r="S2503" i="1"/>
  <c r="O2503" i="1"/>
  <c r="J2503" i="1"/>
  <c r="G2503" i="1"/>
  <c r="AC2502" i="1"/>
  <c r="AE2502" i="1" s="1"/>
  <c r="AD2502" i="1" s="1"/>
  <c r="V2502" i="1"/>
  <c r="O2502" i="1"/>
  <c r="L2502" i="1" a="1"/>
  <c r="L2502" i="1" s="1"/>
  <c r="M2502" i="1" s="1" a="1"/>
  <c r="M2502" i="1" s="1"/>
  <c r="J2502" i="1"/>
  <c r="AC2501" i="1"/>
  <c r="AE2501" i="1" s="1"/>
  <c r="AD2501" i="1" s="1"/>
  <c r="V2501" i="1"/>
  <c r="O2501" i="1"/>
  <c r="L2501" i="1" a="1"/>
  <c r="L2501" i="1" s="1"/>
  <c r="M2501" i="1" s="1" a="1"/>
  <c r="M2501" i="1" s="1"/>
  <c r="J2501" i="1"/>
  <c r="AC2500" i="1"/>
  <c r="AE2500" i="1" s="1"/>
  <c r="V2500" i="1"/>
  <c r="O2500" i="1"/>
  <c r="J2500" i="1"/>
  <c r="G2500" i="1"/>
  <c r="AC2499" i="1"/>
  <c r="AE2499" i="1" s="1"/>
  <c r="V2499" i="1"/>
  <c r="O2499" i="1"/>
  <c r="J2499" i="1"/>
  <c r="G2499" i="1"/>
  <c r="H2499" i="1" s="1"/>
  <c r="AC2498" i="1"/>
  <c r="V2498" i="1"/>
  <c r="U2498" i="1"/>
  <c r="S2498" i="1"/>
  <c r="O2498" i="1"/>
  <c r="J2498" i="1"/>
  <c r="G2498" i="1"/>
  <c r="AC2497" i="1"/>
  <c r="V2497" i="1"/>
  <c r="U2497" i="1"/>
  <c r="S2497" i="1"/>
  <c r="O2497" i="1"/>
  <c r="J2497" i="1"/>
  <c r="G2497" i="1"/>
  <c r="AC2496" i="1"/>
  <c r="V2496" i="1"/>
  <c r="U2496" i="1"/>
  <c r="S2496" i="1"/>
  <c r="O2496" i="1"/>
  <c r="J2496" i="1"/>
  <c r="G2496" i="1"/>
  <c r="AC2495" i="1"/>
  <c r="AE2495" i="1" s="1"/>
  <c r="AD2495" i="1" s="1"/>
  <c r="V2495" i="1"/>
  <c r="O2495" i="1"/>
  <c r="L2495" i="1" a="1"/>
  <c r="L2495" i="1" s="1"/>
  <c r="M2495" i="1" s="1" a="1"/>
  <c r="M2495" i="1" s="1"/>
  <c r="J2495" i="1"/>
  <c r="AC2494" i="1"/>
  <c r="AB2494" i="1" s="1"/>
  <c r="V2494" i="1"/>
  <c r="O2494" i="1"/>
  <c r="L2494" i="1" a="1"/>
  <c r="L2494" i="1" s="1"/>
  <c r="M2494" i="1" s="1" a="1"/>
  <c r="M2494" i="1" s="1"/>
  <c r="J2494" i="1"/>
  <c r="AC2493" i="1"/>
  <c r="AE2493" i="1" s="1"/>
  <c r="V2493" i="1"/>
  <c r="O2493" i="1"/>
  <c r="J2493" i="1"/>
  <c r="G2493" i="1"/>
  <c r="AC2492" i="1"/>
  <c r="V2492" i="1"/>
  <c r="U2492" i="1"/>
  <c r="S2492" i="1"/>
  <c r="O2492" i="1"/>
  <c r="J2492" i="1"/>
  <c r="G2492" i="1"/>
  <c r="H2492" i="1" s="1"/>
  <c r="AC2491" i="1"/>
  <c r="V2491" i="1"/>
  <c r="U2491" i="1"/>
  <c r="S2491" i="1"/>
  <c r="O2491" i="1"/>
  <c r="J2491" i="1"/>
  <c r="G2491" i="1"/>
  <c r="H2491" i="1" s="1"/>
  <c r="AC2490" i="1"/>
  <c r="AE2490" i="1" s="1"/>
  <c r="V2490" i="1"/>
  <c r="O2490" i="1"/>
  <c r="J2490" i="1"/>
  <c r="G2490" i="1"/>
  <c r="AC2489" i="1"/>
  <c r="AE2489" i="1" s="1"/>
  <c r="V2489" i="1"/>
  <c r="O2489" i="1"/>
  <c r="J2489" i="1"/>
  <c r="G2489" i="1"/>
  <c r="H2489" i="1" s="1"/>
  <c r="AC2488" i="1"/>
  <c r="V2488" i="1"/>
  <c r="U2488" i="1"/>
  <c r="S2488" i="1"/>
  <c r="O2488" i="1"/>
  <c r="J2488" i="1"/>
  <c r="G2488" i="1"/>
  <c r="H2488" i="1" s="1"/>
  <c r="AC2487" i="1"/>
  <c r="V2487" i="1"/>
  <c r="U2487" i="1"/>
  <c r="S2487" i="1"/>
  <c r="O2487" i="1"/>
  <c r="J2487" i="1"/>
  <c r="G2487" i="1"/>
  <c r="AC2486" i="1"/>
  <c r="V2486" i="1"/>
  <c r="U2486" i="1"/>
  <c r="S2486" i="1"/>
  <c r="O2486" i="1"/>
  <c r="J2486" i="1"/>
  <c r="G2486" i="1"/>
  <c r="H2486" i="1" s="1"/>
  <c r="AC2485" i="1"/>
  <c r="AE2485" i="1" s="1"/>
  <c r="AD2485" i="1" s="1"/>
  <c r="V2485" i="1"/>
  <c r="O2485" i="1"/>
  <c r="L2485" i="1" a="1"/>
  <c r="L2485" i="1" s="1"/>
  <c r="M2485" i="1" s="1" a="1"/>
  <c r="M2485" i="1" s="1"/>
  <c r="J2485" i="1"/>
  <c r="AC2484" i="1"/>
  <c r="AE2484" i="1" s="1"/>
  <c r="AD2484" i="1" s="1"/>
  <c r="V2484" i="1"/>
  <c r="O2484" i="1"/>
  <c r="L2484" i="1" a="1"/>
  <c r="L2484" i="1" s="1"/>
  <c r="M2484" i="1" s="1" a="1"/>
  <c r="M2484" i="1" s="1"/>
  <c r="J2484" i="1"/>
  <c r="AC2482" i="1"/>
  <c r="V2482" i="1"/>
  <c r="U2482" i="1"/>
  <c r="S2482" i="1"/>
  <c r="O2482" i="1"/>
  <c r="J2482" i="1"/>
  <c r="G2482" i="1"/>
  <c r="AC2481" i="1"/>
  <c r="V2481" i="1"/>
  <c r="U2481" i="1"/>
  <c r="S2481" i="1"/>
  <c r="O2481" i="1"/>
  <c r="J2481" i="1"/>
  <c r="G2481" i="1"/>
  <c r="H2481" i="1" s="1"/>
  <c r="AC2480" i="1"/>
  <c r="V2480" i="1"/>
  <c r="U2480" i="1"/>
  <c r="S2480" i="1"/>
  <c r="O2480" i="1"/>
  <c r="J2480" i="1"/>
  <c r="G2480" i="1"/>
  <c r="H2480" i="1" s="1"/>
  <c r="AC2478" i="1"/>
  <c r="AB2478" i="1" s="1"/>
  <c r="V2478" i="1"/>
  <c r="O2478" i="1"/>
  <c r="L2478" i="1" a="1"/>
  <c r="L2478" i="1" s="1"/>
  <c r="M2478" i="1" s="1" a="1"/>
  <c r="M2478" i="1" s="1"/>
  <c r="J2478" i="1"/>
  <c r="AC2477" i="1"/>
  <c r="V2477" i="1"/>
  <c r="O2477" i="1"/>
  <c r="J2477" i="1"/>
  <c r="G2477" i="1"/>
  <c r="H2477" i="1" s="1"/>
  <c r="AC2476" i="1"/>
  <c r="AE2476" i="1" s="1"/>
  <c r="V2476" i="1"/>
  <c r="O2476" i="1"/>
  <c r="J2476" i="1"/>
  <c r="G2476" i="1"/>
  <c r="H2476" i="1" s="1"/>
  <c r="AC2475" i="1"/>
  <c r="AE2475" i="1" s="1"/>
  <c r="V2475" i="1"/>
  <c r="O2475" i="1"/>
  <c r="J2475" i="1"/>
  <c r="G2475" i="1"/>
  <c r="H2475" i="1" s="1"/>
  <c r="AC2474" i="1"/>
  <c r="AE2474" i="1" s="1"/>
  <c r="V2474" i="1"/>
  <c r="O2474" i="1"/>
  <c r="J2474" i="1"/>
  <c r="G2474" i="1"/>
  <c r="H2474" i="1" s="1"/>
  <c r="AC2473" i="1"/>
  <c r="V2473" i="1"/>
  <c r="U2473" i="1"/>
  <c r="S2473" i="1"/>
  <c r="O2473" i="1"/>
  <c r="J2473" i="1"/>
  <c r="G2473" i="1"/>
  <c r="AC2472" i="1"/>
  <c r="V2472" i="1"/>
  <c r="U2472" i="1"/>
  <c r="S2472" i="1"/>
  <c r="O2472" i="1"/>
  <c r="J2472" i="1"/>
  <c r="G2472" i="1"/>
  <c r="AC2471" i="1"/>
  <c r="V2471" i="1"/>
  <c r="U2471" i="1"/>
  <c r="S2471" i="1"/>
  <c r="O2471" i="1"/>
  <c r="J2471" i="1"/>
  <c r="G2471" i="1"/>
  <c r="H2471" i="1" s="1"/>
  <c r="AC2470" i="1"/>
  <c r="V2470" i="1"/>
  <c r="U2470" i="1"/>
  <c r="S2470" i="1"/>
  <c r="O2470" i="1"/>
  <c r="J2470" i="1"/>
  <c r="G2470" i="1"/>
  <c r="H2470" i="1" s="1"/>
  <c r="AC2483" i="1"/>
  <c r="AE2483" i="1" s="1"/>
  <c r="V2483" i="1"/>
  <c r="O2483" i="1"/>
  <c r="J2483" i="1"/>
  <c r="G2483" i="1"/>
  <c r="AC2469" i="1"/>
  <c r="V2469" i="1"/>
  <c r="U2469" i="1"/>
  <c r="S2469" i="1"/>
  <c r="O2469" i="1"/>
  <c r="J2469" i="1"/>
  <c r="G2469" i="1"/>
  <c r="H2469" i="1" s="1"/>
  <c r="AC2468" i="1"/>
  <c r="V2468" i="1"/>
  <c r="U2468" i="1"/>
  <c r="S2468" i="1"/>
  <c r="O2468" i="1"/>
  <c r="J2468" i="1"/>
  <c r="G2468" i="1"/>
  <c r="H2468" i="1" s="1"/>
  <c r="AC2467" i="1"/>
  <c r="V2467" i="1"/>
  <c r="U2467" i="1"/>
  <c r="S2467" i="1"/>
  <c r="O2467" i="1"/>
  <c r="J2467" i="1"/>
  <c r="G2467" i="1"/>
  <c r="H2467" i="1" s="1"/>
  <c r="AC2465" i="1"/>
  <c r="AB2465" i="1" s="1"/>
  <c r="V2465" i="1"/>
  <c r="O2465" i="1"/>
  <c r="L2465" i="1" a="1"/>
  <c r="L2465" i="1" s="1"/>
  <c r="M2465" i="1" s="1" a="1"/>
  <c r="M2465" i="1" s="1"/>
  <c r="J2465" i="1"/>
  <c r="AC2464" i="1"/>
  <c r="AE2464" i="1" s="1"/>
  <c r="V2464" i="1"/>
  <c r="O2464" i="1"/>
  <c r="J2464" i="1"/>
  <c r="G2464" i="1"/>
  <c r="H2464" i="1" s="1"/>
  <c r="AC2463" i="1"/>
  <c r="AE2463" i="1" s="1"/>
  <c r="V2463" i="1"/>
  <c r="O2463" i="1"/>
  <c r="J2463" i="1"/>
  <c r="G2463" i="1"/>
  <c r="H2463" i="1" s="1"/>
  <c r="AC2462" i="1"/>
  <c r="AE2462" i="1" s="1"/>
  <c r="V2462" i="1"/>
  <c r="O2462" i="1"/>
  <c r="J2462" i="1"/>
  <c r="G2462" i="1"/>
  <c r="AC2461" i="1"/>
  <c r="AE2461" i="1" s="1"/>
  <c r="V2461" i="1"/>
  <c r="O2461" i="1"/>
  <c r="J2461" i="1"/>
  <c r="G2461" i="1"/>
  <c r="H2461" i="1" s="1"/>
  <c r="AC2459" i="1"/>
  <c r="V2459" i="1"/>
  <c r="U2459" i="1"/>
  <c r="S2459" i="1"/>
  <c r="O2459" i="1"/>
  <c r="J2459" i="1"/>
  <c r="G2459" i="1"/>
  <c r="AC2458" i="1"/>
  <c r="V2458" i="1"/>
  <c r="U2458" i="1"/>
  <c r="S2458" i="1"/>
  <c r="O2458" i="1"/>
  <c r="J2458" i="1"/>
  <c r="G2458" i="1"/>
  <c r="H2458" i="1" s="1"/>
  <c r="AC2457" i="1"/>
  <c r="V2457" i="1"/>
  <c r="U2457" i="1"/>
  <c r="S2457" i="1"/>
  <c r="O2457" i="1"/>
  <c r="J2457" i="1"/>
  <c r="G2457" i="1"/>
  <c r="AC2455" i="1"/>
  <c r="AE2455" i="1" s="1"/>
  <c r="AD2455" i="1" s="1"/>
  <c r="V2455" i="1"/>
  <c r="O2455" i="1"/>
  <c r="L2455" i="1" a="1"/>
  <c r="L2455" i="1" s="1"/>
  <c r="M2455" i="1" s="1" a="1"/>
  <c r="M2455" i="1" s="1"/>
  <c r="J2455" i="1"/>
  <c r="AC2454" i="1"/>
  <c r="V2454" i="1"/>
  <c r="U2454" i="1"/>
  <c r="S2454" i="1"/>
  <c r="O2454" i="1"/>
  <c r="J2454" i="1"/>
  <c r="G2454" i="1"/>
  <c r="AC2453" i="1"/>
  <c r="V2453" i="1"/>
  <c r="U2453" i="1"/>
  <c r="S2453" i="1"/>
  <c r="O2453" i="1"/>
  <c r="J2453" i="1"/>
  <c r="G2453" i="1"/>
  <c r="H2453" i="1" s="1"/>
  <c r="AC2452" i="1"/>
  <c r="V2452" i="1"/>
  <c r="U2452" i="1"/>
  <c r="S2452" i="1"/>
  <c r="O2452" i="1"/>
  <c r="J2452" i="1"/>
  <c r="G2452" i="1"/>
  <c r="AC2451" i="1"/>
  <c r="AB2451" i="1" s="1"/>
  <c r="V2451" i="1"/>
  <c r="O2451" i="1"/>
  <c r="L2451" i="1" a="1"/>
  <c r="L2451" i="1" s="1"/>
  <c r="M2451" i="1" s="1" a="1"/>
  <c r="M2451" i="1" s="1"/>
  <c r="J2451" i="1"/>
  <c r="AC2450" i="1"/>
  <c r="AB2450" i="1" s="1"/>
  <c r="V2450" i="1"/>
  <c r="O2450" i="1"/>
  <c r="L2450" i="1" a="1"/>
  <c r="L2450" i="1" s="1"/>
  <c r="M2450" i="1" s="1" a="1"/>
  <c r="M2450" i="1" s="1"/>
  <c r="J2450" i="1"/>
  <c r="AC2449" i="1"/>
  <c r="AE2449" i="1" s="1"/>
  <c r="V2449" i="1"/>
  <c r="O2449" i="1"/>
  <c r="J2449" i="1"/>
  <c r="G2449" i="1"/>
  <c r="AC2448" i="1"/>
  <c r="V2448" i="1"/>
  <c r="O2448" i="1"/>
  <c r="J2448" i="1"/>
  <c r="G2448" i="1"/>
  <c r="H2448" i="1" s="1"/>
  <c r="AC2447" i="1"/>
  <c r="AE2447" i="1" s="1"/>
  <c r="O2447" i="1"/>
  <c r="J2447" i="1"/>
  <c r="G2447" i="1"/>
  <c r="H2447" i="1" s="1"/>
  <c r="AC2446" i="1"/>
  <c r="V2446" i="1"/>
  <c r="U2446" i="1"/>
  <c r="S2446" i="1"/>
  <c r="O2446" i="1"/>
  <c r="J2446" i="1"/>
  <c r="G2446" i="1"/>
  <c r="H2446" i="1" s="1"/>
  <c r="AC2445" i="1"/>
  <c r="V2445" i="1"/>
  <c r="U2445" i="1"/>
  <c r="S2445" i="1"/>
  <c r="O2445" i="1"/>
  <c r="J2445" i="1"/>
  <c r="G2445" i="1"/>
  <c r="H2445" i="1" s="1"/>
  <c r="AC2444" i="1"/>
  <c r="V2444" i="1"/>
  <c r="U2444" i="1"/>
  <c r="S2444" i="1"/>
  <c r="O2444" i="1"/>
  <c r="J2444" i="1"/>
  <c r="G2444" i="1"/>
  <c r="H2444" i="1" s="1"/>
  <c r="AC2442" i="1"/>
  <c r="AE2442" i="1" s="1"/>
  <c r="AD2442" i="1" s="1"/>
  <c r="V2442" i="1"/>
  <c r="O2442" i="1"/>
  <c r="L2442" i="1" a="1"/>
  <c r="L2442" i="1" s="1"/>
  <c r="M2442" i="1" s="1" a="1"/>
  <c r="M2442" i="1" s="1"/>
  <c r="J2442" i="1"/>
  <c r="AC2441" i="1"/>
  <c r="V2441" i="1"/>
  <c r="U2441" i="1"/>
  <c r="S2441" i="1"/>
  <c r="O2441" i="1"/>
  <c r="J2441" i="1"/>
  <c r="G2441" i="1"/>
  <c r="AC2440" i="1"/>
  <c r="V2440" i="1"/>
  <c r="U2440" i="1"/>
  <c r="S2440" i="1"/>
  <c r="O2440" i="1"/>
  <c r="J2440" i="1"/>
  <c r="G2440" i="1"/>
  <c r="H2440" i="1" s="1"/>
  <c r="AC2439" i="1"/>
  <c r="V2439" i="1"/>
  <c r="U2439" i="1"/>
  <c r="S2439" i="1"/>
  <c r="O2439" i="1"/>
  <c r="J2439" i="1"/>
  <c r="G2439" i="1"/>
  <c r="H2439" i="1" s="1"/>
  <c r="AC2438" i="1"/>
  <c r="V2438" i="1"/>
  <c r="U2438" i="1"/>
  <c r="S2438" i="1"/>
  <c r="O2438" i="1"/>
  <c r="J2438" i="1"/>
  <c r="G2438" i="1"/>
  <c r="H2438" i="1" s="1"/>
  <c r="AC2437" i="1"/>
  <c r="AE2437" i="1" s="1"/>
  <c r="V2437" i="1"/>
  <c r="O2437" i="1"/>
  <c r="J2437" i="1"/>
  <c r="G2437" i="1"/>
  <c r="AC2436" i="1"/>
  <c r="V2436" i="1"/>
  <c r="U2436" i="1"/>
  <c r="S2436" i="1"/>
  <c r="O2436" i="1"/>
  <c r="J2436" i="1"/>
  <c r="G2436" i="1"/>
  <c r="H2436" i="1" s="1"/>
  <c r="AC2435" i="1"/>
  <c r="V2435" i="1"/>
  <c r="U2435" i="1"/>
  <c r="S2435" i="1"/>
  <c r="O2435" i="1"/>
  <c r="J2435" i="1"/>
  <c r="G2435" i="1"/>
  <c r="AC2434" i="1"/>
  <c r="V2434" i="1"/>
  <c r="U2434" i="1"/>
  <c r="S2434" i="1"/>
  <c r="O2434" i="1"/>
  <c r="J2434" i="1"/>
  <c r="G2434" i="1"/>
  <c r="AC2433" i="1"/>
  <c r="V2433" i="1"/>
  <c r="U2433" i="1"/>
  <c r="S2433" i="1"/>
  <c r="O2433" i="1"/>
  <c r="J2433" i="1"/>
  <c r="G2433" i="1"/>
  <c r="H2433" i="1" s="1"/>
  <c r="AC2432" i="1"/>
  <c r="AE2432" i="1" s="1"/>
  <c r="V2432" i="1"/>
  <c r="O2432" i="1"/>
  <c r="J2432" i="1"/>
  <c r="G2432" i="1"/>
  <c r="AC2431" i="1"/>
  <c r="AE2431" i="1" s="1"/>
  <c r="V2431" i="1"/>
  <c r="V2447" i="1" s="1"/>
  <c r="O2431" i="1"/>
  <c r="J2431" i="1"/>
  <c r="G2431" i="1"/>
  <c r="H2431" i="1" s="1"/>
  <c r="AC2430" i="1"/>
  <c r="V2430" i="1"/>
  <c r="U2430" i="1"/>
  <c r="S2430" i="1"/>
  <c r="O2430" i="1"/>
  <c r="J2430" i="1"/>
  <c r="G2430" i="1"/>
  <c r="H2430" i="1" s="1"/>
  <c r="AC2429" i="1"/>
  <c r="V2429" i="1"/>
  <c r="U2429" i="1"/>
  <c r="S2429" i="1"/>
  <c r="O2429" i="1"/>
  <c r="J2429" i="1"/>
  <c r="G2429" i="1"/>
  <c r="H2429" i="1" s="1"/>
  <c r="AC2428" i="1"/>
  <c r="V2428" i="1"/>
  <c r="U2428" i="1"/>
  <c r="S2428" i="1"/>
  <c r="O2428" i="1"/>
  <c r="J2428" i="1"/>
  <c r="G2428" i="1"/>
  <c r="H2428" i="1" s="1"/>
  <c r="AC2427" i="1"/>
  <c r="V2427" i="1"/>
  <c r="U2427" i="1"/>
  <c r="S2427" i="1"/>
  <c r="O2427" i="1"/>
  <c r="J2427" i="1"/>
  <c r="G2427" i="1"/>
  <c r="AC2426" i="1"/>
  <c r="V2426" i="1"/>
  <c r="U2426" i="1"/>
  <c r="S2426" i="1"/>
  <c r="O2426" i="1"/>
  <c r="J2426" i="1"/>
  <c r="G2426" i="1"/>
  <c r="H2426" i="1" s="1"/>
  <c r="AC2425" i="1"/>
  <c r="AE2425" i="1" s="1"/>
  <c r="V2425" i="1"/>
  <c r="O2425" i="1"/>
  <c r="J2425" i="1"/>
  <c r="G2425" i="1"/>
  <c r="H2425" i="1" s="1"/>
  <c r="AC2424" i="1"/>
  <c r="AE2424" i="1" s="1"/>
  <c r="V2424" i="1"/>
  <c r="O2424" i="1"/>
  <c r="J2424" i="1"/>
  <c r="G2424" i="1"/>
  <c r="H2424" i="1" s="1"/>
  <c r="AC2423" i="1"/>
  <c r="AE2423" i="1" s="1"/>
  <c r="V2423" i="1"/>
  <c r="O2423" i="1"/>
  <c r="J2423" i="1"/>
  <c r="G2423" i="1"/>
  <c r="H2423" i="1" s="1"/>
  <c r="AC2422" i="1"/>
  <c r="AE2422" i="1" s="1"/>
  <c r="V2422" i="1"/>
  <c r="O2422" i="1"/>
  <c r="J2422" i="1"/>
  <c r="G2422" i="1"/>
  <c r="H2422" i="1" s="1"/>
  <c r="AC2421" i="1"/>
  <c r="AE2421" i="1" s="1"/>
  <c r="V2421" i="1"/>
  <c r="O2421" i="1"/>
  <c r="J2421" i="1"/>
  <c r="G2421" i="1"/>
  <c r="H2421" i="1" s="1"/>
  <c r="AC2420" i="1"/>
  <c r="V2420" i="1"/>
  <c r="U2420" i="1"/>
  <c r="S2420" i="1"/>
  <c r="O2420" i="1"/>
  <c r="J2420" i="1"/>
  <c r="G2420" i="1"/>
  <c r="H2420" i="1" s="1"/>
  <c r="AC2419" i="1"/>
  <c r="V2419" i="1"/>
  <c r="U2419" i="1"/>
  <c r="S2419" i="1"/>
  <c r="O2419" i="1"/>
  <c r="J2419" i="1"/>
  <c r="G2419" i="1"/>
  <c r="H2419" i="1" s="1"/>
  <c r="AC2418" i="1"/>
  <c r="V2418" i="1"/>
  <c r="U2418" i="1"/>
  <c r="S2418" i="1"/>
  <c r="O2418" i="1"/>
  <c r="J2418" i="1"/>
  <c r="G2418" i="1"/>
  <c r="AC2417" i="1"/>
  <c r="V2417" i="1"/>
  <c r="U2417" i="1"/>
  <c r="S2417" i="1"/>
  <c r="O2417" i="1"/>
  <c r="J2417" i="1"/>
  <c r="G2417" i="1"/>
  <c r="H2417" i="1" s="1"/>
  <c r="AC2416" i="1"/>
  <c r="V2416" i="1"/>
  <c r="U2416" i="1"/>
  <c r="S2416" i="1"/>
  <c r="O2416" i="1"/>
  <c r="J2416" i="1"/>
  <c r="G2416" i="1"/>
  <c r="AC2415" i="1"/>
  <c r="V2415" i="1"/>
  <c r="U2415" i="1"/>
  <c r="S2415" i="1"/>
  <c r="O2415" i="1"/>
  <c r="J2415" i="1"/>
  <c r="G2415" i="1"/>
  <c r="H2415" i="1" s="1"/>
  <c r="AC2414" i="1"/>
  <c r="V2414" i="1"/>
  <c r="U2414" i="1"/>
  <c r="S2414" i="1"/>
  <c r="O2414" i="1"/>
  <c r="J2414" i="1"/>
  <c r="G2414" i="1"/>
  <c r="H2414" i="1" s="1"/>
  <c r="AC2413" i="1"/>
  <c r="V2413" i="1"/>
  <c r="U2413" i="1"/>
  <c r="S2413" i="1"/>
  <c r="O2413" i="1"/>
  <c r="J2413" i="1"/>
  <c r="G2413" i="1"/>
  <c r="AC2412" i="1"/>
  <c r="V2412" i="1"/>
  <c r="U2412" i="1"/>
  <c r="S2412" i="1"/>
  <c r="O2412" i="1"/>
  <c r="J2412" i="1"/>
  <c r="G2412" i="1"/>
  <c r="H2412" i="1" s="1"/>
  <c r="AC2411" i="1"/>
  <c r="AE2411" i="1" s="1"/>
  <c r="V2411" i="1"/>
  <c r="O2411" i="1"/>
  <c r="J2411" i="1"/>
  <c r="G2411" i="1"/>
  <c r="AE3306" i="1" l="1"/>
  <c r="AD3306" i="1" s="1"/>
  <c r="AD3288" i="1"/>
  <c r="AD3330" i="1"/>
  <c r="AB3289" i="1"/>
  <c r="AB3278" i="1"/>
  <c r="AE2486" i="1"/>
  <c r="AD2486" i="1" s="1"/>
  <c r="AE3329" i="1"/>
  <c r="AD3329" i="1" s="1"/>
  <c r="AB3353" i="1"/>
  <c r="AD3368" i="1"/>
  <c r="AB3365" i="1"/>
  <c r="AE3274" i="1"/>
  <c r="AD3274" i="1" s="1"/>
  <c r="AE2540" i="1"/>
  <c r="AD2540" i="1" s="1"/>
  <c r="AE3337" i="1"/>
  <c r="AD3337" i="1" s="1"/>
  <c r="AD3366" i="1"/>
  <c r="AB2548" i="1"/>
  <c r="AD3390" i="1"/>
  <c r="AE3382" i="1"/>
  <c r="AD3382" i="1" s="1"/>
  <c r="AE3258" i="1"/>
  <c r="AD3258" i="1" s="1"/>
  <c r="AD3271" i="1"/>
  <c r="AE2531" i="1"/>
  <c r="AD2531" i="1" s="1"/>
  <c r="AE3348" i="1"/>
  <c r="AD3348" i="1" s="1"/>
  <c r="AE3311" i="1"/>
  <c r="AD3311" i="1" s="1"/>
  <c r="AB3367" i="1"/>
  <c r="AB3374" i="1"/>
  <c r="AE3273" i="1"/>
  <c r="AD3273" i="1" s="1"/>
  <c r="AE3309" i="1"/>
  <c r="AD3309" i="1" s="1"/>
  <c r="AD2461" i="1"/>
  <c r="AD3257" i="1"/>
  <c r="AD3263" i="1"/>
  <c r="AE3299" i="1"/>
  <c r="AD3299" i="1" s="1"/>
  <c r="AB3364" i="1"/>
  <c r="AB3323" i="1"/>
  <c r="AE3328" i="1"/>
  <c r="AD3328" i="1" s="1"/>
  <c r="AE3351" i="1"/>
  <c r="AD3351" i="1" s="1"/>
  <c r="AE3312" i="1"/>
  <c r="AD3312" i="1" s="1"/>
  <c r="AE3259" i="1"/>
  <c r="AD3259" i="1" s="1"/>
  <c r="AE3335" i="1"/>
  <c r="AD3335" i="1" s="1"/>
  <c r="AE3361" i="1"/>
  <c r="AD3361" i="1" s="1"/>
  <c r="AD2527" i="1"/>
  <c r="AD3381" i="1"/>
  <c r="AD3291" i="1"/>
  <c r="H3390" i="1"/>
  <c r="H3318" i="1"/>
  <c r="AD3347" i="1"/>
  <c r="AE3365" i="1"/>
  <c r="AD3365" i="1" s="1"/>
  <c r="AE3301" i="1"/>
  <c r="AD3301" i="1" s="1"/>
  <c r="AD2431" i="1"/>
  <c r="AD3380" i="1"/>
  <c r="AE2538" i="1"/>
  <c r="AD2538" i="1" s="1"/>
  <c r="AE3298" i="1"/>
  <c r="AD3298" i="1" s="1"/>
  <c r="AE2428" i="1"/>
  <c r="AD2428" i="1" s="1"/>
  <c r="AD3319" i="1"/>
  <c r="H3380" i="1"/>
  <c r="AE2522" i="1"/>
  <c r="AD2522" i="1" s="1"/>
  <c r="AE3308" i="1"/>
  <c r="AD3308" i="1" s="1"/>
  <c r="AD3318" i="1"/>
  <c r="AE3344" i="1"/>
  <c r="AD3344" i="1" s="1"/>
  <c r="AE3360" i="1"/>
  <c r="AD3360" i="1" s="1"/>
  <c r="AD3363" i="1"/>
  <c r="AE3384" i="1"/>
  <c r="AD3384" i="1" s="1"/>
  <c r="AE3387" i="1"/>
  <c r="AD3387" i="1" s="1"/>
  <c r="AB2449" i="1"/>
  <c r="AE3277" i="1"/>
  <c r="AD3277" i="1" s="1"/>
  <c r="H3364" i="1"/>
  <c r="AE3272" i="1"/>
  <c r="AD3272" i="1" s="1"/>
  <c r="H3367" i="1"/>
  <c r="AB3381" i="1"/>
  <c r="AE2438" i="1"/>
  <c r="AD2438" i="1" s="1"/>
  <c r="AE2419" i="1"/>
  <c r="AD2419" i="1" s="1"/>
  <c r="AE2435" i="1"/>
  <c r="AD2435" i="1" s="1"/>
  <c r="H3257" i="1"/>
  <c r="AD3268" i="1"/>
  <c r="AE3279" i="1"/>
  <c r="AD3279" i="1" s="1"/>
  <c r="AD3290" i="1"/>
  <c r="AE3314" i="1"/>
  <c r="AD3314" i="1" s="1"/>
  <c r="AB3321" i="1"/>
  <c r="AE3358" i="1"/>
  <c r="AD3358" i="1" s="1"/>
  <c r="AE2520" i="1"/>
  <c r="AD2520" i="1" s="1"/>
  <c r="AE3265" i="1"/>
  <c r="AD3265" i="1" s="1"/>
  <c r="AD3269" i="1"/>
  <c r="AB3303" i="1"/>
  <c r="AD3364" i="1"/>
  <c r="AE2537" i="1"/>
  <c r="AD2537" i="1" s="1"/>
  <c r="AE3286" i="1"/>
  <c r="AD3286" i="1" s="1"/>
  <c r="AD3367" i="1"/>
  <c r="AB3322" i="1"/>
  <c r="AE3336" i="1"/>
  <c r="AD3336" i="1" s="1"/>
  <c r="AE3284" i="1"/>
  <c r="AD3284" i="1" s="1"/>
  <c r="AB3307" i="1"/>
  <c r="AE3310" i="1"/>
  <c r="AD3310" i="1" s="1"/>
  <c r="AE3389" i="1"/>
  <c r="AD3389" i="1" s="1"/>
  <c r="AE2430" i="1"/>
  <c r="AD2430" i="1" s="1"/>
  <c r="AE3386" i="1"/>
  <c r="AD3386" i="1" s="1"/>
  <c r="AE3362" i="1"/>
  <c r="AD3362" i="1" s="1"/>
  <c r="AB3302" i="1"/>
  <c r="AE3305" i="1"/>
  <c r="AD3305" i="1" s="1"/>
  <c r="AB3363" i="1"/>
  <c r="H3366" i="1"/>
  <c r="AB3368" i="1"/>
  <c r="AE2504" i="1"/>
  <c r="AD2504" i="1" s="1"/>
  <c r="AE3352" i="1"/>
  <c r="AD3352" i="1" s="1"/>
  <c r="AE3356" i="1"/>
  <c r="AD3356" i="1" s="1"/>
  <c r="AB3375" i="1"/>
  <c r="AE3260" i="1"/>
  <c r="AD3260" i="1" s="1"/>
  <c r="AE3282" i="1"/>
  <c r="AD3282" i="1" s="1"/>
  <c r="H3289" i="1"/>
  <c r="AE3331" i="1"/>
  <c r="AD3331" i="1" s="1"/>
  <c r="AE3334" i="1"/>
  <c r="AD3334" i="1" s="1"/>
  <c r="AE2498" i="1"/>
  <c r="AD2498" i="1" s="1"/>
  <c r="AB3297" i="1"/>
  <c r="AE3300" i="1"/>
  <c r="AD3300" i="1" s="1"/>
  <c r="AE3317" i="1"/>
  <c r="AD3317" i="1" s="1"/>
  <c r="AE3372" i="1"/>
  <c r="AD3372" i="1" s="1"/>
  <c r="AE3378" i="1"/>
  <c r="AD3378" i="1" s="1"/>
  <c r="AB3385" i="1"/>
  <c r="AE3315" i="1"/>
  <c r="AD3315" i="1" s="1"/>
  <c r="H2416" i="1"/>
  <c r="AD2463" i="1"/>
  <c r="AB2514" i="1"/>
  <c r="H3281" i="1"/>
  <c r="AE3285" i="1"/>
  <c r="AD3285" i="1" s="1"/>
  <c r="AD3321" i="1"/>
  <c r="AD3341" i="1"/>
  <c r="AE3346" i="1"/>
  <c r="AD3346" i="1" s="1"/>
  <c r="AD3289" i="1"/>
  <c r="AE3266" i="1"/>
  <c r="AD3266" i="1" s="1"/>
  <c r="H3286" i="1"/>
  <c r="AB3290" i="1"/>
  <c r="AE3292" i="1"/>
  <c r="AD3292" i="1" s="1"/>
  <c r="H3330" i="1"/>
  <c r="AD2490" i="1"/>
  <c r="AD2508" i="1"/>
  <c r="AE3275" i="1"/>
  <c r="AD3275" i="1" s="1"/>
  <c r="H3280" i="1"/>
  <c r="H3290" i="1"/>
  <c r="H3309" i="1"/>
  <c r="AD2437" i="1"/>
  <c r="AE2446" i="1"/>
  <c r="AD2446" i="1" s="1"/>
  <c r="AD2544" i="1"/>
  <c r="AE3261" i="1"/>
  <c r="AD3261" i="1" s="1"/>
  <c r="AE3283" i="1"/>
  <c r="AD3283" i="1" s="1"/>
  <c r="AE3327" i="1"/>
  <c r="AD3327" i="1" s="1"/>
  <c r="AE3332" i="1"/>
  <c r="AD3332" i="1" s="1"/>
  <c r="AD3338" i="1"/>
  <c r="AE3357" i="1"/>
  <c r="AD3357" i="1" s="1"/>
  <c r="H3371" i="1"/>
  <c r="AE3379" i="1"/>
  <c r="AD3379" i="1" s="1"/>
  <c r="AB3391" i="1"/>
  <c r="AD2493" i="1"/>
  <c r="AD2511" i="1"/>
  <c r="AE2496" i="1"/>
  <c r="AD2496" i="1" s="1"/>
  <c r="AE2505" i="1"/>
  <c r="AD2505" i="1" s="1"/>
  <c r="AB2533" i="1"/>
  <c r="AE3295" i="1"/>
  <c r="AD3295" i="1" s="1"/>
  <c r="AB3319" i="1"/>
  <c r="AE3373" i="1"/>
  <c r="AD3373" i="1" s="1"/>
  <c r="AE3264" i="1"/>
  <c r="AD3264" i="1" s="1"/>
  <c r="AD3270" i="1"/>
  <c r="AD3281" i="1"/>
  <c r="AD3296" i="1"/>
  <c r="AB3313" i="1"/>
  <c r="AB3330" i="1"/>
  <c r="AD3342" i="1"/>
  <c r="H3377" i="1"/>
  <c r="AE3388" i="1"/>
  <c r="AD3388" i="1" s="1"/>
  <c r="AE2494" i="1"/>
  <c r="AD2494" i="1" s="1"/>
  <c r="AE2458" i="1"/>
  <c r="AD2458" i="1" s="1"/>
  <c r="AD2499" i="1"/>
  <c r="AE2503" i="1"/>
  <c r="AD2503" i="1" s="1"/>
  <c r="AE2487" i="1"/>
  <c r="AD2487" i="1" s="1"/>
  <c r="AE3262" i="1"/>
  <c r="AD3262" i="1" s="1"/>
  <c r="H3265" i="1"/>
  <c r="AE2521" i="1"/>
  <c r="AD2521" i="1" s="1"/>
  <c r="AB2462" i="1"/>
  <c r="AB2477" i="1"/>
  <c r="AE2541" i="1"/>
  <c r="AD2541" i="1" s="1"/>
  <c r="AE3276" i="1"/>
  <c r="AD3276" i="1" s="1"/>
  <c r="AB3320" i="1"/>
  <c r="AE3371" i="1"/>
  <c r="AD3371" i="1" s="1"/>
  <c r="AE3267" i="1"/>
  <c r="AD3267" i="1" s="1"/>
  <c r="AE3280" i="1"/>
  <c r="AD3280" i="1" s="1"/>
  <c r="AB3288" i="1"/>
  <c r="AB3291" i="1"/>
  <c r="AE3293" i="1"/>
  <c r="AD3293" i="1" s="1"/>
  <c r="AE3304" i="1"/>
  <c r="AD3304" i="1" s="1"/>
  <c r="AE3316" i="1"/>
  <c r="AD3316" i="1" s="1"/>
  <c r="AD3323" i="1"/>
  <c r="AD3343" i="1"/>
  <c r="AE3392" i="1"/>
  <c r="AD3392" i="1" s="1"/>
  <c r="AD3339" i="1"/>
  <c r="AB3324" i="1"/>
  <c r="AE3345" i="1"/>
  <c r="AD3345" i="1" s="1"/>
  <c r="AB3354" i="1"/>
  <c r="H3372" i="1"/>
  <c r="AE3377" i="1"/>
  <c r="AD3377" i="1" s="1"/>
  <c r="AD2432" i="1"/>
  <c r="AE2444" i="1"/>
  <c r="AD2444" i="1" s="1"/>
  <c r="AE2414" i="1"/>
  <c r="AD2414" i="1" s="1"/>
  <c r="AD2517" i="1"/>
  <c r="AE2497" i="1"/>
  <c r="AD2497" i="1" s="1"/>
  <c r="AD2506" i="1"/>
  <c r="AD2525" i="1"/>
  <c r="AD3278" i="1"/>
  <c r="AE2452" i="1"/>
  <c r="AD2452" i="1" s="1"/>
  <c r="AE2488" i="1"/>
  <c r="AD2488" i="1" s="1"/>
  <c r="AB2513" i="1"/>
  <c r="AE3294" i="1"/>
  <c r="AD3294" i="1" s="1"/>
  <c r="AD3340" i="1"/>
  <c r="AE2473" i="1"/>
  <c r="AD2473" i="1" s="1"/>
  <c r="AE2480" i="1"/>
  <c r="AD2480" i="1" s="1"/>
  <c r="AE2412" i="1"/>
  <c r="AD2412" i="1" s="1"/>
  <c r="AE2417" i="1"/>
  <c r="AD2417" i="1" s="1"/>
  <c r="AD2423" i="1"/>
  <c r="AE2433" i="1"/>
  <c r="AD2433" i="1" s="1"/>
  <c r="AD2447" i="1"/>
  <c r="AE2453" i="1"/>
  <c r="AD2453" i="1" s="1"/>
  <c r="H2459" i="1"/>
  <c r="AB2463" i="1"/>
  <c r="AE2530" i="1"/>
  <c r="AD2530" i="1" s="1"/>
  <c r="AE2542" i="1"/>
  <c r="AD2542" i="1" s="1"/>
  <c r="AD3307" i="1"/>
  <c r="AD3320" i="1"/>
  <c r="AD3322" i="1"/>
  <c r="AD3324" i="1"/>
  <c r="AD3333" i="1"/>
  <c r="AD2500" i="1"/>
  <c r="H3356" i="1"/>
  <c r="AB3359" i="1"/>
  <c r="AE2519" i="1"/>
  <c r="AD2519" i="1" s="1"/>
  <c r="H2522" i="1"/>
  <c r="H3312" i="1"/>
  <c r="H3317" i="1"/>
  <c r="H3332" i="1"/>
  <c r="H3339" i="1"/>
  <c r="H3341" i="1"/>
  <c r="H3343" i="1"/>
  <c r="AE2469" i="1"/>
  <c r="AD2469" i="1" s="1"/>
  <c r="AE2491" i="1"/>
  <c r="AD2491" i="1" s="1"/>
  <c r="H2500" i="1"/>
  <c r="AD2507" i="1"/>
  <c r="AE2516" i="1"/>
  <c r="AD2516" i="1" s="1"/>
  <c r="H2531" i="1"/>
  <c r="H3258" i="1"/>
  <c r="H3263" i="1"/>
  <c r="H3278" i="1"/>
  <c r="H3301" i="1"/>
  <c r="H3306" i="1"/>
  <c r="AE3369" i="1"/>
  <c r="AD3369" i="1" s="1"/>
  <c r="H3319" i="1"/>
  <c r="H3321" i="1"/>
  <c r="H3323" i="1"/>
  <c r="AD3359" i="1"/>
  <c r="AD2483" i="1"/>
  <c r="H3389" i="1"/>
  <c r="AB3268" i="1"/>
  <c r="AB3270" i="1"/>
  <c r="H3352" i="1"/>
  <c r="H3358" i="1"/>
  <c r="AE2550" i="1"/>
  <c r="AD2550" i="1" s="1"/>
  <c r="AB3339" i="1"/>
  <c r="AB3341" i="1"/>
  <c r="AB3343" i="1"/>
  <c r="AE2441" i="1"/>
  <c r="AD2441" i="1" s="1"/>
  <c r="AE2451" i="1"/>
  <c r="AD2451" i="1" s="1"/>
  <c r="AE2471" i="1"/>
  <c r="AD2471" i="1" s="1"/>
  <c r="H2487" i="1"/>
  <c r="AE2415" i="1"/>
  <c r="AD2415" i="1" s="1"/>
  <c r="AE2420" i="1"/>
  <c r="AD2420" i="1" s="1"/>
  <c r="AE2445" i="1"/>
  <c r="AD2445" i="1" s="1"/>
  <c r="AB2448" i="1"/>
  <c r="AE2459" i="1"/>
  <c r="AD2459" i="1" s="1"/>
  <c r="AD2421" i="1"/>
  <c r="AE2448" i="1"/>
  <c r="AD2448" i="1" s="1"/>
  <c r="H2452" i="1"/>
  <c r="AB2461" i="1"/>
  <c r="AB2464" i="1"/>
  <c r="H2472" i="1"/>
  <c r="AE2477" i="1"/>
  <c r="AD2477" i="1" s="1"/>
  <c r="H2498" i="1"/>
  <c r="AD2526" i="1"/>
  <c r="H3310" i="1"/>
  <c r="H3329" i="1"/>
  <c r="H3336" i="1"/>
  <c r="H3347" i="1"/>
  <c r="H2515" i="1"/>
  <c r="AB3350" i="1"/>
  <c r="AB3393" i="1"/>
  <c r="H2413" i="1"/>
  <c r="H2454" i="1"/>
  <c r="H2457" i="1"/>
  <c r="H3262" i="1"/>
  <c r="H3269" i="1"/>
  <c r="H3271" i="1"/>
  <c r="H3300" i="1"/>
  <c r="H3305" i="1"/>
  <c r="H3338" i="1"/>
  <c r="H3340" i="1"/>
  <c r="H3342" i="1"/>
  <c r="H3344" i="1"/>
  <c r="AB3376" i="1"/>
  <c r="AE2481" i="1"/>
  <c r="AD2481" i="1" s="1"/>
  <c r="H2490" i="1"/>
  <c r="H3388" i="1"/>
  <c r="H2483" i="1"/>
  <c r="AD2425" i="1"/>
  <c r="AD2449" i="1"/>
  <c r="AE2472" i="1"/>
  <c r="AD2472" i="1" s="1"/>
  <c r="AB2475" i="1"/>
  <c r="AE2478" i="1"/>
  <c r="AD2478" i="1" s="1"/>
  <c r="AB2490" i="1"/>
  <c r="H3320" i="1"/>
  <c r="H3322" i="1"/>
  <c r="H3324" i="1"/>
  <c r="H3333" i="1"/>
  <c r="AD2509" i="1"/>
  <c r="H3307" i="1"/>
  <c r="AD2424" i="1"/>
  <c r="H2435" i="1"/>
  <c r="AE2512" i="1"/>
  <c r="AD2512" i="1" s="1"/>
  <c r="H2521" i="1"/>
  <c r="AE2529" i="1"/>
  <c r="AD2529" i="1" s="1"/>
  <c r="AE2416" i="1"/>
  <c r="AD2416" i="1" s="1"/>
  <c r="H2462" i="1"/>
  <c r="AE2470" i="1"/>
  <c r="AD2470" i="1" s="1"/>
  <c r="H2473" i="1"/>
  <c r="AD2510" i="1"/>
  <c r="AD2524" i="1"/>
  <c r="AE2535" i="1"/>
  <c r="AD2535" i="1" s="1"/>
  <c r="AB3269" i="1"/>
  <c r="AB3271" i="1"/>
  <c r="AE2515" i="1"/>
  <c r="AD2515" i="1" s="1"/>
  <c r="AD2523" i="1"/>
  <c r="H2530" i="1"/>
  <c r="AE2427" i="1"/>
  <c r="AD2427" i="1" s="1"/>
  <c r="AE2440" i="1"/>
  <c r="AD2440" i="1" s="1"/>
  <c r="AB3338" i="1"/>
  <c r="AB3340" i="1"/>
  <c r="AB3342" i="1"/>
  <c r="AB3349" i="1"/>
  <c r="AB3394" i="1"/>
  <c r="AD2460" i="1"/>
  <c r="H2418" i="1"/>
  <c r="H2434" i="1"/>
  <c r="AE2467" i="1"/>
  <c r="AD2467" i="1" s="1"/>
  <c r="AE2426" i="1"/>
  <c r="AD2426" i="1" s="1"/>
  <c r="AE2436" i="1"/>
  <c r="AD2436" i="1" s="1"/>
  <c r="H2427" i="1"/>
  <c r="H2432" i="1"/>
  <c r="H2437" i="1"/>
  <c r="AE2439" i="1"/>
  <c r="AD2439" i="1" s="1"/>
  <c r="H2449" i="1"/>
  <c r="AE2492" i="1"/>
  <c r="AD2492" i="1" s="1"/>
  <c r="H2496" i="1"/>
  <c r="H2482" i="1"/>
  <c r="H2493" i="1"/>
  <c r="H2411" i="1"/>
  <c r="AE2413" i="1"/>
  <c r="AD2413" i="1" s="1"/>
  <c r="AE2418" i="1"/>
  <c r="AD2418" i="1" s="1"/>
  <c r="AE2429" i="1"/>
  <c r="AD2429" i="1" s="1"/>
  <c r="AE2434" i="1"/>
  <c r="AD2434" i="1" s="1"/>
  <c r="AE2454" i="1"/>
  <c r="AD2454" i="1" s="1"/>
  <c r="AE2457" i="1"/>
  <c r="AD2457" i="1" s="1"/>
  <c r="AE2468" i="1"/>
  <c r="AD2468" i="1" s="1"/>
  <c r="AD2475" i="1"/>
  <c r="AE2482" i="1"/>
  <c r="AD2482" i="1" s="1"/>
  <c r="AE2465" i="1"/>
  <c r="AD2465" i="1" s="1"/>
  <c r="AD2422" i="1"/>
  <c r="H2441" i="1"/>
  <c r="AE2450" i="1"/>
  <c r="AD2450" i="1" s="1"/>
  <c r="H2497" i="1"/>
  <c r="H2503" i="1"/>
  <c r="AD2528" i="1"/>
  <c r="AE2536" i="1"/>
  <c r="AD2536" i="1" s="1"/>
  <c r="AD2476" i="1"/>
  <c r="AD2546" i="1"/>
  <c r="AD2474" i="1"/>
  <c r="AD2489" i="1"/>
  <c r="AD2411" i="1"/>
  <c r="AD2462" i="1"/>
  <c r="AD2464" i="1"/>
  <c r="AB2495" i="1"/>
  <c r="AB2502" i="1"/>
  <c r="AB2545" i="1"/>
  <c r="AB2547" i="1"/>
  <c r="AE2549" i="1"/>
  <c r="AD2549" i="1" s="1"/>
  <c r="AB2455" i="1"/>
  <c r="AD2543" i="1"/>
  <c r="AD2545" i="1"/>
  <c r="AD2547" i="1"/>
  <c r="H2536" i="1"/>
  <c r="H2542" i="1"/>
  <c r="H2544" i="1"/>
  <c r="H2546" i="1"/>
  <c r="AB2422" i="1"/>
  <c r="AB2424" i="1"/>
  <c r="AB2431" i="1"/>
  <c r="AB2485" i="1"/>
  <c r="AB2499" i="1"/>
  <c r="AB2507" i="1"/>
  <c r="AB2509" i="1"/>
  <c r="AB2511" i="1"/>
  <c r="AB2523" i="1"/>
  <c r="AB2525" i="1"/>
  <c r="AB2527" i="1"/>
  <c r="AB2501" i="1"/>
  <c r="AB2518" i="1"/>
  <c r="AB2544" i="1"/>
  <c r="AB2546" i="1"/>
  <c r="H2460" i="1"/>
  <c r="H2524" i="1"/>
  <c r="H2526" i="1"/>
  <c r="H2528" i="1"/>
  <c r="H2535" i="1"/>
  <c r="H2541" i="1"/>
  <c r="H2506" i="1"/>
  <c r="H2508" i="1"/>
  <c r="H2510" i="1"/>
  <c r="AB2489" i="1"/>
  <c r="AB2442" i="1"/>
  <c r="AB2474" i="1"/>
  <c r="AB2476" i="1"/>
  <c r="AB2484" i="1"/>
  <c r="AB2532" i="1"/>
  <c r="AB2551" i="1"/>
  <c r="AB2423" i="1"/>
  <c r="AB2425" i="1"/>
  <c r="AB2432" i="1"/>
  <c r="AB2500" i="1"/>
  <c r="AB2506" i="1"/>
  <c r="AB2508" i="1"/>
  <c r="AB2510" i="1"/>
  <c r="AB2524" i="1"/>
  <c r="AB2526" i="1"/>
  <c r="AB2528" i="1"/>
  <c r="AN20" i="1" l="1"/>
  <c r="AN16" i="1"/>
  <c r="AH20" i="1"/>
  <c r="AH16" i="1"/>
  <c r="F1903" i="3"/>
  <c r="N1903" i="3" s="1"/>
  <c r="F1902" i="3"/>
  <c r="N1902" i="3" s="1"/>
  <c r="F1901" i="3"/>
  <c r="N1901" i="3" s="1"/>
  <c r="F1900" i="3"/>
  <c r="N1900" i="3" s="1"/>
  <c r="F1899" i="3"/>
  <c r="N1899" i="3" s="1"/>
  <c r="F1898" i="3"/>
  <c r="N1898" i="3" s="1"/>
  <c r="F1897" i="3"/>
  <c r="N1897" i="3" s="1"/>
  <c r="F1896" i="3"/>
  <c r="N1896" i="3" s="1"/>
  <c r="F1895" i="3"/>
  <c r="N1895" i="3" s="1"/>
  <c r="F1894" i="3"/>
  <c r="N1894" i="3" s="1"/>
  <c r="F1893" i="3"/>
  <c r="N1893" i="3" s="1"/>
  <c r="F1892" i="3"/>
  <c r="N1892" i="3" s="1"/>
  <c r="F1891" i="3"/>
  <c r="N1891" i="3" s="1"/>
  <c r="F1890" i="3"/>
  <c r="N1890" i="3" s="1"/>
  <c r="F1889" i="3"/>
  <c r="N1889" i="3" s="1"/>
  <c r="F1888" i="3"/>
  <c r="N1888" i="3" s="1"/>
  <c r="F1887" i="3"/>
  <c r="N1887" i="3" s="1"/>
  <c r="F1886" i="3"/>
  <c r="N1886" i="3" s="1"/>
  <c r="F1885" i="3"/>
  <c r="N1885" i="3" s="1"/>
  <c r="F1884" i="3"/>
  <c r="N1884" i="3" s="1"/>
  <c r="F1883" i="3"/>
  <c r="N1883" i="3" s="1"/>
  <c r="F1882" i="3"/>
  <c r="N1882" i="3" s="1"/>
  <c r="F1881" i="3"/>
  <c r="N1881" i="3" s="1"/>
  <c r="F1880" i="3"/>
  <c r="N1880" i="3" s="1"/>
  <c r="F1879" i="3"/>
  <c r="N1879" i="3" s="1"/>
  <c r="F1878" i="3"/>
  <c r="N1878" i="3" s="1"/>
  <c r="F1877" i="3"/>
  <c r="N1877" i="3" s="1"/>
  <c r="F1876" i="3"/>
  <c r="N1876" i="3" s="1"/>
  <c r="F1875" i="3"/>
  <c r="N1875" i="3" s="1"/>
  <c r="F1874" i="3"/>
  <c r="N1874" i="3" s="1"/>
  <c r="F1873" i="3"/>
  <c r="N1873" i="3" s="1"/>
  <c r="F1872" i="3"/>
  <c r="N1872" i="3" s="1"/>
  <c r="F1871" i="3"/>
  <c r="N1871" i="3" s="1"/>
  <c r="F1870" i="3"/>
  <c r="N1870" i="3" s="1"/>
  <c r="F1869" i="3"/>
  <c r="N1869" i="3" s="1"/>
  <c r="F1868" i="3"/>
  <c r="N1868" i="3" s="1"/>
  <c r="F1867" i="3"/>
  <c r="N1867" i="3" s="1"/>
  <c r="F1866" i="3"/>
  <c r="N1866" i="3" s="1"/>
  <c r="F1865" i="3"/>
  <c r="N1865" i="3" s="1"/>
  <c r="F1864" i="3"/>
  <c r="N1864" i="3" s="1"/>
  <c r="F1863" i="3"/>
  <c r="N1863" i="3" s="1"/>
  <c r="F1862" i="3"/>
  <c r="N1862" i="3" s="1"/>
  <c r="F1861" i="3"/>
  <c r="N1861" i="3" s="1"/>
  <c r="F1860" i="3"/>
  <c r="N1860" i="3" s="1"/>
  <c r="F1859" i="3"/>
  <c r="N1859" i="3" s="1"/>
  <c r="F1858" i="3"/>
  <c r="N1858" i="3" s="1"/>
  <c r="F1857" i="3"/>
  <c r="N1857" i="3" s="1"/>
  <c r="F1856" i="3"/>
  <c r="N1856" i="3" s="1"/>
  <c r="F1855" i="3"/>
  <c r="N1855" i="3" s="1"/>
  <c r="F1854" i="3"/>
  <c r="N1854" i="3" s="1"/>
  <c r="F1853" i="3"/>
  <c r="N1853" i="3" s="1"/>
  <c r="F1852" i="3"/>
  <c r="N1852" i="3" s="1"/>
  <c r="F1851" i="3"/>
  <c r="N1851" i="3" s="1"/>
  <c r="F1850" i="3"/>
  <c r="N1850" i="3" s="1"/>
  <c r="F1849" i="3"/>
  <c r="N1849" i="3" s="1"/>
  <c r="F1848" i="3"/>
  <c r="N1848" i="3" s="1"/>
  <c r="F1847" i="3"/>
  <c r="N1847" i="3" s="1"/>
  <c r="F1846" i="3"/>
  <c r="N1846" i="3" s="1"/>
  <c r="F1845" i="3"/>
  <c r="N1845" i="3" s="1"/>
  <c r="F1844" i="3"/>
  <c r="N1844" i="3" s="1"/>
  <c r="F1843" i="3"/>
  <c r="N1843" i="3" s="1"/>
  <c r="F1842" i="3"/>
  <c r="N1842" i="3" s="1"/>
  <c r="F1841" i="3"/>
  <c r="N1841" i="3" s="1"/>
  <c r="F1840" i="3"/>
  <c r="N1840" i="3" s="1"/>
  <c r="F1839" i="3"/>
  <c r="N1839" i="3" s="1"/>
  <c r="F1838" i="3"/>
  <c r="N1838" i="3" s="1"/>
  <c r="F1837" i="3"/>
  <c r="N1837" i="3" s="1"/>
  <c r="F1836" i="3"/>
  <c r="N1836" i="3" s="1"/>
  <c r="F1835" i="3"/>
  <c r="N1835" i="3" s="1"/>
  <c r="F1834" i="3"/>
  <c r="N1834" i="3" s="1"/>
  <c r="F1833" i="3"/>
  <c r="N1833" i="3" s="1"/>
  <c r="F1832" i="3"/>
  <c r="N1832" i="3" s="1"/>
  <c r="F1831" i="3"/>
  <c r="N1831" i="3" s="1"/>
  <c r="F1830" i="3"/>
  <c r="N1830" i="3" s="1"/>
  <c r="F1829" i="3"/>
  <c r="N1829" i="3" s="1"/>
  <c r="F1828" i="3"/>
  <c r="N1828" i="3" s="1"/>
  <c r="F1827" i="3"/>
  <c r="N1827" i="3" s="1"/>
  <c r="F1826" i="3"/>
  <c r="N1826" i="3" s="1"/>
  <c r="F1825" i="3"/>
  <c r="N1825" i="3" s="1"/>
  <c r="F1824" i="3"/>
  <c r="N1824" i="3" s="1"/>
  <c r="F1823" i="3"/>
  <c r="N1823" i="3" s="1"/>
  <c r="F1822" i="3"/>
  <c r="N1822" i="3" s="1"/>
  <c r="F1821" i="3"/>
  <c r="N1821" i="3" s="1"/>
  <c r="F1820" i="3"/>
  <c r="N1820" i="3" s="1"/>
  <c r="F1819" i="3"/>
  <c r="N1819" i="3" s="1"/>
  <c r="F1818" i="3"/>
  <c r="N1818" i="3" s="1"/>
  <c r="F1817" i="3"/>
  <c r="N1817" i="3" s="1"/>
  <c r="F1816" i="3"/>
  <c r="N1816" i="3" s="1"/>
  <c r="F1815" i="3"/>
  <c r="N1815" i="3" s="1"/>
  <c r="F1814" i="3"/>
  <c r="N1814" i="3" s="1"/>
  <c r="F1813" i="3"/>
  <c r="N1813" i="3" s="1"/>
  <c r="F1812" i="3"/>
  <c r="N1812" i="3" s="1"/>
  <c r="F1811" i="3"/>
  <c r="N1811" i="3" s="1"/>
  <c r="F1810" i="3"/>
  <c r="N1810" i="3" s="1"/>
  <c r="F1809" i="3"/>
  <c r="N1809" i="3" s="1"/>
  <c r="F1808" i="3"/>
  <c r="N1808" i="3" s="1"/>
  <c r="F1807" i="3"/>
  <c r="N1807" i="3" s="1"/>
  <c r="F1806" i="3"/>
  <c r="N1806" i="3" s="1"/>
  <c r="F1805" i="3"/>
  <c r="N1805" i="3" s="1"/>
  <c r="F1804" i="3"/>
  <c r="N1804" i="3" s="1"/>
  <c r="F1803" i="3"/>
  <c r="N1803" i="3" s="1"/>
  <c r="F1802" i="3"/>
  <c r="N1802" i="3" s="1"/>
  <c r="F1801" i="3"/>
  <c r="N1801" i="3" s="1"/>
  <c r="F1800" i="3"/>
  <c r="N1800" i="3" s="1"/>
  <c r="F1799" i="3"/>
  <c r="N1799" i="3" s="1"/>
  <c r="N1798" i="3"/>
  <c r="N1797" i="3"/>
  <c r="N1796" i="3"/>
  <c r="N1795" i="3"/>
  <c r="F1794" i="3"/>
  <c r="N1794" i="3" s="1"/>
  <c r="F1793" i="3"/>
  <c r="N1793" i="3" s="1"/>
  <c r="F1792" i="3"/>
  <c r="N1792" i="3" s="1"/>
  <c r="F1791" i="3"/>
  <c r="N1791" i="3" s="1"/>
  <c r="F1790" i="3"/>
  <c r="N1790" i="3" s="1"/>
  <c r="F1789" i="3"/>
  <c r="N1789" i="3" s="1"/>
  <c r="F1788" i="3"/>
  <c r="N1788" i="3" s="1"/>
  <c r="F1787" i="3"/>
  <c r="N1787" i="3" s="1"/>
  <c r="F1786" i="3"/>
  <c r="N1786" i="3" s="1"/>
  <c r="F1785" i="3"/>
  <c r="N1785" i="3" s="1"/>
  <c r="F1784" i="3"/>
  <c r="N1784" i="3" s="1"/>
  <c r="F1303" i="3"/>
  <c r="N1303" i="3" s="1"/>
  <c r="F1302" i="3"/>
  <c r="N1302" i="3" s="1"/>
  <c r="F1301" i="3"/>
  <c r="N1301" i="3" s="1"/>
  <c r="F1300" i="3"/>
  <c r="N1300" i="3" s="1"/>
  <c r="F1299" i="3"/>
  <c r="N1299" i="3" s="1"/>
  <c r="F1298" i="3"/>
  <c r="N1298" i="3" s="1"/>
  <c r="F1297" i="3"/>
  <c r="N1297" i="3" s="1"/>
  <c r="F1296" i="3"/>
  <c r="N1296" i="3" s="1"/>
  <c r="F1295" i="3"/>
  <c r="N1295" i="3" s="1"/>
  <c r="F1294" i="3"/>
  <c r="N1294" i="3" s="1"/>
  <c r="F1293" i="3"/>
  <c r="N1293" i="3" s="1"/>
  <c r="F1292" i="3"/>
  <c r="N1292" i="3" s="1"/>
  <c r="F1291" i="3"/>
  <c r="N1291" i="3" s="1"/>
  <c r="F1290" i="3"/>
  <c r="N1290" i="3" s="1"/>
  <c r="F1289" i="3"/>
  <c r="N1289" i="3" s="1"/>
  <c r="F1288" i="3"/>
  <c r="N1288" i="3" s="1"/>
  <c r="F1287" i="3"/>
  <c r="N1287" i="3" s="1"/>
  <c r="F1286" i="3"/>
  <c r="N1286" i="3" s="1"/>
  <c r="F1285" i="3"/>
  <c r="N1285" i="3" s="1"/>
  <c r="F1284" i="3"/>
  <c r="N1284" i="3" s="1"/>
  <c r="F1283" i="3"/>
  <c r="N1283" i="3" s="1"/>
  <c r="F1282" i="3"/>
  <c r="N1282" i="3" s="1"/>
  <c r="F1281" i="3"/>
  <c r="N1281" i="3" s="1"/>
  <c r="F1280" i="3"/>
  <c r="N1280" i="3" s="1"/>
  <c r="F1279" i="3"/>
  <c r="N1279" i="3" s="1"/>
  <c r="F1278" i="3"/>
  <c r="N1278" i="3" s="1"/>
  <c r="F1277" i="3"/>
  <c r="N1277" i="3" s="1"/>
  <c r="F1276" i="3"/>
  <c r="N1276" i="3" s="1"/>
  <c r="F1275" i="3"/>
  <c r="N1275" i="3" s="1"/>
  <c r="F1274" i="3"/>
  <c r="N1274" i="3" s="1"/>
  <c r="F1273" i="3"/>
  <c r="N1273" i="3" s="1"/>
  <c r="F1272" i="3"/>
  <c r="N1272" i="3" s="1"/>
  <c r="F1271" i="3"/>
  <c r="N1271" i="3" s="1"/>
  <c r="F1270" i="3"/>
  <c r="N1270" i="3" s="1"/>
  <c r="F1269" i="3"/>
  <c r="N1269" i="3" s="1"/>
  <c r="F1268" i="3"/>
  <c r="N1268" i="3" s="1"/>
  <c r="F1267" i="3"/>
  <c r="N1267" i="3" s="1"/>
  <c r="F1266" i="3"/>
  <c r="N1266" i="3" s="1"/>
  <c r="F1265" i="3"/>
  <c r="N1265" i="3" s="1"/>
  <c r="F1264" i="3"/>
  <c r="N1264" i="3" s="1"/>
  <c r="F1263" i="3"/>
  <c r="N1263" i="3" s="1"/>
  <c r="F1262" i="3"/>
  <c r="N1262" i="3" s="1"/>
  <c r="F1261" i="3"/>
  <c r="N1261" i="3" s="1"/>
  <c r="F1260" i="3"/>
  <c r="N1260" i="3" s="1"/>
  <c r="F1259" i="3"/>
  <c r="N1259" i="3" s="1"/>
  <c r="F1258" i="3"/>
  <c r="N1258" i="3" s="1"/>
  <c r="F1257" i="3"/>
  <c r="N1257" i="3" s="1"/>
  <c r="F1256" i="3"/>
  <c r="N1256" i="3" s="1"/>
  <c r="F1255" i="3"/>
  <c r="N1255" i="3" s="1"/>
  <c r="F1254" i="3"/>
  <c r="N1254" i="3" s="1"/>
  <c r="F1253" i="3"/>
  <c r="N1253" i="3" s="1"/>
  <c r="F1252" i="3"/>
  <c r="N1252" i="3" s="1"/>
  <c r="F1251" i="3"/>
  <c r="N1251" i="3" s="1"/>
  <c r="F1250" i="3"/>
  <c r="N1250" i="3" s="1"/>
  <c r="F1249" i="3"/>
  <c r="N1249" i="3" s="1"/>
  <c r="F1248" i="3"/>
  <c r="N1248" i="3" s="1"/>
  <c r="F1247" i="3"/>
  <c r="N1247" i="3" s="1"/>
  <c r="F1246" i="3"/>
  <c r="N1246" i="3" s="1"/>
  <c r="F1245" i="3"/>
  <c r="N1245" i="3" s="1"/>
  <c r="F1244" i="3"/>
  <c r="N1244" i="3" s="1"/>
  <c r="F1243" i="3"/>
  <c r="N1243" i="3" s="1"/>
  <c r="F1242" i="3"/>
  <c r="N1242" i="3" s="1"/>
  <c r="F1241" i="3"/>
  <c r="N1241" i="3" s="1"/>
  <c r="F1240" i="3"/>
  <c r="N1240" i="3" s="1"/>
  <c r="F1239" i="3"/>
  <c r="N1239" i="3" s="1"/>
  <c r="F1238" i="3"/>
  <c r="N1238" i="3" s="1"/>
  <c r="F1237" i="3"/>
  <c r="N1237" i="3" s="1"/>
  <c r="F1236" i="3"/>
  <c r="N1236" i="3" s="1"/>
  <c r="F1235" i="3"/>
  <c r="N1235" i="3" s="1"/>
  <c r="F1234" i="3"/>
  <c r="N1234" i="3" s="1"/>
  <c r="F1233" i="3"/>
  <c r="N1233" i="3" s="1"/>
  <c r="F1232" i="3"/>
  <c r="N1232" i="3" s="1"/>
  <c r="F1231" i="3"/>
  <c r="N1231" i="3" s="1"/>
  <c r="F1230" i="3"/>
  <c r="N1230" i="3" s="1"/>
  <c r="F1229" i="3"/>
  <c r="N1229" i="3" s="1"/>
  <c r="F1228" i="3"/>
  <c r="N1228" i="3" s="1"/>
  <c r="F1227" i="3"/>
  <c r="N1227" i="3" s="1"/>
  <c r="F1226" i="3"/>
  <c r="N1226" i="3" s="1"/>
  <c r="F1225" i="3"/>
  <c r="N1225" i="3" s="1"/>
  <c r="F1224" i="3"/>
  <c r="N1224" i="3" s="1"/>
  <c r="F1223" i="3"/>
  <c r="N1223" i="3" s="1"/>
  <c r="F1222" i="3"/>
  <c r="N1222" i="3" s="1"/>
  <c r="F1221" i="3"/>
  <c r="N1221" i="3" s="1"/>
  <c r="F1220" i="3"/>
  <c r="N1220" i="3" s="1"/>
  <c r="F1219" i="3"/>
  <c r="N1219" i="3" s="1"/>
  <c r="F1218" i="3"/>
  <c r="N1218" i="3" s="1"/>
  <c r="F1217" i="3"/>
  <c r="N1217" i="3" s="1"/>
  <c r="F1216" i="3"/>
  <c r="N1216" i="3" s="1"/>
  <c r="F1215" i="3"/>
  <c r="N1215" i="3" s="1"/>
  <c r="F1214" i="3"/>
  <c r="N1214" i="3" s="1"/>
  <c r="F1213" i="3"/>
  <c r="N1213" i="3" s="1"/>
  <c r="F1212" i="3"/>
  <c r="N1212" i="3" s="1"/>
  <c r="F1211" i="3"/>
  <c r="N1211" i="3" s="1"/>
  <c r="F1210" i="3"/>
  <c r="N1210" i="3" s="1"/>
  <c r="F1209" i="3"/>
  <c r="N1209" i="3" s="1"/>
  <c r="F1208" i="3"/>
  <c r="N1208" i="3" s="1"/>
  <c r="F1207" i="3"/>
  <c r="N1207" i="3" s="1"/>
  <c r="F1206" i="3"/>
  <c r="N1206" i="3" s="1"/>
  <c r="F1205" i="3"/>
  <c r="N1205" i="3" s="1"/>
  <c r="F1204" i="3"/>
  <c r="N1204" i="3" s="1"/>
  <c r="F1203" i="3"/>
  <c r="N1203" i="3" s="1"/>
  <c r="F1202" i="3"/>
  <c r="N1202" i="3" s="1"/>
  <c r="F1201" i="3"/>
  <c r="N1201" i="3" s="1"/>
  <c r="F1200" i="3"/>
  <c r="N1200" i="3" s="1"/>
  <c r="F1199" i="3"/>
  <c r="N1199" i="3" s="1"/>
  <c r="F1198" i="3"/>
  <c r="N1198" i="3" s="1"/>
  <c r="F1197" i="3"/>
  <c r="N1197" i="3" s="1"/>
  <c r="F1196" i="3"/>
  <c r="N1196" i="3" s="1"/>
  <c r="F1195" i="3"/>
  <c r="N1195" i="3" s="1"/>
  <c r="F1194" i="3"/>
  <c r="N1194" i="3" s="1"/>
  <c r="F1193" i="3"/>
  <c r="N1193" i="3" s="1"/>
  <c r="F1192" i="3"/>
  <c r="N1192" i="3" s="1"/>
  <c r="F1191" i="3"/>
  <c r="N1191" i="3" s="1"/>
  <c r="F1190" i="3"/>
  <c r="N1190" i="3" s="1"/>
  <c r="F1189" i="3"/>
  <c r="N1189" i="3" s="1"/>
  <c r="F1188" i="3"/>
  <c r="N1188" i="3" s="1"/>
  <c r="F1187" i="3"/>
  <c r="N1187" i="3" s="1"/>
  <c r="F1186" i="3"/>
  <c r="N1186" i="3" s="1"/>
  <c r="F1185" i="3"/>
  <c r="N1185" i="3" s="1"/>
  <c r="F1184" i="3"/>
  <c r="N1184" i="3" s="1"/>
  <c r="F753" i="3"/>
  <c r="N753" i="3" s="1"/>
  <c r="F752" i="3"/>
  <c r="N752" i="3" s="1"/>
  <c r="F751" i="3"/>
  <c r="N751" i="3" s="1"/>
  <c r="F750" i="3"/>
  <c r="N750" i="3" s="1"/>
  <c r="F749" i="3"/>
  <c r="N749" i="3" s="1"/>
  <c r="F748" i="3"/>
  <c r="N748" i="3" s="1"/>
  <c r="F747" i="3"/>
  <c r="N747" i="3" s="1"/>
  <c r="F746" i="3"/>
  <c r="N746" i="3" s="1"/>
  <c r="F745" i="3"/>
  <c r="N745" i="3" s="1"/>
  <c r="F744" i="3"/>
  <c r="N744" i="3" s="1"/>
  <c r="F743" i="3"/>
  <c r="N743" i="3" s="1"/>
  <c r="F742" i="3"/>
  <c r="N742" i="3" s="1"/>
  <c r="F741" i="3"/>
  <c r="N741" i="3" s="1"/>
  <c r="F740" i="3"/>
  <c r="N740" i="3" s="1"/>
  <c r="F739" i="3"/>
  <c r="N739" i="3" s="1"/>
  <c r="F738" i="3"/>
  <c r="N738" i="3" s="1"/>
  <c r="F737" i="3"/>
  <c r="N737" i="3" s="1"/>
  <c r="F736" i="3"/>
  <c r="N736" i="3" s="1"/>
  <c r="F735" i="3"/>
  <c r="N735" i="3" s="1"/>
  <c r="F734" i="3"/>
  <c r="N734" i="3" s="1"/>
  <c r="F733" i="3"/>
  <c r="N733" i="3" s="1"/>
  <c r="F732" i="3"/>
  <c r="N732" i="3" s="1"/>
  <c r="F731" i="3"/>
  <c r="N731" i="3" s="1"/>
  <c r="F730" i="3"/>
  <c r="N730" i="3" s="1"/>
  <c r="F729" i="3"/>
  <c r="N729" i="3" s="1"/>
  <c r="F728" i="3"/>
  <c r="N728" i="3" s="1"/>
  <c r="F727" i="3"/>
  <c r="N727" i="3" s="1"/>
  <c r="F726" i="3"/>
  <c r="N726" i="3" s="1"/>
  <c r="F725" i="3"/>
  <c r="N725" i="3" s="1"/>
  <c r="F724" i="3"/>
  <c r="N724" i="3" s="1"/>
  <c r="F723" i="3"/>
  <c r="N723" i="3" s="1"/>
  <c r="F722" i="3"/>
  <c r="N722" i="3" s="1"/>
  <c r="F721" i="3"/>
  <c r="N721" i="3" s="1"/>
  <c r="F720" i="3"/>
  <c r="N720" i="3" s="1"/>
  <c r="F719" i="3"/>
  <c r="N719" i="3" s="1"/>
  <c r="F718" i="3"/>
  <c r="N718" i="3" s="1"/>
  <c r="F717" i="3"/>
  <c r="N717" i="3" s="1"/>
  <c r="F716" i="3"/>
  <c r="N716" i="3" s="1"/>
  <c r="F715" i="3"/>
  <c r="N715" i="3" s="1"/>
  <c r="F714" i="3"/>
  <c r="N714" i="3" s="1"/>
  <c r="F713" i="3"/>
  <c r="N713" i="3" s="1"/>
  <c r="F712" i="3"/>
  <c r="N712" i="3" s="1"/>
  <c r="F711" i="3"/>
  <c r="N711" i="3" s="1"/>
  <c r="F710" i="3"/>
  <c r="N710" i="3" s="1"/>
  <c r="F709" i="3"/>
  <c r="N709" i="3" s="1"/>
  <c r="F708" i="3"/>
  <c r="N708" i="3" s="1"/>
  <c r="F707" i="3"/>
  <c r="N707" i="3" s="1"/>
  <c r="F706" i="3"/>
  <c r="N706" i="3" s="1"/>
  <c r="F705" i="3"/>
  <c r="N705" i="3" s="1"/>
  <c r="F704" i="3"/>
  <c r="N704" i="3" s="1"/>
  <c r="F703" i="3"/>
  <c r="N703" i="3" s="1"/>
  <c r="F702" i="3"/>
  <c r="N702" i="3" s="1"/>
  <c r="F701" i="3"/>
  <c r="N701" i="3" s="1"/>
  <c r="F700" i="3"/>
  <c r="N700" i="3" s="1"/>
  <c r="F699" i="3"/>
  <c r="N699" i="3" s="1"/>
  <c r="F698" i="3"/>
  <c r="N698" i="3" s="1"/>
  <c r="F697" i="3"/>
  <c r="N697" i="3" s="1"/>
  <c r="F696" i="3"/>
  <c r="N696" i="3" s="1"/>
  <c r="F695" i="3"/>
  <c r="N695" i="3" s="1"/>
  <c r="F694" i="3"/>
  <c r="N694" i="3" s="1"/>
  <c r="F693" i="3"/>
  <c r="N693" i="3" s="1"/>
  <c r="F692" i="3"/>
  <c r="N692" i="3" s="1"/>
  <c r="F691" i="3"/>
  <c r="N691" i="3" s="1"/>
  <c r="F690" i="3"/>
  <c r="N690" i="3" s="1"/>
  <c r="F689" i="3"/>
  <c r="N689" i="3" s="1"/>
  <c r="F688" i="3"/>
  <c r="N688" i="3" s="1"/>
  <c r="F687" i="3"/>
  <c r="N687" i="3" s="1"/>
  <c r="F686" i="3"/>
  <c r="N686" i="3" s="1"/>
  <c r="F685" i="3"/>
  <c r="N685" i="3" s="1"/>
  <c r="F684" i="3"/>
  <c r="N684" i="3" s="1"/>
  <c r="F683" i="3"/>
  <c r="N683" i="3" s="1"/>
  <c r="F682" i="3"/>
  <c r="N682" i="3" s="1"/>
  <c r="F681" i="3"/>
  <c r="N681" i="3" s="1"/>
  <c r="F680" i="3"/>
  <c r="N680" i="3" s="1"/>
  <c r="F679" i="3"/>
  <c r="N679" i="3" s="1"/>
  <c r="F678" i="3"/>
  <c r="N678" i="3" s="1"/>
  <c r="F677" i="3"/>
  <c r="N677" i="3" s="1"/>
  <c r="F676" i="3"/>
  <c r="N676" i="3" s="1"/>
  <c r="F675" i="3"/>
  <c r="N675" i="3" s="1"/>
  <c r="F674" i="3"/>
  <c r="N674" i="3" s="1"/>
  <c r="F673" i="3"/>
  <c r="N673" i="3" s="1"/>
  <c r="F672" i="3"/>
  <c r="N672" i="3" s="1"/>
  <c r="F671" i="3"/>
  <c r="N671" i="3" s="1"/>
  <c r="F670" i="3"/>
  <c r="N670" i="3" s="1"/>
  <c r="F669" i="3"/>
  <c r="N669" i="3" s="1"/>
  <c r="AC1662" i="1"/>
  <c r="AE1662" i="1" s="1"/>
  <c r="AD1662" i="1" s="1"/>
  <c r="O1662" i="1"/>
  <c r="J1662" i="1"/>
  <c r="H1662" i="1"/>
  <c r="AC1661" i="1"/>
  <c r="AB1661" i="1" s="1"/>
  <c r="V1661" i="1"/>
  <c r="O1661" i="1"/>
  <c r="J1661" i="1"/>
  <c r="H1661" i="1"/>
  <c r="AC1660" i="1"/>
  <c r="AB1660" i="1" s="1"/>
  <c r="V1660" i="1"/>
  <c r="O1660" i="1"/>
  <c r="J1660" i="1"/>
  <c r="H1660" i="1"/>
  <c r="AC1659" i="1"/>
  <c r="AE1659" i="1" s="1"/>
  <c r="AD1659" i="1" s="1"/>
  <c r="V1659" i="1"/>
  <c r="O1659" i="1"/>
  <c r="J1659" i="1"/>
  <c r="H1659" i="1"/>
  <c r="AC1658" i="1"/>
  <c r="AE1658" i="1" s="1"/>
  <c r="V1658" i="1"/>
  <c r="O1658" i="1"/>
  <c r="J1658" i="1"/>
  <c r="G1658" i="1"/>
  <c r="AC1657" i="1"/>
  <c r="V1657" i="1"/>
  <c r="U1657" i="1"/>
  <c r="S1657" i="1"/>
  <c r="O1657" i="1"/>
  <c r="J1657" i="1"/>
  <c r="G1657" i="1"/>
  <c r="H1657" i="1" s="1"/>
  <c r="AC1656" i="1"/>
  <c r="V1656" i="1"/>
  <c r="U1656" i="1"/>
  <c r="S1656" i="1"/>
  <c r="O1656" i="1"/>
  <c r="J1656" i="1"/>
  <c r="G1656" i="1"/>
  <c r="H1656" i="1" s="1"/>
  <c r="AC1655" i="1"/>
  <c r="V1655" i="1"/>
  <c r="U1655" i="1"/>
  <c r="S1655" i="1"/>
  <c r="O1655" i="1"/>
  <c r="J1655" i="1"/>
  <c r="G1655" i="1"/>
  <c r="H1655" i="1" s="1"/>
  <c r="AC1654" i="1"/>
  <c r="AE1654" i="1" s="1"/>
  <c r="AD1654" i="1" s="1"/>
  <c r="V1654" i="1"/>
  <c r="O1654" i="1"/>
  <c r="L1654" i="1" a="1"/>
  <c r="L1654" i="1" s="1"/>
  <c r="M1654" i="1" s="1" a="1"/>
  <c r="M1654" i="1" s="1"/>
  <c r="J1654" i="1"/>
  <c r="AC1652" i="1"/>
  <c r="AB1652" i="1" s="1"/>
  <c r="V1652" i="1"/>
  <c r="O1652" i="1"/>
  <c r="L1652" i="1" a="1"/>
  <c r="L1652" i="1" s="1"/>
  <c r="M1652" i="1" s="1" a="1"/>
  <c r="M1652" i="1" s="1"/>
  <c r="J1652" i="1"/>
  <c r="AC1651" i="1"/>
  <c r="V1651" i="1"/>
  <c r="O1651" i="1"/>
  <c r="J1651" i="1"/>
  <c r="G1651" i="1"/>
  <c r="H1651" i="1" s="1"/>
  <c r="AC1650" i="1"/>
  <c r="AE1650" i="1" s="1"/>
  <c r="V1650" i="1"/>
  <c r="O1650" i="1"/>
  <c r="J1650" i="1"/>
  <c r="G1650" i="1"/>
  <c r="AC1649" i="1"/>
  <c r="AE1649" i="1" s="1"/>
  <c r="V1649" i="1"/>
  <c r="O1649" i="1"/>
  <c r="J1649" i="1"/>
  <c r="G1649" i="1"/>
  <c r="H1649" i="1" s="1"/>
  <c r="AC1648" i="1"/>
  <c r="AE1648" i="1" s="1"/>
  <c r="V1648" i="1"/>
  <c r="O1648" i="1"/>
  <c r="J1648" i="1"/>
  <c r="G1648" i="1"/>
  <c r="AC1647" i="1"/>
  <c r="V1647" i="1"/>
  <c r="U1647" i="1"/>
  <c r="S1647" i="1"/>
  <c r="O1647" i="1"/>
  <c r="J1647" i="1"/>
  <c r="G1647" i="1"/>
  <c r="H1647" i="1" s="1"/>
  <c r="AC1646" i="1"/>
  <c r="V1646" i="1"/>
  <c r="U1646" i="1"/>
  <c r="S1646" i="1"/>
  <c r="O1646" i="1"/>
  <c r="J1646" i="1"/>
  <c r="G1646" i="1"/>
  <c r="H1646" i="1" s="1"/>
  <c r="AC1645" i="1"/>
  <c r="V1645" i="1"/>
  <c r="U1645" i="1"/>
  <c r="S1645" i="1"/>
  <c r="O1645" i="1"/>
  <c r="J1645" i="1"/>
  <c r="G1645" i="1"/>
  <c r="H1645" i="1" s="1"/>
  <c r="AC1644" i="1"/>
  <c r="AE1644" i="1" s="1"/>
  <c r="AD1644" i="1" s="1"/>
  <c r="V1644" i="1"/>
  <c r="O1644" i="1"/>
  <c r="L1644" i="1" a="1"/>
  <c r="L1644" i="1" s="1"/>
  <c r="M1644" i="1" s="1" a="1"/>
  <c r="M1644" i="1" s="1"/>
  <c r="J1644" i="1"/>
  <c r="AC1643" i="1"/>
  <c r="AB1643" i="1" s="1"/>
  <c r="V1643" i="1"/>
  <c r="O1643" i="1"/>
  <c r="L1643" i="1" a="1"/>
  <c r="L1643" i="1" s="1"/>
  <c r="M1643" i="1" s="1" a="1"/>
  <c r="M1643" i="1" s="1"/>
  <c r="J1643" i="1"/>
  <c r="AC1642" i="1"/>
  <c r="AB1642" i="1" s="1"/>
  <c r="V1642" i="1"/>
  <c r="O1642" i="1"/>
  <c r="L1642" i="1" a="1"/>
  <c r="L1642" i="1" s="1"/>
  <c r="M1642" i="1" s="1" a="1"/>
  <c r="M1642" i="1" s="1"/>
  <c r="J1642" i="1"/>
  <c r="AC1641" i="1"/>
  <c r="AE1641" i="1" s="1"/>
  <c r="V1641" i="1"/>
  <c r="O1641" i="1"/>
  <c r="J1641" i="1"/>
  <c r="G1641" i="1"/>
  <c r="AC1640" i="1"/>
  <c r="V1640" i="1"/>
  <c r="U1640" i="1"/>
  <c r="S1640" i="1"/>
  <c r="O1640" i="1"/>
  <c r="J1640" i="1"/>
  <c r="G1640" i="1"/>
  <c r="AC1639" i="1"/>
  <c r="V1639" i="1"/>
  <c r="U1639" i="1"/>
  <c r="S1639" i="1"/>
  <c r="O1639" i="1"/>
  <c r="J1639" i="1"/>
  <c r="G1639" i="1"/>
  <c r="H1639" i="1" s="1"/>
  <c r="AC1638" i="1"/>
  <c r="V1638" i="1"/>
  <c r="U1638" i="1"/>
  <c r="S1638" i="1"/>
  <c r="O1638" i="1"/>
  <c r="J1638" i="1"/>
  <c r="G1638" i="1"/>
  <c r="H1638" i="1" s="1"/>
  <c r="AC1637" i="1"/>
  <c r="V1637" i="1"/>
  <c r="U1637" i="1"/>
  <c r="S1637" i="1"/>
  <c r="O1637" i="1"/>
  <c r="J1637" i="1"/>
  <c r="G1637" i="1"/>
  <c r="H1637" i="1" s="1"/>
  <c r="AC1636" i="1"/>
  <c r="AE1636" i="1" s="1"/>
  <c r="V1636" i="1"/>
  <c r="O1636" i="1"/>
  <c r="J1636" i="1"/>
  <c r="G1636" i="1"/>
  <c r="AC1635" i="1"/>
  <c r="V1635" i="1"/>
  <c r="O1635" i="1"/>
  <c r="J1635" i="1"/>
  <c r="G1635" i="1"/>
  <c r="H1635" i="1" s="1"/>
  <c r="AC1634" i="1"/>
  <c r="AE1634" i="1" s="1"/>
  <c r="V1634" i="1"/>
  <c r="O1634" i="1"/>
  <c r="J1634" i="1"/>
  <c r="G1634" i="1"/>
  <c r="AC1633" i="1"/>
  <c r="V1633" i="1"/>
  <c r="O1633" i="1"/>
  <c r="J1633" i="1"/>
  <c r="G1633" i="1"/>
  <c r="H1633" i="1" s="1"/>
  <c r="AC1632" i="1"/>
  <c r="V1632" i="1"/>
  <c r="U1632" i="1"/>
  <c r="S1632" i="1"/>
  <c r="O1632" i="1"/>
  <c r="J1632" i="1"/>
  <c r="G1632" i="1"/>
  <c r="AC1631" i="1"/>
  <c r="V1631" i="1"/>
  <c r="U1631" i="1"/>
  <c r="S1631" i="1"/>
  <c r="O1631" i="1"/>
  <c r="J1631" i="1"/>
  <c r="G1631" i="1"/>
  <c r="AC1630" i="1"/>
  <c r="V1630" i="1"/>
  <c r="U1630" i="1"/>
  <c r="S1630" i="1"/>
  <c r="O1630" i="1"/>
  <c r="J1630" i="1"/>
  <c r="G1630" i="1"/>
  <c r="H1630" i="1" s="1"/>
  <c r="AC1629" i="1"/>
  <c r="V1629" i="1"/>
  <c r="U1629" i="1"/>
  <c r="S1629" i="1"/>
  <c r="O1629" i="1"/>
  <c r="J1629" i="1"/>
  <c r="G1629" i="1"/>
  <c r="AC1628" i="1"/>
  <c r="V1628" i="1"/>
  <c r="U1628" i="1"/>
  <c r="S1628" i="1"/>
  <c r="O1628" i="1"/>
  <c r="J1628" i="1"/>
  <c r="G1628" i="1"/>
  <c r="H1628" i="1" s="1"/>
  <c r="AC1627" i="1"/>
  <c r="V1627" i="1"/>
  <c r="U1627" i="1"/>
  <c r="S1627" i="1"/>
  <c r="O1627" i="1"/>
  <c r="J1627" i="1"/>
  <c r="G1627" i="1"/>
  <c r="AC1626" i="1"/>
  <c r="V1626" i="1"/>
  <c r="U1626" i="1"/>
  <c r="S1626" i="1"/>
  <c r="O1626" i="1"/>
  <c r="J1626" i="1"/>
  <c r="G1626" i="1"/>
  <c r="AC1625" i="1"/>
  <c r="V1625" i="1"/>
  <c r="U1625" i="1"/>
  <c r="S1625" i="1"/>
  <c r="O1625" i="1"/>
  <c r="J1625" i="1"/>
  <c r="G1625" i="1"/>
  <c r="H1625" i="1" s="1"/>
  <c r="AC1624" i="1"/>
  <c r="AB1624" i="1" s="1"/>
  <c r="V1624" i="1"/>
  <c r="O1624" i="1"/>
  <c r="L1624" i="1" a="1"/>
  <c r="L1624" i="1" s="1"/>
  <c r="M1624" i="1" s="1" a="1"/>
  <c r="M1624" i="1" s="1"/>
  <c r="J1624" i="1"/>
  <c r="AC1622" i="1"/>
  <c r="AE1622" i="1" s="1"/>
  <c r="AD1622" i="1" s="1"/>
  <c r="V1622" i="1"/>
  <c r="O1622" i="1"/>
  <c r="L1622" i="1" a="1"/>
  <c r="L1622" i="1" s="1"/>
  <c r="M1622" i="1" s="1" a="1"/>
  <c r="M1622" i="1" s="1"/>
  <c r="J1622" i="1"/>
  <c r="AC1621" i="1"/>
  <c r="AE1621" i="1" s="1"/>
  <c r="V1621" i="1"/>
  <c r="O1621" i="1"/>
  <c r="J1621" i="1"/>
  <c r="G1621" i="1"/>
  <c r="AC1620" i="1"/>
  <c r="AE1620" i="1" s="1"/>
  <c r="V1620" i="1"/>
  <c r="O1620" i="1"/>
  <c r="J1620" i="1"/>
  <c r="G1620" i="1"/>
  <c r="AC1619" i="1"/>
  <c r="AE1619" i="1" s="1"/>
  <c r="V1619" i="1"/>
  <c r="O1619" i="1"/>
  <c r="J1619" i="1"/>
  <c r="G1619" i="1"/>
  <c r="AC1618" i="1"/>
  <c r="V1618" i="1"/>
  <c r="O1618" i="1"/>
  <c r="J1618" i="1"/>
  <c r="G1618" i="1"/>
  <c r="H1618" i="1" s="1"/>
  <c r="AC1617" i="1"/>
  <c r="V1617" i="1"/>
  <c r="U1617" i="1"/>
  <c r="S1617" i="1"/>
  <c r="O1617" i="1"/>
  <c r="J1617" i="1"/>
  <c r="G1617" i="1"/>
  <c r="AC1616" i="1"/>
  <c r="V1616" i="1"/>
  <c r="U1616" i="1"/>
  <c r="S1616" i="1"/>
  <c r="O1616" i="1"/>
  <c r="J1616" i="1"/>
  <c r="G1616" i="1"/>
  <c r="AC1615" i="1"/>
  <c r="V1615" i="1"/>
  <c r="U1615" i="1"/>
  <c r="S1615" i="1"/>
  <c r="O1615" i="1"/>
  <c r="J1615" i="1"/>
  <c r="G1615" i="1"/>
  <c r="H1615" i="1" s="1"/>
  <c r="AC1614" i="1"/>
  <c r="AB1614" i="1" s="1"/>
  <c r="V1614" i="1"/>
  <c r="O1614" i="1"/>
  <c r="L1614" i="1" a="1"/>
  <c r="L1614" i="1" s="1"/>
  <c r="M1614" i="1" s="1" a="1"/>
  <c r="M1614" i="1" s="1"/>
  <c r="J1614" i="1"/>
  <c r="AC1613" i="1"/>
  <c r="AE1613" i="1" s="1"/>
  <c r="AD1613" i="1" s="1"/>
  <c r="V1613" i="1"/>
  <c r="O1613" i="1"/>
  <c r="L1613" i="1" a="1"/>
  <c r="L1613" i="1" s="1"/>
  <c r="M1613" i="1" s="1" a="1"/>
  <c r="M1613" i="1" s="1"/>
  <c r="J1613" i="1"/>
  <c r="AC1612" i="1"/>
  <c r="AE1612" i="1" s="1"/>
  <c r="AD1612" i="1" s="1"/>
  <c r="V1612" i="1"/>
  <c r="O1612" i="1"/>
  <c r="L1612" i="1" a="1"/>
  <c r="L1612" i="1" s="1"/>
  <c r="M1612" i="1" s="1" a="1"/>
  <c r="M1612" i="1" s="1"/>
  <c r="J1612" i="1"/>
  <c r="AC1611" i="1"/>
  <c r="AE1611" i="1" s="1"/>
  <c r="V1611" i="1"/>
  <c r="O1611" i="1"/>
  <c r="J1611" i="1"/>
  <c r="G1611" i="1"/>
  <c r="AC1610" i="1"/>
  <c r="V1610" i="1"/>
  <c r="U1610" i="1"/>
  <c r="S1610" i="1"/>
  <c r="O1610" i="1"/>
  <c r="J1610" i="1"/>
  <c r="G1610" i="1"/>
  <c r="H1610" i="1" s="1"/>
  <c r="AC1609" i="1"/>
  <c r="V1609" i="1"/>
  <c r="U1609" i="1"/>
  <c r="S1609" i="1"/>
  <c r="O1609" i="1"/>
  <c r="J1609" i="1"/>
  <c r="G1609" i="1"/>
  <c r="H1609" i="1" s="1"/>
  <c r="AC1608" i="1"/>
  <c r="V1608" i="1"/>
  <c r="U1608" i="1"/>
  <c r="S1608" i="1"/>
  <c r="O1608" i="1"/>
  <c r="J1608" i="1"/>
  <c r="G1608" i="1"/>
  <c r="AC1607" i="1"/>
  <c r="V1607" i="1"/>
  <c r="U1607" i="1"/>
  <c r="S1607" i="1"/>
  <c r="O1607" i="1"/>
  <c r="J1607" i="1"/>
  <c r="G1607" i="1"/>
  <c r="AC1606" i="1"/>
  <c r="V1606" i="1"/>
  <c r="O1606" i="1"/>
  <c r="J1606" i="1"/>
  <c r="G1606" i="1"/>
  <c r="H1606" i="1" s="1"/>
  <c r="AC1605" i="1"/>
  <c r="AE1605" i="1" s="1"/>
  <c r="V1605" i="1"/>
  <c r="O1605" i="1"/>
  <c r="J1605" i="1"/>
  <c r="G1605" i="1"/>
  <c r="H1605" i="1" s="1"/>
  <c r="AC1604" i="1"/>
  <c r="AE1604" i="1" s="1"/>
  <c r="V1604" i="1"/>
  <c r="O1604" i="1"/>
  <c r="J1604" i="1"/>
  <c r="G1604" i="1"/>
  <c r="AC1603" i="1"/>
  <c r="AE1603" i="1" s="1"/>
  <c r="V1603" i="1"/>
  <c r="O1603" i="1"/>
  <c r="J1603" i="1"/>
  <c r="G1603" i="1"/>
  <c r="AC1602" i="1"/>
  <c r="V1602" i="1"/>
  <c r="U1602" i="1"/>
  <c r="S1602" i="1"/>
  <c r="O1602" i="1"/>
  <c r="J1602" i="1"/>
  <c r="G1602" i="1"/>
  <c r="H1602" i="1" s="1"/>
  <c r="AC1601" i="1"/>
  <c r="V1601" i="1"/>
  <c r="U1601" i="1"/>
  <c r="S1601" i="1"/>
  <c r="O1601" i="1"/>
  <c r="J1601" i="1"/>
  <c r="G1601" i="1"/>
  <c r="H1601" i="1" s="1"/>
  <c r="AC1600" i="1"/>
  <c r="V1600" i="1"/>
  <c r="U1600" i="1"/>
  <c r="S1600" i="1"/>
  <c r="O1600" i="1"/>
  <c r="J1600" i="1"/>
  <c r="G1600" i="1"/>
  <c r="AC1599" i="1"/>
  <c r="V1599" i="1"/>
  <c r="U1599" i="1"/>
  <c r="S1599" i="1"/>
  <c r="O1599" i="1"/>
  <c r="J1599" i="1"/>
  <c r="G1599" i="1"/>
  <c r="AC1598" i="1"/>
  <c r="V1598" i="1"/>
  <c r="U1598" i="1"/>
  <c r="S1598" i="1"/>
  <c r="O1598" i="1"/>
  <c r="J1598" i="1"/>
  <c r="G1598" i="1"/>
  <c r="AC1597" i="1"/>
  <c r="AE1597" i="1" s="1"/>
  <c r="V1597" i="1"/>
  <c r="O1597" i="1"/>
  <c r="J1597" i="1"/>
  <c r="G1597" i="1"/>
  <c r="AC1596" i="1"/>
  <c r="V1596" i="1"/>
  <c r="U1596" i="1"/>
  <c r="S1596" i="1"/>
  <c r="O1596" i="1"/>
  <c r="J1596" i="1"/>
  <c r="G1596" i="1"/>
  <c r="H1596" i="1" s="1"/>
  <c r="AC1595" i="1"/>
  <c r="V1595" i="1"/>
  <c r="U1595" i="1"/>
  <c r="S1595" i="1"/>
  <c r="O1595" i="1"/>
  <c r="J1595" i="1"/>
  <c r="G1595" i="1"/>
  <c r="H1595" i="1" s="1"/>
  <c r="AC1594" i="1"/>
  <c r="V1594" i="1"/>
  <c r="U1594" i="1"/>
  <c r="S1594" i="1"/>
  <c r="O1594" i="1"/>
  <c r="J1594" i="1"/>
  <c r="G1594" i="1"/>
  <c r="H1594" i="1" s="1"/>
  <c r="AC1593" i="1"/>
  <c r="V1593" i="1"/>
  <c r="U1593" i="1"/>
  <c r="S1593" i="1"/>
  <c r="O1593" i="1"/>
  <c r="J1593" i="1"/>
  <c r="G1593" i="1"/>
  <c r="H1593" i="1" s="1"/>
  <c r="AC1592" i="1"/>
  <c r="V1592" i="1"/>
  <c r="U1592" i="1"/>
  <c r="S1592" i="1"/>
  <c r="O1592" i="1"/>
  <c r="J1592" i="1"/>
  <c r="G1592" i="1"/>
  <c r="H1592" i="1" s="1"/>
  <c r="AC1591" i="1"/>
  <c r="AE1591" i="1" s="1"/>
  <c r="AD1591" i="1" s="1"/>
  <c r="V1591" i="1"/>
  <c r="O1591" i="1"/>
  <c r="L1591" i="1" a="1"/>
  <c r="L1591" i="1" s="1"/>
  <c r="M1591" i="1" s="1" a="1"/>
  <c r="M1591" i="1" s="1"/>
  <c r="J1591" i="1"/>
  <c r="AC1590" i="1"/>
  <c r="AB1590" i="1" s="1"/>
  <c r="V1590" i="1"/>
  <c r="O1590" i="1"/>
  <c r="L1590" i="1" a="1"/>
  <c r="L1590" i="1" s="1"/>
  <c r="M1590" i="1" s="1" a="1"/>
  <c r="M1590" i="1" s="1"/>
  <c r="J1590" i="1"/>
  <c r="AC1589" i="1"/>
  <c r="AE1589" i="1" s="1"/>
  <c r="V1589" i="1"/>
  <c r="O1589" i="1"/>
  <c r="J1589" i="1"/>
  <c r="G1589" i="1"/>
  <c r="H1589" i="1" s="1"/>
  <c r="AC1588" i="1"/>
  <c r="AE1588" i="1" s="1"/>
  <c r="V1588" i="1"/>
  <c r="O1588" i="1"/>
  <c r="J1588" i="1"/>
  <c r="G1588" i="1"/>
  <c r="H1588" i="1" s="1"/>
  <c r="AC1586" i="1"/>
  <c r="V1586" i="1"/>
  <c r="U1586" i="1"/>
  <c r="S1586" i="1"/>
  <c r="O1586" i="1"/>
  <c r="J1586" i="1"/>
  <c r="G1586" i="1"/>
  <c r="H1586" i="1" s="1"/>
  <c r="AC1585" i="1"/>
  <c r="V1585" i="1"/>
  <c r="U1585" i="1"/>
  <c r="S1585" i="1"/>
  <c r="O1585" i="1"/>
  <c r="J1585" i="1"/>
  <c r="G1585" i="1"/>
  <c r="H1585" i="1" s="1"/>
  <c r="AC1584" i="1"/>
  <c r="V1584" i="1"/>
  <c r="U1584" i="1"/>
  <c r="S1584" i="1"/>
  <c r="O1584" i="1"/>
  <c r="J1584" i="1"/>
  <c r="G1584" i="1"/>
  <c r="AC1583" i="1"/>
  <c r="V1583" i="1"/>
  <c r="U1583" i="1"/>
  <c r="S1583" i="1"/>
  <c r="O1583" i="1"/>
  <c r="J1583" i="1"/>
  <c r="G1583" i="1"/>
  <c r="AC1582" i="1"/>
  <c r="V1582" i="1"/>
  <c r="U1582" i="1"/>
  <c r="S1582" i="1"/>
  <c r="O1582" i="1"/>
  <c r="J1582" i="1"/>
  <c r="G1582" i="1"/>
  <c r="H1582" i="1" s="1"/>
  <c r="AC1581" i="1"/>
  <c r="V1581" i="1"/>
  <c r="U1581" i="1"/>
  <c r="S1581" i="1"/>
  <c r="O1581" i="1"/>
  <c r="J1581" i="1"/>
  <c r="G1581" i="1"/>
  <c r="H1581" i="1" s="1"/>
  <c r="AC1580" i="1"/>
  <c r="V1580" i="1"/>
  <c r="U1580" i="1"/>
  <c r="S1580" i="1"/>
  <c r="O1580" i="1"/>
  <c r="J1580" i="1"/>
  <c r="G1580" i="1"/>
  <c r="H1580" i="1" s="1"/>
  <c r="AC1578" i="1"/>
  <c r="AE1578" i="1" s="1"/>
  <c r="AD1578" i="1" s="1"/>
  <c r="V1578" i="1"/>
  <c r="O1578" i="1"/>
  <c r="L1578" i="1" a="1"/>
  <c r="L1578" i="1" s="1"/>
  <c r="M1578" i="1" s="1" a="1"/>
  <c r="M1578" i="1" s="1"/>
  <c r="J1578" i="1"/>
  <c r="AC1577" i="1"/>
  <c r="AE1577" i="1" s="1"/>
  <c r="V1577" i="1"/>
  <c r="O1577" i="1"/>
  <c r="J1577" i="1"/>
  <c r="G1577" i="1"/>
  <c r="H1577" i="1" s="1"/>
  <c r="AC1576" i="1"/>
  <c r="V1576" i="1"/>
  <c r="O1576" i="1"/>
  <c r="J1576" i="1"/>
  <c r="G1576" i="1"/>
  <c r="H1576" i="1" s="1"/>
  <c r="AC1587" i="1"/>
  <c r="AE1587" i="1" s="1"/>
  <c r="V1587" i="1"/>
  <c r="O1587" i="1"/>
  <c r="J1587" i="1"/>
  <c r="G1587" i="1"/>
  <c r="AC1575" i="1"/>
  <c r="V1575" i="1"/>
  <c r="U1575" i="1"/>
  <c r="S1575" i="1"/>
  <c r="O1575" i="1"/>
  <c r="J1575" i="1"/>
  <c r="G1575" i="1"/>
  <c r="H1575" i="1" s="1"/>
  <c r="AC1574" i="1"/>
  <c r="V1574" i="1"/>
  <c r="U1574" i="1"/>
  <c r="S1574" i="1"/>
  <c r="O1574" i="1"/>
  <c r="J1574" i="1"/>
  <c r="G1574" i="1"/>
  <c r="H1574" i="1" s="1"/>
  <c r="AC1573" i="1"/>
  <c r="V1573" i="1"/>
  <c r="U1573" i="1"/>
  <c r="S1573" i="1"/>
  <c r="O1573" i="1"/>
  <c r="J1573" i="1"/>
  <c r="G1573" i="1"/>
  <c r="H1573" i="1" s="1"/>
  <c r="AC1572" i="1"/>
  <c r="V1572" i="1"/>
  <c r="U1572" i="1"/>
  <c r="S1572" i="1"/>
  <c r="O1572" i="1"/>
  <c r="J1572" i="1"/>
  <c r="G1572" i="1"/>
  <c r="H1572" i="1" s="1"/>
  <c r="AC1571" i="1"/>
  <c r="V1571" i="1"/>
  <c r="U1571" i="1"/>
  <c r="S1571" i="1"/>
  <c r="O1571" i="1"/>
  <c r="J1571" i="1"/>
  <c r="G1571" i="1"/>
  <c r="AC1570" i="1"/>
  <c r="V1570" i="1"/>
  <c r="U1570" i="1"/>
  <c r="S1570" i="1"/>
  <c r="O1570" i="1"/>
  <c r="J1570" i="1"/>
  <c r="G1570" i="1"/>
  <c r="H1570" i="1" s="1"/>
  <c r="AC1569" i="1"/>
  <c r="AB1569" i="1" s="1"/>
  <c r="V1569" i="1"/>
  <c r="O1569" i="1"/>
  <c r="L1569" i="1" a="1"/>
  <c r="L1569" i="1" s="1"/>
  <c r="M1569" i="1" s="1" a="1"/>
  <c r="M1569" i="1" s="1"/>
  <c r="J1569" i="1"/>
  <c r="AC1568" i="1"/>
  <c r="V1568" i="1"/>
  <c r="O1568" i="1"/>
  <c r="L1568" i="1" a="1"/>
  <c r="L1568" i="1" s="1"/>
  <c r="M1568" i="1" s="1" a="1"/>
  <c r="M1568" i="1" s="1"/>
  <c r="J1568" i="1"/>
  <c r="AC1567" i="1"/>
  <c r="V1567" i="1"/>
  <c r="U1567" i="1"/>
  <c r="S1567" i="1"/>
  <c r="O1567" i="1"/>
  <c r="J1567" i="1"/>
  <c r="G1567" i="1"/>
  <c r="H1567" i="1" s="1"/>
  <c r="AC1566" i="1"/>
  <c r="V1566" i="1"/>
  <c r="U1566" i="1"/>
  <c r="S1566" i="1"/>
  <c r="O1566" i="1"/>
  <c r="J1566" i="1"/>
  <c r="G1566" i="1"/>
  <c r="H1566" i="1" s="1"/>
  <c r="AC1565" i="1"/>
  <c r="V1565" i="1"/>
  <c r="U1565" i="1"/>
  <c r="S1565" i="1"/>
  <c r="O1565" i="1"/>
  <c r="J1565" i="1"/>
  <c r="G1565" i="1"/>
  <c r="H1565" i="1" s="1"/>
  <c r="AC1564" i="1"/>
  <c r="AB1564" i="1" s="1"/>
  <c r="V1564" i="1"/>
  <c r="O1564" i="1"/>
  <c r="L1564" i="1" a="1"/>
  <c r="L1564" i="1" s="1"/>
  <c r="M1564" i="1" s="1" a="1"/>
  <c r="M1564" i="1" s="1"/>
  <c r="J1564" i="1"/>
  <c r="AC1563" i="1"/>
  <c r="V1563" i="1"/>
  <c r="O1563" i="1"/>
  <c r="L1563" i="1" a="1"/>
  <c r="L1563" i="1" s="1"/>
  <c r="M1563" i="1" s="1" a="1"/>
  <c r="M1563" i="1" s="1"/>
  <c r="J1563" i="1"/>
  <c r="AC1562" i="1"/>
  <c r="AE1562" i="1" s="1"/>
  <c r="V1562" i="1"/>
  <c r="O1562" i="1"/>
  <c r="J1562" i="1"/>
  <c r="G1562" i="1"/>
  <c r="AC1561" i="1"/>
  <c r="AE1561" i="1" s="1"/>
  <c r="V1561" i="1"/>
  <c r="O1561" i="1"/>
  <c r="J1561" i="1"/>
  <c r="G1561" i="1"/>
  <c r="H1561" i="1" s="1"/>
  <c r="AC1560" i="1"/>
  <c r="AE1560" i="1" s="1"/>
  <c r="V1560" i="1"/>
  <c r="O1560" i="1"/>
  <c r="J1560" i="1"/>
  <c r="G1560" i="1"/>
  <c r="AC1559" i="1"/>
  <c r="V1559" i="1"/>
  <c r="U1559" i="1"/>
  <c r="S1559" i="1"/>
  <c r="O1559" i="1"/>
  <c r="J1559" i="1"/>
  <c r="G1559" i="1"/>
  <c r="H1559" i="1" s="1"/>
  <c r="AC1558" i="1"/>
  <c r="V1558" i="1"/>
  <c r="U1558" i="1"/>
  <c r="S1558" i="1"/>
  <c r="O1558" i="1"/>
  <c r="J1558" i="1"/>
  <c r="G1558" i="1"/>
  <c r="AC1557" i="1"/>
  <c r="V1557" i="1"/>
  <c r="U1557" i="1"/>
  <c r="S1557" i="1"/>
  <c r="O1557" i="1"/>
  <c r="J1557" i="1"/>
  <c r="G1557" i="1"/>
  <c r="AC1556" i="1"/>
  <c r="V1556" i="1"/>
  <c r="U1556" i="1"/>
  <c r="S1556" i="1"/>
  <c r="O1556" i="1"/>
  <c r="J1556" i="1"/>
  <c r="G1556" i="1"/>
  <c r="H1556" i="1" s="1"/>
  <c r="AC1555" i="1"/>
  <c r="V1555" i="1"/>
  <c r="U1555" i="1"/>
  <c r="S1555" i="1"/>
  <c r="O1555" i="1"/>
  <c r="J1555" i="1"/>
  <c r="G1555" i="1"/>
  <c r="H1555" i="1" s="1"/>
  <c r="AC1554" i="1"/>
  <c r="AB1554" i="1" s="1"/>
  <c r="V1554" i="1"/>
  <c r="O1554" i="1"/>
  <c r="L1554" i="1" a="1"/>
  <c r="L1554" i="1" s="1"/>
  <c r="M1554" i="1" s="1" a="1"/>
  <c r="M1554" i="1" s="1"/>
  <c r="J1554" i="1"/>
  <c r="AC1553" i="1"/>
  <c r="V1553" i="1"/>
  <c r="U1553" i="1"/>
  <c r="S1553" i="1"/>
  <c r="O1553" i="1"/>
  <c r="J1553" i="1"/>
  <c r="G1553" i="1"/>
  <c r="H1553" i="1" s="1"/>
  <c r="AC1552" i="1"/>
  <c r="V1552" i="1"/>
  <c r="U1552" i="1"/>
  <c r="S1552" i="1"/>
  <c r="O1552" i="1"/>
  <c r="J1552" i="1"/>
  <c r="G1552" i="1"/>
  <c r="AC1551" i="1"/>
  <c r="V1551" i="1"/>
  <c r="U1551" i="1"/>
  <c r="S1551" i="1"/>
  <c r="O1551" i="1"/>
  <c r="J1551" i="1"/>
  <c r="G1551" i="1"/>
  <c r="AC1550" i="1"/>
  <c r="V1550" i="1"/>
  <c r="U1550" i="1"/>
  <c r="S1550" i="1"/>
  <c r="O1550" i="1"/>
  <c r="J1550" i="1"/>
  <c r="G1550" i="1"/>
  <c r="H1550" i="1" s="1"/>
  <c r="AC1549" i="1"/>
  <c r="V1549" i="1"/>
  <c r="U1549" i="1"/>
  <c r="S1549" i="1"/>
  <c r="O1549" i="1"/>
  <c r="J1549" i="1"/>
  <c r="G1549" i="1"/>
  <c r="H1549" i="1" s="1"/>
  <c r="AC1547" i="1"/>
  <c r="V1547" i="1"/>
  <c r="U1547" i="1"/>
  <c r="S1547" i="1"/>
  <c r="O1547" i="1"/>
  <c r="J1547" i="1"/>
  <c r="G1547" i="1"/>
  <c r="AC1546" i="1"/>
  <c r="V1546" i="1"/>
  <c r="U1546" i="1"/>
  <c r="S1546" i="1"/>
  <c r="O1546" i="1"/>
  <c r="J1546" i="1"/>
  <c r="G1546" i="1"/>
  <c r="H1546" i="1" s="1"/>
  <c r="AC1545" i="1"/>
  <c r="V1545" i="1"/>
  <c r="U1545" i="1"/>
  <c r="S1545" i="1"/>
  <c r="O1545" i="1"/>
  <c r="J1545" i="1"/>
  <c r="G1545" i="1"/>
  <c r="AC1544" i="1"/>
  <c r="V1544" i="1"/>
  <c r="U1544" i="1"/>
  <c r="S1544" i="1"/>
  <c r="O1544" i="1"/>
  <c r="J1544" i="1"/>
  <c r="G1544" i="1"/>
  <c r="H1544" i="1" s="1"/>
  <c r="AC1548" i="1"/>
  <c r="AE1548" i="1" s="1"/>
  <c r="V1548" i="1"/>
  <c r="O1548" i="1"/>
  <c r="J1548" i="1"/>
  <c r="G1548" i="1"/>
  <c r="H1548" i="1" s="1"/>
  <c r="AC1543" i="1"/>
  <c r="V1543" i="1"/>
  <c r="U1543" i="1"/>
  <c r="S1543" i="1"/>
  <c r="O1543" i="1"/>
  <c r="J1543" i="1"/>
  <c r="G1543" i="1"/>
  <c r="AC1542" i="1"/>
  <c r="V1542" i="1"/>
  <c r="U1542" i="1"/>
  <c r="S1542" i="1"/>
  <c r="O1542" i="1"/>
  <c r="J1542" i="1"/>
  <c r="G1542" i="1"/>
  <c r="AC1541" i="1"/>
  <c r="V1541" i="1"/>
  <c r="U1541" i="1"/>
  <c r="S1541" i="1"/>
  <c r="O1541" i="1"/>
  <c r="J1541" i="1"/>
  <c r="G1541" i="1"/>
  <c r="H1541" i="1" s="1"/>
  <c r="AC1540" i="1"/>
  <c r="V1540" i="1"/>
  <c r="U1540" i="1"/>
  <c r="S1540" i="1"/>
  <c r="O1540" i="1"/>
  <c r="J1540" i="1"/>
  <c r="G1540" i="1"/>
  <c r="H1540" i="1" s="1"/>
  <c r="AC1539" i="1"/>
  <c r="AE1539" i="1" s="1"/>
  <c r="V1539" i="1"/>
  <c r="O1539" i="1"/>
  <c r="J1539" i="1"/>
  <c r="G1539" i="1"/>
  <c r="AC1538" i="1"/>
  <c r="V1538" i="1"/>
  <c r="U1538" i="1"/>
  <c r="S1538" i="1"/>
  <c r="O1538" i="1"/>
  <c r="J1538" i="1"/>
  <c r="G1538" i="1"/>
  <c r="H1538" i="1" s="1"/>
  <c r="AC1537" i="1"/>
  <c r="V1537" i="1"/>
  <c r="U1537" i="1"/>
  <c r="S1537" i="1"/>
  <c r="O1537" i="1"/>
  <c r="J1537" i="1"/>
  <c r="G1537" i="1"/>
  <c r="H1537" i="1" s="1"/>
  <c r="AC1536" i="1"/>
  <c r="V1536" i="1"/>
  <c r="U1536" i="1"/>
  <c r="S1536" i="1"/>
  <c r="O1536" i="1"/>
  <c r="J1536" i="1"/>
  <c r="G1536" i="1"/>
  <c r="H1536" i="1" s="1"/>
  <c r="AC1535" i="1"/>
  <c r="AE1535" i="1" s="1"/>
  <c r="V1535" i="1"/>
  <c r="O1535" i="1"/>
  <c r="J1535" i="1"/>
  <c r="G1535" i="1"/>
  <c r="H1535" i="1" s="1"/>
  <c r="AC1534" i="1"/>
  <c r="V1534" i="1"/>
  <c r="U1534" i="1"/>
  <c r="S1534" i="1"/>
  <c r="O1534" i="1"/>
  <c r="J1534" i="1"/>
  <c r="G1534" i="1"/>
  <c r="AC1533" i="1"/>
  <c r="V1533" i="1"/>
  <c r="U1533" i="1"/>
  <c r="S1533" i="1"/>
  <c r="O1533" i="1"/>
  <c r="J1533" i="1"/>
  <c r="G1533" i="1"/>
  <c r="H1533" i="1" s="1"/>
  <c r="AC1532" i="1"/>
  <c r="V1532" i="1"/>
  <c r="U1532" i="1"/>
  <c r="S1532" i="1"/>
  <c r="O1532" i="1"/>
  <c r="J1532" i="1"/>
  <c r="G1532" i="1"/>
  <c r="H1532" i="1" s="1"/>
  <c r="AC1531" i="1"/>
  <c r="AE1531" i="1" s="1"/>
  <c r="V1531" i="1"/>
  <c r="O1531" i="1"/>
  <c r="J1531" i="1"/>
  <c r="G1531" i="1"/>
  <c r="H1531" i="1" s="1"/>
  <c r="AC1530" i="1"/>
  <c r="V1530" i="1"/>
  <c r="U1530" i="1"/>
  <c r="S1530" i="1"/>
  <c r="O1530" i="1"/>
  <c r="J1530" i="1"/>
  <c r="G1530" i="1"/>
  <c r="H1530" i="1" s="1"/>
  <c r="AC1529" i="1"/>
  <c r="V1529" i="1"/>
  <c r="U1529" i="1"/>
  <c r="S1529" i="1"/>
  <c r="O1529" i="1"/>
  <c r="J1529" i="1"/>
  <c r="G1529" i="1"/>
  <c r="AC1528" i="1"/>
  <c r="V1528" i="1"/>
  <c r="U1528" i="1"/>
  <c r="S1528" i="1"/>
  <c r="O1528" i="1"/>
  <c r="J1528" i="1"/>
  <c r="G1528" i="1"/>
  <c r="AC1527" i="1"/>
  <c r="V1527" i="1"/>
  <c r="U1527" i="1"/>
  <c r="S1527" i="1"/>
  <c r="O1527" i="1"/>
  <c r="J1527" i="1"/>
  <c r="G1527" i="1"/>
  <c r="H1527" i="1" s="1"/>
  <c r="AC1526" i="1"/>
  <c r="V1526" i="1"/>
  <c r="U1526" i="1"/>
  <c r="S1526" i="1"/>
  <c r="O1526" i="1"/>
  <c r="J1526" i="1"/>
  <c r="G1526" i="1"/>
  <c r="H1526" i="1" s="1"/>
  <c r="AC1525" i="1"/>
  <c r="AE1525" i="1" s="1"/>
  <c r="V1525" i="1"/>
  <c r="O1525" i="1"/>
  <c r="J1525" i="1"/>
  <c r="G1525" i="1"/>
  <c r="H1525" i="1" s="1"/>
  <c r="AI16" i="1" l="1"/>
  <c r="AM16" i="1" s="1"/>
  <c r="AI20" i="1"/>
  <c r="AM20" i="1" s="1"/>
  <c r="AE1657" i="1"/>
  <c r="AB1654" i="1"/>
  <c r="AB1662" i="1"/>
  <c r="AB1636" i="1"/>
  <c r="AD1587" i="1"/>
  <c r="AB1591" i="1"/>
  <c r="AB1621" i="1"/>
  <c r="AB1612" i="1"/>
  <c r="AE1616" i="1"/>
  <c r="AD1616" i="1" s="1"/>
  <c r="AE1631" i="1"/>
  <c r="AB1648" i="1"/>
  <c r="AE1655" i="1"/>
  <c r="AD1655" i="1" s="1"/>
  <c r="AB1659" i="1"/>
  <c r="AE1584" i="1"/>
  <c r="AD1584" i="1" s="1"/>
  <c r="AE1601" i="1"/>
  <c r="AD1601" i="1" s="1"/>
  <c r="AE1645" i="1"/>
  <c r="AD1645" i="1" s="1"/>
  <c r="AB1622" i="1"/>
  <c r="AE1556" i="1"/>
  <c r="AD1556" i="1" s="1"/>
  <c r="AE1553" i="1"/>
  <c r="AD1553" i="1" s="1"/>
  <c r="AB1633" i="1"/>
  <c r="AE1640" i="1"/>
  <c r="AD1640" i="1" s="1"/>
  <c r="AE1661" i="1"/>
  <c r="AD1661" i="1" s="1"/>
  <c r="AE1541" i="1"/>
  <c r="AD1541" i="1" s="1"/>
  <c r="AE1566" i="1"/>
  <c r="AD1566" i="1" s="1"/>
  <c r="AE1585" i="1"/>
  <c r="AD1585" i="1" s="1"/>
  <c r="AE1598" i="1"/>
  <c r="AD1598" i="1" s="1"/>
  <c r="AE1628" i="1"/>
  <c r="AD1628" i="1" s="1"/>
  <c r="AE1529" i="1"/>
  <c r="AD1529" i="1" s="1"/>
  <c r="AE1617" i="1"/>
  <c r="AD1617" i="1" s="1"/>
  <c r="AE1582" i="1"/>
  <c r="AD1582" i="1" s="1"/>
  <c r="AE1536" i="1"/>
  <c r="AD1536" i="1" s="1"/>
  <c r="AE1547" i="1"/>
  <c r="AD1547" i="1" s="1"/>
  <c r="AE1626" i="1"/>
  <c r="AD1626" i="1" s="1"/>
  <c r="AE1527" i="1"/>
  <c r="AD1527" i="1" s="1"/>
  <c r="AE1590" i="1"/>
  <c r="AD1590" i="1" s="1"/>
  <c r="AE1593" i="1"/>
  <c r="AD1593" i="1" s="1"/>
  <c r="AD1619" i="1"/>
  <c r="AE1602" i="1"/>
  <c r="AD1602" i="1" s="1"/>
  <c r="AD1657" i="1"/>
  <c r="AE1660" i="1"/>
  <c r="AD1660" i="1" s="1"/>
  <c r="AD1650" i="1"/>
  <c r="AD1531" i="1"/>
  <c r="AE1571" i="1"/>
  <c r="AD1571" i="1" s="1"/>
  <c r="AE1552" i="1"/>
  <c r="AD1552" i="1" s="1"/>
  <c r="AE1600" i="1"/>
  <c r="AD1600" i="1" s="1"/>
  <c r="AE1607" i="1"/>
  <c r="AD1607" i="1" s="1"/>
  <c r="AD1611" i="1"/>
  <c r="AE1544" i="1"/>
  <c r="AD1544" i="1" s="1"/>
  <c r="AE1557" i="1"/>
  <c r="AD1557" i="1" s="1"/>
  <c r="AB1634" i="1"/>
  <c r="AE1643" i="1"/>
  <c r="AD1643" i="1" s="1"/>
  <c r="AD1603" i="1"/>
  <c r="AE1652" i="1"/>
  <c r="AD1652" i="1" s="1"/>
  <c r="AB1606" i="1"/>
  <c r="AE1646" i="1"/>
  <c r="AD1646" i="1" s="1"/>
  <c r="AE1551" i="1"/>
  <c r="AD1551" i="1" s="1"/>
  <c r="AE1540" i="1"/>
  <c r="AD1540" i="1" s="1"/>
  <c r="AE1543" i="1"/>
  <c r="AD1543" i="1" s="1"/>
  <c r="AE1595" i="1"/>
  <c r="AD1595" i="1" s="1"/>
  <c r="AD1604" i="1"/>
  <c r="AB1613" i="1"/>
  <c r="AB1618" i="1"/>
  <c r="AE1637" i="1"/>
  <c r="AD1637" i="1" s="1"/>
  <c r="H1650" i="1"/>
  <c r="AE1530" i="1"/>
  <c r="AD1530" i="1" s="1"/>
  <c r="AE1546" i="1"/>
  <c r="AD1546" i="1" s="1"/>
  <c r="AB1562" i="1"/>
  <c r="AE1573" i="1"/>
  <c r="AD1573" i="1" s="1"/>
  <c r="AE1592" i="1"/>
  <c r="AD1592" i="1" s="1"/>
  <c r="AE1533" i="1"/>
  <c r="AD1533" i="1" s="1"/>
  <c r="H1629" i="1"/>
  <c r="AE1558" i="1"/>
  <c r="AD1558" i="1" s="1"/>
  <c r="AE1580" i="1"/>
  <c r="AD1580" i="1" s="1"/>
  <c r="AE1550" i="1"/>
  <c r="AD1550" i="1" s="1"/>
  <c r="AE1638" i="1"/>
  <c r="AD1638" i="1" s="1"/>
  <c r="AE1629" i="1"/>
  <c r="AD1629" i="1" s="1"/>
  <c r="AE1542" i="1"/>
  <c r="AD1542" i="1" s="1"/>
  <c r="AE1574" i="1"/>
  <c r="AD1574" i="1" s="1"/>
  <c r="H1608" i="1"/>
  <c r="AD1620" i="1"/>
  <c r="AE1549" i="1"/>
  <c r="AD1549" i="1" s="1"/>
  <c r="AE1575" i="1"/>
  <c r="AD1575" i="1" s="1"/>
  <c r="AE1538" i="1"/>
  <c r="AD1538" i="1" s="1"/>
  <c r="AE1567" i="1"/>
  <c r="AD1567" i="1" s="1"/>
  <c r="AE1570" i="1"/>
  <c r="AD1570" i="1" s="1"/>
  <c r="AE1609" i="1"/>
  <c r="AD1609" i="1" s="1"/>
  <c r="AE1555" i="1"/>
  <c r="AD1555" i="1" s="1"/>
  <c r="AE1528" i="1"/>
  <c r="AD1528" i="1" s="1"/>
  <c r="AE1534" i="1"/>
  <c r="AD1534" i="1" s="1"/>
  <c r="AE1624" i="1"/>
  <c r="AD1624" i="1" s="1"/>
  <c r="AE1559" i="1"/>
  <c r="AD1559" i="1" s="1"/>
  <c r="AE1569" i="1"/>
  <c r="AD1569" i="1" s="1"/>
  <c r="AD1597" i="1"/>
  <c r="AE1599" i="1"/>
  <c r="AD1599" i="1" s="1"/>
  <c r="AE1526" i="1"/>
  <c r="AD1526" i="1" s="1"/>
  <c r="AE1537" i="1"/>
  <c r="AD1537" i="1" s="1"/>
  <c r="AE1545" i="1"/>
  <c r="AD1545" i="1" s="1"/>
  <c r="AE1572" i="1"/>
  <c r="AD1572" i="1" s="1"/>
  <c r="AE1632" i="1"/>
  <c r="AD1632" i="1" s="1"/>
  <c r="AB1577" i="1"/>
  <c r="H1600" i="1"/>
  <c r="AE1608" i="1"/>
  <c r="AD1608" i="1" s="1"/>
  <c r="AE1614" i="1"/>
  <c r="AD1614" i="1" s="1"/>
  <c r="AE1627" i="1"/>
  <c r="AD1627" i="1" s="1"/>
  <c r="AE1656" i="1"/>
  <c r="AD1656" i="1" s="1"/>
  <c r="H1529" i="1"/>
  <c r="H1534" i="1"/>
  <c r="H1634" i="1"/>
  <c r="H1648" i="1"/>
  <c r="H1562" i="1"/>
  <c r="H1584" i="1"/>
  <c r="H1617" i="1"/>
  <c r="H1620" i="1"/>
  <c r="AB1651" i="1"/>
  <c r="H1604" i="1"/>
  <c r="H1599" i="1"/>
  <c r="AB1620" i="1"/>
  <c r="AD1562" i="1"/>
  <c r="H1597" i="1"/>
  <c r="H1621" i="1"/>
  <c r="AB1635" i="1"/>
  <c r="H1641" i="1"/>
  <c r="AB1649" i="1"/>
  <c r="H1560" i="1"/>
  <c r="AB1604" i="1"/>
  <c r="H1547" i="1"/>
  <c r="H1543" i="1"/>
  <c r="H1558" i="1"/>
  <c r="AD1560" i="1"/>
  <c r="AD1649" i="1"/>
  <c r="AB1576" i="1"/>
  <c r="AD1641" i="1"/>
  <c r="H1611" i="1"/>
  <c r="H1603" i="1"/>
  <c r="AB1603" i="1"/>
  <c r="H1626" i="1"/>
  <c r="H1552" i="1"/>
  <c r="AE1615" i="1"/>
  <c r="AD1615" i="1" s="1"/>
  <c r="AE1630" i="1"/>
  <c r="AD1630" i="1" s="1"/>
  <c r="AE1639" i="1"/>
  <c r="AD1639" i="1" s="1"/>
  <c r="H1640" i="1"/>
  <c r="AE1606" i="1"/>
  <c r="AD1606" i="1" s="1"/>
  <c r="AE1642" i="1"/>
  <c r="AD1642" i="1" s="1"/>
  <c r="AE1635" i="1"/>
  <c r="AD1635" i="1" s="1"/>
  <c r="AE1647" i="1"/>
  <c r="AD1647" i="1" s="1"/>
  <c r="AD1648" i="1"/>
  <c r="AB1650" i="1"/>
  <c r="AD1589" i="1"/>
  <c r="H1598" i="1"/>
  <c r="AB1568" i="1"/>
  <c r="AE1568" i="1"/>
  <c r="AD1568" i="1" s="1"/>
  <c r="H1607" i="1"/>
  <c r="H1616" i="1"/>
  <c r="H1631" i="1"/>
  <c r="AD1631" i="1"/>
  <c r="AD1636" i="1"/>
  <c r="AE1532" i="1"/>
  <c r="AD1532" i="1" s="1"/>
  <c r="AE1564" i="1"/>
  <c r="AD1564" i="1" s="1"/>
  <c r="AB1578" i="1"/>
  <c r="AE1583" i="1"/>
  <c r="AD1583" i="1" s="1"/>
  <c r="AD1621" i="1"/>
  <c r="H1636" i="1"/>
  <c r="AE1581" i="1"/>
  <c r="AD1581" i="1" s="1"/>
  <c r="AD1525" i="1"/>
  <c r="AD1535" i="1"/>
  <c r="H1571" i="1"/>
  <c r="H1627" i="1"/>
  <c r="AD1605" i="1"/>
  <c r="AE1633" i="1"/>
  <c r="AD1633" i="1" s="1"/>
  <c r="AE1618" i="1"/>
  <c r="AD1618" i="1" s="1"/>
  <c r="AD1634" i="1"/>
  <c r="H1619" i="1"/>
  <c r="AD1577" i="1"/>
  <c r="AD1539" i="1"/>
  <c r="AB1539" i="1"/>
  <c r="H1539" i="1"/>
  <c r="H1551" i="1"/>
  <c r="AE1554" i="1"/>
  <c r="AD1554" i="1" s="1"/>
  <c r="H1557" i="1"/>
  <c r="AD1561" i="1"/>
  <c r="AE1576" i="1"/>
  <c r="AD1576" i="1" s="1"/>
  <c r="AB1535" i="1"/>
  <c r="AE1596" i="1"/>
  <c r="AD1596" i="1" s="1"/>
  <c r="AB1605" i="1"/>
  <c r="AE1625" i="1"/>
  <c r="AD1625" i="1" s="1"/>
  <c r="H1632" i="1"/>
  <c r="AE1651" i="1"/>
  <c r="AD1651" i="1" s="1"/>
  <c r="AB1644" i="1"/>
  <c r="AD1658" i="1"/>
  <c r="H1658" i="1"/>
  <c r="AD1588" i="1"/>
  <c r="AB1588" i="1"/>
  <c r="AE1610" i="1"/>
  <c r="AD1610" i="1" s="1"/>
  <c r="AB1563" i="1"/>
  <c r="AE1563" i="1"/>
  <c r="AD1563" i="1" s="1"/>
  <c r="AE1594" i="1"/>
  <c r="AD1594" i="1" s="1"/>
  <c r="AE1565" i="1"/>
  <c r="AD1565" i="1" s="1"/>
  <c r="AE1586" i="1"/>
  <c r="AD1586" i="1" s="1"/>
  <c r="AB1619" i="1"/>
  <c r="H1528" i="1"/>
  <c r="H1545" i="1"/>
  <c r="H1542" i="1"/>
  <c r="AD1548" i="1"/>
  <c r="H1587" i="1"/>
  <c r="H1583" i="1"/>
  <c r="AB1589" i="1"/>
  <c r="AB1561" i="1"/>
  <c r="AO20" i="1" l="1"/>
  <c r="AP20" i="1"/>
  <c r="AO16" i="1"/>
  <c r="AP16" i="1"/>
  <c r="F338" i="3"/>
  <c r="N338" i="3" s="1"/>
  <c r="F337" i="3"/>
  <c r="N337" i="3" s="1"/>
  <c r="F336" i="3"/>
  <c r="N336" i="3" s="1"/>
  <c r="F335" i="3"/>
  <c r="N335" i="3" s="1"/>
  <c r="F334" i="3"/>
  <c r="N334" i="3" s="1"/>
  <c r="F333" i="3"/>
  <c r="N333" i="3" s="1"/>
  <c r="F332" i="3"/>
  <c r="N332" i="3" s="1"/>
  <c r="F331" i="3"/>
  <c r="N331" i="3" s="1"/>
  <c r="F330" i="3"/>
  <c r="N330" i="3" s="1"/>
  <c r="F329" i="3"/>
  <c r="N329" i="3" s="1"/>
  <c r="F328" i="3"/>
  <c r="N328" i="3" s="1"/>
  <c r="F327" i="3"/>
  <c r="N327" i="3" s="1"/>
  <c r="F326" i="3"/>
  <c r="N326" i="3" s="1"/>
  <c r="F325" i="3"/>
  <c r="N325" i="3" s="1"/>
  <c r="F324" i="3"/>
  <c r="N324" i="3" s="1"/>
  <c r="F323" i="3"/>
  <c r="N323" i="3" s="1"/>
  <c r="F322" i="3"/>
  <c r="N322" i="3" s="1"/>
  <c r="F321" i="3"/>
  <c r="N321" i="3" s="1"/>
  <c r="F320" i="3"/>
  <c r="N320" i="3" s="1"/>
  <c r="F319" i="3"/>
  <c r="N319" i="3" s="1"/>
  <c r="F318" i="3"/>
  <c r="N318" i="3" s="1"/>
  <c r="F317" i="3"/>
  <c r="N317" i="3" s="1"/>
  <c r="F316" i="3"/>
  <c r="N316" i="3" s="1"/>
  <c r="F315" i="3"/>
  <c r="N315" i="3" s="1"/>
  <c r="F314" i="3"/>
  <c r="N314" i="3" s="1"/>
  <c r="F313" i="3"/>
  <c r="N313" i="3" s="1"/>
  <c r="F312" i="3"/>
  <c r="N312" i="3" s="1"/>
  <c r="F311" i="3"/>
  <c r="N311" i="3" s="1"/>
  <c r="F310" i="3"/>
  <c r="N310" i="3" s="1"/>
  <c r="F309" i="3"/>
  <c r="N309" i="3" s="1"/>
  <c r="F308" i="3"/>
  <c r="N308" i="3" s="1"/>
  <c r="F307" i="3"/>
  <c r="N307" i="3" s="1"/>
  <c r="F306" i="3"/>
  <c r="N306" i="3" s="1"/>
  <c r="F305" i="3"/>
  <c r="N305" i="3" s="1"/>
  <c r="F304" i="3"/>
  <c r="N304" i="3" s="1"/>
  <c r="F303" i="3"/>
  <c r="N303" i="3" s="1"/>
  <c r="F302" i="3"/>
  <c r="N302" i="3" s="1"/>
  <c r="F301" i="3"/>
  <c r="N301" i="3" s="1"/>
  <c r="F300" i="3"/>
  <c r="N300" i="3" s="1"/>
  <c r="F299" i="3"/>
  <c r="N299" i="3" s="1"/>
  <c r="F298" i="3"/>
  <c r="N298" i="3" s="1"/>
  <c r="F297" i="3"/>
  <c r="N297" i="3" s="1"/>
  <c r="F296" i="3"/>
  <c r="N296" i="3" s="1"/>
  <c r="F295" i="3"/>
  <c r="N295" i="3" s="1"/>
  <c r="F294" i="3"/>
  <c r="N294" i="3" s="1"/>
  <c r="F293" i="3"/>
  <c r="N293" i="3" s="1"/>
  <c r="F292" i="3"/>
  <c r="N292" i="3" s="1"/>
  <c r="F291" i="3"/>
  <c r="N291" i="3" s="1"/>
  <c r="F290" i="3"/>
  <c r="N290" i="3" s="1"/>
  <c r="F289" i="3"/>
  <c r="N289" i="3" s="1"/>
  <c r="F288" i="3"/>
  <c r="N288" i="3" s="1"/>
  <c r="F287" i="3"/>
  <c r="N287" i="3" s="1"/>
  <c r="F286" i="3"/>
  <c r="N286" i="3" s="1"/>
  <c r="F285" i="3"/>
  <c r="N285" i="3" s="1"/>
  <c r="F284" i="3"/>
  <c r="N284" i="3" s="1"/>
  <c r="F283" i="3"/>
  <c r="N283" i="3" s="1"/>
  <c r="F282" i="3"/>
  <c r="N282" i="3" s="1"/>
  <c r="F281" i="3"/>
  <c r="N281" i="3" s="1"/>
  <c r="F280" i="3"/>
  <c r="N280" i="3" s="1"/>
  <c r="F279" i="3"/>
  <c r="N279" i="3" s="1"/>
  <c r="F278" i="3"/>
  <c r="N278" i="3" s="1"/>
  <c r="F277" i="3"/>
  <c r="N277" i="3" s="1"/>
  <c r="F276" i="3"/>
  <c r="N276" i="3" s="1"/>
  <c r="F275" i="3"/>
  <c r="N275" i="3" s="1"/>
  <c r="F274" i="3"/>
  <c r="N274" i="3" s="1"/>
  <c r="F273" i="3"/>
  <c r="N273" i="3" s="1"/>
  <c r="F272" i="3"/>
  <c r="N272" i="3" s="1"/>
  <c r="F271" i="3"/>
  <c r="N271" i="3" s="1"/>
  <c r="F270" i="3"/>
  <c r="N270" i="3" s="1"/>
  <c r="F269" i="3"/>
  <c r="N269" i="3" s="1"/>
  <c r="F268" i="3"/>
  <c r="N268" i="3" s="1"/>
  <c r="F267" i="3"/>
  <c r="N267" i="3" s="1"/>
  <c r="F266" i="3"/>
  <c r="N266" i="3" s="1"/>
  <c r="F265" i="3"/>
  <c r="N265" i="3" s="1"/>
  <c r="F264" i="3"/>
  <c r="N264" i="3" s="1"/>
  <c r="F263" i="3"/>
  <c r="N263" i="3" s="1"/>
  <c r="F262" i="3"/>
  <c r="N262" i="3" s="1"/>
  <c r="F261" i="3"/>
  <c r="N261" i="3" s="1"/>
  <c r="F260" i="3"/>
  <c r="N260" i="3" s="1"/>
  <c r="F259" i="3"/>
  <c r="N259" i="3" s="1"/>
  <c r="F258" i="3"/>
  <c r="N258" i="3" s="1"/>
  <c r="F257" i="3"/>
  <c r="N257" i="3" s="1"/>
  <c r="F256" i="3"/>
  <c r="N256" i="3" s="1"/>
  <c r="F255" i="3"/>
  <c r="N255" i="3" s="1"/>
  <c r="F254" i="3"/>
  <c r="N254" i="3" s="1"/>
  <c r="F253" i="3"/>
  <c r="N253" i="3" s="1"/>
  <c r="F252" i="3"/>
  <c r="N252" i="3" s="1"/>
  <c r="F251" i="3"/>
  <c r="N251" i="3" s="1"/>
  <c r="F250" i="3"/>
  <c r="N250" i="3" s="1"/>
  <c r="F249" i="3"/>
  <c r="N249" i="3" s="1"/>
  <c r="AC815" i="1"/>
  <c r="AE815" i="1" s="1"/>
  <c r="AD815" i="1" s="1"/>
  <c r="V815" i="1"/>
  <c r="O815" i="1"/>
  <c r="J815" i="1"/>
  <c r="H815" i="1"/>
  <c r="AC814" i="1"/>
  <c r="AE814" i="1" s="1"/>
  <c r="AD814" i="1" s="1"/>
  <c r="V814" i="1"/>
  <c r="O814" i="1"/>
  <c r="J814" i="1"/>
  <c r="H814" i="1"/>
  <c r="AC813" i="1"/>
  <c r="AB813" i="1" s="1"/>
  <c r="V813" i="1"/>
  <c r="O813" i="1"/>
  <c r="J813" i="1"/>
  <c r="H813" i="1"/>
  <c r="AC812" i="1"/>
  <c r="AE812" i="1" s="1"/>
  <c r="V812" i="1"/>
  <c r="O812" i="1"/>
  <c r="J812" i="1"/>
  <c r="G812" i="1"/>
  <c r="AC811" i="1"/>
  <c r="V811" i="1"/>
  <c r="U811" i="1"/>
  <c r="S811" i="1"/>
  <c r="O811" i="1"/>
  <c r="J811" i="1"/>
  <c r="G811" i="1"/>
  <c r="AC810" i="1"/>
  <c r="V810" i="1"/>
  <c r="U810" i="1"/>
  <c r="S810" i="1"/>
  <c r="O810" i="1"/>
  <c r="J810" i="1"/>
  <c r="G810" i="1"/>
  <c r="H810" i="1" s="1"/>
  <c r="AC809" i="1"/>
  <c r="V809" i="1"/>
  <c r="U809" i="1"/>
  <c r="S809" i="1"/>
  <c r="O809" i="1"/>
  <c r="J809" i="1"/>
  <c r="G809" i="1"/>
  <c r="AC807" i="1"/>
  <c r="AE807" i="1" s="1"/>
  <c r="AD807" i="1" s="1"/>
  <c r="V807" i="1"/>
  <c r="O807" i="1"/>
  <c r="L807" i="1" a="1"/>
  <c r="L807" i="1" s="1"/>
  <c r="M807" i="1" s="1" a="1"/>
  <c r="M807" i="1" s="1"/>
  <c r="J807" i="1"/>
  <c r="AC806" i="1"/>
  <c r="AE806" i="1" s="1"/>
  <c r="AD806" i="1" s="1"/>
  <c r="V806" i="1"/>
  <c r="O806" i="1"/>
  <c r="L806" i="1" a="1"/>
  <c r="L806" i="1" s="1"/>
  <c r="M806" i="1" s="1" a="1"/>
  <c r="M806" i="1" s="1"/>
  <c r="J806" i="1"/>
  <c r="AC805" i="1"/>
  <c r="V805" i="1"/>
  <c r="U805" i="1"/>
  <c r="S805" i="1"/>
  <c r="O805" i="1"/>
  <c r="J805" i="1"/>
  <c r="G805" i="1"/>
  <c r="AC804" i="1"/>
  <c r="V804" i="1"/>
  <c r="U804" i="1"/>
  <c r="S804" i="1"/>
  <c r="O804" i="1"/>
  <c r="J804" i="1"/>
  <c r="G804" i="1"/>
  <c r="AC803" i="1"/>
  <c r="V803" i="1"/>
  <c r="U803" i="1"/>
  <c r="S803" i="1"/>
  <c r="O803" i="1"/>
  <c r="J803" i="1"/>
  <c r="G803" i="1"/>
  <c r="AC801" i="1"/>
  <c r="AE801" i="1" s="1"/>
  <c r="AD801" i="1" s="1"/>
  <c r="V801" i="1"/>
  <c r="O801" i="1"/>
  <c r="L801" i="1" a="1"/>
  <c r="L801" i="1" s="1"/>
  <c r="M801" i="1" s="1" a="1"/>
  <c r="M801" i="1" s="1"/>
  <c r="J801" i="1"/>
  <c r="AC800" i="1"/>
  <c r="AB800" i="1" s="1"/>
  <c r="V800" i="1"/>
  <c r="O800" i="1"/>
  <c r="L800" i="1" a="1"/>
  <c r="L800" i="1" s="1"/>
  <c r="M800" i="1" s="1" a="1"/>
  <c r="M800" i="1" s="1"/>
  <c r="J800" i="1"/>
  <c r="AC799" i="1"/>
  <c r="AE799" i="1" s="1"/>
  <c r="V799" i="1"/>
  <c r="O799" i="1"/>
  <c r="J799" i="1"/>
  <c r="G799" i="1"/>
  <c r="AC798" i="1"/>
  <c r="V798" i="1"/>
  <c r="U798" i="1"/>
  <c r="S798" i="1"/>
  <c r="O798" i="1"/>
  <c r="J798" i="1"/>
  <c r="G798" i="1"/>
  <c r="AC797" i="1"/>
  <c r="V797" i="1"/>
  <c r="U797" i="1"/>
  <c r="S797" i="1"/>
  <c r="O797" i="1"/>
  <c r="J797" i="1"/>
  <c r="G797" i="1"/>
  <c r="H797" i="1" s="1"/>
  <c r="AC796" i="1"/>
  <c r="V796" i="1"/>
  <c r="U796" i="1"/>
  <c r="S796" i="1"/>
  <c r="O796" i="1"/>
  <c r="J796" i="1"/>
  <c r="G796" i="1"/>
  <c r="H796" i="1" s="1"/>
  <c r="AC795" i="1"/>
  <c r="AE795" i="1" s="1"/>
  <c r="V795" i="1"/>
  <c r="O795" i="1"/>
  <c r="J795" i="1"/>
  <c r="G795" i="1"/>
  <c r="AC794" i="1"/>
  <c r="AE794" i="1" s="1"/>
  <c r="V794" i="1"/>
  <c r="O794" i="1"/>
  <c r="J794" i="1"/>
  <c r="G794" i="1"/>
  <c r="H794" i="1" s="1"/>
  <c r="AC793" i="1"/>
  <c r="AE793" i="1" s="1"/>
  <c r="V793" i="1"/>
  <c r="O793" i="1"/>
  <c r="J793" i="1"/>
  <c r="G793" i="1"/>
  <c r="AC792" i="1"/>
  <c r="AE792" i="1" s="1"/>
  <c r="V792" i="1"/>
  <c r="O792" i="1"/>
  <c r="J792" i="1"/>
  <c r="G792" i="1"/>
  <c r="AC791" i="1"/>
  <c r="AE791" i="1" s="1"/>
  <c r="V791" i="1"/>
  <c r="O791" i="1"/>
  <c r="J791" i="1"/>
  <c r="G791" i="1"/>
  <c r="AC790" i="1"/>
  <c r="AE790" i="1" s="1"/>
  <c r="V790" i="1"/>
  <c r="O790" i="1"/>
  <c r="J790" i="1"/>
  <c r="G790" i="1"/>
  <c r="AC789" i="1"/>
  <c r="AE789" i="1" s="1"/>
  <c r="V789" i="1"/>
  <c r="O789" i="1"/>
  <c r="J789" i="1"/>
  <c r="G789" i="1"/>
  <c r="AC788" i="1"/>
  <c r="AE788" i="1" s="1"/>
  <c r="V788" i="1"/>
  <c r="O788" i="1"/>
  <c r="J788" i="1"/>
  <c r="G788" i="1"/>
  <c r="H788" i="1" s="1"/>
  <c r="AC787" i="1"/>
  <c r="V787" i="1"/>
  <c r="U787" i="1"/>
  <c r="S787" i="1"/>
  <c r="O787" i="1"/>
  <c r="J787" i="1"/>
  <c r="G787" i="1"/>
  <c r="AC786" i="1"/>
  <c r="V786" i="1"/>
  <c r="U786" i="1"/>
  <c r="S786" i="1"/>
  <c r="O786" i="1"/>
  <c r="J786" i="1"/>
  <c r="G786" i="1"/>
  <c r="H786" i="1" s="1"/>
  <c r="AC785" i="1"/>
  <c r="V785" i="1"/>
  <c r="U785" i="1"/>
  <c r="S785" i="1"/>
  <c r="O785" i="1"/>
  <c r="J785" i="1"/>
  <c r="G785" i="1"/>
  <c r="AC784" i="1"/>
  <c r="V784" i="1"/>
  <c r="U784" i="1"/>
  <c r="S784" i="1"/>
  <c r="O784" i="1"/>
  <c r="J784" i="1"/>
  <c r="G784" i="1"/>
  <c r="H784" i="1" s="1"/>
  <c r="AC782" i="1"/>
  <c r="AE782" i="1" s="1"/>
  <c r="AD782" i="1" s="1"/>
  <c r="V782" i="1"/>
  <c r="O782" i="1"/>
  <c r="L782" i="1" a="1"/>
  <c r="L782" i="1" s="1"/>
  <c r="M782" i="1" s="1" a="1"/>
  <c r="M782" i="1" s="1"/>
  <c r="J782" i="1"/>
  <c r="AC781" i="1"/>
  <c r="AE781" i="1" s="1"/>
  <c r="V781" i="1"/>
  <c r="O781" i="1"/>
  <c r="J781" i="1"/>
  <c r="G781" i="1"/>
  <c r="AC780" i="1"/>
  <c r="V780" i="1"/>
  <c r="U780" i="1"/>
  <c r="S780" i="1"/>
  <c r="O780" i="1"/>
  <c r="J780" i="1"/>
  <c r="G780" i="1"/>
  <c r="AC779" i="1"/>
  <c r="V779" i="1"/>
  <c r="U779" i="1"/>
  <c r="S779" i="1"/>
  <c r="O779" i="1"/>
  <c r="J779" i="1"/>
  <c r="G779" i="1"/>
  <c r="AC778" i="1"/>
  <c r="V778" i="1"/>
  <c r="U778" i="1"/>
  <c r="S778" i="1"/>
  <c r="O778" i="1"/>
  <c r="J778" i="1"/>
  <c r="G778" i="1"/>
  <c r="AC777" i="1"/>
  <c r="AE777" i="1" s="1"/>
  <c r="AD777" i="1" s="1"/>
  <c r="V777" i="1"/>
  <c r="O777" i="1"/>
  <c r="L777" i="1" a="1"/>
  <c r="L777" i="1" s="1"/>
  <c r="M777" i="1" s="1" a="1"/>
  <c r="M777" i="1" s="1"/>
  <c r="J777" i="1"/>
  <c r="AC776" i="1"/>
  <c r="AE776" i="1" s="1"/>
  <c r="AD776" i="1" s="1"/>
  <c r="V776" i="1"/>
  <c r="O776" i="1"/>
  <c r="L776" i="1" a="1"/>
  <c r="L776" i="1" s="1"/>
  <c r="M776" i="1" s="1" a="1"/>
  <c r="M776" i="1" s="1"/>
  <c r="J776" i="1"/>
  <c r="AC775" i="1"/>
  <c r="V775" i="1"/>
  <c r="U775" i="1"/>
  <c r="S775" i="1"/>
  <c r="O775" i="1"/>
  <c r="J775" i="1"/>
  <c r="G775" i="1"/>
  <c r="H775" i="1" s="1"/>
  <c r="AC774" i="1"/>
  <c r="V774" i="1"/>
  <c r="U774" i="1"/>
  <c r="S774" i="1"/>
  <c r="O774" i="1"/>
  <c r="J774" i="1"/>
  <c r="G774" i="1"/>
  <c r="AC773" i="1"/>
  <c r="V773" i="1"/>
  <c r="U773" i="1"/>
  <c r="S773" i="1"/>
  <c r="O773" i="1"/>
  <c r="J773" i="1"/>
  <c r="G773" i="1"/>
  <c r="AC772" i="1"/>
  <c r="AB772" i="1" s="1"/>
  <c r="V772" i="1"/>
  <c r="O772" i="1"/>
  <c r="L772" i="1" a="1"/>
  <c r="L772" i="1" s="1"/>
  <c r="M772" i="1" s="1" a="1"/>
  <c r="M772" i="1" s="1"/>
  <c r="J772" i="1"/>
  <c r="AC771" i="1"/>
  <c r="AE771" i="1" s="1"/>
  <c r="AD771" i="1" s="1"/>
  <c r="V771" i="1"/>
  <c r="O771" i="1"/>
  <c r="L771" i="1" a="1"/>
  <c r="L771" i="1" s="1"/>
  <c r="M771" i="1" s="1" a="1"/>
  <c r="M771" i="1" s="1"/>
  <c r="J771" i="1"/>
  <c r="AC770" i="1"/>
  <c r="V770" i="1"/>
  <c r="U770" i="1"/>
  <c r="S770" i="1"/>
  <c r="O770" i="1"/>
  <c r="J770" i="1"/>
  <c r="G770" i="1"/>
  <c r="H770" i="1" s="1"/>
  <c r="AC769" i="1"/>
  <c r="V769" i="1"/>
  <c r="U769" i="1"/>
  <c r="O769" i="1"/>
  <c r="J769" i="1"/>
  <c r="G769" i="1"/>
  <c r="AC768" i="1"/>
  <c r="V768" i="1"/>
  <c r="U768" i="1"/>
  <c r="O768" i="1"/>
  <c r="J768" i="1"/>
  <c r="G768" i="1"/>
  <c r="AC767" i="1"/>
  <c r="AE767" i="1" s="1"/>
  <c r="V767" i="1"/>
  <c r="O767" i="1"/>
  <c r="J767" i="1"/>
  <c r="G767" i="1"/>
  <c r="H767" i="1" s="1"/>
  <c r="AC766" i="1"/>
  <c r="AE766" i="1" s="1"/>
  <c r="V766" i="1"/>
  <c r="O766" i="1"/>
  <c r="J766" i="1"/>
  <c r="G766" i="1"/>
  <c r="AC765" i="1"/>
  <c r="AE765" i="1" s="1"/>
  <c r="V765" i="1"/>
  <c r="O765" i="1"/>
  <c r="J765" i="1"/>
  <c r="G765" i="1"/>
  <c r="AC764" i="1"/>
  <c r="AE764" i="1" s="1"/>
  <c r="V764" i="1"/>
  <c r="O764" i="1"/>
  <c r="J764" i="1"/>
  <c r="G764" i="1"/>
  <c r="AC763" i="1"/>
  <c r="AE763" i="1" s="1"/>
  <c r="V763" i="1"/>
  <c r="O763" i="1"/>
  <c r="J763" i="1"/>
  <c r="G763" i="1"/>
  <c r="AC762" i="1"/>
  <c r="AE762" i="1" s="1"/>
  <c r="V762" i="1"/>
  <c r="O762" i="1"/>
  <c r="J762" i="1"/>
  <c r="G762" i="1"/>
  <c r="AC761" i="1"/>
  <c r="AE761" i="1" s="1"/>
  <c r="V761" i="1"/>
  <c r="O761" i="1"/>
  <c r="J761" i="1"/>
  <c r="G761" i="1"/>
  <c r="H761" i="1" s="1"/>
  <c r="AC760" i="1"/>
  <c r="AE760" i="1" s="1"/>
  <c r="V760" i="1"/>
  <c r="O760" i="1"/>
  <c r="J760" i="1"/>
  <c r="G760" i="1"/>
  <c r="AC759" i="1"/>
  <c r="V759" i="1"/>
  <c r="U759" i="1"/>
  <c r="S759" i="1"/>
  <c r="O759" i="1"/>
  <c r="J759" i="1"/>
  <c r="G759" i="1"/>
  <c r="AC758" i="1"/>
  <c r="V758" i="1"/>
  <c r="U758" i="1"/>
  <c r="S758" i="1"/>
  <c r="O758" i="1"/>
  <c r="J758" i="1"/>
  <c r="G758" i="1"/>
  <c r="H758" i="1" s="1"/>
  <c r="AC757" i="1"/>
  <c r="V757" i="1"/>
  <c r="U757" i="1"/>
  <c r="S757" i="1"/>
  <c r="O757" i="1"/>
  <c r="J757" i="1"/>
  <c r="G757" i="1"/>
  <c r="H757" i="1" s="1"/>
  <c r="AC756" i="1"/>
  <c r="V756" i="1"/>
  <c r="U756" i="1"/>
  <c r="S756" i="1"/>
  <c r="O756" i="1"/>
  <c r="J756" i="1"/>
  <c r="G756" i="1"/>
  <c r="AC754" i="1"/>
  <c r="AB754" i="1" s="1"/>
  <c r="V754" i="1"/>
  <c r="O754" i="1"/>
  <c r="L754" i="1" a="1"/>
  <c r="L754" i="1" s="1"/>
  <c r="M754" i="1" s="1" a="1"/>
  <c r="M754" i="1" s="1"/>
  <c r="J754" i="1"/>
  <c r="AC753" i="1"/>
  <c r="V753" i="1"/>
  <c r="O753" i="1"/>
  <c r="J753" i="1"/>
  <c r="G753" i="1"/>
  <c r="H753" i="1" s="1"/>
  <c r="AC752" i="1"/>
  <c r="V752" i="1"/>
  <c r="U752" i="1"/>
  <c r="S752" i="1"/>
  <c r="O752" i="1"/>
  <c r="J752" i="1"/>
  <c r="G752" i="1"/>
  <c r="AC751" i="1"/>
  <c r="V751" i="1"/>
  <c r="U751" i="1"/>
  <c r="S751" i="1"/>
  <c r="O751" i="1"/>
  <c r="J751" i="1"/>
  <c r="G751" i="1"/>
  <c r="H751" i="1" s="1"/>
  <c r="AC750" i="1"/>
  <c r="V750" i="1"/>
  <c r="U750" i="1"/>
  <c r="S750" i="1"/>
  <c r="O750" i="1"/>
  <c r="J750" i="1"/>
  <c r="G750" i="1"/>
  <c r="AC749" i="1"/>
  <c r="V749" i="1"/>
  <c r="U749" i="1"/>
  <c r="S749" i="1"/>
  <c r="O749" i="1"/>
  <c r="J749" i="1"/>
  <c r="G749" i="1"/>
  <c r="H749" i="1" s="1"/>
  <c r="AC748" i="1"/>
  <c r="AE748" i="1" s="1"/>
  <c r="AD748" i="1" s="1"/>
  <c r="V748" i="1"/>
  <c r="O748" i="1"/>
  <c r="L748" i="1" a="1"/>
  <c r="L748" i="1" s="1"/>
  <c r="M748" i="1" s="1" a="1"/>
  <c r="M748" i="1" s="1"/>
  <c r="J748" i="1"/>
  <c r="AC747" i="1"/>
  <c r="AB747" i="1" s="1"/>
  <c r="V747" i="1"/>
  <c r="O747" i="1"/>
  <c r="L747" i="1" a="1"/>
  <c r="L747" i="1" s="1"/>
  <c r="M747" i="1" s="1" a="1"/>
  <c r="M747" i="1" s="1"/>
  <c r="J747" i="1"/>
  <c r="AC746" i="1"/>
  <c r="V746" i="1"/>
  <c r="U746" i="1"/>
  <c r="S746" i="1"/>
  <c r="O746" i="1"/>
  <c r="J746" i="1"/>
  <c r="G746" i="1"/>
  <c r="H746" i="1" s="1"/>
  <c r="AC745" i="1"/>
  <c r="V745" i="1"/>
  <c r="U745" i="1"/>
  <c r="S745" i="1"/>
  <c r="O745" i="1"/>
  <c r="J745" i="1"/>
  <c r="G745" i="1"/>
  <c r="AC744" i="1"/>
  <c r="V744" i="1"/>
  <c r="U744" i="1"/>
  <c r="S744" i="1"/>
  <c r="O744" i="1"/>
  <c r="J744" i="1"/>
  <c r="G744" i="1"/>
  <c r="H744" i="1" s="1"/>
  <c r="AC743" i="1"/>
  <c r="V743" i="1"/>
  <c r="U743" i="1"/>
  <c r="S743" i="1"/>
  <c r="O743" i="1"/>
  <c r="J743" i="1"/>
  <c r="G743" i="1"/>
  <c r="AC742" i="1"/>
  <c r="V742" i="1"/>
  <c r="U742" i="1"/>
  <c r="S742" i="1"/>
  <c r="O742" i="1"/>
  <c r="J742" i="1"/>
  <c r="G742" i="1"/>
  <c r="AC740" i="1"/>
  <c r="AB740" i="1" s="1"/>
  <c r="V740" i="1"/>
  <c r="O740" i="1"/>
  <c r="L740" i="1" a="1"/>
  <c r="L740" i="1" s="1"/>
  <c r="M740" i="1" s="1" a="1"/>
  <c r="M740" i="1" s="1"/>
  <c r="J740" i="1"/>
  <c r="AC739" i="1"/>
  <c r="V739" i="1"/>
  <c r="U739" i="1"/>
  <c r="S739" i="1"/>
  <c r="O739" i="1"/>
  <c r="J739" i="1"/>
  <c r="G739" i="1"/>
  <c r="AC738" i="1"/>
  <c r="V738" i="1"/>
  <c r="U738" i="1"/>
  <c r="S738" i="1"/>
  <c r="O738" i="1"/>
  <c r="J738" i="1"/>
  <c r="G738" i="1"/>
  <c r="H738" i="1" s="1"/>
  <c r="AC737" i="1"/>
  <c r="V737" i="1"/>
  <c r="U737" i="1"/>
  <c r="S737" i="1"/>
  <c r="O737" i="1"/>
  <c r="J737" i="1"/>
  <c r="G737" i="1"/>
  <c r="H737" i="1" s="1"/>
  <c r="AC736" i="1"/>
  <c r="AE736" i="1" s="1"/>
  <c r="V736" i="1"/>
  <c r="O736" i="1"/>
  <c r="J736" i="1"/>
  <c r="G736" i="1"/>
  <c r="AC735" i="1"/>
  <c r="V735" i="1"/>
  <c r="U735" i="1"/>
  <c r="S735" i="1"/>
  <c r="O735" i="1"/>
  <c r="J735" i="1"/>
  <c r="G735" i="1"/>
  <c r="AC734" i="1"/>
  <c r="V734" i="1"/>
  <c r="U734" i="1"/>
  <c r="S734" i="1"/>
  <c r="O734" i="1"/>
  <c r="J734" i="1"/>
  <c r="G734" i="1"/>
  <c r="H734" i="1" s="1"/>
  <c r="AC733" i="1"/>
  <c r="V733" i="1"/>
  <c r="U733" i="1"/>
  <c r="S733" i="1"/>
  <c r="O733" i="1"/>
  <c r="J733" i="1"/>
  <c r="G733" i="1"/>
  <c r="H733" i="1" s="1"/>
  <c r="AC732" i="1"/>
  <c r="V732" i="1"/>
  <c r="U732" i="1"/>
  <c r="S732" i="1"/>
  <c r="O732" i="1"/>
  <c r="J732" i="1"/>
  <c r="G732" i="1"/>
  <c r="AC730" i="1"/>
  <c r="AB730" i="1" s="1"/>
  <c r="V730" i="1"/>
  <c r="O730" i="1"/>
  <c r="L730" i="1" a="1"/>
  <c r="L730" i="1" s="1"/>
  <c r="M730" i="1" s="1" a="1"/>
  <c r="M730" i="1" s="1"/>
  <c r="J730" i="1"/>
  <c r="AC729" i="1"/>
  <c r="V729" i="1"/>
  <c r="O729" i="1"/>
  <c r="J729" i="1"/>
  <c r="G729" i="1"/>
  <c r="H729" i="1" s="1"/>
  <c r="AC728" i="1"/>
  <c r="AE728" i="1" s="1"/>
  <c r="V728" i="1"/>
  <c r="O728" i="1"/>
  <c r="J728" i="1"/>
  <c r="G728" i="1"/>
  <c r="AC727" i="1"/>
  <c r="V727" i="1"/>
  <c r="O727" i="1"/>
  <c r="J727" i="1"/>
  <c r="G727" i="1"/>
  <c r="H727" i="1" s="1"/>
  <c r="AC726" i="1"/>
  <c r="AE726" i="1" s="1"/>
  <c r="V726" i="1"/>
  <c r="O726" i="1"/>
  <c r="J726" i="1"/>
  <c r="G726" i="1"/>
  <c r="AC725" i="1"/>
  <c r="V725" i="1"/>
  <c r="U725" i="1"/>
  <c r="S725" i="1"/>
  <c r="O725" i="1"/>
  <c r="J725" i="1"/>
  <c r="G725" i="1"/>
  <c r="H725" i="1" s="1"/>
  <c r="AC724" i="1"/>
  <c r="V724" i="1"/>
  <c r="U724" i="1"/>
  <c r="S724" i="1"/>
  <c r="O724" i="1"/>
  <c r="J724" i="1"/>
  <c r="G724" i="1"/>
  <c r="AC723" i="1"/>
  <c r="V723" i="1"/>
  <c r="U723" i="1"/>
  <c r="S723" i="1"/>
  <c r="O723" i="1"/>
  <c r="J723" i="1"/>
  <c r="G723" i="1"/>
  <c r="H723" i="1" s="1"/>
  <c r="AC722" i="1"/>
  <c r="AE722" i="1" s="1"/>
  <c r="AD722" i="1" s="1"/>
  <c r="AB722" i="1"/>
  <c r="V722" i="1"/>
  <c r="O722" i="1"/>
  <c r="L722" i="1" a="1"/>
  <c r="L722" i="1" s="1"/>
  <c r="M722" i="1" s="1" a="1"/>
  <c r="M722" i="1" s="1"/>
  <c r="J722" i="1"/>
  <c r="AC721" i="1"/>
  <c r="AB721" i="1" s="1"/>
  <c r="V721" i="1"/>
  <c r="O721" i="1"/>
  <c r="L721" i="1" a="1"/>
  <c r="L721" i="1" s="1"/>
  <c r="M721" i="1" s="1" a="1"/>
  <c r="M721" i="1" s="1"/>
  <c r="J721" i="1"/>
  <c r="AC720" i="1"/>
  <c r="V720" i="1"/>
  <c r="U720" i="1"/>
  <c r="S720" i="1"/>
  <c r="O720" i="1"/>
  <c r="J720" i="1"/>
  <c r="G720" i="1"/>
  <c r="H720" i="1" s="1"/>
  <c r="AC719" i="1"/>
  <c r="V719" i="1"/>
  <c r="U719" i="1"/>
  <c r="S719" i="1"/>
  <c r="O719" i="1"/>
  <c r="J719" i="1"/>
  <c r="G719" i="1"/>
  <c r="AC718" i="1"/>
  <c r="V718" i="1"/>
  <c r="U718" i="1"/>
  <c r="S718" i="1"/>
  <c r="O718" i="1"/>
  <c r="J718" i="1"/>
  <c r="G718" i="1"/>
  <c r="H718" i="1" s="1"/>
  <c r="AC717" i="1"/>
  <c r="AE717" i="1" s="1"/>
  <c r="AD717" i="1" s="1"/>
  <c r="AB717" i="1"/>
  <c r="V717" i="1"/>
  <c r="O717" i="1"/>
  <c r="L717" i="1" a="1"/>
  <c r="L717" i="1" s="1"/>
  <c r="M717" i="1" s="1" a="1"/>
  <c r="M717" i="1" s="1"/>
  <c r="J717" i="1"/>
  <c r="AC716" i="1"/>
  <c r="AB716" i="1" s="1"/>
  <c r="V716" i="1"/>
  <c r="O716" i="1"/>
  <c r="L716" i="1" a="1"/>
  <c r="L716" i="1" s="1"/>
  <c r="M716" i="1" s="1" a="1"/>
  <c r="M716" i="1" s="1"/>
  <c r="J716" i="1"/>
  <c r="AC715" i="1"/>
  <c r="V715" i="1"/>
  <c r="O715" i="1"/>
  <c r="J715" i="1"/>
  <c r="G715" i="1"/>
  <c r="H715" i="1" s="1"/>
  <c r="AC714" i="1"/>
  <c r="AE714" i="1" s="1"/>
  <c r="V714" i="1"/>
  <c r="O714" i="1"/>
  <c r="J714" i="1"/>
  <c r="G714" i="1"/>
  <c r="H714" i="1" s="1"/>
  <c r="AC713" i="1"/>
  <c r="V713" i="1"/>
  <c r="O713" i="1"/>
  <c r="J713" i="1"/>
  <c r="G713" i="1"/>
  <c r="H713" i="1" s="1"/>
  <c r="AC712" i="1"/>
  <c r="AE712" i="1" s="1"/>
  <c r="V712" i="1"/>
  <c r="O712" i="1"/>
  <c r="J712" i="1"/>
  <c r="G712" i="1"/>
  <c r="H712" i="1" s="1"/>
  <c r="AC711" i="1"/>
  <c r="V711" i="1"/>
  <c r="O711" i="1"/>
  <c r="J711" i="1"/>
  <c r="G711" i="1"/>
  <c r="H711" i="1" s="1"/>
  <c r="AC710" i="1"/>
  <c r="V710" i="1"/>
  <c r="U710" i="1"/>
  <c r="S710" i="1"/>
  <c r="O710" i="1"/>
  <c r="J710" i="1"/>
  <c r="G710" i="1"/>
  <c r="H710" i="1" s="1"/>
  <c r="AC709" i="1"/>
  <c r="V709" i="1"/>
  <c r="U709" i="1"/>
  <c r="S709" i="1"/>
  <c r="O709" i="1"/>
  <c r="J709" i="1"/>
  <c r="G709" i="1"/>
  <c r="H709" i="1" s="1"/>
  <c r="AC708" i="1"/>
  <c r="V708" i="1"/>
  <c r="U708" i="1"/>
  <c r="S708" i="1"/>
  <c r="O708" i="1"/>
  <c r="J708" i="1"/>
  <c r="G708" i="1"/>
  <c r="AC707" i="1"/>
  <c r="V707" i="1"/>
  <c r="U707" i="1"/>
  <c r="S707" i="1"/>
  <c r="O707" i="1"/>
  <c r="J707" i="1"/>
  <c r="G707" i="1"/>
  <c r="H707" i="1" s="1"/>
  <c r="AC706" i="1"/>
  <c r="V706" i="1"/>
  <c r="U706" i="1"/>
  <c r="S706" i="1"/>
  <c r="O706" i="1"/>
  <c r="J706" i="1"/>
  <c r="G706" i="1"/>
  <c r="AC705" i="1"/>
  <c r="V705" i="1"/>
  <c r="U705" i="1"/>
  <c r="S705" i="1"/>
  <c r="O705" i="1"/>
  <c r="J705" i="1"/>
  <c r="G705" i="1"/>
  <c r="H705" i="1" s="1"/>
  <c r="AC704" i="1"/>
  <c r="V704" i="1"/>
  <c r="U704" i="1"/>
  <c r="S704" i="1"/>
  <c r="O704" i="1"/>
  <c r="J704" i="1"/>
  <c r="G704" i="1"/>
  <c r="H704" i="1" s="1"/>
  <c r="AC703" i="1"/>
  <c r="V703" i="1"/>
  <c r="U703" i="1"/>
  <c r="S703" i="1"/>
  <c r="O703" i="1"/>
  <c r="J703" i="1"/>
  <c r="G703" i="1"/>
  <c r="AC702" i="1"/>
  <c r="V702" i="1"/>
  <c r="U702" i="1"/>
  <c r="S702" i="1"/>
  <c r="O702" i="1"/>
  <c r="J702" i="1"/>
  <c r="G702" i="1"/>
  <c r="H702" i="1" s="1"/>
  <c r="AC701" i="1"/>
  <c r="V701" i="1"/>
  <c r="U701" i="1"/>
  <c r="S701" i="1"/>
  <c r="O701" i="1"/>
  <c r="J701" i="1"/>
  <c r="G701" i="1"/>
  <c r="AC700" i="1"/>
  <c r="AB700" i="1" s="1"/>
  <c r="V700" i="1"/>
  <c r="O700" i="1"/>
  <c r="L700" i="1" a="1"/>
  <c r="L700" i="1" s="1"/>
  <c r="M700" i="1" s="1" a="1"/>
  <c r="M700" i="1" s="1"/>
  <c r="J700" i="1"/>
  <c r="AC699" i="1"/>
  <c r="V699" i="1"/>
  <c r="U699" i="1"/>
  <c r="S699" i="1"/>
  <c r="O699" i="1"/>
  <c r="J699" i="1"/>
  <c r="G699" i="1"/>
  <c r="H699" i="1" s="1"/>
  <c r="AC698" i="1"/>
  <c r="V698" i="1"/>
  <c r="U698" i="1"/>
  <c r="S698" i="1"/>
  <c r="O698" i="1"/>
  <c r="J698" i="1"/>
  <c r="G698" i="1"/>
  <c r="AC697" i="1"/>
  <c r="V697" i="1"/>
  <c r="U697" i="1"/>
  <c r="S697" i="1"/>
  <c r="O697" i="1"/>
  <c r="J697" i="1"/>
  <c r="G697" i="1"/>
  <c r="H697" i="1" s="1"/>
  <c r="AC696" i="1"/>
  <c r="V696" i="1"/>
  <c r="U696" i="1"/>
  <c r="S696" i="1"/>
  <c r="O696" i="1"/>
  <c r="J696" i="1"/>
  <c r="G696" i="1"/>
  <c r="H696" i="1" s="1"/>
  <c r="AC695" i="1"/>
  <c r="AE695" i="1" s="1"/>
  <c r="V695" i="1"/>
  <c r="O695" i="1"/>
  <c r="J695" i="1"/>
  <c r="G695" i="1"/>
  <c r="H695" i="1" s="1"/>
  <c r="AC694" i="1"/>
  <c r="V694" i="1"/>
  <c r="U694" i="1"/>
  <c r="S694" i="1"/>
  <c r="O694" i="1"/>
  <c r="J694" i="1"/>
  <c r="G694" i="1"/>
  <c r="H694" i="1" s="1"/>
  <c r="AC693" i="1"/>
  <c r="V693" i="1"/>
  <c r="U693" i="1"/>
  <c r="S693" i="1"/>
  <c r="O693" i="1"/>
  <c r="J693" i="1"/>
  <c r="G693" i="1"/>
  <c r="AC692" i="1"/>
  <c r="V692" i="1"/>
  <c r="U692" i="1"/>
  <c r="S692" i="1"/>
  <c r="O692" i="1"/>
  <c r="J692" i="1"/>
  <c r="G692" i="1"/>
  <c r="H692" i="1" s="1"/>
  <c r="AC691" i="1"/>
  <c r="V691" i="1"/>
  <c r="U691" i="1"/>
  <c r="S691" i="1"/>
  <c r="O691" i="1"/>
  <c r="J691" i="1"/>
  <c r="G691" i="1"/>
  <c r="H691" i="1" s="1"/>
  <c r="AC690" i="1"/>
  <c r="V690" i="1"/>
  <c r="U690" i="1"/>
  <c r="S690" i="1"/>
  <c r="O690" i="1"/>
  <c r="J690" i="1"/>
  <c r="G690" i="1"/>
  <c r="AC689" i="1"/>
  <c r="V689" i="1"/>
  <c r="U689" i="1"/>
  <c r="S689" i="1"/>
  <c r="O689" i="1"/>
  <c r="J689" i="1"/>
  <c r="G689" i="1"/>
  <c r="H689" i="1" s="1"/>
  <c r="AC688" i="1"/>
  <c r="V688" i="1"/>
  <c r="U688" i="1"/>
  <c r="S688" i="1"/>
  <c r="O688" i="1"/>
  <c r="J688" i="1"/>
  <c r="G688" i="1"/>
  <c r="H688" i="1" s="1"/>
  <c r="AC687" i="1"/>
  <c r="V687" i="1"/>
  <c r="U687" i="1"/>
  <c r="S687" i="1"/>
  <c r="O687" i="1"/>
  <c r="J687" i="1"/>
  <c r="G687" i="1"/>
  <c r="H687" i="1" s="1"/>
  <c r="AC686" i="1"/>
  <c r="V686" i="1"/>
  <c r="U686" i="1"/>
  <c r="S686" i="1"/>
  <c r="O686" i="1"/>
  <c r="J686" i="1"/>
  <c r="G686" i="1"/>
  <c r="H686" i="1" s="1"/>
  <c r="AC685" i="1"/>
  <c r="V685" i="1"/>
  <c r="U685" i="1"/>
  <c r="S685" i="1"/>
  <c r="O685" i="1"/>
  <c r="J685" i="1"/>
  <c r="G685" i="1"/>
  <c r="AC684" i="1"/>
  <c r="V684" i="1"/>
  <c r="O684" i="1"/>
  <c r="J684" i="1"/>
  <c r="G684" i="1"/>
  <c r="H684" i="1" s="1"/>
  <c r="AC683" i="1"/>
  <c r="AE683" i="1" s="1"/>
  <c r="V683" i="1"/>
  <c r="O683" i="1"/>
  <c r="J683" i="1"/>
  <c r="G683" i="1"/>
  <c r="AC682" i="1"/>
  <c r="V682" i="1"/>
  <c r="O682" i="1"/>
  <c r="J682" i="1"/>
  <c r="G682" i="1"/>
  <c r="H682" i="1" s="1"/>
  <c r="AC681" i="1"/>
  <c r="AE681" i="1" s="1"/>
  <c r="V681" i="1"/>
  <c r="O681" i="1"/>
  <c r="J681" i="1"/>
  <c r="G681" i="1"/>
  <c r="AC680" i="1"/>
  <c r="V680" i="1"/>
  <c r="O680" i="1"/>
  <c r="J680" i="1"/>
  <c r="G680" i="1"/>
  <c r="H680" i="1" s="1"/>
  <c r="AC679" i="1"/>
  <c r="V679" i="1"/>
  <c r="U679" i="1"/>
  <c r="S679" i="1"/>
  <c r="O679" i="1"/>
  <c r="J679" i="1"/>
  <c r="G679" i="1"/>
  <c r="H679" i="1" s="1"/>
  <c r="AC678" i="1"/>
  <c r="V678" i="1"/>
  <c r="U678" i="1"/>
  <c r="S678" i="1"/>
  <c r="O678" i="1"/>
  <c r="J678" i="1"/>
  <c r="G678" i="1"/>
  <c r="H678" i="1" s="1"/>
  <c r="AC677" i="1"/>
  <c r="V677" i="1"/>
  <c r="U677" i="1"/>
  <c r="S677" i="1"/>
  <c r="O677" i="1"/>
  <c r="J677" i="1"/>
  <c r="G677" i="1"/>
  <c r="H677" i="1" s="1"/>
  <c r="AC676" i="1"/>
  <c r="AE676" i="1" s="1"/>
  <c r="V676" i="1"/>
  <c r="O676" i="1"/>
  <c r="J676" i="1"/>
  <c r="G676" i="1"/>
  <c r="H676" i="1" s="1"/>
  <c r="AC675" i="1"/>
  <c r="V675" i="1"/>
  <c r="U675" i="1"/>
  <c r="S675" i="1"/>
  <c r="O675" i="1"/>
  <c r="J675" i="1"/>
  <c r="G675" i="1"/>
  <c r="H675" i="1" s="1"/>
  <c r="AC674" i="1"/>
  <c r="V674" i="1"/>
  <c r="U674" i="1"/>
  <c r="S674" i="1"/>
  <c r="O674" i="1"/>
  <c r="J674" i="1"/>
  <c r="G674" i="1"/>
  <c r="AC673" i="1"/>
  <c r="V673" i="1"/>
  <c r="O673" i="1"/>
  <c r="J673" i="1"/>
  <c r="G673" i="1"/>
  <c r="H673" i="1" s="1"/>
  <c r="AI8" i="1" l="1"/>
  <c r="AB807" i="1"/>
  <c r="AB814" i="1"/>
  <c r="AD765" i="1"/>
  <c r="AD799" i="1"/>
  <c r="AB801" i="1"/>
  <c r="AB790" i="1"/>
  <c r="AE703" i="1"/>
  <c r="AD703" i="1" s="1"/>
  <c r="AD736" i="1"/>
  <c r="AE706" i="1"/>
  <c r="AD706" i="1" s="1"/>
  <c r="AE704" i="1"/>
  <c r="AE720" i="1"/>
  <c r="AD720" i="1" s="1"/>
  <c r="AE709" i="1"/>
  <c r="AD709" i="1" s="1"/>
  <c r="AD681" i="1"/>
  <c r="AE708" i="1"/>
  <c r="AD708" i="1" s="1"/>
  <c r="AE749" i="1"/>
  <c r="AD749" i="1" s="1"/>
  <c r="AB792" i="1"/>
  <c r="AE813" i="1"/>
  <c r="AD813" i="1" s="1"/>
  <c r="AE752" i="1"/>
  <c r="AD752" i="1" s="1"/>
  <c r="AE697" i="1"/>
  <c r="AD697" i="1" s="1"/>
  <c r="AE746" i="1"/>
  <c r="AD746" i="1" s="1"/>
  <c r="AB794" i="1"/>
  <c r="AE797" i="1"/>
  <c r="AD797" i="1" s="1"/>
  <c r="AE699" i="1"/>
  <c r="AD699" i="1" s="1"/>
  <c r="AE786" i="1"/>
  <c r="AD786" i="1" s="1"/>
  <c r="AE678" i="1"/>
  <c r="AD678" i="1" s="1"/>
  <c r="AE739" i="1"/>
  <c r="AD739" i="1" s="1"/>
  <c r="AE784" i="1"/>
  <c r="AD784" i="1" s="1"/>
  <c r="AE742" i="1"/>
  <c r="AD742" i="1" s="1"/>
  <c r="AE702" i="1"/>
  <c r="AD702" i="1" s="1"/>
  <c r="AE718" i="1"/>
  <c r="AD718" i="1" s="1"/>
  <c r="AE724" i="1"/>
  <c r="AD724" i="1" s="1"/>
  <c r="AE745" i="1"/>
  <c r="AD745" i="1" s="1"/>
  <c r="AE751" i="1"/>
  <c r="AD751" i="1" s="1"/>
  <c r="AE694" i="1"/>
  <c r="AD694" i="1" s="1"/>
  <c r="AD683" i="1"/>
  <c r="AD726" i="1"/>
  <c r="AE787" i="1"/>
  <c r="AD787" i="1" s="1"/>
  <c r="AE698" i="1"/>
  <c r="AD698" i="1" s="1"/>
  <c r="AE692" i="1"/>
  <c r="AD692" i="1" s="1"/>
  <c r="AE701" i="1"/>
  <c r="AD701" i="1" s="1"/>
  <c r="AE734" i="1"/>
  <c r="AD734" i="1" s="1"/>
  <c r="AE737" i="1"/>
  <c r="AD737" i="1" s="1"/>
  <c r="AE750" i="1"/>
  <c r="AD750" i="1" s="1"/>
  <c r="AE778" i="1"/>
  <c r="AD778" i="1" s="1"/>
  <c r="AE785" i="1"/>
  <c r="AD785" i="1" s="1"/>
  <c r="AD788" i="1"/>
  <c r="AB806" i="1"/>
  <c r="AD789" i="1"/>
  <c r="AE707" i="1"/>
  <c r="AD707" i="1" s="1"/>
  <c r="AD791" i="1"/>
  <c r="AE740" i="1"/>
  <c r="AD740" i="1" s="1"/>
  <c r="AE772" i="1"/>
  <c r="AD772" i="1" s="1"/>
  <c r="AE689" i="1"/>
  <c r="AD689" i="1" s="1"/>
  <c r="H701" i="1"/>
  <c r="AE744" i="1"/>
  <c r="AD744" i="1" s="1"/>
  <c r="AD760" i="1"/>
  <c r="AD795" i="1"/>
  <c r="AE800" i="1"/>
  <c r="AD800" i="1" s="1"/>
  <c r="AE747" i="1"/>
  <c r="AD747" i="1" s="1"/>
  <c r="AE773" i="1"/>
  <c r="AD773" i="1" s="1"/>
  <c r="AD764" i="1"/>
  <c r="H681" i="1"/>
  <c r="H693" i="1"/>
  <c r="AE735" i="1"/>
  <c r="AD735" i="1" s="1"/>
  <c r="AE738" i="1"/>
  <c r="AD738" i="1" s="1"/>
  <c r="AE811" i="1"/>
  <c r="AD811" i="1" s="1"/>
  <c r="AE687" i="1"/>
  <c r="AD687" i="1" s="1"/>
  <c r="AE809" i="1"/>
  <c r="AD809" i="1" s="1"/>
  <c r="H780" i="1"/>
  <c r="AD793" i="1"/>
  <c r="AE757" i="1"/>
  <c r="AD757" i="1" s="1"/>
  <c r="AE770" i="1"/>
  <c r="AD770" i="1" s="1"/>
  <c r="AE779" i="1"/>
  <c r="AD779" i="1" s="1"/>
  <c r="AD812" i="1"/>
  <c r="AE690" i="1"/>
  <c r="AD690" i="1" s="1"/>
  <c r="AE696" i="1"/>
  <c r="AD696" i="1" s="1"/>
  <c r="AE719" i="1"/>
  <c r="AD719" i="1" s="1"/>
  <c r="AE798" i="1"/>
  <c r="AD798" i="1" s="1"/>
  <c r="AE805" i="1"/>
  <c r="AD805" i="1" s="1"/>
  <c r="AE693" i="1"/>
  <c r="AD693" i="1" s="1"/>
  <c r="AE725" i="1"/>
  <c r="AD725" i="1" s="1"/>
  <c r="AE733" i="1"/>
  <c r="AD733" i="1" s="1"/>
  <c r="AB777" i="1"/>
  <c r="AE768" i="1"/>
  <c r="AD768" i="1" s="1"/>
  <c r="AE774" i="1"/>
  <c r="AD774" i="1" s="1"/>
  <c r="AE685" i="1"/>
  <c r="AD685" i="1" s="1"/>
  <c r="H787" i="1"/>
  <c r="AE758" i="1"/>
  <c r="AD758" i="1" s="1"/>
  <c r="AD762" i="1"/>
  <c r="AE796" i="1"/>
  <c r="AD796" i="1" s="1"/>
  <c r="AB682" i="1"/>
  <c r="AE688" i="1"/>
  <c r="AD688" i="1" s="1"/>
  <c r="AE743" i="1"/>
  <c r="AD743" i="1" s="1"/>
  <c r="AE682" i="1"/>
  <c r="AD682" i="1" s="1"/>
  <c r="AE723" i="1"/>
  <c r="AD723" i="1" s="1"/>
  <c r="AD766" i="1"/>
  <c r="AE780" i="1"/>
  <c r="AD780" i="1" s="1"/>
  <c r="AE803" i="1"/>
  <c r="AD803" i="1" s="1"/>
  <c r="AD781" i="1"/>
  <c r="AE810" i="1"/>
  <c r="AD810" i="1" s="1"/>
  <c r="H750" i="1"/>
  <c r="AD763" i="1"/>
  <c r="AE769" i="1"/>
  <c r="AD769" i="1" s="1"/>
  <c r="AE804" i="1"/>
  <c r="AD804" i="1" s="1"/>
  <c r="AE674" i="1"/>
  <c r="AD674" i="1" s="1"/>
  <c r="AE677" i="1"/>
  <c r="AD677" i="1" s="1"/>
  <c r="H742" i="1"/>
  <c r="AE759" i="1"/>
  <c r="AD759" i="1" s="1"/>
  <c r="AE775" i="1"/>
  <c r="AD775" i="1" s="1"/>
  <c r="AB788" i="1"/>
  <c r="AD794" i="1"/>
  <c r="H752" i="1"/>
  <c r="H804" i="1"/>
  <c r="H683" i="1"/>
  <c r="H706" i="1"/>
  <c r="H765" i="1"/>
  <c r="H708" i="1"/>
  <c r="H739" i="1"/>
  <c r="H745" i="1"/>
  <c r="H759" i="1"/>
  <c r="H792" i="1"/>
  <c r="H798" i="1"/>
  <c r="H743" i="1"/>
  <c r="AD792" i="1"/>
  <c r="H790" i="1"/>
  <c r="H785" i="1"/>
  <c r="H685" i="1"/>
  <c r="H690" i="1"/>
  <c r="H724" i="1"/>
  <c r="H763" i="1"/>
  <c r="H674" i="1"/>
  <c r="H719" i="1"/>
  <c r="AB676" i="1"/>
  <c r="AD676" i="1"/>
  <c r="H698" i="1"/>
  <c r="H703" i="1"/>
  <c r="H735" i="1"/>
  <c r="AD790" i="1"/>
  <c r="AB684" i="1"/>
  <c r="AD704" i="1"/>
  <c r="AE691" i="1"/>
  <c r="AD691" i="1" s="1"/>
  <c r="AD761" i="1"/>
  <c r="AE684" i="1"/>
  <c r="AD684" i="1" s="1"/>
  <c r="AE713" i="1"/>
  <c r="AD713" i="1" s="1"/>
  <c r="AB713" i="1"/>
  <c r="AD714" i="1"/>
  <c r="AD695" i="1"/>
  <c r="AE729" i="1"/>
  <c r="AD729" i="1" s="1"/>
  <c r="AB729" i="1"/>
  <c r="AE756" i="1"/>
  <c r="AD756" i="1" s="1"/>
  <c r="AD712" i="1"/>
  <c r="AE675" i="1"/>
  <c r="AD675" i="1" s="1"/>
  <c r="AE715" i="1"/>
  <c r="AD715" i="1" s="1"/>
  <c r="AE680" i="1"/>
  <c r="AD680" i="1" s="1"/>
  <c r="AE727" i="1"/>
  <c r="AD727" i="1" s="1"/>
  <c r="AB727" i="1"/>
  <c r="AD728" i="1"/>
  <c r="AD767" i="1"/>
  <c r="AE673" i="1"/>
  <c r="AE711" i="1"/>
  <c r="AD711" i="1" s="1"/>
  <c r="AB711" i="1"/>
  <c r="AE753" i="1"/>
  <c r="AD753" i="1" s="1"/>
  <c r="AE686" i="1"/>
  <c r="AD686" i="1" s="1"/>
  <c r="AE732" i="1"/>
  <c r="AD732" i="1" s="1"/>
  <c r="AE754" i="1"/>
  <c r="AD754" i="1" s="1"/>
  <c r="AE679" i="1"/>
  <c r="AD679" i="1" s="1"/>
  <c r="AE700" i="1"/>
  <c r="AD700" i="1" s="1"/>
  <c r="AE705" i="1"/>
  <c r="AD705" i="1" s="1"/>
  <c r="AE710" i="1"/>
  <c r="AD710" i="1" s="1"/>
  <c r="AE716" i="1"/>
  <c r="AD716" i="1" s="1"/>
  <c r="AE721" i="1"/>
  <c r="AD721" i="1" s="1"/>
  <c r="AE730" i="1"/>
  <c r="AD730" i="1" s="1"/>
  <c r="H812" i="1"/>
  <c r="AB782" i="1"/>
  <c r="H732" i="1"/>
  <c r="H756" i="1"/>
  <c r="H769" i="1"/>
  <c r="H774" i="1"/>
  <c r="H779" i="1"/>
  <c r="AB761" i="1"/>
  <c r="AB763" i="1"/>
  <c r="AB765" i="1"/>
  <c r="AB767" i="1"/>
  <c r="H781" i="1"/>
  <c r="H789" i="1"/>
  <c r="H791" i="1"/>
  <c r="H793" i="1"/>
  <c r="H795" i="1"/>
  <c r="H803" i="1"/>
  <c r="H809" i="1"/>
  <c r="AB748" i="1"/>
  <c r="H760" i="1"/>
  <c r="H762" i="1"/>
  <c r="H764" i="1"/>
  <c r="H766" i="1"/>
  <c r="H768" i="1"/>
  <c r="H773" i="1"/>
  <c r="H778" i="1"/>
  <c r="H805" i="1"/>
  <c r="H811" i="1"/>
  <c r="H736" i="1"/>
  <c r="AB789" i="1"/>
  <c r="AB791" i="1"/>
  <c r="AB793" i="1"/>
  <c r="AB795" i="1"/>
  <c r="H726" i="1"/>
  <c r="H728" i="1"/>
  <c r="H799" i="1"/>
  <c r="AB771" i="1"/>
  <c r="AB776" i="1"/>
  <c r="AB815" i="1"/>
  <c r="AB681" i="1"/>
  <c r="AB683" i="1"/>
  <c r="AB712" i="1"/>
  <c r="AB714" i="1"/>
  <c r="AB726" i="1"/>
  <c r="AB728" i="1"/>
  <c r="AB760" i="1"/>
  <c r="AB762" i="1"/>
  <c r="AB764" i="1"/>
  <c r="AB766" i="1"/>
  <c r="AD673" i="1" l="1"/>
  <c r="AH8" i="1" s="1"/>
  <c r="AM8" i="1" s="1"/>
  <c r="AP8" i="1" s="1"/>
  <c r="AN8" i="1"/>
  <c r="J3570" i="1"/>
  <c r="AO8" i="1" l="1"/>
  <c r="AJ6" i="1"/>
  <c r="AJ7" i="1"/>
  <c r="AJ9" i="1"/>
  <c r="AJ10" i="1"/>
  <c r="AJ11" i="1"/>
  <c r="AJ12" i="1"/>
  <c r="AJ5" i="1"/>
  <c r="AK12" i="1" l="1"/>
  <c r="AK11" i="1"/>
  <c r="AK10" i="1"/>
  <c r="AK9" i="1"/>
  <c r="AK7" i="1"/>
  <c r="AK6" i="1"/>
  <c r="AK5" i="1"/>
  <c r="AC5" i="1"/>
  <c r="AE5" i="1" s="1"/>
  <c r="AD5" i="1" s="1"/>
  <c r="AC6" i="1"/>
  <c r="AE6" i="1" s="1"/>
  <c r="AD6" i="1" s="1"/>
  <c r="AC7" i="1"/>
  <c r="AE7" i="1" s="1"/>
  <c r="AD7" i="1" s="1"/>
  <c r="AC8" i="1"/>
  <c r="AE8" i="1" s="1"/>
  <c r="AD8" i="1" s="1"/>
  <c r="AC9" i="1"/>
  <c r="AE9" i="1" s="1"/>
  <c r="AD9" i="1" s="1"/>
  <c r="AC10" i="1"/>
  <c r="AE10" i="1" s="1"/>
  <c r="AD10" i="1" s="1"/>
  <c r="AC11" i="1"/>
  <c r="AE11" i="1" s="1"/>
  <c r="AD11" i="1" s="1"/>
  <c r="AC12" i="1"/>
  <c r="AE12" i="1" s="1"/>
  <c r="AD12" i="1" s="1"/>
  <c r="AC13" i="1"/>
  <c r="AE13" i="1" s="1"/>
  <c r="AD13" i="1" s="1"/>
  <c r="AC14" i="1"/>
  <c r="AE14" i="1" s="1"/>
  <c r="AD14" i="1" s="1"/>
  <c r="AC15" i="1"/>
  <c r="AE15" i="1" s="1"/>
  <c r="AD15" i="1" s="1"/>
  <c r="AC16" i="1"/>
  <c r="AE16" i="1" s="1"/>
  <c r="AD16" i="1" s="1"/>
  <c r="AC17" i="1"/>
  <c r="AE17" i="1" s="1"/>
  <c r="AD17" i="1" s="1"/>
  <c r="AC18" i="1"/>
  <c r="AE18" i="1" s="1"/>
  <c r="AD18" i="1" s="1"/>
  <c r="AC19" i="1"/>
  <c r="AE19" i="1" s="1"/>
  <c r="AD19" i="1" s="1"/>
  <c r="AC20" i="1"/>
  <c r="AE20" i="1" s="1"/>
  <c r="AD20" i="1" s="1"/>
  <c r="AC21" i="1"/>
  <c r="AE21" i="1" s="1"/>
  <c r="AD21" i="1" s="1"/>
  <c r="AC22" i="1"/>
  <c r="AE22" i="1" s="1"/>
  <c r="AD22" i="1" s="1"/>
  <c r="AC23" i="1"/>
  <c r="AE23" i="1" s="1"/>
  <c r="AD23" i="1" s="1"/>
  <c r="AC24" i="1"/>
  <c r="AE24" i="1" s="1"/>
  <c r="AD24" i="1" s="1"/>
  <c r="AC25" i="1"/>
  <c r="AE25" i="1" s="1"/>
  <c r="AD25" i="1" s="1"/>
  <c r="AC26" i="1"/>
  <c r="AE26" i="1" s="1"/>
  <c r="AD26" i="1" s="1"/>
  <c r="AC27" i="1"/>
  <c r="AE27" i="1" s="1"/>
  <c r="AD27" i="1" s="1"/>
  <c r="AC28" i="1"/>
  <c r="AE28" i="1" s="1"/>
  <c r="AD28" i="1" s="1"/>
  <c r="AC29" i="1"/>
  <c r="AE29" i="1" s="1"/>
  <c r="AD29" i="1" s="1"/>
  <c r="AC30" i="1"/>
  <c r="AE30" i="1" s="1"/>
  <c r="AD30" i="1" s="1"/>
  <c r="AC31" i="1"/>
  <c r="AE31" i="1" s="1"/>
  <c r="AD31" i="1" s="1"/>
  <c r="AC32" i="1"/>
  <c r="AE32" i="1" s="1"/>
  <c r="AD32" i="1" s="1"/>
  <c r="AC33" i="1"/>
  <c r="AE33" i="1" s="1"/>
  <c r="AD33" i="1" s="1"/>
  <c r="AC34" i="1"/>
  <c r="AE34" i="1" s="1"/>
  <c r="AD34" i="1" s="1"/>
  <c r="AC35" i="1"/>
  <c r="AE35" i="1" s="1"/>
  <c r="AD35" i="1" s="1"/>
  <c r="AC36" i="1"/>
  <c r="AE36" i="1" s="1"/>
  <c r="AD36" i="1" s="1"/>
  <c r="AC37" i="1"/>
  <c r="AE37" i="1" s="1"/>
  <c r="AD37" i="1" s="1"/>
  <c r="AC38" i="1"/>
  <c r="AE38" i="1" s="1"/>
  <c r="AD38" i="1" s="1"/>
  <c r="AC39" i="1"/>
  <c r="AE39" i="1" s="1"/>
  <c r="AD39" i="1" s="1"/>
  <c r="AC40" i="1"/>
  <c r="AE40" i="1" s="1"/>
  <c r="AD40" i="1" s="1"/>
  <c r="AC41" i="1"/>
  <c r="AE41" i="1" s="1"/>
  <c r="AD41" i="1" s="1"/>
  <c r="AC42" i="1"/>
  <c r="AE42" i="1" s="1"/>
  <c r="AD42" i="1" s="1"/>
  <c r="AC43" i="1"/>
  <c r="AE43" i="1" s="1"/>
  <c r="AD43" i="1" s="1"/>
  <c r="AC44" i="1"/>
  <c r="AE44" i="1" s="1"/>
  <c r="AD44" i="1" s="1"/>
  <c r="AC45" i="1"/>
  <c r="AE45" i="1" s="1"/>
  <c r="AD45" i="1" s="1"/>
  <c r="AC46" i="1"/>
  <c r="AE46" i="1" s="1"/>
  <c r="AD46" i="1" s="1"/>
  <c r="AC47" i="1"/>
  <c r="AE47" i="1" s="1"/>
  <c r="AD47" i="1" s="1"/>
  <c r="AC48" i="1"/>
  <c r="AE48" i="1" s="1"/>
  <c r="AD48" i="1" s="1"/>
  <c r="AC49" i="1"/>
  <c r="AE49" i="1" s="1"/>
  <c r="AD49" i="1" s="1"/>
  <c r="AC50" i="1"/>
  <c r="AE50" i="1" s="1"/>
  <c r="AD50" i="1" s="1"/>
  <c r="AC51" i="1"/>
  <c r="AE51" i="1" s="1"/>
  <c r="AD51" i="1" s="1"/>
  <c r="AC52" i="1"/>
  <c r="AE52" i="1" s="1"/>
  <c r="AD52" i="1" s="1"/>
  <c r="AC53" i="1"/>
  <c r="AE53" i="1" s="1"/>
  <c r="AD53" i="1" s="1"/>
  <c r="AC54" i="1"/>
  <c r="AE54" i="1" s="1"/>
  <c r="AD54" i="1" s="1"/>
  <c r="AC55" i="1"/>
  <c r="AE55" i="1" s="1"/>
  <c r="AD55" i="1" s="1"/>
  <c r="AC56" i="1"/>
  <c r="AE56" i="1" s="1"/>
  <c r="AD56" i="1" s="1"/>
  <c r="AC57" i="1"/>
  <c r="AE57" i="1" s="1"/>
  <c r="AD57" i="1" s="1"/>
  <c r="AC58" i="1"/>
  <c r="AE58" i="1" s="1"/>
  <c r="AD58" i="1" s="1"/>
  <c r="AC59" i="1"/>
  <c r="AE59" i="1" s="1"/>
  <c r="AD59" i="1" s="1"/>
  <c r="AC60" i="1"/>
  <c r="AE60" i="1" s="1"/>
  <c r="AD60" i="1" s="1"/>
  <c r="AC61" i="1"/>
  <c r="AE61" i="1" s="1"/>
  <c r="AD61" i="1" s="1"/>
  <c r="AC62" i="1"/>
  <c r="AE62" i="1" s="1"/>
  <c r="AD62" i="1" s="1"/>
  <c r="AC63" i="1"/>
  <c r="AE63" i="1" s="1"/>
  <c r="AD63" i="1" s="1"/>
  <c r="AC64" i="1"/>
  <c r="AE64" i="1" s="1"/>
  <c r="AD64" i="1" s="1"/>
  <c r="AC65" i="1"/>
  <c r="AE65" i="1" s="1"/>
  <c r="AD65" i="1" s="1"/>
  <c r="AC66" i="1"/>
  <c r="AE66" i="1" s="1"/>
  <c r="AD66" i="1" s="1"/>
  <c r="AC67" i="1"/>
  <c r="AE67" i="1" s="1"/>
  <c r="AD67" i="1" s="1"/>
  <c r="AC68" i="1"/>
  <c r="AE68" i="1" s="1"/>
  <c r="AD68" i="1" s="1"/>
  <c r="AC69" i="1"/>
  <c r="AE69" i="1" s="1"/>
  <c r="AC70" i="1"/>
  <c r="AC71" i="1"/>
  <c r="AC72" i="1"/>
  <c r="AE72" i="1" s="1"/>
  <c r="AD72" i="1" s="1"/>
  <c r="AC73" i="1"/>
  <c r="AC74" i="1"/>
  <c r="AC75" i="1"/>
  <c r="AC76" i="1"/>
  <c r="AE76" i="1" s="1"/>
  <c r="AC77" i="1"/>
  <c r="AC78" i="1"/>
  <c r="AC79" i="1"/>
  <c r="AC80" i="1"/>
  <c r="AC81" i="1"/>
  <c r="AC82" i="1"/>
  <c r="AC83" i="1"/>
  <c r="AE83" i="1" s="1"/>
  <c r="AD83" i="1" s="1"/>
  <c r="AC84" i="1"/>
  <c r="AE84" i="1" s="1"/>
  <c r="AD84" i="1" s="1"/>
  <c r="AC85" i="1"/>
  <c r="AC86" i="1"/>
  <c r="AC87" i="1"/>
  <c r="AC88" i="1"/>
  <c r="AC89" i="1"/>
  <c r="AE89" i="1" s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E107" i="1" s="1"/>
  <c r="AC108" i="1"/>
  <c r="AE108" i="1" s="1"/>
  <c r="AD108" i="1" s="1"/>
  <c r="AC109" i="1"/>
  <c r="AE109" i="1" s="1"/>
  <c r="AD109" i="1" s="1"/>
  <c r="AC110" i="1"/>
  <c r="AE110" i="1" s="1"/>
  <c r="AD110" i="1" s="1"/>
  <c r="AC111" i="1"/>
  <c r="AE111" i="1" s="1"/>
  <c r="AD111" i="1" s="1"/>
  <c r="AC112" i="1"/>
  <c r="AC113" i="1"/>
  <c r="AC114" i="1"/>
  <c r="AC115" i="1"/>
  <c r="AE115" i="1" s="1"/>
  <c r="AD115" i="1" s="1"/>
  <c r="AC116" i="1"/>
  <c r="AE116" i="1" s="1"/>
  <c r="AD116" i="1" s="1"/>
  <c r="AC117" i="1"/>
  <c r="AE117" i="1" s="1"/>
  <c r="AD117" i="1" s="1"/>
  <c r="AC118" i="1"/>
  <c r="AE118" i="1" s="1"/>
  <c r="AC119" i="1"/>
  <c r="AC120" i="1"/>
  <c r="AC121" i="1"/>
  <c r="AE121" i="1" s="1"/>
  <c r="AD121" i="1" s="1"/>
  <c r="AC122" i="1"/>
  <c r="AE122" i="1" s="1"/>
  <c r="AD122" i="1" s="1"/>
  <c r="AC123" i="1"/>
  <c r="AC124" i="1"/>
  <c r="AC125" i="1"/>
  <c r="AC126" i="1"/>
  <c r="AC127" i="1"/>
  <c r="AC128" i="1"/>
  <c r="AC129" i="1"/>
  <c r="AC130" i="1"/>
  <c r="AE130" i="1" s="1"/>
  <c r="AC131" i="1"/>
  <c r="AE131" i="1" s="1"/>
  <c r="AD131" i="1" s="1"/>
  <c r="AC132" i="1"/>
  <c r="AC133" i="1"/>
  <c r="AC134" i="1"/>
  <c r="AE134" i="1" s="1"/>
  <c r="AD134" i="1" s="1"/>
  <c r="AC135" i="1"/>
  <c r="AE135" i="1" s="1"/>
  <c r="AD135" i="1" s="1"/>
  <c r="AC136" i="1"/>
  <c r="AC137" i="1"/>
  <c r="AC138" i="1"/>
  <c r="AC139" i="1"/>
  <c r="AC140" i="1"/>
  <c r="AC141" i="1"/>
  <c r="AC142" i="1"/>
  <c r="AC143" i="1"/>
  <c r="AE143" i="1" s="1"/>
  <c r="AC144" i="1"/>
  <c r="AE144" i="1" s="1"/>
  <c r="AD144" i="1" s="1"/>
  <c r="AC145" i="1"/>
  <c r="AE145" i="1" s="1"/>
  <c r="AD145" i="1" s="1"/>
  <c r="AC146" i="1"/>
  <c r="AC147" i="1"/>
  <c r="AC148" i="1"/>
  <c r="AC149" i="1"/>
  <c r="AC150" i="1"/>
  <c r="AC151" i="1"/>
  <c r="AC152" i="1"/>
  <c r="AC153" i="1"/>
  <c r="AE153" i="1" s="1"/>
  <c r="AC154" i="1"/>
  <c r="AE154" i="1" s="1"/>
  <c r="AD154" i="1" s="1"/>
  <c r="AC155" i="1"/>
  <c r="AE155" i="1" s="1"/>
  <c r="AD155" i="1" s="1"/>
  <c r="AC156" i="1"/>
  <c r="AC157" i="1"/>
  <c r="AC158" i="1"/>
  <c r="AC159" i="1"/>
  <c r="AE159" i="1" s="1"/>
  <c r="AC160" i="1"/>
  <c r="AE160" i="1" s="1"/>
  <c r="AC161" i="1"/>
  <c r="AE161" i="1" s="1"/>
  <c r="AC162" i="1"/>
  <c r="AE162" i="1" s="1"/>
  <c r="AD162" i="1" s="1"/>
  <c r="AC163" i="1"/>
  <c r="AE163" i="1" s="1"/>
  <c r="AD163" i="1" s="1"/>
  <c r="AC164" i="1"/>
  <c r="AE164" i="1" s="1"/>
  <c r="AD164" i="1" s="1"/>
  <c r="AC165" i="1"/>
  <c r="AE165" i="1" s="1"/>
  <c r="AD165" i="1" s="1"/>
  <c r="AC166" i="1"/>
  <c r="AE166" i="1" s="1"/>
  <c r="AD166" i="1" s="1"/>
  <c r="AC167" i="1"/>
  <c r="AE167" i="1" s="1"/>
  <c r="AC168" i="1"/>
  <c r="AC169" i="1"/>
  <c r="AC170" i="1"/>
  <c r="AE170" i="1" s="1"/>
  <c r="AD170" i="1" s="1"/>
  <c r="AC171" i="1"/>
  <c r="AE171" i="1" s="1"/>
  <c r="AD171" i="1" s="1"/>
  <c r="AC172" i="1"/>
  <c r="AC173" i="1"/>
  <c r="AC174" i="1"/>
  <c r="AC175" i="1"/>
  <c r="AE175" i="1" s="1"/>
  <c r="AC176" i="1"/>
  <c r="AC177" i="1"/>
  <c r="AC178" i="1"/>
  <c r="AC179" i="1"/>
  <c r="AC180" i="1"/>
  <c r="AE180" i="1" s="1"/>
  <c r="AD180" i="1" s="1"/>
  <c r="AC181" i="1"/>
  <c r="AE181" i="1" s="1"/>
  <c r="AD181" i="1" s="1"/>
  <c r="AC182" i="1"/>
  <c r="AC183" i="1"/>
  <c r="AC184" i="1"/>
  <c r="AC185" i="1"/>
  <c r="AC186" i="1"/>
  <c r="AC187" i="1"/>
  <c r="AC188" i="1"/>
  <c r="AE188" i="1" s="1"/>
  <c r="AC189" i="1"/>
  <c r="AE189" i="1" s="1"/>
  <c r="AD189" i="1" s="1"/>
  <c r="AC190" i="1"/>
  <c r="AE190" i="1" s="1"/>
  <c r="AD190" i="1" s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E206" i="1" s="1"/>
  <c r="AC207" i="1"/>
  <c r="AE207" i="1" s="1"/>
  <c r="AD207" i="1" s="1"/>
  <c r="AC208" i="1"/>
  <c r="AC209" i="1"/>
  <c r="AC210" i="1"/>
  <c r="AC211" i="1"/>
  <c r="AE211" i="1" s="1"/>
  <c r="AD211" i="1" s="1"/>
  <c r="AC212" i="1"/>
  <c r="AE212" i="1" s="1"/>
  <c r="AD212" i="1" s="1"/>
  <c r="AC213" i="1"/>
  <c r="AE213" i="1" s="1"/>
  <c r="AD213" i="1" s="1"/>
  <c r="AC214" i="1"/>
  <c r="AE214" i="1" s="1"/>
  <c r="AC215" i="1"/>
  <c r="AC216" i="1"/>
  <c r="AC217" i="1"/>
  <c r="AE217" i="1" s="1"/>
  <c r="AD217" i="1" s="1"/>
  <c r="AC218" i="1"/>
  <c r="AC219" i="1"/>
  <c r="AC220" i="1"/>
  <c r="AE220" i="1" s="1"/>
  <c r="AD220" i="1" s="1"/>
  <c r="AC221" i="1"/>
  <c r="AC222" i="1"/>
  <c r="AC223" i="1"/>
  <c r="AE223" i="1" s="1"/>
  <c r="AD223" i="1" s="1"/>
  <c r="AC224" i="1"/>
  <c r="AE224" i="1" s="1"/>
  <c r="AD224" i="1" s="1"/>
  <c r="AC225" i="1"/>
  <c r="AC226" i="1"/>
  <c r="AC227" i="1"/>
  <c r="AC228" i="1"/>
  <c r="AC229" i="1"/>
  <c r="AC230" i="1"/>
  <c r="AC231" i="1"/>
  <c r="AE231" i="1" s="1"/>
  <c r="AD231" i="1" s="1"/>
  <c r="AC232" i="1"/>
  <c r="AE232" i="1" s="1"/>
  <c r="AD232" i="1" s="1"/>
  <c r="AC233" i="1"/>
  <c r="AE233" i="1" s="1"/>
  <c r="AD233" i="1" s="1"/>
  <c r="AC234" i="1"/>
  <c r="AC235" i="1"/>
  <c r="AC236" i="1"/>
  <c r="AC237" i="1"/>
  <c r="AC238" i="1"/>
  <c r="AC239" i="1"/>
  <c r="AC240" i="1"/>
  <c r="AE240" i="1" s="1"/>
  <c r="AD240" i="1" s="1"/>
  <c r="AC241" i="1"/>
  <c r="AE241" i="1" s="1"/>
  <c r="AD241" i="1" s="1"/>
  <c r="AC242" i="1"/>
  <c r="AC243" i="1"/>
  <c r="AC244" i="1"/>
  <c r="AC245" i="1"/>
  <c r="AE245" i="1" s="1"/>
  <c r="AD245" i="1" s="1"/>
  <c r="AC246" i="1"/>
  <c r="AC247" i="1"/>
  <c r="AC248" i="1"/>
  <c r="AC249" i="1"/>
  <c r="AC250" i="1"/>
  <c r="AC251" i="1"/>
  <c r="AC252" i="1"/>
  <c r="AE252" i="1" s="1"/>
  <c r="AD252" i="1" s="1"/>
  <c r="AC253" i="1"/>
  <c r="AE253" i="1" s="1"/>
  <c r="AD253" i="1" s="1"/>
  <c r="AC254" i="1"/>
  <c r="AE254" i="1" s="1"/>
  <c r="AD254" i="1" s="1"/>
  <c r="AC255" i="1"/>
  <c r="AE255" i="1" s="1"/>
  <c r="AD255" i="1" s="1"/>
  <c r="AC256" i="1"/>
  <c r="AE256" i="1" s="1"/>
  <c r="AD256" i="1" s="1"/>
  <c r="AC257" i="1"/>
  <c r="AE257" i="1" s="1"/>
  <c r="AC258" i="1"/>
  <c r="AC259" i="1"/>
  <c r="AC260" i="1"/>
  <c r="AE260" i="1" s="1"/>
  <c r="AC261" i="1"/>
  <c r="AC262" i="1"/>
  <c r="AC263" i="1"/>
  <c r="AC264" i="1"/>
  <c r="AE264" i="1" s="1"/>
  <c r="AC265" i="1"/>
  <c r="AE265" i="1" s="1"/>
  <c r="AC266" i="1"/>
  <c r="AE266" i="1" s="1"/>
  <c r="AC267" i="1"/>
  <c r="AE267" i="1" s="1"/>
  <c r="AC268" i="1"/>
  <c r="AE268" i="1" s="1"/>
  <c r="AC269" i="1"/>
  <c r="AC270" i="1"/>
  <c r="AC271" i="1"/>
  <c r="AC272" i="1"/>
  <c r="AC273" i="1"/>
  <c r="AC274" i="1"/>
  <c r="AC275" i="1"/>
  <c r="AC276" i="1"/>
  <c r="AC277" i="1"/>
  <c r="AC278" i="1"/>
  <c r="AC279" i="1"/>
  <c r="AE279" i="1" s="1"/>
  <c r="AC280" i="1"/>
  <c r="AE280" i="1" s="1"/>
  <c r="AD280" i="1" s="1"/>
  <c r="AC281" i="1"/>
  <c r="AC282" i="1"/>
  <c r="AC283" i="1"/>
  <c r="AC284" i="1"/>
  <c r="AC285" i="1"/>
  <c r="AC286" i="1"/>
  <c r="AC287" i="1"/>
  <c r="AC288" i="1"/>
  <c r="AC289" i="1"/>
  <c r="AC290" i="1"/>
  <c r="AE290" i="1" s="1"/>
  <c r="AD290" i="1" s="1"/>
  <c r="AC291" i="1"/>
  <c r="AC292" i="1"/>
  <c r="AC293" i="1"/>
  <c r="AC294" i="1"/>
  <c r="AC295" i="1"/>
  <c r="AC296" i="1"/>
  <c r="AE296" i="1" s="1"/>
  <c r="AC297" i="1"/>
  <c r="AE297" i="1" s="1"/>
  <c r="AC298" i="1"/>
  <c r="AE298" i="1" s="1"/>
  <c r="AC299" i="1"/>
  <c r="AE299" i="1" s="1"/>
  <c r="AC300" i="1"/>
  <c r="AE300" i="1" s="1"/>
  <c r="AC301" i="1"/>
  <c r="AE301" i="1" s="1"/>
  <c r="AD301" i="1" s="1"/>
  <c r="AC302" i="1"/>
  <c r="AC303" i="1"/>
  <c r="AC304" i="1"/>
  <c r="AC305" i="1"/>
  <c r="AE305" i="1" s="1"/>
  <c r="AD305" i="1" s="1"/>
  <c r="AC306" i="1"/>
  <c r="AE306" i="1" s="1"/>
  <c r="AD306" i="1" s="1"/>
  <c r="AC307" i="1"/>
  <c r="AC308" i="1"/>
  <c r="AC309" i="1"/>
  <c r="AC310" i="1"/>
  <c r="AE310" i="1" s="1"/>
  <c r="AC311" i="1"/>
  <c r="AE311" i="1" s="1"/>
  <c r="AC312" i="1"/>
  <c r="AE312" i="1" s="1"/>
  <c r="AC313" i="1"/>
  <c r="AE313" i="1" s="1"/>
  <c r="AC314" i="1"/>
  <c r="AE314" i="1" s="1"/>
  <c r="AC315" i="1"/>
  <c r="AE315" i="1" s="1"/>
  <c r="AD315" i="1" s="1"/>
  <c r="AC316" i="1"/>
  <c r="AC317" i="1"/>
  <c r="AC318" i="1"/>
  <c r="AC319" i="1"/>
  <c r="AC320" i="1"/>
  <c r="AC321" i="1"/>
  <c r="AC322" i="1"/>
  <c r="AC323" i="1"/>
  <c r="AE323" i="1" s="1"/>
  <c r="AC324" i="1"/>
  <c r="AC325" i="1"/>
  <c r="AC326" i="1"/>
  <c r="AC327" i="1"/>
  <c r="AC328" i="1"/>
  <c r="AC329" i="1"/>
  <c r="AE329" i="1" s="1"/>
  <c r="AD329" i="1" s="1"/>
  <c r="AC330" i="1"/>
  <c r="AC331" i="1"/>
  <c r="AC332" i="1"/>
  <c r="AC333" i="1"/>
  <c r="AC334" i="1"/>
  <c r="AE334" i="1" s="1"/>
  <c r="AC335" i="1"/>
  <c r="AE335" i="1" s="1"/>
  <c r="AD335" i="1" s="1"/>
  <c r="AC336" i="1"/>
  <c r="AC337" i="1"/>
  <c r="AC338" i="1"/>
  <c r="AC339" i="1"/>
  <c r="AC340" i="1"/>
  <c r="AE340" i="1" s="1"/>
  <c r="AC341" i="1"/>
  <c r="AE341" i="1" s="1"/>
  <c r="AC342" i="1"/>
  <c r="AE342" i="1" s="1"/>
  <c r="AC343" i="1"/>
  <c r="AE343" i="1" s="1"/>
  <c r="AC344" i="1"/>
  <c r="AE344" i="1" s="1"/>
  <c r="AC345" i="1"/>
  <c r="AE345" i="1" s="1"/>
  <c r="AC346" i="1"/>
  <c r="AE346" i="1" s="1"/>
  <c r="AC347" i="1"/>
  <c r="AE347" i="1" s="1"/>
  <c r="AC348" i="1"/>
  <c r="AE348" i="1" s="1"/>
  <c r="AD348" i="1" s="1"/>
  <c r="AC349" i="1"/>
  <c r="AC350" i="1"/>
  <c r="AC351" i="1"/>
  <c r="AC352" i="1"/>
  <c r="AE352" i="1" s="1"/>
  <c r="AC353" i="1"/>
  <c r="AE353" i="1" s="1"/>
  <c r="AD353" i="1" s="1"/>
  <c r="AC354" i="1"/>
  <c r="AE354" i="1" s="1"/>
  <c r="AD354" i="1" s="1"/>
  <c r="AC355" i="1"/>
  <c r="AC356" i="1"/>
  <c r="AC357" i="1"/>
  <c r="AC358" i="1"/>
  <c r="AE358" i="1" s="1"/>
  <c r="AD358" i="1" s="1"/>
  <c r="AC359" i="1"/>
  <c r="AC360" i="1"/>
  <c r="AC361" i="1"/>
  <c r="AC362" i="1"/>
  <c r="AE362" i="1" s="1"/>
  <c r="AD362" i="1" s="1"/>
  <c r="AC363" i="1"/>
  <c r="AC364" i="1"/>
  <c r="AC365" i="1"/>
  <c r="AC366" i="1"/>
  <c r="AC367" i="1"/>
  <c r="AE367" i="1" s="1"/>
  <c r="AC368" i="1"/>
  <c r="AE368" i="1" s="1"/>
  <c r="AC369" i="1"/>
  <c r="AE369" i="1" s="1"/>
  <c r="AC370" i="1"/>
  <c r="AE370" i="1" s="1"/>
  <c r="AC371" i="1"/>
  <c r="AE371" i="1" s="1"/>
  <c r="AC372" i="1"/>
  <c r="AE372" i="1" s="1"/>
  <c r="AC373" i="1"/>
  <c r="AE373" i="1" s="1"/>
  <c r="AC374" i="1"/>
  <c r="AE374" i="1" s="1"/>
  <c r="AC375" i="1"/>
  <c r="AE375" i="1" s="1"/>
  <c r="AC376" i="1"/>
  <c r="AE376" i="1" s="1"/>
  <c r="AD376" i="1" s="1"/>
  <c r="AC377" i="1"/>
  <c r="AC378" i="1"/>
  <c r="AC379" i="1"/>
  <c r="AC380" i="1"/>
  <c r="AE380" i="1" s="1"/>
  <c r="AD380" i="1" s="1"/>
  <c r="AC381" i="1"/>
  <c r="AE381" i="1" s="1"/>
  <c r="AD381" i="1" s="1"/>
  <c r="AC382" i="1"/>
  <c r="AC383" i="1"/>
  <c r="AC384" i="1"/>
  <c r="AC385" i="1"/>
  <c r="AE385" i="1" s="1"/>
  <c r="AD385" i="1" s="1"/>
  <c r="AC386" i="1"/>
  <c r="AC387" i="1"/>
  <c r="AC388" i="1"/>
  <c r="AC389" i="1"/>
  <c r="AE389" i="1" s="1"/>
  <c r="AC390" i="1"/>
  <c r="AE390" i="1" s="1"/>
  <c r="AD390" i="1" s="1"/>
  <c r="AC391" i="1"/>
  <c r="AE391" i="1" s="1"/>
  <c r="AD391" i="1" s="1"/>
  <c r="AC392" i="1"/>
  <c r="AE392" i="1" s="1"/>
  <c r="AD392" i="1" s="1"/>
  <c r="AC395" i="1"/>
  <c r="AE395" i="1" s="1"/>
  <c r="AC396" i="1"/>
  <c r="AC397" i="1"/>
  <c r="AC398" i="1"/>
  <c r="AE398" i="1" s="1"/>
  <c r="AC399" i="1"/>
  <c r="AC400" i="1"/>
  <c r="AC401" i="1"/>
  <c r="AC402" i="1"/>
  <c r="AE402" i="1" s="1"/>
  <c r="AC403" i="1"/>
  <c r="AE403" i="1" s="1"/>
  <c r="AC404" i="1"/>
  <c r="AE404" i="1" s="1"/>
  <c r="AC405" i="1"/>
  <c r="AE405" i="1" s="1"/>
  <c r="AC406" i="1"/>
  <c r="AE406" i="1" s="1"/>
  <c r="AC407" i="1"/>
  <c r="AC408" i="1"/>
  <c r="AC409" i="1"/>
  <c r="AC410" i="1"/>
  <c r="AC411" i="1"/>
  <c r="AC412" i="1"/>
  <c r="AC413" i="1"/>
  <c r="AC414" i="1"/>
  <c r="AC415" i="1"/>
  <c r="AC416" i="1"/>
  <c r="AC417" i="1"/>
  <c r="AE417" i="1" s="1"/>
  <c r="AC418" i="1"/>
  <c r="AC419" i="1"/>
  <c r="AC420" i="1"/>
  <c r="AC421" i="1"/>
  <c r="AC422" i="1"/>
  <c r="AE422" i="1" s="1"/>
  <c r="AD422" i="1" s="1"/>
  <c r="AC423" i="1"/>
  <c r="AC424" i="1"/>
  <c r="AC425" i="1"/>
  <c r="AC426" i="1"/>
  <c r="AC427" i="1"/>
  <c r="AC428" i="1"/>
  <c r="AC429" i="1"/>
  <c r="AC430" i="1"/>
  <c r="AC431" i="1"/>
  <c r="AC432" i="1"/>
  <c r="AC433" i="1"/>
  <c r="AE433" i="1" s="1"/>
  <c r="AC434" i="1"/>
  <c r="AE434" i="1" s="1"/>
  <c r="AC435" i="1"/>
  <c r="AE435" i="1" s="1"/>
  <c r="AC436" i="1"/>
  <c r="AE436" i="1" s="1"/>
  <c r="AC437" i="1"/>
  <c r="AE437" i="1" s="1"/>
  <c r="AC438" i="1"/>
  <c r="AE438" i="1" s="1"/>
  <c r="AD438" i="1" s="1"/>
  <c r="AC439" i="1"/>
  <c r="AC440" i="1"/>
  <c r="AC441" i="1"/>
  <c r="AC442" i="1"/>
  <c r="AE442" i="1" s="1"/>
  <c r="AD442" i="1" s="1"/>
  <c r="AC443" i="1"/>
  <c r="AE443" i="1" s="1"/>
  <c r="AD443" i="1" s="1"/>
  <c r="AC444" i="1"/>
  <c r="AE444" i="1" s="1"/>
  <c r="AD444" i="1" s="1"/>
  <c r="AC445" i="1"/>
  <c r="AC446" i="1"/>
  <c r="AC447" i="1"/>
  <c r="AC448" i="1"/>
  <c r="AE448" i="1" s="1"/>
  <c r="AC449" i="1"/>
  <c r="AE449" i="1" s="1"/>
  <c r="AC450" i="1"/>
  <c r="AE450" i="1" s="1"/>
  <c r="AC451" i="1"/>
  <c r="AE451" i="1" s="1"/>
  <c r="AC452" i="1"/>
  <c r="AE452" i="1" s="1"/>
  <c r="AC453" i="1"/>
  <c r="AE453" i="1" s="1"/>
  <c r="AD453" i="1" s="1"/>
  <c r="AC454" i="1"/>
  <c r="AC455" i="1"/>
  <c r="AC456" i="1"/>
  <c r="AC457" i="1"/>
  <c r="AC458" i="1"/>
  <c r="AC459" i="1"/>
  <c r="AC460" i="1"/>
  <c r="AC461" i="1"/>
  <c r="AE461" i="1" s="1"/>
  <c r="AC462" i="1"/>
  <c r="AC463" i="1"/>
  <c r="AC464" i="1"/>
  <c r="AC465" i="1"/>
  <c r="AC466" i="1"/>
  <c r="AC467" i="1"/>
  <c r="AE467" i="1" s="1"/>
  <c r="AD467" i="1" s="1"/>
  <c r="AC468" i="1"/>
  <c r="AC469" i="1"/>
  <c r="AC470" i="1"/>
  <c r="AC471" i="1"/>
  <c r="AC472" i="1"/>
  <c r="AE472" i="1" s="1"/>
  <c r="AC473" i="1"/>
  <c r="AE473" i="1" s="1"/>
  <c r="AD473" i="1" s="1"/>
  <c r="AC474" i="1"/>
  <c r="AC475" i="1"/>
  <c r="AC476" i="1"/>
  <c r="AC477" i="1"/>
  <c r="AC478" i="1"/>
  <c r="AE478" i="1" s="1"/>
  <c r="AC479" i="1"/>
  <c r="AE479" i="1" s="1"/>
  <c r="AC480" i="1"/>
  <c r="AE480" i="1" s="1"/>
  <c r="AC481" i="1"/>
  <c r="AE481" i="1" s="1"/>
  <c r="AC482" i="1"/>
  <c r="AE482" i="1" s="1"/>
  <c r="AC483" i="1"/>
  <c r="AE483" i="1" s="1"/>
  <c r="AC484" i="1"/>
  <c r="AE484" i="1" s="1"/>
  <c r="AC485" i="1"/>
  <c r="AE485" i="1" s="1"/>
  <c r="AC486" i="1"/>
  <c r="AE486" i="1" s="1"/>
  <c r="AD486" i="1" s="1"/>
  <c r="AC487" i="1"/>
  <c r="AC488" i="1"/>
  <c r="AC489" i="1"/>
  <c r="AC490" i="1"/>
  <c r="AE490" i="1" s="1"/>
  <c r="AD490" i="1" s="1"/>
  <c r="AC491" i="1"/>
  <c r="AE491" i="1" s="1"/>
  <c r="AC492" i="1"/>
  <c r="AC493" i="1"/>
  <c r="AC494" i="1"/>
  <c r="AC495" i="1"/>
  <c r="AE495" i="1" s="1"/>
  <c r="AD495" i="1" s="1"/>
  <c r="AC496" i="1"/>
  <c r="AE496" i="1" s="1"/>
  <c r="AD496" i="1" s="1"/>
  <c r="AC497" i="1"/>
  <c r="AC498" i="1"/>
  <c r="AC499" i="1"/>
  <c r="AC500" i="1"/>
  <c r="AE500" i="1" s="1"/>
  <c r="AD500" i="1" s="1"/>
  <c r="AC501" i="1"/>
  <c r="AE501" i="1" s="1"/>
  <c r="AC502" i="1"/>
  <c r="AC503" i="1"/>
  <c r="AC504" i="1"/>
  <c r="AC505" i="1"/>
  <c r="AC506" i="1"/>
  <c r="AE506" i="1" s="1"/>
  <c r="AC507" i="1"/>
  <c r="AE507" i="1" s="1"/>
  <c r="AC508" i="1"/>
  <c r="AE508" i="1" s="1"/>
  <c r="AC509" i="1"/>
  <c r="AE509" i="1" s="1"/>
  <c r="AC510" i="1"/>
  <c r="AE510" i="1" s="1"/>
  <c r="AC511" i="1"/>
  <c r="AE511" i="1" s="1"/>
  <c r="AC512" i="1"/>
  <c r="AE512" i="1" s="1"/>
  <c r="AC513" i="1"/>
  <c r="AE513" i="1" s="1"/>
  <c r="AC514" i="1"/>
  <c r="AE514" i="1" s="1"/>
  <c r="AD514" i="1" s="1"/>
  <c r="AC515" i="1"/>
  <c r="AC516" i="1"/>
  <c r="AC517" i="1"/>
  <c r="AC518" i="1"/>
  <c r="AE518" i="1" s="1"/>
  <c r="AD518" i="1" s="1"/>
  <c r="AC519" i="1"/>
  <c r="AC520" i="1"/>
  <c r="AC521" i="1"/>
  <c r="AC522" i="1"/>
  <c r="AE522" i="1" s="1"/>
  <c r="AC523" i="1"/>
  <c r="AE523" i="1" s="1"/>
  <c r="AD523" i="1" s="1"/>
  <c r="AC524" i="1"/>
  <c r="AE524" i="1" s="1"/>
  <c r="AD524" i="1" s="1"/>
  <c r="AC525" i="1"/>
  <c r="AC526" i="1"/>
  <c r="AC527" i="1"/>
  <c r="AC528" i="1"/>
  <c r="AE528" i="1" s="1"/>
  <c r="AC529" i="1"/>
  <c r="AE529" i="1" s="1"/>
  <c r="AD529" i="1" s="1"/>
  <c r="AC530" i="1"/>
  <c r="AE530" i="1" s="1"/>
  <c r="AD530" i="1" s="1"/>
  <c r="AC531" i="1"/>
  <c r="AE531" i="1" s="1"/>
  <c r="AD531" i="1" s="1"/>
  <c r="AC534" i="1"/>
  <c r="AE534" i="1" s="1"/>
  <c r="AC535" i="1"/>
  <c r="AC536" i="1"/>
  <c r="AC537" i="1"/>
  <c r="AE537" i="1" s="1"/>
  <c r="AC538" i="1"/>
  <c r="AC539" i="1"/>
  <c r="AC540" i="1"/>
  <c r="AC541" i="1"/>
  <c r="AE541" i="1" s="1"/>
  <c r="AC542" i="1"/>
  <c r="AE542" i="1" s="1"/>
  <c r="AC543" i="1"/>
  <c r="AE543" i="1" s="1"/>
  <c r="AC544" i="1"/>
  <c r="AE544" i="1" s="1"/>
  <c r="AC545" i="1"/>
  <c r="AE545" i="1" s="1"/>
  <c r="AC546" i="1"/>
  <c r="AC547" i="1"/>
  <c r="AC548" i="1"/>
  <c r="AC549" i="1"/>
  <c r="AC550" i="1"/>
  <c r="AC551" i="1"/>
  <c r="AC552" i="1"/>
  <c r="AC553" i="1"/>
  <c r="AC554" i="1"/>
  <c r="AC555" i="1"/>
  <c r="AC556" i="1"/>
  <c r="AE556" i="1" s="1"/>
  <c r="AC557" i="1"/>
  <c r="AC558" i="1"/>
  <c r="AC559" i="1"/>
  <c r="AC560" i="1"/>
  <c r="AC561" i="1"/>
  <c r="AE561" i="1" s="1"/>
  <c r="AD561" i="1" s="1"/>
  <c r="AC562" i="1"/>
  <c r="AC563" i="1"/>
  <c r="AC564" i="1"/>
  <c r="AC565" i="1"/>
  <c r="AC566" i="1"/>
  <c r="AC567" i="1"/>
  <c r="AC568" i="1"/>
  <c r="AC569" i="1"/>
  <c r="AC570" i="1"/>
  <c r="AC571" i="1"/>
  <c r="AC572" i="1"/>
  <c r="AE572" i="1" s="1"/>
  <c r="AC573" i="1"/>
  <c r="AE573" i="1" s="1"/>
  <c r="AC574" i="1"/>
  <c r="AE574" i="1" s="1"/>
  <c r="AC575" i="1"/>
  <c r="AE575" i="1" s="1"/>
  <c r="AC576" i="1"/>
  <c r="AE576" i="1" s="1"/>
  <c r="AC577" i="1"/>
  <c r="AE577" i="1" s="1"/>
  <c r="AD577" i="1" s="1"/>
  <c r="AC578" i="1"/>
  <c r="AE578" i="1" s="1"/>
  <c r="AD578" i="1" s="1"/>
  <c r="AC579" i="1"/>
  <c r="AC580" i="1"/>
  <c r="AC581" i="1"/>
  <c r="AC582" i="1"/>
  <c r="AE582" i="1" s="1"/>
  <c r="AD582" i="1" s="1"/>
  <c r="AC583" i="1"/>
  <c r="AE583" i="1" s="1"/>
  <c r="AD583" i="1" s="1"/>
  <c r="AC584" i="1"/>
  <c r="AC585" i="1"/>
  <c r="AC586" i="1"/>
  <c r="AC587" i="1"/>
  <c r="AE587" i="1" s="1"/>
  <c r="AC588" i="1"/>
  <c r="AE588" i="1" s="1"/>
  <c r="AC589" i="1"/>
  <c r="AE589" i="1" s="1"/>
  <c r="AC590" i="1"/>
  <c r="AE590" i="1" s="1"/>
  <c r="AC591" i="1"/>
  <c r="AE591" i="1" s="1"/>
  <c r="AD591" i="1" s="1"/>
  <c r="AC592" i="1"/>
  <c r="AC593" i="1"/>
  <c r="AC594" i="1"/>
  <c r="AC595" i="1"/>
  <c r="AC596" i="1"/>
  <c r="AE596" i="1" s="1"/>
  <c r="AC597" i="1"/>
  <c r="AC598" i="1"/>
  <c r="AC599" i="1"/>
  <c r="AC600" i="1"/>
  <c r="AE600" i="1" s="1"/>
  <c r="AD600" i="1" s="1"/>
  <c r="AC601" i="1"/>
  <c r="AC602" i="1"/>
  <c r="AC603" i="1"/>
  <c r="AC604" i="1"/>
  <c r="AC605" i="1"/>
  <c r="AC606" i="1"/>
  <c r="AE606" i="1" s="1"/>
  <c r="AD606" i="1" s="1"/>
  <c r="AC607" i="1"/>
  <c r="AE607" i="1" s="1"/>
  <c r="AD607" i="1" s="1"/>
  <c r="AC608" i="1"/>
  <c r="AC609" i="1"/>
  <c r="AC610" i="1"/>
  <c r="AC611" i="1"/>
  <c r="AC612" i="1"/>
  <c r="AE612" i="1" s="1"/>
  <c r="AC613" i="1"/>
  <c r="AE613" i="1" s="1"/>
  <c r="AD613" i="1" s="1"/>
  <c r="AC614" i="1"/>
  <c r="AC615" i="1"/>
  <c r="AC616" i="1"/>
  <c r="AC617" i="1"/>
  <c r="AC618" i="1"/>
  <c r="AE618" i="1" s="1"/>
  <c r="AC619" i="1"/>
  <c r="AE619" i="1" s="1"/>
  <c r="AC620" i="1"/>
  <c r="AE620" i="1" s="1"/>
  <c r="AC621" i="1"/>
  <c r="AE621" i="1" s="1"/>
  <c r="AC622" i="1"/>
  <c r="AE622" i="1" s="1"/>
  <c r="AC623" i="1"/>
  <c r="AE623" i="1" s="1"/>
  <c r="AC624" i="1"/>
  <c r="AE624" i="1" s="1"/>
  <c r="AC625" i="1"/>
  <c r="AE625" i="1" s="1"/>
  <c r="AC626" i="1"/>
  <c r="AC627" i="1"/>
  <c r="AC628" i="1"/>
  <c r="AC629" i="1"/>
  <c r="AE629" i="1" s="1"/>
  <c r="AD629" i="1" s="1"/>
  <c r="AC630" i="1"/>
  <c r="AE630" i="1" s="1"/>
  <c r="AD630" i="1" s="1"/>
  <c r="AC631" i="1"/>
  <c r="AC632" i="1"/>
  <c r="AC633" i="1"/>
  <c r="AC634" i="1"/>
  <c r="AE634" i="1" s="1"/>
  <c r="AD634" i="1" s="1"/>
  <c r="AC635" i="1"/>
  <c r="AE635" i="1" s="1"/>
  <c r="AD635" i="1" s="1"/>
  <c r="AC636" i="1"/>
  <c r="AC637" i="1"/>
  <c r="AC638" i="1"/>
  <c r="AC639" i="1"/>
  <c r="AE639" i="1" s="1"/>
  <c r="AC640" i="1"/>
  <c r="AE640" i="1" s="1"/>
  <c r="AD640" i="1" s="1"/>
  <c r="AC641" i="1"/>
  <c r="AC642" i="1"/>
  <c r="AC643" i="1"/>
  <c r="AC644" i="1"/>
  <c r="AC645" i="1"/>
  <c r="AE645" i="1" s="1"/>
  <c r="AC646" i="1"/>
  <c r="AE646" i="1" s="1"/>
  <c r="AC647" i="1"/>
  <c r="AE647" i="1" s="1"/>
  <c r="AC648" i="1"/>
  <c r="AE648" i="1" s="1"/>
  <c r="AC649" i="1"/>
  <c r="AE649" i="1" s="1"/>
  <c r="AC650" i="1"/>
  <c r="AE650" i="1" s="1"/>
  <c r="AC651" i="1"/>
  <c r="AE651" i="1" s="1"/>
  <c r="AC652" i="1"/>
  <c r="AE652" i="1" s="1"/>
  <c r="AC653" i="1"/>
  <c r="AC654" i="1"/>
  <c r="AC655" i="1"/>
  <c r="AC656" i="1"/>
  <c r="AE656" i="1" s="1"/>
  <c r="AC657" i="1"/>
  <c r="AE657" i="1" s="1"/>
  <c r="AD657" i="1" s="1"/>
  <c r="AC658" i="1"/>
  <c r="AE658" i="1" s="1"/>
  <c r="AD658" i="1" s="1"/>
  <c r="AC659" i="1"/>
  <c r="AC660" i="1"/>
  <c r="AC661" i="1"/>
  <c r="AC662" i="1"/>
  <c r="AE662" i="1" s="1"/>
  <c r="AD662" i="1" s="1"/>
  <c r="AC663" i="1"/>
  <c r="AE663" i="1" s="1"/>
  <c r="AD663" i="1" s="1"/>
  <c r="AC664" i="1"/>
  <c r="AC665" i="1"/>
  <c r="AC666" i="1"/>
  <c r="AC667" i="1"/>
  <c r="AE667" i="1" s="1"/>
  <c r="AC668" i="1"/>
  <c r="AE668" i="1" s="1"/>
  <c r="AD668" i="1" s="1"/>
  <c r="AC669" i="1"/>
  <c r="AE669" i="1" s="1"/>
  <c r="AD669" i="1" s="1"/>
  <c r="AC670" i="1"/>
  <c r="AE670" i="1" s="1"/>
  <c r="AD670" i="1" s="1"/>
  <c r="AC963" i="1"/>
  <c r="AE963" i="1" s="1"/>
  <c r="AC964" i="1"/>
  <c r="AC965" i="1"/>
  <c r="AC966" i="1"/>
  <c r="AC967" i="1"/>
  <c r="AC968" i="1"/>
  <c r="AE968" i="1" s="1"/>
  <c r="AC969" i="1"/>
  <c r="AE969" i="1" s="1"/>
  <c r="AC970" i="1"/>
  <c r="AC971" i="1"/>
  <c r="AC972" i="1"/>
  <c r="AC973" i="1"/>
  <c r="AC974" i="1"/>
  <c r="AC975" i="1"/>
  <c r="AC976" i="1"/>
  <c r="AC977" i="1"/>
  <c r="AE977" i="1" s="1"/>
  <c r="AC978" i="1"/>
  <c r="AE978" i="1" s="1"/>
  <c r="AC979" i="1"/>
  <c r="AC980" i="1"/>
  <c r="AC981" i="1"/>
  <c r="AC982" i="1"/>
  <c r="AC983" i="1"/>
  <c r="AC984" i="1"/>
  <c r="AC985" i="1"/>
  <c r="AC986" i="1"/>
  <c r="AE986" i="1" s="1"/>
  <c r="AC987" i="1"/>
  <c r="AE987" i="1" s="1"/>
  <c r="AC988" i="1"/>
  <c r="AE988" i="1" s="1"/>
  <c r="AC989" i="1"/>
  <c r="AE989" i="1" s="1"/>
  <c r="AC990" i="1"/>
  <c r="AC991" i="1"/>
  <c r="AC992" i="1"/>
  <c r="AC993" i="1"/>
  <c r="AE993" i="1" s="1"/>
  <c r="AD993" i="1" s="1"/>
  <c r="AC994" i="1"/>
  <c r="AE994" i="1" s="1"/>
  <c r="AD994" i="1" s="1"/>
  <c r="AC995" i="1"/>
  <c r="AE995" i="1" s="1"/>
  <c r="AD995" i="1" s="1"/>
  <c r="AC996" i="1"/>
  <c r="AE996" i="1" s="1"/>
  <c r="AC997" i="1"/>
  <c r="AC998" i="1"/>
  <c r="AC999" i="1"/>
  <c r="AC1000" i="1"/>
  <c r="AC1001" i="1"/>
  <c r="AC1002" i="1"/>
  <c r="AE1002" i="1" s="1"/>
  <c r="AC1003" i="1"/>
  <c r="AE1003" i="1" s="1"/>
  <c r="AC1004" i="1"/>
  <c r="AE1004" i="1" s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E1015" i="1" s="1"/>
  <c r="AC1016" i="1"/>
  <c r="AE1016" i="1" s="1"/>
  <c r="AC1017" i="1"/>
  <c r="AE1017" i="1" s="1"/>
  <c r="AC1018" i="1"/>
  <c r="AE1018" i="1" s="1"/>
  <c r="AC1019" i="1"/>
  <c r="AC1020" i="1"/>
  <c r="AC1021" i="1"/>
  <c r="AC1022" i="1"/>
  <c r="AC1023" i="1"/>
  <c r="AC1024" i="1"/>
  <c r="AC1025" i="1"/>
  <c r="AE1025" i="1" s="1"/>
  <c r="AC1026" i="1"/>
  <c r="AE1026" i="1" s="1"/>
  <c r="AC1027" i="1"/>
  <c r="AC1028" i="1"/>
  <c r="AC1029" i="1"/>
  <c r="AC1030" i="1"/>
  <c r="AE1030" i="1" s="1"/>
  <c r="AC1031" i="1"/>
  <c r="AC1032" i="1"/>
  <c r="AC1033" i="1"/>
  <c r="AC1034" i="1"/>
  <c r="AC1035" i="1"/>
  <c r="AC1036" i="1"/>
  <c r="AC1037" i="1"/>
  <c r="AE1037" i="1" s="1"/>
  <c r="AC1038" i="1"/>
  <c r="AE1038" i="1" s="1"/>
  <c r="AD1038" i="1" s="1"/>
  <c r="AC1039" i="1"/>
  <c r="AE1039" i="1" s="1"/>
  <c r="AD1039" i="1" s="1"/>
  <c r="AC1040" i="1"/>
  <c r="AE1040" i="1" s="1"/>
  <c r="AD1040" i="1" s="1"/>
  <c r="AC1041" i="1"/>
  <c r="AE1041" i="1" s="1"/>
  <c r="AC1042" i="1"/>
  <c r="AC1043" i="1"/>
  <c r="AC1044" i="1"/>
  <c r="AC1045" i="1"/>
  <c r="AC1046" i="1"/>
  <c r="AC1047" i="1"/>
  <c r="AC1048" i="1"/>
  <c r="AC1049" i="1"/>
  <c r="AC1050" i="1"/>
  <c r="AC1051" i="1"/>
  <c r="AE1051" i="1" s="1"/>
  <c r="AC1052" i="1"/>
  <c r="AE1052" i="1" s="1"/>
  <c r="AC1053" i="1"/>
  <c r="AE1053" i="1" s="1"/>
  <c r="AC1054" i="1"/>
  <c r="AC1055" i="1"/>
  <c r="AC1056" i="1"/>
  <c r="AC1057" i="1"/>
  <c r="AC1058" i="1"/>
  <c r="AC1059" i="1"/>
  <c r="AC1060" i="1"/>
  <c r="AC1061" i="1"/>
  <c r="AE1061" i="1" s="1"/>
  <c r="AC1062" i="1"/>
  <c r="AE1062" i="1" s="1"/>
  <c r="AC1063" i="1"/>
  <c r="AE1063" i="1" s="1"/>
  <c r="AC1064" i="1"/>
  <c r="AE1064" i="1" s="1"/>
  <c r="AC1065" i="1"/>
  <c r="AC1066" i="1"/>
  <c r="AC1067" i="1"/>
  <c r="AC1068" i="1"/>
  <c r="AC1069" i="1"/>
  <c r="AC1070" i="1"/>
  <c r="AC1071" i="1"/>
  <c r="AC1072" i="1"/>
  <c r="AC1073" i="1"/>
  <c r="AE1073" i="1" s="1"/>
  <c r="AC1074" i="1"/>
  <c r="AC1075" i="1"/>
  <c r="AC1076" i="1"/>
  <c r="AC1077" i="1"/>
  <c r="AE1077" i="1" s="1"/>
  <c r="AD1077" i="1" s="1"/>
  <c r="AC1078" i="1"/>
  <c r="AE1078" i="1" s="1"/>
  <c r="AD1078" i="1" s="1"/>
  <c r="AC1079" i="1"/>
  <c r="AE1079" i="1" s="1"/>
  <c r="AD1079" i="1" s="1"/>
  <c r="AC1080" i="1"/>
  <c r="AE1080" i="1" s="1"/>
  <c r="AC1081" i="1"/>
  <c r="AC1082" i="1"/>
  <c r="AC1083" i="1"/>
  <c r="AC1084" i="1"/>
  <c r="AC1085" i="1"/>
  <c r="AC1086" i="1"/>
  <c r="AE1086" i="1" s="1"/>
  <c r="AC1087" i="1"/>
  <c r="AC1088" i="1"/>
  <c r="AC1089" i="1"/>
  <c r="AC1090" i="1"/>
  <c r="AC1091" i="1"/>
  <c r="AE1091" i="1" s="1"/>
  <c r="AC1092" i="1"/>
  <c r="AE1092" i="1" s="1"/>
  <c r="AC1093" i="1"/>
  <c r="AE1093" i="1" s="1"/>
  <c r="AC1094" i="1"/>
  <c r="AC1095" i="1"/>
  <c r="AC1096" i="1"/>
  <c r="AC1097" i="1"/>
  <c r="AC1098" i="1"/>
  <c r="AC1099" i="1"/>
  <c r="AE1099" i="1" s="1"/>
  <c r="AC1100" i="1"/>
  <c r="AE1100" i="1" s="1"/>
  <c r="AC1101" i="1"/>
  <c r="AE1101" i="1" s="1"/>
  <c r="AC1102" i="1"/>
  <c r="AC1103" i="1"/>
  <c r="AC1104" i="1"/>
  <c r="AC1105" i="1"/>
  <c r="AC1106" i="1"/>
  <c r="AC1107" i="1"/>
  <c r="AC1108" i="1"/>
  <c r="AC1109" i="1"/>
  <c r="AE1109" i="1" s="1"/>
  <c r="AC1110" i="1"/>
  <c r="AE1110" i="1" s="1"/>
  <c r="AC1111" i="1"/>
  <c r="AC1112" i="1"/>
  <c r="AC1113" i="1"/>
  <c r="AC1114" i="1"/>
  <c r="AC1115" i="1"/>
  <c r="AC1116" i="1"/>
  <c r="AC1117" i="1"/>
  <c r="AC1118" i="1"/>
  <c r="AE1118" i="1" s="1"/>
  <c r="AC1119" i="1"/>
  <c r="AE1119" i="1" s="1"/>
  <c r="AC1120" i="1"/>
  <c r="AE1120" i="1" s="1"/>
  <c r="AD1120" i="1" s="1"/>
  <c r="AC1121" i="1"/>
  <c r="AE1121" i="1" s="1"/>
  <c r="AD1121" i="1" s="1"/>
  <c r="AC1122" i="1"/>
  <c r="AE1122" i="1" s="1"/>
  <c r="AD1122" i="1" s="1"/>
  <c r="AC1123" i="1"/>
  <c r="AE1123" i="1" s="1"/>
  <c r="AC1124" i="1"/>
  <c r="AC1125" i="1"/>
  <c r="AC1126" i="1"/>
  <c r="AC1127" i="1"/>
  <c r="AC1128" i="1"/>
  <c r="AC1129" i="1"/>
  <c r="AE1129" i="1" s="1"/>
  <c r="AC1130" i="1"/>
  <c r="AC1131" i="1"/>
  <c r="AC1132" i="1"/>
  <c r="AC1133" i="1"/>
  <c r="AE1133" i="1" s="1"/>
  <c r="AC1134" i="1"/>
  <c r="AC1135" i="1"/>
  <c r="AC1136" i="1"/>
  <c r="AC1137" i="1"/>
  <c r="AE1137" i="1" s="1"/>
  <c r="AC1138" i="1"/>
  <c r="AC1139" i="1"/>
  <c r="AC1140" i="1"/>
  <c r="AC1141" i="1"/>
  <c r="AC1146" i="1"/>
  <c r="AE1146" i="1" s="1"/>
  <c r="AC1142" i="1"/>
  <c r="AC1143" i="1"/>
  <c r="AC1144" i="1"/>
  <c r="AC1145" i="1"/>
  <c r="AC1147" i="1"/>
  <c r="AC1148" i="1"/>
  <c r="AC1149" i="1"/>
  <c r="AC1150" i="1"/>
  <c r="AC1151" i="1"/>
  <c r="AC1152" i="1"/>
  <c r="AE1152" i="1" s="1"/>
  <c r="AD1152" i="1" s="1"/>
  <c r="AC1153" i="1"/>
  <c r="AC1154" i="1"/>
  <c r="AC1155" i="1"/>
  <c r="AC1156" i="1"/>
  <c r="AC1157" i="1"/>
  <c r="AC1158" i="1"/>
  <c r="AE1158" i="1" s="1"/>
  <c r="AC1159" i="1"/>
  <c r="AE1159" i="1" s="1"/>
  <c r="AC1160" i="1"/>
  <c r="AE1160" i="1" s="1"/>
  <c r="AC1161" i="1"/>
  <c r="AE1161" i="1" s="1"/>
  <c r="AD1161" i="1" s="1"/>
  <c r="AC1162" i="1"/>
  <c r="AC1163" i="1"/>
  <c r="AC1164" i="1"/>
  <c r="AC1165" i="1"/>
  <c r="AE1165" i="1" s="1"/>
  <c r="AC1166" i="1"/>
  <c r="AE1166" i="1" s="1"/>
  <c r="AD1166" i="1" s="1"/>
  <c r="AC1167" i="1"/>
  <c r="AE1167" i="1" s="1"/>
  <c r="AD1167" i="1" s="1"/>
  <c r="AC1168" i="1"/>
  <c r="AC1169" i="1"/>
  <c r="AC1170" i="1"/>
  <c r="AC1171" i="1"/>
  <c r="AC1172" i="1"/>
  <c r="AC1173" i="1"/>
  <c r="AC1174" i="1"/>
  <c r="AE1174" i="1" s="1"/>
  <c r="AC1175" i="1"/>
  <c r="AE1175" i="1" s="1"/>
  <c r="AC1176" i="1"/>
  <c r="AE1176" i="1" s="1"/>
  <c r="AC1177" i="1"/>
  <c r="AE1177" i="1" s="1"/>
  <c r="AD1177" i="1" s="1"/>
  <c r="AC1178" i="1"/>
  <c r="AC1179" i="1"/>
  <c r="AC1180" i="1"/>
  <c r="AC1181" i="1"/>
  <c r="AC1182" i="1"/>
  <c r="AC1183" i="1"/>
  <c r="AC1184" i="1"/>
  <c r="AC1185" i="1"/>
  <c r="AE1185" i="1" s="1"/>
  <c r="AC1186" i="1"/>
  <c r="AE1186" i="1" s="1"/>
  <c r="AC1187" i="1"/>
  <c r="AE1187" i="1" s="1"/>
  <c r="AC1188" i="1"/>
  <c r="AE1188" i="1" s="1"/>
  <c r="AD1188" i="1" s="1"/>
  <c r="AC1189" i="1"/>
  <c r="AE1189" i="1" s="1"/>
  <c r="AD1189" i="1" s="1"/>
  <c r="AC1190" i="1"/>
  <c r="AC1191" i="1"/>
  <c r="AC1192" i="1"/>
  <c r="AC1193" i="1"/>
  <c r="AC1194" i="1"/>
  <c r="AC1195" i="1"/>
  <c r="AE1195" i="1" s="1"/>
  <c r="AC1196" i="1"/>
  <c r="AC1197" i="1"/>
  <c r="AC1198" i="1"/>
  <c r="AC1199" i="1"/>
  <c r="AC1200" i="1"/>
  <c r="AC1201" i="1"/>
  <c r="AE1201" i="1" s="1"/>
  <c r="AC1202" i="1"/>
  <c r="AE1202" i="1" s="1"/>
  <c r="AC1203" i="1"/>
  <c r="AC1204" i="1"/>
  <c r="AC1205" i="1"/>
  <c r="AC1206" i="1"/>
  <c r="AC1207" i="1"/>
  <c r="AE1207" i="1" s="1"/>
  <c r="AC1208" i="1"/>
  <c r="AE1208" i="1" s="1"/>
  <c r="AD1208" i="1" s="1"/>
  <c r="AC1209" i="1"/>
  <c r="AE1209" i="1" s="1"/>
  <c r="AD1209" i="1" s="1"/>
  <c r="AC1210" i="1"/>
  <c r="AE1210" i="1" s="1"/>
  <c r="AD1210" i="1" s="1"/>
  <c r="AC1211" i="1"/>
  <c r="AC1212" i="1"/>
  <c r="AC1213" i="1"/>
  <c r="AC1214" i="1"/>
  <c r="AE1214" i="1" s="1"/>
  <c r="AC1215" i="1"/>
  <c r="AE1215" i="1" s="1"/>
  <c r="AC1216" i="1"/>
  <c r="AE1216" i="1" s="1"/>
  <c r="AC1217" i="1"/>
  <c r="AE1217" i="1" s="1"/>
  <c r="AC1218" i="1"/>
  <c r="AE1218" i="1" s="1"/>
  <c r="AD1218" i="1" s="1"/>
  <c r="AC1219" i="1"/>
  <c r="AC1220" i="1"/>
  <c r="AC1221" i="1"/>
  <c r="AC1222" i="1"/>
  <c r="AC1223" i="1"/>
  <c r="AC1224" i="1"/>
  <c r="AC1225" i="1"/>
  <c r="AC1226" i="1"/>
  <c r="AC1227" i="1"/>
  <c r="AE1227" i="1" s="1"/>
  <c r="AC1228" i="1"/>
  <c r="AE1228" i="1" s="1"/>
  <c r="AC1229" i="1"/>
  <c r="AC1230" i="1"/>
  <c r="AC1231" i="1"/>
  <c r="AC1232" i="1"/>
  <c r="AC1233" i="1"/>
  <c r="AE1233" i="1" s="1"/>
  <c r="AC1234" i="1"/>
  <c r="AE1234" i="1" s="1"/>
  <c r="AD1234" i="1" s="1"/>
  <c r="AC1235" i="1"/>
  <c r="AE1235" i="1" s="1"/>
  <c r="AD1235" i="1" s="1"/>
  <c r="AC1236" i="1"/>
  <c r="AE1236" i="1" s="1"/>
  <c r="AD1236" i="1" s="1"/>
  <c r="AC1237" i="1"/>
  <c r="AC1238" i="1"/>
  <c r="AC1239" i="1"/>
  <c r="AC1240" i="1"/>
  <c r="AE1240" i="1" s="1"/>
  <c r="AC1241" i="1"/>
  <c r="AE1241" i="1" s="1"/>
  <c r="AC1242" i="1"/>
  <c r="AE1242" i="1" s="1"/>
  <c r="AC1243" i="1"/>
  <c r="AE1243" i="1" s="1"/>
  <c r="AC1244" i="1"/>
  <c r="AE1244" i="1" s="1"/>
  <c r="AD1244" i="1" s="1"/>
  <c r="AC1245" i="1"/>
  <c r="AC1246" i="1"/>
  <c r="AC1247" i="1"/>
  <c r="AC1248" i="1"/>
  <c r="AE1248" i="1" s="1"/>
  <c r="AC1249" i="1"/>
  <c r="AE1249" i="1" s="1"/>
  <c r="AD1249" i="1" s="1"/>
  <c r="AC1250" i="1"/>
  <c r="AE1250" i="1" s="1"/>
  <c r="AD1250" i="1" s="1"/>
  <c r="AC1251" i="1"/>
  <c r="AE1251" i="1" s="1"/>
  <c r="AD1251" i="1" s="1"/>
  <c r="AC1252" i="1"/>
  <c r="AE1252" i="1" s="1"/>
  <c r="AD1252" i="1" s="1"/>
  <c r="AC1255" i="1"/>
  <c r="AE1255" i="1" s="1"/>
  <c r="AC1256" i="1"/>
  <c r="AC1257" i="1"/>
  <c r="AC1258" i="1"/>
  <c r="AC1259" i="1"/>
  <c r="AC1260" i="1"/>
  <c r="AC1261" i="1"/>
  <c r="AE1261" i="1" s="1"/>
  <c r="AC1262" i="1"/>
  <c r="AC1263" i="1"/>
  <c r="AC1264" i="1"/>
  <c r="AC1265" i="1"/>
  <c r="AE1265" i="1" s="1"/>
  <c r="AC1266" i="1"/>
  <c r="AC1267" i="1"/>
  <c r="AC1268" i="1"/>
  <c r="AC1269" i="1"/>
  <c r="AE1269" i="1" s="1"/>
  <c r="AC1270" i="1"/>
  <c r="AC1271" i="1"/>
  <c r="AC1272" i="1"/>
  <c r="AC1273" i="1"/>
  <c r="AC1278" i="1"/>
  <c r="AE1278" i="1" s="1"/>
  <c r="AC1274" i="1"/>
  <c r="AC1275" i="1"/>
  <c r="AC1276" i="1"/>
  <c r="AC1277" i="1"/>
  <c r="AC1279" i="1"/>
  <c r="AC1280" i="1"/>
  <c r="AC1281" i="1"/>
  <c r="AC1282" i="1"/>
  <c r="AC1283" i="1"/>
  <c r="AC1284" i="1"/>
  <c r="AE1284" i="1" s="1"/>
  <c r="AD1284" i="1" s="1"/>
  <c r="AC1285" i="1"/>
  <c r="AC1286" i="1"/>
  <c r="AC1287" i="1"/>
  <c r="AC1288" i="1"/>
  <c r="AC1289" i="1"/>
  <c r="AC1290" i="1"/>
  <c r="AE1290" i="1" s="1"/>
  <c r="AC1291" i="1"/>
  <c r="AE1291" i="1" s="1"/>
  <c r="AC1292" i="1"/>
  <c r="AE1292" i="1" s="1"/>
  <c r="AC1293" i="1"/>
  <c r="AE1293" i="1" s="1"/>
  <c r="AD1293" i="1" s="1"/>
  <c r="AC1294" i="1"/>
  <c r="AC1295" i="1"/>
  <c r="AC1296" i="1"/>
  <c r="AC1297" i="1"/>
  <c r="AE1297" i="1" s="1"/>
  <c r="AD1297" i="1" s="1"/>
  <c r="AC1298" i="1"/>
  <c r="AE1298" i="1" s="1"/>
  <c r="AD1298" i="1" s="1"/>
  <c r="AC1299" i="1"/>
  <c r="AC1300" i="1"/>
  <c r="AC1301" i="1"/>
  <c r="AC1302" i="1"/>
  <c r="AC1303" i="1"/>
  <c r="AC1304" i="1"/>
  <c r="AC1315" i="1"/>
  <c r="AE1315" i="1" s="1"/>
  <c r="AC1305" i="1"/>
  <c r="AE1305" i="1" s="1"/>
  <c r="AC1306" i="1"/>
  <c r="AE1306" i="1" s="1"/>
  <c r="AC1307" i="1"/>
  <c r="AE1307" i="1" s="1"/>
  <c r="AD1307" i="1" s="1"/>
  <c r="AC1308" i="1"/>
  <c r="AC1309" i="1"/>
  <c r="AC1310" i="1"/>
  <c r="AC1311" i="1"/>
  <c r="AC1312" i="1"/>
  <c r="AC1313" i="1"/>
  <c r="AC1314" i="1"/>
  <c r="AC1316" i="1"/>
  <c r="AE1316" i="1" s="1"/>
  <c r="AC1317" i="1"/>
  <c r="AE1317" i="1" s="1"/>
  <c r="AC1318" i="1"/>
  <c r="AE1318" i="1" s="1"/>
  <c r="AD1318" i="1" s="1"/>
  <c r="AC1319" i="1"/>
  <c r="AE1319" i="1" s="1"/>
  <c r="AD1319" i="1" s="1"/>
  <c r="AC1320" i="1"/>
  <c r="AC1321" i="1"/>
  <c r="AC1322" i="1"/>
  <c r="AC1323" i="1"/>
  <c r="AC1324" i="1"/>
  <c r="AC1325" i="1"/>
  <c r="AE1325" i="1" s="1"/>
  <c r="AC1326" i="1"/>
  <c r="AC1327" i="1"/>
  <c r="AC1328" i="1"/>
  <c r="AC1329" i="1"/>
  <c r="AC1330" i="1"/>
  <c r="AC1331" i="1"/>
  <c r="AE1331" i="1" s="1"/>
  <c r="AC1332" i="1"/>
  <c r="AE1332" i="1" s="1"/>
  <c r="AC1333" i="1"/>
  <c r="AC1334" i="1"/>
  <c r="AC1335" i="1"/>
  <c r="AC1336" i="1"/>
  <c r="AC1337" i="1"/>
  <c r="AE1337" i="1" s="1"/>
  <c r="AC1338" i="1"/>
  <c r="AE1338" i="1" s="1"/>
  <c r="AD1338" i="1" s="1"/>
  <c r="AC1339" i="1"/>
  <c r="AE1339" i="1" s="1"/>
  <c r="AD1339" i="1" s="1"/>
  <c r="AC1340" i="1"/>
  <c r="AE1340" i="1" s="1"/>
  <c r="AD1340" i="1" s="1"/>
  <c r="AC1341" i="1"/>
  <c r="AC1342" i="1"/>
  <c r="AC1343" i="1"/>
  <c r="AC1344" i="1"/>
  <c r="AE1344" i="1" s="1"/>
  <c r="AC1345" i="1"/>
  <c r="AE1345" i="1" s="1"/>
  <c r="AC1346" i="1"/>
  <c r="AE1346" i="1" s="1"/>
  <c r="AC1347" i="1"/>
  <c r="AE1347" i="1" s="1"/>
  <c r="AC1348" i="1"/>
  <c r="AE1348" i="1" s="1"/>
  <c r="AD1348" i="1" s="1"/>
  <c r="AC1349" i="1"/>
  <c r="AE1349" i="1" s="1"/>
  <c r="AD1349" i="1" s="1"/>
  <c r="AC1350" i="1"/>
  <c r="AC1351" i="1"/>
  <c r="AC1352" i="1"/>
  <c r="AC1353" i="1"/>
  <c r="AE1353" i="1" s="1"/>
  <c r="AC1354" i="1"/>
  <c r="AC1355" i="1"/>
  <c r="AC1356" i="1"/>
  <c r="AC1357" i="1"/>
  <c r="AC1358" i="1"/>
  <c r="AC1359" i="1"/>
  <c r="AE1359" i="1" s="1"/>
  <c r="AC1360" i="1"/>
  <c r="AE1360" i="1" s="1"/>
  <c r="AC1361" i="1"/>
  <c r="AC1362" i="1"/>
  <c r="AC1363" i="1"/>
  <c r="AC1364" i="1"/>
  <c r="AC1365" i="1"/>
  <c r="AE1365" i="1" s="1"/>
  <c r="AC1366" i="1"/>
  <c r="AE1366" i="1" s="1"/>
  <c r="AD1366" i="1" s="1"/>
  <c r="AC1367" i="1"/>
  <c r="AE1367" i="1" s="1"/>
  <c r="AD1367" i="1" s="1"/>
  <c r="AC1368" i="1"/>
  <c r="AE1368" i="1" s="1"/>
  <c r="AD1368" i="1" s="1"/>
  <c r="AC1369" i="1"/>
  <c r="AC1370" i="1"/>
  <c r="AC1371" i="1"/>
  <c r="AC1372" i="1"/>
  <c r="AE1372" i="1" s="1"/>
  <c r="AC1373" i="1"/>
  <c r="AE1373" i="1" s="1"/>
  <c r="AC1374" i="1"/>
  <c r="AE1374" i="1" s="1"/>
  <c r="AC1375" i="1"/>
  <c r="AE1375" i="1" s="1"/>
  <c r="AC1376" i="1"/>
  <c r="AE1376" i="1" s="1"/>
  <c r="AD1376" i="1" s="1"/>
  <c r="AC1377" i="1"/>
  <c r="AE1377" i="1" s="1"/>
  <c r="AD1377" i="1" s="1"/>
  <c r="AC1378" i="1"/>
  <c r="AC1379" i="1"/>
  <c r="AC1380" i="1"/>
  <c r="AC1381" i="1"/>
  <c r="AE1381" i="1" s="1"/>
  <c r="AC1382" i="1"/>
  <c r="AE1382" i="1" s="1"/>
  <c r="AD1382" i="1" s="1"/>
  <c r="AC1383" i="1"/>
  <c r="AE1383" i="1" s="1"/>
  <c r="AD1383" i="1" s="1"/>
  <c r="AC1384" i="1"/>
  <c r="AE1384" i="1" s="1"/>
  <c r="AD1384" i="1" s="1"/>
  <c r="AC1385" i="1"/>
  <c r="AE1385" i="1" s="1"/>
  <c r="AD1385" i="1" s="1"/>
  <c r="AC1388" i="1"/>
  <c r="AE1388" i="1" s="1"/>
  <c r="AC1389" i="1"/>
  <c r="AC1390" i="1"/>
  <c r="AC1391" i="1"/>
  <c r="AC1392" i="1"/>
  <c r="AC1393" i="1"/>
  <c r="AC1394" i="1"/>
  <c r="AE1394" i="1" s="1"/>
  <c r="AC1395" i="1"/>
  <c r="AC1396" i="1"/>
  <c r="AC1397" i="1"/>
  <c r="AC1398" i="1"/>
  <c r="AE1398" i="1" s="1"/>
  <c r="AC1399" i="1"/>
  <c r="AC1400" i="1"/>
  <c r="AC1401" i="1"/>
  <c r="AC1402" i="1"/>
  <c r="AE1402" i="1" s="1"/>
  <c r="AC1403" i="1"/>
  <c r="AC1404" i="1"/>
  <c r="AC1405" i="1"/>
  <c r="AC1406" i="1"/>
  <c r="AC1411" i="1"/>
  <c r="AE1411" i="1" s="1"/>
  <c r="AC1407" i="1"/>
  <c r="AC1408" i="1"/>
  <c r="AC1409" i="1"/>
  <c r="AC1410" i="1"/>
  <c r="AC1412" i="1"/>
  <c r="AC1413" i="1"/>
  <c r="AC1414" i="1"/>
  <c r="AC1415" i="1"/>
  <c r="AC1416" i="1"/>
  <c r="AC1417" i="1"/>
  <c r="AE1417" i="1" s="1"/>
  <c r="AD1417" i="1" s="1"/>
  <c r="AC1418" i="1"/>
  <c r="AC1419" i="1"/>
  <c r="AC1420" i="1"/>
  <c r="AC1421" i="1"/>
  <c r="AC1422" i="1"/>
  <c r="AC1423" i="1"/>
  <c r="AE1423" i="1" s="1"/>
  <c r="AC1424" i="1"/>
  <c r="AE1424" i="1" s="1"/>
  <c r="AC1425" i="1"/>
  <c r="AE1425" i="1" s="1"/>
  <c r="AC1426" i="1"/>
  <c r="AE1426" i="1" s="1"/>
  <c r="AD1426" i="1" s="1"/>
  <c r="AC1427" i="1"/>
  <c r="AE1427" i="1" s="1"/>
  <c r="AD1427" i="1" s="1"/>
  <c r="AC1428" i="1"/>
  <c r="AC1429" i="1"/>
  <c r="AC1430" i="1"/>
  <c r="AC1431" i="1"/>
  <c r="AE1431" i="1" s="1"/>
  <c r="AD1431" i="1" s="1"/>
  <c r="AC1432" i="1"/>
  <c r="AE1432" i="1" s="1"/>
  <c r="AD1432" i="1" s="1"/>
  <c r="AC1433" i="1"/>
  <c r="AC1434" i="1"/>
  <c r="AC1435" i="1"/>
  <c r="AC1436" i="1"/>
  <c r="AC1437" i="1"/>
  <c r="AC1438" i="1"/>
  <c r="AC1449" i="1"/>
  <c r="AE1449" i="1" s="1"/>
  <c r="AC1439" i="1"/>
  <c r="AE1439" i="1" s="1"/>
  <c r="AC1440" i="1"/>
  <c r="AE1440" i="1" s="1"/>
  <c r="AC1441" i="1"/>
  <c r="AE1441" i="1" s="1"/>
  <c r="AD1441" i="1" s="1"/>
  <c r="AC1442" i="1"/>
  <c r="AC1443" i="1"/>
  <c r="AC1444" i="1"/>
  <c r="AC1445" i="1"/>
  <c r="AC1446" i="1"/>
  <c r="AC1447" i="1"/>
  <c r="AC1448" i="1"/>
  <c r="AC1450" i="1"/>
  <c r="AE1450" i="1" s="1"/>
  <c r="AC1451" i="1"/>
  <c r="AE1451" i="1" s="1"/>
  <c r="AC1452" i="1"/>
  <c r="AE1452" i="1" s="1"/>
  <c r="AD1452" i="1" s="1"/>
  <c r="AC1453" i="1"/>
  <c r="AE1453" i="1" s="1"/>
  <c r="AD1453" i="1" s="1"/>
  <c r="AC1454" i="1"/>
  <c r="AC1455" i="1"/>
  <c r="AC1456" i="1"/>
  <c r="AC1457" i="1"/>
  <c r="AC1458" i="1"/>
  <c r="AC1459" i="1"/>
  <c r="AE1459" i="1" s="1"/>
  <c r="AC1460" i="1"/>
  <c r="AC1461" i="1"/>
  <c r="AC1462" i="1"/>
  <c r="AC1463" i="1"/>
  <c r="AC1464" i="1"/>
  <c r="AC1465" i="1"/>
  <c r="AE1465" i="1" s="1"/>
  <c r="AC1466" i="1"/>
  <c r="AE1466" i="1" s="1"/>
  <c r="AC1467" i="1"/>
  <c r="AE1467" i="1" s="1"/>
  <c r="AC1468" i="1"/>
  <c r="AE1468" i="1" s="1"/>
  <c r="AC1469" i="1"/>
  <c r="AC1470" i="1"/>
  <c r="AC1471" i="1"/>
  <c r="AC1472" i="1"/>
  <c r="AC1473" i="1"/>
  <c r="AE1473" i="1" s="1"/>
  <c r="AC1474" i="1"/>
  <c r="AE1474" i="1" s="1"/>
  <c r="AD1474" i="1" s="1"/>
  <c r="AC1475" i="1"/>
  <c r="AE1475" i="1" s="1"/>
  <c r="AD1475" i="1" s="1"/>
  <c r="AC1476" i="1"/>
  <c r="AE1476" i="1" s="1"/>
  <c r="AD1476" i="1" s="1"/>
  <c r="AC1477" i="1"/>
  <c r="AC1478" i="1"/>
  <c r="AC1479" i="1"/>
  <c r="AC1480" i="1"/>
  <c r="AE1480" i="1" s="1"/>
  <c r="AC1481" i="1"/>
  <c r="AE1481" i="1" s="1"/>
  <c r="AC1482" i="1"/>
  <c r="AE1482" i="1" s="1"/>
  <c r="AC1483" i="1"/>
  <c r="AE1483" i="1" s="1"/>
  <c r="AC1484" i="1"/>
  <c r="AE1484" i="1" s="1"/>
  <c r="AD1484" i="1" s="1"/>
  <c r="AC1485" i="1"/>
  <c r="AE1485" i="1" s="1"/>
  <c r="AD1485" i="1" s="1"/>
  <c r="AC1486" i="1"/>
  <c r="AC1487" i="1"/>
  <c r="AC1488" i="1"/>
  <c r="AC1489" i="1"/>
  <c r="AC1490" i="1"/>
  <c r="AC1491" i="1"/>
  <c r="AC1492" i="1"/>
  <c r="AC1493" i="1"/>
  <c r="AC1494" i="1"/>
  <c r="AE1494" i="1" s="1"/>
  <c r="AC1495" i="1"/>
  <c r="AE1495" i="1" s="1"/>
  <c r="AC1496" i="1"/>
  <c r="AE1496" i="1" s="1"/>
  <c r="AC1497" i="1"/>
  <c r="AE1497" i="1" s="1"/>
  <c r="AC1498" i="1"/>
  <c r="AC1499" i="1"/>
  <c r="AC1500" i="1"/>
  <c r="AC1501" i="1"/>
  <c r="AC1502" i="1"/>
  <c r="AE1502" i="1" s="1"/>
  <c r="AC1503" i="1"/>
  <c r="AE1503" i="1" s="1"/>
  <c r="AD1503" i="1" s="1"/>
  <c r="AC1504" i="1"/>
  <c r="AE1504" i="1" s="1"/>
  <c r="AD1504" i="1" s="1"/>
  <c r="AC1505" i="1"/>
  <c r="AE1505" i="1" s="1"/>
  <c r="AD1505" i="1" s="1"/>
  <c r="AC1506" i="1"/>
  <c r="AC1507" i="1"/>
  <c r="AC1508" i="1"/>
  <c r="AC1509" i="1"/>
  <c r="AE1509" i="1" s="1"/>
  <c r="AC1510" i="1"/>
  <c r="AE1510" i="1" s="1"/>
  <c r="AC1511" i="1"/>
  <c r="AE1511" i="1" s="1"/>
  <c r="AC1512" i="1"/>
  <c r="AE1512" i="1" s="1"/>
  <c r="AC1513" i="1"/>
  <c r="AE1513" i="1" s="1"/>
  <c r="AD1513" i="1" s="1"/>
  <c r="AC1514" i="1"/>
  <c r="AE1514" i="1" s="1"/>
  <c r="AD1514" i="1" s="1"/>
  <c r="AC1515" i="1"/>
  <c r="AC1516" i="1"/>
  <c r="AC1517" i="1"/>
  <c r="AC1518" i="1"/>
  <c r="AE1518" i="1" s="1"/>
  <c r="AC1519" i="1"/>
  <c r="AE1519" i="1" s="1"/>
  <c r="AD1519" i="1" s="1"/>
  <c r="AC1520" i="1"/>
  <c r="AE1520" i="1" s="1"/>
  <c r="AD1520" i="1" s="1"/>
  <c r="AC1521" i="1"/>
  <c r="AE1521" i="1" s="1"/>
  <c r="AD1521" i="1" s="1"/>
  <c r="AC1522" i="1"/>
  <c r="AE1522" i="1" s="1"/>
  <c r="AD1522" i="1" s="1"/>
  <c r="AC1805" i="1"/>
  <c r="AE1805" i="1" s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E1816" i="1" s="1"/>
  <c r="AC1817" i="1"/>
  <c r="AE1817" i="1" s="1"/>
  <c r="AC1818" i="1"/>
  <c r="AC1819" i="1"/>
  <c r="AC1820" i="1"/>
  <c r="AC1821" i="1"/>
  <c r="AC1822" i="1"/>
  <c r="AE1822" i="1" s="1"/>
  <c r="AC1823" i="1"/>
  <c r="AE1823" i="1" s="1"/>
  <c r="AC1824" i="1"/>
  <c r="AE1824" i="1" s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E1835" i="1" s="1"/>
  <c r="AC1836" i="1"/>
  <c r="AE1836" i="1" s="1"/>
  <c r="AC1837" i="1"/>
  <c r="AE1837" i="1" s="1"/>
  <c r="AC1838" i="1"/>
  <c r="AE1838" i="1" s="1"/>
  <c r="AC1839" i="1"/>
  <c r="AE1839" i="1" s="1"/>
  <c r="AC1840" i="1"/>
  <c r="AC1841" i="1"/>
  <c r="AC1842" i="1"/>
  <c r="AC1843" i="1"/>
  <c r="AC1844" i="1"/>
  <c r="AE1844" i="1" s="1"/>
  <c r="AD1844" i="1" s="1"/>
  <c r="AC1845" i="1"/>
  <c r="AE1845" i="1" s="1"/>
  <c r="AD1845" i="1" s="1"/>
  <c r="AC1846" i="1"/>
  <c r="AE1846" i="1" s="1"/>
  <c r="AD1846" i="1" s="1"/>
  <c r="AC1847" i="1"/>
  <c r="AE1847" i="1" s="1"/>
  <c r="AC1848" i="1"/>
  <c r="AC1849" i="1"/>
  <c r="AC1850" i="1"/>
  <c r="AC1851" i="1"/>
  <c r="AC1852" i="1"/>
  <c r="AC1853" i="1"/>
  <c r="AE1853" i="1" s="1"/>
  <c r="AC1854" i="1"/>
  <c r="AE1854" i="1" s="1"/>
  <c r="AC1855" i="1"/>
  <c r="AE1855" i="1" s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E1866" i="1" s="1"/>
  <c r="AC1867" i="1"/>
  <c r="AE1867" i="1" s="1"/>
  <c r="AC1868" i="1"/>
  <c r="AE1868" i="1" s="1"/>
  <c r="AC1869" i="1"/>
  <c r="AC1870" i="1"/>
  <c r="AC1871" i="1"/>
  <c r="AC1872" i="1"/>
  <c r="AC1873" i="1"/>
  <c r="AC1874" i="1"/>
  <c r="AC1875" i="1"/>
  <c r="AC1876" i="1"/>
  <c r="AE1876" i="1" s="1"/>
  <c r="AC1877" i="1"/>
  <c r="AE1877" i="1" s="1"/>
  <c r="AC1878" i="1"/>
  <c r="AC1879" i="1"/>
  <c r="AC1880" i="1"/>
  <c r="AC1881" i="1"/>
  <c r="AC1882" i="1"/>
  <c r="AE1882" i="1" s="1"/>
  <c r="AC1883" i="1"/>
  <c r="AC1884" i="1"/>
  <c r="AC1885" i="1"/>
  <c r="AC1886" i="1"/>
  <c r="AC1887" i="1"/>
  <c r="AC1888" i="1"/>
  <c r="AC1889" i="1"/>
  <c r="AE1889" i="1" s="1"/>
  <c r="AC1890" i="1"/>
  <c r="AE1890" i="1" s="1"/>
  <c r="AC1891" i="1"/>
  <c r="AE1891" i="1" s="1"/>
  <c r="AC1892" i="1"/>
  <c r="AE1892" i="1" s="1"/>
  <c r="AD1892" i="1" s="1"/>
  <c r="AC1893" i="1"/>
  <c r="AE1893" i="1" s="1"/>
  <c r="AD1893" i="1" s="1"/>
  <c r="AC1894" i="1"/>
  <c r="AE1894" i="1" s="1"/>
  <c r="AD1894" i="1" s="1"/>
  <c r="AC1895" i="1"/>
  <c r="AE1895" i="1" s="1"/>
  <c r="AC1896" i="1"/>
  <c r="AC1897" i="1"/>
  <c r="AC1898" i="1"/>
  <c r="AC1899" i="1"/>
  <c r="AC1900" i="1"/>
  <c r="AC1901" i="1"/>
  <c r="AE1901" i="1" s="1"/>
  <c r="AC1902" i="1"/>
  <c r="AC1903" i="1"/>
  <c r="AC1904" i="1"/>
  <c r="AC1905" i="1"/>
  <c r="AE1905" i="1" s="1"/>
  <c r="AC1906" i="1"/>
  <c r="AE1906" i="1" s="1"/>
  <c r="AC1907" i="1"/>
  <c r="AC1908" i="1"/>
  <c r="AC1909" i="1"/>
  <c r="AC1910" i="1"/>
  <c r="AC1911" i="1"/>
  <c r="AC1912" i="1"/>
  <c r="AC1913" i="1"/>
  <c r="AC1914" i="1"/>
  <c r="AE1914" i="1" s="1"/>
  <c r="AC1915" i="1"/>
  <c r="AC1916" i="1"/>
  <c r="AC1917" i="1"/>
  <c r="AC1918" i="1"/>
  <c r="AC1919" i="1"/>
  <c r="AE1919" i="1" s="1"/>
  <c r="AC1920" i="1"/>
  <c r="AE1920" i="1" s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E1931" i="1" s="1"/>
  <c r="AC1932" i="1"/>
  <c r="AE1932" i="1" s="1"/>
  <c r="AC1933" i="1"/>
  <c r="AC1934" i="1"/>
  <c r="AC1935" i="1"/>
  <c r="AC1936" i="1"/>
  <c r="AE1936" i="1" s="1"/>
  <c r="AC1937" i="1"/>
  <c r="AE1937" i="1" s="1"/>
  <c r="AC1938" i="1"/>
  <c r="AE1938" i="1" s="1"/>
  <c r="AC1939" i="1"/>
  <c r="AE1939" i="1" s="1"/>
  <c r="AC1940" i="1"/>
  <c r="AE1940" i="1" s="1"/>
  <c r="AC1941" i="1"/>
  <c r="AC1942" i="1"/>
  <c r="AC1943" i="1"/>
  <c r="AC1944" i="1"/>
  <c r="AE1944" i="1" s="1"/>
  <c r="AD1944" i="1" s="1"/>
  <c r="AC1945" i="1"/>
  <c r="AE1945" i="1" s="1"/>
  <c r="AD1945" i="1" s="1"/>
  <c r="AC1946" i="1"/>
  <c r="AE1946" i="1" s="1"/>
  <c r="AD1946" i="1" s="1"/>
  <c r="AC1947" i="1"/>
  <c r="AE1947" i="1" s="1"/>
  <c r="AC1948" i="1"/>
  <c r="AC1949" i="1"/>
  <c r="AC1950" i="1"/>
  <c r="AC1951" i="1"/>
  <c r="AC1952" i="1"/>
  <c r="AC1953" i="1"/>
  <c r="AC1954" i="1"/>
  <c r="AE1954" i="1" s="1"/>
  <c r="AC1955" i="1"/>
  <c r="AE1955" i="1" s="1"/>
  <c r="AC1956" i="1"/>
  <c r="AE1956" i="1" s="1"/>
  <c r="AC1957" i="1"/>
  <c r="AE1957" i="1" s="1"/>
  <c r="AC1958" i="1"/>
  <c r="AC1959" i="1"/>
  <c r="AC1960" i="1"/>
  <c r="AC1961" i="1"/>
  <c r="AE1961" i="1" s="1"/>
  <c r="AC1962" i="1"/>
  <c r="AC1963" i="1"/>
  <c r="AC1964" i="1"/>
  <c r="AC1965" i="1"/>
  <c r="AC1966" i="1"/>
  <c r="AC1967" i="1"/>
  <c r="AE1967" i="1" s="1"/>
  <c r="AC1968" i="1"/>
  <c r="AE1968" i="1" s="1"/>
  <c r="AC1969" i="1"/>
  <c r="AE1969" i="1" s="1"/>
  <c r="AC1970" i="1"/>
  <c r="AE1970" i="1" s="1"/>
  <c r="AC1971" i="1"/>
  <c r="AC1972" i="1"/>
  <c r="AC1973" i="1"/>
  <c r="AC1974" i="1"/>
  <c r="AC1975" i="1"/>
  <c r="AE1975" i="1" s="1"/>
  <c r="AC1976" i="1"/>
  <c r="AC1977" i="1"/>
  <c r="AC1978" i="1"/>
  <c r="AC1979" i="1"/>
  <c r="AC1980" i="1"/>
  <c r="AC1981" i="1"/>
  <c r="AC1982" i="1"/>
  <c r="AC1983" i="1"/>
  <c r="AE1983" i="1" s="1"/>
  <c r="AC1984" i="1"/>
  <c r="AC1985" i="1"/>
  <c r="AC1986" i="1"/>
  <c r="AC1987" i="1"/>
  <c r="AE1987" i="1" s="1"/>
  <c r="AC1988" i="1"/>
  <c r="AC1989" i="1"/>
  <c r="AC1990" i="1"/>
  <c r="AC1991" i="1"/>
  <c r="AE1991" i="1" s="1"/>
  <c r="AC1992" i="1"/>
  <c r="AE1992" i="1" s="1"/>
  <c r="AC1993" i="1"/>
  <c r="AE1993" i="1" s="1"/>
  <c r="AD1993" i="1" s="1"/>
  <c r="AC1994" i="1"/>
  <c r="AE1994" i="1" s="1"/>
  <c r="AD1994" i="1" s="1"/>
  <c r="AC1995" i="1"/>
  <c r="AE1995" i="1" s="1"/>
  <c r="AD1995" i="1" s="1"/>
  <c r="AC1996" i="1"/>
  <c r="AE1996" i="1" s="1"/>
  <c r="AC1997" i="1"/>
  <c r="AC1998" i="1"/>
  <c r="AC1999" i="1"/>
  <c r="AC2000" i="1"/>
  <c r="AC2001" i="1"/>
  <c r="AC2002" i="1"/>
  <c r="AC2003" i="1"/>
  <c r="AC2004" i="1"/>
  <c r="AC2005" i="1"/>
  <c r="AC2006" i="1"/>
  <c r="AE2006" i="1" s="1"/>
  <c r="AC2007" i="1"/>
  <c r="AE2007" i="1" s="1"/>
  <c r="AC2008" i="1"/>
  <c r="AE2008" i="1" s="1"/>
  <c r="AC2009" i="1"/>
  <c r="AE2009" i="1" s="1"/>
  <c r="AC2010" i="1"/>
  <c r="AE2010" i="1" s="1"/>
  <c r="AC2011" i="1"/>
  <c r="AC2012" i="1"/>
  <c r="AC2013" i="1"/>
  <c r="AC2014" i="1"/>
  <c r="AC2015" i="1"/>
  <c r="AC2016" i="1"/>
  <c r="AE2016" i="1" s="1"/>
  <c r="AC2017" i="1"/>
  <c r="AE2017" i="1" s="1"/>
  <c r="AC2018" i="1"/>
  <c r="AC2019" i="1"/>
  <c r="AC2020" i="1"/>
  <c r="AC2021" i="1"/>
  <c r="AC2022" i="1"/>
  <c r="AE2022" i="1" s="1"/>
  <c r="AC2023" i="1"/>
  <c r="AC2024" i="1"/>
  <c r="AC2025" i="1"/>
  <c r="AC2026" i="1"/>
  <c r="AC2027" i="1"/>
  <c r="AE2027" i="1" s="1"/>
  <c r="AD2027" i="1" s="1"/>
  <c r="AC2028" i="1"/>
  <c r="AC2029" i="1"/>
  <c r="AC2030" i="1"/>
  <c r="AC2031" i="1"/>
  <c r="AE2031" i="1" s="1"/>
  <c r="AC2032" i="1"/>
  <c r="AE2032" i="1" s="1"/>
  <c r="AC2033" i="1"/>
  <c r="AE2033" i="1" s="1"/>
  <c r="AD2033" i="1" s="1"/>
  <c r="AC2034" i="1"/>
  <c r="AE2034" i="1" s="1"/>
  <c r="AD2034" i="1" s="1"/>
  <c r="AC2035" i="1"/>
  <c r="AE2035" i="1" s="1"/>
  <c r="AC2036" i="1"/>
  <c r="AC2037" i="1"/>
  <c r="AC2038" i="1"/>
  <c r="AC2039" i="1"/>
  <c r="AE2039" i="1" s="1"/>
  <c r="AD2039" i="1" s="1"/>
  <c r="AC2040" i="1"/>
  <c r="AC2041" i="1"/>
  <c r="AC2042" i="1"/>
  <c r="AC2043" i="1"/>
  <c r="AE2043" i="1" s="1"/>
  <c r="AC2044" i="1"/>
  <c r="AE2044" i="1" s="1"/>
  <c r="AC2045" i="1"/>
  <c r="AE2045" i="1" s="1"/>
  <c r="AC2046" i="1"/>
  <c r="AE2046" i="1" s="1"/>
  <c r="AC2047" i="1"/>
  <c r="AE2047" i="1" s="1"/>
  <c r="AD2047" i="1" s="1"/>
  <c r="AC2048" i="1"/>
  <c r="AC2049" i="1"/>
  <c r="AC2050" i="1"/>
  <c r="AC2051" i="1"/>
  <c r="AE2051" i="1" s="1"/>
  <c r="AC2052" i="1"/>
  <c r="AE2052" i="1" s="1"/>
  <c r="AD2052" i="1" s="1"/>
  <c r="AC2053" i="1"/>
  <c r="AC2054" i="1"/>
  <c r="AC2055" i="1"/>
  <c r="AC2056" i="1"/>
  <c r="AC2057" i="1"/>
  <c r="AE2057" i="1" s="1"/>
  <c r="AC2058" i="1"/>
  <c r="AE2058" i="1" s="1"/>
  <c r="AC2059" i="1"/>
  <c r="AE2059" i="1" s="1"/>
  <c r="AC2060" i="1"/>
  <c r="AE2060" i="1" s="1"/>
  <c r="AC2061" i="1"/>
  <c r="AC2062" i="1"/>
  <c r="AC2063" i="1"/>
  <c r="AC2064" i="1"/>
  <c r="AE2064" i="1" s="1"/>
  <c r="AC2065" i="1"/>
  <c r="AE2065" i="1" s="1"/>
  <c r="AD2065" i="1" s="1"/>
  <c r="AC2066" i="1"/>
  <c r="AE2066" i="1" s="1"/>
  <c r="AD2066" i="1" s="1"/>
  <c r="AC2067" i="1"/>
  <c r="AC2068" i="1"/>
  <c r="AC2069" i="1"/>
  <c r="AC2070" i="1"/>
  <c r="AE2070" i="1" s="1"/>
  <c r="AC2071" i="1"/>
  <c r="AE2071" i="1" s="1"/>
  <c r="AC2072" i="1"/>
  <c r="AC2073" i="1"/>
  <c r="AC2074" i="1"/>
  <c r="AE2074" i="1" s="1"/>
  <c r="AC2075" i="1"/>
  <c r="AC2076" i="1"/>
  <c r="AC2077" i="1"/>
  <c r="AC2078" i="1"/>
  <c r="AC2079" i="1"/>
  <c r="AC2080" i="1"/>
  <c r="AE2080" i="1" s="1"/>
  <c r="AC2081" i="1"/>
  <c r="AE2081" i="1" s="1"/>
  <c r="AC2082" i="1"/>
  <c r="AE2082" i="1" s="1"/>
  <c r="AC2083" i="1"/>
  <c r="AE2083" i="1" s="1"/>
  <c r="AC2084" i="1"/>
  <c r="AC2085" i="1"/>
  <c r="AC2086" i="1"/>
  <c r="AC2087" i="1"/>
  <c r="AC2088" i="1"/>
  <c r="AE2088" i="1" s="1"/>
  <c r="AC2089" i="1"/>
  <c r="AE2089" i="1" s="1"/>
  <c r="AD2089" i="1" s="1"/>
  <c r="AC2090" i="1"/>
  <c r="AE2090" i="1" s="1"/>
  <c r="AD2090" i="1" s="1"/>
  <c r="AC2091" i="1"/>
  <c r="AC2092" i="1"/>
  <c r="AC2093" i="1"/>
  <c r="AC2094" i="1"/>
  <c r="AE2094" i="1" s="1"/>
  <c r="AC2095" i="1"/>
  <c r="AE2095" i="1" s="1"/>
  <c r="AC2096" i="1"/>
  <c r="AE2096" i="1" s="1"/>
  <c r="AD2096" i="1" s="1"/>
  <c r="AC2097" i="1"/>
  <c r="AC2098" i="1"/>
  <c r="AC2099" i="1"/>
  <c r="AC2100" i="1"/>
  <c r="AE2100" i="1" s="1"/>
  <c r="AC2101" i="1"/>
  <c r="AE2101" i="1" s="1"/>
  <c r="AC2102" i="1"/>
  <c r="AE2102" i="1" s="1"/>
  <c r="AC2103" i="1"/>
  <c r="AE2103" i="1" s="1"/>
  <c r="AC2104" i="1"/>
  <c r="AE2104" i="1" s="1"/>
  <c r="AC2105" i="1"/>
  <c r="AE2105" i="1" s="1"/>
  <c r="AC2106" i="1"/>
  <c r="AE2106" i="1" s="1"/>
  <c r="AC2107" i="1"/>
  <c r="AE2107" i="1" s="1"/>
  <c r="AD2107" i="1" s="1"/>
  <c r="AC2108" i="1"/>
  <c r="AE2108" i="1" s="1"/>
  <c r="AD2108" i="1" s="1"/>
  <c r="AC2109" i="1"/>
  <c r="AE2109" i="1" s="1"/>
  <c r="AD2109" i="1" s="1"/>
  <c r="AC2110" i="1"/>
  <c r="AE2110" i="1" s="1"/>
  <c r="AD2110" i="1" s="1"/>
  <c r="AC2111" i="1"/>
  <c r="AC2112" i="1"/>
  <c r="AC2113" i="1"/>
  <c r="AE2113" i="1" s="1"/>
  <c r="AC2114" i="1"/>
  <c r="AE2114" i="1" s="1"/>
  <c r="AD2114" i="1" s="1"/>
  <c r="AC2115" i="1"/>
  <c r="AC2116" i="1"/>
  <c r="AC2117" i="1"/>
  <c r="AE2117" i="1" s="1"/>
  <c r="AD2117" i="1" s="1"/>
  <c r="AC2118" i="1"/>
  <c r="AE2118" i="1" s="1"/>
  <c r="AD2118" i="1" s="1"/>
  <c r="AC2119" i="1"/>
  <c r="AE2119" i="1" s="1"/>
  <c r="AD2119" i="1" s="1"/>
  <c r="AC2120" i="1"/>
  <c r="AC2121" i="1"/>
  <c r="AC2122" i="1"/>
  <c r="AC2123" i="1"/>
  <c r="AE2123" i="1" s="1"/>
  <c r="AC2124" i="1"/>
  <c r="AE2124" i="1" s="1"/>
  <c r="AC2125" i="1"/>
  <c r="AE2125" i="1" s="1"/>
  <c r="AC2126" i="1"/>
  <c r="AE2126" i="1" s="1"/>
  <c r="AC2127" i="1"/>
  <c r="AE2127" i="1" s="1"/>
  <c r="AC2128" i="1"/>
  <c r="AE2128" i="1" s="1"/>
  <c r="AD2128" i="1" s="1"/>
  <c r="AC2129" i="1"/>
  <c r="AE2129" i="1" s="1"/>
  <c r="AD2129" i="1" s="1"/>
  <c r="AC2130" i="1"/>
  <c r="AE2130" i="1" s="1"/>
  <c r="AD2130" i="1" s="1"/>
  <c r="AC2131" i="1"/>
  <c r="AE2131" i="1" s="1"/>
  <c r="AD2131" i="1" s="1"/>
  <c r="AC2134" i="1"/>
  <c r="AE2134" i="1" s="1"/>
  <c r="AC2135" i="1"/>
  <c r="AC2136" i="1"/>
  <c r="AC2137" i="1"/>
  <c r="AC2138" i="1"/>
  <c r="AC2139" i="1"/>
  <c r="AC2140" i="1"/>
  <c r="AC2141" i="1"/>
  <c r="AC2142" i="1"/>
  <c r="AC2143" i="1"/>
  <c r="AC2144" i="1"/>
  <c r="AE2144" i="1" s="1"/>
  <c r="AC2145" i="1"/>
  <c r="AE2145" i="1" s="1"/>
  <c r="AC2146" i="1"/>
  <c r="AE2146" i="1" s="1"/>
  <c r="AC2147" i="1"/>
  <c r="AE2147" i="1" s="1"/>
  <c r="AC2148" i="1"/>
  <c r="AE2148" i="1" s="1"/>
  <c r="AC2149" i="1"/>
  <c r="AC2150" i="1"/>
  <c r="AC2151" i="1"/>
  <c r="AC2152" i="1"/>
  <c r="AC2153" i="1"/>
  <c r="AC2154" i="1"/>
  <c r="AE2154" i="1" s="1"/>
  <c r="AC2155" i="1"/>
  <c r="AE2155" i="1" s="1"/>
  <c r="AC2156" i="1"/>
  <c r="AC2157" i="1"/>
  <c r="AC2158" i="1"/>
  <c r="AC2159" i="1"/>
  <c r="AC2160" i="1"/>
  <c r="AE2160" i="1" s="1"/>
  <c r="AC2161" i="1"/>
  <c r="AC2162" i="1"/>
  <c r="AC2163" i="1"/>
  <c r="AC2164" i="1"/>
  <c r="AC2165" i="1"/>
  <c r="AE2165" i="1" s="1"/>
  <c r="AD2165" i="1" s="1"/>
  <c r="AC2166" i="1"/>
  <c r="AC2167" i="1"/>
  <c r="AC2168" i="1"/>
  <c r="AC2169" i="1"/>
  <c r="AE2169" i="1" s="1"/>
  <c r="AC2170" i="1"/>
  <c r="AE2170" i="1" s="1"/>
  <c r="AC2171" i="1"/>
  <c r="AE2171" i="1" s="1"/>
  <c r="AC2172" i="1"/>
  <c r="AE2172" i="1" s="1"/>
  <c r="AD2172" i="1" s="1"/>
  <c r="AC2173" i="1"/>
  <c r="AE2173" i="1" s="1"/>
  <c r="AD2173" i="1" s="1"/>
  <c r="AC2174" i="1"/>
  <c r="AC2175" i="1"/>
  <c r="AC2176" i="1"/>
  <c r="AC2177" i="1"/>
  <c r="AE2177" i="1" s="1"/>
  <c r="AD2177" i="1" s="1"/>
  <c r="AC2178" i="1"/>
  <c r="AC2179" i="1"/>
  <c r="AC2180" i="1"/>
  <c r="AC2181" i="1"/>
  <c r="AE2181" i="1" s="1"/>
  <c r="AC2182" i="1"/>
  <c r="AE2182" i="1" s="1"/>
  <c r="AC2183" i="1"/>
  <c r="AE2183" i="1" s="1"/>
  <c r="AC2184" i="1"/>
  <c r="AE2184" i="1" s="1"/>
  <c r="AC2185" i="1"/>
  <c r="AE2185" i="1" s="1"/>
  <c r="AD2185" i="1" s="1"/>
  <c r="AC2186" i="1"/>
  <c r="AC2187" i="1"/>
  <c r="AC2188" i="1"/>
  <c r="AC2189" i="1"/>
  <c r="AE2189" i="1" s="1"/>
  <c r="AC2190" i="1"/>
  <c r="AC2191" i="1"/>
  <c r="AC2192" i="1"/>
  <c r="AC2193" i="1"/>
  <c r="AC2194" i="1"/>
  <c r="AE2194" i="1" s="1"/>
  <c r="AC2195" i="1"/>
  <c r="AE2195" i="1" s="1"/>
  <c r="AC2196" i="1"/>
  <c r="AE2196" i="1" s="1"/>
  <c r="AC2197" i="1"/>
  <c r="AE2197" i="1" s="1"/>
  <c r="AC2198" i="1"/>
  <c r="AE2198" i="1" s="1"/>
  <c r="AD2198" i="1" s="1"/>
  <c r="AC2199" i="1"/>
  <c r="AC2200" i="1"/>
  <c r="AC2201" i="1"/>
  <c r="AC2202" i="1"/>
  <c r="AE2202" i="1" s="1"/>
  <c r="AD2202" i="1" s="1"/>
  <c r="AC2203" i="1"/>
  <c r="AE2203" i="1" s="1"/>
  <c r="AD2203" i="1" s="1"/>
  <c r="AC2204" i="1"/>
  <c r="AE2204" i="1" s="1"/>
  <c r="AC2205" i="1"/>
  <c r="AC2206" i="1"/>
  <c r="AC2207" i="1"/>
  <c r="AC2208" i="1"/>
  <c r="AE2208" i="1" s="1"/>
  <c r="AC2209" i="1"/>
  <c r="AE2209" i="1" s="1"/>
  <c r="AC2210" i="1"/>
  <c r="AC2211" i="1"/>
  <c r="AC2212" i="1"/>
  <c r="AE2212" i="1" s="1"/>
  <c r="AC2213" i="1"/>
  <c r="AC2214" i="1"/>
  <c r="AC2215" i="1"/>
  <c r="AC2216" i="1"/>
  <c r="AC2217" i="1"/>
  <c r="AC2218" i="1"/>
  <c r="AE2218" i="1" s="1"/>
  <c r="AC2219" i="1"/>
  <c r="AE2219" i="1" s="1"/>
  <c r="AC2220" i="1"/>
  <c r="AE2220" i="1" s="1"/>
  <c r="AC2221" i="1"/>
  <c r="AE2221" i="1" s="1"/>
  <c r="AC2222" i="1"/>
  <c r="AC2223" i="1"/>
  <c r="AC2224" i="1"/>
  <c r="AC2225" i="1"/>
  <c r="AC2226" i="1"/>
  <c r="AE2226" i="1" s="1"/>
  <c r="AC2227" i="1"/>
  <c r="AE2227" i="1" s="1"/>
  <c r="AD2227" i="1" s="1"/>
  <c r="AC2228" i="1"/>
  <c r="AC2229" i="1"/>
  <c r="AC2230" i="1"/>
  <c r="AC2231" i="1"/>
  <c r="AE2231" i="1" s="1"/>
  <c r="AC2232" i="1"/>
  <c r="AE2232" i="1" s="1"/>
  <c r="AC2233" i="1"/>
  <c r="AE2233" i="1" s="1"/>
  <c r="AD2233" i="1" s="1"/>
  <c r="AC2234" i="1"/>
  <c r="AE2234" i="1" s="1"/>
  <c r="AD2234" i="1" s="1"/>
  <c r="AC2235" i="1"/>
  <c r="AE2235" i="1" s="1"/>
  <c r="AD2235" i="1" s="1"/>
  <c r="AC2236" i="1"/>
  <c r="AC2237" i="1"/>
  <c r="AC2238" i="1"/>
  <c r="AE2238" i="1" s="1"/>
  <c r="AC2239" i="1"/>
  <c r="AE2239" i="1" s="1"/>
  <c r="AD2239" i="1" s="1"/>
  <c r="AC2240" i="1"/>
  <c r="AC2241" i="1"/>
  <c r="AC2242" i="1"/>
  <c r="AC2243" i="1"/>
  <c r="AC2244" i="1"/>
  <c r="AE2244" i="1" s="1"/>
  <c r="AC2245" i="1"/>
  <c r="AE2245" i="1" s="1"/>
  <c r="AC2246" i="1"/>
  <c r="AE2246" i="1" s="1"/>
  <c r="AC2247" i="1"/>
  <c r="AE2247" i="1" s="1"/>
  <c r="AC2248" i="1"/>
  <c r="AE2248" i="1" s="1"/>
  <c r="AC2249" i="1"/>
  <c r="AE2249" i="1" s="1"/>
  <c r="AC2250" i="1"/>
  <c r="AC2251" i="1"/>
  <c r="AC2252" i="1"/>
  <c r="AC2253" i="1"/>
  <c r="AE2253" i="1" s="1"/>
  <c r="AD2253" i="1" s="1"/>
  <c r="AC2254" i="1"/>
  <c r="AE2254" i="1" s="1"/>
  <c r="AD2254" i="1" s="1"/>
  <c r="AC2255" i="1"/>
  <c r="AC2256" i="1"/>
  <c r="AC2257" i="1"/>
  <c r="AE2257" i="1" s="1"/>
  <c r="AD2257" i="1" s="1"/>
  <c r="AC2258" i="1"/>
  <c r="AE2258" i="1" s="1"/>
  <c r="AD2258" i="1" s="1"/>
  <c r="AC2259" i="1"/>
  <c r="AC2260" i="1"/>
  <c r="AC2261" i="1"/>
  <c r="AC2262" i="1"/>
  <c r="AE2262" i="1" s="1"/>
  <c r="AC2263" i="1"/>
  <c r="AE2263" i="1" s="1"/>
  <c r="AC2264" i="1"/>
  <c r="AE2264" i="1" s="1"/>
  <c r="AC2265" i="1"/>
  <c r="AE2265" i="1" s="1"/>
  <c r="AC2266" i="1"/>
  <c r="AE2266" i="1" s="1"/>
  <c r="AC2267" i="1"/>
  <c r="AE2267" i="1" s="1"/>
  <c r="AD2267" i="1" s="1"/>
  <c r="AC2268" i="1"/>
  <c r="AE2268" i="1" s="1"/>
  <c r="AD2268" i="1" s="1"/>
  <c r="AC2269" i="1"/>
  <c r="AE2269" i="1" s="1"/>
  <c r="AD2269" i="1" s="1"/>
  <c r="AC2270" i="1"/>
  <c r="AE2270" i="1" s="1"/>
  <c r="AD2270" i="1" s="1"/>
  <c r="AC2273" i="1"/>
  <c r="AE2273" i="1" s="1"/>
  <c r="AC2274" i="1"/>
  <c r="AC2275" i="1"/>
  <c r="AC2276" i="1"/>
  <c r="AC2277" i="1"/>
  <c r="AC2278" i="1"/>
  <c r="AC2279" i="1"/>
  <c r="AC2280" i="1"/>
  <c r="AC2281" i="1"/>
  <c r="AC2282" i="1"/>
  <c r="AC2283" i="1"/>
  <c r="AE2283" i="1" s="1"/>
  <c r="AC2284" i="1"/>
  <c r="AE2284" i="1" s="1"/>
  <c r="AC2285" i="1"/>
  <c r="AE2285" i="1" s="1"/>
  <c r="AC2286" i="1"/>
  <c r="AE2286" i="1" s="1"/>
  <c r="AC2287" i="1"/>
  <c r="AE2287" i="1" s="1"/>
  <c r="AC2288" i="1"/>
  <c r="AC2289" i="1"/>
  <c r="AC2290" i="1"/>
  <c r="AC2291" i="1"/>
  <c r="AC2292" i="1"/>
  <c r="AC2293" i="1"/>
  <c r="AE2293" i="1" s="1"/>
  <c r="AC2294" i="1"/>
  <c r="AE2294" i="1" s="1"/>
  <c r="AC2295" i="1"/>
  <c r="AC2296" i="1"/>
  <c r="AC2297" i="1"/>
  <c r="AC2298" i="1"/>
  <c r="AC2299" i="1"/>
  <c r="AE2299" i="1" s="1"/>
  <c r="AC2300" i="1"/>
  <c r="AC2301" i="1"/>
  <c r="AC2302" i="1"/>
  <c r="AC2303" i="1"/>
  <c r="AC2304" i="1"/>
  <c r="AE2304" i="1" s="1"/>
  <c r="AD2304" i="1" s="1"/>
  <c r="AC2305" i="1"/>
  <c r="AC2306" i="1"/>
  <c r="AC2307" i="1"/>
  <c r="AC2308" i="1"/>
  <c r="AE2308" i="1" s="1"/>
  <c r="AC2309" i="1"/>
  <c r="AE2309" i="1" s="1"/>
  <c r="AC2310" i="1"/>
  <c r="AE2310" i="1" s="1"/>
  <c r="AC2311" i="1"/>
  <c r="AE2311" i="1" s="1"/>
  <c r="AD2311" i="1" s="1"/>
  <c r="AC2312" i="1"/>
  <c r="AE2312" i="1" s="1"/>
  <c r="AD2312" i="1" s="1"/>
  <c r="AC2313" i="1"/>
  <c r="AC2314" i="1"/>
  <c r="AC2315" i="1"/>
  <c r="AC2316" i="1"/>
  <c r="AE2316" i="1" s="1"/>
  <c r="AD2316" i="1" s="1"/>
  <c r="AC2317" i="1"/>
  <c r="AC2318" i="1"/>
  <c r="AC2319" i="1"/>
  <c r="AC2320" i="1"/>
  <c r="AE2320" i="1" s="1"/>
  <c r="AC2321" i="1"/>
  <c r="AE2321" i="1" s="1"/>
  <c r="AC2322" i="1"/>
  <c r="AE2322" i="1" s="1"/>
  <c r="AC2323" i="1"/>
  <c r="AE2323" i="1" s="1"/>
  <c r="AC2324" i="1"/>
  <c r="AE2324" i="1" s="1"/>
  <c r="AD2324" i="1" s="1"/>
  <c r="AC2325" i="1"/>
  <c r="AC2326" i="1"/>
  <c r="AC2327" i="1"/>
  <c r="AC2328" i="1"/>
  <c r="AE2328" i="1" s="1"/>
  <c r="AC2329" i="1"/>
  <c r="AC2330" i="1"/>
  <c r="AC2331" i="1"/>
  <c r="AC2332" i="1"/>
  <c r="AC2333" i="1"/>
  <c r="AE2333" i="1" s="1"/>
  <c r="AC2334" i="1"/>
  <c r="AE2334" i="1" s="1"/>
  <c r="AC2335" i="1"/>
  <c r="AE2335" i="1" s="1"/>
  <c r="AC2336" i="1"/>
  <c r="AE2336" i="1" s="1"/>
  <c r="AC2337" i="1"/>
  <c r="AE2337" i="1" s="1"/>
  <c r="AD2337" i="1" s="1"/>
  <c r="AC2338" i="1"/>
  <c r="AC2339" i="1"/>
  <c r="AC2340" i="1"/>
  <c r="AC2341" i="1"/>
  <c r="AE2341" i="1" s="1"/>
  <c r="AC2342" i="1"/>
  <c r="AE2342" i="1" s="1"/>
  <c r="AD2342" i="1" s="1"/>
  <c r="AC2343" i="1"/>
  <c r="AE2343" i="1" s="1"/>
  <c r="AD2343" i="1" s="1"/>
  <c r="AC2344" i="1"/>
  <c r="AC2345" i="1"/>
  <c r="AC2346" i="1"/>
  <c r="AC2347" i="1"/>
  <c r="AE2347" i="1" s="1"/>
  <c r="AC2348" i="1"/>
  <c r="AE2348" i="1" s="1"/>
  <c r="AC2349" i="1"/>
  <c r="AC2350" i="1"/>
  <c r="AC2351" i="1"/>
  <c r="AE2351" i="1" s="1"/>
  <c r="AC2352" i="1"/>
  <c r="AE2352" i="1" s="1"/>
  <c r="AD2352" i="1" s="1"/>
  <c r="AC2353" i="1"/>
  <c r="AE2353" i="1" s="1"/>
  <c r="AD2353" i="1" s="1"/>
  <c r="AC2354" i="1"/>
  <c r="AC2355" i="1"/>
  <c r="AC2356" i="1"/>
  <c r="AC2357" i="1"/>
  <c r="AE2357" i="1" s="1"/>
  <c r="AC2358" i="1"/>
  <c r="AE2358" i="1" s="1"/>
  <c r="AC2359" i="1"/>
  <c r="AE2359" i="1" s="1"/>
  <c r="AD2359" i="1" s="1"/>
  <c r="AC2360" i="1"/>
  <c r="AE2360" i="1" s="1"/>
  <c r="AD2360" i="1" s="1"/>
  <c r="AC2361" i="1"/>
  <c r="AC2362" i="1"/>
  <c r="AC2363" i="1"/>
  <c r="AC2364" i="1"/>
  <c r="AE2364" i="1" s="1"/>
  <c r="AC2365" i="1"/>
  <c r="AE2365" i="1" s="1"/>
  <c r="AC2366" i="1"/>
  <c r="AE2366" i="1" s="1"/>
  <c r="AC2367" i="1"/>
  <c r="AE2367" i="1" s="1"/>
  <c r="AC2368" i="1"/>
  <c r="AE2368" i="1" s="1"/>
  <c r="AC2369" i="1"/>
  <c r="AE2369" i="1" s="1"/>
  <c r="AC2370" i="1"/>
  <c r="AE2370" i="1" s="1"/>
  <c r="AC2371" i="1"/>
  <c r="AE2371" i="1" s="1"/>
  <c r="AD2371" i="1" s="1"/>
  <c r="AC2372" i="1"/>
  <c r="AE2372" i="1" s="1"/>
  <c r="AD2372" i="1" s="1"/>
  <c r="AC2373" i="1"/>
  <c r="AE2373" i="1" s="1"/>
  <c r="AD2373" i="1" s="1"/>
  <c r="AC2374" i="1"/>
  <c r="AC2375" i="1"/>
  <c r="AC2376" i="1"/>
  <c r="AE2376" i="1" s="1"/>
  <c r="AC2377" i="1"/>
  <c r="AE2377" i="1" s="1"/>
  <c r="AD2377" i="1" s="1"/>
  <c r="AC2378" i="1"/>
  <c r="AC2379" i="1"/>
  <c r="AC2380" i="1"/>
  <c r="AC2381" i="1"/>
  <c r="AC2382" i="1"/>
  <c r="AE2382" i="1" s="1"/>
  <c r="AC2383" i="1"/>
  <c r="AE2383" i="1" s="1"/>
  <c r="AC2384" i="1"/>
  <c r="AE2384" i="1" s="1"/>
  <c r="AC2385" i="1"/>
  <c r="AE2385" i="1" s="1"/>
  <c r="AC2386" i="1"/>
  <c r="AE2386" i="1" s="1"/>
  <c r="AC2387" i="1"/>
  <c r="AE2387" i="1" s="1"/>
  <c r="AC2388" i="1"/>
  <c r="AC2389" i="1"/>
  <c r="AC2390" i="1"/>
  <c r="AC2391" i="1"/>
  <c r="AE2391" i="1" s="1"/>
  <c r="AD2391" i="1" s="1"/>
  <c r="AC2392" i="1"/>
  <c r="AE2392" i="1" s="1"/>
  <c r="AD2392" i="1" s="1"/>
  <c r="AC2393" i="1"/>
  <c r="AC2394" i="1"/>
  <c r="AC2395" i="1"/>
  <c r="AE2395" i="1" s="1"/>
  <c r="AD2395" i="1" s="1"/>
  <c r="AC2396" i="1"/>
  <c r="AE2396" i="1" s="1"/>
  <c r="AD2396" i="1" s="1"/>
  <c r="AC2397" i="1"/>
  <c r="AC2398" i="1"/>
  <c r="AC2399" i="1"/>
  <c r="AC2400" i="1"/>
  <c r="AE2400" i="1" s="1"/>
  <c r="AC2401" i="1"/>
  <c r="AE2401" i="1" s="1"/>
  <c r="AC2402" i="1"/>
  <c r="AE2402" i="1" s="1"/>
  <c r="AC2403" i="1"/>
  <c r="AE2403" i="1" s="1"/>
  <c r="AC2404" i="1"/>
  <c r="AE2404" i="1" s="1"/>
  <c r="AC2405" i="1"/>
  <c r="AE2405" i="1" s="1"/>
  <c r="AD2405" i="1" s="1"/>
  <c r="AC2406" i="1"/>
  <c r="AE2406" i="1" s="1"/>
  <c r="AD2406" i="1" s="1"/>
  <c r="AC2407" i="1"/>
  <c r="AE2407" i="1" s="1"/>
  <c r="AD2407" i="1" s="1"/>
  <c r="AC2408" i="1"/>
  <c r="AE2408" i="1" s="1"/>
  <c r="AD2408" i="1" s="1"/>
  <c r="AC2697" i="1"/>
  <c r="AE2697" i="1" s="1"/>
  <c r="AC2698" i="1"/>
  <c r="AC2699" i="1"/>
  <c r="AC2700" i="1"/>
  <c r="AC2701" i="1"/>
  <c r="AC2702" i="1"/>
  <c r="AE2702" i="1" s="1"/>
  <c r="AC2703" i="1"/>
  <c r="AE2703" i="1" s="1"/>
  <c r="AC2704" i="1"/>
  <c r="AC2705" i="1"/>
  <c r="AC2706" i="1"/>
  <c r="AC2707" i="1"/>
  <c r="AC2708" i="1"/>
  <c r="AC2709" i="1"/>
  <c r="AC2710" i="1"/>
  <c r="AC2711" i="1"/>
  <c r="AC2712" i="1"/>
  <c r="AE2712" i="1" s="1"/>
  <c r="AC2713" i="1"/>
  <c r="AE2713" i="1" s="1"/>
  <c r="AC2714" i="1"/>
  <c r="AE2714" i="1" s="1"/>
  <c r="AC2715" i="1"/>
  <c r="AC2716" i="1"/>
  <c r="AC2717" i="1"/>
  <c r="AC2718" i="1"/>
  <c r="AC2719" i="1"/>
  <c r="AC2720" i="1"/>
  <c r="AC2721" i="1"/>
  <c r="AC2722" i="1"/>
  <c r="AC2723" i="1"/>
  <c r="AC2724" i="1"/>
  <c r="AE2724" i="1" s="1"/>
  <c r="AC2725" i="1"/>
  <c r="AE2725" i="1" s="1"/>
  <c r="AC2726" i="1"/>
  <c r="AE2726" i="1" s="1"/>
  <c r="AC2727" i="1"/>
  <c r="AC2728" i="1"/>
  <c r="AC2729" i="1"/>
  <c r="AC2730" i="1"/>
  <c r="AC2731" i="1"/>
  <c r="AC2732" i="1"/>
  <c r="AE2732" i="1" s="1"/>
  <c r="AD2732" i="1" s="1"/>
  <c r="AC2733" i="1"/>
  <c r="AE2733" i="1" s="1"/>
  <c r="AD2733" i="1" s="1"/>
  <c r="AC2734" i="1"/>
  <c r="AE2734" i="1" s="1"/>
  <c r="AD2734" i="1" s="1"/>
  <c r="AC2735" i="1"/>
  <c r="AE2735" i="1" s="1"/>
  <c r="AC2736" i="1"/>
  <c r="AC2737" i="1"/>
  <c r="AC2738" i="1"/>
  <c r="AC2739" i="1"/>
  <c r="AC2740" i="1"/>
  <c r="AC2741" i="1"/>
  <c r="AE2741" i="1" s="1"/>
  <c r="AC2742" i="1"/>
  <c r="AE2742" i="1" s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E2753" i="1" s="1"/>
  <c r="AC2754" i="1"/>
  <c r="AE2754" i="1" s="1"/>
  <c r="AC2755" i="1"/>
  <c r="AE2755" i="1" s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E2770" i="1" s="1"/>
  <c r="AC2771" i="1"/>
  <c r="AC2772" i="1"/>
  <c r="AC2773" i="1"/>
  <c r="AC2774" i="1"/>
  <c r="AC2775" i="1"/>
  <c r="AC2776" i="1"/>
  <c r="AC2777" i="1"/>
  <c r="AE2777" i="1" s="1"/>
  <c r="AC2778" i="1"/>
  <c r="AE2778" i="1" s="1"/>
  <c r="AC2779" i="1"/>
  <c r="AE2779" i="1" s="1"/>
  <c r="AC2780" i="1"/>
  <c r="AE2780" i="1" s="1"/>
  <c r="AD2780" i="1" s="1"/>
  <c r="AC2781" i="1"/>
  <c r="AE2781" i="1" s="1"/>
  <c r="AD2781" i="1" s="1"/>
  <c r="AC2782" i="1"/>
  <c r="AE2782" i="1" s="1"/>
  <c r="AD2782" i="1" s="1"/>
  <c r="AC2783" i="1"/>
  <c r="AE2783" i="1" s="1"/>
  <c r="AC2784" i="1"/>
  <c r="AC2785" i="1"/>
  <c r="AC2786" i="1"/>
  <c r="AC2787" i="1"/>
  <c r="AC2788" i="1"/>
  <c r="AC2789" i="1"/>
  <c r="AC2790" i="1"/>
  <c r="AC2791" i="1"/>
  <c r="AC2792" i="1"/>
  <c r="AC2793" i="1"/>
  <c r="AE2793" i="1" s="1"/>
  <c r="AC2794" i="1"/>
  <c r="AC2795" i="1"/>
  <c r="AC2796" i="1"/>
  <c r="AE2796" i="1" s="1"/>
  <c r="AC2797" i="1"/>
  <c r="AE2797" i="1" s="1"/>
  <c r="AC2798" i="1"/>
  <c r="AC2799" i="1"/>
  <c r="AC2800" i="1"/>
  <c r="AC2801" i="1"/>
  <c r="AC2802" i="1"/>
  <c r="AC2803" i="1"/>
  <c r="AC2804" i="1"/>
  <c r="AC2805" i="1"/>
  <c r="AE2805" i="1" s="1"/>
  <c r="AC2806" i="1"/>
  <c r="AC2807" i="1"/>
  <c r="AC2808" i="1"/>
  <c r="AC2809" i="1"/>
  <c r="AC2810" i="1"/>
  <c r="AE2810" i="1" s="1"/>
  <c r="AC2811" i="1"/>
  <c r="AE2811" i="1" s="1"/>
  <c r="AC2812" i="1"/>
  <c r="AC2813" i="1"/>
  <c r="AC2814" i="1"/>
  <c r="AC2815" i="1"/>
  <c r="AE2815" i="1" s="1"/>
  <c r="AC2816" i="1"/>
  <c r="AE2816" i="1" s="1"/>
  <c r="AC2817" i="1"/>
  <c r="AC2818" i="1"/>
  <c r="AC2819" i="1"/>
  <c r="AC2820" i="1"/>
  <c r="AE2820" i="1" s="1"/>
  <c r="AC2821" i="1"/>
  <c r="AC2822" i="1"/>
  <c r="AC2823" i="1"/>
  <c r="AC2824" i="1"/>
  <c r="AE2824" i="1" s="1"/>
  <c r="AD2824" i="1" s="1"/>
  <c r="AC2825" i="1"/>
  <c r="AE2825" i="1" s="1"/>
  <c r="AD2825" i="1" s="1"/>
  <c r="AC2826" i="1"/>
  <c r="AE2826" i="1" s="1"/>
  <c r="AD2826" i="1" s="1"/>
  <c r="AC2827" i="1"/>
  <c r="AE2827" i="1" s="1"/>
  <c r="AC2828" i="1"/>
  <c r="AC2829" i="1"/>
  <c r="AC2830" i="1"/>
  <c r="AC2831" i="1"/>
  <c r="AC2832" i="1"/>
  <c r="AE2832" i="1" s="1"/>
  <c r="AC2833" i="1"/>
  <c r="AC2834" i="1"/>
  <c r="AC2835" i="1"/>
  <c r="AC2836" i="1"/>
  <c r="AC2837" i="1"/>
  <c r="AC2838" i="1"/>
  <c r="AC2839" i="1"/>
  <c r="AE2839" i="1" s="1"/>
  <c r="AC2840" i="1"/>
  <c r="AC2841" i="1"/>
  <c r="AC2842" i="1"/>
  <c r="AC2843" i="1"/>
  <c r="AC2844" i="1"/>
  <c r="AE2844" i="1" s="1"/>
  <c r="AC2845" i="1"/>
  <c r="AE2845" i="1" s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E2856" i="1" s="1"/>
  <c r="AC2857" i="1"/>
  <c r="AE2857" i="1" s="1"/>
  <c r="AC2858" i="1"/>
  <c r="AC2859" i="1"/>
  <c r="AC2860" i="1"/>
  <c r="AC2861" i="1"/>
  <c r="AC2862" i="1"/>
  <c r="AC2863" i="1"/>
  <c r="AE2863" i="1" s="1"/>
  <c r="AC2864" i="1"/>
  <c r="AE2864" i="1" s="1"/>
  <c r="AC2865" i="1"/>
  <c r="AE2865" i="1" s="1"/>
  <c r="AD2865" i="1" s="1"/>
  <c r="AC2866" i="1"/>
  <c r="AE2866" i="1" s="1"/>
  <c r="AD2866" i="1" s="1"/>
  <c r="AC2867" i="1"/>
  <c r="AE2867" i="1" s="1"/>
  <c r="AD2867" i="1" s="1"/>
  <c r="AC2868" i="1"/>
  <c r="AE2868" i="1" s="1"/>
  <c r="AC2869" i="1"/>
  <c r="AC2870" i="1"/>
  <c r="AC2871" i="1"/>
  <c r="AC2872" i="1"/>
  <c r="AC2873" i="1"/>
  <c r="AC2874" i="1"/>
  <c r="AE2874" i="1" s="1"/>
  <c r="AC2875" i="1"/>
  <c r="AC2876" i="1"/>
  <c r="AC2877" i="1"/>
  <c r="AC2878" i="1"/>
  <c r="AC2879" i="1"/>
  <c r="AE2879" i="1" s="1"/>
  <c r="AC2880" i="1"/>
  <c r="AE2880" i="1" s="1"/>
  <c r="AC2881" i="1"/>
  <c r="AE2881" i="1" s="1"/>
  <c r="AC2882" i="1"/>
  <c r="AE2882" i="1" s="1"/>
  <c r="AC2883" i="1"/>
  <c r="AC2884" i="1"/>
  <c r="AC2885" i="1"/>
  <c r="AC2886" i="1"/>
  <c r="AC2887" i="1"/>
  <c r="AC2888" i="1"/>
  <c r="AC2892" i="1"/>
  <c r="AE2892" i="1" s="1"/>
  <c r="AC2889" i="1"/>
  <c r="AE2889" i="1" s="1"/>
  <c r="AC2890" i="1"/>
  <c r="AC2891" i="1"/>
  <c r="AC2893" i="1"/>
  <c r="AC2894" i="1"/>
  <c r="AC2895" i="1"/>
  <c r="AC2896" i="1"/>
  <c r="AC2897" i="1"/>
  <c r="AC2898" i="1"/>
  <c r="AE2898" i="1" s="1"/>
  <c r="AC2899" i="1"/>
  <c r="AE2899" i="1" s="1"/>
  <c r="AC2900" i="1"/>
  <c r="AE2900" i="1" s="1"/>
  <c r="AC2901" i="1"/>
  <c r="AE2901" i="1" s="1"/>
  <c r="AC2902" i="1"/>
  <c r="AC2903" i="1"/>
  <c r="AC2904" i="1"/>
  <c r="AC2905" i="1"/>
  <c r="AC2906" i="1"/>
  <c r="AE2906" i="1" s="1"/>
  <c r="AC2907" i="1"/>
  <c r="AE2907" i="1" s="1"/>
  <c r="AD2907" i="1" s="1"/>
  <c r="AC2908" i="1"/>
  <c r="AE2908" i="1" s="1"/>
  <c r="AD2908" i="1" s="1"/>
  <c r="AC2909" i="1"/>
  <c r="AC2910" i="1"/>
  <c r="AC2911" i="1"/>
  <c r="AC2912" i="1"/>
  <c r="AE2912" i="1" s="1"/>
  <c r="AD2912" i="1" s="1"/>
  <c r="AC2913" i="1"/>
  <c r="AE2913" i="1" s="1"/>
  <c r="AD2913" i="1" s="1"/>
  <c r="AC2914" i="1"/>
  <c r="AC2915" i="1"/>
  <c r="AC2916" i="1"/>
  <c r="AC2917" i="1"/>
  <c r="AE2917" i="1" s="1"/>
  <c r="AC2918" i="1"/>
  <c r="AE2918" i="1" s="1"/>
  <c r="AD2918" i="1" s="1"/>
  <c r="AC2919" i="1"/>
  <c r="AC2920" i="1"/>
  <c r="AC2921" i="1"/>
  <c r="AE2921" i="1" s="1"/>
  <c r="AC2922" i="1"/>
  <c r="AC2923" i="1"/>
  <c r="AC2924" i="1"/>
  <c r="AE2924" i="1" s="1"/>
  <c r="AD2924" i="1" s="1"/>
  <c r="AC2925" i="1"/>
  <c r="AE2925" i="1" s="1"/>
  <c r="AD2925" i="1" s="1"/>
  <c r="AC2926" i="1"/>
  <c r="AC2927" i="1"/>
  <c r="AC2928" i="1"/>
  <c r="AC2929" i="1"/>
  <c r="AE2929" i="1" s="1"/>
  <c r="AC2930" i="1"/>
  <c r="AE2930" i="1" s="1"/>
  <c r="AC2931" i="1"/>
  <c r="AE2931" i="1" s="1"/>
  <c r="AC2932" i="1"/>
  <c r="AE2932" i="1" s="1"/>
  <c r="AC2933" i="1"/>
  <c r="AE2933" i="1" s="1"/>
  <c r="AC2934" i="1"/>
  <c r="AE2934" i="1" s="1"/>
  <c r="AC2935" i="1"/>
  <c r="AE2935" i="1" s="1"/>
  <c r="AC2936" i="1"/>
  <c r="AC2937" i="1"/>
  <c r="AC2938" i="1"/>
  <c r="AC2939" i="1"/>
  <c r="AE2939" i="1" s="1"/>
  <c r="AC2940" i="1"/>
  <c r="AC2941" i="1"/>
  <c r="AC2942" i="1"/>
  <c r="AE2942" i="1" s="1"/>
  <c r="AC2943" i="1"/>
  <c r="AE2943" i="1" s="1"/>
  <c r="AD2943" i="1" s="1"/>
  <c r="AC2944" i="1"/>
  <c r="AE2944" i="1" s="1"/>
  <c r="AD2944" i="1" s="1"/>
  <c r="AC2945" i="1"/>
  <c r="AE2945" i="1" s="1"/>
  <c r="AD2945" i="1" s="1"/>
  <c r="AC2946" i="1"/>
  <c r="AC2947" i="1"/>
  <c r="AC2948" i="1"/>
  <c r="AE2948" i="1" s="1"/>
  <c r="AD2948" i="1" s="1"/>
  <c r="AC2949" i="1"/>
  <c r="AE2949" i="1" s="1"/>
  <c r="AD2949" i="1" s="1"/>
  <c r="AC2950" i="1"/>
  <c r="AC2951" i="1"/>
  <c r="AC2952" i="1"/>
  <c r="AC2953" i="1"/>
  <c r="AE2953" i="1" s="1"/>
  <c r="AC2954" i="1"/>
  <c r="AE2954" i="1" s="1"/>
  <c r="AD2954" i="1" s="1"/>
  <c r="AC2955" i="1"/>
  <c r="AC2956" i="1"/>
  <c r="AC2957" i="1"/>
  <c r="AC2958" i="1"/>
  <c r="AC2959" i="1"/>
  <c r="AC2960" i="1"/>
  <c r="AE2960" i="1" s="1"/>
  <c r="AC2961" i="1"/>
  <c r="AC2962" i="1"/>
  <c r="AC2963" i="1"/>
  <c r="AC2964" i="1"/>
  <c r="AC2965" i="1"/>
  <c r="AC2966" i="1"/>
  <c r="AE2966" i="1" s="1"/>
  <c r="AC2967" i="1"/>
  <c r="AE2967" i="1" s="1"/>
  <c r="AC2968" i="1"/>
  <c r="AE2968" i="1" s="1"/>
  <c r="AC2969" i="1"/>
  <c r="AE2969" i="1" s="1"/>
  <c r="AC2970" i="1"/>
  <c r="AE2970" i="1" s="1"/>
  <c r="AC2971" i="1"/>
  <c r="AE2971" i="1" s="1"/>
  <c r="AC2972" i="1"/>
  <c r="AC2973" i="1"/>
  <c r="AC2974" i="1"/>
  <c r="AE2974" i="1" s="1"/>
  <c r="AD2974" i="1" s="1"/>
  <c r="AC2975" i="1"/>
  <c r="AE2975" i="1" s="1"/>
  <c r="AD2975" i="1" s="1"/>
  <c r="AC2976" i="1"/>
  <c r="AE2976" i="1" s="1"/>
  <c r="AD2976" i="1" s="1"/>
  <c r="AC2977" i="1"/>
  <c r="AE2977" i="1" s="1"/>
  <c r="AC2978" i="1"/>
  <c r="AC2979" i="1"/>
  <c r="AC2980" i="1"/>
  <c r="AC2981" i="1"/>
  <c r="AE2981" i="1" s="1"/>
  <c r="AC2982" i="1"/>
  <c r="AE2982" i="1" s="1"/>
  <c r="AD2982" i="1" s="1"/>
  <c r="AC2983" i="1"/>
  <c r="AE2983" i="1" s="1"/>
  <c r="AD2983" i="1" s="1"/>
  <c r="AC2984" i="1"/>
  <c r="AE2984" i="1" s="1"/>
  <c r="AD2984" i="1" s="1"/>
  <c r="AC2985" i="1"/>
  <c r="AC2986" i="1"/>
  <c r="AC2987" i="1"/>
  <c r="AC2988" i="1"/>
  <c r="AC2989" i="1"/>
  <c r="AE2989" i="1" s="1"/>
  <c r="AC2990" i="1"/>
  <c r="AE2990" i="1" s="1"/>
  <c r="AD2990" i="1" s="1"/>
  <c r="AC2991" i="1"/>
  <c r="AE2991" i="1" s="1"/>
  <c r="AD2991" i="1" s="1"/>
  <c r="AC2992" i="1"/>
  <c r="AE2992" i="1" s="1"/>
  <c r="AD2992" i="1" s="1"/>
  <c r="AC2993" i="1"/>
  <c r="AE2993" i="1" s="1"/>
  <c r="AD2993" i="1" s="1"/>
  <c r="AC2997" i="1"/>
  <c r="AE2997" i="1" s="1"/>
  <c r="AC2998" i="1"/>
  <c r="AC2999" i="1"/>
  <c r="AC3000" i="1"/>
  <c r="AC3001" i="1"/>
  <c r="AC3002" i="1"/>
  <c r="AC3007" i="1"/>
  <c r="AE3007" i="1" s="1"/>
  <c r="AC3003" i="1"/>
  <c r="AC3004" i="1"/>
  <c r="AC3005" i="1"/>
  <c r="AC3006" i="1"/>
  <c r="AC3008" i="1"/>
  <c r="AE3008" i="1" s="1"/>
  <c r="AC3009" i="1"/>
  <c r="AE3009" i="1" s="1"/>
  <c r="AC3010" i="1"/>
  <c r="AE3010" i="1" s="1"/>
  <c r="AC3011" i="1"/>
  <c r="AE3011" i="1" s="1"/>
  <c r="AC3012" i="1"/>
  <c r="AC3013" i="1"/>
  <c r="AC3014" i="1"/>
  <c r="AC3015" i="1"/>
  <c r="AC3016" i="1"/>
  <c r="AC3017" i="1"/>
  <c r="AC3021" i="1"/>
  <c r="AE3021" i="1" s="1"/>
  <c r="AC3018" i="1"/>
  <c r="AE3018" i="1" s="1"/>
  <c r="AC3019" i="1"/>
  <c r="AC3020" i="1"/>
  <c r="AC3022" i="1"/>
  <c r="AC3023" i="1"/>
  <c r="AC3024" i="1"/>
  <c r="AC3025" i="1"/>
  <c r="AC3026" i="1"/>
  <c r="AC3027" i="1"/>
  <c r="AE3027" i="1" s="1"/>
  <c r="AC3028" i="1"/>
  <c r="AE3028" i="1" s="1"/>
  <c r="AC3029" i="1"/>
  <c r="AE3029" i="1" s="1"/>
  <c r="AC3030" i="1"/>
  <c r="AE3030" i="1" s="1"/>
  <c r="AC3031" i="1"/>
  <c r="AC3032" i="1"/>
  <c r="AC3033" i="1"/>
  <c r="AC3034" i="1"/>
  <c r="AC3035" i="1"/>
  <c r="AE3035" i="1" s="1"/>
  <c r="AC3036" i="1"/>
  <c r="AE3036" i="1" s="1"/>
  <c r="AD3036" i="1" s="1"/>
  <c r="AC3037" i="1"/>
  <c r="AE3037" i="1" s="1"/>
  <c r="AD3037" i="1" s="1"/>
  <c r="AC3038" i="1"/>
  <c r="AC3039" i="1"/>
  <c r="AC3040" i="1"/>
  <c r="AC3041" i="1"/>
  <c r="AE3041" i="1" s="1"/>
  <c r="AD3041" i="1" s="1"/>
  <c r="AC3042" i="1"/>
  <c r="AE3042" i="1" s="1"/>
  <c r="AD3042" i="1" s="1"/>
  <c r="AC3043" i="1"/>
  <c r="AC3044" i="1"/>
  <c r="AC3045" i="1"/>
  <c r="AC3046" i="1"/>
  <c r="AE3046" i="1" s="1"/>
  <c r="AC3047" i="1"/>
  <c r="AE3047" i="1" s="1"/>
  <c r="AD3047" i="1" s="1"/>
  <c r="AC3048" i="1"/>
  <c r="AC3049" i="1"/>
  <c r="AC3057" i="1"/>
  <c r="AE3057" i="1" s="1"/>
  <c r="AC3050" i="1"/>
  <c r="AC3051" i="1"/>
  <c r="AC3052" i="1"/>
  <c r="AE3052" i="1" s="1"/>
  <c r="AD3052" i="1" s="1"/>
  <c r="AC3053" i="1"/>
  <c r="AE3053" i="1" s="1"/>
  <c r="AD3053" i="1" s="1"/>
  <c r="AC3054" i="1"/>
  <c r="AC3055" i="1"/>
  <c r="AC3056" i="1"/>
  <c r="AC3058" i="1"/>
  <c r="AE3058" i="1" s="1"/>
  <c r="AC3059" i="1"/>
  <c r="AE3059" i="1" s="1"/>
  <c r="AC3060" i="1"/>
  <c r="AE3060" i="1" s="1"/>
  <c r="AC3061" i="1"/>
  <c r="AE3061" i="1" s="1"/>
  <c r="AC3062" i="1"/>
  <c r="AE3062" i="1" s="1"/>
  <c r="AC3063" i="1"/>
  <c r="AE3063" i="1" s="1"/>
  <c r="AC3064" i="1"/>
  <c r="AC3065" i="1"/>
  <c r="AC3066" i="1"/>
  <c r="AC3067" i="1"/>
  <c r="AE3067" i="1" s="1"/>
  <c r="AC3068" i="1"/>
  <c r="AC3069" i="1"/>
  <c r="AC3070" i="1"/>
  <c r="AE3070" i="1" s="1"/>
  <c r="AC3071" i="1"/>
  <c r="AC3072" i="1"/>
  <c r="AC3073" i="1"/>
  <c r="AC3074" i="1"/>
  <c r="AC3075" i="1"/>
  <c r="AE3075" i="1" s="1"/>
  <c r="AC3076" i="1"/>
  <c r="AE3076" i="1" s="1"/>
  <c r="AC3077" i="1"/>
  <c r="AE3077" i="1" s="1"/>
  <c r="AC3078" i="1"/>
  <c r="AE3078" i="1" s="1"/>
  <c r="AC3079" i="1"/>
  <c r="AE3079" i="1" s="1"/>
  <c r="AC3080" i="1"/>
  <c r="AE3080" i="1" s="1"/>
  <c r="AC3081" i="1"/>
  <c r="AC3082" i="1"/>
  <c r="AC3083" i="1"/>
  <c r="AC3084" i="1"/>
  <c r="AE3084" i="1" s="1"/>
  <c r="AC3085" i="1"/>
  <c r="AE3085" i="1" s="1"/>
  <c r="AD3085" i="1" s="1"/>
  <c r="AC3086" i="1"/>
  <c r="AE3086" i="1" s="1"/>
  <c r="AD3086" i="1" s="1"/>
  <c r="AC3087" i="1"/>
  <c r="AE3087" i="1" s="1"/>
  <c r="AD3087" i="1" s="1"/>
  <c r="AC3088" i="1"/>
  <c r="AC3089" i="1"/>
  <c r="AC3090" i="1"/>
  <c r="AE3090" i="1" s="1"/>
  <c r="AD3090" i="1" s="1"/>
  <c r="AC3091" i="1"/>
  <c r="AE3091" i="1" s="1"/>
  <c r="AD3091" i="1" s="1"/>
  <c r="AC3092" i="1"/>
  <c r="AC3093" i="1"/>
  <c r="AC3094" i="1"/>
  <c r="AC3095" i="1"/>
  <c r="AE3095" i="1" s="1"/>
  <c r="AC3096" i="1"/>
  <c r="AE3096" i="1" s="1"/>
  <c r="AD3096" i="1" s="1"/>
  <c r="AC3097" i="1"/>
  <c r="AC3098" i="1"/>
  <c r="AC3099" i="1"/>
  <c r="AE3099" i="1" s="1"/>
  <c r="AD3099" i="1" s="1"/>
  <c r="AC3100" i="1"/>
  <c r="AE3100" i="1" s="1"/>
  <c r="AD3100" i="1" s="1"/>
  <c r="AC3101" i="1"/>
  <c r="AE3101" i="1" s="1"/>
  <c r="AD3101" i="1" s="1"/>
  <c r="AC3102" i="1"/>
  <c r="AC3103" i="1"/>
  <c r="AC3104" i="1"/>
  <c r="AC3106" i="1"/>
  <c r="AE3106" i="1" s="1"/>
  <c r="AC3107" i="1"/>
  <c r="AE3107" i="1" s="1"/>
  <c r="AD3107" i="1" s="1"/>
  <c r="AC3108" i="1"/>
  <c r="AE3108" i="1" s="1"/>
  <c r="AD3108" i="1" s="1"/>
  <c r="AC3109" i="1"/>
  <c r="AE3109" i="1" s="1"/>
  <c r="AD3109" i="1" s="1"/>
  <c r="AC3110" i="1"/>
  <c r="AC3111" i="1"/>
  <c r="AC3112" i="1"/>
  <c r="AC3113" i="1"/>
  <c r="AC3114" i="1"/>
  <c r="AE3114" i="1" s="1"/>
  <c r="AC3115" i="1"/>
  <c r="AE3115" i="1" s="1"/>
  <c r="AD3115" i="1" s="1"/>
  <c r="AC3116" i="1"/>
  <c r="AE3116" i="1" s="1"/>
  <c r="AD3116" i="1" s="1"/>
  <c r="AC3117" i="1"/>
  <c r="AE3117" i="1" s="1"/>
  <c r="AD3117" i="1" s="1"/>
  <c r="AC3118" i="1"/>
  <c r="AE3118" i="1" s="1"/>
  <c r="AD3118" i="1" s="1"/>
  <c r="AC3122" i="1"/>
  <c r="AE3122" i="1" s="1"/>
  <c r="AC3123" i="1"/>
  <c r="AC3124" i="1"/>
  <c r="AC3125" i="1"/>
  <c r="AC3126" i="1"/>
  <c r="AC3127" i="1"/>
  <c r="AC3128" i="1"/>
  <c r="AE3128" i="1" s="1"/>
  <c r="AC3129" i="1"/>
  <c r="AC3130" i="1"/>
  <c r="AC3131" i="1"/>
  <c r="AC3132" i="1"/>
  <c r="AC3133" i="1"/>
  <c r="AE3133" i="1" s="1"/>
  <c r="AC3134" i="1"/>
  <c r="AE3134" i="1" s="1"/>
  <c r="AC3135" i="1"/>
  <c r="AE3135" i="1" s="1"/>
  <c r="AC3136" i="1"/>
  <c r="AE3136" i="1" s="1"/>
  <c r="AC3137" i="1"/>
  <c r="AC3138" i="1"/>
  <c r="AC3139" i="1"/>
  <c r="AC3140" i="1"/>
  <c r="AC3141" i="1"/>
  <c r="AC3142" i="1"/>
  <c r="AC3146" i="1"/>
  <c r="AE3146" i="1" s="1"/>
  <c r="AC3143" i="1"/>
  <c r="AE3143" i="1" s="1"/>
  <c r="AC3144" i="1"/>
  <c r="AC3145" i="1"/>
  <c r="AC3147" i="1"/>
  <c r="AC3148" i="1"/>
  <c r="AC3149" i="1"/>
  <c r="AC3150" i="1"/>
  <c r="AC3151" i="1"/>
  <c r="AC3152" i="1"/>
  <c r="AE3152" i="1" s="1"/>
  <c r="AC3153" i="1"/>
  <c r="AE3153" i="1" s="1"/>
  <c r="AC3154" i="1"/>
  <c r="AE3154" i="1" s="1"/>
  <c r="AC3155" i="1"/>
  <c r="AE3155" i="1" s="1"/>
  <c r="AC3156" i="1"/>
  <c r="AC3157" i="1"/>
  <c r="AC3158" i="1"/>
  <c r="AC3159" i="1"/>
  <c r="AC3160" i="1"/>
  <c r="AE3160" i="1" s="1"/>
  <c r="AC3161" i="1"/>
  <c r="AE3161" i="1" s="1"/>
  <c r="AD3161" i="1" s="1"/>
  <c r="AC3162" i="1"/>
  <c r="AE3162" i="1" s="1"/>
  <c r="AD3162" i="1" s="1"/>
  <c r="AC3163" i="1"/>
  <c r="AC3164" i="1"/>
  <c r="AC3165" i="1"/>
  <c r="AC3166" i="1"/>
  <c r="AE3166" i="1" s="1"/>
  <c r="AD3166" i="1" s="1"/>
  <c r="AC3167" i="1"/>
  <c r="AE3167" i="1" s="1"/>
  <c r="AD3167" i="1" s="1"/>
  <c r="AC3168" i="1"/>
  <c r="AC3169" i="1"/>
  <c r="AC3170" i="1"/>
  <c r="AC3171" i="1"/>
  <c r="AE3171" i="1" s="1"/>
  <c r="AC3172" i="1"/>
  <c r="AE3172" i="1" s="1"/>
  <c r="AD3172" i="1" s="1"/>
  <c r="AC3173" i="1"/>
  <c r="AC3174" i="1"/>
  <c r="AC3182" i="1"/>
  <c r="AE3182" i="1" s="1"/>
  <c r="AC3175" i="1"/>
  <c r="AC3176" i="1"/>
  <c r="AC3177" i="1"/>
  <c r="AE3177" i="1" s="1"/>
  <c r="AD3177" i="1" s="1"/>
  <c r="AC3178" i="1"/>
  <c r="AE3178" i="1" s="1"/>
  <c r="AD3178" i="1" s="1"/>
  <c r="AC3179" i="1"/>
  <c r="AC3180" i="1"/>
  <c r="AC3181" i="1"/>
  <c r="AC3183" i="1"/>
  <c r="AE3183" i="1" s="1"/>
  <c r="AC3184" i="1"/>
  <c r="AE3184" i="1" s="1"/>
  <c r="AC3185" i="1"/>
  <c r="AE3185" i="1" s="1"/>
  <c r="AC3186" i="1"/>
  <c r="AE3186" i="1" s="1"/>
  <c r="AC3187" i="1"/>
  <c r="AE3187" i="1" s="1"/>
  <c r="AC3188" i="1"/>
  <c r="AE3188" i="1" s="1"/>
  <c r="AC3189" i="1"/>
  <c r="AC3190" i="1"/>
  <c r="AC3191" i="1"/>
  <c r="AC3192" i="1"/>
  <c r="AE3192" i="1" s="1"/>
  <c r="AC3193" i="1"/>
  <c r="AC3194" i="1"/>
  <c r="AC3195" i="1"/>
  <c r="AE3195" i="1" s="1"/>
  <c r="AC3196" i="1"/>
  <c r="AC3197" i="1"/>
  <c r="AC3198" i="1"/>
  <c r="AC3199" i="1"/>
  <c r="AC3200" i="1"/>
  <c r="AE3200" i="1" s="1"/>
  <c r="AC3201" i="1"/>
  <c r="AE3201" i="1" s="1"/>
  <c r="AC3202" i="1"/>
  <c r="AE3202" i="1" s="1"/>
  <c r="AC3203" i="1"/>
  <c r="AE3203" i="1" s="1"/>
  <c r="AC3204" i="1"/>
  <c r="AE3204" i="1" s="1"/>
  <c r="AC3205" i="1"/>
  <c r="AE3205" i="1" s="1"/>
  <c r="AC3206" i="1"/>
  <c r="AC3207" i="1"/>
  <c r="AC3208" i="1"/>
  <c r="AC3209" i="1"/>
  <c r="AE3209" i="1" s="1"/>
  <c r="AC3210" i="1"/>
  <c r="AE3210" i="1" s="1"/>
  <c r="AD3210" i="1" s="1"/>
  <c r="AC3211" i="1"/>
  <c r="AE3211" i="1" s="1"/>
  <c r="AD3211" i="1" s="1"/>
  <c r="AC3212" i="1"/>
  <c r="AE3212" i="1" s="1"/>
  <c r="AD3212" i="1" s="1"/>
  <c r="AC3213" i="1"/>
  <c r="AC3214" i="1"/>
  <c r="AC3215" i="1"/>
  <c r="AE3215" i="1" s="1"/>
  <c r="AD3215" i="1" s="1"/>
  <c r="AC3216" i="1"/>
  <c r="AE3216" i="1" s="1"/>
  <c r="AD3216" i="1" s="1"/>
  <c r="AC3217" i="1"/>
  <c r="AC3218" i="1"/>
  <c r="AC3219" i="1"/>
  <c r="AC3220" i="1"/>
  <c r="AE3220" i="1" s="1"/>
  <c r="AC3221" i="1"/>
  <c r="AC3222" i="1"/>
  <c r="AC3223" i="1"/>
  <c r="AC3224" i="1"/>
  <c r="AE3224" i="1" s="1"/>
  <c r="AC3225" i="1"/>
  <c r="AE3225" i="1" s="1"/>
  <c r="AC3226" i="1"/>
  <c r="AE3226" i="1" s="1"/>
  <c r="AC3227" i="1"/>
  <c r="AE3227" i="1" s="1"/>
  <c r="AC3228" i="1"/>
  <c r="AE3228" i="1" s="1"/>
  <c r="AC3229" i="1"/>
  <c r="AE3229" i="1" s="1"/>
  <c r="AC3230" i="1"/>
  <c r="AE3230" i="1" s="1"/>
  <c r="AD3230" i="1" s="1"/>
  <c r="AC3231" i="1"/>
  <c r="AC3232" i="1"/>
  <c r="AC3233" i="1"/>
  <c r="AC3234" i="1"/>
  <c r="AE3234" i="1" s="1"/>
  <c r="AD3234" i="1" s="1"/>
  <c r="AC3235" i="1"/>
  <c r="AE3235" i="1" s="1"/>
  <c r="AD3235" i="1" s="1"/>
  <c r="AC3236" i="1"/>
  <c r="AE3236" i="1" s="1"/>
  <c r="AD3236" i="1" s="1"/>
  <c r="AC3237" i="1"/>
  <c r="AC3238" i="1"/>
  <c r="AC3239" i="1"/>
  <c r="AC3240" i="1"/>
  <c r="AE3240" i="1" s="1"/>
  <c r="AC3241" i="1"/>
  <c r="AE3241" i="1" s="1"/>
  <c r="AC3242" i="1"/>
  <c r="AE3242" i="1" s="1"/>
  <c r="AD3242" i="1" s="1"/>
  <c r="AC3243" i="1"/>
  <c r="AE3243" i="1" s="1"/>
  <c r="AD3243" i="1" s="1"/>
  <c r="AC3244" i="1"/>
  <c r="AE3244" i="1" s="1"/>
  <c r="AD3244" i="1" s="1"/>
  <c r="AC3245" i="1"/>
  <c r="AC3246" i="1"/>
  <c r="AC3247" i="1"/>
  <c r="AC3248" i="1"/>
  <c r="AC3249" i="1"/>
  <c r="AE3249" i="1" s="1"/>
  <c r="AC3250" i="1"/>
  <c r="AE3250" i="1" s="1"/>
  <c r="AD3250" i="1" s="1"/>
  <c r="AC3251" i="1"/>
  <c r="AE3251" i="1" s="1"/>
  <c r="AD3251" i="1" s="1"/>
  <c r="AC3252" i="1"/>
  <c r="AE3252" i="1" s="1"/>
  <c r="AD3252" i="1" s="1"/>
  <c r="AC3253" i="1"/>
  <c r="AE3253" i="1" s="1"/>
  <c r="AD3253" i="1" s="1"/>
  <c r="AA3539" i="1"/>
  <c r="AC3539" i="1"/>
  <c r="AE3539" i="1" s="1"/>
  <c r="AD3539" i="1" s="1"/>
  <c r="AA3540" i="1"/>
  <c r="AC3540" i="1"/>
  <c r="AE3540" i="1" s="1"/>
  <c r="AD3540" i="1" s="1"/>
  <c r="AC3541" i="1"/>
  <c r="AE3541" i="1" s="1"/>
  <c r="AA3542" i="1"/>
  <c r="AC3542" i="1"/>
  <c r="AE3542" i="1" s="1"/>
  <c r="AD3542" i="1" s="1"/>
  <c r="AA3543" i="1"/>
  <c r="AC3543" i="1"/>
  <c r="AE3543" i="1" s="1"/>
  <c r="AD3543" i="1" s="1"/>
  <c r="AA3544" i="1"/>
  <c r="AC3544" i="1"/>
  <c r="AE3544" i="1" s="1"/>
  <c r="AD3544" i="1" s="1"/>
  <c r="AA3545" i="1"/>
  <c r="AC3545" i="1"/>
  <c r="AE3545" i="1" s="1"/>
  <c r="AD3545" i="1" s="1"/>
  <c r="AC3546" i="1"/>
  <c r="AE3546" i="1" s="1"/>
  <c r="AA3547" i="1"/>
  <c r="AC3547" i="1"/>
  <c r="AE3547" i="1" s="1"/>
  <c r="AD3547" i="1" s="1"/>
  <c r="AA3548" i="1"/>
  <c r="AC3548" i="1"/>
  <c r="AE3548" i="1" s="1"/>
  <c r="AD3548" i="1" s="1"/>
  <c r="AA3555" i="1"/>
  <c r="AC3555" i="1"/>
  <c r="AE3555" i="1" s="1"/>
  <c r="AD3555" i="1" s="1"/>
  <c r="AA3556" i="1"/>
  <c r="AC3556" i="1"/>
  <c r="AE3556" i="1" s="1"/>
  <c r="AD3556" i="1" s="1"/>
  <c r="AA3557" i="1"/>
  <c r="AC3557" i="1"/>
  <c r="AE3557" i="1" s="1"/>
  <c r="AD3557" i="1" s="1"/>
  <c r="AA3558" i="1"/>
  <c r="AC3558" i="1"/>
  <c r="AE3558" i="1" s="1"/>
  <c r="AD3558" i="1" s="1"/>
  <c r="AA3559" i="1"/>
  <c r="AC3559" i="1"/>
  <c r="AE3559" i="1" s="1"/>
  <c r="AD3559" i="1" s="1"/>
  <c r="AA3560" i="1"/>
  <c r="AC3560" i="1"/>
  <c r="AE3560" i="1" s="1"/>
  <c r="AD3560" i="1" s="1"/>
  <c r="AA3561" i="1"/>
  <c r="AC3561" i="1"/>
  <c r="AE3561" i="1" s="1"/>
  <c r="AD3561" i="1" s="1"/>
  <c r="AA3562" i="1"/>
  <c r="AC3562" i="1"/>
  <c r="AE3562" i="1" s="1"/>
  <c r="AD3562" i="1" s="1"/>
  <c r="AA3563" i="1"/>
  <c r="AC3563" i="1"/>
  <c r="AE3563" i="1" s="1"/>
  <c r="AD3563" i="1" s="1"/>
  <c r="AA3564" i="1"/>
  <c r="AC3564" i="1"/>
  <c r="AE3564" i="1" s="1"/>
  <c r="AD3564" i="1" s="1"/>
  <c r="AA3565" i="1"/>
  <c r="AC3565" i="1"/>
  <c r="AE3565" i="1" s="1"/>
  <c r="AD3565" i="1" s="1"/>
  <c r="AA3566" i="1"/>
  <c r="AC3566" i="1"/>
  <c r="AE3566" i="1" s="1"/>
  <c r="AD3566" i="1" s="1"/>
  <c r="AA3567" i="1"/>
  <c r="AC3567" i="1"/>
  <c r="AE3567" i="1" s="1"/>
  <c r="AD3567" i="1" s="1"/>
  <c r="AA3568" i="1"/>
  <c r="AC3568" i="1"/>
  <c r="AE3568" i="1" s="1"/>
  <c r="AD3568" i="1" s="1"/>
  <c r="AA3569" i="1"/>
  <c r="AC3569" i="1"/>
  <c r="AE3569" i="1" s="1"/>
  <c r="AD3569" i="1" s="1"/>
  <c r="AA3570" i="1"/>
  <c r="AC3570" i="1"/>
  <c r="AE3570" i="1" s="1"/>
  <c r="AD3570" i="1" s="1"/>
  <c r="AA3571" i="1"/>
  <c r="AC3571" i="1"/>
  <c r="AE3571" i="1" s="1"/>
  <c r="AD3571" i="1" s="1"/>
  <c r="AA3572" i="1"/>
  <c r="AC3572" i="1"/>
  <c r="AE3572" i="1" s="1"/>
  <c r="AD3572" i="1" s="1"/>
  <c r="AA3573" i="1"/>
  <c r="AC3573" i="1"/>
  <c r="AE3573" i="1" s="1"/>
  <c r="AD3573" i="1" s="1"/>
  <c r="AA3574" i="1"/>
  <c r="AC3574" i="1"/>
  <c r="AE3574" i="1" s="1"/>
  <c r="AD3574" i="1" s="1"/>
  <c r="AA3575" i="1"/>
  <c r="AC3575" i="1"/>
  <c r="AE3575" i="1" s="1"/>
  <c r="AD3575" i="1" s="1"/>
  <c r="AA3576" i="1"/>
  <c r="AC3576" i="1"/>
  <c r="AE3576" i="1" s="1"/>
  <c r="AD3576" i="1" s="1"/>
  <c r="AA3577" i="1"/>
  <c r="AC3577" i="1"/>
  <c r="AE3577" i="1" s="1"/>
  <c r="AD3577" i="1" s="1"/>
  <c r="AB3570" i="1" l="1"/>
  <c r="AB3562" i="1"/>
  <c r="AB3548" i="1"/>
  <c r="AB1522" i="1"/>
  <c r="AB3216" i="1"/>
  <c r="AB1122" i="1"/>
  <c r="AB3086" i="1"/>
  <c r="AB2949" i="1"/>
  <c r="AB2405" i="1"/>
  <c r="AB2342" i="1"/>
  <c r="AB2269" i="1"/>
  <c r="AB1894" i="1"/>
  <c r="AB1338" i="1"/>
  <c r="AB1298" i="1"/>
  <c r="AB1208" i="1"/>
  <c r="AB1120" i="1"/>
  <c r="AB994" i="1"/>
  <c r="AB582" i="1"/>
  <c r="AB524" i="1"/>
  <c r="AB362" i="1"/>
  <c r="AB354" i="1"/>
  <c r="AB290" i="1"/>
  <c r="AB170" i="1"/>
  <c r="AB66" i="1"/>
  <c r="AB993" i="1"/>
  <c r="AB613" i="1"/>
  <c r="AB531" i="1"/>
  <c r="AB385" i="1"/>
  <c r="AB353" i="1"/>
  <c r="AB329" i="1"/>
  <c r="AB305" i="1"/>
  <c r="AB241" i="1"/>
  <c r="AB233" i="1"/>
  <c r="AB145" i="1"/>
  <c r="AB65" i="1"/>
  <c r="AB33" i="1"/>
  <c r="AB17" i="1"/>
  <c r="AB662" i="1"/>
  <c r="AB1040" i="1"/>
  <c r="AB630" i="1"/>
  <c r="AB500" i="1"/>
  <c r="AB306" i="1"/>
  <c r="AB3545" i="1"/>
  <c r="AB3250" i="1"/>
  <c r="AB3242" i="1"/>
  <c r="AB3234" i="1"/>
  <c r="AB3211" i="1"/>
  <c r="AB3172" i="1"/>
  <c r="AB3042" i="1"/>
  <c r="AB2991" i="1"/>
  <c r="AB2983" i="1"/>
  <c r="AB2975" i="1"/>
  <c r="AB2944" i="1"/>
  <c r="AB2912" i="1"/>
  <c r="AB2824" i="1"/>
  <c r="AB2408" i="1"/>
  <c r="AB2392" i="1"/>
  <c r="AB2377" i="1"/>
  <c r="AB2353" i="1"/>
  <c r="AB2337" i="1"/>
  <c r="AB2233" i="1"/>
  <c r="AB2185" i="1"/>
  <c r="AB2177" i="1"/>
  <c r="AB2128" i="1"/>
  <c r="AB2096" i="1"/>
  <c r="AB2033" i="1"/>
  <c r="AB1993" i="1"/>
  <c r="AB1945" i="1"/>
  <c r="AB1519" i="1"/>
  <c r="AB1503" i="1"/>
  <c r="AB1431" i="1"/>
  <c r="AB1349" i="1"/>
  <c r="AB1293" i="1"/>
  <c r="AB1251" i="1"/>
  <c r="AB1235" i="1"/>
  <c r="AB3210" i="1"/>
  <c r="AB3178" i="1"/>
  <c r="AB3096" i="1"/>
  <c r="AB3041" i="1"/>
  <c r="AB2990" i="1"/>
  <c r="AB2982" i="1"/>
  <c r="AB2974" i="1"/>
  <c r="AB2943" i="1"/>
  <c r="AB2407" i="1"/>
  <c r="AB2391" i="1"/>
  <c r="AB2360" i="1"/>
  <c r="AB2352" i="1"/>
  <c r="AB2119" i="1"/>
  <c r="AB2047" i="1"/>
  <c r="AB1944" i="1"/>
  <c r="AB1348" i="1"/>
  <c r="AB1307" i="1"/>
  <c r="AB1284" i="1"/>
  <c r="AB1250" i="1"/>
  <c r="AB1234" i="1"/>
  <c r="AB1218" i="1"/>
  <c r="AB1210" i="1"/>
  <c r="AB3177" i="1"/>
  <c r="AB3162" i="1"/>
  <c r="AB3087" i="1"/>
  <c r="AB2918" i="1"/>
  <c r="AB2782" i="1"/>
  <c r="AB2734" i="1"/>
  <c r="AB2406" i="1"/>
  <c r="AB2359" i="1"/>
  <c r="AB2343" i="1"/>
  <c r="AB2312" i="1"/>
  <c r="AB2304" i="1"/>
  <c r="AB2270" i="1"/>
  <c r="AB2254" i="1"/>
  <c r="AB2239" i="1"/>
  <c r="AB2118" i="1"/>
  <c r="AB2110" i="1"/>
  <c r="AB2039" i="1"/>
  <c r="AB1485" i="1"/>
  <c r="AB1453" i="1"/>
  <c r="AB1339" i="1"/>
  <c r="AB1249" i="1"/>
  <c r="AB1209" i="1"/>
  <c r="AB1177" i="1"/>
  <c r="AB1161" i="1"/>
  <c r="AB1121" i="1"/>
  <c r="AB3544" i="1"/>
  <c r="AB3539" i="1"/>
  <c r="AB1484" i="1"/>
  <c r="AB1476" i="1"/>
  <c r="AB1452" i="1"/>
  <c r="AB3540" i="1"/>
  <c r="AB2198" i="1"/>
  <c r="AB1340" i="1"/>
  <c r="AB3230" i="1"/>
  <c r="AB3215" i="1"/>
  <c r="AB3117" i="1"/>
  <c r="AB3109" i="1"/>
  <c r="AB3101" i="1"/>
  <c r="AB3085" i="1"/>
  <c r="AB3053" i="1"/>
  <c r="AB2948" i="1"/>
  <c r="AB2924" i="1"/>
  <c r="AB2908" i="1"/>
  <c r="AB2780" i="1"/>
  <c r="AB2732" i="1"/>
  <c r="AB2396" i="1"/>
  <c r="AB2373" i="1"/>
  <c r="AB2268" i="1"/>
  <c r="AB2108" i="1"/>
  <c r="AB2052" i="1"/>
  <c r="AB1893" i="1"/>
  <c r="AB1845" i="1"/>
  <c r="AB1475" i="1"/>
  <c r="AB1427" i="1"/>
  <c r="AB1385" i="1"/>
  <c r="AB1377" i="1"/>
  <c r="AB1297" i="1"/>
  <c r="AB1167" i="1"/>
  <c r="AB1079" i="1"/>
  <c r="AB1039" i="1"/>
  <c r="AB635" i="1"/>
  <c r="AB529" i="1"/>
  <c r="AB473" i="1"/>
  <c r="AB391" i="1"/>
  <c r="AB335" i="1"/>
  <c r="AB255" i="1"/>
  <c r="AB223" i="1"/>
  <c r="AB207" i="1"/>
  <c r="AB135" i="1"/>
  <c r="AB111" i="1"/>
  <c r="AB55" i="1"/>
  <c r="AB47" i="1"/>
  <c r="AB31" i="1"/>
  <c r="AB3118" i="1"/>
  <c r="AB2925" i="1"/>
  <c r="AB2733" i="1"/>
  <c r="AB2253" i="1"/>
  <c r="AB3561" i="1"/>
  <c r="AB3547" i="1"/>
  <c r="AB3253" i="1"/>
  <c r="AB3167" i="1"/>
  <c r="AB3116" i="1"/>
  <c r="AB3108" i="1"/>
  <c r="AB3100" i="1"/>
  <c r="AB3052" i="1"/>
  <c r="AB3037" i="1"/>
  <c r="AB2954" i="1"/>
  <c r="AB2907" i="1"/>
  <c r="AB2867" i="1"/>
  <c r="AB2395" i="1"/>
  <c r="AB2372" i="1"/>
  <c r="AB2324" i="1"/>
  <c r="AB2316" i="1"/>
  <c r="AB2267" i="1"/>
  <c r="AB2173" i="1"/>
  <c r="AB2165" i="1"/>
  <c r="AB2131" i="1"/>
  <c r="AB2107" i="1"/>
  <c r="AB1892" i="1"/>
  <c r="AB1844" i="1"/>
  <c r="AB1514" i="1"/>
  <c r="AB1474" i="1"/>
  <c r="AB1441" i="1"/>
  <c r="AB1384" i="1"/>
  <c r="AB1376" i="1"/>
  <c r="AB1368" i="1"/>
  <c r="AB3047" i="1"/>
  <c r="AB2311" i="1"/>
  <c r="AB2117" i="1"/>
  <c r="AB1426" i="1"/>
  <c r="AB3542" i="1"/>
  <c r="AB3252" i="1"/>
  <c r="AB3244" i="1"/>
  <c r="AB3236" i="1"/>
  <c r="AB3166" i="1"/>
  <c r="AB3115" i="1"/>
  <c r="AB3107" i="1"/>
  <c r="AB3099" i="1"/>
  <c r="AB3091" i="1"/>
  <c r="AB3036" i="1"/>
  <c r="AB2993" i="1"/>
  <c r="AB2866" i="1"/>
  <c r="AB2826" i="1"/>
  <c r="AB2371" i="1"/>
  <c r="AB2258" i="1"/>
  <c r="AB2235" i="1"/>
  <c r="AB2227" i="1"/>
  <c r="AB2203" i="1"/>
  <c r="AB2172" i="1"/>
  <c r="AB2130" i="1"/>
  <c r="AB2114" i="1"/>
  <c r="AB2090" i="1"/>
  <c r="AB2066" i="1"/>
  <c r="AB2027" i="1"/>
  <c r="AB1995" i="1"/>
  <c r="AB1521" i="1"/>
  <c r="AB1513" i="1"/>
  <c r="AB1505" i="1"/>
  <c r="AB1417" i="1"/>
  <c r="AB1383" i="1"/>
  <c r="AB1367" i="1"/>
  <c r="AB1319" i="1"/>
  <c r="AB2781" i="1"/>
  <c r="AB2109" i="1"/>
  <c r="AB3560" i="1"/>
  <c r="AB3251" i="1"/>
  <c r="AB3243" i="1"/>
  <c r="AB3235" i="1"/>
  <c r="AB3212" i="1"/>
  <c r="AB3090" i="1"/>
  <c r="AB2992" i="1"/>
  <c r="AB2984" i="1"/>
  <c r="AB2976" i="1"/>
  <c r="AB2945" i="1"/>
  <c r="AB2913" i="1"/>
  <c r="AB2865" i="1"/>
  <c r="AB2825" i="1"/>
  <c r="AB2257" i="1"/>
  <c r="AB2234" i="1"/>
  <c r="AB2202" i="1"/>
  <c r="AB2129" i="1"/>
  <c r="AB2089" i="1"/>
  <c r="AB2065" i="1"/>
  <c r="AB2034" i="1"/>
  <c r="AB1994" i="1"/>
  <c r="AB1946" i="1"/>
  <c r="AB1520" i="1"/>
  <c r="AB1504" i="1"/>
  <c r="AB1432" i="1"/>
  <c r="AB1382" i="1"/>
  <c r="AB1366" i="1"/>
  <c r="AB3161" i="1"/>
  <c r="AB1846" i="1"/>
  <c r="AB1166" i="1"/>
  <c r="AB1078" i="1"/>
  <c r="AB1038" i="1"/>
  <c r="AB658" i="1"/>
  <c r="AB634" i="1"/>
  <c r="AB578" i="1"/>
  <c r="AB496" i="1"/>
  <c r="AB390" i="1"/>
  <c r="AB358" i="1"/>
  <c r="AB254" i="1"/>
  <c r="AB190" i="1"/>
  <c r="AB166" i="1"/>
  <c r="AB134" i="1"/>
  <c r="AB110" i="1"/>
  <c r="AB46" i="1"/>
  <c r="AB629" i="1"/>
  <c r="AB467" i="1"/>
  <c r="AB1189" i="1"/>
  <c r="AB1077" i="1"/>
  <c r="AB657" i="1"/>
  <c r="AB577" i="1"/>
  <c r="AB561" i="1"/>
  <c r="AB495" i="1"/>
  <c r="AB381" i="1"/>
  <c r="AB301" i="1"/>
  <c r="AB253" i="1"/>
  <c r="AB213" i="1"/>
  <c r="AB189" i="1"/>
  <c r="AB181" i="1"/>
  <c r="AB165" i="1"/>
  <c r="AB117" i="1"/>
  <c r="AB109" i="1"/>
  <c r="AB37" i="1"/>
  <c r="AB1318" i="1"/>
  <c r="AB1252" i="1"/>
  <c r="AB1244" i="1"/>
  <c r="AB1236" i="1"/>
  <c r="AB1188" i="1"/>
  <c r="AB640" i="1"/>
  <c r="AB600" i="1"/>
  <c r="AB518" i="1"/>
  <c r="AB486" i="1"/>
  <c r="AB438" i="1"/>
  <c r="AB422" i="1"/>
  <c r="AB380" i="1"/>
  <c r="AB348" i="1"/>
  <c r="AB212" i="1"/>
  <c r="AB180" i="1"/>
  <c r="AB164" i="1"/>
  <c r="AB116" i="1"/>
  <c r="AB108" i="1"/>
  <c r="AB84" i="1"/>
  <c r="AB68" i="1"/>
  <c r="AB28" i="1"/>
  <c r="AB523" i="1"/>
  <c r="AB995" i="1"/>
  <c r="AB663" i="1"/>
  <c r="AB607" i="1"/>
  <c r="AB591" i="1"/>
  <c r="AB583" i="1"/>
  <c r="AB453" i="1"/>
  <c r="AB315" i="1"/>
  <c r="AB211" i="1"/>
  <c r="AB171" i="1"/>
  <c r="AB163" i="1"/>
  <c r="AB155" i="1"/>
  <c r="AB131" i="1"/>
  <c r="AB115" i="1"/>
  <c r="AB83" i="1"/>
  <c r="AB67" i="1"/>
  <c r="AB27" i="1"/>
  <c r="AB670" i="1"/>
  <c r="AB669" i="1"/>
  <c r="AB606" i="1"/>
  <c r="AB444" i="1"/>
  <c r="AB154" i="1"/>
  <c r="AB122" i="1"/>
  <c r="AB530" i="1"/>
  <c r="AB514" i="1"/>
  <c r="AB490" i="1"/>
  <c r="AB442" i="1"/>
  <c r="AB392" i="1"/>
  <c r="AB376" i="1"/>
  <c r="AB280" i="1"/>
  <c r="AB256" i="1"/>
  <c r="AB240" i="1"/>
  <c r="AB232" i="1"/>
  <c r="AB224" i="1"/>
  <c r="AB144" i="1"/>
  <c r="AB72" i="1"/>
  <c r="AB64" i="1"/>
  <c r="AB56" i="1"/>
  <c r="AB32" i="1"/>
  <c r="AB16" i="1"/>
  <c r="AB1152" i="1"/>
  <c r="AB668" i="1"/>
  <c r="AB443" i="1"/>
  <c r="AB217" i="1"/>
  <c r="AB121" i="1"/>
  <c r="V1517" i="1" l="1"/>
  <c r="U1517" i="1"/>
  <c r="S1517" i="1"/>
  <c r="O1517" i="1"/>
  <c r="J1517" i="1"/>
  <c r="G1517" i="1"/>
  <c r="V1516" i="1"/>
  <c r="U1516" i="1"/>
  <c r="S1516" i="1"/>
  <c r="O1516" i="1"/>
  <c r="J1516" i="1"/>
  <c r="G1516" i="1"/>
  <c r="V1515" i="1"/>
  <c r="U1515" i="1"/>
  <c r="S1515" i="1"/>
  <c r="O1515" i="1"/>
  <c r="J1515" i="1"/>
  <c r="G1515" i="1"/>
  <c r="V1514" i="1"/>
  <c r="O1514" i="1"/>
  <c r="L1514" i="1" a="1"/>
  <c r="L1514" i="1" s="1"/>
  <c r="M1514" i="1" s="1" a="1"/>
  <c r="M1514" i="1" s="1"/>
  <c r="J1514" i="1"/>
  <c r="V1513" i="1"/>
  <c r="O1513" i="1"/>
  <c r="L1513" i="1" a="1"/>
  <c r="L1513" i="1" s="1"/>
  <c r="M1513" i="1" s="1" a="1"/>
  <c r="M1513" i="1" s="1"/>
  <c r="J1513" i="1"/>
  <c r="V1512" i="1"/>
  <c r="O1512" i="1"/>
  <c r="J1512" i="1"/>
  <c r="G1512" i="1"/>
  <c r="AD1512" i="1" s="1"/>
  <c r="V1511" i="1"/>
  <c r="O1511" i="1"/>
  <c r="J1511" i="1"/>
  <c r="G1511" i="1"/>
  <c r="AD1511" i="1" s="1"/>
  <c r="V1510" i="1"/>
  <c r="O1510" i="1"/>
  <c r="J1510" i="1"/>
  <c r="G1510" i="1"/>
  <c r="AD1510" i="1" s="1"/>
  <c r="V1509" i="1"/>
  <c r="O1509" i="1"/>
  <c r="J1509" i="1"/>
  <c r="G1509" i="1"/>
  <c r="AD1509" i="1" s="1"/>
  <c r="V1508" i="1"/>
  <c r="U1508" i="1"/>
  <c r="S1508" i="1"/>
  <c r="AE1508" i="1" s="1"/>
  <c r="O1508" i="1"/>
  <c r="J1508" i="1"/>
  <c r="G1508" i="1"/>
  <c r="V1507" i="1"/>
  <c r="U1507" i="1"/>
  <c r="S1507" i="1"/>
  <c r="O1507" i="1"/>
  <c r="J1507" i="1"/>
  <c r="G1507" i="1"/>
  <c r="V1506" i="1"/>
  <c r="U1506" i="1"/>
  <c r="S1506" i="1"/>
  <c r="O1506" i="1"/>
  <c r="J1506" i="1"/>
  <c r="G1506" i="1"/>
  <c r="V1505" i="1"/>
  <c r="O1505" i="1"/>
  <c r="L1505" i="1" a="1"/>
  <c r="L1505" i="1" s="1"/>
  <c r="M1505" i="1" s="1" a="1"/>
  <c r="M1505" i="1" s="1"/>
  <c r="J1505" i="1"/>
  <c r="V1504" i="1"/>
  <c r="O1504" i="1"/>
  <c r="L1504" i="1" a="1"/>
  <c r="L1504" i="1" s="1"/>
  <c r="M1504" i="1" s="1" a="1"/>
  <c r="M1504" i="1" s="1"/>
  <c r="J1504" i="1"/>
  <c r="V1503" i="1"/>
  <c r="O1503" i="1"/>
  <c r="L1503" i="1" a="1"/>
  <c r="L1503" i="1" s="1"/>
  <c r="M1503" i="1" s="1" a="1"/>
  <c r="M1503" i="1" s="1"/>
  <c r="J1503" i="1"/>
  <c r="V1502" i="1"/>
  <c r="O1502" i="1"/>
  <c r="J1502" i="1"/>
  <c r="G1502" i="1"/>
  <c r="AD1502" i="1" s="1"/>
  <c r="V1501" i="1"/>
  <c r="U1501" i="1"/>
  <c r="S1501" i="1"/>
  <c r="O1501" i="1"/>
  <c r="J1501" i="1"/>
  <c r="G1501" i="1"/>
  <c r="V1500" i="1"/>
  <c r="U1500" i="1"/>
  <c r="S1500" i="1"/>
  <c r="AE1500" i="1" s="1"/>
  <c r="O1500" i="1"/>
  <c r="J1500" i="1"/>
  <c r="G1500" i="1"/>
  <c r="V1499" i="1"/>
  <c r="U1499" i="1"/>
  <c r="S1499" i="1"/>
  <c r="AE1499" i="1" s="1"/>
  <c r="O1499" i="1"/>
  <c r="J1499" i="1"/>
  <c r="G1499" i="1"/>
  <c r="V1498" i="1"/>
  <c r="U1498" i="1"/>
  <c r="S1498" i="1"/>
  <c r="O1498" i="1"/>
  <c r="J1498" i="1"/>
  <c r="G1498" i="1"/>
  <c r="V1497" i="1"/>
  <c r="O1497" i="1"/>
  <c r="J1497" i="1"/>
  <c r="G1497" i="1"/>
  <c r="AD1497" i="1" s="1"/>
  <c r="V1496" i="1"/>
  <c r="O1496" i="1"/>
  <c r="J1496" i="1"/>
  <c r="G1496" i="1"/>
  <c r="AD1496" i="1" s="1"/>
  <c r="V1495" i="1"/>
  <c r="O1495" i="1"/>
  <c r="J1495" i="1"/>
  <c r="G1495" i="1"/>
  <c r="AD1495" i="1" s="1"/>
  <c r="V1494" i="1"/>
  <c r="O1494" i="1"/>
  <c r="J1494" i="1"/>
  <c r="G1494" i="1"/>
  <c r="AD1494" i="1" s="1"/>
  <c r="V1493" i="1"/>
  <c r="U1493" i="1"/>
  <c r="S1493" i="1"/>
  <c r="O1493" i="1"/>
  <c r="J1493" i="1"/>
  <c r="G1493" i="1"/>
  <c r="V1492" i="1"/>
  <c r="U1492" i="1"/>
  <c r="S1492" i="1"/>
  <c r="AE1492" i="1" s="1"/>
  <c r="O1492" i="1"/>
  <c r="J1492" i="1"/>
  <c r="G1492" i="1"/>
  <c r="V1491" i="1"/>
  <c r="U1491" i="1"/>
  <c r="S1491" i="1"/>
  <c r="AE1491" i="1" s="1"/>
  <c r="O1491" i="1"/>
  <c r="J1491" i="1"/>
  <c r="G1491" i="1"/>
  <c r="V1490" i="1"/>
  <c r="U1490" i="1"/>
  <c r="S1490" i="1"/>
  <c r="O1490" i="1"/>
  <c r="J1490" i="1"/>
  <c r="G1490" i="1"/>
  <c r="V1489" i="1"/>
  <c r="U1489" i="1"/>
  <c r="S1489" i="1"/>
  <c r="AE1489" i="1" s="1"/>
  <c r="O1489" i="1"/>
  <c r="J1489" i="1"/>
  <c r="G1489" i="1"/>
  <c r="V1423" i="1"/>
  <c r="O1423" i="1"/>
  <c r="J1423" i="1"/>
  <c r="G1423" i="1"/>
  <c r="AD1423" i="1" s="1"/>
  <c r="V1353" i="1"/>
  <c r="O1353" i="1"/>
  <c r="J1353" i="1"/>
  <c r="G1353" i="1"/>
  <c r="AD1353" i="1" s="1"/>
  <c r="V1325" i="1"/>
  <c r="O1325" i="1"/>
  <c r="J1325" i="1"/>
  <c r="G1325" i="1"/>
  <c r="AD1325" i="1" s="1"/>
  <c r="V1380" i="1"/>
  <c r="U1380" i="1"/>
  <c r="S1380" i="1"/>
  <c r="AE1380" i="1" s="1"/>
  <c r="O1380" i="1"/>
  <c r="J1380" i="1"/>
  <c r="G1380" i="1"/>
  <c r="V1379" i="1"/>
  <c r="U1379" i="1"/>
  <c r="S1379" i="1"/>
  <c r="AE1379" i="1" s="1"/>
  <c r="O1379" i="1"/>
  <c r="J1379" i="1"/>
  <c r="G1379" i="1"/>
  <c r="V1378" i="1"/>
  <c r="U1378" i="1"/>
  <c r="S1378" i="1"/>
  <c r="O1378" i="1"/>
  <c r="J1378" i="1"/>
  <c r="G1378" i="1"/>
  <c r="V1377" i="1"/>
  <c r="O1377" i="1"/>
  <c r="L1377" i="1" a="1"/>
  <c r="L1377" i="1" s="1"/>
  <c r="M1377" i="1" s="1" a="1"/>
  <c r="M1377" i="1" s="1"/>
  <c r="J1377" i="1"/>
  <c r="V1376" i="1"/>
  <c r="O1376" i="1"/>
  <c r="L1376" i="1" a="1"/>
  <c r="L1376" i="1" s="1"/>
  <c r="M1376" i="1" s="1" a="1"/>
  <c r="M1376" i="1" s="1"/>
  <c r="J1376" i="1"/>
  <c r="V1375" i="1"/>
  <c r="O1375" i="1"/>
  <c r="J1375" i="1"/>
  <c r="G1375" i="1"/>
  <c r="AD1375" i="1" s="1"/>
  <c r="V1374" i="1"/>
  <c r="O1374" i="1"/>
  <c r="J1374" i="1"/>
  <c r="G1374" i="1"/>
  <c r="AD1374" i="1" s="1"/>
  <c r="V1373" i="1"/>
  <c r="O1373" i="1"/>
  <c r="J1373" i="1"/>
  <c r="G1373" i="1"/>
  <c r="AD1373" i="1" s="1"/>
  <c r="V1372" i="1"/>
  <c r="O1372" i="1"/>
  <c r="J1372" i="1"/>
  <c r="G1372" i="1"/>
  <c r="AD1372" i="1" s="1"/>
  <c r="V1371" i="1"/>
  <c r="U1371" i="1"/>
  <c r="S1371" i="1"/>
  <c r="AE1371" i="1" s="1"/>
  <c r="O1371" i="1"/>
  <c r="J1371" i="1"/>
  <c r="G1371" i="1"/>
  <c r="V1370" i="1"/>
  <c r="U1370" i="1"/>
  <c r="S1370" i="1"/>
  <c r="O1370" i="1"/>
  <c r="J1370" i="1"/>
  <c r="G1370" i="1"/>
  <c r="V1369" i="1"/>
  <c r="U1369" i="1"/>
  <c r="S1369" i="1"/>
  <c r="O1369" i="1"/>
  <c r="J1369" i="1"/>
  <c r="G1369" i="1"/>
  <c r="V1368" i="1"/>
  <c r="O1368" i="1"/>
  <c r="L1368" i="1" a="1"/>
  <c r="L1368" i="1" s="1"/>
  <c r="M1368" i="1" s="1" a="1"/>
  <c r="M1368" i="1" s="1"/>
  <c r="J1368" i="1"/>
  <c r="V1367" i="1"/>
  <c r="O1367" i="1"/>
  <c r="L1367" i="1" a="1"/>
  <c r="L1367" i="1" s="1"/>
  <c r="M1367" i="1" s="1" a="1"/>
  <c r="M1367" i="1" s="1"/>
  <c r="J1367" i="1"/>
  <c r="V1366" i="1"/>
  <c r="O1366" i="1"/>
  <c r="L1366" i="1" a="1"/>
  <c r="L1366" i="1" s="1"/>
  <c r="M1366" i="1" s="1" a="1"/>
  <c r="M1366" i="1" s="1"/>
  <c r="J1366" i="1"/>
  <c r="V1365" i="1"/>
  <c r="O1365" i="1"/>
  <c r="J1365" i="1"/>
  <c r="G1365" i="1"/>
  <c r="AD1365" i="1" s="1"/>
  <c r="V1364" i="1"/>
  <c r="U1364" i="1"/>
  <c r="S1364" i="1"/>
  <c r="O1364" i="1"/>
  <c r="J1364" i="1"/>
  <c r="G1364" i="1"/>
  <c r="V1363" i="1"/>
  <c r="U1363" i="1"/>
  <c r="S1363" i="1"/>
  <c r="AE1363" i="1" s="1"/>
  <c r="O1363" i="1"/>
  <c r="J1363" i="1"/>
  <c r="G1363" i="1"/>
  <c r="V1362" i="1"/>
  <c r="U1362" i="1"/>
  <c r="S1362" i="1"/>
  <c r="AE1362" i="1" s="1"/>
  <c r="O1362" i="1"/>
  <c r="J1362" i="1"/>
  <c r="G1362" i="1"/>
  <c r="V1361" i="1"/>
  <c r="U1361" i="1"/>
  <c r="S1361" i="1"/>
  <c r="O1361" i="1"/>
  <c r="J1361" i="1"/>
  <c r="G1361" i="1"/>
  <c r="V1360" i="1"/>
  <c r="O1360" i="1"/>
  <c r="J1360" i="1"/>
  <c r="G1360" i="1"/>
  <c r="AD1360" i="1" s="1"/>
  <c r="V1359" i="1"/>
  <c r="O1359" i="1"/>
  <c r="J1359" i="1"/>
  <c r="G1359" i="1"/>
  <c r="AD1359" i="1" s="1"/>
  <c r="V1358" i="1"/>
  <c r="U1358" i="1"/>
  <c r="S1358" i="1"/>
  <c r="AE1358" i="1" s="1"/>
  <c r="O1358" i="1"/>
  <c r="J1358" i="1"/>
  <c r="G1358" i="1"/>
  <c r="V1357" i="1"/>
  <c r="U1357" i="1"/>
  <c r="S1357" i="1"/>
  <c r="O1357" i="1"/>
  <c r="J1357" i="1"/>
  <c r="G1357" i="1"/>
  <c r="V1356" i="1"/>
  <c r="U1356" i="1"/>
  <c r="S1356" i="1"/>
  <c r="AE1356" i="1" s="1"/>
  <c r="O1356" i="1"/>
  <c r="J1356" i="1"/>
  <c r="G1356" i="1"/>
  <c r="V1355" i="1"/>
  <c r="U1355" i="1"/>
  <c r="S1355" i="1"/>
  <c r="AE1355" i="1" s="1"/>
  <c r="O1355" i="1"/>
  <c r="J1355" i="1"/>
  <c r="G1355" i="1"/>
  <c r="V1354" i="1"/>
  <c r="U1354" i="1"/>
  <c r="S1354" i="1"/>
  <c r="O1354" i="1"/>
  <c r="J1354" i="1"/>
  <c r="G1354" i="1"/>
  <c r="V1247" i="1"/>
  <c r="U1247" i="1"/>
  <c r="S1247" i="1"/>
  <c r="AE1247" i="1" s="1"/>
  <c r="O1247" i="1"/>
  <c r="J1247" i="1"/>
  <c r="G1247" i="1"/>
  <c r="V1246" i="1"/>
  <c r="U1246" i="1"/>
  <c r="S1246" i="1"/>
  <c r="AE1246" i="1" s="1"/>
  <c r="O1246" i="1"/>
  <c r="J1246" i="1"/>
  <c r="G1246" i="1"/>
  <c r="V1245" i="1"/>
  <c r="U1245" i="1"/>
  <c r="S1245" i="1"/>
  <c r="AE1245" i="1" s="1"/>
  <c r="O1245" i="1"/>
  <c r="J1245" i="1"/>
  <c r="G1245" i="1"/>
  <c r="V1244" i="1"/>
  <c r="O1244" i="1"/>
  <c r="L1244" i="1" a="1"/>
  <c r="L1244" i="1" s="1"/>
  <c r="M1244" i="1" s="1" a="1"/>
  <c r="M1244" i="1" s="1"/>
  <c r="J1244" i="1"/>
  <c r="V1243" i="1"/>
  <c r="O1243" i="1"/>
  <c r="J1243" i="1"/>
  <c r="G1243" i="1"/>
  <c r="AD1243" i="1" s="1"/>
  <c r="V1242" i="1"/>
  <c r="O1242" i="1"/>
  <c r="J1242" i="1"/>
  <c r="G1242" i="1"/>
  <c r="AD1242" i="1" s="1"/>
  <c r="V1241" i="1"/>
  <c r="O1241" i="1"/>
  <c r="J1241" i="1"/>
  <c r="G1241" i="1"/>
  <c r="AD1241" i="1" s="1"/>
  <c r="V1240" i="1"/>
  <c r="O1240" i="1"/>
  <c r="J1240" i="1"/>
  <c r="G1240" i="1"/>
  <c r="AD1240" i="1" s="1"/>
  <c r="V1239" i="1"/>
  <c r="U1239" i="1"/>
  <c r="S1239" i="1"/>
  <c r="AE1239" i="1" s="1"/>
  <c r="O1239" i="1"/>
  <c r="J1239" i="1"/>
  <c r="G1239" i="1"/>
  <c r="V1238" i="1"/>
  <c r="U1238" i="1"/>
  <c r="S1238" i="1"/>
  <c r="AE1238" i="1" s="1"/>
  <c r="O1238" i="1"/>
  <c r="J1238" i="1"/>
  <c r="G1238" i="1"/>
  <c r="V1237" i="1"/>
  <c r="U1237" i="1"/>
  <c r="S1237" i="1"/>
  <c r="AE1237" i="1" s="1"/>
  <c r="O1237" i="1"/>
  <c r="J1237" i="1"/>
  <c r="G1237" i="1"/>
  <c r="V1236" i="1"/>
  <c r="O1236" i="1"/>
  <c r="L1236" i="1" a="1"/>
  <c r="L1236" i="1" s="1"/>
  <c r="M1236" i="1" s="1" a="1"/>
  <c r="M1236" i="1" s="1"/>
  <c r="J1236" i="1"/>
  <c r="V1235" i="1"/>
  <c r="O1235" i="1"/>
  <c r="L1235" i="1" a="1"/>
  <c r="L1235" i="1" s="1"/>
  <c r="M1235" i="1" s="1" a="1"/>
  <c r="M1235" i="1" s="1"/>
  <c r="J1235" i="1"/>
  <c r="V1234" i="1"/>
  <c r="O1234" i="1"/>
  <c r="L1234" i="1" a="1"/>
  <c r="L1234" i="1" s="1"/>
  <c r="M1234" i="1" s="1" a="1"/>
  <c r="M1234" i="1" s="1"/>
  <c r="J1234" i="1"/>
  <c r="V1233" i="1"/>
  <c r="O1233" i="1"/>
  <c r="J1233" i="1"/>
  <c r="G1233" i="1"/>
  <c r="AD1233" i="1" s="1"/>
  <c r="V1232" i="1"/>
  <c r="U1232" i="1"/>
  <c r="S1232" i="1"/>
  <c r="AE1232" i="1" s="1"/>
  <c r="O1232" i="1"/>
  <c r="J1232" i="1"/>
  <c r="G1232" i="1"/>
  <c r="V1231" i="1"/>
  <c r="U1231" i="1"/>
  <c r="S1231" i="1"/>
  <c r="AE1231" i="1" s="1"/>
  <c r="O1231" i="1"/>
  <c r="J1231" i="1"/>
  <c r="G1231" i="1"/>
  <c r="V1230" i="1"/>
  <c r="U1230" i="1"/>
  <c r="S1230" i="1"/>
  <c r="AE1230" i="1" s="1"/>
  <c r="O1230" i="1"/>
  <c r="J1230" i="1"/>
  <c r="G1230" i="1"/>
  <c r="V1229" i="1"/>
  <c r="U1229" i="1"/>
  <c r="S1229" i="1"/>
  <c r="AE1229" i="1" s="1"/>
  <c r="O1229" i="1"/>
  <c r="J1229" i="1"/>
  <c r="G1229" i="1"/>
  <c r="V1228" i="1"/>
  <c r="O1228" i="1"/>
  <c r="J1228" i="1"/>
  <c r="G1228" i="1"/>
  <c r="AD1228" i="1" s="1"/>
  <c r="V1227" i="1"/>
  <c r="O1227" i="1"/>
  <c r="J1227" i="1"/>
  <c r="G1227" i="1"/>
  <c r="AD1227" i="1" s="1"/>
  <c r="V1226" i="1"/>
  <c r="U1226" i="1"/>
  <c r="S1226" i="1"/>
  <c r="AE1226" i="1" s="1"/>
  <c r="O1226" i="1"/>
  <c r="J1226" i="1"/>
  <c r="G1226" i="1"/>
  <c r="V1225" i="1"/>
  <c r="U1225" i="1"/>
  <c r="S1225" i="1"/>
  <c r="AE1225" i="1" s="1"/>
  <c r="O1225" i="1"/>
  <c r="J1225" i="1"/>
  <c r="G1225" i="1"/>
  <c r="V1224" i="1"/>
  <c r="U1224" i="1"/>
  <c r="S1224" i="1"/>
  <c r="AE1224" i="1" s="1"/>
  <c r="O1224" i="1"/>
  <c r="J1224" i="1"/>
  <c r="G1224" i="1"/>
  <c r="V1223" i="1"/>
  <c r="U1223" i="1"/>
  <c r="S1223" i="1"/>
  <c r="AE1223" i="1" s="1"/>
  <c r="O1223" i="1"/>
  <c r="J1223" i="1"/>
  <c r="G1223" i="1"/>
  <c r="V1222" i="1"/>
  <c r="U1222" i="1"/>
  <c r="S1222" i="1"/>
  <c r="AE1222" i="1" s="1"/>
  <c r="O1222" i="1"/>
  <c r="J1222" i="1"/>
  <c r="G1222" i="1"/>
  <c r="G1201" i="1"/>
  <c r="AD1201" i="1" s="1"/>
  <c r="J1201" i="1"/>
  <c r="O1201" i="1"/>
  <c r="V1201" i="1"/>
  <c r="G1202" i="1"/>
  <c r="AD1202" i="1" s="1"/>
  <c r="J1202" i="1"/>
  <c r="O1202" i="1"/>
  <c r="V1202" i="1"/>
  <c r="V1248" i="1"/>
  <c r="O1248" i="1"/>
  <c r="J1248" i="1"/>
  <c r="G1248" i="1"/>
  <c r="AD1248" i="1" s="1"/>
  <c r="V612" i="1"/>
  <c r="O612" i="1"/>
  <c r="J612" i="1"/>
  <c r="G612" i="1"/>
  <c r="AD612" i="1" s="1"/>
  <c r="V666" i="1"/>
  <c r="U666" i="1"/>
  <c r="S666" i="1"/>
  <c r="AE666" i="1" s="1"/>
  <c r="O666" i="1"/>
  <c r="J666" i="1"/>
  <c r="G666" i="1"/>
  <c r="V665" i="1"/>
  <c r="U665" i="1"/>
  <c r="S665" i="1"/>
  <c r="AE665" i="1" s="1"/>
  <c r="O665" i="1"/>
  <c r="J665" i="1"/>
  <c r="G665" i="1"/>
  <c r="V664" i="1"/>
  <c r="U664" i="1"/>
  <c r="S664" i="1"/>
  <c r="AE664" i="1" s="1"/>
  <c r="O664" i="1"/>
  <c r="J664" i="1"/>
  <c r="G664" i="1"/>
  <c r="V663" i="1"/>
  <c r="O663" i="1"/>
  <c r="L663" i="1" a="1"/>
  <c r="L663" i="1" s="1"/>
  <c r="M663" i="1" s="1" a="1"/>
  <c r="M663" i="1" s="1"/>
  <c r="J663" i="1"/>
  <c r="V662" i="1"/>
  <c r="O662" i="1"/>
  <c r="L662" i="1" a="1"/>
  <c r="L662" i="1" s="1"/>
  <c r="M662" i="1" s="1" a="1"/>
  <c r="M662" i="1" s="1"/>
  <c r="J662" i="1"/>
  <c r="V661" i="1"/>
  <c r="U661" i="1"/>
  <c r="S661" i="1"/>
  <c r="AE661" i="1" s="1"/>
  <c r="O661" i="1"/>
  <c r="J661" i="1"/>
  <c r="G661" i="1"/>
  <c r="V660" i="1"/>
  <c r="U660" i="1"/>
  <c r="S660" i="1"/>
  <c r="AE660" i="1" s="1"/>
  <c r="O660" i="1"/>
  <c r="J660" i="1"/>
  <c r="G660" i="1"/>
  <c r="V659" i="1"/>
  <c r="U659" i="1"/>
  <c r="S659" i="1"/>
  <c r="AE659" i="1" s="1"/>
  <c r="O659" i="1"/>
  <c r="J659" i="1"/>
  <c r="G659" i="1"/>
  <c r="V658" i="1"/>
  <c r="O658" i="1"/>
  <c r="L658" i="1" a="1"/>
  <c r="L658" i="1" s="1"/>
  <c r="M658" i="1" s="1" a="1"/>
  <c r="M658" i="1" s="1"/>
  <c r="J658" i="1"/>
  <c r="V657" i="1"/>
  <c r="O657" i="1"/>
  <c r="L657" i="1" a="1"/>
  <c r="L657" i="1" s="1"/>
  <c r="M657" i="1" s="1" a="1"/>
  <c r="M657" i="1" s="1"/>
  <c r="J657" i="1"/>
  <c r="V655" i="1"/>
  <c r="U655" i="1"/>
  <c r="S655" i="1"/>
  <c r="O655" i="1"/>
  <c r="J655" i="1"/>
  <c r="G655" i="1"/>
  <c r="V654" i="1"/>
  <c r="U654" i="1"/>
  <c r="S654" i="1"/>
  <c r="O654" i="1"/>
  <c r="J654" i="1"/>
  <c r="G654" i="1"/>
  <c r="V653" i="1"/>
  <c r="U653" i="1"/>
  <c r="S653" i="1"/>
  <c r="AE653" i="1" s="1"/>
  <c r="O653" i="1"/>
  <c r="J653" i="1"/>
  <c r="G653" i="1"/>
  <c r="V652" i="1"/>
  <c r="O652" i="1"/>
  <c r="J652" i="1"/>
  <c r="G652" i="1"/>
  <c r="AD652" i="1" s="1"/>
  <c r="V651" i="1"/>
  <c r="O651" i="1"/>
  <c r="J651" i="1"/>
  <c r="G651" i="1"/>
  <c r="AD651" i="1" s="1"/>
  <c r="V650" i="1"/>
  <c r="O650" i="1"/>
  <c r="J650" i="1"/>
  <c r="G650" i="1"/>
  <c r="AD650" i="1" s="1"/>
  <c r="V649" i="1"/>
  <c r="O649" i="1"/>
  <c r="J649" i="1"/>
  <c r="G649" i="1"/>
  <c r="AD649" i="1" s="1"/>
  <c r="V648" i="1"/>
  <c r="O648" i="1"/>
  <c r="J648" i="1"/>
  <c r="G648" i="1"/>
  <c r="AD648" i="1" s="1"/>
  <c r="V647" i="1"/>
  <c r="O647" i="1"/>
  <c r="J647" i="1"/>
  <c r="G647" i="1"/>
  <c r="AD647" i="1" s="1"/>
  <c r="V646" i="1"/>
  <c r="O646" i="1"/>
  <c r="J646" i="1"/>
  <c r="G646" i="1"/>
  <c r="AD646" i="1" s="1"/>
  <c r="V645" i="1"/>
  <c r="O645" i="1"/>
  <c r="J645" i="1"/>
  <c r="G645" i="1"/>
  <c r="AD645" i="1" s="1"/>
  <c r="V644" i="1"/>
  <c r="U644" i="1"/>
  <c r="S644" i="1"/>
  <c r="AE644" i="1" s="1"/>
  <c r="O644" i="1"/>
  <c r="J644" i="1"/>
  <c r="G644" i="1"/>
  <c r="V643" i="1"/>
  <c r="U643" i="1"/>
  <c r="S643" i="1"/>
  <c r="AE643" i="1" s="1"/>
  <c r="O643" i="1"/>
  <c r="J643" i="1"/>
  <c r="G643" i="1"/>
  <c r="V642" i="1"/>
  <c r="U642" i="1"/>
  <c r="S642" i="1"/>
  <c r="AE642" i="1" s="1"/>
  <c r="O642" i="1"/>
  <c r="J642" i="1"/>
  <c r="G642" i="1"/>
  <c r="V641" i="1"/>
  <c r="U641" i="1"/>
  <c r="S641" i="1"/>
  <c r="AE641" i="1" s="1"/>
  <c r="O641" i="1"/>
  <c r="J641" i="1"/>
  <c r="G641" i="1"/>
  <c r="V640" i="1"/>
  <c r="O640" i="1"/>
  <c r="L640" i="1" a="1"/>
  <c r="L640" i="1" s="1"/>
  <c r="M640" i="1" s="1" a="1"/>
  <c r="M640" i="1" s="1"/>
  <c r="J640" i="1"/>
  <c r="V528" i="1"/>
  <c r="O528" i="1"/>
  <c r="J528" i="1"/>
  <c r="G528" i="1"/>
  <c r="AD528" i="1" s="1"/>
  <c r="V527" i="1"/>
  <c r="U527" i="1"/>
  <c r="S527" i="1"/>
  <c r="AE527" i="1" s="1"/>
  <c r="O527" i="1"/>
  <c r="J527" i="1"/>
  <c r="G527" i="1"/>
  <c r="V526" i="1"/>
  <c r="U526" i="1"/>
  <c r="S526" i="1"/>
  <c r="AE526" i="1" s="1"/>
  <c r="O526" i="1"/>
  <c r="J526" i="1"/>
  <c r="G526" i="1"/>
  <c r="V525" i="1"/>
  <c r="U525" i="1"/>
  <c r="S525" i="1"/>
  <c r="AE525" i="1" s="1"/>
  <c r="O525" i="1"/>
  <c r="J525" i="1"/>
  <c r="G525" i="1"/>
  <c r="V524" i="1"/>
  <c r="O524" i="1"/>
  <c r="L524" i="1" a="1"/>
  <c r="L524" i="1" s="1"/>
  <c r="M524" i="1" s="1" a="1"/>
  <c r="M524" i="1" s="1"/>
  <c r="J524" i="1"/>
  <c r="V523" i="1"/>
  <c r="O523" i="1"/>
  <c r="L523" i="1" a="1"/>
  <c r="L523" i="1" s="1"/>
  <c r="M523" i="1" s="1" a="1"/>
  <c r="M523" i="1" s="1"/>
  <c r="J523" i="1"/>
  <c r="V522" i="1"/>
  <c r="O522" i="1"/>
  <c r="J522" i="1"/>
  <c r="G522" i="1"/>
  <c r="AD522" i="1" s="1"/>
  <c r="V521" i="1"/>
  <c r="U521" i="1"/>
  <c r="S521" i="1"/>
  <c r="AE521" i="1" s="1"/>
  <c r="O521" i="1"/>
  <c r="J521" i="1"/>
  <c r="G521" i="1"/>
  <c r="V520" i="1"/>
  <c r="U520" i="1"/>
  <c r="S520" i="1"/>
  <c r="AE520" i="1" s="1"/>
  <c r="O520" i="1"/>
  <c r="J520" i="1"/>
  <c r="G520" i="1"/>
  <c r="V519" i="1"/>
  <c r="U519" i="1"/>
  <c r="S519" i="1"/>
  <c r="AE519" i="1" s="1"/>
  <c r="O519" i="1"/>
  <c r="J519" i="1"/>
  <c r="G519" i="1"/>
  <c r="V518" i="1"/>
  <c r="O518" i="1"/>
  <c r="L518" i="1" a="1"/>
  <c r="L518" i="1" s="1"/>
  <c r="M518" i="1" s="1" a="1"/>
  <c r="M518" i="1" s="1"/>
  <c r="J518" i="1"/>
  <c r="V517" i="1"/>
  <c r="U517" i="1"/>
  <c r="S517" i="1"/>
  <c r="O517" i="1"/>
  <c r="J517" i="1"/>
  <c r="G517" i="1"/>
  <c r="V516" i="1"/>
  <c r="U516" i="1"/>
  <c r="S516" i="1"/>
  <c r="O516" i="1"/>
  <c r="J516" i="1"/>
  <c r="G516" i="1"/>
  <c r="V515" i="1"/>
  <c r="U515" i="1"/>
  <c r="S515" i="1"/>
  <c r="AE515" i="1" s="1"/>
  <c r="O515" i="1"/>
  <c r="J515" i="1"/>
  <c r="G515" i="1"/>
  <c r="V514" i="1"/>
  <c r="O514" i="1"/>
  <c r="L514" i="1" a="1"/>
  <c r="L514" i="1" s="1"/>
  <c r="M514" i="1" s="1" a="1"/>
  <c r="M514" i="1" s="1"/>
  <c r="J514" i="1"/>
  <c r="V513" i="1"/>
  <c r="O513" i="1"/>
  <c r="J513" i="1"/>
  <c r="G513" i="1"/>
  <c r="AD513" i="1" s="1"/>
  <c r="V512" i="1"/>
  <c r="O512" i="1"/>
  <c r="J512" i="1"/>
  <c r="G512" i="1"/>
  <c r="AD512" i="1" s="1"/>
  <c r="V511" i="1"/>
  <c r="O511" i="1"/>
  <c r="J511" i="1"/>
  <c r="G511" i="1"/>
  <c r="AD511" i="1" s="1"/>
  <c r="V510" i="1"/>
  <c r="O510" i="1"/>
  <c r="J510" i="1"/>
  <c r="G510" i="1"/>
  <c r="AD510" i="1" s="1"/>
  <c r="V509" i="1"/>
  <c r="O509" i="1"/>
  <c r="J509" i="1"/>
  <c r="G509" i="1"/>
  <c r="AD509" i="1" s="1"/>
  <c r="V508" i="1"/>
  <c r="O508" i="1"/>
  <c r="J508" i="1"/>
  <c r="G508" i="1"/>
  <c r="AD508" i="1" s="1"/>
  <c r="V507" i="1"/>
  <c r="O507" i="1"/>
  <c r="J507" i="1"/>
  <c r="G507" i="1"/>
  <c r="AD507" i="1" s="1"/>
  <c r="V506" i="1"/>
  <c r="O506" i="1"/>
  <c r="J506" i="1"/>
  <c r="G506" i="1"/>
  <c r="AD506" i="1" s="1"/>
  <c r="V505" i="1"/>
  <c r="U505" i="1"/>
  <c r="S505" i="1"/>
  <c r="AE505" i="1" s="1"/>
  <c r="O505" i="1"/>
  <c r="J505" i="1"/>
  <c r="G505" i="1"/>
  <c r="V504" i="1"/>
  <c r="U504" i="1"/>
  <c r="S504" i="1"/>
  <c r="AE504" i="1" s="1"/>
  <c r="O504" i="1"/>
  <c r="J504" i="1"/>
  <c r="G504" i="1"/>
  <c r="V503" i="1"/>
  <c r="U503" i="1"/>
  <c r="S503" i="1"/>
  <c r="AE503" i="1" s="1"/>
  <c r="O503" i="1"/>
  <c r="J503" i="1"/>
  <c r="G503" i="1"/>
  <c r="V502" i="1"/>
  <c r="U502" i="1"/>
  <c r="S502" i="1"/>
  <c r="AE502" i="1" s="1"/>
  <c r="O502" i="1"/>
  <c r="J502" i="1"/>
  <c r="G502" i="1"/>
  <c r="V500" i="1"/>
  <c r="O500" i="1"/>
  <c r="L500" i="1" a="1"/>
  <c r="L500" i="1" s="1"/>
  <c r="M500" i="1" s="1" a="1"/>
  <c r="M500" i="1" s="1"/>
  <c r="J500" i="1"/>
  <c r="V389" i="1"/>
  <c r="O389" i="1"/>
  <c r="J389" i="1"/>
  <c r="G389" i="1"/>
  <c r="AD389" i="1" s="1"/>
  <c r="V388" i="1"/>
  <c r="U388" i="1"/>
  <c r="S388" i="1"/>
  <c r="AE388" i="1" s="1"/>
  <c r="O388" i="1"/>
  <c r="J388" i="1"/>
  <c r="G388" i="1"/>
  <c r="V387" i="1"/>
  <c r="U387" i="1"/>
  <c r="S387" i="1"/>
  <c r="AE387" i="1" s="1"/>
  <c r="O387" i="1"/>
  <c r="J387" i="1"/>
  <c r="G387" i="1"/>
  <c r="V386" i="1"/>
  <c r="U386" i="1"/>
  <c r="S386" i="1"/>
  <c r="AE386" i="1" s="1"/>
  <c r="O386" i="1"/>
  <c r="J386" i="1"/>
  <c r="G386" i="1"/>
  <c r="V385" i="1"/>
  <c r="O385" i="1"/>
  <c r="L385" i="1" a="1"/>
  <c r="L385" i="1" s="1"/>
  <c r="M385" i="1" s="1" a="1"/>
  <c r="M385" i="1" s="1"/>
  <c r="J385" i="1"/>
  <c r="V384" i="1"/>
  <c r="U384" i="1"/>
  <c r="S384" i="1"/>
  <c r="AE384" i="1" s="1"/>
  <c r="O384" i="1"/>
  <c r="J384" i="1"/>
  <c r="G384" i="1"/>
  <c r="V383" i="1"/>
  <c r="U383" i="1"/>
  <c r="S383" i="1"/>
  <c r="AE383" i="1" s="1"/>
  <c r="O383" i="1"/>
  <c r="J383" i="1"/>
  <c r="G383" i="1"/>
  <c r="V382" i="1"/>
  <c r="U382" i="1"/>
  <c r="S382" i="1"/>
  <c r="AE382" i="1" s="1"/>
  <c r="O382" i="1"/>
  <c r="J382" i="1"/>
  <c r="G382" i="1"/>
  <c r="V381" i="1"/>
  <c r="O381" i="1"/>
  <c r="L381" i="1" a="1"/>
  <c r="L381" i="1" s="1"/>
  <c r="M381" i="1" s="1" a="1"/>
  <c r="M381" i="1" s="1"/>
  <c r="J381" i="1"/>
  <c r="V380" i="1"/>
  <c r="O380" i="1"/>
  <c r="L380" i="1" a="1"/>
  <c r="L380" i="1" s="1"/>
  <c r="M380" i="1" s="1" a="1"/>
  <c r="M380" i="1" s="1"/>
  <c r="J380" i="1"/>
  <c r="V379" i="1"/>
  <c r="U379" i="1"/>
  <c r="S379" i="1"/>
  <c r="AE379" i="1" s="1"/>
  <c r="O379" i="1"/>
  <c r="J379" i="1"/>
  <c r="G379" i="1"/>
  <c r="V378" i="1"/>
  <c r="U378" i="1"/>
  <c r="S378" i="1"/>
  <c r="AE378" i="1" s="1"/>
  <c r="O378" i="1"/>
  <c r="J378" i="1"/>
  <c r="G378" i="1"/>
  <c r="V377" i="1"/>
  <c r="U377" i="1"/>
  <c r="S377" i="1"/>
  <c r="AE377" i="1" s="1"/>
  <c r="O377" i="1"/>
  <c r="J377" i="1"/>
  <c r="G377" i="1"/>
  <c r="V376" i="1"/>
  <c r="O376" i="1"/>
  <c r="L376" i="1" a="1"/>
  <c r="L376" i="1" s="1"/>
  <c r="M376" i="1" s="1" a="1"/>
  <c r="M376" i="1" s="1"/>
  <c r="J376" i="1"/>
  <c r="V375" i="1"/>
  <c r="O375" i="1"/>
  <c r="J375" i="1"/>
  <c r="G375" i="1"/>
  <c r="AD375" i="1" s="1"/>
  <c r="V374" i="1"/>
  <c r="O374" i="1"/>
  <c r="J374" i="1"/>
  <c r="G374" i="1"/>
  <c r="AD374" i="1" s="1"/>
  <c r="V373" i="1"/>
  <c r="O373" i="1"/>
  <c r="J373" i="1"/>
  <c r="G373" i="1"/>
  <c r="AD373" i="1" s="1"/>
  <c r="V372" i="1"/>
  <c r="O372" i="1"/>
  <c r="J372" i="1"/>
  <c r="G372" i="1"/>
  <c r="AD372" i="1" s="1"/>
  <c r="V371" i="1"/>
  <c r="O371" i="1"/>
  <c r="J371" i="1"/>
  <c r="G371" i="1"/>
  <c r="AD371" i="1" s="1"/>
  <c r="V370" i="1"/>
  <c r="O370" i="1"/>
  <c r="J370" i="1"/>
  <c r="G370" i="1"/>
  <c r="AD370" i="1" s="1"/>
  <c r="V369" i="1"/>
  <c r="O369" i="1"/>
  <c r="J369" i="1"/>
  <c r="G369" i="1"/>
  <c r="AD369" i="1" s="1"/>
  <c r="V368" i="1"/>
  <c r="O368" i="1"/>
  <c r="J368" i="1"/>
  <c r="G368" i="1"/>
  <c r="AD368" i="1" s="1"/>
  <c r="V366" i="1"/>
  <c r="U366" i="1"/>
  <c r="S366" i="1"/>
  <c r="AE366" i="1" s="1"/>
  <c r="O366" i="1"/>
  <c r="J366" i="1"/>
  <c r="G366" i="1"/>
  <c r="V365" i="1"/>
  <c r="U365" i="1"/>
  <c r="S365" i="1"/>
  <c r="AE365" i="1" s="1"/>
  <c r="O365" i="1"/>
  <c r="J365" i="1"/>
  <c r="G365" i="1"/>
  <c r="V364" i="1"/>
  <c r="U364" i="1"/>
  <c r="S364" i="1"/>
  <c r="AE364" i="1" s="1"/>
  <c r="O364" i="1"/>
  <c r="J364" i="1"/>
  <c r="G364" i="1"/>
  <c r="V363" i="1"/>
  <c r="U363" i="1"/>
  <c r="S363" i="1"/>
  <c r="AE363" i="1" s="1"/>
  <c r="O363" i="1"/>
  <c r="J363" i="1"/>
  <c r="G363" i="1"/>
  <c r="V362" i="1"/>
  <c r="O362" i="1"/>
  <c r="L362" i="1" a="1"/>
  <c r="L362" i="1" s="1"/>
  <c r="M362" i="1" s="1" a="1"/>
  <c r="M362" i="1" s="1"/>
  <c r="J362" i="1"/>
  <c r="G3224" i="1"/>
  <c r="AD3224" i="1" s="1"/>
  <c r="J3224" i="1"/>
  <c r="O3224" i="1"/>
  <c r="V3224" i="1"/>
  <c r="G3225" i="1"/>
  <c r="AD3225" i="1" s="1"/>
  <c r="J3225" i="1"/>
  <c r="O3225" i="1"/>
  <c r="V3225" i="1"/>
  <c r="G3226" i="1"/>
  <c r="AD3226" i="1" s="1"/>
  <c r="J3226" i="1"/>
  <c r="O3226" i="1"/>
  <c r="V3226" i="1"/>
  <c r="G3227" i="1"/>
  <c r="AD3227" i="1" s="1"/>
  <c r="J3227" i="1"/>
  <c r="O3227" i="1"/>
  <c r="V3227" i="1"/>
  <c r="G3228" i="1"/>
  <c r="AD3228" i="1" s="1"/>
  <c r="J3228" i="1"/>
  <c r="O3228" i="1"/>
  <c r="V3228" i="1"/>
  <c r="G3229" i="1"/>
  <c r="AD3229" i="1" s="1"/>
  <c r="J3229" i="1"/>
  <c r="O3229" i="1"/>
  <c r="V3229" i="1"/>
  <c r="J3230" i="1"/>
  <c r="L3230" i="1" a="1"/>
  <c r="L3230" i="1" s="1"/>
  <c r="M3230" i="1" s="1" a="1"/>
  <c r="M3230" i="1" s="1"/>
  <c r="O3230" i="1"/>
  <c r="V3230" i="1"/>
  <c r="G3231" i="1"/>
  <c r="J3231" i="1"/>
  <c r="O3231" i="1"/>
  <c r="S3231" i="1"/>
  <c r="U3231" i="1"/>
  <c r="V3231" i="1"/>
  <c r="G3232" i="1"/>
  <c r="J3232" i="1"/>
  <c r="O3232" i="1"/>
  <c r="S3232" i="1"/>
  <c r="U3232" i="1"/>
  <c r="V3232" i="1"/>
  <c r="G3233" i="1"/>
  <c r="J3233" i="1"/>
  <c r="O3233" i="1"/>
  <c r="S3233" i="1"/>
  <c r="U3233" i="1"/>
  <c r="V3233" i="1"/>
  <c r="G2961" i="1"/>
  <c r="J2961" i="1"/>
  <c r="O2961" i="1"/>
  <c r="S2961" i="1"/>
  <c r="U2961" i="1"/>
  <c r="V2961" i="1"/>
  <c r="G2930" i="1"/>
  <c r="AD2930" i="1" s="1"/>
  <c r="J2930" i="1"/>
  <c r="O2930" i="1"/>
  <c r="V2930" i="1"/>
  <c r="G2931" i="1"/>
  <c r="AD2931" i="1" s="1"/>
  <c r="J2931" i="1"/>
  <c r="O2931" i="1"/>
  <c r="V2931" i="1"/>
  <c r="G2932" i="1"/>
  <c r="AD2932" i="1" s="1"/>
  <c r="J2932" i="1"/>
  <c r="O2932" i="1"/>
  <c r="V2932" i="1"/>
  <c r="G2933" i="1"/>
  <c r="AD2933" i="1" s="1"/>
  <c r="J2933" i="1"/>
  <c r="O2933" i="1"/>
  <c r="V2933" i="1"/>
  <c r="G2934" i="1"/>
  <c r="AD2934" i="1" s="1"/>
  <c r="J2934" i="1"/>
  <c r="O2934" i="1"/>
  <c r="V2934" i="1"/>
  <c r="G2935" i="1"/>
  <c r="AD2935" i="1" s="1"/>
  <c r="J2935" i="1"/>
  <c r="O2935" i="1"/>
  <c r="V2935" i="1"/>
  <c r="G2936" i="1"/>
  <c r="J2936" i="1"/>
  <c r="O2936" i="1"/>
  <c r="S2936" i="1"/>
  <c r="U2936" i="1"/>
  <c r="V2936" i="1"/>
  <c r="G2937" i="1"/>
  <c r="J2937" i="1"/>
  <c r="O2937" i="1"/>
  <c r="S2937" i="1"/>
  <c r="U2937" i="1"/>
  <c r="V2937" i="1"/>
  <c r="G2938" i="1"/>
  <c r="J2938" i="1"/>
  <c r="O2938" i="1"/>
  <c r="S2938" i="1"/>
  <c r="U2938" i="1"/>
  <c r="V2938" i="1"/>
  <c r="G2929" i="1"/>
  <c r="AD2929" i="1" s="1"/>
  <c r="J2929" i="1"/>
  <c r="O2929" i="1"/>
  <c r="V2929" i="1"/>
  <c r="G2939" i="1"/>
  <c r="AD2939" i="1" s="1"/>
  <c r="J2939" i="1"/>
  <c r="O2939" i="1"/>
  <c r="V2939" i="1"/>
  <c r="G2940" i="1"/>
  <c r="J2940" i="1"/>
  <c r="O2940" i="1"/>
  <c r="S2940" i="1"/>
  <c r="U2940" i="1"/>
  <c r="V2940" i="1"/>
  <c r="G2941" i="1"/>
  <c r="J2941" i="1"/>
  <c r="O2941" i="1"/>
  <c r="S2941" i="1"/>
  <c r="U2941" i="1"/>
  <c r="V2941" i="1"/>
  <c r="J2907" i="1"/>
  <c r="L2907" i="1" a="1"/>
  <c r="L2907" i="1" s="1"/>
  <c r="M2907" i="1" s="1" a="1"/>
  <c r="M2907" i="1" s="1"/>
  <c r="O2907" i="1"/>
  <c r="V2907" i="1"/>
  <c r="J2391" i="1"/>
  <c r="L2391" i="1" a="1"/>
  <c r="L2391" i="1" s="1"/>
  <c r="M2391" i="1" s="1" a="1"/>
  <c r="M2391" i="1" s="1"/>
  <c r="O2391" i="1"/>
  <c r="V2391" i="1"/>
  <c r="AE517" i="1" l="1"/>
  <c r="AE654" i="1"/>
  <c r="AD654" i="1" s="1"/>
  <c r="AE516" i="1"/>
  <c r="AD516" i="1" s="1"/>
  <c r="AE655" i="1"/>
  <c r="AD655" i="1" s="1"/>
  <c r="AE1357" i="1"/>
  <c r="AD1357" i="1" s="1"/>
  <c r="AE1361" i="1"/>
  <c r="AD1361" i="1" s="1"/>
  <c r="AE1369" i="1"/>
  <c r="AD1369" i="1" s="1"/>
  <c r="AE1515" i="1"/>
  <c r="AD1515" i="1" s="1"/>
  <c r="AE1354" i="1"/>
  <c r="AD1354" i="1" s="1"/>
  <c r="AE1378" i="1"/>
  <c r="AD1378" i="1" s="1"/>
  <c r="AE1507" i="1"/>
  <c r="AD1507" i="1" s="1"/>
  <c r="AE1370" i="1"/>
  <c r="AD1370" i="1" s="1"/>
  <c r="AE1516" i="1"/>
  <c r="AD1516" i="1" s="1"/>
  <c r="AD1247" i="1"/>
  <c r="AE3231" i="1"/>
  <c r="AD3231" i="1" s="1"/>
  <c r="AD643" i="1"/>
  <c r="AD1231" i="1"/>
  <c r="AD1239" i="1"/>
  <c r="AE1493" i="1"/>
  <c r="AD1493" i="1" s="1"/>
  <c r="AE1501" i="1"/>
  <c r="AD1501" i="1" s="1"/>
  <c r="AE2940" i="1"/>
  <c r="AD2940" i="1" s="1"/>
  <c r="AE2937" i="1"/>
  <c r="AD2937" i="1" s="1"/>
  <c r="AD364" i="1"/>
  <c r="AD378" i="1"/>
  <c r="AD382" i="1"/>
  <c r="AD504" i="1"/>
  <c r="AD517" i="1"/>
  <c r="AD525" i="1"/>
  <c r="AD661" i="1"/>
  <c r="AD665" i="1"/>
  <c r="AD1224" i="1"/>
  <c r="AE1364" i="1"/>
  <c r="AD1364" i="1" s="1"/>
  <c r="AE1490" i="1"/>
  <c r="AD1490" i="1" s="1"/>
  <c r="AE1498" i="1"/>
  <c r="AD1498" i="1" s="1"/>
  <c r="AE1506" i="1"/>
  <c r="AD1506" i="1" s="1"/>
  <c r="AD386" i="1"/>
  <c r="AD521" i="1"/>
  <c r="AD653" i="1"/>
  <c r="AD644" i="1"/>
  <c r="AD1232" i="1"/>
  <c r="AD1245" i="1"/>
  <c r="AD1491" i="1"/>
  <c r="AD1499" i="1"/>
  <c r="AE2936" i="1"/>
  <c r="AD2936" i="1" s="1"/>
  <c r="AE3233" i="1"/>
  <c r="AD3233" i="1" s="1"/>
  <c r="AD365" i="1"/>
  <c r="AD379" i="1"/>
  <c r="AD383" i="1"/>
  <c r="AD505" i="1"/>
  <c r="AD526" i="1"/>
  <c r="AD641" i="1"/>
  <c r="AD666" i="1"/>
  <c r="AD1225" i="1"/>
  <c r="AD1229" i="1"/>
  <c r="AD1237" i="1"/>
  <c r="AD1358" i="1"/>
  <c r="AD1362" i="1"/>
  <c r="AD387" i="1"/>
  <c r="AD502" i="1"/>
  <c r="AD515" i="1"/>
  <c r="AD659" i="1"/>
  <c r="AD1222" i="1"/>
  <c r="AD1355" i="1"/>
  <c r="AD1379" i="1"/>
  <c r="AD519" i="1"/>
  <c r="AD1246" i="1"/>
  <c r="AD1492" i="1"/>
  <c r="AD1500" i="1"/>
  <c r="AD1508" i="1"/>
  <c r="AE3232" i="1"/>
  <c r="AD3232" i="1" s="1"/>
  <c r="AD366" i="1"/>
  <c r="AD384" i="1"/>
  <c r="AD527" i="1"/>
  <c r="AD642" i="1"/>
  <c r="AD1226" i="1"/>
  <c r="AD1230" i="1"/>
  <c r="AD1238" i="1"/>
  <c r="AD1363" i="1"/>
  <c r="AD1371" i="1"/>
  <c r="AD1489" i="1"/>
  <c r="AE2941" i="1"/>
  <c r="AD2941" i="1" s="1"/>
  <c r="AE2938" i="1"/>
  <c r="AD2938" i="1" s="1"/>
  <c r="AD363" i="1"/>
  <c r="AD377" i="1"/>
  <c r="AD388" i="1"/>
  <c r="AD503" i="1"/>
  <c r="AD660" i="1"/>
  <c r="AD664" i="1"/>
  <c r="AD1223" i="1"/>
  <c r="AD1356" i="1"/>
  <c r="AD1380" i="1"/>
  <c r="AE1517" i="1"/>
  <c r="AD1517" i="1" s="1"/>
  <c r="AE2961" i="1"/>
  <c r="AD2961" i="1" s="1"/>
  <c r="AD520" i="1"/>
  <c r="AB2939" i="1"/>
  <c r="AB2935" i="1"/>
  <c r="AB2934" i="1"/>
  <c r="AB2933" i="1"/>
  <c r="AB2932" i="1"/>
  <c r="AB2931" i="1"/>
  <c r="AB2930" i="1"/>
  <c r="AB3229" i="1"/>
  <c r="AB3228" i="1"/>
  <c r="AB3227" i="1"/>
  <c r="AB3226" i="1"/>
  <c r="AB3225" i="1"/>
  <c r="AB3224" i="1"/>
  <c r="AB368" i="1"/>
  <c r="AB369" i="1"/>
  <c r="AB370" i="1"/>
  <c r="AB371" i="1"/>
  <c r="AB372" i="1"/>
  <c r="AB373" i="1"/>
  <c r="AB374" i="1"/>
  <c r="AB375" i="1"/>
  <c r="AB506" i="1"/>
  <c r="AB507" i="1"/>
  <c r="AB508" i="1"/>
  <c r="AB509" i="1"/>
  <c r="AB510" i="1"/>
  <c r="AB511" i="1"/>
  <c r="AB512" i="1"/>
  <c r="AB513" i="1"/>
  <c r="AB645" i="1"/>
  <c r="AB646" i="1"/>
  <c r="AB647" i="1"/>
  <c r="AB648" i="1"/>
  <c r="AB649" i="1"/>
  <c r="AB650" i="1"/>
  <c r="AB651" i="1"/>
  <c r="AB652" i="1"/>
  <c r="AB1202" i="1"/>
  <c r="AB1201" i="1"/>
  <c r="AB1227" i="1"/>
  <c r="AB1228" i="1"/>
  <c r="AB1240" i="1"/>
  <c r="AB1241" i="1"/>
  <c r="AB1242" i="1"/>
  <c r="AB1243" i="1"/>
  <c r="AB1359" i="1"/>
  <c r="AB1360" i="1"/>
  <c r="AB1372" i="1"/>
  <c r="AB1373" i="1"/>
  <c r="AB1374" i="1"/>
  <c r="AB1375" i="1"/>
  <c r="AB1494" i="1"/>
  <c r="AB1495" i="1"/>
  <c r="AB1496" i="1"/>
  <c r="AB1497" i="1"/>
  <c r="AB1509" i="1"/>
  <c r="AB1510" i="1"/>
  <c r="AB1511" i="1"/>
  <c r="AB1512" i="1"/>
  <c r="H2939" i="1"/>
  <c r="H2937" i="1"/>
  <c r="H2961" i="1"/>
  <c r="H3232" i="1"/>
  <c r="H366" i="1"/>
  <c r="H387" i="1"/>
  <c r="H504" i="1"/>
  <c r="H513" i="1"/>
  <c r="H515" i="1"/>
  <c r="H522" i="1"/>
  <c r="H527" i="1"/>
  <c r="H644" i="1"/>
  <c r="H659" i="1"/>
  <c r="H665" i="1"/>
  <c r="H1224" i="1"/>
  <c r="H1230" i="1"/>
  <c r="H1238" i="1"/>
  <c r="H1245" i="1"/>
  <c r="H1355" i="1"/>
  <c r="H1359" i="1"/>
  <c r="H1369" i="1"/>
  <c r="H1379" i="1"/>
  <c r="H1489" i="1"/>
  <c r="H1493" i="1"/>
  <c r="H1501" i="1"/>
  <c r="H1511" i="1"/>
  <c r="H1515" i="1"/>
  <c r="H2941" i="1"/>
  <c r="H2936" i="1"/>
  <c r="H2934" i="1"/>
  <c r="H2932" i="1"/>
  <c r="H2930" i="1"/>
  <c r="H3228" i="1"/>
  <c r="H3226" i="1"/>
  <c r="H3224" i="1"/>
  <c r="H375" i="1"/>
  <c r="H377" i="1"/>
  <c r="H383" i="1"/>
  <c r="H503" i="1"/>
  <c r="H521" i="1"/>
  <c r="H526" i="1"/>
  <c r="H643" i="1"/>
  <c r="H646" i="1"/>
  <c r="H648" i="1"/>
  <c r="H652" i="1"/>
  <c r="H655" i="1"/>
  <c r="H664" i="1"/>
  <c r="H1229" i="1"/>
  <c r="H1237" i="1"/>
  <c r="H1364" i="1"/>
  <c r="H1374" i="1"/>
  <c r="H1378" i="1"/>
  <c r="H1492" i="1"/>
  <c r="H1497" i="1"/>
  <c r="H1500" i="1"/>
  <c r="H1508" i="1"/>
  <c r="H1201" i="1"/>
  <c r="H364" i="1"/>
  <c r="H502" i="1"/>
  <c r="H506" i="1"/>
  <c r="H510" i="1"/>
  <c r="H512" i="1"/>
  <c r="H517" i="1"/>
  <c r="H520" i="1"/>
  <c r="H525" i="1"/>
  <c r="H642" i="1"/>
  <c r="H654" i="1"/>
  <c r="H661" i="1"/>
  <c r="H1222" i="1"/>
  <c r="H1226" i="1"/>
  <c r="H1232" i="1"/>
  <c r="H1240" i="1"/>
  <c r="H1357" i="1"/>
  <c r="H1363" i="1"/>
  <c r="H1499" i="1"/>
  <c r="H1507" i="1"/>
  <c r="H1517" i="1"/>
  <c r="H2938" i="1"/>
  <c r="H2935" i="1"/>
  <c r="H2933" i="1"/>
  <c r="H2931" i="1"/>
  <c r="H3231" i="1"/>
  <c r="H3229" i="1"/>
  <c r="H3227" i="1"/>
  <c r="H3225" i="1"/>
  <c r="H370" i="1"/>
  <c r="H372" i="1"/>
  <c r="H374" i="1"/>
  <c r="H379" i="1"/>
  <c r="H505" i="1"/>
  <c r="H516" i="1"/>
  <c r="H519" i="1"/>
  <c r="H641" i="1"/>
  <c r="H645" i="1"/>
  <c r="H647" i="1"/>
  <c r="H649" i="1"/>
  <c r="H651" i="1"/>
  <c r="H653" i="1"/>
  <c r="H660" i="1"/>
  <c r="H666" i="1"/>
  <c r="H1228" i="1"/>
  <c r="H1239" i="1"/>
  <c r="H1356" i="1"/>
  <c r="H1362" i="1"/>
  <c r="H1370" i="1"/>
  <c r="H1490" i="1"/>
  <c r="H1496" i="1"/>
  <c r="H1498" i="1"/>
  <c r="H1502" i="1"/>
  <c r="H1506" i="1"/>
  <c r="H1516" i="1"/>
  <c r="H1202" i="1"/>
  <c r="H1512" i="1"/>
  <c r="H1510" i="1"/>
  <c r="H1509" i="1"/>
  <c r="H1494" i="1"/>
  <c r="H1495" i="1"/>
  <c r="H1491" i="1"/>
  <c r="H1353" i="1"/>
  <c r="H1423" i="1"/>
  <c r="H1360" i="1"/>
  <c r="H1372" i="1"/>
  <c r="H1375" i="1"/>
  <c r="H1365" i="1"/>
  <c r="H1380" i="1"/>
  <c r="H1241" i="1"/>
  <c r="H1358" i="1"/>
  <c r="H1361" i="1"/>
  <c r="H1354" i="1"/>
  <c r="H1373" i="1"/>
  <c r="H1371" i="1"/>
  <c r="H1325" i="1"/>
  <c r="H1231" i="1"/>
  <c r="H1233" i="1"/>
  <c r="H1247" i="1"/>
  <c r="H1246" i="1"/>
  <c r="H1223" i="1"/>
  <c r="H1225" i="1"/>
  <c r="H1227" i="1"/>
  <c r="H1242" i="1"/>
  <c r="H1243" i="1"/>
  <c r="H1248" i="1"/>
  <c r="H650" i="1"/>
  <c r="H612" i="1"/>
  <c r="H528" i="1"/>
  <c r="H508" i="1"/>
  <c r="H511" i="1"/>
  <c r="H509" i="1"/>
  <c r="H507" i="1"/>
  <c r="H373" i="1"/>
  <c r="H369" i="1"/>
  <c r="H368" i="1"/>
  <c r="H389" i="1"/>
  <c r="H363" i="1"/>
  <c r="H365" i="1"/>
  <c r="H378" i="1"/>
  <c r="H382" i="1"/>
  <c r="H384" i="1"/>
  <c r="H386" i="1"/>
  <c r="H388" i="1"/>
  <c r="H371" i="1"/>
  <c r="H3233" i="1"/>
  <c r="H2940" i="1"/>
  <c r="H2929" i="1"/>
  <c r="V2110" i="1" l="1"/>
  <c r="O2110" i="1"/>
  <c r="L2110" i="1" a="1"/>
  <c r="L2110" i="1" s="1"/>
  <c r="M2110" i="1" s="1" a="1"/>
  <c r="M2110" i="1" s="1"/>
  <c r="J2110" i="1"/>
  <c r="V2109" i="1"/>
  <c r="O2109" i="1"/>
  <c r="L2109" i="1" a="1"/>
  <c r="L2109" i="1" s="1"/>
  <c r="M2109" i="1" s="1" a="1"/>
  <c r="M2109" i="1" s="1"/>
  <c r="J2109" i="1"/>
  <c r="G2111" i="1"/>
  <c r="J2111" i="1"/>
  <c r="O2111" i="1"/>
  <c r="S2111" i="1"/>
  <c r="U2111" i="1"/>
  <c r="V2111" i="1"/>
  <c r="G2112" i="1"/>
  <c r="J2112" i="1"/>
  <c r="O2112" i="1"/>
  <c r="S2112" i="1"/>
  <c r="U2112" i="1"/>
  <c r="V2112" i="1"/>
  <c r="AE2111" i="1" l="1"/>
  <c r="AD2111" i="1" s="1"/>
  <c r="AE2112" i="1"/>
  <c r="AD2112" i="1" s="1"/>
  <c r="H2111" i="1"/>
  <c r="H2112" i="1"/>
  <c r="O3546" i="1" l="1"/>
  <c r="AD3546" i="1"/>
  <c r="O3545" i="1"/>
  <c r="J3545" i="1"/>
  <c r="O3544" i="1"/>
  <c r="J3544" i="1"/>
  <c r="G3541" i="1"/>
  <c r="AD3541" i="1" s="1"/>
  <c r="AB3546" i="1" l="1"/>
  <c r="AC4" i="1" l="1"/>
  <c r="AE4" i="1" s="1"/>
  <c r="AD4" i="1" s="1"/>
  <c r="G87" i="1"/>
  <c r="D59" i="1" l="1"/>
  <c r="V2124" i="1"/>
  <c r="V1891" i="1"/>
  <c r="V63" i="1"/>
  <c r="G3209" i="1"/>
  <c r="AD3209" i="1" s="1"/>
  <c r="G3182" i="1"/>
  <c r="AD3182" i="1" s="1"/>
  <c r="G3084" i="1"/>
  <c r="AD3084" i="1" s="1"/>
  <c r="G3057" i="1"/>
  <c r="AD3057" i="1" s="1"/>
  <c r="G2921" i="1"/>
  <c r="AD2921" i="1" s="1"/>
  <c r="G2751" i="1"/>
  <c r="G2064" i="1"/>
  <c r="AD2064" i="1" s="1"/>
  <c r="G2113" i="1"/>
  <c r="AD2113" i="1" s="1"/>
  <c r="G2238" i="1"/>
  <c r="AD2238" i="1" s="1"/>
  <c r="G2376" i="1"/>
  <c r="AD2376" i="1" s="1"/>
  <c r="G1406" i="1"/>
  <c r="G1405" i="1"/>
  <c r="G1273" i="1"/>
  <c r="G1272" i="1"/>
  <c r="G1141" i="1"/>
  <c r="G1140" i="1"/>
  <c r="G93" i="1"/>
  <c r="V131" i="1"/>
  <c r="V134" i="1"/>
  <c r="V129" i="1"/>
  <c r="V3566" i="1"/>
  <c r="V3244" i="1" l="1"/>
  <c r="O3244" i="1"/>
  <c r="L3244" i="1" a="1"/>
  <c r="L3244" i="1" s="1"/>
  <c r="M3244" i="1" s="1" a="1"/>
  <c r="M3244" i="1" s="1"/>
  <c r="J3244" i="1"/>
  <c r="V3243" i="1"/>
  <c r="O3243" i="1"/>
  <c r="L3243" i="1" a="1"/>
  <c r="L3243" i="1" s="1"/>
  <c r="M3243" i="1" s="1" a="1"/>
  <c r="M3243" i="1" s="1"/>
  <c r="J3243" i="1"/>
  <c r="V3242" i="1"/>
  <c r="O3242" i="1"/>
  <c r="L3242" i="1" a="1"/>
  <c r="L3242" i="1" s="1"/>
  <c r="M3242" i="1" s="1" a="1"/>
  <c r="M3242" i="1" s="1"/>
  <c r="J3242" i="1"/>
  <c r="V3236" i="1"/>
  <c r="O3236" i="1"/>
  <c r="L3236" i="1" a="1"/>
  <c r="L3236" i="1" s="1"/>
  <c r="M3236" i="1" s="1" a="1"/>
  <c r="M3236" i="1" s="1"/>
  <c r="J3236" i="1"/>
  <c r="V3235" i="1"/>
  <c r="O3235" i="1"/>
  <c r="L3235" i="1" a="1"/>
  <c r="L3235" i="1" s="1"/>
  <c r="M3235" i="1" s="1" a="1"/>
  <c r="M3235" i="1" s="1"/>
  <c r="J3235" i="1"/>
  <c r="V3234" i="1"/>
  <c r="O3234" i="1"/>
  <c r="L3234" i="1" a="1"/>
  <c r="L3234" i="1" s="1"/>
  <c r="M3234" i="1" s="1" a="1"/>
  <c r="M3234" i="1" s="1"/>
  <c r="J3234" i="1"/>
  <c r="V3216" i="1"/>
  <c r="O3216" i="1"/>
  <c r="L3216" i="1" a="1"/>
  <c r="L3216" i="1" s="1"/>
  <c r="M3216" i="1" s="1" a="1"/>
  <c r="M3216" i="1" s="1"/>
  <c r="J3216" i="1"/>
  <c r="V3215" i="1"/>
  <c r="O3215" i="1"/>
  <c r="L3215" i="1" a="1"/>
  <c r="L3215" i="1" s="1"/>
  <c r="M3215" i="1" s="1" a="1"/>
  <c r="M3215" i="1" s="1"/>
  <c r="J3215" i="1"/>
  <c r="V3212" i="1"/>
  <c r="O3212" i="1"/>
  <c r="L3212" i="1" a="1"/>
  <c r="L3212" i="1" s="1"/>
  <c r="M3212" i="1" s="1" a="1"/>
  <c r="M3212" i="1" s="1"/>
  <c r="J3212" i="1"/>
  <c r="V3211" i="1"/>
  <c r="O3211" i="1"/>
  <c r="L3211" i="1" a="1"/>
  <c r="L3211" i="1" s="1"/>
  <c r="M3211" i="1" s="1" a="1"/>
  <c r="M3211" i="1" s="1"/>
  <c r="J3211" i="1"/>
  <c r="V3210" i="1"/>
  <c r="O3210" i="1"/>
  <c r="L3210" i="1" a="1"/>
  <c r="L3210" i="1" s="1"/>
  <c r="M3210" i="1" s="1" a="1"/>
  <c r="M3210" i="1" s="1"/>
  <c r="J3210" i="1"/>
  <c r="V3178" i="1"/>
  <c r="O3178" i="1"/>
  <c r="L3178" i="1" a="1"/>
  <c r="L3178" i="1" s="1"/>
  <c r="M3178" i="1" s="1" a="1"/>
  <c r="M3178" i="1" s="1"/>
  <c r="J3178" i="1"/>
  <c r="V3177" i="1"/>
  <c r="O3177" i="1"/>
  <c r="L3177" i="1" a="1"/>
  <c r="L3177" i="1" s="1"/>
  <c r="M3177" i="1" s="1" a="1"/>
  <c r="M3177" i="1" s="1"/>
  <c r="J3177" i="1"/>
  <c r="V3172" i="1"/>
  <c r="O3172" i="1"/>
  <c r="L3172" i="1" a="1"/>
  <c r="L3172" i="1" s="1"/>
  <c r="M3172" i="1" s="1" a="1"/>
  <c r="M3172" i="1" s="1"/>
  <c r="J3172" i="1"/>
  <c r="V3167" i="1"/>
  <c r="O3167" i="1"/>
  <c r="L3167" i="1" a="1"/>
  <c r="L3167" i="1" s="1"/>
  <c r="M3167" i="1" s="1" a="1"/>
  <c r="M3167" i="1" s="1"/>
  <c r="J3167" i="1"/>
  <c r="V3166" i="1"/>
  <c r="O3166" i="1"/>
  <c r="L3166" i="1" a="1"/>
  <c r="L3166" i="1" s="1"/>
  <c r="M3166" i="1" s="1" a="1"/>
  <c r="M3166" i="1" s="1"/>
  <c r="J3166" i="1"/>
  <c r="V3162" i="1"/>
  <c r="O3162" i="1"/>
  <c r="L3162" i="1" a="1"/>
  <c r="L3162" i="1" s="1"/>
  <c r="M3162" i="1" s="1" a="1"/>
  <c r="M3162" i="1" s="1"/>
  <c r="J3162" i="1"/>
  <c r="V3161" i="1"/>
  <c r="O3161" i="1"/>
  <c r="L3161" i="1" a="1"/>
  <c r="L3161" i="1" s="1"/>
  <c r="M3161" i="1" s="1" a="1"/>
  <c r="M3161" i="1" s="1"/>
  <c r="J3161" i="1"/>
  <c r="V3109" i="1"/>
  <c r="O3109" i="1"/>
  <c r="L3109" i="1" a="1"/>
  <c r="L3109" i="1" s="1"/>
  <c r="M3109" i="1" s="1" a="1"/>
  <c r="M3109" i="1" s="1"/>
  <c r="J3109" i="1"/>
  <c r="V3108" i="1"/>
  <c r="O3108" i="1"/>
  <c r="L3108" i="1" a="1"/>
  <c r="L3108" i="1" s="1"/>
  <c r="M3108" i="1" s="1" a="1"/>
  <c r="M3108" i="1" s="1"/>
  <c r="J3108" i="1"/>
  <c r="V3107" i="1"/>
  <c r="O3107" i="1"/>
  <c r="L3107" i="1" a="1"/>
  <c r="L3107" i="1" s="1"/>
  <c r="M3107" i="1" s="1" a="1"/>
  <c r="M3107" i="1" s="1"/>
  <c r="J3107" i="1"/>
  <c r="V3101" i="1"/>
  <c r="O3101" i="1"/>
  <c r="L3101" i="1" a="1"/>
  <c r="L3101" i="1" s="1"/>
  <c r="M3101" i="1" s="1" a="1"/>
  <c r="M3101" i="1" s="1"/>
  <c r="J3101" i="1"/>
  <c r="V3100" i="1"/>
  <c r="O3100" i="1"/>
  <c r="L3100" i="1" a="1"/>
  <c r="L3100" i="1" s="1"/>
  <c r="M3100" i="1" s="1" a="1"/>
  <c r="M3100" i="1" s="1"/>
  <c r="J3100" i="1"/>
  <c r="V3099" i="1"/>
  <c r="O3099" i="1"/>
  <c r="L3099" i="1" a="1"/>
  <c r="L3099" i="1" s="1"/>
  <c r="M3099" i="1" s="1" a="1"/>
  <c r="M3099" i="1" s="1"/>
  <c r="J3099" i="1"/>
  <c r="V3096" i="1"/>
  <c r="O3096" i="1"/>
  <c r="L3096" i="1" a="1"/>
  <c r="L3096" i="1" s="1"/>
  <c r="M3096" i="1" s="1" a="1"/>
  <c r="M3096" i="1" s="1"/>
  <c r="J3096" i="1"/>
  <c r="V3091" i="1"/>
  <c r="O3091" i="1"/>
  <c r="L3091" i="1" a="1"/>
  <c r="L3091" i="1" s="1"/>
  <c r="M3091" i="1" s="1" a="1"/>
  <c r="M3091" i="1" s="1"/>
  <c r="J3091" i="1"/>
  <c r="V3090" i="1"/>
  <c r="O3090" i="1"/>
  <c r="L3090" i="1" a="1"/>
  <c r="L3090" i="1" s="1"/>
  <c r="M3090" i="1" s="1" a="1"/>
  <c r="M3090" i="1" s="1"/>
  <c r="J3090" i="1"/>
  <c r="V3087" i="1"/>
  <c r="O3087" i="1"/>
  <c r="L3087" i="1" a="1"/>
  <c r="L3087" i="1" s="1"/>
  <c r="M3087" i="1" s="1" a="1"/>
  <c r="M3087" i="1" s="1"/>
  <c r="J3087" i="1"/>
  <c r="V3086" i="1"/>
  <c r="O3086" i="1"/>
  <c r="L3086" i="1" a="1"/>
  <c r="L3086" i="1" s="1"/>
  <c r="M3086" i="1" s="1" a="1"/>
  <c r="M3086" i="1" s="1"/>
  <c r="J3086" i="1"/>
  <c r="V3085" i="1"/>
  <c r="O3085" i="1"/>
  <c r="L3085" i="1" a="1"/>
  <c r="L3085" i="1" s="1"/>
  <c r="M3085" i="1" s="1" a="1"/>
  <c r="M3085" i="1" s="1"/>
  <c r="J3085" i="1"/>
  <c r="V3053" i="1"/>
  <c r="O3053" i="1"/>
  <c r="L3053" i="1" a="1"/>
  <c r="L3053" i="1" s="1"/>
  <c r="M3053" i="1" s="1" a="1"/>
  <c r="M3053" i="1" s="1"/>
  <c r="J3053" i="1"/>
  <c r="V3052" i="1"/>
  <c r="O3052" i="1"/>
  <c r="L3052" i="1" a="1"/>
  <c r="L3052" i="1" s="1"/>
  <c r="M3052" i="1" s="1" a="1"/>
  <c r="M3052" i="1" s="1"/>
  <c r="J3052" i="1"/>
  <c r="V3047" i="1"/>
  <c r="O3047" i="1"/>
  <c r="L3047" i="1" a="1"/>
  <c r="L3047" i="1" s="1"/>
  <c r="M3047" i="1" s="1" a="1"/>
  <c r="M3047" i="1" s="1"/>
  <c r="J3047" i="1"/>
  <c r="V3042" i="1"/>
  <c r="O3042" i="1"/>
  <c r="L3042" i="1" a="1"/>
  <c r="L3042" i="1" s="1"/>
  <c r="M3042" i="1" s="1" a="1"/>
  <c r="M3042" i="1" s="1"/>
  <c r="J3042" i="1"/>
  <c r="V3041" i="1"/>
  <c r="O3041" i="1"/>
  <c r="L3041" i="1" a="1"/>
  <c r="L3041" i="1" s="1"/>
  <c r="M3041" i="1" s="1" a="1"/>
  <c r="M3041" i="1" s="1"/>
  <c r="J3041" i="1"/>
  <c r="V3037" i="1"/>
  <c r="O3037" i="1"/>
  <c r="L3037" i="1" a="1"/>
  <c r="L3037" i="1" s="1"/>
  <c r="M3037" i="1" s="1" a="1"/>
  <c r="M3037" i="1" s="1"/>
  <c r="J3037" i="1"/>
  <c r="V3036" i="1"/>
  <c r="O3036" i="1"/>
  <c r="L3036" i="1" a="1"/>
  <c r="L3036" i="1" s="1"/>
  <c r="M3036" i="1" s="1" a="1"/>
  <c r="M3036" i="1" s="1"/>
  <c r="J3036" i="1"/>
  <c r="V2984" i="1"/>
  <c r="O2984" i="1"/>
  <c r="L2984" i="1" a="1"/>
  <c r="L2984" i="1" s="1"/>
  <c r="M2984" i="1" s="1" a="1"/>
  <c r="M2984" i="1" s="1"/>
  <c r="J2984" i="1"/>
  <c r="V2983" i="1"/>
  <c r="O2983" i="1"/>
  <c r="L2983" i="1" a="1"/>
  <c r="L2983" i="1" s="1"/>
  <c r="M2983" i="1" s="1" a="1"/>
  <c r="M2983" i="1" s="1"/>
  <c r="J2983" i="1"/>
  <c r="V2982" i="1"/>
  <c r="O2982" i="1"/>
  <c r="L2982" i="1" a="1"/>
  <c r="L2982" i="1" s="1"/>
  <c r="M2982" i="1" s="1" a="1"/>
  <c r="M2982" i="1" s="1"/>
  <c r="J2982" i="1"/>
  <c r="V2976" i="1"/>
  <c r="O2976" i="1"/>
  <c r="L2976" i="1" a="1"/>
  <c r="L2976" i="1" s="1"/>
  <c r="M2976" i="1" s="1" a="1"/>
  <c r="M2976" i="1" s="1"/>
  <c r="J2976" i="1"/>
  <c r="V2975" i="1"/>
  <c r="O2975" i="1"/>
  <c r="L2975" i="1" a="1"/>
  <c r="L2975" i="1" s="1"/>
  <c r="M2975" i="1" s="1" a="1"/>
  <c r="M2975" i="1" s="1"/>
  <c r="J2975" i="1"/>
  <c r="V2974" i="1"/>
  <c r="O2974" i="1"/>
  <c r="L2974" i="1" a="1"/>
  <c r="L2974" i="1" s="1"/>
  <c r="M2974" i="1" s="1" a="1"/>
  <c r="M2974" i="1" s="1"/>
  <c r="J2974" i="1"/>
  <c r="V2954" i="1"/>
  <c r="O2954" i="1"/>
  <c r="L2954" i="1" a="1"/>
  <c r="L2954" i="1" s="1"/>
  <c r="M2954" i="1" s="1" a="1"/>
  <c r="M2954" i="1" s="1"/>
  <c r="J2954" i="1"/>
  <c r="V2949" i="1"/>
  <c r="O2949" i="1"/>
  <c r="L2949" i="1" a="1"/>
  <c r="L2949" i="1" s="1"/>
  <c r="M2949" i="1" s="1" a="1"/>
  <c r="M2949" i="1" s="1"/>
  <c r="J2949" i="1"/>
  <c r="V2948" i="1"/>
  <c r="O2948" i="1"/>
  <c r="L2948" i="1" a="1"/>
  <c r="L2948" i="1" s="1"/>
  <c r="M2948" i="1" s="1" a="1"/>
  <c r="M2948" i="1" s="1"/>
  <c r="J2948" i="1"/>
  <c r="V2945" i="1"/>
  <c r="O2945" i="1"/>
  <c r="L2945" i="1" a="1"/>
  <c r="L2945" i="1" s="1"/>
  <c r="M2945" i="1" s="1" a="1"/>
  <c r="M2945" i="1" s="1"/>
  <c r="J2945" i="1"/>
  <c r="V2944" i="1"/>
  <c r="O2944" i="1"/>
  <c r="L2944" i="1" a="1"/>
  <c r="L2944" i="1" s="1"/>
  <c r="M2944" i="1" s="1" a="1"/>
  <c r="M2944" i="1" s="1"/>
  <c r="J2944" i="1"/>
  <c r="V2943" i="1"/>
  <c r="O2943" i="1"/>
  <c r="L2943" i="1" a="1"/>
  <c r="L2943" i="1" s="1"/>
  <c r="M2943" i="1" s="1" a="1"/>
  <c r="M2943" i="1" s="1"/>
  <c r="J2943" i="1"/>
  <c r="V2925" i="1"/>
  <c r="O2925" i="1"/>
  <c r="L2925" i="1" a="1"/>
  <c r="L2925" i="1" s="1"/>
  <c r="M2925" i="1" s="1" a="1"/>
  <c r="M2925" i="1" s="1"/>
  <c r="J2925" i="1"/>
  <c r="V2924" i="1"/>
  <c r="O2924" i="1"/>
  <c r="L2924" i="1" a="1"/>
  <c r="L2924" i="1" s="1"/>
  <c r="M2924" i="1" s="1" a="1"/>
  <c r="M2924" i="1" s="1"/>
  <c r="J2924" i="1"/>
  <c r="V2918" i="1"/>
  <c r="O2918" i="1"/>
  <c r="L2918" i="1" a="1"/>
  <c r="L2918" i="1" s="1"/>
  <c r="M2918" i="1" s="1" a="1"/>
  <c r="M2918" i="1" s="1"/>
  <c r="J2918" i="1"/>
  <c r="V2913" i="1"/>
  <c r="O2913" i="1"/>
  <c r="L2913" i="1" a="1"/>
  <c r="L2913" i="1" s="1"/>
  <c r="M2913" i="1" s="1" a="1"/>
  <c r="M2913" i="1" s="1"/>
  <c r="J2913" i="1"/>
  <c r="V2912" i="1"/>
  <c r="O2912" i="1"/>
  <c r="L2912" i="1" a="1"/>
  <c r="L2912" i="1" s="1"/>
  <c r="M2912" i="1" s="1" a="1"/>
  <c r="M2912" i="1" s="1"/>
  <c r="J2912" i="1"/>
  <c r="V2908" i="1"/>
  <c r="O2908" i="1"/>
  <c r="L2908" i="1" a="1"/>
  <c r="L2908" i="1" s="1"/>
  <c r="M2908" i="1" s="1" a="1"/>
  <c r="M2908" i="1" s="1"/>
  <c r="J2908" i="1"/>
  <c r="F1783" i="3"/>
  <c r="N1783" i="3" s="1"/>
  <c r="F1782" i="3"/>
  <c r="N1782" i="3" s="1"/>
  <c r="F1781" i="3"/>
  <c r="N1781" i="3" s="1"/>
  <c r="F1780" i="3"/>
  <c r="N1780" i="3" s="1"/>
  <c r="F1779" i="3"/>
  <c r="N1779" i="3" s="1"/>
  <c r="F1778" i="3"/>
  <c r="N1778" i="3" s="1"/>
  <c r="F1777" i="3"/>
  <c r="N1777" i="3" s="1"/>
  <c r="F1776" i="3"/>
  <c r="N1776" i="3" s="1"/>
  <c r="F1775" i="3"/>
  <c r="N1775" i="3" s="1"/>
  <c r="F1774" i="3"/>
  <c r="N1774" i="3" s="1"/>
  <c r="F1773" i="3"/>
  <c r="N1773" i="3" s="1"/>
  <c r="F1772" i="3"/>
  <c r="N1772" i="3" s="1"/>
  <c r="F1771" i="3"/>
  <c r="N1771" i="3" s="1"/>
  <c r="F1770" i="3"/>
  <c r="N1770" i="3" s="1"/>
  <c r="F1769" i="3"/>
  <c r="N1769" i="3" s="1"/>
  <c r="F1768" i="3"/>
  <c r="N1768" i="3" s="1"/>
  <c r="F1767" i="3"/>
  <c r="N1767" i="3" s="1"/>
  <c r="F1766" i="3"/>
  <c r="N1766" i="3" s="1"/>
  <c r="F1765" i="3"/>
  <c r="N1765" i="3" s="1"/>
  <c r="F1764" i="3"/>
  <c r="N1764" i="3" s="1"/>
  <c r="F1763" i="3"/>
  <c r="N1763" i="3" s="1"/>
  <c r="F1762" i="3"/>
  <c r="N1762" i="3" s="1"/>
  <c r="F1761" i="3"/>
  <c r="N1761" i="3" s="1"/>
  <c r="F1760" i="3"/>
  <c r="N1760" i="3" s="1"/>
  <c r="F1759" i="3"/>
  <c r="N1759" i="3" s="1"/>
  <c r="F1758" i="3"/>
  <c r="N1758" i="3" s="1"/>
  <c r="F1757" i="3"/>
  <c r="N1757" i="3" s="1"/>
  <c r="F1756" i="3"/>
  <c r="N1756" i="3" s="1"/>
  <c r="F1755" i="3"/>
  <c r="N1755" i="3" s="1"/>
  <c r="F1754" i="3"/>
  <c r="N1754" i="3" s="1"/>
  <c r="F1753" i="3"/>
  <c r="N1753" i="3" s="1"/>
  <c r="F1752" i="3"/>
  <c r="N1752" i="3" s="1"/>
  <c r="F1751" i="3"/>
  <c r="N1751" i="3" s="1"/>
  <c r="F1750" i="3"/>
  <c r="N1750" i="3" s="1"/>
  <c r="F1749" i="3"/>
  <c r="N1749" i="3" s="1"/>
  <c r="F1748" i="3"/>
  <c r="N1748" i="3" s="1"/>
  <c r="F1747" i="3"/>
  <c r="N1747" i="3" s="1"/>
  <c r="F1746" i="3"/>
  <c r="N1746" i="3" s="1"/>
  <c r="F1745" i="3"/>
  <c r="N1745" i="3" s="1"/>
  <c r="F1744" i="3"/>
  <c r="N1744" i="3" s="1"/>
  <c r="F1663" i="3"/>
  <c r="N1663" i="3" s="1"/>
  <c r="F1662" i="3"/>
  <c r="N1662" i="3" s="1"/>
  <c r="F1661" i="3"/>
  <c r="N1661" i="3" s="1"/>
  <c r="F1660" i="3"/>
  <c r="N1660" i="3" s="1"/>
  <c r="F1659" i="3"/>
  <c r="N1659" i="3" s="1"/>
  <c r="F1658" i="3"/>
  <c r="N1658" i="3" s="1"/>
  <c r="F1657" i="3"/>
  <c r="N1657" i="3" s="1"/>
  <c r="F1656" i="3"/>
  <c r="N1656" i="3" s="1"/>
  <c r="F1655" i="3"/>
  <c r="N1655" i="3" s="1"/>
  <c r="F1654" i="3"/>
  <c r="N1654" i="3" s="1"/>
  <c r="F1653" i="3"/>
  <c r="N1653" i="3" s="1"/>
  <c r="F1652" i="3"/>
  <c r="N1652" i="3" s="1"/>
  <c r="F1651" i="3"/>
  <c r="N1651" i="3" s="1"/>
  <c r="F1650" i="3"/>
  <c r="N1650" i="3" s="1"/>
  <c r="F1649" i="3"/>
  <c r="N1649" i="3" s="1"/>
  <c r="F1648" i="3"/>
  <c r="N1648" i="3" s="1"/>
  <c r="F1647" i="3"/>
  <c r="N1647" i="3" s="1"/>
  <c r="F1646" i="3"/>
  <c r="N1646" i="3" s="1"/>
  <c r="F1645" i="3"/>
  <c r="N1645" i="3" s="1"/>
  <c r="F1644" i="3"/>
  <c r="N1644" i="3" s="1"/>
  <c r="F1643" i="3"/>
  <c r="N1643" i="3" s="1"/>
  <c r="F1642" i="3"/>
  <c r="N1642" i="3" s="1"/>
  <c r="F1641" i="3"/>
  <c r="N1641" i="3" s="1"/>
  <c r="F1640" i="3"/>
  <c r="N1640" i="3" s="1"/>
  <c r="F1639" i="3"/>
  <c r="N1639" i="3" s="1"/>
  <c r="F1638" i="3"/>
  <c r="N1638" i="3" s="1"/>
  <c r="F1637" i="3"/>
  <c r="N1637" i="3" s="1"/>
  <c r="F1636" i="3"/>
  <c r="N1636" i="3" s="1"/>
  <c r="F1635" i="3"/>
  <c r="N1635" i="3" s="1"/>
  <c r="F1634" i="3"/>
  <c r="N1634" i="3" s="1"/>
  <c r="F1633" i="3"/>
  <c r="N1633" i="3" s="1"/>
  <c r="F1632" i="3"/>
  <c r="N1632" i="3" s="1"/>
  <c r="F1631" i="3"/>
  <c r="N1631" i="3" s="1"/>
  <c r="F1630" i="3"/>
  <c r="N1630" i="3" s="1"/>
  <c r="F1629" i="3"/>
  <c r="N1629" i="3" s="1"/>
  <c r="F1628" i="3"/>
  <c r="N1628" i="3" s="1"/>
  <c r="F1627" i="3"/>
  <c r="N1627" i="3" s="1"/>
  <c r="F1626" i="3"/>
  <c r="N1626" i="3" s="1"/>
  <c r="F1625" i="3"/>
  <c r="N1625" i="3" s="1"/>
  <c r="F1624" i="3"/>
  <c r="N1624" i="3" s="1"/>
  <c r="F1543" i="3"/>
  <c r="N1543" i="3" s="1"/>
  <c r="F1542" i="3"/>
  <c r="N1542" i="3" s="1"/>
  <c r="F1541" i="3"/>
  <c r="N1541" i="3" s="1"/>
  <c r="F1540" i="3"/>
  <c r="N1540" i="3" s="1"/>
  <c r="F1539" i="3"/>
  <c r="N1539" i="3" s="1"/>
  <c r="F1538" i="3"/>
  <c r="N1538" i="3" s="1"/>
  <c r="F1537" i="3"/>
  <c r="N1537" i="3" s="1"/>
  <c r="F1536" i="3"/>
  <c r="N1536" i="3" s="1"/>
  <c r="F1535" i="3"/>
  <c r="N1535" i="3" s="1"/>
  <c r="F1534" i="3"/>
  <c r="N1534" i="3" s="1"/>
  <c r="F1533" i="3"/>
  <c r="N1533" i="3" s="1"/>
  <c r="F1532" i="3"/>
  <c r="N1532" i="3" s="1"/>
  <c r="F1531" i="3"/>
  <c r="N1531" i="3" s="1"/>
  <c r="F1530" i="3"/>
  <c r="N1530" i="3" s="1"/>
  <c r="F1529" i="3"/>
  <c r="N1529" i="3" s="1"/>
  <c r="F1528" i="3"/>
  <c r="N1528" i="3" s="1"/>
  <c r="F1527" i="3"/>
  <c r="N1527" i="3" s="1"/>
  <c r="F1526" i="3"/>
  <c r="N1526" i="3" s="1"/>
  <c r="F1525" i="3"/>
  <c r="N1525" i="3" s="1"/>
  <c r="F1524" i="3"/>
  <c r="N1524" i="3" s="1"/>
  <c r="F1523" i="3"/>
  <c r="N1523" i="3" s="1"/>
  <c r="F1522" i="3"/>
  <c r="N1522" i="3" s="1"/>
  <c r="F1521" i="3"/>
  <c r="N1521" i="3" s="1"/>
  <c r="F1520" i="3"/>
  <c r="N1520" i="3" s="1"/>
  <c r="F1519" i="3"/>
  <c r="N1519" i="3" s="1"/>
  <c r="F1518" i="3"/>
  <c r="N1518" i="3" s="1"/>
  <c r="F1517" i="3"/>
  <c r="N1517" i="3" s="1"/>
  <c r="F1516" i="3"/>
  <c r="N1516" i="3" s="1"/>
  <c r="F1515" i="3"/>
  <c r="N1515" i="3" s="1"/>
  <c r="F1514" i="3"/>
  <c r="N1514" i="3" s="1"/>
  <c r="F1513" i="3"/>
  <c r="N1513" i="3" s="1"/>
  <c r="F1512" i="3"/>
  <c r="N1512" i="3" s="1"/>
  <c r="F1511" i="3"/>
  <c r="N1511" i="3" s="1"/>
  <c r="F1510" i="3"/>
  <c r="N1510" i="3" s="1"/>
  <c r="F1509" i="3"/>
  <c r="N1509" i="3" s="1"/>
  <c r="F1508" i="3"/>
  <c r="N1508" i="3" s="1"/>
  <c r="F1507" i="3"/>
  <c r="N1507" i="3" s="1"/>
  <c r="F1506" i="3"/>
  <c r="N1506" i="3" s="1"/>
  <c r="F1505" i="3"/>
  <c r="N1505" i="3" s="1"/>
  <c r="F1504" i="3"/>
  <c r="N1504" i="3" s="1"/>
  <c r="F1743" i="3"/>
  <c r="N1743" i="3" s="1"/>
  <c r="F1742" i="3"/>
  <c r="N1742" i="3" s="1"/>
  <c r="F1741" i="3"/>
  <c r="N1741" i="3" s="1"/>
  <c r="F1740" i="3"/>
  <c r="N1740" i="3" s="1"/>
  <c r="F1739" i="3"/>
  <c r="N1739" i="3" s="1"/>
  <c r="F1738" i="3"/>
  <c r="N1738" i="3" s="1"/>
  <c r="F1737" i="3"/>
  <c r="N1737" i="3" s="1"/>
  <c r="F1736" i="3"/>
  <c r="N1736" i="3" s="1"/>
  <c r="F1735" i="3"/>
  <c r="N1735" i="3" s="1"/>
  <c r="F1734" i="3"/>
  <c r="N1734" i="3" s="1"/>
  <c r="F1733" i="3"/>
  <c r="N1733" i="3" s="1"/>
  <c r="F1732" i="3"/>
  <c r="N1732" i="3" s="1"/>
  <c r="F1731" i="3"/>
  <c r="N1731" i="3" s="1"/>
  <c r="F1730" i="3"/>
  <c r="N1730" i="3" s="1"/>
  <c r="F1729" i="3"/>
  <c r="N1729" i="3" s="1"/>
  <c r="F1728" i="3"/>
  <c r="N1728" i="3" s="1"/>
  <c r="F1727" i="3"/>
  <c r="N1727" i="3" s="1"/>
  <c r="F1726" i="3"/>
  <c r="N1726" i="3" s="1"/>
  <c r="F1725" i="3"/>
  <c r="N1725" i="3" s="1"/>
  <c r="F1724" i="3"/>
  <c r="N1724" i="3" s="1"/>
  <c r="F1723" i="3"/>
  <c r="N1723" i="3" s="1"/>
  <c r="F1722" i="3"/>
  <c r="N1722" i="3" s="1"/>
  <c r="F1721" i="3"/>
  <c r="N1721" i="3" s="1"/>
  <c r="F1720" i="3"/>
  <c r="N1720" i="3" s="1"/>
  <c r="F1719" i="3"/>
  <c r="N1719" i="3" s="1"/>
  <c r="F1718" i="3"/>
  <c r="N1718" i="3" s="1"/>
  <c r="F1717" i="3"/>
  <c r="N1717" i="3" s="1"/>
  <c r="F1716" i="3"/>
  <c r="N1716" i="3" s="1"/>
  <c r="F1715" i="3"/>
  <c r="N1715" i="3" s="1"/>
  <c r="F1714" i="3"/>
  <c r="N1714" i="3" s="1"/>
  <c r="F1713" i="3"/>
  <c r="N1713" i="3" s="1"/>
  <c r="F1712" i="3"/>
  <c r="N1712" i="3" s="1"/>
  <c r="F1711" i="3"/>
  <c r="N1711" i="3" s="1"/>
  <c r="F1710" i="3"/>
  <c r="N1710" i="3" s="1"/>
  <c r="F1709" i="3"/>
  <c r="N1709" i="3" s="1"/>
  <c r="F1708" i="3"/>
  <c r="N1708" i="3" s="1"/>
  <c r="F1707" i="3"/>
  <c r="N1707" i="3" s="1"/>
  <c r="F1706" i="3"/>
  <c r="N1706" i="3" s="1"/>
  <c r="F1705" i="3"/>
  <c r="N1705" i="3" s="1"/>
  <c r="F1704" i="3"/>
  <c r="N1704" i="3" s="1"/>
  <c r="F1623" i="3"/>
  <c r="N1623" i="3" s="1"/>
  <c r="F1622" i="3"/>
  <c r="N1622" i="3" s="1"/>
  <c r="F1621" i="3"/>
  <c r="N1621" i="3" s="1"/>
  <c r="F1620" i="3"/>
  <c r="N1620" i="3" s="1"/>
  <c r="F1619" i="3"/>
  <c r="N1619" i="3" s="1"/>
  <c r="F1618" i="3"/>
  <c r="N1618" i="3" s="1"/>
  <c r="F1617" i="3"/>
  <c r="N1617" i="3" s="1"/>
  <c r="F1616" i="3"/>
  <c r="N1616" i="3" s="1"/>
  <c r="F1615" i="3"/>
  <c r="N1615" i="3" s="1"/>
  <c r="F1614" i="3"/>
  <c r="N1614" i="3" s="1"/>
  <c r="F1613" i="3"/>
  <c r="N1613" i="3" s="1"/>
  <c r="F1612" i="3"/>
  <c r="N1612" i="3" s="1"/>
  <c r="F1611" i="3"/>
  <c r="N1611" i="3" s="1"/>
  <c r="F1610" i="3"/>
  <c r="N1610" i="3" s="1"/>
  <c r="F1609" i="3"/>
  <c r="N1609" i="3" s="1"/>
  <c r="F1608" i="3"/>
  <c r="N1608" i="3" s="1"/>
  <c r="F1607" i="3"/>
  <c r="N1607" i="3" s="1"/>
  <c r="F1606" i="3"/>
  <c r="N1606" i="3" s="1"/>
  <c r="F1605" i="3"/>
  <c r="N1605" i="3" s="1"/>
  <c r="F1604" i="3"/>
  <c r="N1604" i="3" s="1"/>
  <c r="F1603" i="3"/>
  <c r="N1603" i="3" s="1"/>
  <c r="F1602" i="3"/>
  <c r="N1602" i="3" s="1"/>
  <c r="F1601" i="3"/>
  <c r="N1601" i="3" s="1"/>
  <c r="F1600" i="3"/>
  <c r="N1600" i="3" s="1"/>
  <c r="F1599" i="3"/>
  <c r="N1599" i="3" s="1"/>
  <c r="F1598" i="3"/>
  <c r="N1598" i="3" s="1"/>
  <c r="F1597" i="3"/>
  <c r="N1597" i="3" s="1"/>
  <c r="F1596" i="3"/>
  <c r="N1596" i="3" s="1"/>
  <c r="F1595" i="3"/>
  <c r="N1595" i="3" s="1"/>
  <c r="F1594" i="3"/>
  <c r="N1594" i="3" s="1"/>
  <c r="F1593" i="3"/>
  <c r="N1593" i="3" s="1"/>
  <c r="F1592" i="3"/>
  <c r="N1592" i="3" s="1"/>
  <c r="F1591" i="3"/>
  <c r="N1591" i="3" s="1"/>
  <c r="F1590" i="3"/>
  <c r="N1590" i="3" s="1"/>
  <c r="F1589" i="3"/>
  <c r="N1589" i="3" s="1"/>
  <c r="F1588" i="3"/>
  <c r="N1588" i="3" s="1"/>
  <c r="F1587" i="3"/>
  <c r="N1587" i="3" s="1"/>
  <c r="F1586" i="3"/>
  <c r="N1586" i="3" s="1"/>
  <c r="F1585" i="3"/>
  <c r="N1585" i="3" s="1"/>
  <c r="F1584" i="3"/>
  <c r="N1584" i="3" s="1"/>
  <c r="F1503" i="3"/>
  <c r="N1503" i="3" s="1"/>
  <c r="F1502" i="3"/>
  <c r="N1502" i="3" s="1"/>
  <c r="F1501" i="3"/>
  <c r="N1501" i="3" s="1"/>
  <c r="F1500" i="3"/>
  <c r="N1500" i="3" s="1"/>
  <c r="F1499" i="3"/>
  <c r="N1499" i="3" s="1"/>
  <c r="F1498" i="3"/>
  <c r="N1498" i="3" s="1"/>
  <c r="F1497" i="3"/>
  <c r="N1497" i="3" s="1"/>
  <c r="F1496" i="3"/>
  <c r="N1496" i="3" s="1"/>
  <c r="F1495" i="3"/>
  <c r="N1495" i="3" s="1"/>
  <c r="F1494" i="3"/>
  <c r="N1494" i="3" s="1"/>
  <c r="F1493" i="3"/>
  <c r="N1493" i="3" s="1"/>
  <c r="F1492" i="3"/>
  <c r="N1492" i="3" s="1"/>
  <c r="F1491" i="3"/>
  <c r="N1491" i="3" s="1"/>
  <c r="F1490" i="3"/>
  <c r="N1490" i="3" s="1"/>
  <c r="F1489" i="3"/>
  <c r="N1489" i="3" s="1"/>
  <c r="F1488" i="3"/>
  <c r="N1488" i="3" s="1"/>
  <c r="F1487" i="3"/>
  <c r="N1487" i="3" s="1"/>
  <c r="F1486" i="3"/>
  <c r="N1486" i="3" s="1"/>
  <c r="F1485" i="3"/>
  <c r="N1485" i="3" s="1"/>
  <c r="F1484" i="3"/>
  <c r="N1484" i="3" s="1"/>
  <c r="F1478" i="3"/>
  <c r="N1478" i="3" s="1"/>
  <c r="F1477" i="3"/>
  <c r="N1477" i="3" s="1"/>
  <c r="F1476" i="3"/>
  <c r="N1476" i="3" s="1"/>
  <c r="F1475" i="3"/>
  <c r="N1475" i="3" s="1"/>
  <c r="F1474" i="3"/>
  <c r="N1474" i="3" s="1"/>
  <c r="F1473" i="3"/>
  <c r="N1473" i="3" s="1"/>
  <c r="F1472" i="3"/>
  <c r="N1472" i="3" s="1"/>
  <c r="F1471" i="3"/>
  <c r="N1471" i="3" s="1"/>
  <c r="F1470" i="3"/>
  <c r="N1470" i="3" s="1"/>
  <c r="F1469" i="3"/>
  <c r="N1469" i="3" s="1"/>
  <c r="F1483" i="3"/>
  <c r="N1483" i="3" s="1"/>
  <c r="F1482" i="3"/>
  <c r="N1482" i="3" s="1"/>
  <c r="F1481" i="3"/>
  <c r="N1481" i="3" s="1"/>
  <c r="F1480" i="3"/>
  <c r="N1480" i="3" s="1"/>
  <c r="F1479" i="3"/>
  <c r="N1479" i="3" s="1"/>
  <c r="F1468" i="3"/>
  <c r="N1468" i="3" s="1"/>
  <c r="F1467" i="3"/>
  <c r="N1467" i="3" s="1"/>
  <c r="F1466" i="3"/>
  <c r="N1466" i="3" s="1"/>
  <c r="F1465" i="3"/>
  <c r="N1465" i="3" s="1"/>
  <c r="F1464" i="3"/>
  <c r="N1464" i="3" s="1"/>
  <c r="F1703" i="3"/>
  <c r="N1703" i="3" s="1"/>
  <c r="F1702" i="3"/>
  <c r="N1702" i="3" s="1"/>
  <c r="F1701" i="3"/>
  <c r="N1701" i="3" s="1"/>
  <c r="F1700" i="3"/>
  <c r="N1700" i="3" s="1"/>
  <c r="F1699" i="3"/>
  <c r="N1699" i="3" s="1"/>
  <c r="F1698" i="3"/>
  <c r="N1698" i="3" s="1"/>
  <c r="F1697" i="3"/>
  <c r="N1697" i="3" s="1"/>
  <c r="F1696" i="3"/>
  <c r="N1696" i="3" s="1"/>
  <c r="F1695" i="3"/>
  <c r="N1695" i="3" s="1"/>
  <c r="F1694" i="3"/>
  <c r="N1694" i="3" s="1"/>
  <c r="F1693" i="3"/>
  <c r="N1693" i="3" s="1"/>
  <c r="F1692" i="3"/>
  <c r="N1692" i="3" s="1"/>
  <c r="F1691" i="3"/>
  <c r="N1691" i="3" s="1"/>
  <c r="F1690" i="3"/>
  <c r="N1690" i="3" s="1"/>
  <c r="F1689" i="3"/>
  <c r="N1689" i="3" s="1"/>
  <c r="F1688" i="3"/>
  <c r="N1688" i="3" s="1"/>
  <c r="F1687" i="3"/>
  <c r="N1687" i="3" s="1"/>
  <c r="F1686" i="3"/>
  <c r="N1686" i="3" s="1"/>
  <c r="F1685" i="3"/>
  <c r="N1685" i="3" s="1"/>
  <c r="F1684" i="3"/>
  <c r="N1684" i="3" s="1"/>
  <c r="F1583" i="3"/>
  <c r="N1583" i="3" s="1"/>
  <c r="F1582" i="3"/>
  <c r="N1582" i="3" s="1"/>
  <c r="F1581" i="3"/>
  <c r="N1581" i="3" s="1"/>
  <c r="F1580" i="3"/>
  <c r="N1580" i="3" s="1"/>
  <c r="F1579" i="3"/>
  <c r="N1579" i="3" s="1"/>
  <c r="F1578" i="3"/>
  <c r="N1578" i="3" s="1"/>
  <c r="F1577" i="3"/>
  <c r="N1577" i="3" s="1"/>
  <c r="F1576" i="3"/>
  <c r="N1576" i="3" s="1"/>
  <c r="F1575" i="3"/>
  <c r="N1575" i="3" s="1"/>
  <c r="F1574" i="3"/>
  <c r="N1574" i="3" s="1"/>
  <c r="F1573" i="3"/>
  <c r="N1573" i="3" s="1"/>
  <c r="F1572" i="3"/>
  <c r="N1572" i="3" s="1"/>
  <c r="F1571" i="3"/>
  <c r="N1571" i="3" s="1"/>
  <c r="F1570" i="3"/>
  <c r="N1570" i="3" s="1"/>
  <c r="F1569" i="3"/>
  <c r="N1569" i="3" s="1"/>
  <c r="F1568" i="3"/>
  <c r="N1568" i="3" s="1"/>
  <c r="F1567" i="3"/>
  <c r="N1567" i="3" s="1"/>
  <c r="F1566" i="3"/>
  <c r="N1566" i="3" s="1"/>
  <c r="F1565" i="3"/>
  <c r="N1565" i="3" s="1"/>
  <c r="F1564" i="3"/>
  <c r="N1564" i="3" s="1"/>
  <c r="F1463" i="3"/>
  <c r="N1463" i="3" s="1"/>
  <c r="F1462" i="3"/>
  <c r="N1462" i="3" s="1"/>
  <c r="F1461" i="3"/>
  <c r="N1461" i="3" s="1"/>
  <c r="F1460" i="3"/>
  <c r="N1460" i="3" s="1"/>
  <c r="F1459" i="3"/>
  <c r="N1459" i="3" s="1"/>
  <c r="F1458" i="3"/>
  <c r="N1458" i="3" s="1"/>
  <c r="F1457" i="3"/>
  <c r="N1457" i="3" s="1"/>
  <c r="F1456" i="3"/>
  <c r="N1456" i="3" s="1"/>
  <c r="F1455" i="3"/>
  <c r="N1455" i="3" s="1"/>
  <c r="F1454" i="3"/>
  <c r="N1454" i="3" s="1"/>
  <c r="F1453" i="3"/>
  <c r="N1453" i="3" s="1"/>
  <c r="F1452" i="3"/>
  <c r="N1452" i="3" s="1"/>
  <c r="F1451" i="3"/>
  <c r="N1451" i="3" s="1"/>
  <c r="F1450" i="3"/>
  <c r="N1450" i="3" s="1"/>
  <c r="F1449" i="3"/>
  <c r="N1449" i="3" s="1"/>
  <c r="F1448" i="3"/>
  <c r="N1448" i="3" s="1"/>
  <c r="F1447" i="3"/>
  <c r="N1447" i="3" s="1"/>
  <c r="F1446" i="3"/>
  <c r="N1446" i="3" s="1"/>
  <c r="F1445" i="3"/>
  <c r="N1445" i="3" s="1"/>
  <c r="F1444" i="3"/>
  <c r="N1444" i="3" s="1"/>
  <c r="F1683" i="3"/>
  <c r="N1683" i="3" s="1"/>
  <c r="F1682" i="3"/>
  <c r="N1682" i="3" s="1"/>
  <c r="F1681" i="3"/>
  <c r="N1681" i="3" s="1"/>
  <c r="F1680" i="3"/>
  <c r="N1680" i="3" s="1"/>
  <c r="F1679" i="3"/>
  <c r="N1679" i="3" s="1"/>
  <c r="F1678" i="3"/>
  <c r="N1678" i="3" s="1"/>
  <c r="F1677" i="3"/>
  <c r="N1677" i="3" s="1"/>
  <c r="F1676" i="3"/>
  <c r="N1676" i="3" s="1"/>
  <c r="F1675" i="3"/>
  <c r="N1675" i="3" s="1"/>
  <c r="F1674" i="3"/>
  <c r="N1674" i="3" s="1"/>
  <c r="F1563" i="3"/>
  <c r="N1563" i="3" s="1"/>
  <c r="F1562" i="3"/>
  <c r="N1562" i="3" s="1"/>
  <c r="F1561" i="3"/>
  <c r="N1561" i="3" s="1"/>
  <c r="F1560" i="3"/>
  <c r="N1560" i="3" s="1"/>
  <c r="F1559" i="3"/>
  <c r="N1559" i="3" s="1"/>
  <c r="F1558" i="3"/>
  <c r="N1558" i="3" s="1"/>
  <c r="F1557" i="3"/>
  <c r="N1557" i="3" s="1"/>
  <c r="F1556" i="3"/>
  <c r="N1556" i="3" s="1"/>
  <c r="F1555" i="3"/>
  <c r="N1555" i="3" s="1"/>
  <c r="F1554" i="3"/>
  <c r="N1554" i="3" s="1"/>
  <c r="F1443" i="3"/>
  <c r="N1443" i="3" s="1"/>
  <c r="F1442" i="3"/>
  <c r="N1442" i="3" s="1"/>
  <c r="F1441" i="3"/>
  <c r="N1441" i="3" s="1"/>
  <c r="F1440" i="3"/>
  <c r="N1440" i="3" s="1"/>
  <c r="F1439" i="3"/>
  <c r="N1439" i="3" s="1"/>
  <c r="F1438" i="3"/>
  <c r="N1438" i="3" s="1"/>
  <c r="F1437" i="3"/>
  <c r="N1437" i="3" s="1"/>
  <c r="F1436" i="3"/>
  <c r="N1436" i="3" s="1"/>
  <c r="F1435" i="3"/>
  <c r="N1435" i="3" s="1"/>
  <c r="F1434" i="3"/>
  <c r="N1434" i="3" s="1"/>
  <c r="F1673" i="3"/>
  <c r="N1673" i="3" s="1"/>
  <c r="F1672" i="3"/>
  <c r="N1672" i="3" s="1"/>
  <c r="F1671" i="3"/>
  <c r="N1671" i="3" s="1"/>
  <c r="F1670" i="3"/>
  <c r="N1670" i="3" s="1"/>
  <c r="F1669" i="3"/>
  <c r="N1669" i="3" s="1"/>
  <c r="F1668" i="3"/>
  <c r="N1668" i="3" s="1"/>
  <c r="F1667" i="3"/>
  <c r="N1667" i="3" s="1"/>
  <c r="F1666" i="3"/>
  <c r="N1666" i="3" s="1"/>
  <c r="F1665" i="3"/>
  <c r="N1665" i="3" s="1"/>
  <c r="F1664" i="3"/>
  <c r="N1664" i="3" s="1"/>
  <c r="F1553" i="3"/>
  <c r="N1553" i="3" s="1"/>
  <c r="F1552" i="3"/>
  <c r="N1552" i="3" s="1"/>
  <c r="F1551" i="3"/>
  <c r="N1551" i="3" s="1"/>
  <c r="F1550" i="3"/>
  <c r="N1550" i="3" s="1"/>
  <c r="F1549" i="3"/>
  <c r="N1549" i="3" s="1"/>
  <c r="F1433" i="3"/>
  <c r="N1433" i="3" s="1"/>
  <c r="F1432" i="3"/>
  <c r="N1432" i="3" s="1"/>
  <c r="F1431" i="3"/>
  <c r="N1431" i="3" s="1"/>
  <c r="F1430" i="3"/>
  <c r="N1430" i="3" s="1"/>
  <c r="F1429" i="3"/>
  <c r="N1429" i="3" s="1"/>
  <c r="F1548" i="3"/>
  <c r="N1548" i="3" s="1"/>
  <c r="F1547" i="3"/>
  <c r="N1547" i="3" s="1"/>
  <c r="F1546" i="3"/>
  <c r="N1546" i="3" s="1"/>
  <c r="F1545" i="3"/>
  <c r="N1545" i="3" s="1"/>
  <c r="F1544" i="3"/>
  <c r="N1544" i="3" s="1"/>
  <c r="F1428" i="3"/>
  <c r="N1428" i="3" s="1"/>
  <c r="F1427" i="3"/>
  <c r="N1427" i="3" s="1"/>
  <c r="F1426" i="3"/>
  <c r="N1426" i="3" s="1"/>
  <c r="F1425" i="3"/>
  <c r="N1425" i="3" s="1"/>
  <c r="F1424" i="3"/>
  <c r="N1424" i="3" s="1"/>
  <c r="V2396" i="1"/>
  <c r="O2396" i="1"/>
  <c r="L2396" i="1" a="1"/>
  <c r="L2396" i="1" s="1"/>
  <c r="M2396" i="1" s="1" a="1"/>
  <c r="M2396" i="1" s="1"/>
  <c r="J2396" i="1"/>
  <c r="V2395" i="1"/>
  <c r="O2395" i="1"/>
  <c r="L2395" i="1" a="1"/>
  <c r="L2395" i="1" s="1"/>
  <c r="M2395" i="1" s="1" a="1"/>
  <c r="M2395" i="1" s="1"/>
  <c r="J2395" i="1"/>
  <c r="V2392" i="1"/>
  <c r="O2392" i="1"/>
  <c r="L2392" i="1" a="1"/>
  <c r="L2392" i="1" s="1"/>
  <c r="M2392" i="1" s="1" a="1"/>
  <c r="M2392" i="1" s="1"/>
  <c r="J2392" i="1"/>
  <c r="V2377" i="1"/>
  <c r="O2377" i="1"/>
  <c r="L2377" i="1" a="1"/>
  <c r="L2377" i="1" s="1"/>
  <c r="M2377" i="1" s="1" a="1"/>
  <c r="M2377" i="1" s="1"/>
  <c r="J2377" i="1"/>
  <c r="V2373" i="1"/>
  <c r="O2373" i="1"/>
  <c r="L2373" i="1" a="1"/>
  <c r="L2373" i="1" s="1"/>
  <c r="M2373" i="1" s="1" a="1"/>
  <c r="M2373" i="1" s="1"/>
  <c r="J2373" i="1"/>
  <c r="V2372" i="1"/>
  <c r="O2372" i="1"/>
  <c r="L2372" i="1" a="1"/>
  <c r="L2372" i="1" s="1"/>
  <c r="M2372" i="1" s="1" a="1"/>
  <c r="M2372" i="1" s="1"/>
  <c r="J2372" i="1"/>
  <c r="V2371" i="1"/>
  <c r="O2371" i="1"/>
  <c r="L2371" i="1" a="1"/>
  <c r="L2371" i="1" s="1"/>
  <c r="M2371" i="1" s="1" a="1"/>
  <c r="M2371" i="1" s="1"/>
  <c r="J2371" i="1"/>
  <c r="V2360" i="1"/>
  <c r="O2360" i="1"/>
  <c r="L2360" i="1" a="1"/>
  <c r="L2360" i="1" s="1"/>
  <c r="M2360" i="1" s="1" a="1"/>
  <c r="M2360" i="1" s="1"/>
  <c r="J2360" i="1"/>
  <c r="V2359" i="1"/>
  <c r="O2359" i="1"/>
  <c r="L2359" i="1" a="1"/>
  <c r="L2359" i="1" s="1"/>
  <c r="M2359" i="1" s="1" a="1"/>
  <c r="M2359" i="1" s="1"/>
  <c r="J2359" i="1"/>
  <c r="V2353" i="1"/>
  <c r="O2353" i="1"/>
  <c r="L2353" i="1" a="1"/>
  <c r="L2353" i="1" s="1"/>
  <c r="M2353" i="1" s="1" a="1"/>
  <c r="M2353" i="1" s="1"/>
  <c r="J2353" i="1"/>
  <c r="V2352" i="1"/>
  <c r="O2352" i="1"/>
  <c r="L2352" i="1" a="1"/>
  <c r="L2352" i="1" s="1"/>
  <c r="M2352" i="1" s="1" a="1"/>
  <c r="M2352" i="1" s="1"/>
  <c r="J2352" i="1"/>
  <c r="V2343" i="1"/>
  <c r="O2343" i="1"/>
  <c r="L2343" i="1" a="1"/>
  <c r="L2343" i="1" s="1"/>
  <c r="M2343" i="1" s="1" a="1"/>
  <c r="M2343" i="1" s="1"/>
  <c r="J2343" i="1"/>
  <c r="V2342" i="1"/>
  <c r="O2342" i="1"/>
  <c r="L2342" i="1" a="1"/>
  <c r="L2342" i="1" s="1"/>
  <c r="M2342" i="1" s="1" a="1"/>
  <c r="M2342" i="1" s="1"/>
  <c r="J2342" i="1"/>
  <c r="V2337" i="1"/>
  <c r="O2337" i="1"/>
  <c r="L2337" i="1" a="1"/>
  <c r="L2337" i="1" s="1"/>
  <c r="M2337" i="1" s="1" a="1"/>
  <c r="M2337" i="1" s="1"/>
  <c r="J2337" i="1"/>
  <c r="V2324" i="1"/>
  <c r="O2324" i="1"/>
  <c r="L2324" i="1" a="1"/>
  <c r="L2324" i="1" s="1"/>
  <c r="M2324" i="1" s="1" a="1"/>
  <c r="M2324" i="1" s="1"/>
  <c r="J2324" i="1"/>
  <c r="V2316" i="1"/>
  <c r="O2316" i="1"/>
  <c r="L2316" i="1" a="1"/>
  <c r="L2316" i="1" s="1"/>
  <c r="M2316" i="1" s="1" a="1"/>
  <c r="M2316" i="1" s="1"/>
  <c r="J2316" i="1"/>
  <c r="V2312" i="1"/>
  <c r="O2312" i="1"/>
  <c r="L2312" i="1" a="1"/>
  <c r="L2312" i="1" s="1"/>
  <c r="M2312" i="1" s="1" a="1"/>
  <c r="M2312" i="1" s="1"/>
  <c r="J2312" i="1"/>
  <c r="V2311" i="1"/>
  <c r="O2311" i="1"/>
  <c r="L2311" i="1" a="1"/>
  <c r="L2311" i="1" s="1"/>
  <c r="M2311" i="1" s="1" a="1"/>
  <c r="M2311" i="1" s="1"/>
  <c r="J2311" i="1"/>
  <c r="V2304" i="1"/>
  <c r="O2304" i="1"/>
  <c r="L2304" i="1" a="1"/>
  <c r="L2304" i="1" s="1"/>
  <c r="M2304" i="1" s="1" a="1"/>
  <c r="M2304" i="1" s="1"/>
  <c r="J2304" i="1"/>
  <c r="F1133" i="3"/>
  <c r="N1133" i="3" s="1"/>
  <c r="F1132" i="3"/>
  <c r="N1132" i="3" s="1"/>
  <c r="F1131" i="3"/>
  <c r="N1131" i="3" s="1"/>
  <c r="F1130" i="3"/>
  <c r="N1130" i="3" s="1"/>
  <c r="F1129" i="3"/>
  <c r="N1129" i="3" s="1"/>
  <c r="F1183" i="3"/>
  <c r="N1183" i="3" s="1"/>
  <c r="F1182" i="3"/>
  <c r="N1182" i="3" s="1"/>
  <c r="F1181" i="3"/>
  <c r="N1181" i="3" s="1"/>
  <c r="F1180" i="3"/>
  <c r="N1180" i="3" s="1"/>
  <c r="F1179" i="3"/>
  <c r="N1179" i="3" s="1"/>
  <c r="F1178" i="3"/>
  <c r="N1178" i="3" s="1"/>
  <c r="F1177" i="3"/>
  <c r="N1177" i="3" s="1"/>
  <c r="F1176" i="3"/>
  <c r="N1176" i="3" s="1"/>
  <c r="F1175" i="3"/>
  <c r="N1175" i="3" s="1"/>
  <c r="F1174" i="3"/>
  <c r="N1174" i="3" s="1"/>
  <c r="F1173" i="3"/>
  <c r="N1173" i="3" s="1"/>
  <c r="F1172" i="3"/>
  <c r="N1172" i="3" s="1"/>
  <c r="F1171" i="3"/>
  <c r="N1171" i="3" s="1"/>
  <c r="F1170" i="3"/>
  <c r="N1170" i="3" s="1"/>
  <c r="F1169" i="3"/>
  <c r="N1169" i="3" s="1"/>
  <c r="F1168" i="3"/>
  <c r="N1168" i="3" s="1"/>
  <c r="F1167" i="3"/>
  <c r="N1167" i="3" s="1"/>
  <c r="F1166" i="3"/>
  <c r="N1166" i="3" s="1"/>
  <c r="F1165" i="3"/>
  <c r="N1165" i="3" s="1"/>
  <c r="F1164" i="3"/>
  <c r="N1164" i="3" s="1"/>
  <c r="F1163" i="3"/>
  <c r="N1163" i="3" s="1"/>
  <c r="F1162" i="3"/>
  <c r="N1162" i="3" s="1"/>
  <c r="F1161" i="3"/>
  <c r="N1161" i="3" s="1"/>
  <c r="F1160" i="3"/>
  <c r="N1160" i="3" s="1"/>
  <c r="F1159" i="3"/>
  <c r="N1159" i="3" s="1"/>
  <c r="F1158" i="3"/>
  <c r="N1158" i="3" s="1"/>
  <c r="F1157" i="3"/>
  <c r="N1157" i="3" s="1"/>
  <c r="F1156" i="3"/>
  <c r="N1156" i="3" s="1"/>
  <c r="F1155" i="3"/>
  <c r="N1155" i="3" s="1"/>
  <c r="F1154" i="3"/>
  <c r="N1154" i="3" s="1"/>
  <c r="F1153" i="3"/>
  <c r="N1153" i="3" s="1"/>
  <c r="F1152" i="3"/>
  <c r="N1152" i="3" s="1"/>
  <c r="F1151" i="3"/>
  <c r="N1151" i="3" s="1"/>
  <c r="F1150" i="3"/>
  <c r="N1150" i="3" s="1"/>
  <c r="F1149" i="3"/>
  <c r="N1149" i="3" s="1"/>
  <c r="F1148" i="3"/>
  <c r="N1148" i="3" s="1"/>
  <c r="F1147" i="3"/>
  <c r="N1147" i="3" s="1"/>
  <c r="F1146" i="3"/>
  <c r="N1146" i="3" s="1"/>
  <c r="F1145" i="3"/>
  <c r="N1145" i="3" s="1"/>
  <c r="F1144" i="3"/>
  <c r="N1144" i="3" s="1"/>
  <c r="F1143" i="3"/>
  <c r="N1143" i="3" s="1"/>
  <c r="F1142" i="3"/>
  <c r="N1142" i="3" s="1"/>
  <c r="F1141" i="3"/>
  <c r="N1141" i="3" s="1"/>
  <c r="F1140" i="3"/>
  <c r="N1140" i="3" s="1"/>
  <c r="F1139" i="3"/>
  <c r="N1139" i="3" s="1"/>
  <c r="F1138" i="3"/>
  <c r="N1138" i="3" s="1"/>
  <c r="F1137" i="3"/>
  <c r="N1137" i="3" s="1"/>
  <c r="F1136" i="3"/>
  <c r="N1136" i="3" s="1"/>
  <c r="F1135" i="3"/>
  <c r="N1135" i="3" s="1"/>
  <c r="F1134" i="3"/>
  <c r="N1134" i="3" s="1"/>
  <c r="F1128" i="3"/>
  <c r="N1128" i="3" s="1"/>
  <c r="F1127" i="3"/>
  <c r="N1127" i="3" s="1"/>
  <c r="F1126" i="3"/>
  <c r="N1126" i="3" s="1"/>
  <c r="F1125" i="3"/>
  <c r="N1125" i="3" s="1"/>
  <c r="F1124" i="3"/>
  <c r="N1124" i="3" s="1"/>
  <c r="F1123" i="3"/>
  <c r="N1123" i="3" s="1"/>
  <c r="F1122" i="3"/>
  <c r="N1122" i="3" s="1"/>
  <c r="F1121" i="3"/>
  <c r="N1121" i="3" s="1"/>
  <c r="F1120" i="3"/>
  <c r="N1120" i="3" s="1"/>
  <c r="F1119" i="3"/>
  <c r="N1119" i="3" s="1"/>
  <c r="F1118" i="3"/>
  <c r="N1118" i="3" s="1"/>
  <c r="F1117" i="3"/>
  <c r="N1117" i="3" s="1"/>
  <c r="F1116" i="3"/>
  <c r="N1116" i="3" s="1"/>
  <c r="F1115" i="3"/>
  <c r="N1115" i="3" s="1"/>
  <c r="F1114" i="3"/>
  <c r="N1114" i="3" s="1"/>
  <c r="F1113" i="3"/>
  <c r="N1113" i="3" s="1"/>
  <c r="F1112" i="3"/>
  <c r="N1112" i="3" s="1"/>
  <c r="F1111" i="3"/>
  <c r="N1111" i="3" s="1"/>
  <c r="F1110" i="3"/>
  <c r="N1110" i="3" s="1"/>
  <c r="F1109" i="3"/>
  <c r="N1109" i="3" s="1"/>
  <c r="F1108" i="3"/>
  <c r="N1108" i="3" s="1"/>
  <c r="F1107" i="3"/>
  <c r="N1107" i="3" s="1"/>
  <c r="F1106" i="3"/>
  <c r="N1106" i="3" s="1"/>
  <c r="F1105" i="3"/>
  <c r="N1105" i="3" s="1"/>
  <c r="F1104" i="3"/>
  <c r="N1104" i="3" s="1"/>
  <c r="F1103" i="3"/>
  <c r="N1103" i="3" s="1"/>
  <c r="F1102" i="3"/>
  <c r="N1102" i="3" s="1"/>
  <c r="F1101" i="3"/>
  <c r="N1101" i="3" s="1"/>
  <c r="F1100" i="3"/>
  <c r="N1100" i="3" s="1"/>
  <c r="F1099" i="3"/>
  <c r="N1099" i="3" s="1"/>
  <c r="F1098" i="3"/>
  <c r="N1098" i="3" s="1"/>
  <c r="F1097" i="3"/>
  <c r="N1097" i="3" s="1"/>
  <c r="F1096" i="3"/>
  <c r="N1096" i="3" s="1"/>
  <c r="F1095" i="3"/>
  <c r="N1095" i="3" s="1"/>
  <c r="F1094" i="3"/>
  <c r="N1094" i="3" s="1"/>
  <c r="F1093" i="3"/>
  <c r="N1093" i="3" s="1"/>
  <c r="F1092" i="3"/>
  <c r="N1092" i="3" s="1"/>
  <c r="F1091" i="3"/>
  <c r="N1091" i="3" s="1"/>
  <c r="F1090" i="3"/>
  <c r="N1090" i="3" s="1"/>
  <c r="F1089" i="3"/>
  <c r="N1089" i="3" s="1"/>
  <c r="F1088" i="3"/>
  <c r="N1088" i="3" s="1"/>
  <c r="F1087" i="3"/>
  <c r="N1087" i="3" s="1"/>
  <c r="F1086" i="3"/>
  <c r="N1086" i="3" s="1"/>
  <c r="F1085" i="3"/>
  <c r="N1085" i="3" s="1"/>
  <c r="F1084" i="3"/>
  <c r="N1084" i="3" s="1"/>
  <c r="F1083" i="3"/>
  <c r="N1083" i="3" s="1"/>
  <c r="F1082" i="3"/>
  <c r="N1082" i="3" s="1"/>
  <c r="F1081" i="3"/>
  <c r="N1081" i="3" s="1"/>
  <c r="F1080" i="3"/>
  <c r="N1080" i="3" s="1"/>
  <c r="F1079" i="3"/>
  <c r="N1079" i="3" s="1"/>
  <c r="F1078" i="3"/>
  <c r="N1078" i="3" s="1"/>
  <c r="F1077" i="3"/>
  <c r="N1077" i="3" s="1"/>
  <c r="F1076" i="3"/>
  <c r="N1076" i="3" s="1"/>
  <c r="F1075" i="3"/>
  <c r="N1075" i="3" s="1"/>
  <c r="F1074" i="3"/>
  <c r="N1074" i="3" s="1"/>
  <c r="F1073" i="3"/>
  <c r="N1073" i="3" s="1"/>
  <c r="F1072" i="3"/>
  <c r="N1072" i="3" s="1"/>
  <c r="F1071" i="3"/>
  <c r="N1071" i="3" s="1"/>
  <c r="F1070" i="3"/>
  <c r="N1070" i="3" s="1"/>
  <c r="F1069" i="3"/>
  <c r="N1069" i="3" s="1"/>
  <c r="F1068" i="3"/>
  <c r="N1068" i="3" s="1"/>
  <c r="F1067" i="3"/>
  <c r="N1067" i="3" s="1"/>
  <c r="F1066" i="3"/>
  <c r="N1066" i="3" s="1"/>
  <c r="F1065" i="3"/>
  <c r="N1065" i="3" s="1"/>
  <c r="F1064" i="3"/>
  <c r="N1064" i="3" s="1"/>
  <c r="V2258" i="1"/>
  <c r="O2258" i="1"/>
  <c r="L2258" i="1" a="1"/>
  <c r="L2258" i="1" s="1"/>
  <c r="M2258" i="1" s="1" a="1"/>
  <c r="M2258" i="1" s="1"/>
  <c r="J2258" i="1"/>
  <c r="V2257" i="1"/>
  <c r="O2257" i="1"/>
  <c r="L2257" i="1" a="1"/>
  <c r="L2257" i="1" s="1"/>
  <c r="M2257" i="1" s="1" a="1"/>
  <c r="M2257" i="1" s="1"/>
  <c r="J2257" i="1"/>
  <c r="V2254" i="1"/>
  <c r="O2254" i="1"/>
  <c r="L2254" i="1" a="1"/>
  <c r="L2254" i="1" s="1"/>
  <c r="M2254" i="1" s="1" a="1"/>
  <c r="M2254" i="1" s="1"/>
  <c r="J2254" i="1"/>
  <c r="V2253" i="1"/>
  <c r="O2253" i="1"/>
  <c r="L2253" i="1" a="1"/>
  <c r="L2253" i="1" s="1"/>
  <c r="M2253" i="1" s="1" a="1"/>
  <c r="M2253" i="1" s="1"/>
  <c r="J2253" i="1"/>
  <c r="V2239" i="1"/>
  <c r="O2239" i="1"/>
  <c r="L2239" i="1" a="1"/>
  <c r="L2239" i="1" s="1"/>
  <c r="M2239" i="1" s="1" a="1"/>
  <c r="M2239" i="1" s="1"/>
  <c r="J2239" i="1"/>
  <c r="V2235" i="1"/>
  <c r="O2235" i="1"/>
  <c r="L2235" i="1" a="1"/>
  <c r="L2235" i="1" s="1"/>
  <c r="M2235" i="1" s="1" a="1"/>
  <c r="M2235" i="1" s="1"/>
  <c r="J2235" i="1"/>
  <c r="V2234" i="1"/>
  <c r="O2234" i="1"/>
  <c r="L2234" i="1" a="1"/>
  <c r="L2234" i="1" s="1"/>
  <c r="M2234" i="1" s="1" a="1"/>
  <c r="M2234" i="1" s="1"/>
  <c r="J2234" i="1"/>
  <c r="V2233" i="1"/>
  <c r="O2233" i="1"/>
  <c r="L2233" i="1" a="1"/>
  <c r="L2233" i="1" s="1"/>
  <c r="M2233" i="1" s="1" a="1"/>
  <c r="M2233" i="1" s="1"/>
  <c r="J2233" i="1"/>
  <c r="V2227" i="1"/>
  <c r="O2227" i="1"/>
  <c r="L2227" i="1" a="1"/>
  <c r="L2227" i="1" s="1"/>
  <c r="M2227" i="1" s="1" a="1"/>
  <c r="M2227" i="1" s="1"/>
  <c r="J2227" i="1"/>
  <c r="V2203" i="1"/>
  <c r="O2203" i="1"/>
  <c r="L2203" i="1" a="1"/>
  <c r="L2203" i="1" s="1"/>
  <c r="M2203" i="1" s="1" a="1"/>
  <c r="M2203" i="1" s="1"/>
  <c r="J2203" i="1"/>
  <c r="V2202" i="1"/>
  <c r="O2202" i="1"/>
  <c r="L2202" i="1" a="1"/>
  <c r="L2202" i="1" s="1"/>
  <c r="M2202" i="1" s="1" a="1"/>
  <c r="M2202" i="1" s="1"/>
  <c r="J2202" i="1"/>
  <c r="V2198" i="1"/>
  <c r="O2198" i="1"/>
  <c r="L2198" i="1" a="1"/>
  <c r="L2198" i="1" s="1"/>
  <c r="M2198" i="1" s="1" a="1"/>
  <c r="M2198" i="1" s="1"/>
  <c r="J2198" i="1"/>
  <c r="V2185" i="1"/>
  <c r="O2185" i="1"/>
  <c r="L2185" i="1" a="1"/>
  <c r="L2185" i="1" s="1"/>
  <c r="M2185" i="1" s="1" a="1"/>
  <c r="M2185" i="1" s="1"/>
  <c r="J2185" i="1"/>
  <c r="V2177" i="1"/>
  <c r="O2177" i="1"/>
  <c r="L2177" i="1" a="1"/>
  <c r="L2177" i="1" s="1"/>
  <c r="M2177" i="1" s="1" a="1"/>
  <c r="M2177" i="1" s="1"/>
  <c r="J2177" i="1"/>
  <c r="V2173" i="1"/>
  <c r="O2173" i="1"/>
  <c r="L2173" i="1" a="1"/>
  <c r="L2173" i="1" s="1"/>
  <c r="M2173" i="1" s="1" a="1"/>
  <c r="M2173" i="1" s="1"/>
  <c r="J2173" i="1"/>
  <c r="V2172" i="1"/>
  <c r="O2172" i="1"/>
  <c r="L2172" i="1" a="1"/>
  <c r="L2172" i="1" s="1"/>
  <c r="M2172" i="1" s="1" a="1"/>
  <c r="M2172" i="1" s="1"/>
  <c r="J2172" i="1"/>
  <c r="V2165" i="1"/>
  <c r="O2165" i="1"/>
  <c r="L2165" i="1" a="1"/>
  <c r="L2165" i="1" s="1"/>
  <c r="M2165" i="1" s="1" a="1"/>
  <c r="M2165" i="1" s="1"/>
  <c r="J2165" i="1"/>
  <c r="F1063" i="3"/>
  <c r="N1063" i="3" s="1"/>
  <c r="F1062" i="3"/>
  <c r="N1062" i="3" s="1"/>
  <c r="F1061" i="3"/>
  <c r="N1061" i="3" s="1"/>
  <c r="F1060" i="3"/>
  <c r="N1060" i="3" s="1"/>
  <c r="F1059" i="3"/>
  <c r="N1059" i="3" s="1"/>
  <c r="F1058" i="3"/>
  <c r="N1058" i="3" s="1"/>
  <c r="F1057" i="3"/>
  <c r="N1057" i="3" s="1"/>
  <c r="F1056" i="3"/>
  <c r="N1056" i="3" s="1"/>
  <c r="F1055" i="3"/>
  <c r="N1055" i="3" s="1"/>
  <c r="F1054" i="3"/>
  <c r="N1054" i="3" s="1"/>
  <c r="F1038" i="3"/>
  <c r="N1038" i="3" s="1"/>
  <c r="F1037" i="3"/>
  <c r="N1037" i="3" s="1"/>
  <c r="F1036" i="3"/>
  <c r="N1036" i="3" s="1"/>
  <c r="F1035" i="3"/>
  <c r="N1035" i="3" s="1"/>
  <c r="F1034" i="3"/>
  <c r="N1034" i="3" s="1"/>
  <c r="F1053" i="3"/>
  <c r="N1053" i="3" s="1"/>
  <c r="F1052" i="3"/>
  <c r="N1052" i="3" s="1"/>
  <c r="F1051" i="3"/>
  <c r="N1051" i="3" s="1"/>
  <c r="F1050" i="3"/>
  <c r="N1050" i="3" s="1"/>
  <c r="F1049" i="3"/>
  <c r="N1049" i="3" s="1"/>
  <c r="F1048" i="3"/>
  <c r="N1048" i="3" s="1"/>
  <c r="F1047" i="3"/>
  <c r="N1047" i="3" s="1"/>
  <c r="F1046" i="3"/>
  <c r="N1046" i="3" s="1"/>
  <c r="F1045" i="3"/>
  <c r="N1045" i="3" s="1"/>
  <c r="F1044" i="3"/>
  <c r="N1044" i="3" s="1"/>
  <c r="F1043" i="3"/>
  <c r="N1043" i="3" s="1"/>
  <c r="F1042" i="3"/>
  <c r="N1042" i="3" s="1"/>
  <c r="F1041" i="3"/>
  <c r="N1041" i="3" s="1"/>
  <c r="F1040" i="3"/>
  <c r="N1040" i="3" s="1"/>
  <c r="F1039" i="3"/>
  <c r="N1039" i="3" s="1"/>
  <c r="F1033" i="3"/>
  <c r="N1033" i="3" s="1"/>
  <c r="F1032" i="3"/>
  <c r="N1032" i="3" s="1"/>
  <c r="F1031" i="3"/>
  <c r="N1031" i="3" s="1"/>
  <c r="F1030" i="3"/>
  <c r="N1030" i="3" s="1"/>
  <c r="F1029" i="3"/>
  <c r="N1029" i="3" s="1"/>
  <c r="F1028" i="3"/>
  <c r="N1028" i="3" s="1"/>
  <c r="F1027" i="3"/>
  <c r="N1027" i="3" s="1"/>
  <c r="F1026" i="3"/>
  <c r="N1026" i="3" s="1"/>
  <c r="F1025" i="3"/>
  <c r="N1025" i="3" s="1"/>
  <c r="F1024" i="3"/>
  <c r="N1024" i="3" s="1"/>
  <c r="F1023" i="3"/>
  <c r="N1023" i="3" s="1"/>
  <c r="F1022" i="3"/>
  <c r="N1022" i="3" s="1"/>
  <c r="F1021" i="3"/>
  <c r="N1021" i="3" s="1"/>
  <c r="F1020" i="3"/>
  <c r="N1020" i="3" s="1"/>
  <c r="F1019" i="3"/>
  <c r="N1019" i="3" s="1"/>
  <c r="F1018" i="3"/>
  <c r="N1018" i="3" s="1"/>
  <c r="F1017" i="3"/>
  <c r="N1017" i="3" s="1"/>
  <c r="F1016" i="3"/>
  <c r="N1016" i="3" s="1"/>
  <c r="F1015" i="3"/>
  <c r="N1015" i="3" s="1"/>
  <c r="F1014" i="3"/>
  <c r="N1014" i="3" s="1"/>
  <c r="F1013" i="3"/>
  <c r="N1013" i="3" s="1"/>
  <c r="F1012" i="3"/>
  <c r="N1012" i="3" s="1"/>
  <c r="F1011" i="3"/>
  <c r="N1011" i="3" s="1"/>
  <c r="F1010" i="3"/>
  <c r="N1010" i="3" s="1"/>
  <c r="F1009" i="3"/>
  <c r="N1009" i="3" s="1"/>
  <c r="F1008" i="3"/>
  <c r="N1008" i="3" s="1"/>
  <c r="F1007" i="3"/>
  <c r="N1007" i="3" s="1"/>
  <c r="F1006" i="3"/>
  <c r="N1006" i="3" s="1"/>
  <c r="F1005" i="3"/>
  <c r="N1005" i="3" s="1"/>
  <c r="F1004" i="3"/>
  <c r="N1004" i="3" s="1"/>
  <c r="F1003" i="3"/>
  <c r="N1003" i="3" s="1"/>
  <c r="F1002" i="3"/>
  <c r="N1002" i="3" s="1"/>
  <c r="F1001" i="3"/>
  <c r="N1001" i="3" s="1"/>
  <c r="F1000" i="3"/>
  <c r="N1000" i="3" s="1"/>
  <c r="F999" i="3"/>
  <c r="N999" i="3" s="1"/>
  <c r="F998" i="3"/>
  <c r="N998" i="3" s="1"/>
  <c r="F997" i="3"/>
  <c r="N997" i="3" s="1"/>
  <c r="F996" i="3"/>
  <c r="N996" i="3" s="1"/>
  <c r="F995" i="3"/>
  <c r="N995" i="3" s="1"/>
  <c r="F994" i="3"/>
  <c r="N994" i="3" s="1"/>
  <c r="F993" i="3"/>
  <c r="N993" i="3" s="1"/>
  <c r="F992" i="3"/>
  <c r="N992" i="3" s="1"/>
  <c r="F991" i="3"/>
  <c r="N991" i="3" s="1"/>
  <c r="F990" i="3"/>
  <c r="N990" i="3" s="1"/>
  <c r="F989" i="3"/>
  <c r="N989" i="3" s="1"/>
  <c r="F988" i="3"/>
  <c r="N988" i="3" s="1"/>
  <c r="F987" i="3"/>
  <c r="N987" i="3" s="1"/>
  <c r="F986" i="3"/>
  <c r="N986" i="3" s="1"/>
  <c r="F985" i="3"/>
  <c r="N985" i="3" s="1"/>
  <c r="F984" i="3"/>
  <c r="N984" i="3" s="1"/>
  <c r="F983" i="3"/>
  <c r="N983" i="3" s="1"/>
  <c r="F982" i="3"/>
  <c r="N982" i="3" s="1"/>
  <c r="F981" i="3"/>
  <c r="N981" i="3" s="1"/>
  <c r="F980" i="3"/>
  <c r="N980" i="3" s="1"/>
  <c r="F979" i="3"/>
  <c r="N979" i="3" s="1"/>
  <c r="F978" i="3"/>
  <c r="N978" i="3" s="1"/>
  <c r="F977" i="3"/>
  <c r="N977" i="3" s="1"/>
  <c r="F976" i="3"/>
  <c r="N976" i="3" s="1"/>
  <c r="F975" i="3"/>
  <c r="N975" i="3" s="1"/>
  <c r="F974" i="3"/>
  <c r="N974" i="3" s="1"/>
  <c r="F973" i="3"/>
  <c r="N973" i="3" s="1"/>
  <c r="F972" i="3"/>
  <c r="N972" i="3" s="1"/>
  <c r="F971" i="3"/>
  <c r="N971" i="3" s="1"/>
  <c r="F970" i="3"/>
  <c r="N970" i="3" s="1"/>
  <c r="F969" i="3"/>
  <c r="N969" i="3" s="1"/>
  <c r="F968" i="3"/>
  <c r="N968" i="3" s="1"/>
  <c r="F967" i="3"/>
  <c r="N967" i="3" s="1"/>
  <c r="F966" i="3"/>
  <c r="N966" i="3" s="1"/>
  <c r="F965" i="3"/>
  <c r="N965" i="3" s="1"/>
  <c r="F964" i="3"/>
  <c r="N964" i="3" s="1"/>
  <c r="F963" i="3"/>
  <c r="N963" i="3" s="1"/>
  <c r="F962" i="3"/>
  <c r="N962" i="3" s="1"/>
  <c r="F961" i="3"/>
  <c r="N961" i="3" s="1"/>
  <c r="F960" i="3"/>
  <c r="N960" i="3" s="1"/>
  <c r="F959" i="3"/>
  <c r="N959" i="3" s="1"/>
  <c r="F958" i="3"/>
  <c r="N958" i="3" s="1"/>
  <c r="F957" i="3"/>
  <c r="N957" i="3" s="1"/>
  <c r="F956" i="3"/>
  <c r="N956" i="3" s="1"/>
  <c r="F955" i="3"/>
  <c r="N955" i="3" s="1"/>
  <c r="F954" i="3"/>
  <c r="N954" i="3" s="1"/>
  <c r="F953" i="3"/>
  <c r="N953" i="3" s="1"/>
  <c r="F952" i="3"/>
  <c r="N952" i="3" s="1"/>
  <c r="F951" i="3"/>
  <c r="N951" i="3" s="1"/>
  <c r="F950" i="3"/>
  <c r="N950" i="3" s="1"/>
  <c r="F949" i="3"/>
  <c r="N949" i="3" s="1"/>
  <c r="V2119" i="1"/>
  <c r="O2119" i="1"/>
  <c r="L2119" i="1" a="1"/>
  <c r="L2119" i="1" s="1"/>
  <c r="M2119" i="1" s="1" a="1"/>
  <c r="M2119" i="1" s="1"/>
  <c r="J2119" i="1"/>
  <c r="V2118" i="1"/>
  <c r="O2118" i="1"/>
  <c r="L2118" i="1" a="1"/>
  <c r="L2118" i="1" s="1"/>
  <c r="M2118" i="1" s="1" a="1"/>
  <c r="M2118" i="1" s="1"/>
  <c r="J2118" i="1"/>
  <c r="V2117" i="1"/>
  <c r="O2117" i="1"/>
  <c r="L2117" i="1" a="1"/>
  <c r="L2117" i="1" s="1"/>
  <c r="M2117" i="1" s="1" a="1"/>
  <c r="M2117" i="1" s="1"/>
  <c r="J2117" i="1"/>
  <c r="V2114" i="1"/>
  <c r="O2114" i="1"/>
  <c r="L2114" i="1" a="1"/>
  <c r="L2114" i="1" s="1"/>
  <c r="M2114" i="1" s="1" a="1"/>
  <c r="M2114" i="1" s="1"/>
  <c r="J2114" i="1"/>
  <c r="V2108" i="1"/>
  <c r="O2108" i="1"/>
  <c r="L2108" i="1" a="1"/>
  <c r="L2108" i="1" s="1"/>
  <c r="M2108" i="1" s="1" a="1"/>
  <c r="M2108" i="1" s="1"/>
  <c r="J2108" i="1"/>
  <c r="V2107" i="1"/>
  <c r="O2107" i="1"/>
  <c r="L2107" i="1" a="1"/>
  <c r="L2107" i="1" s="1"/>
  <c r="M2107" i="1" s="1" a="1"/>
  <c r="M2107" i="1" s="1"/>
  <c r="J2107" i="1"/>
  <c r="V2096" i="1"/>
  <c r="O2096" i="1"/>
  <c r="L2096" i="1" a="1"/>
  <c r="L2096" i="1" s="1"/>
  <c r="M2096" i="1" s="1" a="1"/>
  <c r="M2096" i="1" s="1"/>
  <c r="J2096" i="1"/>
  <c r="V2090" i="1"/>
  <c r="O2090" i="1"/>
  <c r="L2090" i="1" a="1"/>
  <c r="L2090" i="1" s="1"/>
  <c r="M2090" i="1" s="1" a="1"/>
  <c r="M2090" i="1" s="1"/>
  <c r="J2090" i="1"/>
  <c r="V2089" i="1"/>
  <c r="O2089" i="1"/>
  <c r="L2089" i="1" a="1"/>
  <c r="L2089" i="1" s="1"/>
  <c r="M2089" i="1" s="1" a="1"/>
  <c r="M2089" i="1" s="1"/>
  <c r="J2089" i="1"/>
  <c r="V2066" i="1"/>
  <c r="O2066" i="1"/>
  <c r="L2066" i="1" a="1"/>
  <c r="L2066" i="1" s="1"/>
  <c r="M2066" i="1" s="1" a="1"/>
  <c r="M2066" i="1" s="1"/>
  <c r="J2066" i="1"/>
  <c r="V2065" i="1"/>
  <c r="O2065" i="1"/>
  <c r="L2065" i="1" a="1"/>
  <c r="L2065" i="1" s="1"/>
  <c r="M2065" i="1" s="1" a="1"/>
  <c r="M2065" i="1" s="1"/>
  <c r="J2065" i="1"/>
  <c r="V2052" i="1"/>
  <c r="O2052" i="1"/>
  <c r="L2052" i="1" a="1"/>
  <c r="L2052" i="1" s="1"/>
  <c r="M2052" i="1" s="1" a="1"/>
  <c r="M2052" i="1" s="1"/>
  <c r="J2052" i="1"/>
  <c r="V2047" i="1"/>
  <c r="O2047" i="1"/>
  <c r="L2047" i="1" a="1"/>
  <c r="L2047" i="1" s="1"/>
  <c r="M2047" i="1" s="1" a="1"/>
  <c r="M2047" i="1" s="1"/>
  <c r="J2047" i="1"/>
  <c r="V2039" i="1"/>
  <c r="O2039" i="1"/>
  <c r="L2039" i="1" a="1"/>
  <c r="L2039" i="1" s="1"/>
  <c r="M2039" i="1" s="1" a="1"/>
  <c r="M2039" i="1" s="1"/>
  <c r="J2039" i="1"/>
  <c r="V2034" i="1"/>
  <c r="O2034" i="1"/>
  <c r="L2034" i="1" a="1"/>
  <c r="L2034" i="1" s="1"/>
  <c r="M2034" i="1" s="1" a="1"/>
  <c r="M2034" i="1" s="1"/>
  <c r="J2034" i="1"/>
  <c r="V2033" i="1"/>
  <c r="O2033" i="1"/>
  <c r="L2033" i="1" a="1"/>
  <c r="L2033" i="1" s="1"/>
  <c r="M2033" i="1" s="1" a="1"/>
  <c r="M2033" i="1" s="1"/>
  <c r="J2033" i="1"/>
  <c r="V2027" i="1"/>
  <c r="O2027" i="1"/>
  <c r="L2027" i="1" a="1"/>
  <c r="L2027" i="1" s="1"/>
  <c r="M2027" i="1" s="1" a="1"/>
  <c r="M2027" i="1" s="1"/>
  <c r="J2027" i="1"/>
  <c r="F948" i="3"/>
  <c r="N948" i="3" s="1"/>
  <c r="F947" i="3"/>
  <c r="N947" i="3" s="1"/>
  <c r="F946" i="3"/>
  <c r="N946" i="3" s="1"/>
  <c r="F945" i="3"/>
  <c r="N945" i="3" s="1"/>
  <c r="F944" i="3"/>
  <c r="N944" i="3" s="1"/>
  <c r="F939" i="3"/>
  <c r="N939" i="3" s="1"/>
  <c r="F940" i="3"/>
  <c r="N940" i="3" s="1"/>
  <c r="F941" i="3"/>
  <c r="N941" i="3" s="1"/>
  <c r="F942" i="3"/>
  <c r="N942" i="3" s="1"/>
  <c r="F943" i="3"/>
  <c r="N943" i="3" s="1"/>
  <c r="F938" i="3"/>
  <c r="N938" i="3" s="1"/>
  <c r="F937" i="3"/>
  <c r="N937" i="3" s="1"/>
  <c r="F936" i="3"/>
  <c r="N936" i="3" s="1"/>
  <c r="F935" i="3"/>
  <c r="N935" i="3" s="1"/>
  <c r="F934" i="3"/>
  <c r="N934" i="3" s="1"/>
  <c r="F933" i="3"/>
  <c r="N933" i="3" s="1"/>
  <c r="F932" i="3"/>
  <c r="N932" i="3" s="1"/>
  <c r="F931" i="3"/>
  <c r="N931" i="3" s="1"/>
  <c r="F930" i="3"/>
  <c r="N930" i="3" s="1"/>
  <c r="F929" i="3"/>
  <c r="N929" i="3" s="1"/>
  <c r="F928" i="3"/>
  <c r="N928" i="3" s="1"/>
  <c r="F927" i="3"/>
  <c r="N927" i="3" s="1"/>
  <c r="F926" i="3"/>
  <c r="N926" i="3" s="1"/>
  <c r="F925" i="3"/>
  <c r="N925" i="3" s="1"/>
  <c r="F924" i="3"/>
  <c r="N924" i="3" s="1"/>
  <c r="F923" i="3"/>
  <c r="N923" i="3" s="1"/>
  <c r="F922" i="3"/>
  <c r="N922" i="3" s="1"/>
  <c r="F921" i="3"/>
  <c r="N921" i="3" s="1"/>
  <c r="F920" i="3"/>
  <c r="N920" i="3" s="1"/>
  <c r="F919" i="3"/>
  <c r="N919" i="3" s="1"/>
  <c r="F918" i="3"/>
  <c r="N918" i="3" s="1"/>
  <c r="F917" i="3"/>
  <c r="N917" i="3" s="1"/>
  <c r="F916" i="3"/>
  <c r="N916" i="3" s="1"/>
  <c r="F915" i="3"/>
  <c r="N915" i="3" s="1"/>
  <c r="F914" i="3"/>
  <c r="N914" i="3" s="1"/>
  <c r="F913" i="3"/>
  <c r="N913" i="3" s="1"/>
  <c r="F912" i="3"/>
  <c r="N912" i="3" s="1"/>
  <c r="F911" i="3"/>
  <c r="N911" i="3" s="1"/>
  <c r="F910" i="3"/>
  <c r="N910" i="3" s="1"/>
  <c r="F909" i="3"/>
  <c r="N909" i="3" s="1"/>
  <c r="F908" i="3"/>
  <c r="N908" i="3" s="1"/>
  <c r="F907" i="3"/>
  <c r="N907" i="3" s="1"/>
  <c r="F906" i="3"/>
  <c r="N906" i="3" s="1"/>
  <c r="F905" i="3"/>
  <c r="N905" i="3" s="1"/>
  <c r="F904" i="3"/>
  <c r="N904" i="3" s="1"/>
  <c r="F903" i="3"/>
  <c r="N903" i="3" s="1"/>
  <c r="F902" i="3"/>
  <c r="N902" i="3" s="1"/>
  <c r="F901" i="3"/>
  <c r="N901" i="3" s="1"/>
  <c r="F900" i="3"/>
  <c r="N900" i="3" s="1"/>
  <c r="F899" i="3"/>
  <c r="N899" i="3" s="1"/>
  <c r="F898" i="3"/>
  <c r="N898" i="3" s="1"/>
  <c r="F897" i="3"/>
  <c r="N897" i="3" s="1"/>
  <c r="F896" i="3"/>
  <c r="N896" i="3" s="1"/>
  <c r="F895" i="3"/>
  <c r="N895" i="3" s="1"/>
  <c r="F894" i="3"/>
  <c r="N894" i="3" s="1"/>
  <c r="F893" i="3"/>
  <c r="N893" i="3" s="1"/>
  <c r="F892" i="3"/>
  <c r="N892" i="3" s="1"/>
  <c r="F891" i="3"/>
  <c r="N891" i="3" s="1"/>
  <c r="F890" i="3"/>
  <c r="N890" i="3" s="1"/>
  <c r="F889" i="3"/>
  <c r="N889" i="3" s="1"/>
  <c r="F888" i="3"/>
  <c r="N888" i="3" s="1"/>
  <c r="F887" i="3"/>
  <c r="N887" i="3" s="1"/>
  <c r="F886" i="3"/>
  <c r="N886" i="3" s="1"/>
  <c r="F885" i="3"/>
  <c r="N885" i="3" s="1"/>
  <c r="F884" i="3"/>
  <c r="N884" i="3" s="1"/>
  <c r="F883" i="3"/>
  <c r="N883" i="3" s="1"/>
  <c r="F882" i="3"/>
  <c r="N882" i="3" s="1"/>
  <c r="F881" i="3"/>
  <c r="N881" i="3" s="1"/>
  <c r="F880" i="3"/>
  <c r="N880" i="3" s="1"/>
  <c r="F879" i="3"/>
  <c r="N879" i="3" s="1"/>
  <c r="F878" i="3"/>
  <c r="N878" i="3" s="1"/>
  <c r="F877" i="3"/>
  <c r="N877" i="3" s="1"/>
  <c r="F876" i="3"/>
  <c r="N876" i="3" s="1"/>
  <c r="F875" i="3"/>
  <c r="N875" i="3" s="1"/>
  <c r="F874" i="3"/>
  <c r="N874" i="3" s="1"/>
  <c r="F873" i="3"/>
  <c r="N873" i="3" s="1"/>
  <c r="F872" i="3"/>
  <c r="N872" i="3" s="1"/>
  <c r="F871" i="3"/>
  <c r="N871" i="3" s="1"/>
  <c r="F870" i="3"/>
  <c r="N870" i="3" s="1"/>
  <c r="F869" i="3"/>
  <c r="N869" i="3" s="1"/>
  <c r="F868" i="3"/>
  <c r="N868" i="3" s="1"/>
  <c r="F867" i="3"/>
  <c r="N867" i="3" s="1"/>
  <c r="F866" i="3"/>
  <c r="N866" i="3" s="1"/>
  <c r="F865" i="3"/>
  <c r="N865" i="3" s="1"/>
  <c r="F864" i="3"/>
  <c r="N864" i="3" s="1"/>
  <c r="F863" i="3"/>
  <c r="N863" i="3" s="1"/>
  <c r="F862" i="3"/>
  <c r="N862" i="3" s="1"/>
  <c r="F861" i="3"/>
  <c r="N861" i="3" s="1"/>
  <c r="F860" i="3"/>
  <c r="N860" i="3" s="1"/>
  <c r="F859" i="3"/>
  <c r="N859" i="3" s="1"/>
  <c r="F858" i="3"/>
  <c r="N858" i="3" s="1"/>
  <c r="F857" i="3"/>
  <c r="N857" i="3" s="1"/>
  <c r="F856" i="3"/>
  <c r="N856" i="3" s="1"/>
  <c r="F855" i="3"/>
  <c r="N855" i="3" s="1"/>
  <c r="F854" i="3"/>
  <c r="N854" i="3" s="1"/>
  <c r="F853" i="3"/>
  <c r="N853" i="3" s="1"/>
  <c r="F852" i="3"/>
  <c r="N852" i="3" s="1"/>
  <c r="F851" i="3"/>
  <c r="N851" i="3" s="1"/>
  <c r="F850" i="3"/>
  <c r="N850" i="3" s="1"/>
  <c r="F849" i="3"/>
  <c r="N849" i="3" s="1"/>
  <c r="F848" i="3"/>
  <c r="N848" i="3" s="1"/>
  <c r="F847" i="3"/>
  <c r="N847" i="3" s="1"/>
  <c r="F846" i="3"/>
  <c r="N846" i="3" s="1"/>
  <c r="F845" i="3"/>
  <c r="N845" i="3" s="1"/>
  <c r="F844" i="3"/>
  <c r="N844" i="3" s="1"/>
  <c r="F843" i="3"/>
  <c r="N843" i="3" s="1"/>
  <c r="F842" i="3"/>
  <c r="N842" i="3" s="1"/>
  <c r="F841" i="3"/>
  <c r="N841" i="3" s="1"/>
  <c r="F840" i="3"/>
  <c r="N840" i="3" s="1"/>
  <c r="F839" i="3"/>
  <c r="N839" i="3" s="1"/>
  <c r="V1485" i="1"/>
  <c r="O1485" i="1"/>
  <c r="L1485" i="1" a="1"/>
  <c r="L1485" i="1" s="1"/>
  <c r="M1485" i="1" s="1" a="1"/>
  <c r="M1485" i="1" s="1"/>
  <c r="J1485" i="1"/>
  <c r="V1484" i="1"/>
  <c r="O1484" i="1"/>
  <c r="L1484" i="1" a="1"/>
  <c r="L1484" i="1" s="1"/>
  <c r="M1484" i="1" s="1" a="1"/>
  <c r="M1484" i="1" s="1"/>
  <c r="J1484" i="1"/>
  <c r="V1476" i="1"/>
  <c r="O1476" i="1"/>
  <c r="L1476" i="1" a="1"/>
  <c r="L1476" i="1" s="1"/>
  <c r="M1476" i="1" s="1" a="1"/>
  <c r="M1476" i="1" s="1"/>
  <c r="J1476" i="1"/>
  <c r="V1475" i="1"/>
  <c r="O1475" i="1"/>
  <c r="L1475" i="1" a="1"/>
  <c r="L1475" i="1" s="1"/>
  <c r="M1475" i="1" s="1" a="1"/>
  <c r="M1475" i="1" s="1"/>
  <c r="J1475" i="1"/>
  <c r="V1474" i="1"/>
  <c r="O1474" i="1"/>
  <c r="L1474" i="1" a="1"/>
  <c r="L1474" i="1" s="1"/>
  <c r="M1474" i="1" s="1" a="1"/>
  <c r="M1474" i="1" s="1"/>
  <c r="J1474" i="1"/>
  <c r="V1453" i="1"/>
  <c r="O1453" i="1"/>
  <c r="L1453" i="1" a="1"/>
  <c r="L1453" i="1" s="1"/>
  <c r="M1453" i="1" s="1" a="1"/>
  <c r="M1453" i="1" s="1"/>
  <c r="J1453" i="1"/>
  <c r="V1452" i="1"/>
  <c r="O1452" i="1"/>
  <c r="L1452" i="1" a="1"/>
  <c r="L1452" i="1" s="1"/>
  <c r="M1452" i="1" s="1" a="1"/>
  <c r="M1452" i="1" s="1"/>
  <c r="J1452" i="1"/>
  <c r="V1441" i="1"/>
  <c r="O1441" i="1"/>
  <c r="L1441" i="1" a="1"/>
  <c r="L1441" i="1" s="1"/>
  <c r="M1441" i="1" s="1" a="1"/>
  <c r="M1441" i="1" s="1"/>
  <c r="J1441" i="1"/>
  <c r="V1432" i="1"/>
  <c r="O1432" i="1"/>
  <c r="L1432" i="1" a="1"/>
  <c r="L1432" i="1" s="1"/>
  <c r="M1432" i="1" s="1" a="1"/>
  <c r="M1432" i="1" s="1"/>
  <c r="J1432" i="1"/>
  <c r="V1431" i="1"/>
  <c r="O1431" i="1"/>
  <c r="L1431" i="1" a="1"/>
  <c r="L1431" i="1" s="1"/>
  <c r="M1431" i="1" s="1" a="1"/>
  <c r="M1431" i="1" s="1"/>
  <c r="J1431" i="1"/>
  <c r="V1427" i="1"/>
  <c r="O1427" i="1"/>
  <c r="L1427" i="1" a="1"/>
  <c r="L1427" i="1" s="1"/>
  <c r="M1427" i="1" s="1" a="1"/>
  <c r="M1427" i="1" s="1"/>
  <c r="J1427" i="1"/>
  <c r="V1426" i="1"/>
  <c r="O1426" i="1"/>
  <c r="L1426" i="1" a="1"/>
  <c r="L1426" i="1" s="1"/>
  <c r="M1426" i="1" s="1" a="1"/>
  <c r="M1426" i="1" s="1"/>
  <c r="J1426" i="1"/>
  <c r="V1417" i="1"/>
  <c r="O1417" i="1"/>
  <c r="L1417" i="1" a="1"/>
  <c r="L1417" i="1" s="1"/>
  <c r="M1417" i="1" s="1" a="1"/>
  <c r="M1417" i="1" s="1"/>
  <c r="J1417" i="1"/>
  <c r="F668" i="3"/>
  <c r="N668" i="3" s="1"/>
  <c r="F667" i="3"/>
  <c r="N667" i="3" s="1"/>
  <c r="F666" i="3"/>
  <c r="N666" i="3" s="1"/>
  <c r="F665" i="3"/>
  <c r="N665" i="3" s="1"/>
  <c r="F664" i="3"/>
  <c r="N664" i="3" s="1"/>
  <c r="F663" i="3"/>
  <c r="N663" i="3" s="1"/>
  <c r="F662" i="3"/>
  <c r="N662" i="3" s="1"/>
  <c r="F661" i="3"/>
  <c r="N661" i="3" s="1"/>
  <c r="F660" i="3"/>
  <c r="N660" i="3" s="1"/>
  <c r="F659" i="3"/>
  <c r="N659" i="3" s="1"/>
  <c r="F658" i="3"/>
  <c r="N658" i="3" s="1"/>
  <c r="F657" i="3"/>
  <c r="N657" i="3" s="1"/>
  <c r="F656" i="3"/>
  <c r="N656" i="3" s="1"/>
  <c r="F655" i="3"/>
  <c r="N655" i="3" s="1"/>
  <c r="F654" i="3"/>
  <c r="N654" i="3" s="1"/>
  <c r="F653" i="3"/>
  <c r="N653" i="3" s="1"/>
  <c r="F652" i="3"/>
  <c r="N652" i="3" s="1"/>
  <c r="F651" i="3"/>
  <c r="N651" i="3" s="1"/>
  <c r="F650" i="3"/>
  <c r="N650" i="3" s="1"/>
  <c r="F649" i="3"/>
  <c r="N649" i="3" s="1"/>
  <c r="F648" i="3"/>
  <c r="N648" i="3" s="1"/>
  <c r="F647" i="3"/>
  <c r="N647" i="3" s="1"/>
  <c r="F646" i="3"/>
  <c r="N646" i="3" s="1"/>
  <c r="F645" i="3"/>
  <c r="N645" i="3" s="1"/>
  <c r="F644" i="3"/>
  <c r="N644" i="3" s="1"/>
  <c r="F643" i="3"/>
  <c r="N643" i="3" s="1"/>
  <c r="F642" i="3"/>
  <c r="N642" i="3" s="1"/>
  <c r="F641" i="3"/>
  <c r="N641" i="3" s="1"/>
  <c r="F640" i="3"/>
  <c r="N640" i="3" s="1"/>
  <c r="F639" i="3"/>
  <c r="N639" i="3" s="1"/>
  <c r="F638" i="3"/>
  <c r="N638" i="3" s="1"/>
  <c r="F637" i="3"/>
  <c r="N637" i="3" s="1"/>
  <c r="F636" i="3"/>
  <c r="N636" i="3" s="1"/>
  <c r="F635" i="3"/>
  <c r="N635" i="3" s="1"/>
  <c r="F634" i="3"/>
  <c r="N634" i="3" s="1"/>
  <c r="F633" i="3"/>
  <c r="N633" i="3" s="1"/>
  <c r="F632" i="3"/>
  <c r="N632" i="3" s="1"/>
  <c r="F631" i="3"/>
  <c r="N631" i="3" s="1"/>
  <c r="F630" i="3"/>
  <c r="N630" i="3" s="1"/>
  <c r="F629" i="3"/>
  <c r="N629" i="3" s="1"/>
  <c r="F628" i="3"/>
  <c r="N628" i="3" s="1"/>
  <c r="F627" i="3"/>
  <c r="N627" i="3" s="1"/>
  <c r="F626" i="3"/>
  <c r="N626" i="3" s="1"/>
  <c r="F625" i="3"/>
  <c r="N625" i="3" s="1"/>
  <c r="F624" i="3"/>
  <c r="N624" i="3" s="1"/>
  <c r="F623" i="3"/>
  <c r="N623" i="3" s="1"/>
  <c r="F622" i="3"/>
  <c r="N622" i="3" s="1"/>
  <c r="F621" i="3"/>
  <c r="N621" i="3" s="1"/>
  <c r="F620" i="3"/>
  <c r="N620" i="3" s="1"/>
  <c r="F619" i="3"/>
  <c r="N619" i="3" s="1"/>
  <c r="F618" i="3"/>
  <c r="N618" i="3" s="1"/>
  <c r="F617" i="3"/>
  <c r="N617" i="3" s="1"/>
  <c r="F616" i="3"/>
  <c r="N616" i="3" s="1"/>
  <c r="F615" i="3"/>
  <c r="N615" i="3" s="1"/>
  <c r="F614" i="3"/>
  <c r="N614" i="3" s="1"/>
  <c r="F613" i="3"/>
  <c r="N613" i="3" s="1"/>
  <c r="F612" i="3"/>
  <c r="N612" i="3" s="1"/>
  <c r="F611" i="3"/>
  <c r="N611" i="3" s="1"/>
  <c r="F610" i="3"/>
  <c r="N610" i="3" s="1"/>
  <c r="F609" i="3"/>
  <c r="N609" i="3" s="1"/>
  <c r="F608" i="3"/>
  <c r="N608" i="3" s="1"/>
  <c r="F607" i="3"/>
  <c r="N607" i="3" s="1"/>
  <c r="F606" i="3"/>
  <c r="N606" i="3" s="1"/>
  <c r="F605" i="3"/>
  <c r="N605" i="3" s="1"/>
  <c r="F604" i="3"/>
  <c r="N604" i="3" s="1"/>
  <c r="F603" i="3"/>
  <c r="N603" i="3" s="1"/>
  <c r="F602" i="3"/>
  <c r="N602" i="3" s="1"/>
  <c r="F601" i="3"/>
  <c r="N601" i="3" s="1"/>
  <c r="F600" i="3"/>
  <c r="N600" i="3" s="1"/>
  <c r="F599" i="3"/>
  <c r="N599" i="3" s="1"/>
  <c r="F598" i="3"/>
  <c r="N598" i="3" s="1"/>
  <c r="F597" i="3"/>
  <c r="N597" i="3" s="1"/>
  <c r="F596" i="3"/>
  <c r="N596" i="3" s="1"/>
  <c r="F595" i="3"/>
  <c r="N595" i="3" s="1"/>
  <c r="F594" i="3"/>
  <c r="N594" i="3" s="1"/>
  <c r="F593" i="3"/>
  <c r="N593" i="3" s="1"/>
  <c r="F592" i="3"/>
  <c r="N592" i="3" s="1"/>
  <c r="F591" i="3"/>
  <c r="N591" i="3" s="1"/>
  <c r="F590" i="3"/>
  <c r="N590" i="3" s="1"/>
  <c r="F589" i="3"/>
  <c r="N589" i="3" s="1"/>
  <c r="F588" i="3"/>
  <c r="N588" i="3" s="1"/>
  <c r="F587" i="3"/>
  <c r="N587" i="3" s="1"/>
  <c r="F586" i="3"/>
  <c r="N586" i="3" s="1"/>
  <c r="F585" i="3"/>
  <c r="N585" i="3" s="1"/>
  <c r="F584" i="3"/>
  <c r="N584" i="3" s="1"/>
  <c r="V1349" i="1"/>
  <c r="O1349" i="1"/>
  <c r="L1349" i="1" a="1"/>
  <c r="L1349" i="1" s="1"/>
  <c r="M1349" i="1" s="1" a="1"/>
  <c r="M1349" i="1" s="1"/>
  <c r="J1349" i="1"/>
  <c r="V1348" i="1"/>
  <c r="O1348" i="1"/>
  <c r="L1348" i="1" a="1"/>
  <c r="L1348" i="1" s="1"/>
  <c r="M1348" i="1" s="1" a="1"/>
  <c r="M1348" i="1" s="1"/>
  <c r="J1348" i="1"/>
  <c r="V1340" i="1"/>
  <c r="O1340" i="1"/>
  <c r="L1340" i="1" a="1"/>
  <c r="L1340" i="1" s="1"/>
  <c r="M1340" i="1" s="1" a="1"/>
  <c r="M1340" i="1" s="1"/>
  <c r="J1340" i="1"/>
  <c r="V1339" i="1"/>
  <c r="O1339" i="1"/>
  <c r="L1339" i="1" a="1"/>
  <c r="L1339" i="1" s="1"/>
  <c r="M1339" i="1" s="1" a="1"/>
  <c r="M1339" i="1" s="1"/>
  <c r="J1339" i="1"/>
  <c r="V1338" i="1"/>
  <c r="O1338" i="1"/>
  <c r="L1338" i="1" a="1"/>
  <c r="L1338" i="1" s="1"/>
  <c r="M1338" i="1" s="1" a="1"/>
  <c r="M1338" i="1" s="1"/>
  <c r="J1338" i="1"/>
  <c r="V1319" i="1"/>
  <c r="O1319" i="1"/>
  <c r="L1319" i="1" a="1"/>
  <c r="L1319" i="1" s="1"/>
  <c r="M1319" i="1" s="1" a="1"/>
  <c r="M1319" i="1" s="1"/>
  <c r="J1319" i="1"/>
  <c r="V1318" i="1"/>
  <c r="O1318" i="1"/>
  <c r="L1318" i="1" a="1"/>
  <c r="L1318" i="1" s="1"/>
  <c r="M1318" i="1" s="1" a="1"/>
  <c r="M1318" i="1" s="1"/>
  <c r="J1318" i="1"/>
  <c r="V1307" i="1"/>
  <c r="O1307" i="1"/>
  <c r="L1307" i="1" a="1"/>
  <c r="L1307" i="1" s="1"/>
  <c r="M1307" i="1" s="1" a="1"/>
  <c r="M1307" i="1" s="1"/>
  <c r="J1307" i="1"/>
  <c r="V1298" i="1"/>
  <c r="O1298" i="1"/>
  <c r="L1298" i="1" a="1"/>
  <c r="L1298" i="1" s="1"/>
  <c r="M1298" i="1" s="1" a="1"/>
  <c r="M1298" i="1" s="1"/>
  <c r="J1298" i="1"/>
  <c r="V1297" i="1"/>
  <c r="O1297" i="1"/>
  <c r="L1297" i="1" a="1"/>
  <c r="L1297" i="1" s="1"/>
  <c r="M1297" i="1" s="1" a="1"/>
  <c r="M1297" i="1" s="1"/>
  <c r="J1297" i="1"/>
  <c r="V1293" i="1"/>
  <c r="O1293" i="1"/>
  <c r="L1293" i="1" a="1"/>
  <c r="L1293" i="1" s="1"/>
  <c r="M1293" i="1" s="1" a="1"/>
  <c r="M1293" i="1" s="1"/>
  <c r="J1293" i="1"/>
  <c r="V1284" i="1"/>
  <c r="O1284" i="1"/>
  <c r="L1284" i="1" a="1"/>
  <c r="L1284" i="1" s="1"/>
  <c r="M1284" i="1" s="1" a="1"/>
  <c r="M1284" i="1" s="1"/>
  <c r="J1284" i="1"/>
  <c r="F578" i="3"/>
  <c r="N578" i="3" s="1"/>
  <c r="F577" i="3"/>
  <c r="N577" i="3" s="1"/>
  <c r="F576" i="3"/>
  <c r="N576" i="3" s="1"/>
  <c r="F575" i="3"/>
  <c r="N575" i="3" s="1"/>
  <c r="F574" i="3"/>
  <c r="N574" i="3" s="1"/>
  <c r="F573" i="3"/>
  <c r="N573" i="3" s="1"/>
  <c r="F572" i="3"/>
  <c r="N572" i="3" s="1"/>
  <c r="F571" i="3"/>
  <c r="N571" i="3" s="1"/>
  <c r="F570" i="3"/>
  <c r="N570" i="3" s="1"/>
  <c r="F569" i="3"/>
  <c r="N569" i="3" s="1"/>
  <c r="F568" i="3"/>
  <c r="N568" i="3" s="1"/>
  <c r="F567" i="3"/>
  <c r="N567" i="3" s="1"/>
  <c r="F566" i="3"/>
  <c r="N566" i="3" s="1"/>
  <c r="F565" i="3"/>
  <c r="N565" i="3" s="1"/>
  <c r="F564" i="3"/>
  <c r="N564" i="3" s="1"/>
  <c r="F583" i="3"/>
  <c r="N583" i="3" s="1"/>
  <c r="F582" i="3"/>
  <c r="N582" i="3" s="1"/>
  <c r="F581" i="3"/>
  <c r="N581" i="3" s="1"/>
  <c r="F580" i="3"/>
  <c r="N580" i="3" s="1"/>
  <c r="F579" i="3"/>
  <c r="N579" i="3" s="1"/>
  <c r="F563" i="3"/>
  <c r="N563" i="3" s="1"/>
  <c r="F562" i="3"/>
  <c r="N562" i="3" s="1"/>
  <c r="F561" i="3"/>
  <c r="N561" i="3" s="1"/>
  <c r="F560" i="3"/>
  <c r="N560" i="3" s="1"/>
  <c r="F559" i="3"/>
  <c r="N559" i="3" s="1"/>
  <c r="F558" i="3"/>
  <c r="N558" i="3" s="1"/>
  <c r="F557" i="3"/>
  <c r="N557" i="3" s="1"/>
  <c r="F556" i="3"/>
  <c r="N556" i="3" s="1"/>
  <c r="F555" i="3"/>
  <c r="N555" i="3" s="1"/>
  <c r="F554" i="3"/>
  <c r="N554" i="3" s="1"/>
  <c r="F553" i="3"/>
  <c r="N553" i="3" s="1"/>
  <c r="F552" i="3"/>
  <c r="N552" i="3" s="1"/>
  <c r="F551" i="3"/>
  <c r="N551" i="3" s="1"/>
  <c r="F550" i="3"/>
  <c r="N550" i="3" s="1"/>
  <c r="F549" i="3"/>
  <c r="N549" i="3" s="1"/>
  <c r="F548" i="3"/>
  <c r="N548" i="3" s="1"/>
  <c r="F547" i="3"/>
  <c r="N547" i="3" s="1"/>
  <c r="F546" i="3"/>
  <c r="N546" i="3" s="1"/>
  <c r="F545" i="3"/>
  <c r="N545" i="3" s="1"/>
  <c r="F544" i="3"/>
  <c r="N544" i="3" s="1"/>
  <c r="F543" i="3"/>
  <c r="N543" i="3" s="1"/>
  <c r="F542" i="3"/>
  <c r="N542" i="3" s="1"/>
  <c r="F541" i="3"/>
  <c r="N541" i="3" s="1"/>
  <c r="F540" i="3"/>
  <c r="N540" i="3" s="1"/>
  <c r="F539" i="3"/>
  <c r="N539" i="3" s="1"/>
  <c r="F538" i="3"/>
  <c r="N538" i="3" s="1"/>
  <c r="F537" i="3"/>
  <c r="N537" i="3" s="1"/>
  <c r="F536" i="3"/>
  <c r="N536" i="3" s="1"/>
  <c r="F535" i="3"/>
  <c r="N535" i="3" s="1"/>
  <c r="F534" i="3"/>
  <c r="N534" i="3" s="1"/>
  <c r="F533" i="3"/>
  <c r="N533" i="3" s="1"/>
  <c r="F532" i="3"/>
  <c r="N532" i="3" s="1"/>
  <c r="F531" i="3"/>
  <c r="N531" i="3" s="1"/>
  <c r="F530" i="3"/>
  <c r="N530" i="3" s="1"/>
  <c r="F529" i="3"/>
  <c r="N529" i="3" s="1"/>
  <c r="F528" i="3"/>
  <c r="N528" i="3" s="1"/>
  <c r="F527" i="3"/>
  <c r="N527" i="3" s="1"/>
  <c r="F526" i="3"/>
  <c r="N526" i="3" s="1"/>
  <c r="F525" i="3"/>
  <c r="N525" i="3" s="1"/>
  <c r="F524" i="3"/>
  <c r="N524" i="3" s="1"/>
  <c r="F523" i="3"/>
  <c r="N523" i="3" s="1"/>
  <c r="F522" i="3"/>
  <c r="N522" i="3" s="1"/>
  <c r="F521" i="3"/>
  <c r="N521" i="3" s="1"/>
  <c r="F520" i="3"/>
  <c r="N520" i="3" s="1"/>
  <c r="F519" i="3"/>
  <c r="N519" i="3" s="1"/>
  <c r="F518" i="3"/>
  <c r="N518" i="3" s="1"/>
  <c r="F517" i="3"/>
  <c r="N517" i="3" s="1"/>
  <c r="F516" i="3"/>
  <c r="N516" i="3" s="1"/>
  <c r="F515" i="3"/>
  <c r="N515" i="3" s="1"/>
  <c r="F514" i="3"/>
  <c r="N514" i="3" s="1"/>
  <c r="F513" i="3"/>
  <c r="N513" i="3" s="1"/>
  <c r="F512" i="3"/>
  <c r="N512" i="3" s="1"/>
  <c r="F511" i="3"/>
  <c r="N511" i="3" s="1"/>
  <c r="F510" i="3"/>
  <c r="N510" i="3" s="1"/>
  <c r="F509" i="3"/>
  <c r="N509" i="3" s="1"/>
  <c r="F508" i="3"/>
  <c r="N508" i="3" s="1"/>
  <c r="F507" i="3"/>
  <c r="N507" i="3" s="1"/>
  <c r="F506" i="3"/>
  <c r="N506" i="3" s="1"/>
  <c r="F505" i="3"/>
  <c r="N505" i="3" s="1"/>
  <c r="F504" i="3"/>
  <c r="N504" i="3" s="1"/>
  <c r="V1218" i="1"/>
  <c r="O1218" i="1"/>
  <c r="L1218" i="1" a="1"/>
  <c r="L1218" i="1" s="1"/>
  <c r="M1218" i="1" s="1" a="1"/>
  <c r="M1218" i="1" s="1"/>
  <c r="J1218" i="1"/>
  <c r="V1210" i="1"/>
  <c r="O1210" i="1"/>
  <c r="L1210" i="1" a="1"/>
  <c r="L1210" i="1" s="1"/>
  <c r="M1210" i="1" s="1" a="1"/>
  <c r="M1210" i="1" s="1"/>
  <c r="J1210" i="1"/>
  <c r="V1209" i="1"/>
  <c r="O1209" i="1"/>
  <c r="L1209" i="1" a="1"/>
  <c r="L1209" i="1" s="1"/>
  <c r="M1209" i="1" s="1" a="1"/>
  <c r="M1209" i="1" s="1"/>
  <c r="J1209" i="1"/>
  <c r="V1208" i="1"/>
  <c r="O1208" i="1"/>
  <c r="L1208" i="1" a="1"/>
  <c r="L1208" i="1" s="1"/>
  <c r="M1208" i="1" s="1" a="1"/>
  <c r="M1208" i="1" s="1"/>
  <c r="J1208" i="1"/>
  <c r="V1189" i="1"/>
  <c r="O1189" i="1"/>
  <c r="L1189" i="1" a="1"/>
  <c r="L1189" i="1" s="1"/>
  <c r="M1189" i="1" s="1" a="1"/>
  <c r="M1189" i="1" s="1"/>
  <c r="J1189" i="1"/>
  <c r="V1188" i="1"/>
  <c r="O1188" i="1"/>
  <c r="L1188" i="1" a="1"/>
  <c r="L1188" i="1" s="1"/>
  <c r="M1188" i="1" s="1" a="1"/>
  <c r="M1188" i="1" s="1"/>
  <c r="J1188" i="1"/>
  <c r="V1177" i="1"/>
  <c r="O1177" i="1"/>
  <c r="L1177" i="1" a="1"/>
  <c r="L1177" i="1" s="1"/>
  <c r="M1177" i="1" s="1" a="1"/>
  <c r="M1177" i="1" s="1"/>
  <c r="J1177" i="1"/>
  <c r="V1161" i="1"/>
  <c r="O1161" i="1"/>
  <c r="L1161" i="1" a="1"/>
  <c r="L1161" i="1" s="1"/>
  <c r="M1161" i="1" s="1" a="1"/>
  <c r="M1161" i="1" s="1"/>
  <c r="J1161" i="1"/>
  <c r="V1167" i="1"/>
  <c r="O1167" i="1"/>
  <c r="L1167" i="1" a="1"/>
  <c r="L1167" i="1" s="1"/>
  <c r="M1167" i="1" s="1" a="1"/>
  <c r="M1167" i="1" s="1"/>
  <c r="J1167" i="1"/>
  <c r="V1166" i="1"/>
  <c r="O1166" i="1"/>
  <c r="L1166" i="1" a="1"/>
  <c r="L1166" i="1" s="1"/>
  <c r="M1166" i="1" s="1" a="1"/>
  <c r="M1166" i="1" s="1"/>
  <c r="J1166" i="1"/>
  <c r="V1152" i="1"/>
  <c r="O1152" i="1"/>
  <c r="L1152" i="1" a="1"/>
  <c r="L1152" i="1" s="1"/>
  <c r="M1152" i="1" s="1" a="1"/>
  <c r="M1152" i="1" s="1"/>
  <c r="J1152" i="1"/>
  <c r="F473" i="3"/>
  <c r="N473" i="3" s="1"/>
  <c r="F472" i="3"/>
  <c r="N472" i="3" s="1"/>
  <c r="F471" i="3"/>
  <c r="N471" i="3" s="1"/>
  <c r="F470" i="3"/>
  <c r="N470" i="3" s="1"/>
  <c r="F469" i="3"/>
  <c r="N469" i="3" s="1"/>
  <c r="F483" i="3"/>
  <c r="N483" i="3" s="1"/>
  <c r="F482" i="3"/>
  <c r="N482" i="3" s="1"/>
  <c r="F481" i="3"/>
  <c r="N481" i="3" s="1"/>
  <c r="F480" i="3"/>
  <c r="N480" i="3" s="1"/>
  <c r="F479" i="3"/>
  <c r="N479" i="3" s="1"/>
  <c r="F493" i="3"/>
  <c r="N493" i="3" s="1"/>
  <c r="F492" i="3"/>
  <c r="N492" i="3" s="1"/>
  <c r="F491" i="3"/>
  <c r="N491" i="3" s="1"/>
  <c r="F490" i="3"/>
  <c r="N490" i="3" s="1"/>
  <c r="F489" i="3"/>
  <c r="N489" i="3" s="1"/>
  <c r="F503" i="3"/>
  <c r="N503" i="3" s="1"/>
  <c r="F502" i="3"/>
  <c r="N502" i="3" s="1"/>
  <c r="F501" i="3"/>
  <c r="N501" i="3" s="1"/>
  <c r="F500" i="3"/>
  <c r="N500" i="3" s="1"/>
  <c r="F499" i="3"/>
  <c r="N499" i="3" s="1"/>
  <c r="F498" i="3"/>
  <c r="N498" i="3" s="1"/>
  <c r="F497" i="3"/>
  <c r="N497" i="3" s="1"/>
  <c r="F496" i="3"/>
  <c r="N496" i="3" s="1"/>
  <c r="F495" i="3"/>
  <c r="N495" i="3" s="1"/>
  <c r="F494" i="3"/>
  <c r="N494" i="3" s="1"/>
  <c r="F488" i="3"/>
  <c r="N488" i="3" s="1"/>
  <c r="F487" i="3"/>
  <c r="N487" i="3" s="1"/>
  <c r="F486" i="3"/>
  <c r="N486" i="3" s="1"/>
  <c r="F485" i="3"/>
  <c r="N485" i="3" s="1"/>
  <c r="F484" i="3"/>
  <c r="N484" i="3" s="1"/>
  <c r="F478" i="3"/>
  <c r="N478" i="3" s="1"/>
  <c r="F477" i="3"/>
  <c r="N477" i="3" s="1"/>
  <c r="F476" i="3"/>
  <c r="N476" i="3" s="1"/>
  <c r="F475" i="3"/>
  <c r="N475" i="3" s="1"/>
  <c r="F474" i="3"/>
  <c r="N474" i="3" s="1"/>
  <c r="F468" i="3"/>
  <c r="N468" i="3" s="1"/>
  <c r="F467" i="3"/>
  <c r="N467" i="3" s="1"/>
  <c r="F466" i="3"/>
  <c r="N466" i="3" s="1"/>
  <c r="F465" i="3"/>
  <c r="N465" i="3" s="1"/>
  <c r="F464" i="3"/>
  <c r="N464" i="3" s="1"/>
  <c r="F463" i="3"/>
  <c r="N463" i="3" s="1"/>
  <c r="F462" i="3"/>
  <c r="N462" i="3" s="1"/>
  <c r="F461" i="3"/>
  <c r="N461" i="3" s="1"/>
  <c r="F460" i="3"/>
  <c r="N460" i="3" s="1"/>
  <c r="F459" i="3"/>
  <c r="N459" i="3" s="1"/>
  <c r="F458" i="3"/>
  <c r="N458" i="3" s="1"/>
  <c r="F457" i="3"/>
  <c r="N457" i="3" s="1"/>
  <c r="F456" i="3"/>
  <c r="N456" i="3" s="1"/>
  <c r="F455" i="3"/>
  <c r="N455" i="3" s="1"/>
  <c r="F454" i="3"/>
  <c r="N454" i="3" s="1"/>
  <c r="F453" i="3"/>
  <c r="N453" i="3" s="1"/>
  <c r="F452" i="3"/>
  <c r="N452" i="3" s="1"/>
  <c r="F451" i="3"/>
  <c r="N451" i="3" s="1"/>
  <c r="F450" i="3"/>
  <c r="N450" i="3" s="1"/>
  <c r="F449" i="3"/>
  <c r="N449" i="3" s="1"/>
  <c r="F448" i="3"/>
  <c r="N448" i="3" s="1"/>
  <c r="F447" i="3"/>
  <c r="N447" i="3" s="1"/>
  <c r="F446" i="3"/>
  <c r="N446" i="3" s="1"/>
  <c r="F445" i="3"/>
  <c r="N445" i="3" s="1"/>
  <c r="F444" i="3"/>
  <c r="N444" i="3" s="1"/>
  <c r="F443" i="3"/>
  <c r="N443" i="3" s="1"/>
  <c r="F442" i="3"/>
  <c r="N442" i="3" s="1"/>
  <c r="F441" i="3"/>
  <c r="N441" i="3" s="1"/>
  <c r="F440" i="3"/>
  <c r="N440" i="3" s="1"/>
  <c r="F439" i="3"/>
  <c r="N439" i="3" s="1"/>
  <c r="F438" i="3"/>
  <c r="N438" i="3" s="1"/>
  <c r="F437" i="3"/>
  <c r="N437" i="3" s="1"/>
  <c r="F436" i="3"/>
  <c r="N436" i="3" s="1"/>
  <c r="F435" i="3"/>
  <c r="N435" i="3" s="1"/>
  <c r="F434" i="3"/>
  <c r="N434" i="3" s="1"/>
  <c r="F433" i="3"/>
  <c r="N433" i="3" s="1"/>
  <c r="F432" i="3"/>
  <c r="N432" i="3" s="1"/>
  <c r="F431" i="3"/>
  <c r="N431" i="3" s="1"/>
  <c r="F430" i="3"/>
  <c r="N430" i="3" s="1"/>
  <c r="F429" i="3"/>
  <c r="N429" i="3" s="1"/>
  <c r="V635" i="1"/>
  <c r="O635" i="1"/>
  <c r="L635" i="1" a="1"/>
  <c r="L635" i="1" s="1"/>
  <c r="M635" i="1" s="1" a="1"/>
  <c r="M635" i="1" s="1"/>
  <c r="J635" i="1"/>
  <c r="V634" i="1"/>
  <c r="O634" i="1"/>
  <c r="L634" i="1" a="1"/>
  <c r="L634" i="1" s="1"/>
  <c r="M634" i="1" s="1" a="1"/>
  <c r="M634" i="1" s="1"/>
  <c r="J634" i="1"/>
  <c r="V630" i="1"/>
  <c r="O630" i="1"/>
  <c r="L630" i="1" a="1"/>
  <c r="L630" i="1" s="1"/>
  <c r="M630" i="1" s="1" a="1"/>
  <c r="M630" i="1" s="1"/>
  <c r="J630" i="1"/>
  <c r="V629" i="1"/>
  <c r="O629" i="1"/>
  <c r="L629" i="1" a="1"/>
  <c r="L629" i="1" s="1"/>
  <c r="M629" i="1" s="1" a="1"/>
  <c r="M629" i="1" s="1"/>
  <c r="J629" i="1"/>
  <c r="V613" i="1"/>
  <c r="O613" i="1"/>
  <c r="L613" i="1" a="1"/>
  <c r="L613" i="1" s="1"/>
  <c r="M613" i="1" s="1" a="1"/>
  <c r="M613" i="1" s="1"/>
  <c r="J613" i="1"/>
  <c r="V607" i="1"/>
  <c r="O607" i="1"/>
  <c r="L607" i="1" a="1"/>
  <c r="L607" i="1" s="1"/>
  <c r="M607" i="1" s="1" a="1"/>
  <c r="M607" i="1" s="1"/>
  <c r="J607" i="1"/>
  <c r="V606" i="1"/>
  <c r="O606" i="1"/>
  <c r="L606" i="1" a="1"/>
  <c r="L606" i="1" s="1"/>
  <c r="M606" i="1" s="1" a="1"/>
  <c r="M606" i="1" s="1"/>
  <c r="J606" i="1"/>
  <c r="V600" i="1"/>
  <c r="O600" i="1"/>
  <c r="L600" i="1" a="1"/>
  <c r="L600" i="1" s="1"/>
  <c r="M600" i="1" s="1" a="1"/>
  <c r="M600" i="1" s="1"/>
  <c r="J600" i="1"/>
  <c r="V591" i="1"/>
  <c r="O591" i="1"/>
  <c r="L591" i="1" a="1"/>
  <c r="L591" i="1" s="1"/>
  <c r="M591" i="1" s="1" a="1"/>
  <c r="M591" i="1" s="1"/>
  <c r="J591" i="1"/>
  <c r="V583" i="1"/>
  <c r="O583" i="1"/>
  <c r="L583" i="1" a="1"/>
  <c r="L583" i="1" s="1"/>
  <c r="M583" i="1" s="1" a="1"/>
  <c r="M583" i="1" s="1"/>
  <c r="J583" i="1"/>
  <c r="V582" i="1"/>
  <c r="O582" i="1"/>
  <c r="L582" i="1" a="1"/>
  <c r="L582" i="1" s="1"/>
  <c r="M582" i="1" s="1" a="1"/>
  <c r="M582" i="1" s="1"/>
  <c r="J582" i="1"/>
  <c r="V578" i="1"/>
  <c r="O578" i="1"/>
  <c r="L578" i="1" a="1"/>
  <c r="L578" i="1" s="1"/>
  <c r="M578" i="1" s="1" a="1"/>
  <c r="M578" i="1" s="1"/>
  <c r="J578" i="1"/>
  <c r="V577" i="1"/>
  <c r="O577" i="1"/>
  <c r="L577" i="1" a="1"/>
  <c r="L577" i="1" s="1"/>
  <c r="M577" i="1" s="1" a="1"/>
  <c r="M577" i="1" s="1"/>
  <c r="J577" i="1"/>
  <c r="V561" i="1"/>
  <c r="O561" i="1"/>
  <c r="L561" i="1" a="1"/>
  <c r="L561" i="1" s="1"/>
  <c r="M561" i="1" s="1" a="1"/>
  <c r="M561" i="1" s="1"/>
  <c r="J561" i="1"/>
  <c r="F213" i="3"/>
  <c r="N213" i="3" s="1"/>
  <c r="F212" i="3"/>
  <c r="N212" i="3" s="1"/>
  <c r="F211" i="3"/>
  <c r="N211" i="3" s="1"/>
  <c r="F210" i="3"/>
  <c r="N210" i="3" s="1"/>
  <c r="F209" i="3"/>
  <c r="N209" i="3" s="1"/>
  <c r="F228" i="3"/>
  <c r="N228" i="3" s="1"/>
  <c r="F227" i="3"/>
  <c r="N227" i="3" s="1"/>
  <c r="F226" i="3"/>
  <c r="N226" i="3" s="1"/>
  <c r="F225" i="3"/>
  <c r="N225" i="3" s="1"/>
  <c r="F224" i="3"/>
  <c r="N224" i="3" s="1"/>
  <c r="F248" i="3"/>
  <c r="N248" i="3" s="1"/>
  <c r="F247" i="3"/>
  <c r="N247" i="3" s="1"/>
  <c r="F246" i="3"/>
  <c r="N246" i="3" s="1"/>
  <c r="F245" i="3"/>
  <c r="N245" i="3" s="1"/>
  <c r="F244" i="3"/>
  <c r="N244" i="3" s="1"/>
  <c r="F233" i="3"/>
  <c r="N233" i="3" s="1"/>
  <c r="F232" i="3"/>
  <c r="N232" i="3" s="1"/>
  <c r="F231" i="3"/>
  <c r="N231" i="3" s="1"/>
  <c r="F230" i="3"/>
  <c r="N230" i="3" s="1"/>
  <c r="F229" i="3"/>
  <c r="N229" i="3" s="1"/>
  <c r="F243" i="3"/>
  <c r="N243" i="3" s="1"/>
  <c r="F242" i="3"/>
  <c r="N242" i="3" s="1"/>
  <c r="F241" i="3"/>
  <c r="N241" i="3" s="1"/>
  <c r="F240" i="3"/>
  <c r="N240" i="3" s="1"/>
  <c r="F239" i="3"/>
  <c r="N239" i="3" s="1"/>
  <c r="F238" i="3"/>
  <c r="N238" i="3" s="1"/>
  <c r="F237" i="3"/>
  <c r="N237" i="3" s="1"/>
  <c r="F236" i="3"/>
  <c r="N236" i="3" s="1"/>
  <c r="F235" i="3"/>
  <c r="N235" i="3" s="1"/>
  <c r="F234" i="3"/>
  <c r="N234" i="3" s="1"/>
  <c r="F223" i="3"/>
  <c r="N223" i="3" s="1"/>
  <c r="F222" i="3"/>
  <c r="N222" i="3" s="1"/>
  <c r="F221" i="3"/>
  <c r="N221" i="3" s="1"/>
  <c r="F220" i="3"/>
  <c r="N220" i="3" s="1"/>
  <c r="F219" i="3"/>
  <c r="N219" i="3" s="1"/>
  <c r="F218" i="3"/>
  <c r="N218" i="3" s="1"/>
  <c r="F217" i="3"/>
  <c r="N217" i="3" s="1"/>
  <c r="F216" i="3"/>
  <c r="N216" i="3" s="1"/>
  <c r="F215" i="3"/>
  <c r="N215" i="3" s="1"/>
  <c r="F214" i="3"/>
  <c r="N214" i="3" s="1"/>
  <c r="F208" i="3"/>
  <c r="N208" i="3" s="1"/>
  <c r="F207" i="3"/>
  <c r="N207" i="3" s="1"/>
  <c r="F206" i="3"/>
  <c r="N206" i="3" s="1"/>
  <c r="F205" i="3"/>
  <c r="N205" i="3" s="1"/>
  <c r="F204" i="3"/>
  <c r="N204" i="3" s="1"/>
  <c r="F193" i="3"/>
  <c r="N193" i="3" s="1"/>
  <c r="F192" i="3"/>
  <c r="N192" i="3" s="1"/>
  <c r="F191" i="3"/>
  <c r="N191" i="3" s="1"/>
  <c r="F190" i="3"/>
  <c r="N190" i="3" s="1"/>
  <c r="F189" i="3"/>
  <c r="N189" i="3" s="1"/>
  <c r="F203" i="3"/>
  <c r="N203" i="3" s="1"/>
  <c r="F202" i="3"/>
  <c r="N202" i="3" s="1"/>
  <c r="F201" i="3"/>
  <c r="N201" i="3" s="1"/>
  <c r="F200" i="3"/>
  <c r="N200" i="3" s="1"/>
  <c r="F199" i="3"/>
  <c r="N199" i="3" s="1"/>
  <c r="F198" i="3"/>
  <c r="N198" i="3" s="1"/>
  <c r="F197" i="3"/>
  <c r="N197" i="3" s="1"/>
  <c r="F196" i="3"/>
  <c r="N196" i="3" s="1"/>
  <c r="F195" i="3"/>
  <c r="N195" i="3" s="1"/>
  <c r="F194" i="3"/>
  <c r="N194" i="3" s="1"/>
  <c r="F188" i="3"/>
  <c r="N188" i="3" s="1"/>
  <c r="F187" i="3"/>
  <c r="N187" i="3" s="1"/>
  <c r="F186" i="3"/>
  <c r="N186" i="3" s="1"/>
  <c r="F185" i="3"/>
  <c r="N185" i="3" s="1"/>
  <c r="F184" i="3"/>
  <c r="N184" i="3" s="1"/>
  <c r="AI17" i="1" l="1"/>
  <c r="AI19" i="1"/>
  <c r="AI14" i="1"/>
  <c r="AI15" i="1"/>
  <c r="AI18" i="1"/>
  <c r="AI13" i="1"/>
  <c r="AI10" i="1"/>
  <c r="AI9" i="1"/>
  <c r="AI12" i="1"/>
  <c r="AI11" i="1"/>
  <c r="F183" i="3"/>
  <c r="N183" i="3" s="1"/>
  <c r="F182" i="3"/>
  <c r="N182" i="3" s="1"/>
  <c r="F181" i="3"/>
  <c r="N181" i="3" s="1"/>
  <c r="F180" i="3"/>
  <c r="N180" i="3" s="1"/>
  <c r="F179" i="3"/>
  <c r="N179" i="3" s="1"/>
  <c r="F178" i="3"/>
  <c r="N178" i="3" s="1"/>
  <c r="F177" i="3"/>
  <c r="N177" i="3" s="1"/>
  <c r="F176" i="3"/>
  <c r="N176" i="3" s="1"/>
  <c r="F175" i="3"/>
  <c r="N175" i="3" s="1"/>
  <c r="F174" i="3"/>
  <c r="N174" i="3" s="1"/>
  <c r="F173" i="3"/>
  <c r="N173" i="3" s="1"/>
  <c r="F172" i="3"/>
  <c r="N172" i="3" s="1"/>
  <c r="F171" i="3"/>
  <c r="N171" i="3" s="1"/>
  <c r="F170" i="3"/>
  <c r="N170" i="3" s="1"/>
  <c r="F169" i="3"/>
  <c r="N169" i="3" s="1"/>
  <c r="F168" i="3"/>
  <c r="N168" i="3" s="1"/>
  <c r="F167" i="3"/>
  <c r="N167" i="3" s="1"/>
  <c r="F166" i="3"/>
  <c r="N166" i="3" s="1"/>
  <c r="F165" i="3"/>
  <c r="N165" i="3" s="1"/>
  <c r="F164" i="3"/>
  <c r="N164" i="3" s="1"/>
  <c r="F163" i="3"/>
  <c r="N163" i="3" s="1"/>
  <c r="F162" i="3"/>
  <c r="N162" i="3" s="1"/>
  <c r="F161" i="3"/>
  <c r="N161" i="3" s="1"/>
  <c r="F160" i="3"/>
  <c r="N160" i="3" s="1"/>
  <c r="F159" i="3"/>
  <c r="N159" i="3" s="1"/>
  <c r="V496" i="1"/>
  <c r="O496" i="1"/>
  <c r="L496" i="1" a="1"/>
  <c r="L496" i="1" s="1"/>
  <c r="M496" i="1" s="1" a="1"/>
  <c r="M496" i="1" s="1"/>
  <c r="J496" i="1"/>
  <c r="V495" i="1"/>
  <c r="O495" i="1"/>
  <c r="L495" i="1" a="1"/>
  <c r="L495" i="1" s="1"/>
  <c r="M495" i="1" s="1" a="1"/>
  <c r="M495" i="1" s="1"/>
  <c r="J495" i="1"/>
  <c r="V490" i="1"/>
  <c r="O490" i="1"/>
  <c r="L490" i="1" a="1"/>
  <c r="L490" i="1" s="1"/>
  <c r="M490" i="1" s="1" a="1"/>
  <c r="M490" i="1" s="1"/>
  <c r="J490" i="1"/>
  <c r="V486" i="1"/>
  <c r="O486" i="1"/>
  <c r="L486" i="1" a="1"/>
  <c r="L486" i="1" s="1"/>
  <c r="M486" i="1" s="1" a="1"/>
  <c r="M486" i="1" s="1"/>
  <c r="J486" i="1"/>
  <c r="V473" i="1"/>
  <c r="O473" i="1"/>
  <c r="L473" i="1" a="1"/>
  <c r="L473" i="1" s="1"/>
  <c r="M473" i="1" s="1" a="1"/>
  <c r="M473" i="1" s="1"/>
  <c r="J473" i="1"/>
  <c r="V467" i="1"/>
  <c r="O467" i="1"/>
  <c r="L467" i="1" a="1"/>
  <c r="L467" i="1" s="1"/>
  <c r="M467" i="1" s="1" a="1"/>
  <c r="M467" i="1" s="1"/>
  <c r="J467" i="1"/>
  <c r="V453" i="1"/>
  <c r="O453" i="1"/>
  <c r="L453" i="1" a="1"/>
  <c r="L453" i="1" s="1"/>
  <c r="M453" i="1" s="1" a="1"/>
  <c r="M453" i="1" s="1"/>
  <c r="J453" i="1"/>
  <c r="V444" i="1"/>
  <c r="O444" i="1"/>
  <c r="L444" i="1" a="1"/>
  <c r="L444" i="1" s="1"/>
  <c r="M444" i="1" s="1" a="1"/>
  <c r="M444" i="1" s="1"/>
  <c r="J444" i="1"/>
  <c r="V443" i="1"/>
  <c r="O443" i="1"/>
  <c r="L443" i="1" a="1"/>
  <c r="L443" i="1" s="1"/>
  <c r="M443" i="1" s="1" a="1"/>
  <c r="M443" i="1" s="1"/>
  <c r="J443" i="1"/>
  <c r="V442" i="1"/>
  <c r="O442" i="1"/>
  <c r="L442" i="1" a="1"/>
  <c r="L442" i="1" s="1"/>
  <c r="M442" i="1" s="1" a="1"/>
  <c r="M442" i="1" s="1"/>
  <c r="J442" i="1"/>
  <c r="V438" i="1"/>
  <c r="O438" i="1"/>
  <c r="L438" i="1" a="1"/>
  <c r="L438" i="1" s="1"/>
  <c r="M438" i="1" s="1" a="1"/>
  <c r="M438" i="1" s="1"/>
  <c r="J438" i="1"/>
  <c r="V422" i="1"/>
  <c r="O422" i="1"/>
  <c r="L422" i="1" a="1"/>
  <c r="L422" i="1" s="1"/>
  <c r="M422" i="1" s="1" a="1"/>
  <c r="M422" i="1" s="1"/>
  <c r="J422" i="1"/>
  <c r="F113" i="3"/>
  <c r="N113" i="3" s="1"/>
  <c r="F112" i="3"/>
  <c r="N112" i="3" s="1"/>
  <c r="F111" i="3"/>
  <c r="N111" i="3" s="1"/>
  <c r="F110" i="3"/>
  <c r="N110" i="3" s="1"/>
  <c r="F109" i="3"/>
  <c r="N109" i="3" s="1"/>
  <c r="F143" i="3"/>
  <c r="N143" i="3" s="1"/>
  <c r="F142" i="3"/>
  <c r="N142" i="3" s="1"/>
  <c r="F141" i="3"/>
  <c r="N141" i="3" s="1"/>
  <c r="F140" i="3"/>
  <c r="N140" i="3" s="1"/>
  <c r="F139" i="3"/>
  <c r="N139" i="3" s="1"/>
  <c r="F138" i="3"/>
  <c r="N138" i="3" s="1"/>
  <c r="F137" i="3"/>
  <c r="N137" i="3" s="1"/>
  <c r="F136" i="3"/>
  <c r="N136" i="3" s="1"/>
  <c r="F135" i="3"/>
  <c r="N135" i="3" s="1"/>
  <c r="F134" i="3"/>
  <c r="N134" i="3" s="1"/>
  <c r="F158" i="3"/>
  <c r="N158" i="3" s="1"/>
  <c r="F157" i="3"/>
  <c r="N157" i="3" s="1"/>
  <c r="F156" i="3"/>
  <c r="N156" i="3" s="1"/>
  <c r="F155" i="3"/>
  <c r="N155" i="3" s="1"/>
  <c r="F154" i="3"/>
  <c r="N154" i="3" s="1"/>
  <c r="F153" i="3"/>
  <c r="N153" i="3" s="1"/>
  <c r="F152" i="3"/>
  <c r="N152" i="3" s="1"/>
  <c r="F151" i="3"/>
  <c r="N151" i="3" s="1"/>
  <c r="F150" i="3"/>
  <c r="N150" i="3" s="1"/>
  <c r="F149" i="3"/>
  <c r="N149" i="3" s="1"/>
  <c r="F148" i="3"/>
  <c r="N148" i="3" s="1"/>
  <c r="F147" i="3"/>
  <c r="N147" i="3" s="1"/>
  <c r="F146" i="3"/>
  <c r="N146" i="3" s="1"/>
  <c r="F145" i="3"/>
  <c r="N145" i="3" s="1"/>
  <c r="F144" i="3"/>
  <c r="N144" i="3" s="1"/>
  <c r="F133" i="3"/>
  <c r="N133" i="3" s="1"/>
  <c r="F132" i="3"/>
  <c r="N132" i="3" s="1"/>
  <c r="F131" i="3"/>
  <c r="N131" i="3" s="1"/>
  <c r="F130" i="3"/>
  <c r="N130" i="3" s="1"/>
  <c r="F129" i="3"/>
  <c r="N129" i="3" s="1"/>
  <c r="F128" i="3"/>
  <c r="N128" i="3" s="1"/>
  <c r="F127" i="3"/>
  <c r="N127" i="3" s="1"/>
  <c r="F126" i="3"/>
  <c r="N126" i="3" s="1"/>
  <c r="F125" i="3"/>
  <c r="N125" i="3" s="1"/>
  <c r="F124" i="3"/>
  <c r="N124" i="3" s="1"/>
  <c r="F103" i="3"/>
  <c r="N103" i="3" s="1"/>
  <c r="F102" i="3"/>
  <c r="N102" i="3" s="1"/>
  <c r="F101" i="3"/>
  <c r="N101" i="3" s="1"/>
  <c r="F100" i="3"/>
  <c r="N100" i="3" s="1"/>
  <c r="F99" i="3"/>
  <c r="N99" i="3" s="1"/>
  <c r="F88" i="3"/>
  <c r="N88" i="3" s="1"/>
  <c r="F87" i="3"/>
  <c r="N87" i="3" s="1"/>
  <c r="F86" i="3"/>
  <c r="N86" i="3" s="1"/>
  <c r="F85" i="3"/>
  <c r="N85" i="3" s="1"/>
  <c r="F84" i="3"/>
  <c r="N84" i="3" s="1"/>
  <c r="F123" i="3"/>
  <c r="N123" i="3" s="1"/>
  <c r="F122" i="3"/>
  <c r="N122" i="3" s="1"/>
  <c r="F121" i="3"/>
  <c r="N121" i="3" s="1"/>
  <c r="F120" i="3"/>
  <c r="N120" i="3" s="1"/>
  <c r="F119" i="3"/>
  <c r="N119" i="3" s="1"/>
  <c r="F118" i="3"/>
  <c r="N118" i="3" s="1"/>
  <c r="F117" i="3"/>
  <c r="N117" i="3" s="1"/>
  <c r="F116" i="3"/>
  <c r="N116" i="3" s="1"/>
  <c r="F115" i="3"/>
  <c r="N115" i="3" s="1"/>
  <c r="F114" i="3"/>
  <c r="N114" i="3" s="1"/>
  <c r="F108" i="3"/>
  <c r="N108" i="3" s="1"/>
  <c r="F107" i="3"/>
  <c r="N107" i="3" s="1"/>
  <c r="F106" i="3"/>
  <c r="N106" i="3" s="1"/>
  <c r="F105" i="3"/>
  <c r="N105" i="3" s="1"/>
  <c r="F104" i="3"/>
  <c r="N104" i="3" s="1"/>
  <c r="F98" i="3"/>
  <c r="N98" i="3" s="1"/>
  <c r="F97" i="3"/>
  <c r="N97" i="3" s="1"/>
  <c r="F96" i="3"/>
  <c r="N96" i="3" s="1"/>
  <c r="F95" i="3"/>
  <c r="N95" i="3" s="1"/>
  <c r="F94" i="3"/>
  <c r="N94" i="3" s="1"/>
  <c r="F93" i="3"/>
  <c r="N93" i="3" s="1"/>
  <c r="F92" i="3"/>
  <c r="N92" i="3" s="1"/>
  <c r="F91" i="3"/>
  <c r="N91" i="3" s="1"/>
  <c r="F90" i="3"/>
  <c r="N90" i="3" s="1"/>
  <c r="F89" i="3"/>
  <c r="N89" i="3" s="1"/>
  <c r="AI7" i="1" l="1"/>
  <c r="F83" i="3"/>
  <c r="N83" i="3" s="1"/>
  <c r="F82" i="3"/>
  <c r="N82" i="3" s="1"/>
  <c r="F81" i="3"/>
  <c r="N81" i="3" s="1"/>
  <c r="F80" i="3"/>
  <c r="N80" i="3" s="1"/>
  <c r="F79" i="3"/>
  <c r="N79" i="3" s="1"/>
  <c r="AI6" i="1" l="1"/>
  <c r="L290" i="1" a="1"/>
  <c r="L290" i="1" s="1"/>
  <c r="M290" i="1" s="1" a="1"/>
  <c r="M290" i="1" s="1"/>
  <c r="L280" i="1" a="1"/>
  <c r="L280" i="1" s="1"/>
  <c r="M280" i="1" s="1" a="1"/>
  <c r="M280" i="1" s="1"/>
  <c r="L301" i="1" a="1"/>
  <c r="L301" i="1" s="1"/>
  <c r="M301" i="1" s="1" a="1"/>
  <c r="M301" i="1" s="1"/>
  <c r="L306" i="1" a="1"/>
  <c r="L306" i="1" s="1"/>
  <c r="M306" i="1" s="1" a="1"/>
  <c r="M306" i="1" s="1"/>
  <c r="L305" i="1" a="1"/>
  <c r="L305" i="1" s="1"/>
  <c r="M305" i="1" s="1" a="1"/>
  <c r="M305" i="1" s="1"/>
  <c r="L315" i="1" a="1"/>
  <c r="L315" i="1" s="1"/>
  <c r="M315" i="1" s="1" a="1"/>
  <c r="M315" i="1" s="1"/>
  <c r="L335" i="1" a="1"/>
  <c r="L335" i="1" s="1"/>
  <c r="M335" i="1" s="1" a="1"/>
  <c r="M335" i="1" s="1"/>
  <c r="L329" i="1" a="1"/>
  <c r="L329" i="1" s="1"/>
  <c r="M329" i="1" s="1" a="1"/>
  <c r="M329" i="1" s="1"/>
  <c r="L358" i="1" a="1"/>
  <c r="L358" i="1" s="1"/>
  <c r="M358" i="1" s="1" a="1"/>
  <c r="M358" i="1" s="1"/>
  <c r="L354" i="1" a="1"/>
  <c r="L354" i="1" s="1"/>
  <c r="M354" i="1" s="1" a="1"/>
  <c r="M354" i="1" s="1"/>
  <c r="L353" i="1" a="1"/>
  <c r="L353" i="1" s="1"/>
  <c r="M353" i="1" s="1" a="1"/>
  <c r="M353" i="1" s="1"/>
  <c r="L348" i="1" a="1"/>
  <c r="L348" i="1" s="1"/>
  <c r="M348" i="1" s="1" a="1"/>
  <c r="M348" i="1" s="1"/>
  <c r="V358" i="1"/>
  <c r="O358" i="1"/>
  <c r="J358" i="1"/>
  <c r="V354" i="1"/>
  <c r="O354" i="1"/>
  <c r="J354" i="1"/>
  <c r="V353" i="1"/>
  <c r="O353" i="1"/>
  <c r="J353" i="1"/>
  <c r="V348" i="1"/>
  <c r="O348" i="1"/>
  <c r="J348" i="1"/>
  <c r="V335" i="1"/>
  <c r="O335" i="1"/>
  <c r="J335" i="1"/>
  <c r="V329" i="1"/>
  <c r="O329" i="1"/>
  <c r="J329" i="1"/>
  <c r="V315" i="1"/>
  <c r="O315" i="1"/>
  <c r="J315" i="1"/>
  <c r="V306" i="1"/>
  <c r="O306" i="1"/>
  <c r="J306" i="1"/>
  <c r="V305" i="1"/>
  <c r="O305" i="1"/>
  <c r="J305" i="1"/>
  <c r="V301" i="1"/>
  <c r="O301" i="1"/>
  <c r="J301" i="1"/>
  <c r="V290" i="1"/>
  <c r="O290" i="1"/>
  <c r="J290" i="1"/>
  <c r="V280" i="1"/>
  <c r="O280" i="1"/>
  <c r="J280" i="1"/>
  <c r="F58" i="3"/>
  <c r="N58" i="3" s="1"/>
  <c r="F57" i="3"/>
  <c r="N57" i="3" s="1"/>
  <c r="F56" i="3"/>
  <c r="N56" i="3" s="1"/>
  <c r="F55" i="3"/>
  <c r="N55" i="3" s="1"/>
  <c r="F54" i="3"/>
  <c r="N54" i="3" s="1"/>
  <c r="F63" i="3"/>
  <c r="N63" i="3" s="1"/>
  <c r="F62" i="3"/>
  <c r="N62" i="3" s="1"/>
  <c r="F61" i="3"/>
  <c r="N61" i="3" s="1"/>
  <c r="F60" i="3"/>
  <c r="N60" i="3" s="1"/>
  <c r="F59" i="3"/>
  <c r="N59" i="3" s="1"/>
  <c r="F28" i="3"/>
  <c r="N28" i="3" s="1"/>
  <c r="F27" i="3"/>
  <c r="N27" i="3" s="1"/>
  <c r="F26" i="3"/>
  <c r="N26" i="3" s="1"/>
  <c r="F25" i="3"/>
  <c r="N25" i="3" s="1"/>
  <c r="F24" i="3"/>
  <c r="N24" i="3" s="1"/>
  <c r="F13" i="3"/>
  <c r="N13" i="3" s="1"/>
  <c r="F12" i="3"/>
  <c r="N12" i="3" s="1"/>
  <c r="F11" i="3"/>
  <c r="N11" i="3" s="1"/>
  <c r="F10" i="3"/>
  <c r="N10" i="3" s="1"/>
  <c r="F9" i="3"/>
  <c r="N9" i="3" s="1"/>
  <c r="F78" i="3"/>
  <c r="N78" i="3" s="1"/>
  <c r="F77" i="3"/>
  <c r="N77" i="3" s="1"/>
  <c r="F76" i="3"/>
  <c r="N76" i="3" s="1"/>
  <c r="F75" i="3"/>
  <c r="N75" i="3" s="1"/>
  <c r="F74" i="3"/>
  <c r="N74" i="3" s="1"/>
  <c r="F73" i="3"/>
  <c r="N73" i="3" s="1"/>
  <c r="F72" i="3"/>
  <c r="N72" i="3" s="1"/>
  <c r="F71" i="3"/>
  <c r="N71" i="3" s="1"/>
  <c r="F70" i="3"/>
  <c r="N70" i="3" s="1"/>
  <c r="F69" i="3"/>
  <c r="N69" i="3" s="1"/>
  <c r="F68" i="3"/>
  <c r="N68" i="3" s="1"/>
  <c r="F67" i="3"/>
  <c r="N67" i="3" s="1"/>
  <c r="F66" i="3"/>
  <c r="N66" i="3" s="1"/>
  <c r="F65" i="3"/>
  <c r="N65" i="3" s="1"/>
  <c r="F64" i="3"/>
  <c r="N64" i="3" s="1"/>
  <c r="F53" i="3"/>
  <c r="N53" i="3" s="1"/>
  <c r="F52" i="3"/>
  <c r="N52" i="3" s="1"/>
  <c r="F51" i="3"/>
  <c r="N51" i="3" s="1"/>
  <c r="F50" i="3"/>
  <c r="N50" i="3" s="1"/>
  <c r="F49" i="3"/>
  <c r="N49" i="3" s="1"/>
  <c r="F48" i="3"/>
  <c r="N48" i="3" s="1"/>
  <c r="F47" i="3"/>
  <c r="N47" i="3" s="1"/>
  <c r="F46" i="3"/>
  <c r="N46" i="3" s="1"/>
  <c r="F45" i="3"/>
  <c r="N45" i="3" s="1"/>
  <c r="F44" i="3"/>
  <c r="N44" i="3" s="1"/>
  <c r="F43" i="3"/>
  <c r="N43" i="3" s="1"/>
  <c r="F42" i="3"/>
  <c r="N42" i="3" s="1"/>
  <c r="F41" i="3"/>
  <c r="N41" i="3" s="1"/>
  <c r="F40" i="3"/>
  <c r="N40" i="3" s="1"/>
  <c r="F39" i="3"/>
  <c r="N39" i="3" s="1"/>
  <c r="F38" i="3"/>
  <c r="N38" i="3" s="1"/>
  <c r="F37" i="3"/>
  <c r="N37" i="3" s="1"/>
  <c r="F36" i="3"/>
  <c r="N36" i="3" s="1"/>
  <c r="F35" i="3"/>
  <c r="N35" i="3" s="1"/>
  <c r="F34" i="3"/>
  <c r="N34" i="3" s="1"/>
  <c r="F33" i="3"/>
  <c r="N33" i="3" s="1"/>
  <c r="F32" i="3"/>
  <c r="N32" i="3" s="1"/>
  <c r="F31" i="3"/>
  <c r="N31" i="3" s="1"/>
  <c r="F30" i="3"/>
  <c r="N30" i="3" s="1"/>
  <c r="F29" i="3"/>
  <c r="N29" i="3" s="1"/>
  <c r="F23" i="3"/>
  <c r="N23" i="3" s="1"/>
  <c r="F22" i="3"/>
  <c r="N22" i="3" s="1"/>
  <c r="F21" i="3"/>
  <c r="N21" i="3" s="1"/>
  <c r="F20" i="3"/>
  <c r="N20" i="3" s="1"/>
  <c r="F19" i="3"/>
  <c r="N19" i="3" s="1"/>
  <c r="F14" i="3"/>
  <c r="N14" i="3" s="1"/>
  <c r="F15" i="3"/>
  <c r="N15" i="3" s="1"/>
  <c r="F16" i="3"/>
  <c r="N16" i="3" s="1"/>
  <c r="F17" i="3"/>
  <c r="N17" i="3" s="1"/>
  <c r="F18" i="3"/>
  <c r="N18" i="3" s="1"/>
  <c r="F5" i="3"/>
  <c r="N5" i="3" s="1"/>
  <c r="F6" i="3"/>
  <c r="N6" i="3" s="1"/>
  <c r="F7" i="3"/>
  <c r="N7" i="3" s="1"/>
  <c r="F8" i="3"/>
  <c r="N8" i="3" s="1"/>
  <c r="F4" i="3"/>
  <c r="N4" i="3" s="1"/>
  <c r="AI5" i="1" l="1"/>
  <c r="O3253" i="1"/>
  <c r="J3253" i="1"/>
  <c r="H3253" i="1"/>
  <c r="V3252" i="1"/>
  <c r="O3252" i="1"/>
  <c r="J3252" i="1"/>
  <c r="H3252" i="1"/>
  <c r="V3251" i="1"/>
  <c r="O3251" i="1"/>
  <c r="J3251" i="1"/>
  <c r="H3251" i="1"/>
  <c r="V3250" i="1"/>
  <c r="O3250" i="1"/>
  <c r="J3250" i="1"/>
  <c r="H3250" i="1"/>
  <c r="V3249" i="1"/>
  <c r="O3249" i="1"/>
  <c r="J3249" i="1"/>
  <c r="G3249" i="1"/>
  <c r="AD3249" i="1" s="1"/>
  <c r="V3248" i="1"/>
  <c r="U3248" i="1"/>
  <c r="S3248" i="1"/>
  <c r="O3248" i="1"/>
  <c r="J3248" i="1"/>
  <c r="G3248" i="1"/>
  <c r="V3247" i="1"/>
  <c r="U3247" i="1"/>
  <c r="S3247" i="1"/>
  <c r="O3247" i="1"/>
  <c r="J3247" i="1"/>
  <c r="G3247" i="1"/>
  <c r="V3246" i="1"/>
  <c r="U3246" i="1"/>
  <c r="S3246" i="1"/>
  <c r="O3246" i="1"/>
  <c r="J3246" i="1"/>
  <c r="G3246" i="1"/>
  <c r="V3245" i="1"/>
  <c r="U3245" i="1"/>
  <c r="S3245" i="1"/>
  <c r="O3245" i="1"/>
  <c r="J3245" i="1"/>
  <c r="G3245" i="1"/>
  <c r="V3241" i="1"/>
  <c r="O3241" i="1"/>
  <c r="J3241" i="1"/>
  <c r="G3241" i="1"/>
  <c r="AD3241" i="1" s="1"/>
  <c r="V3240" i="1"/>
  <c r="O3240" i="1"/>
  <c r="J3240" i="1"/>
  <c r="G3240" i="1"/>
  <c r="AD3240" i="1" s="1"/>
  <c r="V3239" i="1"/>
  <c r="U3239" i="1"/>
  <c r="S3239" i="1"/>
  <c r="O3239" i="1"/>
  <c r="J3239" i="1"/>
  <c r="G3239" i="1"/>
  <c r="V3238" i="1"/>
  <c r="U3238" i="1"/>
  <c r="S3238" i="1"/>
  <c r="O3238" i="1"/>
  <c r="J3238" i="1"/>
  <c r="G3238" i="1"/>
  <c r="V3237" i="1"/>
  <c r="U3237" i="1"/>
  <c r="S3237" i="1"/>
  <c r="O3237" i="1"/>
  <c r="J3237" i="1"/>
  <c r="G3237" i="1"/>
  <c r="V3223" i="1"/>
  <c r="U3223" i="1"/>
  <c r="S3223" i="1"/>
  <c r="O3223" i="1"/>
  <c r="J3223" i="1"/>
  <c r="G3223" i="1"/>
  <c r="V3222" i="1"/>
  <c r="U3222" i="1"/>
  <c r="S3222" i="1"/>
  <c r="O3222" i="1"/>
  <c r="J3222" i="1"/>
  <c r="G3222" i="1"/>
  <c r="V3221" i="1"/>
  <c r="U3221" i="1"/>
  <c r="S3221" i="1"/>
  <c r="O3221" i="1"/>
  <c r="J3221" i="1"/>
  <c r="G3221" i="1"/>
  <c r="O3220" i="1"/>
  <c r="J3220" i="1"/>
  <c r="G3220" i="1"/>
  <c r="AD3220" i="1" s="1"/>
  <c r="V3195" i="1"/>
  <c r="O3195" i="1"/>
  <c r="J3195" i="1"/>
  <c r="G3195" i="1"/>
  <c r="AD3195" i="1" s="1"/>
  <c r="V3219" i="1"/>
  <c r="U3219" i="1"/>
  <c r="S3219" i="1"/>
  <c r="O3219" i="1"/>
  <c r="J3219" i="1"/>
  <c r="G3219" i="1"/>
  <c r="V3218" i="1"/>
  <c r="U3218" i="1"/>
  <c r="S3218" i="1"/>
  <c r="O3218" i="1"/>
  <c r="J3218" i="1"/>
  <c r="G3218" i="1"/>
  <c r="V3217" i="1"/>
  <c r="U3217" i="1"/>
  <c r="S3217" i="1"/>
  <c r="O3217" i="1"/>
  <c r="J3217" i="1"/>
  <c r="G3217" i="1"/>
  <c r="V3214" i="1"/>
  <c r="U3214" i="1"/>
  <c r="S3214" i="1"/>
  <c r="O3214" i="1"/>
  <c r="J3214" i="1"/>
  <c r="G3214" i="1"/>
  <c r="V3213" i="1"/>
  <c r="U3213" i="1"/>
  <c r="S3213" i="1"/>
  <c r="O3213" i="1"/>
  <c r="J3213" i="1"/>
  <c r="G3213" i="1"/>
  <c r="V3209" i="1"/>
  <c r="O3209" i="1"/>
  <c r="J3209" i="1"/>
  <c r="H3209" i="1"/>
  <c r="V3208" i="1"/>
  <c r="U3208" i="1"/>
  <c r="S3208" i="1"/>
  <c r="O3208" i="1"/>
  <c r="J3208" i="1"/>
  <c r="G3208" i="1"/>
  <c r="V3207" i="1"/>
  <c r="U3207" i="1"/>
  <c r="S3207" i="1"/>
  <c r="O3207" i="1"/>
  <c r="J3207" i="1"/>
  <c r="G3207" i="1"/>
  <c r="V3206" i="1"/>
  <c r="U3206" i="1"/>
  <c r="S3206" i="1"/>
  <c r="O3206" i="1"/>
  <c r="J3206" i="1"/>
  <c r="G3206" i="1"/>
  <c r="V3205" i="1"/>
  <c r="O3205" i="1"/>
  <c r="J3205" i="1"/>
  <c r="G3205" i="1"/>
  <c r="AD3205" i="1" s="1"/>
  <c r="V3204" i="1"/>
  <c r="O3204" i="1"/>
  <c r="J3204" i="1"/>
  <c r="G3204" i="1"/>
  <c r="AD3204" i="1" s="1"/>
  <c r="V3203" i="1"/>
  <c r="O3203" i="1"/>
  <c r="J3203" i="1"/>
  <c r="G3203" i="1"/>
  <c r="AD3203" i="1" s="1"/>
  <c r="V3202" i="1"/>
  <c r="O3202" i="1"/>
  <c r="J3202" i="1"/>
  <c r="G3202" i="1"/>
  <c r="AD3202" i="1" s="1"/>
  <c r="V3201" i="1"/>
  <c r="O3201" i="1"/>
  <c r="J3201" i="1"/>
  <c r="G3201" i="1"/>
  <c r="AD3201" i="1" s="1"/>
  <c r="V3200" i="1"/>
  <c r="O3200" i="1"/>
  <c r="J3200" i="1"/>
  <c r="G3200" i="1"/>
  <c r="AD3200" i="1" s="1"/>
  <c r="V3199" i="1"/>
  <c r="U3199" i="1"/>
  <c r="S3199" i="1"/>
  <c r="O3199" i="1"/>
  <c r="J3199" i="1"/>
  <c r="G3199" i="1"/>
  <c r="V3198" i="1"/>
  <c r="U3198" i="1"/>
  <c r="S3198" i="1"/>
  <c r="O3198" i="1"/>
  <c r="J3198" i="1"/>
  <c r="G3198" i="1"/>
  <c r="V3197" i="1"/>
  <c r="U3197" i="1"/>
  <c r="S3197" i="1"/>
  <c r="O3197" i="1"/>
  <c r="J3197" i="1"/>
  <c r="G3197" i="1"/>
  <c r="V3196" i="1"/>
  <c r="U3196" i="1"/>
  <c r="S3196" i="1"/>
  <c r="O3196" i="1"/>
  <c r="J3196" i="1"/>
  <c r="G3196" i="1"/>
  <c r="V3194" i="1"/>
  <c r="U3194" i="1"/>
  <c r="S3194" i="1"/>
  <c r="O3194" i="1"/>
  <c r="J3194" i="1"/>
  <c r="G3194" i="1"/>
  <c r="V3193" i="1"/>
  <c r="U3193" i="1"/>
  <c r="S3193" i="1"/>
  <c r="O3193" i="1"/>
  <c r="J3193" i="1"/>
  <c r="G3193" i="1"/>
  <c r="V3192" i="1"/>
  <c r="O3192" i="1"/>
  <c r="J3192" i="1"/>
  <c r="G3192" i="1"/>
  <c r="AD3192" i="1" s="1"/>
  <c r="V3191" i="1"/>
  <c r="U3191" i="1"/>
  <c r="S3191" i="1"/>
  <c r="O3191" i="1"/>
  <c r="J3191" i="1"/>
  <c r="G3191" i="1"/>
  <c r="V3190" i="1"/>
  <c r="U3190" i="1"/>
  <c r="S3190" i="1"/>
  <c r="O3190" i="1"/>
  <c r="J3190" i="1"/>
  <c r="G3190" i="1"/>
  <c r="V3189" i="1"/>
  <c r="U3189" i="1"/>
  <c r="S3189" i="1"/>
  <c r="O3189" i="1"/>
  <c r="J3189" i="1"/>
  <c r="G3189" i="1"/>
  <c r="V3188" i="1"/>
  <c r="O3188" i="1"/>
  <c r="J3188" i="1"/>
  <c r="G3188" i="1"/>
  <c r="AD3188" i="1" s="1"/>
  <c r="V3187" i="1"/>
  <c r="O3187" i="1"/>
  <c r="J3187" i="1"/>
  <c r="G3187" i="1"/>
  <c r="AD3187" i="1" s="1"/>
  <c r="V3186" i="1"/>
  <c r="O3186" i="1"/>
  <c r="J3186" i="1"/>
  <c r="G3186" i="1"/>
  <c r="AD3186" i="1" s="1"/>
  <c r="V3185" i="1"/>
  <c r="O3185" i="1"/>
  <c r="J3185" i="1"/>
  <c r="G3185" i="1"/>
  <c r="AD3185" i="1" s="1"/>
  <c r="V3184" i="1"/>
  <c r="O3184" i="1"/>
  <c r="J3184" i="1"/>
  <c r="G3184" i="1"/>
  <c r="AD3184" i="1" s="1"/>
  <c r="V3183" i="1"/>
  <c r="O3183" i="1"/>
  <c r="J3183" i="1"/>
  <c r="G3183" i="1"/>
  <c r="AD3183" i="1" s="1"/>
  <c r="V3181" i="1"/>
  <c r="U3181" i="1"/>
  <c r="S3181" i="1"/>
  <c r="O3181" i="1"/>
  <c r="J3181" i="1"/>
  <c r="G3181" i="1"/>
  <c r="V3180" i="1"/>
  <c r="U3180" i="1"/>
  <c r="S3180" i="1"/>
  <c r="O3180" i="1"/>
  <c r="J3180" i="1"/>
  <c r="G3180" i="1"/>
  <c r="V3179" i="1"/>
  <c r="U3179" i="1"/>
  <c r="S3179" i="1"/>
  <c r="O3179" i="1"/>
  <c r="J3179" i="1"/>
  <c r="G3179" i="1"/>
  <c r="V3176" i="1"/>
  <c r="U3176" i="1"/>
  <c r="S3176" i="1"/>
  <c r="O3176" i="1"/>
  <c r="J3176" i="1"/>
  <c r="G3176" i="1"/>
  <c r="V3175" i="1"/>
  <c r="U3175" i="1"/>
  <c r="S3175" i="1"/>
  <c r="O3175" i="1"/>
  <c r="J3175" i="1"/>
  <c r="G3175" i="1"/>
  <c r="V3182" i="1"/>
  <c r="O3182" i="1"/>
  <c r="J3182" i="1"/>
  <c r="H3182" i="1"/>
  <c r="V3174" i="1"/>
  <c r="U3174" i="1"/>
  <c r="S3174" i="1"/>
  <c r="O3174" i="1"/>
  <c r="J3174" i="1"/>
  <c r="G3174" i="1"/>
  <c r="V3173" i="1"/>
  <c r="U3173" i="1"/>
  <c r="S3173" i="1"/>
  <c r="O3173" i="1"/>
  <c r="J3173" i="1"/>
  <c r="G3173" i="1"/>
  <c r="O3171" i="1"/>
  <c r="J3171" i="1"/>
  <c r="G3171" i="1"/>
  <c r="AD3171" i="1" s="1"/>
  <c r="V3160" i="1"/>
  <c r="O3160" i="1"/>
  <c r="J3160" i="1"/>
  <c r="G3160" i="1"/>
  <c r="AD3160" i="1" s="1"/>
  <c r="V3170" i="1"/>
  <c r="U3170" i="1"/>
  <c r="S3170" i="1"/>
  <c r="O3170" i="1"/>
  <c r="J3170" i="1"/>
  <c r="G3170" i="1"/>
  <c r="V3169" i="1"/>
  <c r="U3169" i="1"/>
  <c r="S3169" i="1"/>
  <c r="O3169" i="1"/>
  <c r="J3169" i="1"/>
  <c r="G3169" i="1"/>
  <c r="V3168" i="1"/>
  <c r="U3168" i="1"/>
  <c r="S3168" i="1"/>
  <c r="O3168" i="1"/>
  <c r="J3168" i="1"/>
  <c r="G3168" i="1"/>
  <c r="V3165" i="1"/>
  <c r="U3165" i="1"/>
  <c r="S3165" i="1"/>
  <c r="O3165" i="1"/>
  <c r="J3165" i="1"/>
  <c r="G3165" i="1"/>
  <c r="V3164" i="1"/>
  <c r="U3164" i="1"/>
  <c r="S3164" i="1"/>
  <c r="O3164" i="1"/>
  <c r="J3164" i="1"/>
  <c r="G3164" i="1"/>
  <c r="V3163" i="1"/>
  <c r="U3163" i="1"/>
  <c r="S3163" i="1"/>
  <c r="O3163" i="1"/>
  <c r="J3163" i="1"/>
  <c r="G3163" i="1"/>
  <c r="V3159" i="1"/>
  <c r="U3159" i="1"/>
  <c r="S3159" i="1"/>
  <c r="O3159" i="1"/>
  <c r="J3159" i="1"/>
  <c r="G3159" i="1"/>
  <c r="V3158" i="1"/>
  <c r="U3158" i="1"/>
  <c r="S3158" i="1"/>
  <c r="O3158" i="1"/>
  <c r="J3158" i="1"/>
  <c r="G3158" i="1"/>
  <c r="V3157" i="1"/>
  <c r="U3157" i="1"/>
  <c r="S3157" i="1"/>
  <c r="O3157" i="1"/>
  <c r="J3157" i="1"/>
  <c r="G3157" i="1"/>
  <c r="V3156" i="1"/>
  <c r="U3156" i="1"/>
  <c r="S3156" i="1"/>
  <c r="O3156" i="1"/>
  <c r="J3156" i="1"/>
  <c r="G3156" i="1"/>
  <c r="V3155" i="1"/>
  <c r="O3155" i="1"/>
  <c r="J3155" i="1"/>
  <c r="G3155" i="1"/>
  <c r="AD3155" i="1" s="1"/>
  <c r="V3154" i="1"/>
  <c r="O3154" i="1"/>
  <c r="J3154" i="1"/>
  <c r="G3154" i="1"/>
  <c r="AD3154" i="1" s="1"/>
  <c r="V3153" i="1"/>
  <c r="O3153" i="1"/>
  <c r="J3153" i="1"/>
  <c r="G3153" i="1"/>
  <c r="AD3153" i="1" s="1"/>
  <c r="V3152" i="1"/>
  <c r="O3152" i="1"/>
  <c r="J3152" i="1"/>
  <c r="G3152" i="1"/>
  <c r="AD3152" i="1" s="1"/>
  <c r="V3151" i="1"/>
  <c r="U3151" i="1"/>
  <c r="S3151" i="1"/>
  <c r="O3151" i="1"/>
  <c r="J3151" i="1"/>
  <c r="G3151" i="1"/>
  <c r="V3150" i="1"/>
  <c r="U3150" i="1"/>
  <c r="S3150" i="1"/>
  <c r="O3150" i="1"/>
  <c r="J3150" i="1"/>
  <c r="G3150" i="1"/>
  <c r="V3149" i="1"/>
  <c r="U3149" i="1"/>
  <c r="S3149" i="1"/>
  <c r="O3149" i="1"/>
  <c r="J3149" i="1"/>
  <c r="G3149" i="1"/>
  <c r="V3148" i="1"/>
  <c r="U3148" i="1"/>
  <c r="S3148" i="1"/>
  <c r="O3148" i="1"/>
  <c r="J3148" i="1"/>
  <c r="G3148" i="1"/>
  <c r="V3147" i="1"/>
  <c r="U3147" i="1"/>
  <c r="S3147" i="1"/>
  <c r="O3147" i="1"/>
  <c r="J3147" i="1"/>
  <c r="G3147" i="1"/>
  <c r="V3145" i="1"/>
  <c r="U3145" i="1"/>
  <c r="S3145" i="1"/>
  <c r="O3145" i="1"/>
  <c r="J3145" i="1"/>
  <c r="G3145" i="1"/>
  <c r="V3144" i="1"/>
  <c r="U3144" i="1"/>
  <c r="S3144" i="1"/>
  <c r="O3144" i="1"/>
  <c r="J3144" i="1"/>
  <c r="G3144" i="1"/>
  <c r="V3143" i="1"/>
  <c r="O3143" i="1"/>
  <c r="J3143" i="1"/>
  <c r="G3143" i="1"/>
  <c r="AD3143" i="1" s="1"/>
  <c r="V3146" i="1"/>
  <c r="O3146" i="1"/>
  <c r="J3146" i="1"/>
  <c r="G3146" i="1"/>
  <c r="AD3146" i="1" s="1"/>
  <c r="V3142" i="1"/>
  <c r="U3142" i="1"/>
  <c r="S3142" i="1"/>
  <c r="O3142" i="1"/>
  <c r="J3142" i="1"/>
  <c r="G3142" i="1"/>
  <c r="V3141" i="1"/>
  <c r="U3141" i="1"/>
  <c r="S3141" i="1"/>
  <c r="O3141" i="1"/>
  <c r="J3141" i="1"/>
  <c r="G3141" i="1"/>
  <c r="V3140" i="1"/>
  <c r="U3140" i="1"/>
  <c r="S3140" i="1"/>
  <c r="O3140" i="1"/>
  <c r="J3140" i="1"/>
  <c r="G3140" i="1"/>
  <c r="V3139" i="1"/>
  <c r="U3139" i="1"/>
  <c r="S3139" i="1"/>
  <c r="O3139" i="1"/>
  <c r="J3139" i="1"/>
  <c r="G3139" i="1"/>
  <c r="V3138" i="1"/>
  <c r="U3138" i="1"/>
  <c r="S3138" i="1"/>
  <c r="O3138" i="1"/>
  <c r="J3138" i="1"/>
  <c r="G3138" i="1"/>
  <c r="V3137" i="1"/>
  <c r="U3137" i="1"/>
  <c r="S3137" i="1"/>
  <c r="O3137" i="1"/>
  <c r="J3137" i="1"/>
  <c r="G3137" i="1"/>
  <c r="V3136" i="1"/>
  <c r="O3136" i="1"/>
  <c r="J3136" i="1"/>
  <c r="G3136" i="1"/>
  <c r="AD3136" i="1" s="1"/>
  <c r="V3135" i="1"/>
  <c r="O3135" i="1"/>
  <c r="J3135" i="1"/>
  <c r="G3135" i="1"/>
  <c r="AD3135" i="1" s="1"/>
  <c r="V3134" i="1"/>
  <c r="O3134" i="1"/>
  <c r="J3134" i="1"/>
  <c r="G3134" i="1"/>
  <c r="AD3134" i="1" s="1"/>
  <c r="V3133" i="1"/>
  <c r="O3133" i="1"/>
  <c r="J3133" i="1"/>
  <c r="G3133" i="1"/>
  <c r="AD3133" i="1" s="1"/>
  <c r="V3132" i="1"/>
  <c r="U3132" i="1"/>
  <c r="S3132" i="1"/>
  <c r="O3132" i="1"/>
  <c r="J3132" i="1"/>
  <c r="G3132" i="1"/>
  <c r="V3131" i="1"/>
  <c r="U3131" i="1"/>
  <c r="S3131" i="1"/>
  <c r="O3131" i="1"/>
  <c r="J3131" i="1"/>
  <c r="G3131" i="1"/>
  <c r="V3130" i="1"/>
  <c r="U3130" i="1"/>
  <c r="S3130" i="1"/>
  <c r="O3130" i="1"/>
  <c r="J3130" i="1"/>
  <c r="G3130" i="1"/>
  <c r="V3129" i="1"/>
  <c r="U3129" i="1"/>
  <c r="S3129" i="1"/>
  <c r="O3129" i="1"/>
  <c r="J3129" i="1"/>
  <c r="G3129" i="1"/>
  <c r="V3128" i="1"/>
  <c r="O3128" i="1"/>
  <c r="J3128" i="1"/>
  <c r="G3128" i="1"/>
  <c r="AD3128" i="1" s="1"/>
  <c r="V3127" i="1"/>
  <c r="U3127" i="1"/>
  <c r="S3127" i="1"/>
  <c r="O3127" i="1"/>
  <c r="J3127" i="1"/>
  <c r="G3127" i="1"/>
  <c r="V3126" i="1"/>
  <c r="U3126" i="1"/>
  <c r="S3126" i="1"/>
  <c r="O3126" i="1"/>
  <c r="J3126" i="1"/>
  <c r="G3126" i="1"/>
  <c r="V3125" i="1"/>
  <c r="U3125" i="1"/>
  <c r="S3125" i="1"/>
  <c r="O3125" i="1"/>
  <c r="J3125" i="1"/>
  <c r="G3125" i="1"/>
  <c r="V3124" i="1"/>
  <c r="U3124" i="1"/>
  <c r="S3124" i="1"/>
  <c r="O3124" i="1"/>
  <c r="J3124" i="1"/>
  <c r="G3124" i="1"/>
  <c r="V3123" i="1"/>
  <c r="U3123" i="1"/>
  <c r="S3123" i="1"/>
  <c r="O3123" i="1"/>
  <c r="J3123" i="1"/>
  <c r="G3123" i="1"/>
  <c r="V3122" i="1"/>
  <c r="O3122" i="1"/>
  <c r="J3122" i="1"/>
  <c r="G3122" i="1"/>
  <c r="AD3122" i="1" s="1"/>
  <c r="O3118" i="1"/>
  <c r="J3118" i="1"/>
  <c r="H3118" i="1"/>
  <c r="V3117" i="1"/>
  <c r="O3117" i="1"/>
  <c r="J3117" i="1"/>
  <c r="H3117" i="1"/>
  <c r="V3116" i="1"/>
  <c r="O3116" i="1"/>
  <c r="J3116" i="1"/>
  <c r="H3116" i="1"/>
  <c r="V3115" i="1"/>
  <c r="O3115" i="1"/>
  <c r="J3115" i="1"/>
  <c r="H3115" i="1"/>
  <c r="V3114" i="1"/>
  <c r="O3114" i="1"/>
  <c r="J3114" i="1"/>
  <c r="G3114" i="1"/>
  <c r="AD3114" i="1" s="1"/>
  <c r="V3113" i="1"/>
  <c r="U3113" i="1"/>
  <c r="S3113" i="1"/>
  <c r="O3113" i="1"/>
  <c r="J3113" i="1"/>
  <c r="G3113" i="1"/>
  <c r="V3112" i="1"/>
  <c r="U3112" i="1"/>
  <c r="S3112" i="1"/>
  <c r="O3112" i="1"/>
  <c r="J3112" i="1"/>
  <c r="G3112" i="1"/>
  <c r="V3111" i="1"/>
  <c r="U3111" i="1"/>
  <c r="S3111" i="1"/>
  <c r="O3111" i="1"/>
  <c r="J3111" i="1"/>
  <c r="G3111" i="1"/>
  <c r="V3110" i="1"/>
  <c r="U3110" i="1"/>
  <c r="S3110" i="1"/>
  <c r="O3110" i="1"/>
  <c r="J3110" i="1"/>
  <c r="G3110" i="1"/>
  <c r="V3106" i="1"/>
  <c r="O3106" i="1"/>
  <c r="J3106" i="1"/>
  <c r="G3106" i="1"/>
  <c r="AD3106" i="1" s="1"/>
  <c r="V3104" i="1"/>
  <c r="U3104" i="1"/>
  <c r="S3104" i="1"/>
  <c r="O3104" i="1"/>
  <c r="J3104" i="1"/>
  <c r="G3104" i="1"/>
  <c r="V3103" i="1"/>
  <c r="U3103" i="1"/>
  <c r="S3103" i="1"/>
  <c r="O3103" i="1"/>
  <c r="J3103" i="1"/>
  <c r="G3103" i="1"/>
  <c r="V3102" i="1"/>
  <c r="U3102" i="1"/>
  <c r="S3102" i="1"/>
  <c r="O3102" i="1"/>
  <c r="J3102" i="1"/>
  <c r="G3102" i="1"/>
  <c r="V3098" i="1"/>
  <c r="U3098" i="1"/>
  <c r="S3098" i="1"/>
  <c r="O3098" i="1"/>
  <c r="J3098" i="1"/>
  <c r="G3098" i="1"/>
  <c r="V3097" i="1"/>
  <c r="U3097" i="1"/>
  <c r="S3097" i="1"/>
  <c r="O3097" i="1"/>
  <c r="J3097" i="1"/>
  <c r="G3097" i="1"/>
  <c r="O3095" i="1"/>
  <c r="J3095" i="1"/>
  <c r="G3095" i="1"/>
  <c r="AD3095" i="1" s="1"/>
  <c r="V3070" i="1"/>
  <c r="O3070" i="1"/>
  <c r="J3070" i="1"/>
  <c r="G3070" i="1"/>
  <c r="AD3070" i="1" s="1"/>
  <c r="V3094" i="1"/>
  <c r="U3094" i="1"/>
  <c r="S3094" i="1"/>
  <c r="O3094" i="1"/>
  <c r="J3094" i="1"/>
  <c r="G3094" i="1"/>
  <c r="V3093" i="1"/>
  <c r="U3093" i="1"/>
  <c r="S3093" i="1"/>
  <c r="O3093" i="1"/>
  <c r="J3093" i="1"/>
  <c r="G3093" i="1"/>
  <c r="V3092" i="1"/>
  <c r="U3092" i="1"/>
  <c r="S3092" i="1"/>
  <c r="O3092" i="1"/>
  <c r="J3092" i="1"/>
  <c r="G3092" i="1"/>
  <c r="V3089" i="1"/>
  <c r="U3089" i="1"/>
  <c r="S3089" i="1"/>
  <c r="O3089" i="1"/>
  <c r="J3089" i="1"/>
  <c r="G3089" i="1"/>
  <c r="V3088" i="1"/>
  <c r="U3088" i="1"/>
  <c r="S3088" i="1"/>
  <c r="O3088" i="1"/>
  <c r="J3088" i="1"/>
  <c r="G3088" i="1"/>
  <c r="V3084" i="1"/>
  <c r="O3084" i="1"/>
  <c r="J3084" i="1"/>
  <c r="H3084" i="1"/>
  <c r="V3083" i="1"/>
  <c r="U3083" i="1"/>
  <c r="S3083" i="1"/>
  <c r="O3083" i="1"/>
  <c r="J3083" i="1"/>
  <c r="G3083" i="1"/>
  <c r="V3082" i="1"/>
  <c r="U3082" i="1"/>
  <c r="S3082" i="1"/>
  <c r="O3082" i="1"/>
  <c r="J3082" i="1"/>
  <c r="G3082" i="1"/>
  <c r="V3081" i="1"/>
  <c r="U3081" i="1"/>
  <c r="S3081" i="1"/>
  <c r="O3081" i="1"/>
  <c r="J3081" i="1"/>
  <c r="G3081" i="1"/>
  <c r="V3080" i="1"/>
  <c r="O3080" i="1"/>
  <c r="J3080" i="1"/>
  <c r="G3080" i="1"/>
  <c r="AD3080" i="1" s="1"/>
  <c r="V3079" i="1"/>
  <c r="O3079" i="1"/>
  <c r="J3079" i="1"/>
  <c r="G3079" i="1"/>
  <c r="AD3079" i="1" s="1"/>
  <c r="V3078" i="1"/>
  <c r="O3078" i="1"/>
  <c r="J3078" i="1"/>
  <c r="G3078" i="1"/>
  <c r="AD3078" i="1" s="1"/>
  <c r="V3077" i="1"/>
  <c r="O3077" i="1"/>
  <c r="J3077" i="1"/>
  <c r="G3077" i="1"/>
  <c r="AD3077" i="1" s="1"/>
  <c r="V3076" i="1"/>
  <c r="O3076" i="1"/>
  <c r="J3076" i="1"/>
  <c r="G3076" i="1"/>
  <c r="AD3076" i="1" s="1"/>
  <c r="V3075" i="1"/>
  <c r="O3075" i="1"/>
  <c r="J3075" i="1"/>
  <c r="G3075" i="1"/>
  <c r="AD3075" i="1" s="1"/>
  <c r="V3074" i="1"/>
  <c r="U3074" i="1"/>
  <c r="S3074" i="1"/>
  <c r="O3074" i="1"/>
  <c r="J3074" i="1"/>
  <c r="G3074" i="1"/>
  <c r="V3073" i="1"/>
  <c r="U3073" i="1"/>
  <c r="S3073" i="1"/>
  <c r="O3073" i="1"/>
  <c r="J3073" i="1"/>
  <c r="G3073" i="1"/>
  <c r="V3072" i="1"/>
  <c r="U3072" i="1"/>
  <c r="S3072" i="1"/>
  <c r="O3072" i="1"/>
  <c r="J3072" i="1"/>
  <c r="G3072" i="1"/>
  <c r="V3071" i="1"/>
  <c r="U3071" i="1"/>
  <c r="S3071" i="1"/>
  <c r="O3071" i="1"/>
  <c r="J3071" i="1"/>
  <c r="G3071" i="1"/>
  <c r="V3069" i="1"/>
  <c r="U3069" i="1"/>
  <c r="S3069" i="1"/>
  <c r="O3069" i="1"/>
  <c r="J3069" i="1"/>
  <c r="G3069" i="1"/>
  <c r="V3068" i="1"/>
  <c r="U3068" i="1"/>
  <c r="S3068" i="1"/>
  <c r="O3068" i="1"/>
  <c r="J3068" i="1"/>
  <c r="G3068" i="1"/>
  <c r="V3067" i="1"/>
  <c r="O3067" i="1"/>
  <c r="J3067" i="1"/>
  <c r="G3067" i="1"/>
  <c r="AD3067" i="1" s="1"/>
  <c r="V3066" i="1"/>
  <c r="U3066" i="1"/>
  <c r="S3066" i="1"/>
  <c r="O3066" i="1"/>
  <c r="J3066" i="1"/>
  <c r="G3066" i="1"/>
  <c r="V3065" i="1"/>
  <c r="U3065" i="1"/>
  <c r="S3065" i="1"/>
  <c r="O3065" i="1"/>
  <c r="J3065" i="1"/>
  <c r="G3065" i="1"/>
  <c r="V3064" i="1"/>
  <c r="U3064" i="1"/>
  <c r="S3064" i="1"/>
  <c r="O3064" i="1"/>
  <c r="J3064" i="1"/>
  <c r="G3064" i="1"/>
  <c r="V3063" i="1"/>
  <c r="O3063" i="1"/>
  <c r="J3063" i="1"/>
  <c r="G3063" i="1"/>
  <c r="AD3063" i="1" s="1"/>
  <c r="V3062" i="1"/>
  <c r="O3062" i="1"/>
  <c r="J3062" i="1"/>
  <c r="G3062" i="1"/>
  <c r="AD3062" i="1" s="1"/>
  <c r="V3061" i="1"/>
  <c r="O3061" i="1"/>
  <c r="J3061" i="1"/>
  <c r="G3061" i="1"/>
  <c r="AD3061" i="1" s="1"/>
  <c r="V3060" i="1"/>
  <c r="O3060" i="1"/>
  <c r="J3060" i="1"/>
  <c r="G3060" i="1"/>
  <c r="AD3060" i="1" s="1"/>
  <c r="V3059" i="1"/>
  <c r="O3059" i="1"/>
  <c r="J3059" i="1"/>
  <c r="G3059" i="1"/>
  <c r="AD3059" i="1" s="1"/>
  <c r="V3058" i="1"/>
  <c r="O3058" i="1"/>
  <c r="J3058" i="1"/>
  <c r="G3058" i="1"/>
  <c r="AD3058" i="1" s="1"/>
  <c r="V3056" i="1"/>
  <c r="U3056" i="1"/>
  <c r="S3056" i="1"/>
  <c r="O3056" i="1"/>
  <c r="J3056" i="1"/>
  <c r="G3056" i="1"/>
  <c r="V3055" i="1"/>
  <c r="U3055" i="1"/>
  <c r="S3055" i="1"/>
  <c r="O3055" i="1"/>
  <c r="J3055" i="1"/>
  <c r="G3055" i="1"/>
  <c r="V3054" i="1"/>
  <c r="U3054" i="1"/>
  <c r="S3054" i="1"/>
  <c r="O3054" i="1"/>
  <c r="J3054" i="1"/>
  <c r="G3054" i="1"/>
  <c r="V3051" i="1"/>
  <c r="U3051" i="1"/>
  <c r="S3051" i="1"/>
  <c r="O3051" i="1"/>
  <c r="J3051" i="1"/>
  <c r="G3051" i="1"/>
  <c r="V3050" i="1"/>
  <c r="U3050" i="1"/>
  <c r="S3050" i="1"/>
  <c r="O3050" i="1"/>
  <c r="J3050" i="1"/>
  <c r="G3050" i="1"/>
  <c r="V3057" i="1"/>
  <c r="O3057" i="1"/>
  <c r="J3057" i="1"/>
  <c r="H3057" i="1"/>
  <c r="V3049" i="1"/>
  <c r="U3049" i="1"/>
  <c r="S3049" i="1"/>
  <c r="O3049" i="1"/>
  <c r="J3049" i="1"/>
  <c r="G3049" i="1"/>
  <c r="V3048" i="1"/>
  <c r="U3048" i="1"/>
  <c r="S3048" i="1"/>
  <c r="O3048" i="1"/>
  <c r="J3048" i="1"/>
  <c r="G3048" i="1"/>
  <c r="O3046" i="1"/>
  <c r="J3046" i="1"/>
  <c r="G3046" i="1"/>
  <c r="AD3046" i="1" s="1"/>
  <c r="V3035" i="1"/>
  <c r="O3035" i="1"/>
  <c r="J3035" i="1"/>
  <c r="G3035" i="1"/>
  <c r="AD3035" i="1" s="1"/>
  <c r="V3045" i="1"/>
  <c r="U3045" i="1"/>
  <c r="S3045" i="1"/>
  <c r="O3045" i="1"/>
  <c r="J3045" i="1"/>
  <c r="G3045" i="1"/>
  <c r="V3044" i="1"/>
  <c r="U3044" i="1"/>
  <c r="S3044" i="1"/>
  <c r="O3044" i="1"/>
  <c r="J3044" i="1"/>
  <c r="G3044" i="1"/>
  <c r="V3043" i="1"/>
  <c r="U3043" i="1"/>
  <c r="S3043" i="1"/>
  <c r="O3043" i="1"/>
  <c r="J3043" i="1"/>
  <c r="G3043" i="1"/>
  <c r="V3040" i="1"/>
  <c r="U3040" i="1"/>
  <c r="S3040" i="1"/>
  <c r="O3040" i="1"/>
  <c r="J3040" i="1"/>
  <c r="G3040" i="1"/>
  <c r="V3039" i="1"/>
  <c r="U3039" i="1"/>
  <c r="S3039" i="1"/>
  <c r="O3039" i="1"/>
  <c r="J3039" i="1"/>
  <c r="G3039" i="1"/>
  <c r="V3038" i="1"/>
  <c r="U3038" i="1"/>
  <c r="S3038" i="1"/>
  <c r="O3038" i="1"/>
  <c r="J3038" i="1"/>
  <c r="G3038" i="1"/>
  <c r="V3034" i="1"/>
  <c r="U3034" i="1"/>
  <c r="S3034" i="1"/>
  <c r="O3034" i="1"/>
  <c r="J3034" i="1"/>
  <c r="G3034" i="1"/>
  <c r="V3033" i="1"/>
  <c r="U3033" i="1"/>
  <c r="S3033" i="1"/>
  <c r="O3033" i="1"/>
  <c r="J3033" i="1"/>
  <c r="G3033" i="1"/>
  <c r="V3032" i="1"/>
  <c r="U3032" i="1"/>
  <c r="S3032" i="1"/>
  <c r="O3032" i="1"/>
  <c r="J3032" i="1"/>
  <c r="G3032" i="1"/>
  <c r="V3031" i="1"/>
  <c r="U3031" i="1"/>
  <c r="S3031" i="1"/>
  <c r="O3031" i="1"/>
  <c r="J3031" i="1"/>
  <c r="G3031" i="1"/>
  <c r="V3030" i="1"/>
  <c r="O3030" i="1"/>
  <c r="J3030" i="1"/>
  <c r="G3030" i="1"/>
  <c r="AD3030" i="1" s="1"/>
  <c r="V3029" i="1"/>
  <c r="O3029" i="1"/>
  <c r="J3029" i="1"/>
  <c r="G3029" i="1"/>
  <c r="AD3029" i="1" s="1"/>
  <c r="V3028" i="1"/>
  <c r="O3028" i="1"/>
  <c r="J3028" i="1"/>
  <c r="G3028" i="1"/>
  <c r="AD3028" i="1" s="1"/>
  <c r="V3027" i="1"/>
  <c r="O3027" i="1"/>
  <c r="J3027" i="1"/>
  <c r="G3027" i="1"/>
  <c r="AD3027" i="1" s="1"/>
  <c r="V3026" i="1"/>
  <c r="U3026" i="1"/>
  <c r="S3026" i="1"/>
  <c r="O3026" i="1"/>
  <c r="J3026" i="1"/>
  <c r="G3026" i="1"/>
  <c r="V3025" i="1"/>
  <c r="U3025" i="1"/>
  <c r="S3025" i="1"/>
  <c r="O3025" i="1"/>
  <c r="J3025" i="1"/>
  <c r="G3025" i="1"/>
  <c r="V3024" i="1"/>
  <c r="U3024" i="1"/>
  <c r="S3024" i="1"/>
  <c r="O3024" i="1"/>
  <c r="J3024" i="1"/>
  <c r="G3024" i="1"/>
  <c r="V3023" i="1"/>
  <c r="U3023" i="1"/>
  <c r="S3023" i="1"/>
  <c r="O3023" i="1"/>
  <c r="J3023" i="1"/>
  <c r="G3023" i="1"/>
  <c r="V3022" i="1"/>
  <c r="U3022" i="1"/>
  <c r="S3022" i="1"/>
  <c r="O3022" i="1"/>
  <c r="J3022" i="1"/>
  <c r="G3022" i="1"/>
  <c r="V3020" i="1"/>
  <c r="U3020" i="1"/>
  <c r="S3020" i="1"/>
  <c r="O3020" i="1"/>
  <c r="J3020" i="1"/>
  <c r="G3020" i="1"/>
  <c r="V3019" i="1"/>
  <c r="U3019" i="1"/>
  <c r="S3019" i="1"/>
  <c r="O3019" i="1"/>
  <c r="J3019" i="1"/>
  <c r="G3019" i="1"/>
  <c r="V3018" i="1"/>
  <c r="O3018" i="1"/>
  <c r="J3018" i="1"/>
  <c r="G3018" i="1"/>
  <c r="AD3018" i="1" s="1"/>
  <c r="V3021" i="1"/>
  <c r="O3021" i="1"/>
  <c r="J3021" i="1"/>
  <c r="G3021" i="1"/>
  <c r="AD3021" i="1" s="1"/>
  <c r="V3017" i="1"/>
  <c r="U3017" i="1"/>
  <c r="S3017" i="1"/>
  <c r="O3017" i="1"/>
  <c r="J3017" i="1"/>
  <c r="G3017" i="1"/>
  <c r="V3016" i="1"/>
  <c r="U3016" i="1"/>
  <c r="S3016" i="1"/>
  <c r="O3016" i="1"/>
  <c r="J3016" i="1"/>
  <c r="G3016" i="1"/>
  <c r="V3015" i="1"/>
  <c r="U3015" i="1"/>
  <c r="S3015" i="1"/>
  <c r="O3015" i="1"/>
  <c r="J3015" i="1"/>
  <c r="G3015" i="1"/>
  <c r="V3014" i="1"/>
  <c r="U3014" i="1"/>
  <c r="S3014" i="1"/>
  <c r="O3014" i="1"/>
  <c r="J3014" i="1"/>
  <c r="G3014" i="1"/>
  <c r="V3013" i="1"/>
  <c r="U3013" i="1"/>
  <c r="S3013" i="1"/>
  <c r="O3013" i="1"/>
  <c r="J3013" i="1"/>
  <c r="G3013" i="1"/>
  <c r="V3012" i="1"/>
  <c r="U3012" i="1"/>
  <c r="S3012" i="1"/>
  <c r="O3012" i="1"/>
  <c r="J3012" i="1"/>
  <c r="G3012" i="1"/>
  <c r="V3011" i="1"/>
  <c r="O3011" i="1"/>
  <c r="J3011" i="1"/>
  <c r="G3011" i="1"/>
  <c r="AD3011" i="1" s="1"/>
  <c r="V3010" i="1"/>
  <c r="O3010" i="1"/>
  <c r="J3010" i="1"/>
  <c r="G3010" i="1"/>
  <c r="AD3010" i="1" s="1"/>
  <c r="V3009" i="1"/>
  <c r="O3009" i="1"/>
  <c r="J3009" i="1"/>
  <c r="G3009" i="1"/>
  <c r="AD3009" i="1" s="1"/>
  <c r="V3008" i="1"/>
  <c r="O3008" i="1"/>
  <c r="J3008" i="1"/>
  <c r="G3008" i="1"/>
  <c r="AD3008" i="1" s="1"/>
  <c r="V3006" i="1"/>
  <c r="U3006" i="1"/>
  <c r="S3006" i="1"/>
  <c r="O3006" i="1"/>
  <c r="J3006" i="1"/>
  <c r="G3006" i="1"/>
  <c r="V3005" i="1"/>
  <c r="U3005" i="1"/>
  <c r="S3005" i="1"/>
  <c r="O3005" i="1"/>
  <c r="J3005" i="1"/>
  <c r="G3005" i="1"/>
  <c r="V3004" i="1"/>
  <c r="U3004" i="1"/>
  <c r="S3004" i="1"/>
  <c r="O3004" i="1"/>
  <c r="J3004" i="1"/>
  <c r="G3004" i="1"/>
  <c r="V3003" i="1"/>
  <c r="U3003" i="1"/>
  <c r="S3003" i="1"/>
  <c r="O3003" i="1"/>
  <c r="J3003" i="1"/>
  <c r="G3003" i="1"/>
  <c r="V3007" i="1"/>
  <c r="O3007" i="1"/>
  <c r="J3007" i="1"/>
  <c r="G3007" i="1"/>
  <c r="AD3007" i="1" s="1"/>
  <c r="V3002" i="1"/>
  <c r="U3002" i="1"/>
  <c r="S3002" i="1"/>
  <c r="O3002" i="1"/>
  <c r="J3002" i="1"/>
  <c r="G3002" i="1"/>
  <c r="V3001" i="1"/>
  <c r="U3001" i="1"/>
  <c r="S3001" i="1"/>
  <c r="O3001" i="1"/>
  <c r="J3001" i="1"/>
  <c r="G3001" i="1"/>
  <c r="V3000" i="1"/>
  <c r="U3000" i="1"/>
  <c r="S3000" i="1"/>
  <c r="O3000" i="1"/>
  <c r="J3000" i="1"/>
  <c r="G3000" i="1"/>
  <c r="V2999" i="1"/>
  <c r="U2999" i="1"/>
  <c r="S2999" i="1"/>
  <c r="O2999" i="1"/>
  <c r="J2999" i="1"/>
  <c r="G2999" i="1"/>
  <c r="V2998" i="1"/>
  <c r="U2998" i="1"/>
  <c r="S2998" i="1"/>
  <c r="O2998" i="1"/>
  <c r="J2998" i="1"/>
  <c r="G2998" i="1"/>
  <c r="V2997" i="1"/>
  <c r="O2997" i="1"/>
  <c r="J2997" i="1"/>
  <c r="G2997" i="1"/>
  <c r="AD2997" i="1" s="1"/>
  <c r="V2981" i="1"/>
  <c r="O2981" i="1"/>
  <c r="J2981" i="1"/>
  <c r="G2981" i="1"/>
  <c r="AD2981" i="1" s="1"/>
  <c r="V2971" i="1"/>
  <c r="O2971" i="1"/>
  <c r="J2971" i="1"/>
  <c r="G2971" i="1"/>
  <c r="AD2971" i="1" s="1"/>
  <c r="V2970" i="1"/>
  <c r="O2970" i="1"/>
  <c r="J2970" i="1"/>
  <c r="G2970" i="1"/>
  <c r="AD2970" i="1" s="1"/>
  <c r="V2969" i="1"/>
  <c r="O2969" i="1"/>
  <c r="J2969" i="1"/>
  <c r="G2969" i="1"/>
  <c r="AD2969" i="1" s="1"/>
  <c r="V2968" i="1"/>
  <c r="O2968" i="1"/>
  <c r="J2968" i="1"/>
  <c r="G2968" i="1"/>
  <c r="AD2968" i="1" s="1"/>
  <c r="V2967" i="1"/>
  <c r="O2967" i="1"/>
  <c r="J2967" i="1"/>
  <c r="G2967" i="1"/>
  <c r="AD2967" i="1" s="1"/>
  <c r="V2966" i="1"/>
  <c r="O2966" i="1"/>
  <c r="J2966" i="1"/>
  <c r="G2966" i="1"/>
  <c r="AD2966" i="1" s="1"/>
  <c r="O2953" i="1"/>
  <c r="J2953" i="1"/>
  <c r="G2953" i="1"/>
  <c r="AD2953" i="1" s="1"/>
  <c r="O2917" i="1"/>
  <c r="J2917" i="1"/>
  <c r="G2917" i="1"/>
  <c r="AD2917" i="1" s="1"/>
  <c r="V2901" i="1"/>
  <c r="O2901" i="1"/>
  <c r="J2901" i="1"/>
  <c r="G2901" i="1"/>
  <c r="AD2901" i="1" s="1"/>
  <c r="V2900" i="1"/>
  <c r="O2900" i="1"/>
  <c r="J2900" i="1"/>
  <c r="G2900" i="1"/>
  <c r="AD2900" i="1" s="1"/>
  <c r="V2899" i="1"/>
  <c r="O2899" i="1"/>
  <c r="J2899" i="1"/>
  <c r="G2899" i="1"/>
  <c r="AD2899" i="1" s="1"/>
  <c r="V2898" i="1"/>
  <c r="O2898" i="1"/>
  <c r="J2898" i="1"/>
  <c r="G2898" i="1"/>
  <c r="AD2898" i="1" s="1"/>
  <c r="V2889" i="1"/>
  <c r="O2889" i="1"/>
  <c r="J2889" i="1"/>
  <c r="G2889" i="1"/>
  <c r="AD2889" i="1" s="1"/>
  <c r="V2882" i="1"/>
  <c r="O2882" i="1"/>
  <c r="J2882" i="1"/>
  <c r="G2882" i="1"/>
  <c r="AD2882" i="1" s="1"/>
  <c r="V2881" i="1"/>
  <c r="O2881" i="1"/>
  <c r="J2881" i="1"/>
  <c r="G2881" i="1"/>
  <c r="AD2881" i="1" s="1"/>
  <c r="V2880" i="1"/>
  <c r="O2880" i="1"/>
  <c r="J2880" i="1"/>
  <c r="G2880" i="1"/>
  <c r="AD2880" i="1" s="1"/>
  <c r="V2879" i="1"/>
  <c r="O2879" i="1"/>
  <c r="J2879" i="1"/>
  <c r="G2879" i="1"/>
  <c r="AD2879" i="1" s="1"/>
  <c r="G2905" i="1"/>
  <c r="G2904" i="1"/>
  <c r="G2903" i="1"/>
  <c r="G2902" i="1"/>
  <c r="G2897" i="1"/>
  <c r="G2959" i="1"/>
  <c r="G2973" i="1"/>
  <c r="G2972" i="1"/>
  <c r="G2965" i="1"/>
  <c r="G2964" i="1"/>
  <c r="G2963" i="1"/>
  <c r="G2962" i="1"/>
  <c r="G2888" i="1"/>
  <c r="G2887" i="1"/>
  <c r="G2886" i="1"/>
  <c r="G2885" i="1"/>
  <c r="G2884" i="1"/>
  <c r="G2883" i="1"/>
  <c r="G2878" i="1"/>
  <c r="V2989" i="1"/>
  <c r="O2989" i="1"/>
  <c r="J2989" i="1"/>
  <c r="G2989" i="1"/>
  <c r="AD2989" i="1" s="1"/>
  <c r="V2942" i="1"/>
  <c r="O2942" i="1"/>
  <c r="J2942" i="1"/>
  <c r="G2942" i="1"/>
  <c r="AD2942" i="1" s="1"/>
  <c r="V2906" i="1"/>
  <c r="O2906" i="1"/>
  <c r="J2906" i="1"/>
  <c r="G2906" i="1"/>
  <c r="AD2906" i="1" s="1"/>
  <c r="V2990" i="1"/>
  <c r="O2990" i="1"/>
  <c r="J2990" i="1"/>
  <c r="H2990" i="1"/>
  <c r="V2988" i="1"/>
  <c r="U2988" i="1"/>
  <c r="S2988" i="1"/>
  <c r="O2988" i="1"/>
  <c r="J2988" i="1"/>
  <c r="G2988" i="1"/>
  <c r="V2987" i="1"/>
  <c r="U2987" i="1"/>
  <c r="S2987" i="1"/>
  <c r="O2987" i="1"/>
  <c r="J2987" i="1"/>
  <c r="G2987" i="1"/>
  <c r="V2986" i="1"/>
  <c r="U2986" i="1"/>
  <c r="S2986" i="1"/>
  <c r="O2986" i="1"/>
  <c r="J2986" i="1"/>
  <c r="G2986" i="1"/>
  <c r="V2985" i="1"/>
  <c r="U2985" i="1"/>
  <c r="S2985" i="1"/>
  <c r="O2985" i="1"/>
  <c r="J2985" i="1"/>
  <c r="G2985" i="1"/>
  <c r="V2980" i="1"/>
  <c r="U2980" i="1"/>
  <c r="S2980" i="1"/>
  <c r="O2980" i="1"/>
  <c r="J2980" i="1"/>
  <c r="G2980" i="1"/>
  <c r="V2979" i="1"/>
  <c r="U2979" i="1"/>
  <c r="S2979" i="1"/>
  <c r="O2979" i="1"/>
  <c r="J2979" i="1"/>
  <c r="G2979" i="1"/>
  <c r="V2978" i="1"/>
  <c r="U2978" i="1"/>
  <c r="S2978" i="1"/>
  <c r="O2978" i="1"/>
  <c r="J2978" i="1"/>
  <c r="G2978" i="1"/>
  <c r="V2973" i="1"/>
  <c r="U2973" i="1"/>
  <c r="S2973" i="1"/>
  <c r="O2973" i="1"/>
  <c r="J2973" i="1"/>
  <c r="V2972" i="1"/>
  <c r="U2972" i="1"/>
  <c r="S2972" i="1"/>
  <c r="O2972" i="1"/>
  <c r="J2972" i="1"/>
  <c r="V2965" i="1"/>
  <c r="U2965" i="1"/>
  <c r="S2965" i="1"/>
  <c r="O2965" i="1"/>
  <c r="J2965" i="1"/>
  <c r="V2964" i="1"/>
  <c r="U2964" i="1"/>
  <c r="S2964" i="1"/>
  <c r="O2964" i="1"/>
  <c r="J2964" i="1"/>
  <c r="V2963" i="1"/>
  <c r="U2963" i="1"/>
  <c r="S2963" i="1"/>
  <c r="O2963" i="1"/>
  <c r="J2963" i="1"/>
  <c r="V2962" i="1"/>
  <c r="U2962" i="1"/>
  <c r="S2962" i="1"/>
  <c r="O2962" i="1"/>
  <c r="J2962" i="1"/>
  <c r="V2977" i="1"/>
  <c r="O2977" i="1"/>
  <c r="J2977" i="1"/>
  <c r="G2977" i="1"/>
  <c r="AD2977" i="1" s="1"/>
  <c r="V2960" i="1"/>
  <c r="O2960" i="1"/>
  <c r="J2960" i="1"/>
  <c r="G2960" i="1"/>
  <c r="AD2960" i="1" s="1"/>
  <c r="V2959" i="1"/>
  <c r="U2959" i="1"/>
  <c r="S2959" i="1"/>
  <c r="O2959" i="1"/>
  <c r="J2959" i="1"/>
  <c r="V2958" i="1"/>
  <c r="U2958" i="1"/>
  <c r="S2958" i="1"/>
  <c r="O2958" i="1"/>
  <c r="J2958" i="1"/>
  <c r="G2958" i="1"/>
  <c r="V2957" i="1"/>
  <c r="U2957" i="1"/>
  <c r="S2957" i="1"/>
  <c r="O2957" i="1"/>
  <c r="J2957" i="1"/>
  <c r="G2957" i="1"/>
  <c r="V2956" i="1"/>
  <c r="U2956" i="1"/>
  <c r="S2956" i="1"/>
  <c r="O2956" i="1"/>
  <c r="J2956" i="1"/>
  <c r="G2956" i="1"/>
  <c r="V2955" i="1"/>
  <c r="U2955" i="1"/>
  <c r="S2955" i="1"/>
  <c r="O2955" i="1"/>
  <c r="J2955" i="1"/>
  <c r="G2955" i="1"/>
  <c r="V2952" i="1"/>
  <c r="U2952" i="1"/>
  <c r="S2952" i="1"/>
  <c r="O2952" i="1"/>
  <c r="J2952" i="1"/>
  <c r="G2952" i="1"/>
  <c r="V2951" i="1"/>
  <c r="U2951" i="1"/>
  <c r="S2951" i="1"/>
  <c r="O2951" i="1"/>
  <c r="J2951" i="1"/>
  <c r="G2951" i="1"/>
  <c r="V2950" i="1"/>
  <c r="U2950" i="1"/>
  <c r="S2950" i="1"/>
  <c r="O2950" i="1"/>
  <c r="J2950" i="1"/>
  <c r="G2950" i="1"/>
  <c r="V2947" i="1"/>
  <c r="U2947" i="1"/>
  <c r="S2947" i="1"/>
  <c r="O2947" i="1"/>
  <c r="J2947" i="1"/>
  <c r="G2947" i="1"/>
  <c r="V2946" i="1"/>
  <c r="U2946" i="1"/>
  <c r="S2946" i="1"/>
  <c r="O2946" i="1"/>
  <c r="J2946" i="1"/>
  <c r="G2946" i="1"/>
  <c r="V2928" i="1"/>
  <c r="U2928" i="1"/>
  <c r="S2928" i="1"/>
  <c r="O2928" i="1"/>
  <c r="J2928" i="1"/>
  <c r="G2928" i="1"/>
  <c r="V2927" i="1"/>
  <c r="U2927" i="1"/>
  <c r="S2927" i="1"/>
  <c r="O2927" i="1"/>
  <c r="J2927" i="1"/>
  <c r="G2927" i="1"/>
  <c r="V2926" i="1"/>
  <c r="U2926" i="1"/>
  <c r="S2926" i="1"/>
  <c r="O2926" i="1"/>
  <c r="J2926" i="1"/>
  <c r="G2926" i="1"/>
  <c r="V2923" i="1"/>
  <c r="U2923" i="1"/>
  <c r="S2923" i="1"/>
  <c r="O2923" i="1"/>
  <c r="J2923" i="1"/>
  <c r="G2923" i="1"/>
  <c r="V2922" i="1"/>
  <c r="U2922" i="1"/>
  <c r="S2922" i="1"/>
  <c r="O2922" i="1"/>
  <c r="J2922" i="1"/>
  <c r="G2922" i="1"/>
  <c r="V2921" i="1"/>
  <c r="O2921" i="1"/>
  <c r="J2921" i="1"/>
  <c r="H2921" i="1"/>
  <c r="V2920" i="1"/>
  <c r="U2920" i="1"/>
  <c r="S2920" i="1"/>
  <c r="O2920" i="1"/>
  <c r="J2920" i="1"/>
  <c r="G2920" i="1"/>
  <c r="V2919" i="1"/>
  <c r="U2919" i="1"/>
  <c r="S2919" i="1"/>
  <c r="O2919" i="1"/>
  <c r="J2919" i="1"/>
  <c r="G2919" i="1"/>
  <c r="AE3026" i="1" l="1"/>
  <c r="AD3026" i="1" s="1"/>
  <c r="AE3034" i="1"/>
  <c r="AD3034" i="1" s="1"/>
  <c r="AE3196" i="1"/>
  <c r="AE3208" i="1"/>
  <c r="AD3208" i="1" s="1"/>
  <c r="AE3113" i="1"/>
  <c r="AD3113" i="1" s="1"/>
  <c r="AE3024" i="1"/>
  <c r="AD3024" i="1" s="1"/>
  <c r="AE3032" i="1"/>
  <c r="AD3032" i="1" s="1"/>
  <c r="AE2919" i="1"/>
  <c r="AD2919" i="1" s="1"/>
  <c r="AE2928" i="1"/>
  <c r="AE3004" i="1"/>
  <c r="AD3004" i="1" s="1"/>
  <c r="AE3013" i="1"/>
  <c r="AD3013" i="1" s="1"/>
  <c r="AE3038" i="1"/>
  <c r="AD3038" i="1" s="1"/>
  <c r="AE2955" i="1"/>
  <c r="AD2955" i="1" s="1"/>
  <c r="AE2958" i="1"/>
  <c r="AD2958" i="1" s="1"/>
  <c r="AE2998" i="1"/>
  <c r="AE2957" i="1"/>
  <c r="AD2957" i="1" s="1"/>
  <c r="AE3003" i="1"/>
  <c r="AD3003" i="1" s="1"/>
  <c r="AE3012" i="1"/>
  <c r="AD3012" i="1" s="1"/>
  <c r="AE3163" i="1"/>
  <c r="AD3163" i="1" s="1"/>
  <c r="AE3179" i="1"/>
  <c r="AD3179" i="1" s="1"/>
  <c r="AE2963" i="1"/>
  <c r="AD2963" i="1" s="1"/>
  <c r="AE3054" i="1"/>
  <c r="AD3054" i="1" s="1"/>
  <c r="AE3071" i="1"/>
  <c r="AD3071" i="1" s="1"/>
  <c r="AE3130" i="1"/>
  <c r="AD3130" i="1" s="1"/>
  <c r="AE3138" i="1"/>
  <c r="AD3138" i="1" s="1"/>
  <c r="AE3176" i="1"/>
  <c r="AD3176" i="1" s="1"/>
  <c r="AE3189" i="1"/>
  <c r="AD3189" i="1" s="1"/>
  <c r="AE3194" i="1"/>
  <c r="AD3194" i="1" s="1"/>
  <c r="AE2978" i="1"/>
  <c r="AD2978" i="1" s="1"/>
  <c r="AE3049" i="1"/>
  <c r="AD3049" i="1" s="1"/>
  <c r="AE3074" i="1"/>
  <c r="AD3074" i="1" s="1"/>
  <c r="AE2973" i="1"/>
  <c r="AD2973" i="1" s="1"/>
  <c r="AE3083" i="1"/>
  <c r="AD3083" i="1" s="1"/>
  <c r="AE3150" i="1"/>
  <c r="AD3150" i="1" s="1"/>
  <c r="AE3158" i="1"/>
  <c r="AD3158" i="1" s="1"/>
  <c r="AD3196" i="1"/>
  <c r="AE3191" i="1"/>
  <c r="AD3191" i="1" s="1"/>
  <c r="AE3197" i="1"/>
  <c r="AD3197" i="1" s="1"/>
  <c r="AE3207" i="1"/>
  <c r="AD3207" i="1" s="1"/>
  <c r="AE3219" i="1"/>
  <c r="AD3219" i="1" s="1"/>
  <c r="AE3124" i="1"/>
  <c r="AD3124" i="1" s="1"/>
  <c r="AE3131" i="1"/>
  <c r="AD3131" i="1" s="1"/>
  <c r="AE3139" i="1"/>
  <c r="AD3139" i="1" s="1"/>
  <c r="AE3164" i="1"/>
  <c r="AD3164" i="1" s="1"/>
  <c r="AE2985" i="1"/>
  <c r="AD2985" i="1" s="1"/>
  <c r="AE3089" i="1"/>
  <c r="AD3089" i="1" s="1"/>
  <c r="AE3127" i="1"/>
  <c r="AD3127" i="1" s="1"/>
  <c r="AE3142" i="1"/>
  <c r="AD3142" i="1" s="1"/>
  <c r="AE3145" i="1"/>
  <c r="AD3145" i="1" s="1"/>
  <c r="AE3169" i="1"/>
  <c r="AD3169" i="1" s="1"/>
  <c r="AE3222" i="1"/>
  <c r="AD3222" i="1" s="1"/>
  <c r="AE2965" i="1"/>
  <c r="AD2965" i="1" s="1"/>
  <c r="AE2986" i="1"/>
  <c r="AD2986" i="1" s="1"/>
  <c r="AE3064" i="1"/>
  <c r="AD3064" i="1" s="1"/>
  <c r="AE3092" i="1"/>
  <c r="AD3092" i="1" s="1"/>
  <c r="AE3147" i="1"/>
  <c r="AD3147" i="1" s="1"/>
  <c r="AE3170" i="1"/>
  <c r="AD3170" i="1" s="1"/>
  <c r="AE2979" i="1"/>
  <c r="AD2979" i="1" s="1"/>
  <c r="AE3125" i="1"/>
  <c r="AD3125" i="1" s="1"/>
  <c r="AE3132" i="1"/>
  <c r="AD3132" i="1" s="1"/>
  <c r="AE3140" i="1"/>
  <c r="AD3140" i="1" s="1"/>
  <c r="AE3165" i="1"/>
  <c r="AD3165" i="1" s="1"/>
  <c r="AE2922" i="1"/>
  <c r="AD2922" i="1" s="1"/>
  <c r="AE2947" i="1"/>
  <c r="AD2947" i="1" s="1"/>
  <c r="AE2962" i="1"/>
  <c r="AD2962" i="1" s="1"/>
  <c r="AE2972" i="1"/>
  <c r="AD2972" i="1" s="1"/>
  <c r="AE3001" i="1"/>
  <c r="AD3001" i="1" s="1"/>
  <c r="AE3016" i="1"/>
  <c r="AD3016" i="1" s="1"/>
  <c r="AE3019" i="1"/>
  <c r="AD3019" i="1" s="1"/>
  <c r="AE3043" i="1"/>
  <c r="AD3043" i="1" s="1"/>
  <c r="AE3097" i="1"/>
  <c r="AD3097" i="1" s="1"/>
  <c r="AE2987" i="1"/>
  <c r="AD2987" i="1" s="1"/>
  <c r="AE3050" i="1"/>
  <c r="AD3050" i="1" s="1"/>
  <c r="AE3065" i="1"/>
  <c r="AD3065" i="1" s="1"/>
  <c r="AE3068" i="1"/>
  <c r="AD3068" i="1" s="1"/>
  <c r="AE3081" i="1"/>
  <c r="AD3081" i="1" s="1"/>
  <c r="AE3093" i="1"/>
  <c r="AD3093" i="1" s="1"/>
  <c r="AE3237" i="1"/>
  <c r="AD3237" i="1" s="1"/>
  <c r="AE3221" i="1"/>
  <c r="AD3221" i="1" s="1"/>
  <c r="AE3048" i="1"/>
  <c r="AD3048" i="1" s="1"/>
  <c r="AE3056" i="1"/>
  <c r="AD3056" i="1" s="1"/>
  <c r="AE3073" i="1"/>
  <c r="AD3073" i="1" s="1"/>
  <c r="AE3123" i="1"/>
  <c r="AE3248" i="1"/>
  <c r="AD3248" i="1" s="1"/>
  <c r="AE2923" i="1"/>
  <c r="AD2923" i="1" s="1"/>
  <c r="AE2950" i="1"/>
  <c r="AD2950" i="1" s="1"/>
  <c r="AE3238" i="1"/>
  <c r="AD3238" i="1" s="1"/>
  <c r="AE2959" i="1"/>
  <c r="AD2959" i="1" s="1"/>
  <c r="AE2988" i="1"/>
  <c r="AD2988" i="1" s="1"/>
  <c r="AE3051" i="1"/>
  <c r="AD3051" i="1" s="1"/>
  <c r="AE3066" i="1"/>
  <c r="AD3066" i="1" s="1"/>
  <c r="AE3069" i="1"/>
  <c r="AD3069" i="1" s="1"/>
  <c r="AE3082" i="1"/>
  <c r="AD3082" i="1" s="1"/>
  <c r="AE3094" i="1"/>
  <c r="AD3094" i="1" s="1"/>
  <c r="AE3149" i="1"/>
  <c r="AD3149" i="1" s="1"/>
  <c r="AE3157" i="1"/>
  <c r="AD3157" i="1" s="1"/>
  <c r="AE3245" i="1"/>
  <c r="AD3245" i="1" s="1"/>
  <c r="AE2999" i="1"/>
  <c r="AD2999" i="1" s="1"/>
  <c r="AE3005" i="1"/>
  <c r="AD3005" i="1" s="1"/>
  <c r="AE3014" i="1"/>
  <c r="AD3014" i="1" s="1"/>
  <c r="AE3039" i="1"/>
  <c r="AD3039" i="1" s="1"/>
  <c r="AE3173" i="1"/>
  <c r="AD3173" i="1" s="1"/>
  <c r="AE3181" i="1"/>
  <c r="AD3181" i="1" s="1"/>
  <c r="AE3198" i="1"/>
  <c r="AD3198" i="1" s="1"/>
  <c r="AE2920" i="1"/>
  <c r="AD2920" i="1" s="1"/>
  <c r="AE2956" i="1"/>
  <c r="AD2956" i="1" s="1"/>
  <c r="AE2964" i="1"/>
  <c r="AD2964" i="1" s="1"/>
  <c r="AE3025" i="1"/>
  <c r="AD3025" i="1" s="1"/>
  <c r="AE3033" i="1"/>
  <c r="AD3033" i="1" s="1"/>
  <c r="AE3112" i="1"/>
  <c r="AD3112" i="1" s="1"/>
  <c r="AE2926" i="1"/>
  <c r="AD2926" i="1" s="1"/>
  <c r="AE2951" i="1"/>
  <c r="AD2951" i="1" s="1"/>
  <c r="AE3022" i="1"/>
  <c r="AD3022" i="1" s="1"/>
  <c r="AE3045" i="1"/>
  <c r="AD3045" i="1" s="1"/>
  <c r="AE3102" i="1"/>
  <c r="AD3102" i="1" s="1"/>
  <c r="AE3214" i="1"/>
  <c r="AD3214" i="1" s="1"/>
  <c r="AE3239" i="1"/>
  <c r="AD3239" i="1" s="1"/>
  <c r="AE3246" i="1"/>
  <c r="AD3246" i="1" s="1"/>
  <c r="AE2946" i="1"/>
  <c r="AD2946" i="1" s="1"/>
  <c r="AE3000" i="1"/>
  <c r="AD3000" i="1" s="1"/>
  <c r="AE3006" i="1"/>
  <c r="AD3006" i="1" s="1"/>
  <c r="AE3015" i="1"/>
  <c r="AE3040" i="1"/>
  <c r="AD3040" i="1" s="1"/>
  <c r="AE3174" i="1"/>
  <c r="AD3174" i="1" s="1"/>
  <c r="AE3199" i="1"/>
  <c r="AD3199" i="1" s="1"/>
  <c r="AE3223" i="1"/>
  <c r="AD3223" i="1" s="1"/>
  <c r="AE2927" i="1"/>
  <c r="AD2927" i="1" s="1"/>
  <c r="AE2952" i="1"/>
  <c r="AD2952" i="1" s="1"/>
  <c r="AE3023" i="1"/>
  <c r="AD3023" i="1" s="1"/>
  <c r="AE3031" i="1"/>
  <c r="AD3031" i="1" s="1"/>
  <c r="AE3103" i="1"/>
  <c r="AD3103" i="1" s="1"/>
  <c r="AE3110" i="1"/>
  <c r="AD3110" i="1" s="1"/>
  <c r="AE3217" i="1"/>
  <c r="AD3217" i="1" s="1"/>
  <c r="AE3055" i="1"/>
  <c r="AD3055" i="1" s="1"/>
  <c r="AE3072" i="1"/>
  <c r="AD3072" i="1" s="1"/>
  <c r="AE3129" i="1"/>
  <c r="AD3129" i="1" s="1"/>
  <c r="AE3137" i="1"/>
  <c r="AD3137" i="1" s="1"/>
  <c r="AE3151" i="1"/>
  <c r="AD3151" i="1" s="1"/>
  <c r="AE3159" i="1"/>
  <c r="AD3159" i="1" s="1"/>
  <c r="AE3247" i="1"/>
  <c r="AD3247" i="1" s="1"/>
  <c r="AE3148" i="1"/>
  <c r="AD3148" i="1" s="1"/>
  <c r="AE3156" i="1"/>
  <c r="AD3156" i="1" s="1"/>
  <c r="AE3180" i="1"/>
  <c r="AD3180" i="1" s="1"/>
  <c r="AD2928" i="1"/>
  <c r="AE2980" i="1"/>
  <c r="AD2980" i="1" s="1"/>
  <c r="AE3088" i="1"/>
  <c r="AD3088" i="1" s="1"/>
  <c r="AE3126" i="1"/>
  <c r="AE3141" i="1"/>
  <c r="AD3141" i="1" s="1"/>
  <c r="AE3144" i="1"/>
  <c r="AD3144" i="1" s="1"/>
  <c r="AE3168" i="1"/>
  <c r="AD3168" i="1" s="1"/>
  <c r="AE3104" i="1"/>
  <c r="AD3104" i="1" s="1"/>
  <c r="AE3111" i="1"/>
  <c r="AD3111" i="1" s="1"/>
  <c r="AE3175" i="1"/>
  <c r="AD3175" i="1" s="1"/>
  <c r="AE3190" i="1"/>
  <c r="AD3190" i="1" s="1"/>
  <c r="AE3193" i="1"/>
  <c r="AD3193" i="1" s="1"/>
  <c r="AE3206" i="1"/>
  <c r="AD3206" i="1" s="1"/>
  <c r="AE3218" i="1"/>
  <c r="AD3218" i="1" s="1"/>
  <c r="AE3002" i="1"/>
  <c r="AD3002" i="1" s="1"/>
  <c r="AE3017" i="1"/>
  <c r="AD3017" i="1" s="1"/>
  <c r="AE3020" i="1"/>
  <c r="AD3020" i="1" s="1"/>
  <c r="AE3044" i="1"/>
  <c r="AD3044" i="1" s="1"/>
  <c r="AE3098" i="1"/>
  <c r="AD3098" i="1" s="1"/>
  <c r="AE3213" i="1"/>
  <c r="AD3213" i="1" s="1"/>
  <c r="AB2879" i="1"/>
  <c r="AB2880" i="1"/>
  <c r="AB2881" i="1"/>
  <c r="AB2882" i="1"/>
  <c r="AB2889" i="1"/>
  <c r="AB2898" i="1"/>
  <c r="AB2899" i="1"/>
  <c r="AB2900" i="1"/>
  <c r="AB2901" i="1"/>
  <c r="AB2917" i="1"/>
  <c r="AB2953" i="1"/>
  <c r="AB2966" i="1"/>
  <c r="AB2967" i="1"/>
  <c r="AB2968" i="1"/>
  <c r="AB2969" i="1"/>
  <c r="AB2970" i="1"/>
  <c r="AB2971" i="1"/>
  <c r="AB2981" i="1"/>
  <c r="AB3008" i="1"/>
  <c r="AB3009" i="1"/>
  <c r="AB3010" i="1"/>
  <c r="AB3011" i="1"/>
  <c r="AB3018" i="1"/>
  <c r="AB3027" i="1"/>
  <c r="AB3028" i="1"/>
  <c r="AB3029" i="1"/>
  <c r="AB3030" i="1"/>
  <c r="AB3046" i="1"/>
  <c r="AB3058" i="1"/>
  <c r="AB3059" i="1"/>
  <c r="AB3060" i="1"/>
  <c r="AB3061" i="1"/>
  <c r="AB3062" i="1"/>
  <c r="AB3063" i="1"/>
  <c r="AB3067" i="1"/>
  <c r="AB3075" i="1"/>
  <c r="AB3076" i="1"/>
  <c r="AB3077" i="1"/>
  <c r="AB3078" i="1"/>
  <c r="AB3079" i="1"/>
  <c r="AB3080" i="1"/>
  <c r="AB3095" i="1"/>
  <c r="AB3106" i="1"/>
  <c r="AB3133" i="1"/>
  <c r="AB3134" i="1"/>
  <c r="AB3135" i="1"/>
  <c r="AB3136" i="1"/>
  <c r="AB3143" i="1"/>
  <c r="AB3152" i="1"/>
  <c r="AB3153" i="1"/>
  <c r="AB3154" i="1"/>
  <c r="AB3155" i="1"/>
  <c r="AB3171" i="1"/>
  <c r="AB3183" i="1"/>
  <c r="AB3184" i="1"/>
  <c r="AB3185" i="1"/>
  <c r="AB3186" i="1"/>
  <c r="AB3187" i="1"/>
  <c r="AB3188" i="1"/>
  <c r="AB3192" i="1"/>
  <c r="AB3200" i="1"/>
  <c r="AB3201" i="1"/>
  <c r="AB3202" i="1"/>
  <c r="AB3203" i="1"/>
  <c r="AB3204" i="1"/>
  <c r="AB3205" i="1"/>
  <c r="AB3220" i="1"/>
  <c r="AB3241" i="1"/>
  <c r="H2963" i="1"/>
  <c r="H2880" i="1"/>
  <c r="H2917" i="1"/>
  <c r="H3024" i="1"/>
  <c r="H3103" i="1"/>
  <c r="H3106" i="1"/>
  <c r="H3112" i="1"/>
  <c r="H3174" i="1"/>
  <c r="H3176" i="1"/>
  <c r="H3183" i="1"/>
  <c r="H3185" i="1"/>
  <c r="H3187" i="1"/>
  <c r="H3189" i="1"/>
  <c r="H3194" i="1"/>
  <c r="H3199" i="1"/>
  <c r="H3217" i="1"/>
  <c r="H2985" i="1"/>
  <c r="H3005" i="1"/>
  <c r="H3011" i="1"/>
  <c r="H3097" i="1"/>
  <c r="H2946" i="1"/>
  <c r="H2952" i="1"/>
  <c r="H2958" i="1"/>
  <c r="H2964" i="1"/>
  <c r="H3048" i="1"/>
  <c r="H3050" i="1"/>
  <c r="H3056" i="1"/>
  <c r="H3068" i="1"/>
  <c r="H3073" i="1"/>
  <c r="H3076" i="1"/>
  <c r="H3078" i="1"/>
  <c r="H3080" i="1"/>
  <c r="H3083" i="1"/>
  <c r="H3089" i="1"/>
  <c r="H3070" i="1"/>
  <c r="H3124" i="1"/>
  <c r="H3128" i="1"/>
  <c r="H3131" i="1"/>
  <c r="H3134" i="1"/>
  <c r="H3136" i="1"/>
  <c r="H3139" i="1"/>
  <c r="H3146" i="1"/>
  <c r="H3144" i="1"/>
  <c r="H3149" i="1"/>
  <c r="H3157" i="1"/>
  <c r="H3168" i="1"/>
  <c r="H3223" i="1"/>
  <c r="H3238" i="1"/>
  <c r="H3241" i="1"/>
  <c r="H3247" i="1"/>
  <c r="H2882" i="1"/>
  <c r="H3032" i="1"/>
  <c r="H2920" i="1"/>
  <c r="H2923" i="1"/>
  <c r="H2977" i="1"/>
  <c r="H2978" i="1"/>
  <c r="H2988" i="1"/>
  <c r="H2965" i="1"/>
  <c r="H2966" i="1"/>
  <c r="H2968" i="1"/>
  <c r="H2970" i="1"/>
  <c r="H2981" i="1"/>
  <c r="H2998" i="1"/>
  <c r="H3002" i="1"/>
  <c r="H3004" i="1"/>
  <c r="H3013" i="1"/>
  <c r="H3017" i="1"/>
  <c r="H3023" i="1"/>
  <c r="H3027" i="1"/>
  <c r="H3029" i="1"/>
  <c r="H3031" i="1"/>
  <c r="H3040" i="1"/>
  <c r="H3035" i="1"/>
  <c r="H3102" i="1"/>
  <c r="H3111" i="1"/>
  <c r="H3173" i="1"/>
  <c r="H3175" i="1"/>
  <c r="H3181" i="1"/>
  <c r="H3193" i="1"/>
  <c r="H3198" i="1"/>
  <c r="H3201" i="1"/>
  <c r="H3203" i="1"/>
  <c r="H3205" i="1"/>
  <c r="H3208" i="1"/>
  <c r="H3214" i="1"/>
  <c r="H3195" i="1"/>
  <c r="H2999" i="1"/>
  <c r="H3043" i="1"/>
  <c r="H2951" i="1"/>
  <c r="H3072" i="1"/>
  <c r="H3082" i="1"/>
  <c r="H3088" i="1"/>
  <c r="H3094" i="1"/>
  <c r="H3123" i="1"/>
  <c r="H3127" i="1"/>
  <c r="H3130" i="1"/>
  <c r="H3138" i="1"/>
  <c r="H3142" i="1"/>
  <c r="H3148" i="1"/>
  <c r="H3152" i="1"/>
  <c r="H3154" i="1"/>
  <c r="H3156" i="1"/>
  <c r="H3165" i="1"/>
  <c r="H3160" i="1"/>
  <c r="H3222" i="1"/>
  <c r="H3237" i="1"/>
  <c r="H3246" i="1"/>
  <c r="H2926" i="1"/>
  <c r="H2979" i="1"/>
  <c r="H3007" i="1"/>
  <c r="H3009" i="1"/>
  <c r="H2957" i="1"/>
  <c r="H2919" i="1"/>
  <c r="H2928" i="1"/>
  <c r="H2987" i="1"/>
  <c r="H2906" i="1"/>
  <c r="H2989" i="1"/>
  <c r="H2973" i="1"/>
  <c r="H2879" i="1"/>
  <c r="H2881" i="1"/>
  <c r="H2889" i="1"/>
  <c r="H2899" i="1"/>
  <c r="H2901" i="1"/>
  <c r="H3001" i="1"/>
  <c r="H3003" i="1"/>
  <c r="H3008" i="1"/>
  <c r="H3010" i="1"/>
  <c r="H3012" i="1"/>
  <c r="H3016" i="1"/>
  <c r="H3018" i="1"/>
  <c r="H3022" i="1"/>
  <c r="H3026" i="1"/>
  <c r="H3034" i="1"/>
  <c r="H3039" i="1"/>
  <c r="H3045" i="1"/>
  <c r="H3110" i="1"/>
  <c r="H3114" i="1"/>
  <c r="H3180" i="1"/>
  <c r="H3184" i="1"/>
  <c r="H3186" i="1"/>
  <c r="H3188" i="1"/>
  <c r="H3191" i="1"/>
  <c r="H3197" i="1"/>
  <c r="H3207" i="1"/>
  <c r="H3213" i="1"/>
  <c r="H3219" i="1"/>
  <c r="H2942" i="1"/>
  <c r="H3019" i="1"/>
  <c r="H2922" i="1"/>
  <c r="H2950" i="1"/>
  <c r="H2956" i="1"/>
  <c r="H2959" i="1"/>
  <c r="H3054" i="1"/>
  <c r="H3065" i="1"/>
  <c r="H3067" i="1"/>
  <c r="H3071" i="1"/>
  <c r="H3075" i="1"/>
  <c r="H3077" i="1"/>
  <c r="H3079" i="1"/>
  <c r="H3081" i="1"/>
  <c r="H3093" i="1"/>
  <c r="H3095" i="1"/>
  <c r="H3126" i="1"/>
  <c r="H3129" i="1"/>
  <c r="H3133" i="1"/>
  <c r="H3135" i="1"/>
  <c r="H3137" i="1"/>
  <c r="H3141" i="1"/>
  <c r="H3143" i="1"/>
  <c r="H3147" i="1"/>
  <c r="H3151" i="1"/>
  <c r="H3159" i="1"/>
  <c r="H3164" i="1"/>
  <c r="H3170" i="1"/>
  <c r="H3221" i="1"/>
  <c r="H3240" i="1"/>
  <c r="H3245" i="1"/>
  <c r="H3249" i="1"/>
  <c r="H2898" i="1"/>
  <c r="H3021" i="1"/>
  <c r="H2972" i="1"/>
  <c r="H3055" i="1"/>
  <c r="H3059" i="1"/>
  <c r="H3061" i="1"/>
  <c r="H3063" i="1"/>
  <c r="H2980" i="1"/>
  <c r="H2986" i="1"/>
  <c r="H2967" i="1"/>
  <c r="H2969" i="1"/>
  <c r="H2971" i="1"/>
  <c r="H2997" i="1"/>
  <c r="H3000" i="1"/>
  <c r="H3006" i="1"/>
  <c r="H3015" i="1"/>
  <c r="H3020" i="1"/>
  <c r="H3025" i="1"/>
  <c r="H3028" i="1"/>
  <c r="H3030" i="1"/>
  <c r="H3033" i="1"/>
  <c r="H3038" i="1"/>
  <c r="H3044" i="1"/>
  <c r="H3046" i="1"/>
  <c r="H3098" i="1"/>
  <c r="H3104" i="1"/>
  <c r="H3113" i="1"/>
  <c r="H3179" i="1"/>
  <c r="H3190" i="1"/>
  <c r="H3192" i="1"/>
  <c r="H3196" i="1"/>
  <c r="H3200" i="1"/>
  <c r="H3202" i="1"/>
  <c r="H3204" i="1"/>
  <c r="H3206" i="1"/>
  <c r="H3218" i="1"/>
  <c r="H3220" i="1"/>
  <c r="H2900" i="1"/>
  <c r="H3014" i="1"/>
  <c r="H3066" i="1"/>
  <c r="H2927" i="1"/>
  <c r="H2960" i="1"/>
  <c r="H2947" i="1"/>
  <c r="H2955" i="1"/>
  <c r="H2962" i="1"/>
  <c r="H2953" i="1"/>
  <c r="H3049" i="1"/>
  <c r="H3051" i="1"/>
  <c r="H3058" i="1"/>
  <c r="H3060" i="1"/>
  <c r="H3062" i="1"/>
  <c r="H3064" i="1"/>
  <c r="H3069" i="1"/>
  <c r="H3074" i="1"/>
  <c r="H3092" i="1"/>
  <c r="H3122" i="1"/>
  <c r="H3125" i="1"/>
  <c r="H3132" i="1"/>
  <c r="H3140" i="1"/>
  <c r="H3145" i="1"/>
  <c r="H3150" i="1"/>
  <c r="H3153" i="1"/>
  <c r="H3155" i="1"/>
  <c r="H3158" i="1"/>
  <c r="H3163" i="1"/>
  <c r="H3169" i="1"/>
  <c r="H3171" i="1"/>
  <c r="H3239" i="1"/>
  <c r="H3248" i="1"/>
  <c r="V2916" i="1"/>
  <c r="U2916" i="1"/>
  <c r="S2916" i="1"/>
  <c r="O2916" i="1"/>
  <c r="J2916" i="1"/>
  <c r="G2916" i="1"/>
  <c r="V2915" i="1"/>
  <c r="U2915" i="1"/>
  <c r="S2915" i="1"/>
  <c r="O2915" i="1"/>
  <c r="J2915" i="1"/>
  <c r="G2915" i="1"/>
  <c r="V2914" i="1"/>
  <c r="U2914" i="1"/>
  <c r="S2914" i="1"/>
  <c r="O2914" i="1"/>
  <c r="J2914" i="1"/>
  <c r="G2914" i="1"/>
  <c r="V2911" i="1"/>
  <c r="U2911" i="1"/>
  <c r="S2911" i="1"/>
  <c r="O2911" i="1"/>
  <c r="J2911" i="1"/>
  <c r="G2911" i="1"/>
  <c r="V2910" i="1"/>
  <c r="U2910" i="1"/>
  <c r="S2910" i="1"/>
  <c r="O2910" i="1"/>
  <c r="J2910" i="1"/>
  <c r="G2910" i="1"/>
  <c r="V2909" i="1"/>
  <c r="U2909" i="1"/>
  <c r="S2909" i="1"/>
  <c r="O2909" i="1"/>
  <c r="J2909" i="1"/>
  <c r="G2909" i="1"/>
  <c r="V2905" i="1"/>
  <c r="U2905" i="1"/>
  <c r="S2905" i="1"/>
  <c r="O2905" i="1"/>
  <c r="J2905" i="1"/>
  <c r="H2905" i="1"/>
  <c r="V2904" i="1"/>
  <c r="U2904" i="1"/>
  <c r="S2904" i="1"/>
  <c r="O2904" i="1"/>
  <c r="J2904" i="1"/>
  <c r="H2904" i="1"/>
  <c r="V2903" i="1"/>
  <c r="U2903" i="1"/>
  <c r="S2903" i="1"/>
  <c r="O2903" i="1"/>
  <c r="J2903" i="1"/>
  <c r="H2903" i="1"/>
  <c r="V2902" i="1"/>
  <c r="U2902" i="1"/>
  <c r="S2902" i="1"/>
  <c r="O2902" i="1"/>
  <c r="J2902" i="1"/>
  <c r="H2902" i="1"/>
  <c r="V2897" i="1"/>
  <c r="U2897" i="1"/>
  <c r="S2897" i="1"/>
  <c r="O2897" i="1"/>
  <c r="J2897" i="1"/>
  <c r="H2897" i="1"/>
  <c r="V2896" i="1"/>
  <c r="U2896" i="1"/>
  <c r="S2896" i="1"/>
  <c r="O2896" i="1"/>
  <c r="J2896" i="1"/>
  <c r="G2896" i="1"/>
  <c r="V2895" i="1"/>
  <c r="U2895" i="1"/>
  <c r="S2895" i="1"/>
  <c r="O2895" i="1"/>
  <c r="J2895" i="1"/>
  <c r="G2895" i="1"/>
  <c r="V2894" i="1"/>
  <c r="U2894" i="1"/>
  <c r="S2894" i="1"/>
  <c r="O2894" i="1"/>
  <c r="J2894" i="1"/>
  <c r="G2894" i="1"/>
  <c r="V2893" i="1"/>
  <c r="U2893" i="1"/>
  <c r="S2893" i="1"/>
  <c r="O2893" i="1"/>
  <c r="J2893" i="1"/>
  <c r="G2893" i="1"/>
  <c r="V2891" i="1"/>
  <c r="U2891" i="1"/>
  <c r="S2891" i="1"/>
  <c r="O2891" i="1"/>
  <c r="J2891" i="1"/>
  <c r="G2891" i="1"/>
  <c r="V2890" i="1"/>
  <c r="U2890" i="1"/>
  <c r="S2890" i="1"/>
  <c r="O2890" i="1"/>
  <c r="J2890" i="1"/>
  <c r="G2890" i="1"/>
  <c r="V2892" i="1"/>
  <c r="O2892" i="1"/>
  <c r="J2892" i="1"/>
  <c r="G2892" i="1"/>
  <c r="AD2892" i="1" s="1"/>
  <c r="V2888" i="1"/>
  <c r="U2888" i="1"/>
  <c r="S2888" i="1"/>
  <c r="O2888" i="1"/>
  <c r="J2888" i="1"/>
  <c r="H2888" i="1"/>
  <c r="V2887" i="1"/>
  <c r="U2887" i="1"/>
  <c r="S2887" i="1"/>
  <c r="O2887" i="1"/>
  <c r="J2887" i="1"/>
  <c r="H2887" i="1"/>
  <c r="V2886" i="1"/>
  <c r="U2886" i="1"/>
  <c r="S2886" i="1"/>
  <c r="O2886" i="1"/>
  <c r="J2886" i="1"/>
  <c r="H2886" i="1"/>
  <c r="V2885" i="1"/>
  <c r="U2885" i="1"/>
  <c r="S2885" i="1"/>
  <c r="O2885" i="1"/>
  <c r="J2885" i="1"/>
  <c r="H2885" i="1"/>
  <c r="V2884" i="1"/>
  <c r="U2884" i="1"/>
  <c r="S2884" i="1"/>
  <c r="O2884" i="1"/>
  <c r="J2884" i="1"/>
  <c r="H2884" i="1"/>
  <c r="V2883" i="1"/>
  <c r="U2883" i="1"/>
  <c r="S2883" i="1"/>
  <c r="O2883" i="1"/>
  <c r="J2883" i="1"/>
  <c r="H2883" i="1"/>
  <c r="V2878" i="1"/>
  <c r="U2878" i="1"/>
  <c r="S2878" i="1"/>
  <c r="O2878" i="1"/>
  <c r="J2878" i="1"/>
  <c r="H2878" i="1"/>
  <c r="V2877" i="1"/>
  <c r="U2877" i="1"/>
  <c r="S2877" i="1"/>
  <c r="O2877" i="1"/>
  <c r="J2877" i="1"/>
  <c r="G2877" i="1"/>
  <c r="V2876" i="1"/>
  <c r="U2876" i="1"/>
  <c r="S2876" i="1"/>
  <c r="O2876" i="1"/>
  <c r="J2876" i="1"/>
  <c r="G2876" i="1"/>
  <c r="V2875" i="1"/>
  <c r="U2875" i="1"/>
  <c r="S2875" i="1"/>
  <c r="O2875" i="1"/>
  <c r="J2875" i="1"/>
  <c r="G2875" i="1"/>
  <c r="V2874" i="1"/>
  <c r="O2874" i="1"/>
  <c r="J2874" i="1"/>
  <c r="G2874" i="1"/>
  <c r="AD2874" i="1" s="1"/>
  <c r="V2873" i="1"/>
  <c r="U2873" i="1"/>
  <c r="S2873" i="1"/>
  <c r="O2873" i="1"/>
  <c r="J2873" i="1"/>
  <c r="G2873" i="1"/>
  <c r="V2872" i="1"/>
  <c r="U2872" i="1"/>
  <c r="S2872" i="1"/>
  <c r="O2872" i="1"/>
  <c r="J2872" i="1"/>
  <c r="G2872" i="1"/>
  <c r="V2871" i="1"/>
  <c r="U2871" i="1"/>
  <c r="S2871" i="1"/>
  <c r="O2871" i="1"/>
  <c r="J2871" i="1"/>
  <c r="G2871" i="1"/>
  <c r="V2870" i="1"/>
  <c r="U2870" i="1"/>
  <c r="S2870" i="1"/>
  <c r="O2870" i="1"/>
  <c r="J2870" i="1"/>
  <c r="G2870" i="1"/>
  <c r="V2869" i="1"/>
  <c r="U2869" i="1"/>
  <c r="S2869" i="1"/>
  <c r="O2869" i="1"/>
  <c r="J2869" i="1"/>
  <c r="G2869" i="1"/>
  <c r="V2868" i="1"/>
  <c r="O2868" i="1"/>
  <c r="J2868" i="1"/>
  <c r="G2868" i="1"/>
  <c r="AD2868" i="1" s="1"/>
  <c r="O2408" i="1"/>
  <c r="J2408" i="1"/>
  <c r="H2408" i="1"/>
  <c r="V2407" i="1"/>
  <c r="O2407" i="1"/>
  <c r="J2407" i="1"/>
  <c r="H2407" i="1"/>
  <c r="V2406" i="1"/>
  <c r="O2406" i="1"/>
  <c r="J2406" i="1"/>
  <c r="H2406" i="1"/>
  <c r="V2405" i="1"/>
  <c r="O2405" i="1"/>
  <c r="J2405" i="1"/>
  <c r="H2405" i="1"/>
  <c r="V2404" i="1"/>
  <c r="O2404" i="1"/>
  <c r="J2404" i="1"/>
  <c r="G2404" i="1"/>
  <c r="AD2404" i="1" s="1"/>
  <c r="V2403" i="1"/>
  <c r="O2403" i="1"/>
  <c r="J2403" i="1"/>
  <c r="G2403" i="1"/>
  <c r="AD2403" i="1" s="1"/>
  <c r="V2402" i="1"/>
  <c r="O2402" i="1"/>
  <c r="J2402" i="1"/>
  <c r="G2402" i="1"/>
  <c r="AD2402" i="1" s="1"/>
  <c r="V2401" i="1"/>
  <c r="O2401" i="1"/>
  <c r="J2401" i="1"/>
  <c r="G2401" i="1"/>
  <c r="AD2401" i="1" s="1"/>
  <c r="V2400" i="1"/>
  <c r="O2400" i="1"/>
  <c r="J2400" i="1"/>
  <c r="G2400" i="1"/>
  <c r="AD2400" i="1" s="1"/>
  <c r="V2399" i="1"/>
  <c r="U2399" i="1"/>
  <c r="S2399" i="1"/>
  <c r="O2399" i="1"/>
  <c r="J2399" i="1"/>
  <c r="G2399" i="1"/>
  <c r="V2398" i="1"/>
  <c r="U2398" i="1"/>
  <c r="S2398" i="1"/>
  <c r="O2398" i="1"/>
  <c r="J2398" i="1"/>
  <c r="G2398" i="1"/>
  <c r="V2397" i="1"/>
  <c r="U2397" i="1"/>
  <c r="S2397" i="1"/>
  <c r="O2397" i="1"/>
  <c r="J2397" i="1"/>
  <c r="G2397" i="1"/>
  <c r="V2394" i="1"/>
  <c r="U2394" i="1"/>
  <c r="S2394" i="1"/>
  <c r="O2394" i="1"/>
  <c r="J2394" i="1"/>
  <c r="G2394" i="1"/>
  <c r="V2393" i="1"/>
  <c r="U2393" i="1"/>
  <c r="S2393" i="1"/>
  <c r="O2393" i="1"/>
  <c r="J2393" i="1"/>
  <c r="G2393" i="1"/>
  <c r="V2390" i="1"/>
  <c r="U2390" i="1"/>
  <c r="S2390" i="1"/>
  <c r="O2390" i="1"/>
  <c r="J2390" i="1"/>
  <c r="G2390" i="1"/>
  <c r="V2389" i="1"/>
  <c r="U2389" i="1"/>
  <c r="S2389" i="1"/>
  <c r="O2389" i="1"/>
  <c r="J2389" i="1"/>
  <c r="G2389" i="1"/>
  <c r="V2388" i="1"/>
  <c r="U2388" i="1"/>
  <c r="S2388" i="1"/>
  <c r="O2388" i="1"/>
  <c r="J2388" i="1"/>
  <c r="G2388" i="1"/>
  <c r="V2387" i="1"/>
  <c r="O2387" i="1"/>
  <c r="J2387" i="1"/>
  <c r="G2387" i="1"/>
  <c r="AD2387" i="1" s="1"/>
  <c r="V2386" i="1"/>
  <c r="O2386" i="1"/>
  <c r="J2386" i="1"/>
  <c r="G2386" i="1"/>
  <c r="AD2386" i="1" s="1"/>
  <c r="V2385" i="1"/>
  <c r="O2385" i="1"/>
  <c r="J2385" i="1"/>
  <c r="G2385" i="1"/>
  <c r="AD2385" i="1" s="1"/>
  <c r="V2384" i="1"/>
  <c r="O2384" i="1"/>
  <c r="J2384" i="1"/>
  <c r="G2384" i="1"/>
  <c r="AD2384" i="1" s="1"/>
  <c r="V2383" i="1"/>
  <c r="O2383" i="1"/>
  <c r="J2383" i="1"/>
  <c r="G2383" i="1"/>
  <c r="AD2383" i="1" s="1"/>
  <c r="V2382" i="1"/>
  <c r="O2382" i="1"/>
  <c r="J2382" i="1"/>
  <c r="G2382" i="1"/>
  <c r="AD2382" i="1" s="1"/>
  <c r="V2381" i="1"/>
  <c r="U2381" i="1"/>
  <c r="S2381" i="1"/>
  <c r="O2381" i="1"/>
  <c r="J2381" i="1"/>
  <c r="G2381" i="1"/>
  <c r="V2380" i="1"/>
  <c r="U2380" i="1"/>
  <c r="S2380" i="1"/>
  <c r="O2380" i="1"/>
  <c r="J2380" i="1"/>
  <c r="G2380" i="1"/>
  <c r="V2379" i="1"/>
  <c r="U2379" i="1"/>
  <c r="S2379" i="1"/>
  <c r="O2379" i="1"/>
  <c r="J2379" i="1"/>
  <c r="G2379" i="1"/>
  <c r="V2378" i="1"/>
  <c r="U2378" i="1"/>
  <c r="S2378" i="1"/>
  <c r="O2378" i="1"/>
  <c r="J2378" i="1"/>
  <c r="G2378" i="1"/>
  <c r="V2376" i="1"/>
  <c r="O2376" i="1"/>
  <c r="J2376" i="1"/>
  <c r="H2376" i="1"/>
  <c r="V2375" i="1"/>
  <c r="U2375" i="1"/>
  <c r="S2375" i="1"/>
  <c r="O2375" i="1"/>
  <c r="J2375" i="1"/>
  <c r="G2375" i="1"/>
  <c r="V2374" i="1"/>
  <c r="U2374" i="1"/>
  <c r="S2374" i="1"/>
  <c r="O2374" i="1"/>
  <c r="J2374" i="1"/>
  <c r="G2374" i="1"/>
  <c r="V2370" i="1"/>
  <c r="O2370" i="1"/>
  <c r="J2370" i="1"/>
  <c r="G2370" i="1"/>
  <c r="AD2370" i="1" s="1"/>
  <c r="V2369" i="1"/>
  <c r="O2369" i="1"/>
  <c r="J2369" i="1"/>
  <c r="G2369" i="1"/>
  <c r="AD2369" i="1" s="1"/>
  <c r="V2368" i="1"/>
  <c r="O2368" i="1"/>
  <c r="J2368" i="1"/>
  <c r="G2368" i="1"/>
  <c r="AD2368" i="1" s="1"/>
  <c r="V2367" i="1"/>
  <c r="O2367" i="1"/>
  <c r="J2367" i="1"/>
  <c r="G2367" i="1"/>
  <c r="AD2367" i="1" s="1"/>
  <c r="V2366" i="1"/>
  <c r="O2366" i="1"/>
  <c r="J2366" i="1"/>
  <c r="G2366" i="1"/>
  <c r="AD2366" i="1" s="1"/>
  <c r="V2365" i="1"/>
  <c r="O2365" i="1"/>
  <c r="J2365" i="1"/>
  <c r="G2365" i="1"/>
  <c r="AD2365" i="1" s="1"/>
  <c r="V2351" i="1"/>
  <c r="O2351" i="1"/>
  <c r="J2351" i="1"/>
  <c r="G2351" i="1"/>
  <c r="AD2351" i="1" s="1"/>
  <c r="V2363" i="1"/>
  <c r="U2363" i="1"/>
  <c r="S2363" i="1"/>
  <c r="O2363" i="1"/>
  <c r="J2363" i="1"/>
  <c r="G2363" i="1"/>
  <c r="V2362" i="1"/>
  <c r="U2362" i="1"/>
  <c r="S2362" i="1"/>
  <c r="O2362" i="1"/>
  <c r="J2362" i="1"/>
  <c r="G2362" i="1"/>
  <c r="V2361" i="1"/>
  <c r="U2361" i="1"/>
  <c r="S2361" i="1"/>
  <c r="O2361" i="1"/>
  <c r="J2361" i="1"/>
  <c r="G2361" i="1"/>
  <c r="V2358" i="1"/>
  <c r="O2358" i="1"/>
  <c r="J2358" i="1"/>
  <c r="G2358" i="1"/>
  <c r="AD2358" i="1" s="1"/>
  <c r="V2357" i="1"/>
  <c r="O2357" i="1"/>
  <c r="J2357" i="1"/>
  <c r="G2357" i="1"/>
  <c r="AD2357" i="1" s="1"/>
  <c r="V2356" i="1"/>
  <c r="U2356" i="1"/>
  <c r="S2356" i="1"/>
  <c r="O2356" i="1"/>
  <c r="J2356" i="1"/>
  <c r="G2356" i="1"/>
  <c r="V2355" i="1"/>
  <c r="U2355" i="1"/>
  <c r="S2355" i="1"/>
  <c r="O2355" i="1"/>
  <c r="J2355" i="1"/>
  <c r="G2355" i="1"/>
  <c r="V2354" i="1"/>
  <c r="U2354" i="1"/>
  <c r="S2354" i="1"/>
  <c r="O2354" i="1"/>
  <c r="J2354" i="1"/>
  <c r="G2354" i="1"/>
  <c r="V2364" i="1"/>
  <c r="O2364" i="1"/>
  <c r="J2364" i="1"/>
  <c r="G2364" i="1"/>
  <c r="AD2364" i="1" s="1"/>
  <c r="V2350" i="1"/>
  <c r="U2350" i="1"/>
  <c r="S2350" i="1"/>
  <c r="O2350" i="1"/>
  <c r="J2350" i="1"/>
  <c r="G2350" i="1"/>
  <c r="V2349" i="1"/>
  <c r="U2349" i="1"/>
  <c r="S2349" i="1"/>
  <c r="O2349" i="1"/>
  <c r="J2349" i="1"/>
  <c r="G2349" i="1"/>
  <c r="V2348" i="1"/>
  <c r="O2348" i="1"/>
  <c r="J2348" i="1"/>
  <c r="G2348" i="1"/>
  <c r="AD2348" i="1" s="1"/>
  <c r="V2347" i="1"/>
  <c r="O2347" i="1"/>
  <c r="J2347" i="1"/>
  <c r="G2347" i="1"/>
  <c r="AD2347" i="1" s="1"/>
  <c r="V2341" i="1"/>
  <c r="O2341" i="1"/>
  <c r="J2341" i="1"/>
  <c r="G2341" i="1"/>
  <c r="AD2341" i="1" s="1"/>
  <c r="V2346" i="1"/>
  <c r="U2346" i="1"/>
  <c r="S2346" i="1"/>
  <c r="O2346" i="1"/>
  <c r="J2346" i="1"/>
  <c r="G2346" i="1"/>
  <c r="V2345" i="1"/>
  <c r="U2345" i="1"/>
  <c r="S2345" i="1"/>
  <c r="O2345" i="1"/>
  <c r="J2345" i="1"/>
  <c r="G2345" i="1"/>
  <c r="V2344" i="1"/>
  <c r="U2344" i="1"/>
  <c r="S2344" i="1"/>
  <c r="O2344" i="1"/>
  <c r="J2344" i="1"/>
  <c r="G2344" i="1"/>
  <c r="V2340" i="1"/>
  <c r="U2340" i="1"/>
  <c r="S2340" i="1"/>
  <c r="O2340" i="1"/>
  <c r="J2340" i="1"/>
  <c r="G2340" i="1"/>
  <c r="V2339" i="1"/>
  <c r="U2339" i="1"/>
  <c r="S2339" i="1"/>
  <c r="O2339" i="1"/>
  <c r="J2339" i="1"/>
  <c r="G2339" i="1"/>
  <c r="V2338" i="1"/>
  <c r="U2338" i="1"/>
  <c r="S2338" i="1"/>
  <c r="O2338" i="1"/>
  <c r="J2338" i="1"/>
  <c r="G2338" i="1"/>
  <c r="V2336" i="1"/>
  <c r="O2336" i="1"/>
  <c r="J2336" i="1"/>
  <c r="G2336" i="1"/>
  <c r="AD2336" i="1" s="1"/>
  <c r="V2335" i="1"/>
  <c r="O2335" i="1"/>
  <c r="J2335" i="1"/>
  <c r="G2335" i="1"/>
  <c r="AD2335" i="1" s="1"/>
  <c r="V2334" i="1"/>
  <c r="O2334" i="1"/>
  <c r="J2334" i="1"/>
  <c r="G2334" i="1"/>
  <c r="AD2334" i="1" s="1"/>
  <c r="V2333" i="1"/>
  <c r="O2333" i="1"/>
  <c r="J2333" i="1"/>
  <c r="G2333" i="1"/>
  <c r="AD2333" i="1" s="1"/>
  <c r="V2332" i="1"/>
  <c r="U2332" i="1"/>
  <c r="S2332" i="1"/>
  <c r="O2332" i="1"/>
  <c r="J2332" i="1"/>
  <c r="G2332" i="1"/>
  <c r="V2331" i="1"/>
  <c r="U2331" i="1"/>
  <c r="S2331" i="1"/>
  <c r="O2331" i="1"/>
  <c r="J2331" i="1"/>
  <c r="G2331" i="1"/>
  <c r="V2330" i="1"/>
  <c r="U2330" i="1"/>
  <c r="S2330" i="1"/>
  <c r="O2330" i="1"/>
  <c r="J2330" i="1"/>
  <c r="G2330" i="1"/>
  <c r="V2329" i="1"/>
  <c r="U2329" i="1"/>
  <c r="S2329" i="1"/>
  <c r="O2329" i="1"/>
  <c r="J2329" i="1"/>
  <c r="G2329" i="1"/>
  <c r="V2328" i="1"/>
  <c r="O2328" i="1"/>
  <c r="J2328" i="1"/>
  <c r="G2328" i="1"/>
  <c r="AD2328" i="1" s="1"/>
  <c r="V2327" i="1"/>
  <c r="U2327" i="1"/>
  <c r="S2327" i="1"/>
  <c r="O2327" i="1"/>
  <c r="J2327" i="1"/>
  <c r="G2327" i="1"/>
  <c r="V2326" i="1"/>
  <c r="U2326" i="1"/>
  <c r="S2326" i="1"/>
  <c r="O2326" i="1"/>
  <c r="J2326" i="1"/>
  <c r="G2326" i="1"/>
  <c r="V2325" i="1"/>
  <c r="U2325" i="1"/>
  <c r="S2325" i="1"/>
  <c r="O2325" i="1"/>
  <c r="J2325" i="1"/>
  <c r="G2325" i="1"/>
  <c r="V2323" i="1"/>
  <c r="O2323" i="1"/>
  <c r="J2323" i="1"/>
  <c r="G2323" i="1"/>
  <c r="AD2323" i="1" s="1"/>
  <c r="V2322" i="1"/>
  <c r="O2322" i="1"/>
  <c r="J2322" i="1"/>
  <c r="G2322" i="1"/>
  <c r="AD2322" i="1" s="1"/>
  <c r="V2321" i="1"/>
  <c r="O2321" i="1"/>
  <c r="J2321" i="1"/>
  <c r="G2321" i="1"/>
  <c r="AD2321" i="1" s="1"/>
  <c r="V2320" i="1"/>
  <c r="O2320" i="1"/>
  <c r="J2320" i="1"/>
  <c r="G2320" i="1"/>
  <c r="AD2320" i="1" s="1"/>
  <c r="O2308" i="1"/>
  <c r="J2308" i="1"/>
  <c r="G2308" i="1"/>
  <c r="AD2308" i="1" s="1"/>
  <c r="V2319" i="1"/>
  <c r="U2319" i="1"/>
  <c r="S2319" i="1"/>
  <c r="O2319" i="1"/>
  <c r="J2319" i="1"/>
  <c r="G2319" i="1"/>
  <c r="V2318" i="1"/>
  <c r="U2318" i="1"/>
  <c r="S2318" i="1"/>
  <c r="O2318" i="1"/>
  <c r="J2318" i="1"/>
  <c r="G2318" i="1"/>
  <c r="V2317" i="1"/>
  <c r="U2317" i="1"/>
  <c r="S2317" i="1"/>
  <c r="O2317" i="1"/>
  <c r="J2317" i="1"/>
  <c r="G2317" i="1"/>
  <c r="V2315" i="1"/>
  <c r="U2315" i="1"/>
  <c r="S2315" i="1"/>
  <c r="O2315" i="1"/>
  <c r="J2315" i="1"/>
  <c r="G2315" i="1"/>
  <c r="V2314" i="1"/>
  <c r="U2314" i="1"/>
  <c r="S2314" i="1"/>
  <c r="O2314" i="1"/>
  <c r="J2314" i="1"/>
  <c r="G2314" i="1"/>
  <c r="V2313" i="1"/>
  <c r="U2313" i="1"/>
  <c r="S2313" i="1"/>
  <c r="O2313" i="1"/>
  <c r="J2313" i="1"/>
  <c r="G2313" i="1"/>
  <c r="V2310" i="1"/>
  <c r="O2310" i="1"/>
  <c r="J2310" i="1"/>
  <c r="G2310" i="1"/>
  <c r="AD2310" i="1" s="1"/>
  <c r="V2309" i="1"/>
  <c r="O2309" i="1"/>
  <c r="J2309" i="1"/>
  <c r="G2309" i="1"/>
  <c r="AD2309" i="1" s="1"/>
  <c r="V2307" i="1"/>
  <c r="U2307" i="1"/>
  <c r="S2307" i="1"/>
  <c r="O2307" i="1"/>
  <c r="J2307" i="1"/>
  <c r="G2307" i="1"/>
  <c r="V2306" i="1"/>
  <c r="U2306" i="1"/>
  <c r="S2306" i="1"/>
  <c r="O2306" i="1"/>
  <c r="J2306" i="1"/>
  <c r="G2306" i="1"/>
  <c r="V2305" i="1"/>
  <c r="U2305" i="1"/>
  <c r="S2305" i="1"/>
  <c r="O2305" i="1"/>
  <c r="J2305" i="1"/>
  <c r="G2305" i="1"/>
  <c r="V2303" i="1"/>
  <c r="U2303" i="1"/>
  <c r="S2303" i="1"/>
  <c r="O2303" i="1"/>
  <c r="J2303" i="1"/>
  <c r="G2303" i="1"/>
  <c r="V2302" i="1"/>
  <c r="U2302" i="1"/>
  <c r="S2302" i="1"/>
  <c r="O2302" i="1"/>
  <c r="J2302" i="1"/>
  <c r="G2302" i="1"/>
  <c r="V2301" i="1"/>
  <c r="U2301" i="1"/>
  <c r="S2301" i="1"/>
  <c r="O2301" i="1"/>
  <c r="J2301" i="1"/>
  <c r="G2301" i="1"/>
  <c r="V2300" i="1"/>
  <c r="U2300" i="1"/>
  <c r="S2300" i="1"/>
  <c r="O2300" i="1"/>
  <c r="J2300" i="1"/>
  <c r="G2300" i="1"/>
  <c r="V2299" i="1"/>
  <c r="O2299" i="1"/>
  <c r="J2299" i="1"/>
  <c r="G2299" i="1"/>
  <c r="AD2299" i="1" s="1"/>
  <c r="V2298" i="1"/>
  <c r="U2298" i="1"/>
  <c r="S2298" i="1"/>
  <c r="O2298" i="1"/>
  <c r="J2298" i="1"/>
  <c r="G2298" i="1"/>
  <c r="V2297" i="1"/>
  <c r="U2297" i="1"/>
  <c r="S2297" i="1"/>
  <c r="O2297" i="1"/>
  <c r="J2297" i="1"/>
  <c r="G2297" i="1"/>
  <c r="V2296" i="1"/>
  <c r="U2296" i="1"/>
  <c r="S2296" i="1"/>
  <c r="O2296" i="1"/>
  <c r="J2296" i="1"/>
  <c r="G2296" i="1"/>
  <c r="V2295" i="1"/>
  <c r="U2295" i="1"/>
  <c r="S2295" i="1"/>
  <c r="O2295" i="1"/>
  <c r="J2295" i="1"/>
  <c r="G2295" i="1"/>
  <c r="V2294" i="1"/>
  <c r="O2294" i="1"/>
  <c r="J2294" i="1"/>
  <c r="G2294" i="1"/>
  <c r="AD2294" i="1" s="1"/>
  <c r="V2293" i="1"/>
  <c r="V2308" i="1" s="1"/>
  <c r="O2293" i="1"/>
  <c r="J2293" i="1"/>
  <c r="G2293" i="1"/>
  <c r="AD2293" i="1" s="1"/>
  <c r="V2292" i="1"/>
  <c r="U2292" i="1"/>
  <c r="S2292" i="1"/>
  <c r="O2292" i="1"/>
  <c r="J2292" i="1"/>
  <c r="G2292" i="1"/>
  <c r="V2291" i="1"/>
  <c r="U2291" i="1"/>
  <c r="S2291" i="1"/>
  <c r="O2291" i="1"/>
  <c r="J2291" i="1"/>
  <c r="G2291" i="1"/>
  <c r="V2290" i="1"/>
  <c r="U2290" i="1"/>
  <c r="S2290" i="1"/>
  <c r="O2290" i="1"/>
  <c r="J2290" i="1"/>
  <c r="G2290" i="1"/>
  <c r="V2289" i="1"/>
  <c r="U2289" i="1"/>
  <c r="S2289" i="1"/>
  <c r="O2289" i="1"/>
  <c r="J2289" i="1"/>
  <c r="G2289" i="1"/>
  <c r="V2288" i="1"/>
  <c r="U2288" i="1"/>
  <c r="S2288" i="1"/>
  <c r="O2288" i="1"/>
  <c r="J2288" i="1"/>
  <c r="G2288" i="1"/>
  <c r="V2287" i="1"/>
  <c r="O2287" i="1"/>
  <c r="J2287" i="1"/>
  <c r="G2287" i="1"/>
  <c r="AD2287" i="1" s="1"/>
  <c r="V2286" i="1"/>
  <c r="O2286" i="1"/>
  <c r="J2286" i="1"/>
  <c r="G2286" i="1"/>
  <c r="AD2286" i="1" s="1"/>
  <c r="V2285" i="1"/>
  <c r="O2285" i="1"/>
  <c r="J2285" i="1"/>
  <c r="G2285" i="1"/>
  <c r="AD2285" i="1" s="1"/>
  <c r="V2284" i="1"/>
  <c r="O2284" i="1"/>
  <c r="J2284" i="1"/>
  <c r="G2284" i="1"/>
  <c r="AD2284" i="1" s="1"/>
  <c r="V2283" i="1"/>
  <c r="O2283" i="1"/>
  <c r="J2283" i="1"/>
  <c r="G2283" i="1"/>
  <c r="AD2283" i="1" s="1"/>
  <c r="V2282" i="1"/>
  <c r="U2282" i="1"/>
  <c r="S2282" i="1"/>
  <c r="O2282" i="1"/>
  <c r="J2282" i="1"/>
  <c r="G2282" i="1"/>
  <c r="V2281" i="1"/>
  <c r="U2281" i="1"/>
  <c r="S2281" i="1"/>
  <c r="O2281" i="1"/>
  <c r="J2281" i="1"/>
  <c r="G2281" i="1"/>
  <c r="V2280" i="1"/>
  <c r="U2280" i="1"/>
  <c r="S2280" i="1"/>
  <c r="O2280" i="1"/>
  <c r="J2280" i="1"/>
  <c r="G2280" i="1"/>
  <c r="V2279" i="1"/>
  <c r="U2279" i="1"/>
  <c r="S2279" i="1"/>
  <c r="O2279" i="1"/>
  <c r="J2279" i="1"/>
  <c r="G2279" i="1"/>
  <c r="V2278" i="1"/>
  <c r="U2278" i="1"/>
  <c r="S2278" i="1"/>
  <c r="O2278" i="1"/>
  <c r="J2278" i="1"/>
  <c r="G2278" i="1"/>
  <c r="V2277" i="1"/>
  <c r="U2277" i="1"/>
  <c r="S2277" i="1"/>
  <c r="O2277" i="1"/>
  <c r="J2277" i="1"/>
  <c r="G2277" i="1"/>
  <c r="V2276" i="1"/>
  <c r="U2276" i="1"/>
  <c r="S2276" i="1"/>
  <c r="O2276" i="1"/>
  <c r="J2276" i="1"/>
  <c r="G2276" i="1"/>
  <c r="V2275" i="1"/>
  <c r="U2275" i="1"/>
  <c r="S2275" i="1"/>
  <c r="O2275" i="1"/>
  <c r="J2275" i="1"/>
  <c r="G2275" i="1"/>
  <c r="V2274" i="1"/>
  <c r="U2274" i="1"/>
  <c r="S2274" i="1"/>
  <c r="O2274" i="1"/>
  <c r="J2274" i="1"/>
  <c r="G2274" i="1"/>
  <c r="V2273" i="1"/>
  <c r="O2273" i="1"/>
  <c r="J2273" i="1"/>
  <c r="G2273" i="1"/>
  <c r="AD2273" i="1" s="1"/>
  <c r="O2270" i="1"/>
  <c r="J2270" i="1"/>
  <c r="H2270" i="1"/>
  <c r="V2269" i="1"/>
  <c r="O2269" i="1"/>
  <c r="J2269" i="1"/>
  <c r="H2269" i="1"/>
  <c r="V2268" i="1"/>
  <c r="O2268" i="1"/>
  <c r="J2268" i="1"/>
  <c r="H2268" i="1"/>
  <c r="V2267" i="1"/>
  <c r="O2267" i="1"/>
  <c r="J2267" i="1"/>
  <c r="H2267" i="1"/>
  <c r="V2266" i="1"/>
  <c r="O2266" i="1"/>
  <c r="J2266" i="1"/>
  <c r="G2266" i="1"/>
  <c r="AD2266" i="1" s="1"/>
  <c r="V2265" i="1"/>
  <c r="O2265" i="1"/>
  <c r="J2265" i="1"/>
  <c r="G2265" i="1"/>
  <c r="AD2265" i="1" s="1"/>
  <c r="V2264" i="1"/>
  <c r="O2264" i="1"/>
  <c r="J2264" i="1"/>
  <c r="G2264" i="1"/>
  <c r="AD2264" i="1" s="1"/>
  <c r="V2263" i="1"/>
  <c r="O2263" i="1"/>
  <c r="J2263" i="1"/>
  <c r="G2263" i="1"/>
  <c r="AD2263" i="1" s="1"/>
  <c r="V2262" i="1"/>
  <c r="O2262" i="1"/>
  <c r="J2262" i="1"/>
  <c r="G2262" i="1"/>
  <c r="AD2262" i="1" s="1"/>
  <c r="V2261" i="1"/>
  <c r="U2261" i="1"/>
  <c r="S2261" i="1"/>
  <c r="O2261" i="1"/>
  <c r="J2261" i="1"/>
  <c r="G2261" i="1"/>
  <c r="V2260" i="1"/>
  <c r="U2260" i="1"/>
  <c r="S2260" i="1"/>
  <c r="O2260" i="1"/>
  <c r="J2260" i="1"/>
  <c r="G2260" i="1"/>
  <c r="V2259" i="1"/>
  <c r="U2259" i="1"/>
  <c r="S2259" i="1"/>
  <c r="O2259" i="1"/>
  <c r="J2259" i="1"/>
  <c r="G2259" i="1"/>
  <c r="V2256" i="1"/>
  <c r="U2256" i="1"/>
  <c r="S2256" i="1"/>
  <c r="O2256" i="1"/>
  <c r="J2256" i="1"/>
  <c r="G2256" i="1"/>
  <c r="V2255" i="1"/>
  <c r="U2255" i="1"/>
  <c r="S2255" i="1"/>
  <c r="O2255" i="1"/>
  <c r="J2255" i="1"/>
  <c r="G2255" i="1"/>
  <c r="V2252" i="1"/>
  <c r="U2252" i="1"/>
  <c r="S2252" i="1"/>
  <c r="O2252" i="1"/>
  <c r="J2252" i="1"/>
  <c r="G2252" i="1"/>
  <c r="V2251" i="1"/>
  <c r="U2251" i="1"/>
  <c r="S2251" i="1"/>
  <c r="O2251" i="1"/>
  <c r="J2251" i="1"/>
  <c r="G2251" i="1"/>
  <c r="V2250" i="1"/>
  <c r="U2250" i="1"/>
  <c r="S2250" i="1"/>
  <c r="O2250" i="1"/>
  <c r="J2250" i="1"/>
  <c r="G2250" i="1"/>
  <c r="V2249" i="1"/>
  <c r="O2249" i="1"/>
  <c r="J2249" i="1"/>
  <c r="G2249" i="1"/>
  <c r="AD2249" i="1" s="1"/>
  <c r="V2248" i="1"/>
  <c r="O2248" i="1"/>
  <c r="J2248" i="1"/>
  <c r="G2248" i="1"/>
  <c r="AD2248" i="1" s="1"/>
  <c r="V2247" i="1"/>
  <c r="O2247" i="1"/>
  <c r="J2247" i="1"/>
  <c r="G2247" i="1"/>
  <c r="AD2247" i="1" s="1"/>
  <c r="V2246" i="1"/>
  <c r="O2246" i="1"/>
  <c r="J2246" i="1"/>
  <c r="G2246" i="1"/>
  <c r="AD2246" i="1" s="1"/>
  <c r="V2245" i="1"/>
  <c r="O2245" i="1"/>
  <c r="J2245" i="1"/>
  <c r="G2245" i="1"/>
  <c r="AD2245" i="1" s="1"/>
  <c r="V2244" i="1"/>
  <c r="O2244" i="1"/>
  <c r="J2244" i="1"/>
  <c r="G2244" i="1"/>
  <c r="AD2244" i="1" s="1"/>
  <c r="V2243" i="1"/>
  <c r="U2243" i="1"/>
  <c r="S2243" i="1"/>
  <c r="O2243" i="1"/>
  <c r="J2243" i="1"/>
  <c r="G2243" i="1"/>
  <c r="V2242" i="1"/>
  <c r="U2242" i="1"/>
  <c r="S2242" i="1"/>
  <c r="O2242" i="1"/>
  <c r="J2242" i="1"/>
  <c r="G2242" i="1"/>
  <c r="V2241" i="1"/>
  <c r="U2241" i="1"/>
  <c r="S2241" i="1"/>
  <c r="O2241" i="1"/>
  <c r="J2241" i="1"/>
  <c r="G2241" i="1"/>
  <c r="V2240" i="1"/>
  <c r="U2240" i="1"/>
  <c r="S2240" i="1"/>
  <c r="O2240" i="1"/>
  <c r="J2240" i="1"/>
  <c r="G2240" i="1"/>
  <c r="V2238" i="1"/>
  <c r="O2238" i="1"/>
  <c r="J2238" i="1"/>
  <c r="H2238" i="1"/>
  <c r="V2237" i="1"/>
  <c r="U2237" i="1"/>
  <c r="S2237" i="1"/>
  <c r="O2237" i="1"/>
  <c r="J2237" i="1"/>
  <c r="G2237" i="1"/>
  <c r="V2236" i="1"/>
  <c r="U2236" i="1"/>
  <c r="S2236" i="1"/>
  <c r="O2236" i="1"/>
  <c r="J2236" i="1"/>
  <c r="G2236" i="1"/>
  <c r="V2212" i="1"/>
  <c r="O2212" i="1"/>
  <c r="J2212" i="1"/>
  <c r="G2212" i="1"/>
  <c r="AD2212" i="1" s="1"/>
  <c r="V2232" i="1"/>
  <c r="O2232" i="1"/>
  <c r="J2232" i="1"/>
  <c r="G2232" i="1"/>
  <c r="AD2232" i="1" s="1"/>
  <c r="V2231" i="1"/>
  <c r="O2231" i="1"/>
  <c r="J2231" i="1"/>
  <c r="G2231" i="1"/>
  <c r="AD2231" i="1" s="1"/>
  <c r="V2230" i="1"/>
  <c r="U2230" i="1"/>
  <c r="S2230" i="1"/>
  <c r="O2230" i="1"/>
  <c r="J2230" i="1"/>
  <c r="G2230" i="1"/>
  <c r="V2229" i="1"/>
  <c r="U2229" i="1"/>
  <c r="S2229" i="1"/>
  <c r="O2229" i="1"/>
  <c r="J2229" i="1"/>
  <c r="G2229" i="1"/>
  <c r="V2228" i="1"/>
  <c r="U2228" i="1"/>
  <c r="S2228" i="1"/>
  <c r="O2228" i="1"/>
  <c r="J2228" i="1"/>
  <c r="G2228" i="1"/>
  <c r="V2226" i="1"/>
  <c r="O2226" i="1"/>
  <c r="J2226" i="1"/>
  <c r="G2226" i="1"/>
  <c r="AD2226" i="1" s="1"/>
  <c r="V2225" i="1"/>
  <c r="U2225" i="1"/>
  <c r="S2225" i="1"/>
  <c r="O2225" i="1"/>
  <c r="J2225" i="1"/>
  <c r="G2225" i="1"/>
  <c r="V2224" i="1"/>
  <c r="U2224" i="1"/>
  <c r="S2224" i="1"/>
  <c r="O2224" i="1"/>
  <c r="J2224" i="1"/>
  <c r="G2224" i="1"/>
  <c r="V2223" i="1"/>
  <c r="U2223" i="1"/>
  <c r="S2223" i="1"/>
  <c r="O2223" i="1"/>
  <c r="J2223" i="1"/>
  <c r="G2223" i="1"/>
  <c r="V2222" i="1"/>
  <c r="U2222" i="1"/>
  <c r="S2222" i="1"/>
  <c r="O2222" i="1"/>
  <c r="J2222" i="1"/>
  <c r="G2222" i="1"/>
  <c r="V2221" i="1"/>
  <c r="O2221" i="1"/>
  <c r="J2221" i="1"/>
  <c r="G2221" i="1"/>
  <c r="AD2221" i="1" s="1"/>
  <c r="V2220" i="1"/>
  <c r="O2220" i="1"/>
  <c r="J2220" i="1"/>
  <c r="G2220" i="1"/>
  <c r="AD2220" i="1" s="1"/>
  <c r="V2219" i="1"/>
  <c r="O2219" i="1"/>
  <c r="J2219" i="1"/>
  <c r="G2219" i="1"/>
  <c r="AD2219" i="1" s="1"/>
  <c r="V2218" i="1"/>
  <c r="O2218" i="1"/>
  <c r="J2218" i="1"/>
  <c r="G2218" i="1"/>
  <c r="AD2218" i="1" s="1"/>
  <c r="V2217" i="1"/>
  <c r="U2217" i="1"/>
  <c r="S2217" i="1"/>
  <c r="O2217" i="1"/>
  <c r="J2217" i="1"/>
  <c r="G2217" i="1"/>
  <c r="V2216" i="1"/>
  <c r="U2216" i="1"/>
  <c r="S2216" i="1"/>
  <c r="O2216" i="1"/>
  <c r="J2216" i="1"/>
  <c r="G2216" i="1"/>
  <c r="V2215" i="1"/>
  <c r="U2215" i="1"/>
  <c r="S2215" i="1"/>
  <c r="O2215" i="1"/>
  <c r="J2215" i="1"/>
  <c r="G2215" i="1"/>
  <c r="V2214" i="1"/>
  <c r="U2214" i="1"/>
  <c r="S2214" i="1"/>
  <c r="O2214" i="1"/>
  <c r="J2214" i="1"/>
  <c r="G2214" i="1"/>
  <c r="V2213" i="1"/>
  <c r="U2213" i="1"/>
  <c r="S2213" i="1"/>
  <c r="O2213" i="1"/>
  <c r="J2213" i="1"/>
  <c r="G2213" i="1"/>
  <c r="V2211" i="1"/>
  <c r="U2211" i="1"/>
  <c r="S2211" i="1"/>
  <c r="O2211" i="1"/>
  <c r="J2211" i="1"/>
  <c r="G2211" i="1"/>
  <c r="V2210" i="1"/>
  <c r="U2210" i="1"/>
  <c r="S2210" i="1"/>
  <c r="O2210" i="1"/>
  <c r="J2210" i="1"/>
  <c r="G2210" i="1"/>
  <c r="V2209" i="1"/>
  <c r="O2209" i="1"/>
  <c r="J2209" i="1"/>
  <c r="G2209" i="1"/>
  <c r="AD2209" i="1" s="1"/>
  <c r="V2208" i="1"/>
  <c r="O2208" i="1"/>
  <c r="J2208" i="1"/>
  <c r="G2208" i="1"/>
  <c r="AD2208" i="1" s="1"/>
  <c r="V2204" i="1"/>
  <c r="O2204" i="1"/>
  <c r="J2204" i="1"/>
  <c r="G2204" i="1"/>
  <c r="AD2204" i="1" s="1"/>
  <c r="V2207" i="1"/>
  <c r="U2207" i="1"/>
  <c r="S2207" i="1"/>
  <c r="O2207" i="1"/>
  <c r="J2207" i="1"/>
  <c r="G2207" i="1"/>
  <c r="V2206" i="1"/>
  <c r="U2206" i="1"/>
  <c r="S2206" i="1"/>
  <c r="O2206" i="1"/>
  <c r="J2206" i="1"/>
  <c r="G2206" i="1"/>
  <c r="V2205" i="1"/>
  <c r="U2205" i="1"/>
  <c r="S2205" i="1"/>
  <c r="O2205" i="1"/>
  <c r="J2205" i="1"/>
  <c r="G2205" i="1"/>
  <c r="V2201" i="1"/>
  <c r="U2201" i="1"/>
  <c r="S2201" i="1"/>
  <c r="O2201" i="1"/>
  <c r="J2201" i="1"/>
  <c r="G2201" i="1"/>
  <c r="V2200" i="1"/>
  <c r="U2200" i="1"/>
  <c r="S2200" i="1"/>
  <c r="O2200" i="1"/>
  <c r="J2200" i="1"/>
  <c r="G2200" i="1"/>
  <c r="V2199" i="1"/>
  <c r="U2199" i="1"/>
  <c r="S2199" i="1"/>
  <c r="O2199" i="1"/>
  <c r="J2199" i="1"/>
  <c r="G2199" i="1"/>
  <c r="V2197" i="1"/>
  <c r="O2197" i="1"/>
  <c r="J2197" i="1"/>
  <c r="G2197" i="1"/>
  <c r="AD2197" i="1" s="1"/>
  <c r="V2196" i="1"/>
  <c r="O2196" i="1"/>
  <c r="J2196" i="1"/>
  <c r="G2196" i="1"/>
  <c r="AD2196" i="1" s="1"/>
  <c r="V2195" i="1"/>
  <c r="O2195" i="1"/>
  <c r="J2195" i="1"/>
  <c r="G2195" i="1"/>
  <c r="AD2195" i="1" s="1"/>
  <c r="V2194" i="1"/>
  <c r="O2194" i="1"/>
  <c r="J2194" i="1"/>
  <c r="G2194" i="1"/>
  <c r="AD2194" i="1" s="1"/>
  <c r="V2193" i="1"/>
  <c r="U2193" i="1"/>
  <c r="S2193" i="1"/>
  <c r="O2193" i="1"/>
  <c r="J2193" i="1"/>
  <c r="G2193" i="1"/>
  <c r="V2192" i="1"/>
  <c r="U2192" i="1"/>
  <c r="S2192" i="1"/>
  <c r="O2192" i="1"/>
  <c r="J2192" i="1"/>
  <c r="G2192" i="1"/>
  <c r="V2191" i="1"/>
  <c r="U2191" i="1"/>
  <c r="S2191" i="1"/>
  <c r="O2191" i="1"/>
  <c r="J2191" i="1"/>
  <c r="G2191" i="1"/>
  <c r="V2190" i="1"/>
  <c r="U2190" i="1"/>
  <c r="S2190" i="1"/>
  <c r="O2190" i="1"/>
  <c r="J2190" i="1"/>
  <c r="G2190" i="1"/>
  <c r="V2189" i="1"/>
  <c r="O2189" i="1"/>
  <c r="J2189" i="1"/>
  <c r="G2189" i="1"/>
  <c r="AD2189" i="1" s="1"/>
  <c r="V2188" i="1"/>
  <c r="U2188" i="1"/>
  <c r="S2188" i="1"/>
  <c r="O2188" i="1"/>
  <c r="J2188" i="1"/>
  <c r="G2188" i="1"/>
  <c r="V2187" i="1"/>
  <c r="U2187" i="1"/>
  <c r="S2187" i="1"/>
  <c r="O2187" i="1"/>
  <c r="J2187" i="1"/>
  <c r="G2187" i="1"/>
  <c r="V2186" i="1"/>
  <c r="U2186" i="1"/>
  <c r="S2186" i="1"/>
  <c r="O2186" i="1"/>
  <c r="J2186" i="1"/>
  <c r="G2186" i="1"/>
  <c r="V2184" i="1"/>
  <c r="O2184" i="1"/>
  <c r="J2184" i="1"/>
  <c r="G2184" i="1"/>
  <c r="AD2184" i="1" s="1"/>
  <c r="V2183" i="1"/>
  <c r="O2183" i="1"/>
  <c r="J2183" i="1"/>
  <c r="G2183" i="1"/>
  <c r="AD2183" i="1" s="1"/>
  <c r="V2182" i="1"/>
  <c r="O2182" i="1"/>
  <c r="J2182" i="1"/>
  <c r="G2182" i="1"/>
  <c r="AD2182" i="1" s="1"/>
  <c r="V2181" i="1"/>
  <c r="O2181" i="1"/>
  <c r="J2181" i="1"/>
  <c r="G2181" i="1"/>
  <c r="AD2181" i="1" s="1"/>
  <c r="O2169" i="1"/>
  <c r="J2169" i="1"/>
  <c r="G2169" i="1"/>
  <c r="AD2169" i="1" s="1"/>
  <c r="V2180" i="1"/>
  <c r="U2180" i="1"/>
  <c r="S2180" i="1"/>
  <c r="O2180" i="1"/>
  <c r="J2180" i="1"/>
  <c r="G2180" i="1"/>
  <c r="V2179" i="1"/>
  <c r="U2179" i="1"/>
  <c r="S2179" i="1"/>
  <c r="O2179" i="1"/>
  <c r="J2179" i="1"/>
  <c r="G2179" i="1"/>
  <c r="V2178" i="1"/>
  <c r="U2178" i="1"/>
  <c r="S2178" i="1"/>
  <c r="O2178" i="1"/>
  <c r="J2178" i="1"/>
  <c r="G2178" i="1"/>
  <c r="V2176" i="1"/>
  <c r="U2176" i="1"/>
  <c r="S2176" i="1"/>
  <c r="O2176" i="1"/>
  <c r="J2176" i="1"/>
  <c r="G2176" i="1"/>
  <c r="V2175" i="1"/>
  <c r="U2175" i="1"/>
  <c r="S2175" i="1"/>
  <c r="O2175" i="1"/>
  <c r="J2175" i="1"/>
  <c r="G2175" i="1"/>
  <c r="V2174" i="1"/>
  <c r="U2174" i="1"/>
  <c r="S2174" i="1"/>
  <c r="O2174" i="1"/>
  <c r="J2174" i="1"/>
  <c r="G2174" i="1"/>
  <c r="V2171" i="1"/>
  <c r="O2171" i="1"/>
  <c r="J2171" i="1"/>
  <c r="G2171" i="1"/>
  <c r="AD2171" i="1" s="1"/>
  <c r="V2170" i="1"/>
  <c r="O2170" i="1"/>
  <c r="J2170" i="1"/>
  <c r="G2170" i="1"/>
  <c r="AD2170" i="1" s="1"/>
  <c r="V2168" i="1"/>
  <c r="U2168" i="1"/>
  <c r="S2168" i="1"/>
  <c r="O2168" i="1"/>
  <c r="J2168" i="1"/>
  <c r="G2168" i="1"/>
  <c r="V2167" i="1"/>
  <c r="U2167" i="1"/>
  <c r="S2167" i="1"/>
  <c r="O2167" i="1"/>
  <c r="J2167" i="1"/>
  <c r="G2167" i="1"/>
  <c r="V2166" i="1"/>
  <c r="U2166" i="1"/>
  <c r="S2166" i="1"/>
  <c r="O2166" i="1"/>
  <c r="J2166" i="1"/>
  <c r="G2166" i="1"/>
  <c r="V2164" i="1"/>
  <c r="U2164" i="1"/>
  <c r="S2164" i="1"/>
  <c r="O2164" i="1"/>
  <c r="J2164" i="1"/>
  <c r="G2164" i="1"/>
  <c r="V2163" i="1"/>
  <c r="U2163" i="1"/>
  <c r="S2163" i="1"/>
  <c r="O2163" i="1"/>
  <c r="J2163" i="1"/>
  <c r="G2163" i="1"/>
  <c r="V2162" i="1"/>
  <c r="U2162" i="1"/>
  <c r="S2162" i="1"/>
  <c r="O2162" i="1"/>
  <c r="J2162" i="1"/>
  <c r="G2162" i="1"/>
  <c r="V2161" i="1"/>
  <c r="U2161" i="1"/>
  <c r="S2161" i="1"/>
  <c r="O2161" i="1"/>
  <c r="J2161" i="1"/>
  <c r="G2161" i="1"/>
  <c r="V2160" i="1"/>
  <c r="O2160" i="1"/>
  <c r="J2160" i="1"/>
  <c r="G2160" i="1"/>
  <c r="AD2160" i="1" s="1"/>
  <c r="V2159" i="1"/>
  <c r="U2159" i="1"/>
  <c r="S2159" i="1"/>
  <c r="O2159" i="1"/>
  <c r="J2159" i="1"/>
  <c r="G2159" i="1"/>
  <c r="V2158" i="1"/>
  <c r="U2158" i="1"/>
  <c r="S2158" i="1"/>
  <c r="O2158" i="1"/>
  <c r="J2158" i="1"/>
  <c r="G2158" i="1"/>
  <c r="V2157" i="1"/>
  <c r="U2157" i="1"/>
  <c r="S2157" i="1"/>
  <c r="O2157" i="1"/>
  <c r="J2157" i="1"/>
  <c r="G2157" i="1"/>
  <c r="V2156" i="1"/>
  <c r="U2156" i="1"/>
  <c r="S2156" i="1"/>
  <c r="O2156" i="1"/>
  <c r="J2156" i="1"/>
  <c r="G2156" i="1"/>
  <c r="V2155" i="1"/>
  <c r="O2155" i="1"/>
  <c r="J2155" i="1"/>
  <c r="G2155" i="1"/>
  <c r="AD2155" i="1" s="1"/>
  <c r="V2154" i="1"/>
  <c r="V2169" i="1" s="1"/>
  <c r="O2154" i="1"/>
  <c r="J2154" i="1"/>
  <c r="G2154" i="1"/>
  <c r="AD2154" i="1" s="1"/>
  <c r="V2153" i="1"/>
  <c r="U2153" i="1"/>
  <c r="S2153" i="1"/>
  <c r="O2153" i="1"/>
  <c r="J2153" i="1"/>
  <c r="G2153" i="1"/>
  <c r="V2152" i="1"/>
  <c r="U2152" i="1"/>
  <c r="S2152" i="1"/>
  <c r="O2152" i="1"/>
  <c r="J2152" i="1"/>
  <c r="G2152" i="1"/>
  <c r="V2151" i="1"/>
  <c r="U2151" i="1"/>
  <c r="S2151" i="1"/>
  <c r="O2151" i="1"/>
  <c r="J2151" i="1"/>
  <c r="G2151" i="1"/>
  <c r="V2150" i="1"/>
  <c r="U2150" i="1"/>
  <c r="S2150" i="1"/>
  <c r="O2150" i="1"/>
  <c r="J2150" i="1"/>
  <c r="G2150" i="1"/>
  <c r="V2149" i="1"/>
  <c r="U2149" i="1"/>
  <c r="S2149" i="1"/>
  <c r="O2149" i="1"/>
  <c r="J2149" i="1"/>
  <c r="G2149" i="1"/>
  <c r="V2148" i="1"/>
  <c r="O2148" i="1"/>
  <c r="J2148" i="1"/>
  <c r="G2148" i="1"/>
  <c r="AD2148" i="1" s="1"/>
  <c r="V2147" i="1"/>
  <c r="O2147" i="1"/>
  <c r="J2147" i="1"/>
  <c r="G2147" i="1"/>
  <c r="AD2147" i="1" s="1"/>
  <c r="V2146" i="1"/>
  <c r="O2146" i="1"/>
  <c r="J2146" i="1"/>
  <c r="G2146" i="1"/>
  <c r="AD2146" i="1" s="1"/>
  <c r="V2145" i="1"/>
  <c r="O2145" i="1"/>
  <c r="J2145" i="1"/>
  <c r="G2145" i="1"/>
  <c r="AD2145" i="1" s="1"/>
  <c r="V2144" i="1"/>
  <c r="O2144" i="1"/>
  <c r="J2144" i="1"/>
  <c r="G2144" i="1"/>
  <c r="AD2144" i="1" s="1"/>
  <c r="V2143" i="1"/>
  <c r="U2143" i="1"/>
  <c r="S2143" i="1"/>
  <c r="O2143" i="1"/>
  <c r="J2143" i="1"/>
  <c r="G2143" i="1"/>
  <c r="V2142" i="1"/>
  <c r="U2142" i="1"/>
  <c r="S2142" i="1"/>
  <c r="O2142" i="1"/>
  <c r="J2142" i="1"/>
  <c r="G2142" i="1"/>
  <c r="V2141" i="1"/>
  <c r="U2141" i="1"/>
  <c r="S2141" i="1"/>
  <c r="O2141" i="1"/>
  <c r="J2141" i="1"/>
  <c r="G2141" i="1"/>
  <c r="V2140" i="1"/>
  <c r="U2140" i="1"/>
  <c r="S2140" i="1"/>
  <c r="O2140" i="1"/>
  <c r="J2140" i="1"/>
  <c r="G2140" i="1"/>
  <c r="V2139" i="1"/>
  <c r="U2139" i="1"/>
  <c r="S2139" i="1"/>
  <c r="O2139" i="1"/>
  <c r="J2139" i="1"/>
  <c r="G2139" i="1"/>
  <c r="V2138" i="1"/>
  <c r="U2138" i="1"/>
  <c r="S2138" i="1"/>
  <c r="O2138" i="1"/>
  <c r="J2138" i="1"/>
  <c r="G2138" i="1"/>
  <c r="V2137" i="1"/>
  <c r="U2137" i="1"/>
  <c r="S2137" i="1"/>
  <c r="O2137" i="1"/>
  <c r="J2137" i="1"/>
  <c r="G2137" i="1"/>
  <c r="V2136" i="1"/>
  <c r="U2136" i="1"/>
  <c r="S2136" i="1"/>
  <c r="O2136" i="1"/>
  <c r="J2136" i="1"/>
  <c r="G2136" i="1"/>
  <c r="V2135" i="1"/>
  <c r="U2135" i="1"/>
  <c r="S2135" i="1"/>
  <c r="O2135" i="1"/>
  <c r="J2135" i="1"/>
  <c r="G2135" i="1"/>
  <c r="V2134" i="1"/>
  <c r="O2134" i="1"/>
  <c r="J2134" i="1"/>
  <c r="G2134" i="1"/>
  <c r="AD2134" i="1" s="1"/>
  <c r="V2125" i="1"/>
  <c r="O2125" i="1"/>
  <c r="J2125" i="1"/>
  <c r="G2125" i="1"/>
  <c r="AD2125" i="1" s="1"/>
  <c r="O2124" i="1"/>
  <c r="J2124" i="1"/>
  <c r="G2124" i="1"/>
  <c r="AD2124" i="1" s="1"/>
  <c r="V2016" i="1"/>
  <c r="V2035" i="1" s="1"/>
  <c r="V2127" i="1"/>
  <c r="O2127" i="1"/>
  <c r="J2127" i="1"/>
  <c r="G2127" i="1"/>
  <c r="AD2127" i="1" s="1"/>
  <c r="V2126" i="1"/>
  <c r="O2126" i="1"/>
  <c r="J2126" i="1"/>
  <c r="G2126" i="1"/>
  <c r="AD2126" i="1" s="1"/>
  <c r="V2106" i="1"/>
  <c r="O2106" i="1"/>
  <c r="J2106" i="1"/>
  <c r="G2106" i="1"/>
  <c r="AD2106" i="1" s="1"/>
  <c r="V2105" i="1"/>
  <c r="O2105" i="1"/>
  <c r="J2105" i="1"/>
  <c r="G2105" i="1"/>
  <c r="AD2105" i="1" s="1"/>
  <c r="V2104" i="1"/>
  <c r="O2104" i="1"/>
  <c r="J2104" i="1"/>
  <c r="G2104" i="1"/>
  <c r="AD2104" i="1" s="1"/>
  <c r="V2103" i="1"/>
  <c r="O2103" i="1"/>
  <c r="J2103" i="1"/>
  <c r="G2103" i="1"/>
  <c r="AD2103" i="1" s="1"/>
  <c r="V2102" i="1"/>
  <c r="O2102" i="1"/>
  <c r="J2102" i="1"/>
  <c r="G2102" i="1"/>
  <c r="AD2102" i="1" s="1"/>
  <c r="V2101" i="1"/>
  <c r="O2101" i="1"/>
  <c r="J2101" i="1"/>
  <c r="G2101" i="1"/>
  <c r="AD2101" i="1" s="1"/>
  <c r="V2095" i="1"/>
  <c r="O2095" i="1"/>
  <c r="J2095" i="1"/>
  <c r="G2095" i="1"/>
  <c r="AD2095" i="1" s="1"/>
  <c r="V2094" i="1"/>
  <c r="O2094" i="1"/>
  <c r="J2094" i="1"/>
  <c r="G2094" i="1"/>
  <c r="AD2094" i="1" s="1"/>
  <c r="V2083" i="1"/>
  <c r="O2083" i="1"/>
  <c r="J2083" i="1"/>
  <c r="G2083" i="1"/>
  <c r="AD2083" i="1" s="1"/>
  <c r="V2082" i="1"/>
  <c r="O2082" i="1"/>
  <c r="J2082" i="1"/>
  <c r="G2082" i="1"/>
  <c r="AD2082" i="1" s="1"/>
  <c r="V2081" i="1"/>
  <c r="O2081" i="1"/>
  <c r="J2081" i="1"/>
  <c r="G2081" i="1"/>
  <c r="AD2081" i="1" s="1"/>
  <c r="V2080" i="1"/>
  <c r="O2080" i="1"/>
  <c r="J2080" i="1"/>
  <c r="G2080" i="1"/>
  <c r="AD2080" i="1" s="1"/>
  <c r="V2071" i="1"/>
  <c r="O2071" i="1"/>
  <c r="J2071" i="1"/>
  <c r="G2071" i="1"/>
  <c r="AD2071" i="1" s="1"/>
  <c r="V2070" i="1"/>
  <c r="O2070" i="1"/>
  <c r="J2070" i="1"/>
  <c r="G2070" i="1"/>
  <c r="AD2070" i="1" s="1"/>
  <c r="V2060" i="1"/>
  <c r="O2060" i="1"/>
  <c r="J2060" i="1"/>
  <c r="G2060" i="1"/>
  <c r="AD2060" i="1" s="1"/>
  <c r="V2059" i="1"/>
  <c r="O2059" i="1"/>
  <c r="J2059" i="1"/>
  <c r="G2059" i="1"/>
  <c r="AD2059" i="1" s="1"/>
  <c r="V2058" i="1"/>
  <c r="O2058" i="1"/>
  <c r="J2058" i="1"/>
  <c r="G2058" i="1"/>
  <c r="AD2058" i="1" s="1"/>
  <c r="V2057" i="1"/>
  <c r="O2057" i="1"/>
  <c r="J2057" i="1"/>
  <c r="G2057" i="1"/>
  <c r="AD2057" i="1" s="1"/>
  <c r="V2032" i="1"/>
  <c r="O2032" i="1"/>
  <c r="J2032" i="1"/>
  <c r="G2032" i="1"/>
  <c r="AD2032" i="1" s="1"/>
  <c r="V2031" i="1"/>
  <c r="O2031" i="1"/>
  <c r="J2031" i="1"/>
  <c r="G2031" i="1"/>
  <c r="AD2031" i="1" s="1"/>
  <c r="V2046" i="1"/>
  <c r="O2046" i="1"/>
  <c r="J2046" i="1"/>
  <c r="G2046" i="1"/>
  <c r="AD2046" i="1" s="1"/>
  <c r="V2045" i="1"/>
  <c r="O2045" i="1"/>
  <c r="J2045" i="1"/>
  <c r="G2045" i="1"/>
  <c r="AD2045" i="1" s="1"/>
  <c r="V2044" i="1"/>
  <c r="O2044" i="1"/>
  <c r="J2044" i="1"/>
  <c r="G2044" i="1"/>
  <c r="AD2044" i="1" s="1"/>
  <c r="V2043" i="1"/>
  <c r="O2043" i="1"/>
  <c r="J2043" i="1"/>
  <c r="G2043" i="1"/>
  <c r="AD2043" i="1" s="1"/>
  <c r="V2017" i="1"/>
  <c r="O2017" i="1"/>
  <c r="J2017" i="1"/>
  <c r="G2017" i="1"/>
  <c r="AD2017" i="1" s="1"/>
  <c r="O2016" i="1"/>
  <c r="J2016" i="1"/>
  <c r="G2016" i="1"/>
  <c r="AD2016" i="1" s="1"/>
  <c r="V2010" i="1"/>
  <c r="O2010" i="1"/>
  <c r="J2010" i="1"/>
  <c r="G2010" i="1"/>
  <c r="AD2010" i="1" s="1"/>
  <c r="V2009" i="1"/>
  <c r="O2009" i="1"/>
  <c r="J2009" i="1"/>
  <c r="G2009" i="1"/>
  <c r="AD2009" i="1" s="1"/>
  <c r="V2008" i="1"/>
  <c r="O2008" i="1"/>
  <c r="J2008" i="1"/>
  <c r="G2008" i="1"/>
  <c r="AD2008" i="1" s="1"/>
  <c r="V2007" i="1"/>
  <c r="O2007" i="1"/>
  <c r="J2007" i="1"/>
  <c r="G2007" i="1"/>
  <c r="AD2007" i="1" s="1"/>
  <c r="G2021" i="1"/>
  <c r="G2020" i="1"/>
  <c r="G2019" i="1"/>
  <c r="G2018" i="1"/>
  <c r="G2015" i="1"/>
  <c r="G2069" i="1"/>
  <c r="G2068" i="1"/>
  <c r="G2067" i="1"/>
  <c r="G2063" i="1"/>
  <c r="G2062" i="1"/>
  <c r="G2061" i="1"/>
  <c r="G2056" i="1"/>
  <c r="G2087" i="1"/>
  <c r="G2086" i="1"/>
  <c r="G2085" i="1"/>
  <c r="G2084" i="1"/>
  <c r="G2079" i="1"/>
  <c r="G2078" i="1"/>
  <c r="G2077" i="1"/>
  <c r="V2123" i="1"/>
  <c r="O2123" i="1"/>
  <c r="J2123" i="1"/>
  <c r="G2123" i="1"/>
  <c r="AD2123" i="1" s="1"/>
  <c r="V2074" i="1"/>
  <c r="O2074" i="1"/>
  <c r="J2074" i="1"/>
  <c r="G2074" i="1"/>
  <c r="AD2074" i="1" s="1"/>
  <c r="O2035" i="1"/>
  <c r="J2035" i="1"/>
  <c r="G2035" i="1"/>
  <c r="AD2035" i="1" s="1"/>
  <c r="D317" i="2"/>
  <c r="D316" i="2"/>
  <c r="D315" i="2"/>
  <c r="D314" i="2"/>
  <c r="D313" i="2"/>
  <c r="D312" i="2"/>
  <c r="D311" i="2"/>
  <c r="D310" i="2"/>
  <c r="D309" i="2"/>
  <c r="D308" i="2"/>
  <c r="D306" i="2"/>
  <c r="D305" i="2"/>
  <c r="D304" i="2"/>
  <c r="D303" i="2"/>
  <c r="D302" i="2"/>
  <c r="D301" i="2"/>
  <c r="D300" i="2"/>
  <c r="D299" i="2"/>
  <c r="D298" i="2"/>
  <c r="D297" i="2"/>
  <c r="D295" i="2"/>
  <c r="D294" i="2"/>
  <c r="D293" i="2"/>
  <c r="D292" i="2"/>
  <c r="D291" i="2"/>
  <c r="D290" i="2"/>
  <c r="D289" i="2"/>
  <c r="D288" i="2"/>
  <c r="D287" i="2"/>
  <c r="D286" i="2"/>
  <c r="D284" i="2"/>
  <c r="D283" i="2"/>
  <c r="D282" i="2"/>
  <c r="D281" i="2"/>
  <c r="D280" i="2"/>
  <c r="D279" i="2"/>
  <c r="D278" i="2"/>
  <c r="D277" i="2"/>
  <c r="D276" i="2"/>
  <c r="D275" i="2"/>
  <c r="D273" i="2"/>
  <c r="D272" i="2"/>
  <c r="D271" i="2"/>
  <c r="D270" i="2"/>
  <c r="D269" i="2"/>
  <c r="D268" i="2"/>
  <c r="D267" i="2"/>
  <c r="D266" i="2"/>
  <c r="D265" i="2"/>
  <c r="D264" i="2"/>
  <c r="D262" i="2"/>
  <c r="D261" i="2"/>
  <c r="D260" i="2"/>
  <c r="D259" i="2"/>
  <c r="D258" i="2"/>
  <c r="D257" i="2"/>
  <c r="D256" i="2"/>
  <c r="D255" i="2"/>
  <c r="D254" i="2"/>
  <c r="D253" i="2"/>
  <c r="D251" i="2"/>
  <c r="D250" i="2"/>
  <c r="D249" i="2"/>
  <c r="D248" i="2"/>
  <c r="D247" i="2"/>
  <c r="D246" i="2"/>
  <c r="D245" i="2"/>
  <c r="D244" i="2"/>
  <c r="D243" i="2"/>
  <c r="D242" i="2"/>
  <c r="D240" i="2"/>
  <c r="D239" i="2"/>
  <c r="D238" i="2"/>
  <c r="D237" i="2"/>
  <c r="D236" i="2"/>
  <c r="D235" i="2"/>
  <c r="D234" i="2"/>
  <c r="D233" i="2"/>
  <c r="D232" i="2"/>
  <c r="D231" i="2"/>
  <c r="D229" i="2"/>
  <c r="D228" i="2"/>
  <c r="D227" i="2"/>
  <c r="D226" i="2"/>
  <c r="D225" i="2"/>
  <c r="D224" i="2"/>
  <c r="D223" i="2"/>
  <c r="D222" i="2"/>
  <c r="D221" i="2"/>
  <c r="D220" i="2"/>
  <c r="D218" i="2"/>
  <c r="D217" i="2"/>
  <c r="D216" i="2"/>
  <c r="D215" i="2"/>
  <c r="D214" i="2"/>
  <c r="D213" i="2"/>
  <c r="D212" i="2"/>
  <c r="D211" i="2"/>
  <c r="D210" i="2"/>
  <c r="D209" i="2"/>
  <c r="V2128" i="1"/>
  <c r="O2128" i="1"/>
  <c r="J2128" i="1"/>
  <c r="H2128" i="1"/>
  <c r="O2131" i="1"/>
  <c r="J2131" i="1"/>
  <c r="H2131" i="1"/>
  <c r="V2130" i="1"/>
  <c r="O2130" i="1"/>
  <c r="J2130" i="1"/>
  <c r="H2130" i="1"/>
  <c r="V2129" i="1"/>
  <c r="O2129" i="1"/>
  <c r="J2129" i="1"/>
  <c r="H2129" i="1"/>
  <c r="V2122" i="1"/>
  <c r="U2122" i="1"/>
  <c r="S2122" i="1"/>
  <c r="O2122" i="1"/>
  <c r="J2122" i="1"/>
  <c r="G2122" i="1"/>
  <c r="V2121" i="1"/>
  <c r="U2121" i="1"/>
  <c r="S2121" i="1"/>
  <c r="O2121" i="1"/>
  <c r="J2121" i="1"/>
  <c r="G2121" i="1"/>
  <c r="V2120" i="1"/>
  <c r="U2120" i="1"/>
  <c r="S2120" i="1"/>
  <c r="O2120" i="1"/>
  <c r="J2120" i="1"/>
  <c r="G2120" i="1"/>
  <c r="V2116" i="1"/>
  <c r="U2116" i="1"/>
  <c r="S2116" i="1"/>
  <c r="O2116" i="1"/>
  <c r="J2116" i="1"/>
  <c r="G2116" i="1"/>
  <c r="V2115" i="1"/>
  <c r="U2115" i="1"/>
  <c r="S2115" i="1"/>
  <c r="O2115" i="1"/>
  <c r="J2115" i="1"/>
  <c r="G2115" i="1"/>
  <c r="V2113" i="1"/>
  <c r="O2113" i="1"/>
  <c r="J2113" i="1"/>
  <c r="H2113" i="1"/>
  <c r="V2064" i="1"/>
  <c r="O2064" i="1"/>
  <c r="J2064" i="1"/>
  <c r="H2064" i="1"/>
  <c r="V2099" i="1"/>
  <c r="U2099" i="1"/>
  <c r="S2099" i="1"/>
  <c r="O2099" i="1"/>
  <c r="J2099" i="1"/>
  <c r="G2099" i="1"/>
  <c r="V2098" i="1"/>
  <c r="U2098" i="1"/>
  <c r="S2098" i="1"/>
  <c r="O2098" i="1"/>
  <c r="J2098" i="1"/>
  <c r="G2098" i="1"/>
  <c r="V2097" i="1"/>
  <c r="U2097" i="1"/>
  <c r="S2097" i="1"/>
  <c r="O2097" i="1"/>
  <c r="J2097" i="1"/>
  <c r="G2097" i="1"/>
  <c r="V2093" i="1"/>
  <c r="U2093" i="1"/>
  <c r="S2093" i="1"/>
  <c r="O2093" i="1"/>
  <c r="J2093" i="1"/>
  <c r="G2093" i="1"/>
  <c r="V2092" i="1"/>
  <c r="U2092" i="1"/>
  <c r="S2092" i="1"/>
  <c r="O2092" i="1"/>
  <c r="J2092" i="1"/>
  <c r="G2092" i="1"/>
  <c r="V2091" i="1"/>
  <c r="U2091" i="1"/>
  <c r="S2091" i="1"/>
  <c r="O2091" i="1"/>
  <c r="J2091" i="1"/>
  <c r="G2091" i="1"/>
  <c r="V2088" i="1"/>
  <c r="O2088" i="1"/>
  <c r="J2088" i="1"/>
  <c r="G2088" i="1"/>
  <c r="AD2088" i="1" s="1"/>
  <c r="V2087" i="1"/>
  <c r="U2087" i="1"/>
  <c r="S2087" i="1"/>
  <c r="O2087" i="1"/>
  <c r="J2087" i="1"/>
  <c r="V2086" i="1"/>
  <c r="U2086" i="1"/>
  <c r="S2086" i="1"/>
  <c r="O2086" i="1"/>
  <c r="J2086" i="1"/>
  <c r="V2085" i="1"/>
  <c r="U2085" i="1"/>
  <c r="S2085" i="1"/>
  <c r="O2085" i="1"/>
  <c r="J2085" i="1"/>
  <c r="V2084" i="1"/>
  <c r="U2084" i="1"/>
  <c r="S2084" i="1"/>
  <c r="O2084" i="1"/>
  <c r="J2084" i="1"/>
  <c r="V2079" i="1"/>
  <c r="U2079" i="1"/>
  <c r="S2079" i="1"/>
  <c r="O2079" i="1"/>
  <c r="J2079" i="1"/>
  <c r="V2078" i="1"/>
  <c r="U2078" i="1"/>
  <c r="S2078" i="1"/>
  <c r="O2078" i="1"/>
  <c r="J2078" i="1"/>
  <c r="V2077" i="1"/>
  <c r="U2077" i="1"/>
  <c r="S2077" i="1"/>
  <c r="O2077" i="1"/>
  <c r="J2077" i="1"/>
  <c r="V2076" i="1"/>
  <c r="U2076" i="1"/>
  <c r="S2076" i="1"/>
  <c r="O2076" i="1"/>
  <c r="J2076" i="1"/>
  <c r="G2076" i="1"/>
  <c r="V2075" i="1"/>
  <c r="U2075" i="1"/>
  <c r="S2075" i="1"/>
  <c r="O2075" i="1"/>
  <c r="J2075" i="1"/>
  <c r="G2075" i="1"/>
  <c r="V2073" i="1"/>
  <c r="U2073" i="1"/>
  <c r="S2073" i="1"/>
  <c r="O2073" i="1"/>
  <c r="J2073" i="1"/>
  <c r="G2073" i="1"/>
  <c r="V2072" i="1"/>
  <c r="U2072" i="1"/>
  <c r="S2072" i="1"/>
  <c r="O2072" i="1"/>
  <c r="J2072" i="1"/>
  <c r="G2072" i="1"/>
  <c r="V2100" i="1"/>
  <c r="O2100" i="1"/>
  <c r="J2100" i="1"/>
  <c r="G2100" i="1"/>
  <c r="AD2100" i="1" s="1"/>
  <c r="V2069" i="1"/>
  <c r="U2069" i="1"/>
  <c r="S2069" i="1"/>
  <c r="O2069" i="1"/>
  <c r="J2069" i="1"/>
  <c r="V2068" i="1"/>
  <c r="U2068" i="1"/>
  <c r="S2068" i="1"/>
  <c r="O2068" i="1"/>
  <c r="J2068" i="1"/>
  <c r="V2067" i="1"/>
  <c r="U2067" i="1"/>
  <c r="S2067" i="1"/>
  <c r="O2067" i="1"/>
  <c r="J2067" i="1"/>
  <c r="V2063" i="1"/>
  <c r="U2063" i="1"/>
  <c r="S2063" i="1"/>
  <c r="O2063" i="1"/>
  <c r="J2063" i="1"/>
  <c r="V2062" i="1"/>
  <c r="U2062" i="1"/>
  <c r="S2062" i="1"/>
  <c r="O2062" i="1"/>
  <c r="J2062" i="1"/>
  <c r="V2061" i="1"/>
  <c r="U2061" i="1"/>
  <c r="S2061" i="1"/>
  <c r="O2061" i="1"/>
  <c r="J2061" i="1"/>
  <c r="V2056" i="1"/>
  <c r="U2056" i="1"/>
  <c r="S2056" i="1"/>
  <c r="O2056" i="1"/>
  <c r="J2056" i="1"/>
  <c r="V2055" i="1"/>
  <c r="U2055" i="1"/>
  <c r="S2055" i="1"/>
  <c r="O2055" i="1"/>
  <c r="J2055" i="1"/>
  <c r="G2055" i="1"/>
  <c r="V2054" i="1"/>
  <c r="U2054" i="1"/>
  <c r="S2054" i="1"/>
  <c r="O2054" i="1"/>
  <c r="J2054" i="1"/>
  <c r="G2054" i="1"/>
  <c r="V2053" i="1"/>
  <c r="U2053" i="1"/>
  <c r="S2053" i="1"/>
  <c r="O2053" i="1"/>
  <c r="J2053" i="1"/>
  <c r="G2053" i="1"/>
  <c r="V2051" i="1"/>
  <c r="O2051" i="1"/>
  <c r="J2051" i="1"/>
  <c r="G2051" i="1"/>
  <c r="AD2051" i="1" s="1"/>
  <c r="V2050" i="1"/>
  <c r="U2050" i="1"/>
  <c r="S2050" i="1"/>
  <c r="O2050" i="1"/>
  <c r="J2050" i="1"/>
  <c r="G2050" i="1"/>
  <c r="V2049" i="1"/>
  <c r="U2049" i="1"/>
  <c r="S2049" i="1"/>
  <c r="O2049" i="1"/>
  <c r="J2049" i="1"/>
  <c r="G2049" i="1"/>
  <c r="V2048" i="1"/>
  <c r="U2048" i="1"/>
  <c r="S2048" i="1"/>
  <c r="O2048" i="1"/>
  <c r="J2048" i="1"/>
  <c r="G2048" i="1"/>
  <c r="V2042" i="1"/>
  <c r="U2042" i="1"/>
  <c r="S2042" i="1"/>
  <c r="O2042" i="1"/>
  <c r="J2042" i="1"/>
  <c r="G2042" i="1"/>
  <c r="V2041" i="1"/>
  <c r="U2041" i="1"/>
  <c r="S2041" i="1"/>
  <c r="O2041" i="1"/>
  <c r="J2041" i="1"/>
  <c r="G2041" i="1"/>
  <c r="V2040" i="1"/>
  <c r="U2040" i="1"/>
  <c r="S2040" i="1"/>
  <c r="O2040" i="1"/>
  <c r="J2040" i="1"/>
  <c r="G2040" i="1"/>
  <c r="V2038" i="1"/>
  <c r="U2038" i="1"/>
  <c r="S2038" i="1"/>
  <c r="O2038" i="1"/>
  <c r="J2038" i="1"/>
  <c r="G2038" i="1"/>
  <c r="V2037" i="1"/>
  <c r="U2037" i="1"/>
  <c r="S2037" i="1"/>
  <c r="O2037" i="1"/>
  <c r="J2037" i="1"/>
  <c r="G2037" i="1"/>
  <c r="V2036" i="1"/>
  <c r="U2036" i="1"/>
  <c r="S2036" i="1"/>
  <c r="O2036" i="1"/>
  <c r="J2036" i="1"/>
  <c r="G2036" i="1"/>
  <c r="V2030" i="1"/>
  <c r="U2030" i="1"/>
  <c r="S2030" i="1"/>
  <c r="O2030" i="1"/>
  <c r="J2030" i="1"/>
  <c r="G2030" i="1"/>
  <c r="V2029" i="1"/>
  <c r="U2029" i="1"/>
  <c r="S2029" i="1"/>
  <c r="O2029" i="1"/>
  <c r="J2029" i="1"/>
  <c r="G2029" i="1"/>
  <c r="V2028" i="1"/>
  <c r="U2028" i="1"/>
  <c r="S2028" i="1"/>
  <c r="O2028" i="1"/>
  <c r="J2028" i="1"/>
  <c r="G2028" i="1"/>
  <c r="V2026" i="1"/>
  <c r="U2026" i="1"/>
  <c r="S2026" i="1"/>
  <c r="O2026" i="1"/>
  <c r="J2026" i="1"/>
  <c r="G2026" i="1"/>
  <c r="V2025" i="1"/>
  <c r="U2025" i="1"/>
  <c r="S2025" i="1"/>
  <c r="O2025" i="1"/>
  <c r="J2025" i="1"/>
  <c r="G2025" i="1"/>
  <c r="V2024" i="1"/>
  <c r="U2024" i="1"/>
  <c r="S2024" i="1"/>
  <c r="O2024" i="1"/>
  <c r="J2024" i="1"/>
  <c r="G2024" i="1"/>
  <c r="V2023" i="1"/>
  <c r="U2023" i="1"/>
  <c r="S2023" i="1"/>
  <c r="O2023" i="1"/>
  <c r="J2023" i="1"/>
  <c r="G2023" i="1"/>
  <c r="V2022" i="1"/>
  <c r="O2022" i="1"/>
  <c r="J2022" i="1"/>
  <c r="G2022" i="1"/>
  <c r="AD2022" i="1" s="1"/>
  <c r="V2021" i="1"/>
  <c r="U2021" i="1"/>
  <c r="S2021" i="1"/>
  <c r="O2021" i="1"/>
  <c r="J2021" i="1"/>
  <c r="V2020" i="1"/>
  <c r="U2020" i="1"/>
  <c r="S2020" i="1"/>
  <c r="O2020" i="1"/>
  <c r="J2020" i="1"/>
  <c r="V2019" i="1"/>
  <c r="U2019" i="1"/>
  <c r="S2019" i="1"/>
  <c r="O2019" i="1"/>
  <c r="J2019" i="1"/>
  <c r="V2018" i="1"/>
  <c r="U2018" i="1"/>
  <c r="S2018" i="1"/>
  <c r="O2018" i="1"/>
  <c r="J2018" i="1"/>
  <c r="V2015" i="1"/>
  <c r="U2015" i="1"/>
  <c r="S2015" i="1"/>
  <c r="O2015" i="1"/>
  <c r="J2015" i="1"/>
  <c r="V2014" i="1"/>
  <c r="U2014" i="1"/>
  <c r="S2014" i="1"/>
  <c r="O2014" i="1"/>
  <c r="J2014" i="1"/>
  <c r="G2014" i="1"/>
  <c r="V2013" i="1"/>
  <c r="U2013" i="1"/>
  <c r="S2013" i="1"/>
  <c r="O2013" i="1"/>
  <c r="J2013" i="1"/>
  <c r="G2013" i="1"/>
  <c r="V2012" i="1"/>
  <c r="U2012" i="1"/>
  <c r="S2012" i="1"/>
  <c r="O2012" i="1"/>
  <c r="J2012" i="1"/>
  <c r="G2012" i="1"/>
  <c r="V2011" i="1"/>
  <c r="U2011" i="1"/>
  <c r="S2011" i="1"/>
  <c r="O2011" i="1"/>
  <c r="J2011" i="1"/>
  <c r="G2011" i="1"/>
  <c r="V2006" i="1"/>
  <c r="O2006" i="1"/>
  <c r="J2006" i="1"/>
  <c r="G2006" i="1"/>
  <c r="AD2006" i="1" s="1"/>
  <c r="V2005" i="1"/>
  <c r="U2005" i="1"/>
  <c r="S2005" i="1"/>
  <c r="O2005" i="1"/>
  <c r="J2005" i="1"/>
  <c r="G2005" i="1"/>
  <c r="V2004" i="1"/>
  <c r="U2004" i="1"/>
  <c r="S2004" i="1"/>
  <c r="O2004" i="1"/>
  <c r="J2004" i="1"/>
  <c r="G2004" i="1"/>
  <c r="V2003" i="1"/>
  <c r="U2003" i="1"/>
  <c r="S2003" i="1"/>
  <c r="O2003" i="1"/>
  <c r="J2003" i="1"/>
  <c r="G2003" i="1"/>
  <c r="V2002" i="1"/>
  <c r="U2002" i="1"/>
  <c r="S2002" i="1"/>
  <c r="O2002" i="1"/>
  <c r="J2002" i="1"/>
  <c r="G2002" i="1"/>
  <c r="V2001" i="1"/>
  <c r="U2001" i="1"/>
  <c r="S2001" i="1"/>
  <c r="O2001" i="1"/>
  <c r="J2001" i="1"/>
  <c r="G2001" i="1"/>
  <c r="V2000" i="1"/>
  <c r="U2000" i="1"/>
  <c r="S2000" i="1"/>
  <c r="O2000" i="1"/>
  <c r="J2000" i="1"/>
  <c r="G2000" i="1"/>
  <c r="V1999" i="1"/>
  <c r="U1999" i="1"/>
  <c r="S1999" i="1"/>
  <c r="O1999" i="1"/>
  <c r="J1999" i="1"/>
  <c r="G1999" i="1"/>
  <c r="V1998" i="1"/>
  <c r="U1998" i="1"/>
  <c r="S1998" i="1"/>
  <c r="O1998" i="1"/>
  <c r="J1998" i="1"/>
  <c r="G1998" i="1"/>
  <c r="V1997" i="1"/>
  <c r="U1997" i="1"/>
  <c r="S1997" i="1"/>
  <c r="O1997" i="1"/>
  <c r="J1997" i="1"/>
  <c r="G1997" i="1"/>
  <c r="V1996" i="1"/>
  <c r="O1996" i="1"/>
  <c r="J1996" i="1"/>
  <c r="G1996" i="1"/>
  <c r="AD1996" i="1" s="1"/>
  <c r="AE2069" i="1" l="1"/>
  <c r="AE2217" i="1"/>
  <c r="AE2225" i="1"/>
  <c r="AD2225" i="1" s="1"/>
  <c r="AE2236" i="1"/>
  <c r="AD2236" i="1" s="1"/>
  <c r="AD3123" i="1"/>
  <c r="AN19" i="1"/>
  <c r="AD2998" i="1"/>
  <c r="AN18" i="1"/>
  <c r="AE2179" i="1"/>
  <c r="AD2179" i="1" s="1"/>
  <c r="AE2062" i="1"/>
  <c r="AD2062" i="1" s="1"/>
  <c r="AE2004" i="1"/>
  <c r="AD2004" i="1" s="1"/>
  <c r="AE2003" i="1"/>
  <c r="AD2003" i="1" s="1"/>
  <c r="AE2014" i="1"/>
  <c r="AD2014" i="1" s="1"/>
  <c r="AE2020" i="1"/>
  <c r="AD2020" i="1" s="1"/>
  <c r="AE2240" i="1"/>
  <c r="AD2240" i="1" s="1"/>
  <c r="AE2252" i="1"/>
  <c r="AD2252" i="1" s="1"/>
  <c r="AE2005" i="1"/>
  <c r="AD2005" i="1" s="1"/>
  <c r="AE2056" i="1"/>
  <c r="AD2056" i="1" s="1"/>
  <c r="AE2067" i="1"/>
  <c r="AD2067" i="1" s="1"/>
  <c r="AE2072" i="1"/>
  <c r="AD2072" i="1" s="1"/>
  <c r="AE2381" i="1"/>
  <c r="AD2381" i="1" s="1"/>
  <c r="AE2397" i="1"/>
  <c r="AD2397" i="1" s="1"/>
  <c r="AE2380" i="1"/>
  <c r="AD2380" i="1" s="1"/>
  <c r="AE2394" i="1"/>
  <c r="AD2394" i="1" s="1"/>
  <c r="AE1999" i="1"/>
  <c r="AD1999" i="1" s="1"/>
  <c r="AE2349" i="1"/>
  <c r="AD2349" i="1" s="1"/>
  <c r="AE2002" i="1"/>
  <c r="AD2002" i="1" s="1"/>
  <c r="AE2013" i="1"/>
  <c r="AD2013" i="1" s="1"/>
  <c r="AE2399" i="1"/>
  <c r="AD2399" i="1" s="1"/>
  <c r="AE2206" i="1"/>
  <c r="AD2206" i="1" s="1"/>
  <c r="AE2000" i="1"/>
  <c r="AD2000" i="1" s="1"/>
  <c r="AE2011" i="1"/>
  <c r="AD2011" i="1" s="1"/>
  <c r="AE2261" i="1"/>
  <c r="AD2261" i="1" s="1"/>
  <c r="AE2388" i="1"/>
  <c r="AD2388" i="1" s="1"/>
  <c r="AE2167" i="1"/>
  <c r="AD2167" i="1" s="1"/>
  <c r="AE2073" i="1"/>
  <c r="AD2073" i="1" s="1"/>
  <c r="AE2354" i="1"/>
  <c r="AD2354" i="1" s="1"/>
  <c r="AE2251" i="1"/>
  <c r="AD2251" i="1" s="1"/>
  <c r="AE2156" i="1"/>
  <c r="AD2156" i="1" s="1"/>
  <c r="AE2163" i="1"/>
  <c r="AD2163" i="1" s="1"/>
  <c r="AE2281" i="1"/>
  <c r="AD2281" i="1" s="1"/>
  <c r="AE2315" i="1"/>
  <c r="AD2315" i="1" s="1"/>
  <c r="AE2298" i="1"/>
  <c r="AD2298" i="1" s="1"/>
  <c r="AE2306" i="1"/>
  <c r="AD2306" i="1" s="1"/>
  <c r="AE2201" i="1"/>
  <c r="AD2201" i="1" s="1"/>
  <c r="AE2215" i="1"/>
  <c r="AD2215" i="1" s="1"/>
  <c r="AE2223" i="1"/>
  <c r="AD2223" i="1" s="1"/>
  <c r="AE2250" i="1"/>
  <c r="AD2250" i="1" s="1"/>
  <c r="AE2363" i="1"/>
  <c r="AD2363" i="1" s="1"/>
  <c r="AE2375" i="1"/>
  <c r="AD2375" i="1" s="1"/>
  <c r="AE2379" i="1"/>
  <c r="AD2379" i="1" s="1"/>
  <c r="AE2393" i="1"/>
  <c r="AD2393" i="1" s="1"/>
  <c r="AE2192" i="1"/>
  <c r="AD2192" i="1" s="1"/>
  <c r="AE2036" i="1"/>
  <c r="AD2036" i="1" s="1"/>
  <c r="AE2079" i="1"/>
  <c r="AD2079" i="1" s="1"/>
  <c r="AE2116" i="1"/>
  <c r="AD2116" i="1" s="1"/>
  <c r="AE2137" i="1"/>
  <c r="AD2137" i="1" s="1"/>
  <c r="AE2152" i="1"/>
  <c r="AD2152" i="1" s="1"/>
  <c r="AE2178" i="1"/>
  <c r="AD2178" i="1" s="1"/>
  <c r="AE2279" i="1"/>
  <c r="AD2279" i="1" s="1"/>
  <c r="AE2313" i="1"/>
  <c r="AD2313" i="1" s="1"/>
  <c r="AE2915" i="1"/>
  <c r="AD2915" i="1" s="1"/>
  <c r="AE2211" i="1"/>
  <c r="AD2211" i="1" s="1"/>
  <c r="AE2216" i="1"/>
  <c r="AD2216" i="1" s="1"/>
  <c r="AE2224" i="1"/>
  <c r="AD2224" i="1" s="1"/>
  <c r="AE2228" i="1"/>
  <c r="AD2228" i="1" s="1"/>
  <c r="AE2019" i="1"/>
  <c r="AD2019" i="1" s="1"/>
  <c r="AE2115" i="1"/>
  <c r="AD2115" i="1" s="1"/>
  <c r="AE2136" i="1"/>
  <c r="AD2136" i="1" s="1"/>
  <c r="AE2151" i="1"/>
  <c r="AD2151" i="1" s="1"/>
  <c r="AE2157" i="1"/>
  <c r="AD2157" i="1" s="1"/>
  <c r="AE2164" i="1"/>
  <c r="AD2164" i="1" s="1"/>
  <c r="AE2174" i="1"/>
  <c r="AD2174" i="1" s="1"/>
  <c r="AE2282" i="1"/>
  <c r="AD2282" i="1" s="1"/>
  <c r="AE2307" i="1"/>
  <c r="AD2307" i="1" s="1"/>
  <c r="AE2897" i="1"/>
  <c r="AD2897" i="1" s="1"/>
  <c r="AE2038" i="1"/>
  <c r="AD2038" i="1" s="1"/>
  <c r="AE2050" i="1"/>
  <c r="AD2050" i="1" s="1"/>
  <c r="AE2087" i="1"/>
  <c r="AD2087" i="1" s="1"/>
  <c r="AE2099" i="1"/>
  <c r="AD2099" i="1" s="1"/>
  <c r="AE2888" i="1"/>
  <c r="AD2888" i="1" s="1"/>
  <c r="AE2896" i="1"/>
  <c r="AD2896" i="1" s="1"/>
  <c r="AE2186" i="1"/>
  <c r="AD2186" i="1" s="1"/>
  <c r="AE2193" i="1"/>
  <c r="AD2193" i="1" s="1"/>
  <c r="AE2205" i="1"/>
  <c r="AD2205" i="1" s="1"/>
  <c r="AE2023" i="1"/>
  <c r="AD2023" i="1" s="1"/>
  <c r="AE2037" i="1"/>
  <c r="AD2037" i="1" s="1"/>
  <c r="AE2049" i="1"/>
  <c r="AD2049" i="1" s="1"/>
  <c r="AE2098" i="1"/>
  <c r="AD2098" i="1" s="1"/>
  <c r="AE2120" i="1"/>
  <c r="AD2120" i="1" s="1"/>
  <c r="AE2138" i="1"/>
  <c r="AD2138" i="1" s="1"/>
  <c r="AE2153" i="1"/>
  <c r="AD2153" i="1" s="1"/>
  <c r="AE2159" i="1"/>
  <c r="AD2159" i="1" s="1"/>
  <c r="AE2162" i="1"/>
  <c r="AD2162" i="1" s="1"/>
  <c r="AE2280" i="1"/>
  <c r="AD2280" i="1" s="1"/>
  <c r="AE2314" i="1"/>
  <c r="AD2314" i="1" s="1"/>
  <c r="AE2875" i="1"/>
  <c r="AD2875" i="1" s="1"/>
  <c r="AE2903" i="1"/>
  <c r="AD2903" i="1" s="1"/>
  <c r="AE2916" i="1"/>
  <c r="AD2916" i="1" s="1"/>
  <c r="AE2869" i="1"/>
  <c r="AE2876" i="1"/>
  <c r="AD2876" i="1" s="1"/>
  <c r="AE2902" i="1"/>
  <c r="AD2902" i="1" s="1"/>
  <c r="AE2076" i="1"/>
  <c r="AD2076" i="1" s="1"/>
  <c r="AE2084" i="1"/>
  <c r="AD2084" i="1" s="1"/>
  <c r="AE2191" i="1"/>
  <c r="AD2191" i="1" s="1"/>
  <c r="AE2200" i="1"/>
  <c r="AD2200" i="1" s="1"/>
  <c r="AE2214" i="1"/>
  <c r="AD2214" i="1" s="1"/>
  <c r="AE2222" i="1"/>
  <c r="AD2222" i="1" s="1"/>
  <c r="AE2230" i="1"/>
  <c r="AD2230" i="1" s="1"/>
  <c r="AE2356" i="1"/>
  <c r="AD2356" i="1" s="1"/>
  <c r="AE2362" i="1"/>
  <c r="AD2362" i="1" s="1"/>
  <c r="AE2374" i="1"/>
  <c r="AD2374" i="1" s="1"/>
  <c r="AE2378" i="1"/>
  <c r="AD2378" i="1" s="1"/>
  <c r="AE2390" i="1"/>
  <c r="AD2390" i="1" s="1"/>
  <c r="AE2870" i="1"/>
  <c r="AD2870" i="1" s="1"/>
  <c r="AE2877" i="1"/>
  <c r="AD2877" i="1" s="1"/>
  <c r="AE2332" i="1"/>
  <c r="AD2332" i="1" s="1"/>
  <c r="AE2344" i="1"/>
  <c r="AD2344" i="1" s="1"/>
  <c r="AE2188" i="1"/>
  <c r="AD2188" i="1" s="1"/>
  <c r="AE2207" i="1"/>
  <c r="AD2207" i="1" s="1"/>
  <c r="AE2237" i="1"/>
  <c r="AD2237" i="1" s="1"/>
  <c r="AE2241" i="1"/>
  <c r="AD2241" i="1" s="1"/>
  <c r="AE2255" i="1"/>
  <c r="AD2255" i="1" s="1"/>
  <c r="AE2028" i="1"/>
  <c r="AD2028" i="1" s="1"/>
  <c r="AE2885" i="1"/>
  <c r="AD2885" i="1" s="1"/>
  <c r="AE2893" i="1"/>
  <c r="AD2893" i="1" s="1"/>
  <c r="AE2910" i="1"/>
  <c r="AD2910" i="1" s="1"/>
  <c r="AD3126" i="1"/>
  <c r="AH19" i="1" s="1"/>
  <c r="AM19" i="1" s="1"/>
  <c r="AE2326" i="1"/>
  <c r="AD2326" i="1" s="1"/>
  <c r="AE2345" i="1"/>
  <c r="AD2345" i="1" s="1"/>
  <c r="AE1997" i="1"/>
  <c r="AE2078" i="1"/>
  <c r="AD2078" i="1" s="1"/>
  <c r="AE2086" i="1"/>
  <c r="AD2086" i="1" s="1"/>
  <c r="AE2242" i="1"/>
  <c r="AD2242" i="1" s="1"/>
  <c r="AE2256" i="1"/>
  <c r="AD2256" i="1" s="1"/>
  <c r="AE2330" i="1"/>
  <c r="AD2330" i="1" s="1"/>
  <c r="AE2339" i="1"/>
  <c r="AD2339" i="1" s="1"/>
  <c r="AE2025" i="1"/>
  <c r="AD2025" i="1" s="1"/>
  <c r="AE2122" i="1"/>
  <c r="AD2122" i="1" s="1"/>
  <c r="AE2140" i="1"/>
  <c r="AD2140" i="1" s="1"/>
  <c r="AE2274" i="1"/>
  <c r="AE2289" i="1"/>
  <c r="AD2289" i="1" s="1"/>
  <c r="AE2300" i="1"/>
  <c r="AD2300" i="1" s="1"/>
  <c r="AE2872" i="1"/>
  <c r="AD2872" i="1" s="1"/>
  <c r="AE2883" i="1"/>
  <c r="AD2883" i="1" s="1"/>
  <c r="AE2890" i="1"/>
  <c r="AD2890" i="1" s="1"/>
  <c r="AE2905" i="1"/>
  <c r="AD2905" i="1" s="1"/>
  <c r="AE2187" i="1"/>
  <c r="AD2187" i="1" s="1"/>
  <c r="AE2350" i="1"/>
  <c r="AD2350" i="1" s="1"/>
  <c r="AE2325" i="1"/>
  <c r="AD2325" i="1" s="1"/>
  <c r="AE2048" i="1"/>
  <c r="AD2048" i="1" s="1"/>
  <c r="AE2001" i="1"/>
  <c r="AD2001" i="1" s="1"/>
  <c r="AE2012" i="1"/>
  <c r="AD2012" i="1" s="1"/>
  <c r="AE2075" i="1"/>
  <c r="AD2075" i="1" s="1"/>
  <c r="AE2190" i="1"/>
  <c r="AD2190" i="1" s="1"/>
  <c r="AE2199" i="1"/>
  <c r="AD2199" i="1" s="1"/>
  <c r="AE2213" i="1"/>
  <c r="AD2213" i="1" s="1"/>
  <c r="AE2229" i="1"/>
  <c r="AD2229" i="1" s="1"/>
  <c r="AE2327" i="1"/>
  <c r="AD2327" i="1" s="1"/>
  <c r="AE2346" i="1"/>
  <c r="AD2346" i="1" s="1"/>
  <c r="AE2355" i="1"/>
  <c r="AD2355" i="1" s="1"/>
  <c r="AE2361" i="1"/>
  <c r="AD2361" i="1" s="1"/>
  <c r="AE2389" i="1"/>
  <c r="AD2389" i="1" s="1"/>
  <c r="AD2069" i="1"/>
  <c r="AD2217" i="1"/>
  <c r="AE1998" i="1"/>
  <c r="AD1998" i="1" s="1"/>
  <c r="AE2018" i="1"/>
  <c r="AD2018" i="1" s="1"/>
  <c r="AE2243" i="1"/>
  <c r="AD2243" i="1" s="1"/>
  <c r="AE2259" i="1"/>
  <c r="AD2259" i="1" s="1"/>
  <c r="AE2331" i="1"/>
  <c r="AD2331" i="1" s="1"/>
  <c r="AE2340" i="1"/>
  <c r="AD2340" i="1" s="1"/>
  <c r="AD3015" i="1"/>
  <c r="AH18" i="1" s="1"/>
  <c r="AM18" i="1" s="1"/>
  <c r="AE2030" i="1"/>
  <c r="AD2030" i="1" s="1"/>
  <c r="AE2042" i="1"/>
  <c r="AD2042" i="1" s="1"/>
  <c r="AE2055" i="1"/>
  <c r="AD2055" i="1" s="1"/>
  <c r="AE2063" i="1"/>
  <c r="AD2063" i="1" s="1"/>
  <c r="AE2093" i="1"/>
  <c r="AD2093" i="1" s="1"/>
  <c r="AE2149" i="1"/>
  <c r="AD2149" i="1" s="1"/>
  <c r="AE2278" i="1"/>
  <c r="AD2278" i="1" s="1"/>
  <c r="AE2297" i="1"/>
  <c r="AD2297" i="1" s="1"/>
  <c r="AE2305" i="1"/>
  <c r="AD2305" i="1" s="1"/>
  <c r="AE2319" i="1"/>
  <c r="AD2319" i="1" s="1"/>
  <c r="AE2887" i="1"/>
  <c r="AD2887" i="1" s="1"/>
  <c r="AE2895" i="1"/>
  <c r="AD2895" i="1" s="1"/>
  <c r="AE2914" i="1"/>
  <c r="AD2914" i="1" s="1"/>
  <c r="AE2026" i="1"/>
  <c r="AD2026" i="1" s="1"/>
  <c r="AE2141" i="1"/>
  <c r="AD2141" i="1" s="1"/>
  <c r="AE2168" i="1"/>
  <c r="AD2168" i="1" s="1"/>
  <c r="AE2175" i="1"/>
  <c r="AD2175" i="1" s="1"/>
  <c r="AE2275" i="1"/>
  <c r="AD2275" i="1" s="1"/>
  <c r="AE2290" i="1"/>
  <c r="AD2290" i="1" s="1"/>
  <c r="AE2301" i="1"/>
  <c r="AD2301" i="1" s="1"/>
  <c r="AE2873" i="1"/>
  <c r="AD2873" i="1" s="1"/>
  <c r="AE2884" i="1"/>
  <c r="AD2884" i="1" s="1"/>
  <c r="AE2891" i="1"/>
  <c r="AD2891" i="1" s="1"/>
  <c r="AE2909" i="1"/>
  <c r="AD2909" i="1" s="1"/>
  <c r="AE2210" i="1"/>
  <c r="AD2210" i="1" s="1"/>
  <c r="AE2260" i="1"/>
  <c r="AD2260" i="1" s="1"/>
  <c r="AE2097" i="1"/>
  <c r="AD2097" i="1" s="1"/>
  <c r="AE2135" i="1"/>
  <c r="AE2150" i="1"/>
  <c r="AD2150" i="1" s="1"/>
  <c r="AE2161" i="1"/>
  <c r="AD2161" i="1" s="1"/>
  <c r="AE2329" i="1"/>
  <c r="AD2329" i="1" s="1"/>
  <c r="AE2338" i="1"/>
  <c r="AD2338" i="1" s="1"/>
  <c r="AE2398" i="1"/>
  <c r="AD2398" i="1" s="1"/>
  <c r="AE2040" i="1"/>
  <c r="AD2040" i="1" s="1"/>
  <c r="AE2053" i="1"/>
  <c r="AD2053" i="1" s="1"/>
  <c r="AE2077" i="1"/>
  <c r="AD2077" i="1" s="1"/>
  <c r="AE2085" i="1"/>
  <c r="AD2085" i="1" s="1"/>
  <c r="AE2091" i="1"/>
  <c r="AD2091" i="1" s="1"/>
  <c r="AE2142" i="1"/>
  <c r="AD2142" i="1" s="1"/>
  <c r="AE2176" i="1"/>
  <c r="AD2176" i="1" s="1"/>
  <c r="AE2276" i="1"/>
  <c r="AD2276" i="1" s="1"/>
  <c r="AE2291" i="1"/>
  <c r="AD2291" i="1" s="1"/>
  <c r="AE2295" i="1"/>
  <c r="AD2295" i="1" s="1"/>
  <c r="AE2302" i="1"/>
  <c r="AD2302" i="1" s="1"/>
  <c r="AE2317" i="1"/>
  <c r="AD2317" i="1" s="1"/>
  <c r="AE2024" i="1"/>
  <c r="AD2024" i="1" s="1"/>
  <c r="AE2061" i="1"/>
  <c r="AD2061" i="1" s="1"/>
  <c r="AE2068" i="1"/>
  <c r="AD2068" i="1" s="1"/>
  <c r="AE2121" i="1"/>
  <c r="AD2121" i="1" s="1"/>
  <c r="AE2139" i="1"/>
  <c r="AD2139" i="1" s="1"/>
  <c r="AE2158" i="1"/>
  <c r="AD2158" i="1" s="1"/>
  <c r="AE2166" i="1"/>
  <c r="AD2166" i="1" s="1"/>
  <c r="AE2180" i="1"/>
  <c r="AD2180" i="1" s="1"/>
  <c r="AE2288" i="1"/>
  <c r="AD2288" i="1" s="1"/>
  <c r="AE2871" i="1"/>
  <c r="AD2871" i="1" s="1"/>
  <c r="AE2878" i="1"/>
  <c r="AD2878" i="1" s="1"/>
  <c r="AE2904" i="1"/>
  <c r="AD2904" i="1" s="1"/>
  <c r="AE2015" i="1"/>
  <c r="AD2015" i="1" s="1"/>
  <c r="AE2021" i="1"/>
  <c r="AD2021" i="1" s="1"/>
  <c r="AE2029" i="1"/>
  <c r="AD2029" i="1" s="1"/>
  <c r="AE2041" i="1"/>
  <c r="AD2041" i="1" s="1"/>
  <c r="AE2054" i="1"/>
  <c r="AD2054" i="1" s="1"/>
  <c r="AE2092" i="1"/>
  <c r="AD2092" i="1" s="1"/>
  <c r="AE2143" i="1"/>
  <c r="AD2143" i="1" s="1"/>
  <c r="AE2277" i="1"/>
  <c r="AD2277" i="1" s="1"/>
  <c r="AE2292" i="1"/>
  <c r="AD2292" i="1" s="1"/>
  <c r="AE2296" i="1"/>
  <c r="AD2296" i="1" s="1"/>
  <c r="AE2303" i="1"/>
  <c r="AD2303" i="1" s="1"/>
  <c r="AE2318" i="1"/>
  <c r="AD2318" i="1" s="1"/>
  <c r="AE2886" i="1"/>
  <c r="AD2886" i="1" s="1"/>
  <c r="AE2894" i="1"/>
  <c r="AD2894" i="1" s="1"/>
  <c r="AE2911" i="1"/>
  <c r="AD2911" i="1" s="1"/>
  <c r="AB2007" i="1"/>
  <c r="AB2008" i="1"/>
  <c r="AB2009" i="1"/>
  <c r="AB2010" i="1"/>
  <c r="AB2016" i="1"/>
  <c r="AB2017" i="1"/>
  <c r="AB2043" i="1"/>
  <c r="AB2044" i="1"/>
  <c r="AB2045" i="1"/>
  <c r="AB2046" i="1"/>
  <c r="AB2031" i="1"/>
  <c r="AB2032" i="1"/>
  <c r="AB2057" i="1"/>
  <c r="AB2058" i="1"/>
  <c r="AB2059" i="1"/>
  <c r="AB2060" i="1"/>
  <c r="AB2070" i="1"/>
  <c r="AB2071" i="1"/>
  <c r="AB2080" i="1"/>
  <c r="AB2081" i="1"/>
  <c r="AB2082" i="1"/>
  <c r="AB2083" i="1"/>
  <c r="AB2094" i="1"/>
  <c r="AB2095" i="1"/>
  <c r="AB2101" i="1"/>
  <c r="AB2102" i="1"/>
  <c r="AB2103" i="1"/>
  <c r="AB2104" i="1"/>
  <c r="AB2105" i="1"/>
  <c r="AB2106" i="1"/>
  <c r="AB2126" i="1"/>
  <c r="AB2127" i="1"/>
  <c r="AB2124" i="1"/>
  <c r="AB2125" i="1"/>
  <c r="AB2145" i="1"/>
  <c r="AB2146" i="1"/>
  <c r="AB2147" i="1"/>
  <c r="AB2148" i="1"/>
  <c r="AB2154" i="1"/>
  <c r="AB2155" i="1"/>
  <c r="AB2170" i="1"/>
  <c r="AB2171" i="1"/>
  <c r="AB2181" i="1"/>
  <c r="AB2182" i="1"/>
  <c r="AB2183" i="1"/>
  <c r="AB2184" i="1"/>
  <c r="AB2194" i="1"/>
  <c r="AB2195" i="1"/>
  <c r="AB2196" i="1"/>
  <c r="AB2197" i="1"/>
  <c r="AB2208" i="1"/>
  <c r="AB2209" i="1"/>
  <c r="AB2218" i="1"/>
  <c r="AB2219" i="1"/>
  <c r="AB2220" i="1"/>
  <c r="AB2221" i="1"/>
  <c r="AB2231" i="1"/>
  <c r="AB2232" i="1"/>
  <c r="AB2244" i="1"/>
  <c r="AB2245" i="1"/>
  <c r="AB2246" i="1"/>
  <c r="AB2247" i="1"/>
  <c r="AB2248" i="1"/>
  <c r="AB2249" i="1"/>
  <c r="AB2263" i="1"/>
  <c r="AB2264" i="1"/>
  <c r="AB2265" i="1"/>
  <c r="AB2266" i="1"/>
  <c r="AB2284" i="1"/>
  <c r="AB2285" i="1"/>
  <c r="AB2286" i="1"/>
  <c r="AB2287" i="1"/>
  <c r="AB2293" i="1"/>
  <c r="AB2294" i="1"/>
  <c r="AB2309" i="1"/>
  <c r="AB2310" i="1"/>
  <c r="AB2320" i="1"/>
  <c r="AB2321" i="1"/>
  <c r="AB2322" i="1"/>
  <c r="AB2323" i="1"/>
  <c r="AB2333" i="1"/>
  <c r="AB2334" i="1"/>
  <c r="AB2335" i="1"/>
  <c r="AB2336" i="1"/>
  <c r="AB2347" i="1"/>
  <c r="AB2348" i="1"/>
  <c r="AB2357" i="1"/>
  <c r="AB2358" i="1"/>
  <c r="AB2365" i="1"/>
  <c r="AB2366" i="1"/>
  <c r="AB2367" i="1"/>
  <c r="AB2368" i="1"/>
  <c r="AB2369" i="1"/>
  <c r="AB2370" i="1"/>
  <c r="AB2382" i="1"/>
  <c r="AB2383" i="1"/>
  <c r="AB2384" i="1"/>
  <c r="AB2385" i="1"/>
  <c r="AB2386" i="1"/>
  <c r="AB2387" i="1"/>
  <c r="AB2401" i="1"/>
  <c r="AB2402" i="1"/>
  <c r="AB2403" i="1"/>
  <c r="AB2404" i="1"/>
  <c r="H2036" i="1"/>
  <c r="H2136" i="1"/>
  <c r="H2169" i="1"/>
  <c r="H2296" i="1"/>
  <c r="H2870" i="1"/>
  <c r="H2916" i="1"/>
  <c r="H2004" i="1"/>
  <c r="H2011" i="1"/>
  <c r="H2076" i="1"/>
  <c r="H2121" i="1"/>
  <c r="H2086" i="1"/>
  <c r="H2069" i="1"/>
  <c r="H2187" i="1"/>
  <c r="H2190" i="1"/>
  <c r="H2194" i="1"/>
  <c r="H2196" i="1"/>
  <c r="H2199" i="1"/>
  <c r="H2206" i="1"/>
  <c r="H2208" i="1"/>
  <c r="H2210" i="1"/>
  <c r="H2215" i="1"/>
  <c r="H2223" i="1"/>
  <c r="H2231" i="1"/>
  <c r="H2243" i="1"/>
  <c r="H2259" i="1"/>
  <c r="H2326" i="1"/>
  <c r="H2329" i="1"/>
  <c r="H2333" i="1"/>
  <c r="H2335" i="1"/>
  <c r="H2338" i="1"/>
  <c r="H2345" i="1"/>
  <c r="H2347" i="1"/>
  <c r="H2349" i="1"/>
  <c r="H2357" i="1"/>
  <c r="H2361" i="1"/>
  <c r="H2381" i="1"/>
  <c r="H2397" i="1"/>
  <c r="H2068" i="1"/>
  <c r="H2164" i="1"/>
  <c r="H2283" i="1"/>
  <c r="H2285" i="1"/>
  <c r="H2287" i="1"/>
  <c r="H2893" i="1"/>
  <c r="H2025" i="1"/>
  <c r="H2055" i="1"/>
  <c r="H2088" i="1"/>
  <c r="H2093" i="1"/>
  <c r="H2087" i="1"/>
  <c r="H2015" i="1"/>
  <c r="H2017" i="1"/>
  <c r="H2044" i="1"/>
  <c r="H2046" i="1"/>
  <c r="H2032" i="1"/>
  <c r="H2058" i="1"/>
  <c r="H2060" i="1"/>
  <c r="H2071" i="1"/>
  <c r="H2081" i="1"/>
  <c r="H2083" i="1"/>
  <c r="H2095" i="1"/>
  <c r="H2102" i="1"/>
  <c r="H2104" i="1"/>
  <c r="H2106" i="1"/>
  <c r="H2127" i="1"/>
  <c r="H2125" i="1"/>
  <c r="H2135" i="1"/>
  <c r="H2139" i="1"/>
  <c r="H2143" i="1"/>
  <c r="H2150" i="1"/>
  <c r="H2154" i="1"/>
  <c r="H2156" i="1"/>
  <c r="H2160" i="1"/>
  <c r="H2163" i="1"/>
  <c r="H2168" i="1"/>
  <c r="H2180" i="1"/>
  <c r="H2274" i="1"/>
  <c r="H2278" i="1"/>
  <c r="H2282" i="1"/>
  <c r="H2289" i="1"/>
  <c r="H2293" i="1"/>
  <c r="H2295" i="1"/>
  <c r="H2299" i="1"/>
  <c r="H2302" i="1"/>
  <c r="H2307" i="1"/>
  <c r="H2319" i="1"/>
  <c r="H2869" i="1"/>
  <c r="H2873" i="1"/>
  <c r="H2876" i="1"/>
  <c r="H2891" i="1"/>
  <c r="H2896" i="1"/>
  <c r="H2909" i="1"/>
  <c r="H2915" i="1"/>
  <c r="H2085" i="1"/>
  <c r="H2174" i="1"/>
  <c r="H2290" i="1"/>
  <c r="H2910" i="1"/>
  <c r="H2030" i="1"/>
  <c r="H1996" i="1"/>
  <c r="H2003" i="1"/>
  <c r="H2100" i="1"/>
  <c r="H2120" i="1"/>
  <c r="H2074" i="1"/>
  <c r="H2056" i="1"/>
  <c r="H2018" i="1"/>
  <c r="H2008" i="1"/>
  <c r="H2010" i="1"/>
  <c r="H2181" i="1"/>
  <c r="H2183" i="1"/>
  <c r="H2186" i="1"/>
  <c r="H2193" i="1"/>
  <c r="H2205" i="1"/>
  <c r="H2214" i="1"/>
  <c r="H2218" i="1"/>
  <c r="H2220" i="1"/>
  <c r="H2222" i="1"/>
  <c r="H2226" i="1"/>
  <c r="H2230" i="1"/>
  <c r="H2212" i="1"/>
  <c r="H2242" i="1"/>
  <c r="H2245" i="1"/>
  <c r="H2247" i="1"/>
  <c r="H2249" i="1"/>
  <c r="H2252" i="1"/>
  <c r="H2256" i="1"/>
  <c r="H2262" i="1"/>
  <c r="H2264" i="1"/>
  <c r="H2266" i="1"/>
  <c r="H2320" i="1"/>
  <c r="H2322" i="1"/>
  <c r="H2325" i="1"/>
  <c r="H2332" i="1"/>
  <c r="H2344" i="1"/>
  <c r="H2364" i="1"/>
  <c r="H2356" i="1"/>
  <c r="H2351" i="1"/>
  <c r="H2366" i="1"/>
  <c r="H2368" i="1"/>
  <c r="H2370" i="1"/>
  <c r="H2380" i="1"/>
  <c r="H2383" i="1"/>
  <c r="H2385" i="1"/>
  <c r="H2387" i="1"/>
  <c r="H2390" i="1"/>
  <c r="H2394" i="1"/>
  <c r="H2400" i="1"/>
  <c r="H2402" i="1"/>
  <c r="H2404" i="1"/>
  <c r="H2140" i="1"/>
  <c r="H2279" i="1"/>
  <c r="H2309" i="1"/>
  <c r="H2877" i="1"/>
  <c r="H2000" i="1"/>
  <c r="H2051" i="1"/>
  <c r="H1999" i="1"/>
  <c r="H2014" i="1"/>
  <c r="H2075" i="1"/>
  <c r="H2024" i="1"/>
  <c r="H2029" i="1"/>
  <c r="H2038" i="1"/>
  <c r="H2041" i="1"/>
  <c r="H2050" i="1"/>
  <c r="H2054" i="1"/>
  <c r="H2092" i="1"/>
  <c r="H2099" i="1"/>
  <c r="H2077" i="1"/>
  <c r="H2061" i="1"/>
  <c r="H2019" i="1"/>
  <c r="H2138" i="1"/>
  <c r="H2142" i="1"/>
  <c r="H2145" i="1"/>
  <c r="H2147" i="1"/>
  <c r="H2149" i="1"/>
  <c r="H2153" i="1"/>
  <c r="H2159" i="1"/>
  <c r="H2162" i="1"/>
  <c r="H2167" i="1"/>
  <c r="H2171" i="1"/>
  <c r="H2176" i="1"/>
  <c r="H2179" i="1"/>
  <c r="H2277" i="1"/>
  <c r="H2281" i="1"/>
  <c r="H2284" i="1"/>
  <c r="H2286" i="1"/>
  <c r="H2288" i="1"/>
  <c r="H2292" i="1"/>
  <c r="H2298" i="1"/>
  <c r="H2301" i="1"/>
  <c r="H2306" i="1"/>
  <c r="H2310" i="1"/>
  <c r="H2315" i="1"/>
  <c r="H2318" i="1"/>
  <c r="H2872" i="1"/>
  <c r="H2875" i="1"/>
  <c r="H2890" i="1"/>
  <c r="H2895" i="1"/>
  <c r="H2914" i="1"/>
  <c r="H2026" i="1"/>
  <c r="H2151" i="1"/>
  <c r="H2313" i="1"/>
  <c r="H2874" i="1"/>
  <c r="H1998" i="1"/>
  <c r="H2006" i="1"/>
  <c r="H2116" i="1"/>
  <c r="H2078" i="1"/>
  <c r="H2062" i="1"/>
  <c r="H2020" i="1"/>
  <c r="H2189" i="1"/>
  <c r="H2192" i="1"/>
  <c r="H2195" i="1"/>
  <c r="H2197" i="1"/>
  <c r="H2201" i="1"/>
  <c r="H2204" i="1"/>
  <c r="H2209" i="1"/>
  <c r="H2213" i="1"/>
  <c r="H2217" i="1"/>
  <c r="H2225" i="1"/>
  <c r="H2229" i="1"/>
  <c r="H2232" i="1"/>
  <c r="H2237" i="1"/>
  <c r="H2241" i="1"/>
  <c r="H2251" i="1"/>
  <c r="H2255" i="1"/>
  <c r="H2261" i="1"/>
  <c r="H2328" i="1"/>
  <c r="H2331" i="1"/>
  <c r="H2334" i="1"/>
  <c r="H2336" i="1"/>
  <c r="H2340" i="1"/>
  <c r="H2341" i="1"/>
  <c r="H2348" i="1"/>
  <c r="H2355" i="1"/>
  <c r="H2358" i="1"/>
  <c r="H2363" i="1"/>
  <c r="H2375" i="1"/>
  <c r="H2379" i="1"/>
  <c r="H2389" i="1"/>
  <c r="H2393" i="1"/>
  <c r="H2399" i="1"/>
  <c r="H2097" i="1"/>
  <c r="H2035" i="1"/>
  <c r="H2157" i="1"/>
  <c r="H2170" i="1"/>
  <c r="H2275" i="1"/>
  <c r="H2308" i="1"/>
  <c r="H2892" i="1"/>
  <c r="H2022" i="1"/>
  <c r="H2042" i="1"/>
  <c r="H2002" i="1"/>
  <c r="H2013" i="1"/>
  <c r="H2073" i="1"/>
  <c r="H2023" i="1"/>
  <c r="H2028" i="1"/>
  <c r="H2037" i="1"/>
  <c r="H2040" i="1"/>
  <c r="H2049" i="1"/>
  <c r="H2053" i="1"/>
  <c r="H2091" i="1"/>
  <c r="H2098" i="1"/>
  <c r="H2079" i="1"/>
  <c r="H2063" i="1"/>
  <c r="H2021" i="1"/>
  <c r="H2043" i="1"/>
  <c r="H2045" i="1"/>
  <c r="H2031" i="1"/>
  <c r="H2057" i="1"/>
  <c r="H2059" i="1"/>
  <c r="H2070" i="1"/>
  <c r="H2080" i="1"/>
  <c r="H2082" i="1"/>
  <c r="H2094" i="1"/>
  <c r="H2101" i="1"/>
  <c r="H2103" i="1"/>
  <c r="H2105" i="1"/>
  <c r="H2126" i="1"/>
  <c r="H2134" i="1"/>
  <c r="H2137" i="1"/>
  <c r="H2141" i="1"/>
  <c r="H2152" i="1"/>
  <c r="H2155" i="1"/>
  <c r="H2158" i="1"/>
  <c r="H2161" i="1"/>
  <c r="H2166" i="1"/>
  <c r="H2175" i="1"/>
  <c r="H2178" i="1"/>
  <c r="H2273" i="1"/>
  <c r="H2276" i="1"/>
  <c r="H2280" i="1"/>
  <c r="H2291" i="1"/>
  <c r="H2294" i="1"/>
  <c r="H2297" i="1"/>
  <c r="H2300" i="1"/>
  <c r="H2305" i="1"/>
  <c r="H2314" i="1"/>
  <c r="H2317" i="1"/>
  <c r="H2868" i="1"/>
  <c r="H2871" i="1"/>
  <c r="H2894" i="1"/>
  <c r="H2911" i="1"/>
  <c r="H2048" i="1"/>
  <c r="H2144" i="1"/>
  <c r="H2146" i="1"/>
  <c r="H2148" i="1"/>
  <c r="H2303" i="1"/>
  <c r="H1997" i="1"/>
  <c r="H2001" i="1"/>
  <c r="H2005" i="1"/>
  <c r="H2012" i="1"/>
  <c r="H2072" i="1"/>
  <c r="H2115" i="1"/>
  <c r="H2122" i="1"/>
  <c r="H2123" i="1"/>
  <c r="H2084" i="1"/>
  <c r="H2067" i="1"/>
  <c r="H2007" i="1"/>
  <c r="H2009" i="1"/>
  <c r="H2016" i="1"/>
  <c r="H2124" i="1"/>
  <c r="H2182" i="1"/>
  <c r="H2184" i="1"/>
  <c r="H2188" i="1"/>
  <c r="H2191" i="1"/>
  <c r="H2200" i="1"/>
  <c r="H2207" i="1"/>
  <c r="H2211" i="1"/>
  <c r="H2216" i="1"/>
  <c r="H2219" i="1"/>
  <c r="H2221" i="1"/>
  <c r="H2224" i="1"/>
  <c r="H2228" i="1"/>
  <c r="H2236" i="1"/>
  <c r="H2240" i="1"/>
  <c r="H2244" i="1"/>
  <c r="H2246" i="1"/>
  <c r="H2248" i="1"/>
  <c r="H2250" i="1"/>
  <c r="H2260" i="1"/>
  <c r="H2263" i="1"/>
  <c r="H2265" i="1"/>
  <c r="H2321" i="1"/>
  <c r="H2323" i="1"/>
  <c r="H2327" i="1"/>
  <c r="H2330" i="1"/>
  <c r="H2339" i="1"/>
  <c r="H2346" i="1"/>
  <c r="H2350" i="1"/>
  <c r="H2354" i="1"/>
  <c r="H2362" i="1"/>
  <c r="H2365" i="1"/>
  <c r="H2367" i="1"/>
  <c r="H2369" i="1"/>
  <c r="H2374" i="1"/>
  <c r="H2378" i="1"/>
  <c r="H2382" i="1"/>
  <c r="H2384" i="1"/>
  <c r="H2386" i="1"/>
  <c r="H2388" i="1"/>
  <c r="H2398" i="1"/>
  <c r="H2401" i="1"/>
  <c r="H2403" i="1"/>
  <c r="O1522" i="1"/>
  <c r="J1522" i="1"/>
  <c r="H1522" i="1"/>
  <c r="V1521" i="1"/>
  <c r="O1521" i="1"/>
  <c r="J1521" i="1"/>
  <c r="H1521" i="1"/>
  <c r="V1520" i="1"/>
  <c r="O1520" i="1"/>
  <c r="J1520" i="1"/>
  <c r="H1520" i="1"/>
  <c r="V1519" i="1"/>
  <c r="O1519" i="1"/>
  <c r="J1519" i="1"/>
  <c r="H1519" i="1"/>
  <c r="V1518" i="1"/>
  <c r="O1518" i="1"/>
  <c r="J1518" i="1"/>
  <c r="G1518" i="1"/>
  <c r="AD1518" i="1" s="1"/>
  <c r="V1488" i="1"/>
  <c r="U1488" i="1"/>
  <c r="S1488" i="1"/>
  <c r="O1488" i="1"/>
  <c r="J1488" i="1"/>
  <c r="G1488" i="1"/>
  <c r="V1487" i="1"/>
  <c r="U1487" i="1"/>
  <c r="S1487" i="1"/>
  <c r="O1487" i="1"/>
  <c r="J1487" i="1"/>
  <c r="G1487" i="1"/>
  <c r="V1486" i="1"/>
  <c r="U1486" i="1"/>
  <c r="S1486" i="1"/>
  <c r="O1486" i="1"/>
  <c r="J1486" i="1"/>
  <c r="G1486" i="1"/>
  <c r="V1483" i="1"/>
  <c r="O1483" i="1"/>
  <c r="J1483" i="1"/>
  <c r="G1483" i="1"/>
  <c r="AD1483" i="1" s="1"/>
  <c r="V1482" i="1"/>
  <c r="O1482" i="1"/>
  <c r="J1482" i="1"/>
  <c r="G1482" i="1"/>
  <c r="AD1482" i="1" s="1"/>
  <c r="V1481" i="1"/>
  <c r="O1481" i="1"/>
  <c r="J1481" i="1"/>
  <c r="G1481" i="1"/>
  <c r="AD1481" i="1" s="1"/>
  <c r="V1480" i="1"/>
  <c r="O1480" i="1"/>
  <c r="J1480" i="1"/>
  <c r="G1480" i="1"/>
  <c r="AD1480" i="1" s="1"/>
  <c r="V1479" i="1"/>
  <c r="U1479" i="1"/>
  <c r="S1479" i="1"/>
  <c r="O1479" i="1"/>
  <c r="J1479" i="1"/>
  <c r="G1479" i="1"/>
  <c r="V1478" i="1"/>
  <c r="U1478" i="1"/>
  <c r="S1478" i="1"/>
  <c r="O1478" i="1"/>
  <c r="J1478" i="1"/>
  <c r="G1478" i="1"/>
  <c r="V1477" i="1"/>
  <c r="U1477" i="1"/>
  <c r="S1477" i="1"/>
  <c r="O1477" i="1"/>
  <c r="J1477" i="1"/>
  <c r="G1477" i="1"/>
  <c r="V1473" i="1"/>
  <c r="O1473" i="1"/>
  <c r="J1473" i="1"/>
  <c r="G1473" i="1"/>
  <c r="AD1473" i="1" s="1"/>
  <c r="V1472" i="1"/>
  <c r="U1472" i="1"/>
  <c r="S1472" i="1"/>
  <c r="O1472" i="1"/>
  <c r="J1472" i="1"/>
  <c r="G1472" i="1"/>
  <c r="V1471" i="1"/>
  <c r="U1471" i="1"/>
  <c r="S1471" i="1"/>
  <c r="O1471" i="1"/>
  <c r="J1471" i="1"/>
  <c r="G1471" i="1"/>
  <c r="V1470" i="1"/>
  <c r="U1470" i="1"/>
  <c r="S1470" i="1"/>
  <c r="O1470" i="1"/>
  <c r="J1470" i="1"/>
  <c r="G1470" i="1"/>
  <c r="V1469" i="1"/>
  <c r="U1469" i="1"/>
  <c r="S1469" i="1"/>
  <c r="O1469" i="1"/>
  <c r="J1469" i="1"/>
  <c r="G1469" i="1"/>
  <c r="V1468" i="1"/>
  <c r="O1468" i="1"/>
  <c r="J1468" i="1"/>
  <c r="G1468" i="1"/>
  <c r="AD1468" i="1" s="1"/>
  <c r="V1467" i="1"/>
  <c r="O1467" i="1"/>
  <c r="J1467" i="1"/>
  <c r="G1467" i="1"/>
  <c r="AD1467" i="1" s="1"/>
  <c r="V1466" i="1"/>
  <c r="O1466" i="1"/>
  <c r="J1466" i="1"/>
  <c r="G1466" i="1"/>
  <c r="AD1466" i="1" s="1"/>
  <c r="V1465" i="1"/>
  <c r="O1465" i="1"/>
  <c r="J1465" i="1"/>
  <c r="G1465" i="1"/>
  <c r="AD1465" i="1" s="1"/>
  <c r="V1464" i="1"/>
  <c r="U1464" i="1"/>
  <c r="S1464" i="1"/>
  <c r="O1464" i="1"/>
  <c r="J1464" i="1"/>
  <c r="G1464" i="1"/>
  <c r="V1463" i="1"/>
  <c r="U1463" i="1"/>
  <c r="S1463" i="1"/>
  <c r="O1463" i="1"/>
  <c r="J1463" i="1"/>
  <c r="G1463" i="1"/>
  <c r="V1462" i="1"/>
  <c r="U1462" i="1"/>
  <c r="S1462" i="1"/>
  <c r="O1462" i="1"/>
  <c r="J1462" i="1"/>
  <c r="G1462" i="1"/>
  <c r="V1461" i="1"/>
  <c r="U1461" i="1"/>
  <c r="S1461" i="1"/>
  <c r="O1461" i="1"/>
  <c r="J1461" i="1"/>
  <c r="G1461" i="1"/>
  <c r="V1460" i="1"/>
  <c r="U1460" i="1"/>
  <c r="S1460" i="1"/>
  <c r="O1460" i="1"/>
  <c r="J1460" i="1"/>
  <c r="G1460" i="1"/>
  <c r="V1458" i="1"/>
  <c r="U1458" i="1"/>
  <c r="S1458" i="1"/>
  <c r="O1458" i="1"/>
  <c r="J1458" i="1"/>
  <c r="G1458" i="1"/>
  <c r="V1457" i="1"/>
  <c r="U1457" i="1"/>
  <c r="S1457" i="1"/>
  <c r="O1457" i="1"/>
  <c r="J1457" i="1"/>
  <c r="G1457" i="1"/>
  <c r="V1456" i="1"/>
  <c r="U1456" i="1"/>
  <c r="S1456" i="1"/>
  <c r="O1456" i="1"/>
  <c r="J1456" i="1"/>
  <c r="G1456" i="1"/>
  <c r="V1455" i="1"/>
  <c r="U1455" i="1"/>
  <c r="S1455" i="1"/>
  <c r="O1455" i="1"/>
  <c r="J1455" i="1"/>
  <c r="G1455" i="1"/>
  <c r="V1454" i="1"/>
  <c r="U1454" i="1"/>
  <c r="S1454" i="1"/>
  <c r="O1454" i="1"/>
  <c r="J1454" i="1"/>
  <c r="G1454" i="1"/>
  <c r="V1451" i="1"/>
  <c r="O1451" i="1"/>
  <c r="J1451" i="1"/>
  <c r="G1451" i="1"/>
  <c r="AD1451" i="1" s="1"/>
  <c r="V1450" i="1"/>
  <c r="O1450" i="1"/>
  <c r="J1450" i="1"/>
  <c r="G1450" i="1"/>
  <c r="AD1450" i="1" s="1"/>
  <c r="V1448" i="1"/>
  <c r="U1448" i="1"/>
  <c r="S1448" i="1"/>
  <c r="O1448" i="1"/>
  <c r="J1448" i="1"/>
  <c r="G1448" i="1"/>
  <c r="V1447" i="1"/>
  <c r="U1447" i="1"/>
  <c r="S1447" i="1"/>
  <c r="O1447" i="1"/>
  <c r="J1447" i="1"/>
  <c r="G1447" i="1"/>
  <c r="V1446" i="1"/>
  <c r="U1446" i="1"/>
  <c r="S1446" i="1"/>
  <c r="O1446" i="1"/>
  <c r="J1446" i="1"/>
  <c r="G1446" i="1"/>
  <c r="V1445" i="1"/>
  <c r="U1445" i="1"/>
  <c r="S1445" i="1"/>
  <c r="O1445" i="1"/>
  <c r="J1445" i="1"/>
  <c r="G1445" i="1"/>
  <c r="V1444" i="1"/>
  <c r="U1444" i="1"/>
  <c r="S1444" i="1"/>
  <c r="O1444" i="1"/>
  <c r="J1444" i="1"/>
  <c r="G1444" i="1"/>
  <c r="V1443" i="1"/>
  <c r="U1443" i="1"/>
  <c r="S1443" i="1"/>
  <c r="O1443" i="1"/>
  <c r="J1443" i="1"/>
  <c r="G1443" i="1"/>
  <c r="V1442" i="1"/>
  <c r="U1442" i="1"/>
  <c r="S1442" i="1"/>
  <c r="O1442" i="1"/>
  <c r="J1442" i="1"/>
  <c r="G1442" i="1"/>
  <c r="V1440" i="1"/>
  <c r="O1440" i="1"/>
  <c r="J1440" i="1"/>
  <c r="G1440" i="1"/>
  <c r="AD1440" i="1" s="1"/>
  <c r="V1439" i="1"/>
  <c r="O1439" i="1"/>
  <c r="J1439" i="1"/>
  <c r="G1439" i="1"/>
  <c r="AD1439" i="1" s="1"/>
  <c r="V1449" i="1"/>
  <c r="O1449" i="1"/>
  <c r="J1449" i="1"/>
  <c r="G1449" i="1"/>
  <c r="AD1449" i="1" s="1"/>
  <c r="V1438" i="1"/>
  <c r="U1438" i="1"/>
  <c r="S1438" i="1"/>
  <c r="O1438" i="1"/>
  <c r="J1438" i="1"/>
  <c r="G1438" i="1"/>
  <c r="V1437" i="1"/>
  <c r="U1437" i="1"/>
  <c r="S1437" i="1"/>
  <c r="O1437" i="1"/>
  <c r="J1437" i="1"/>
  <c r="G1437" i="1"/>
  <c r="V1436" i="1"/>
  <c r="U1436" i="1"/>
  <c r="S1436" i="1"/>
  <c r="O1436" i="1"/>
  <c r="J1436" i="1"/>
  <c r="G1436" i="1"/>
  <c r="V1459" i="1"/>
  <c r="O1459" i="1"/>
  <c r="J1459" i="1"/>
  <c r="G1459" i="1"/>
  <c r="AD1459" i="1" s="1"/>
  <c r="V1435" i="1"/>
  <c r="U1435" i="1"/>
  <c r="S1435" i="1"/>
  <c r="O1435" i="1"/>
  <c r="J1435" i="1"/>
  <c r="G1435" i="1"/>
  <c r="V1434" i="1"/>
  <c r="U1434" i="1"/>
  <c r="S1434" i="1"/>
  <c r="O1434" i="1"/>
  <c r="J1434" i="1"/>
  <c r="G1434" i="1"/>
  <c r="V1433" i="1"/>
  <c r="U1433" i="1"/>
  <c r="S1433" i="1"/>
  <c r="O1433" i="1"/>
  <c r="J1433" i="1"/>
  <c r="G1433" i="1"/>
  <c r="V1430" i="1"/>
  <c r="U1430" i="1"/>
  <c r="S1430" i="1"/>
  <c r="O1430" i="1"/>
  <c r="J1430" i="1"/>
  <c r="G1430" i="1"/>
  <c r="V1429" i="1"/>
  <c r="U1429" i="1"/>
  <c r="S1429" i="1"/>
  <c r="O1429" i="1"/>
  <c r="J1429" i="1"/>
  <c r="G1429" i="1"/>
  <c r="V1428" i="1"/>
  <c r="U1428" i="1"/>
  <c r="S1428" i="1"/>
  <c r="O1428" i="1"/>
  <c r="J1428" i="1"/>
  <c r="G1428" i="1"/>
  <c r="V1425" i="1"/>
  <c r="O1425" i="1"/>
  <c r="J1425" i="1"/>
  <c r="G1425" i="1"/>
  <c r="AD1425" i="1" s="1"/>
  <c r="V1424" i="1"/>
  <c r="O1424" i="1"/>
  <c r="J1424" i="1"/>
  <c r="G1424" i="1"/>
  <c r="AD1424" i="1" s="1"/>
  <c r="V1422" i="1"/>
  <c r="U1422" i="1"/>
  <c r="S1422" i="1"/>
  <c r="O1422" i="1"/>
  <c r="J1422" i="1"/>
  <c r="G1422" i="1"/>
  <c r="V1421" i="1"/>
  <c r="U1421" i="1"/>
  <c r="S1421" i="1"/>
  <c r="O1421" i="1"/>
  <c r="J1421" i="1"/>
  <c r="G1421" i="1"/>
  <c r="V1420" i="1"/>
  <c r="U1420" i="1"/>
  <c r="S1420" i="1"/>
  <c r="O1420" i="1"/>
  <c r="J1420" i="1"/>
  <c r="G1420" i="1"/>
  <c r="V1419" i="1"/>
  <c r="U1419" i="1"/>
  <c r="S1419" i="1"/>
  <c r="O1419" i="1"/>
  <c r="J1419" i="1"/>
  <c r="G1419" i="1"/>
  <c r="V1418" i="1"/>
  <c r="U1418" i="1"/>
  <c r="S1418" i="1"/>
  <c r="O1418" i="1"/>
  <c r="J1418" i="1"/>
  <c r="G1418" i="1"/>
  <c r="V1416" i="1"/>
  <c r="U1416" i="1"/>
  <c r="S1416" i="1"/>
  <c r="O1416" i="1"/>
  <c r="J1416" i="1"/>
  <c r="G1416" i="1"/>
  <c r="V1415" i="1"/>
  <c r="U1415" i="1"/>
  <c r="S1415" i="1"/>
  <c r="O1415" i="1"/>
  <c r="J1415" i="1"/>
  <c r="G1415" i="1"/>
  <c r="V1414" i="1"/>
  <c r="U1414" i="1"/>
  <c r="S1414" i="1"/>
  <c r="O1414" i="1"/>
  <c r="J1414" i="1"/>
  <c r="G1414" i="1"/>
  <c r="V1413" i="1"/>
  <c r="U1413" i="1"/>
  <c r="S1413" i="1"/>
  <c r="O1413" i="1"/>
  <c r="J1413" i="1"/>
  <c r="G1413" i="1"/>
  <c r="V1412" i="1"/>
  <c r="U1412" i="1"/>
  <c r="S1412" i="1"/>
  <c r="O1412" i="1"/>
  <c r="J1412" i="1"/>
  <c r="G1412" i="1"/>
  <c r="V1410" i="1"/>
  <c r="U1410" i="1"/>
  <c r="S1410" i="1"/>
  <c r="O1410" i="1"/>
  <c r="J1410" i="1"/>
  <c r="G1410" i="1"/>
  <c r="V1409" i="1"/>
  <c r="U1409" i="1"/>
  <c r="S1409" i="1"/>
  <c r="O1409" i="1"/>
  <c r="J1409" i="1"/>
  <c r="G1409" i="1"/>
  <c r="V1408" i="1"/>
  <c r="U1408" i="1"/>
  <c r="S1408" i="1"/>
  <c r="O1408" i="1"/>
  <c r="J1408" i="1"/>
  <c r="G1408" i="1"/>
  <c r="V1407" i="1"/>
  <c r="U1407" i="1"/>
  <c r="S1407" i="1"/>
  <c r="O1407" i="1"/>
  <c r="J1407" i="1"/>
  <c r="G1407" i="1"/>
  <c r="V1411" i="1"/>
  <c r="O1411" i="1"/>
  <c r="J1411" i="1"/>
  <c r="G1411" i="1"/>
  <c r="AD1411" i="1" s="1"/>
  <c r="V1406" i="1"/>
  <c r="U1406" i="1"/>
  <c r="S1406" i="1"/>
  <c r="O1406" i="1"/>
  <c r="J1406" i="1"/>
  <c r="H1406" i="1"/>
  <c r="V1405" i="1"/>
  <c r="U1405" i="1"/>
  <c r="S1405" i="1"/>
  <c r="O1405" i="1"/>
  <c r="J1405" i="1"/>
  <c r="H1405" i="1"/>
  <c r="V1404" i="1"/>
  <c r="U1404" i="1"/>
  <c r="S1404" i="1"/>
  <c r="O1404" i="1"/>
  <c r="J1404" i="1"/>
  <c r="G1404" i="1"/>
  <c r="V1403" i="1"/>
  <c r="U1403" i="1"/>
  <c r="S1403" i="1"/>
  <c r="O1403" i="1"/>
  <c r="J1403" i="1"/>
  <c r="G1403" i="1"/>
  <c r="V1402" i="1"/>
  <c r="O1402" i="1"/>
  <c r="J1402" i="1"/>
  <c r="G1402" i="1"/>
  <c r="AD1402" i="1" s="1"/>
  <c r="V1401" i="1"/>
  <c r="U1401" i="1"/>
  <c r="S1401" i="1"/>
  <c r="O1401" i="1"/>
  <c r="J1401" i="1"/>
  <c r="G1401" i="1"/>
  <c r="V1400" i="1"/>
  <c r="U1400" i="1"/>
  <c r="S1400" i="1"/>
  <c r="O1400" i="1"/>
  <c r="J1400" i="1"/>
  <c r="G1400" i="1"/>
  <c r="V1399" i="1"/>
  <c r="U1399" i="1"/>
  <c r="S1399" i="1"/>
  <c r="O1399" i="1"/>
  <c r="J1399" i="1"/>
  <c r="G1399" i="1"/>
  <c r="V1398" i="1"/>
  <c r="O1398" i="1"/>
  <c r="J1398" i="1"/>
  <c r="G1398" i="1"/>
  <c r="AD1398" i="1" s="1"/>
  <c r="V1397" i="1"/>
  <c r="U1397" i="1"/>
  <c r="S1397" i="1"/>
  <c r="O1397" i="1"/>
  <c r="J1397" i="1"/>
  <c r="G1397" i="1"/>
  <c r="V1396" i="1"/>
  <c r="U1396" i="1"/>
  <c r="S1396" i="1"/>
  <c r="O1396" i="1"/>
  <c r="J1396" i="1"/>
  <c r="G1396" i="1"/>
  <c r="V1395" i="1"/>
  <c r="U1395" i="1"/>
  <c r="S1395" i="1"/>
  <c r="O1395" i="1"/>
  <c r="J1395" i="1"/>
  <c r="G1395" i="1"/>
  <c r="V1394" i="1"/>
  <c r="O1394" i="1"/>
  <c r="J1394" i="1"/>
  <c r="G1394" i="1"/>
  <c r="AD1394" i="1" s="1"/>
  <c r="V1393" i="1"/>
  <c r="U1393" i="1"/>
  <c r="S1393" i="1"/>
  <c r="O1393" i="1"/>
  <c r="J1393" i="1"/>
  <c r="G1393" i="1"/>
  <c r="V1392" i="1"/>
  <c r="U1392" i="1"/>
  <c r="S1392" i="1"/>
  <c r="O1392" i="1"/>
  <c r="J1392" i="1"/>
  <c r="G1392" i="1"/>
  <c r="V1391" i="1"/>
  <c r="U1391" i="1"/>
  <c r="S1391" i="1"/>
  <c r="O1391" i="1"/>
  <c r="J1391" i="1"/>
  <c r="G1391" i="1"/>
  <c r="V1390" i="1"/>
  <c r="U1390" i="1"/>
  <c r="S1390" i="1"/>
  <c r="O1390" i="1"/>
  <c r="J1390" i="1"/>
  <c r="G1390" i="1"/>
  <c r="V1389" i="1"/>
  <c r="U1389" i="1"/>
  <c r="S1389" i="1"/>
  <c r="O1389" i="1"/>
  <c r="J1389" i="1"/>
  <c r="G1389" i="1"/>
  <c r="V1388" i="1"/>
  <c r="O1388" i="1"/>
  <c r="J1388" i="1"/>
  <c r="G1388" i="1"/>
  <c r="AD1388" i="1" s="1"/>
  <c r="O1385" i="1"/>
  <c r="J1385" i="1"/>
  <c r="H1385" i="1"/>
  <c r="V1384" i="1"/>
  <c r="O1384" i="1"/>
  <c r="J1384" i="1"/>
  <c r="H1384" i="1"/>
  <c r="V1383" i="1"/>
  <c r="O1383" i="1"/>
  <c r="J1383" i="1"/>
  <c r="H1383" i="1"/>
  <c r="V1382" i="1"/>
  <c r="O1382" i="1"/>
  <c r="J1382" i="1"/>
  <c r="H1382" i="1"/>
  <c r="V1381" i="1"/>
  <c r="O1381" i="1"/>
  <c r="J1381" i="1"/>
  <c r="G1381" i="1"/>
  <c r="AD1381" i="1" s="1"/>
  <c r="V1352" i="1"/>
  <c r="U1352" i="1"/>
  <c r="S1352" i="1"/>
  <c r="O1352" i="1"/>
  <c r="J1352" i="1"/>
  <c r="G1352" i="1"/>
  <c r="V1351" i="1"/>
  <c r="U1351" i="1"/>
  <c r="S1351" i="1"/>
  <c r="O1351" i="1"/>
  <c r="J1351" i="1"/>
  <c r="G1351" i="1"/>
  <c r="V1350" i="1"/>
  <c r="U1350" i="1"/>
  <c r="S1350" i="1"/>
  <c r="O1350" i="1"/>
  <c r="J1350" i="1"/>
  <c r="G1350" i="1"/>
  <c r="V1347" i="1"/>
  <c r="O1347" i="1"/>
  <c r="J1347" i="1"/>
  <c r="G1347" i="1"/>
  <c r="AD1347" i="1" s="1"/>
  <c r="V1346" i="1"/>
  <c r="O1346" i="1"/>
  <c r="J1346" i="1"/>
  <c r="G1346" i="1"/>
  <c r="AD1346" i="1" s="1"/>
  <c r="V1345" i="1"/>
  <c r="O1345" i="1"/>
  <c r="J1345" i="1"/>
  <c r="G1345" i="1"/>
  <c r="AD1345" i="1" s="1"/>
  <c r="V1344" i="1"/>
  <c r="O1344" i="1"/>
  <c r="J1344" i="1"/>
  <c r="G1344" i="1"/>
  <c r="AD1344" i="1" s="1"/>
  <c r="V1343" i="1"/>
  <c r="U1343" i="1"/>
  <c r="S1343" i="1"/>
  <c r="O1343" i="1"/>
  <c r="J1343" i="1"/>
  <c r="G1343" i="1"/>
  <c r="V1342" i="1"/>
  <c r="U1342" i="1"/>
  <c r="S1342" i="1"/>
  <c r="O1342" i="1"/>
  <c r="J1342" i="1"/>
  <c r="G1342" i="1"/>
  <c r="V1341" i="1"/>
  <c r="U1341" i="1"/>
  <c r="S1341" i="1"/>
  <c r="O1341" i="1"/>
  <c r="J1341" i="1"/>
  <c r="G1341" i="1"/>
  <c r="V1337" i="1"/>
  <c r="O1337" i="1"/>
  <c r="J1337" i="1"/>
  <c r="G1337" i="1"/>
  <c r="AD1337" i="1" s="1"/>
  <c r="V1336" i="1"/>
  <c r="U1336" i="1"/>
  <c r="S1336" i="1"/>
  <c r="O1336" i="1"/>
  <c r="J1336" i="1"/>
  <c r="G1336" i="1"/>
  <c r="V1335" i="1"/>
  <c r="U1335" i="1"/>
  <c r="S1335" i="1"/>
  <c r="O1335" i="1"/>
  <c r="J1335" i="1"/>
  <c r="G1335" i="1"/>
  <c r="V1334" i="1"/>
  <c r="U1334" i="1"/>
  <c r="S1334" i="1"/>
  <c r="O1334" i="1"/>
  <c r="J1334" i="1"/>
  <c r="G1334" i="1"/>
  <c r="V1333" i="1"/>
  <c r="U1333" i="1"/>
  <c r="S1333" i="1"/>
  <c r="O1333" i="1"/>
  <c r="J1333" i="1"/>
  <c r="G1333" i="1"/>
  <c r="V1332" i="1"/>
  <c r="O1332" i="1"/>
  <c r="J1332" i="1"/>
  <c r="G1332" i="1"/>
  <c r="AD1332" i="1" s="1"/>
  <c r="V1331" i="1"/>
  <c r="O1331" i="1"/>
  <c r="J1331" i="1"/>
  <c r="G1331" i="1"/>
  <c r="AD1331" i="1" s="1"/>
  <c r="V1330" i="1"/>
  <c r="U1330" i="1"/>
  <c r="S1330" i="1"/>
  <c r="O1330" i="1"/>
  <c r="J1330" i="1"/>
  <c r="G1330" i="1"/>
  <c r="V1329" i="1"/>
  <c r="U1329" i="1"/>
  <c r="S1329" i="1"/>
  <c r="O1329" i="1"/>
  <c r="J1329" i="1"/>
  <c r="G1329" i="1"/>
  <c r="V1328" i="1"/>
  <c r="U1328" i="1"/>
  <c r="S1328" i="1"/>
  <c r="O1328" i="1"/>
  <c r="J1328" i="1"/>
  <c r="G1328" i="1"/>
  <c r="V1327" i="1"/>
  <c r="U1327" i="1"/>
  <c r="S1327" i="1"/>
  <c r="O1327" i="1"/>
  <c r="J1327" i="1"/>
  <c r="G1327" i="1"/>
  <c r="V1326" i="1"/>
  <c r="U1326" i="1"/>
  <c r="S1326" i="1"/>
  <c r="O1326" i="1"/>
  <c r="J1326" i="1"/>
  <c r="G1326" i="1"/>
  <c r="V1324" i="1"/>
  <c r="U1324" i="1"/>
  <c r="S1324" i="1"/>
  <c r="O1324" i="1"/>
  <c r="J1324" i="1"/>
  <c r="G1324" i="1"/>
  <c r="V1323" i="1"/>
  <c r="U1323" i="1"/>
  <c r="S1323" i="1"/>
  <c r="O1323" i="1"/>
  <c r="J1323" i="1"/>
  <c r="G1323" i="1"/>
  <c r="V1322" i="1"/>
  <c r="U1322" i="1"/>
  <c r="S1322" i="1"/>
  <c r="O1322" i="1"/>
  <c r="J1322" i="1"/>
  <c r="G1322" i="1"/>
  <c r="V1321" i="1"/>
  <c r="U1321" i="1"/>
  <c r="S1321" i="1"/>
  <c r="O1321" i="1"/>
  <c r="J1321" i="1"/>
  <c r="G1321" i="1"/>
  <c r="V1320" i="1"/>
  <c r="U1320" i="1"/>
  <c r="S1320" i="1"/>
  <c r="O1320" i="1"/>
  <c r="J1320" i="1"/>
  <c r="G1320" i="1"/>
  <c r="V1317" i="1"/>
  <c r="O1317" i="1"/>
  <c r="J1317" i="1"/>
  <c r="G1317" i="1"/>
  <c r="AD1317" i="1" s="1"/>
  <c r="V1316" i="1"/>
  <c r="O1316" i="1"/>
  <c r="J1316" i="1"/>
  <c r="G1316" i="1"/>
  <c r="AD1316" i="1" s="1"/>
  <c r="V1314" i="1"/>
  <c r="U1314" i="1"/>
  <c r="S1314" i="1"/>
  <c r="O1314" i="1"/>
  <c r="J1314" i="1"/>
  <c r="G1314" i="1"/>
  <c r="V1313" i="1"/>
  <c r="U1313" i="1"/>
  <c r="S1313" i="1"/>
  <c r="O1313" i="1"/>
  <c r="J1313" i="1"/>
  <c r="G1313" i="1"/>
  <c r="V1312" i="1"/>
  <c r="U1312" i="1"/>
  <c r="S1312" i="1"/>
  <c r="O1312" i="1"/>
  <c r="J1312" i="1"/>
  <c r="G1312" i="1"/>
  <c r="V1311" i="1"/>
  <c r="U1311" i="1"/>
  <c r="S1311" i="1"/>
  <c r="O1311" i="1"/>
  <c r="J1311" i="1"/>
  <c r="G1311" i="1"/>
  <c r="V1310" i="1"/>
  <c r="U1310" i="1"/>
  <c r="S1310" i="1"/>
  <c r="O1310" i="1"/>
  <c r="J1310" i="1"/>
  <c r="G1310" i="1"/>
  <c r="V1309" i="1"/>
  <c r="U1309" i="1"/>
  <c r="S1309" i="1"/>
  <c r="O1309" i="1"/>
  <c r="J1309" i="1"/>
  <c r="G1309" i="1"/>
  <c r="V1308" i="1"/>
  <c r="U1308" i="1"/>
  <c r="S1308" i="1"/>
  <c r="O1308" i="1"/>
  <c r="J1308" i="1"/>
  <c r="G1308" i="1"/>
  <c r="V1306" i="1"/>
  <c r="O1306" i="1"/>
  <c r="J1306" i="1"/>
  <c r="G1306" i="1"/>
  <c r="AD1306" i="1" s="1"/>
  <c r="V1305" i="1"/>
  <c r="O1305" i="1"/>
  <c r="J1305" i="1"/>
  <c r="G1305" i="1"/>
  <c r="AD1305" i="1" s="1"/>
  <c r="V1315" i="1"/>
  <c r="O1315" i="1"/>
  <c r="J1315" i="1"/>
  <c r="G1315" i="1"/>
  <c r="AD1315" i="1" s="1"/>
  <c r="V1304" i="1"/>
  <c r="U1304" i="1"/>
  <c r="S1304" i="1"/>
  <c r="O1304" i="1"/>
  <c r="J1304" i="1"/>
  <c r="G1304" i="1"/>
  <c r="V1303" i="1"/>
  <c r="U1303" i="1"/>
  <c r="S1303" i="1"/>
  <c r="O1303" i="1"/>
  <c r="J1303" i="1"/>
  <c r="G1303" i="1"/>
  <c r="V1302" i="1"/>
  <c r="U1302" i="1"/>
  <c r="S1302" i="1"/>
  <c r="O1302" i="1"/>
  <c r="J1302" i="1"/>
  <c r="G1302" i="1"/>
  <c r="V1290" i="1"/>
  <c r="O1290" i="1"/>
  <c r="J1290" i="1"/>
  <c r="G1290" i="1"/>
  <c r="AD1290" i="1" s="1"/>
  <c r="V1301" i="1"/>
  <c r="U1301" i="1"/>
  <c r="S1301" i="1"/>
  <c r="O1301" i="1"/>
  <c r="J1301" i="1"/>
  <c r="G1301" i="1"/>
  <c r="V1300" i="1"/>
  <c r="U1300" i="1"/>
  <c r="S1300" i="1"/>
  <c r="O1300" i="1"/>
  <c r="J1300" i="1"/>
  <c r="G1300" i="1"/>
  <c r="V1299" i="1"/>
  <c r="U1299" i="1"/>
  <c r="S1299" i="1"/>
  <c r="O1299" i="1"/>
  <c r="J1299" i="1"/>
  <c r="G1299" i="1"/>
  <c r="V1296" i="1"/>
  <c r="U1296" i="1"/>
  <c r="S1296" i="1"/>
  <c r="O1296" i="1"/>
  <c r="J1296" i="1"/>
  <c r="G1296" i="1"/>
  <c r="V1295" i="1"/>
  <c r="U1295" i="1"/>
  <c r="S1295" i="1"/>
  <c r="O1295" i="1"/>
  <c r="J1295" i="1"/>
  <c r="G1295" i="1"/>
  <c r="V1294" i="1"/>
  <c r="U1294" i="1"/>
  <c r="S1294" i="1"/>
  <c r="O1294" i="1"/>
  <c r="J1294" i="1"/>
  <c r="G1294" i="1"/>
  <c r="V1292" i="1"/>
  <c r="O1292" i="1"/>
  <c r="J1292" i="1"/>
  <c r="G1292" i="1"/>
  <c r="AD1292" i="1" s="1"/>
  <c r="V1291" i="1"/>
  <c r="O1291" i="1"/>
  <c r="J1291" i="1"/>
  <c r="G1291" i="1"/>
  <c r="AD1291" i="1" s="1"/>
  <c r="V1289" i="1"/>
  <c r="U1289" i="1"/>
  <c r="S1289" i="1"/>
  <c r="O1289" i="1"/>
  <c r="J1289" i="1"/>
  <c r="G1289" i="1"/>
  <c r="V1288" i="1"/>
  <c r="U1288" i="1"/>
  <c r="S1288" i="1"/>
  <c r="O1288" i="1"/>
  <c r="J1288" i="1"/>
  <c r="G1288" i="1"/>
  <c r="V1287" i="1"/>
  <c r="U1287" i="1"/>
  <c r="S1287" i="1"/>
  <c r="O1287" i="1"/>
  <c r="J1287" i="1"/>
  <c r="G1287" i="1"/>
  <c r="V1286" i="1"/>
  <c r="U1286" i="1"/>
  <c r="S1286" i="1"/>
  <c r="O1286" i="1"/>
  <c r="J1286" i="1"/>
  <c r="G1286" i="1"/>
  <c r="V1285" i="1"/>
  <c r="U1285" i="1"/>
  <c r="S1285" i="1"/>
  <c r="O1285" i="1"/>
  <c r="J1285" i="1"/>
  <c r="G1285" i="1"/>
  <c r="V1283" i="1"/>
  <c r="U1283" i="1"/>
  <c r="S1283" i="1"/>
  <c r="O1283" i="1"/>
  <c r="J1283" i="1"/>
  <c r="G1283" i="1"/>
  <c r="V1282" i="1"/>
  <c r="U1282" i="1"/>
  <c r="S1282" i="1"/>
  <c r="O1282" i="1"/>
  <c r="J1282" i="1"/>
  <c r="G1282" i="1"/>
  <c r="V1281" i="1"/>
  <c r="U1281" i="1"/>
  <c r="S1281" i="1"/>
  <c r="O1281" i="1"/>
  <c r="J1281" i="1"/>
  <c r="G1281" i="1"/>
  <c r="V1280" i="1"/>
  <c r="U1280" i="1"/>
  <c r="S1280" i="1"/>
  <c r="O1280" i="1"/>
  <c r="J1280" i="1"/>
  <c r="G1280" i="1"/>
  <c r="V1279" i="1"/>
  <c r="U1279" i="1"/>
  <c r="S1279" i="1"/>
  <c r="O1279" i="1"/>
  <c r="J1279" i="1"/>
  <c r="G1279" i="1"/>
  <c r="V1277" i="1"/>
  <c r="U1277" i="1"/>
  <c r="S1277" i="1"/>
  <c r="O1277" i="1"/>
  <c r="J1277" i="1"/>
  <c r="G1277" i="1"/>
  <c r="V1276" i="1"/>
  <c r="U1276" i="1"/>
  <c r="S1276" i="1"/>
  <c r="O1276" i="1"/>
  <c r="J1276" i="1"/>
  <c r="G1276" i="1"/>
  <c r="V1275" i="1"/>
  <c r="U1275" i="1"/>
  <c r="S1275" i="1"/>
  <c r="O1275" i="1"/>
  <c r="J1275" i="1"/>
  <c r="G1275" i="1"/>
  <c r="V1274" i="1"/>
  <c r="U1274" i="1"/>
  <c r="S1274" i="1"/>
  <c r="O1274" i="1"/>
  <c r="J1274" i="1"/>
  <c r="G1274" i="1"/>
  <c r="V1278" i="1"/>
  <c r="O1278" i="1"/>
  <c r="J1278" i="1"/>
  <c r="G1278" i="1"/>
  <c r="AD1278" i="1" s="1"/>
  <c r="V1273" i="1"/>
  <c r="U1273" i="1"/>
  <c r="S1273" i="1"/>
  <c r="O1273" i="1"/>
  <c r="J1273" i="1"/>
  <c r="H1273" i="1"/>
  <c r="V1272" i="1"/>
  <c r="U1272" i="1"/>
  <c r="S1272" i="1"/>
  <c r="O1272" i="1"/>
  <c r="J1272" i="1"/>
  <c r="H1272" i="1"/>
  <c r="V1271" i="1"/>
  <c r="U1271" i="1"/>
  <c r="S1271" i="1"/>
  <c r="O1271" i="1"/>
  <c r="J1271" i="1"/>
  <c r="G1271" i="1"/>
  <c r="V1270" i="1"/>
  <c r="U1270" i="1"/>
  <c r="S1270" i="1"/>
  <c r="O1270" i="1"/>
  <c r="J1270" i="1"/>
  <c r="G1270" i="1"/>
  <c r="V1269" i="1"/>
  <c r="O1269" i="1"/>
  <c r="J1269" i="1"/>
  <c r="G1269" i="1"/>
  <c r="AD1269" i="1" s="1"/>
  <c r="V1268" i="1"/>
  <c r="U1268" i="1"/>
  <c r="S1268" i="1"/>
  <c r="O1268" i="1"/>
  <c r="J1268" i="1"/>
  <c r="G1268" i="1"/>
  <c r="V1267" i="1"/>
  <c r="U1267" i="1"/>
  <c r="S1267" i="1"/>
  <c r="O1267" i="1"/>
  <c r="J1267" i="1"/>
  <c r="G1267" i="1"/>
  <c r="V1266" i="1"/>
  <c r="U1266" i="1"/>
  <c r="S1266" i="1"/>
  <c r="O1266" i="1"/>
  <c r="J1266" i="1"/>
  <c r="G1266" i="1"/>
  <c r="V1265" i="1"/>
  <c r="O1265" i="1"/>
  <c r="J1265" i="1"/>
  <c r="G1265" i="1"/>
  <c r="AD1265" i="1" s="1"/>
  <c r="V1264" i="1"/>
  <c r="U1264" i="1"/>
  <c r="S1264" i="1"/>
  <c r="O1264" i="1"/>
  <c r="J1264" i="1"/>
  <c r="G1264" i="1"/>
  <c r="V1263" i="1"/>
  <c r="U1263" i="1"/>
  <c r="S1263" i="1"/>
  <c r="O1263" i="1"/>
  <c r="J1263" i="1"/>
  <c r="G1263" i="1"/>
  <c r="V1262" i="1"/>
  <c r="U1262" i="1"/>
  <c r="S1262" i="1"/>
  <c r="O1262" i="1"/>
  <c r="J1262" i="1"/>
  <c r="G1262" i="1"/>
  <c r="V1261" i="1"/>
  <c r="O1261" i="1"/>
  <c r="J1261" i="1"/>
  <c r="G1261" i="1"/>
  <c r="AD1261" i="1" s="1"/>
  <c r="V1260" i="1"/>
  <c r="U1260" i="1"/>
  <c r="S1260" i="1"/>
  <c r="O1260" i="1"/>
  <c r="J1260" i="1"/>
  <c r="G1260" i="1"/>
  <c r="V1259" i="1"/>
  <c r="U1259" i="1"/>
  <c r="S1259" i="1"/>
  <c r="O1259" i="1"/>
  <c r="J1259" i="1"/>
  <c r="G1259" i="1"/>
  <c r="V1258" i="1"/>
  <c r="U1258" i="1"/>
  <c r="S1258" i="1"/>
  <c r="O1258" i="1"/>
  <c r="J1258" i="1"/>
  <c r="G1258" i="1"/>
  <c r="V1257" i="1"/>
  <c r="U1257" i="1"/>
  <c r="S1257" i="1"/>
  <c r="O1257" i="1"/>
  <c r="J1257" i="1"/>
  <c r="G1257" i="1"/>
  <c r="V1256" i="1"/>
  <c r="U1256" i="1"/>
  <c r="S1256" i="1"/>
  <c r="O1256" i="1"/>
  <c r="J1256" i="1"/>
  <c r="G1256" i="1"/>
  <c r="V1255" i="1"/>
  <c r="O1255" i="1"/>
  <c r="J1255" i="1"/>
  <c r="G1255" i="1"/>
  <c r="AD1255" i="1" s="1"/>
  <c r="V1249" i="1"/>
  <c r="O1249" i="1"/>
  <c r="J1249" i="1"/>
  <c r="H1249" i="1"/>
  <c r="V1186" i="1"/>
  <c r="O1186" i="1"/>
  <c r="J1186" i="1"/>
  <c r="G1186" i="1"/>
  <c r="AD1186" i="1" s="1"/>
  <c r="V1176" i="1"/>
  <c r="O1176" i="1"/>
  <c r="J1176" i="1"/>
  <c r="G1176" i="1"/>
  <c r="AD1176" i="1" s="1"/>
  <c r="V1217" i="1"/>
  <c r="O1217" i="1"/>
  <c r="J1217" i="1"/>
  <c r="G1217" i="1"/>
  <c r="AD1217" i="1" s="1"/>
  <c r="V1216" i="1"/>
  <c r="O1216" i="1"/>
  <c r="J1216" i="1"/>
  <c r="G1216" i="1"/>
  <c r="AD1216" i="1" s="1"/>
  <c r="V1215" i="1"/>
  <c r="O1215" i="1"/>
  <c r="J1215" i="1"/>
  <c r="G1215" i="1"/>
  <c r="AD1215" i="1" s="1"/>
  <c r="V1214" i="1"/>
  <c r="O1214" i="1"/>
  <c r="J1214" i="1"/>
  <c r="G1214" i="1"/>
  <c r="AD1214" i="1" s="1"/>
  <c r="V1187" i="1"/>
  <c r="O1187" i="1"/>
  <c r="J1187" i="1"/>
  <c r="G1187" i="1"/>
  <c r="AD1187" i="1" s="1"/>
  <c r="V1175" i="1"/>
  <c r="O1175" i="1"/>
  <c r="J1175" i="1"/>
  <c r="G1175" i="1"/>
  <c r="AD1175" i="1" s="1"/>
  <c r="V1160" i="1"/>
  <c r="O1160" i="1"/>
  <c r="J1160" i="1"/>
  <c r="G1160" i="1"/>
  <c r="AD1160" i="1" s="1"/>
  <c r="V1159" i="1"/>
  <c r="O1159" i="1"/>
  <c r="J1159" i="1"/>
  <c r="G1159" i="1"/>
  <c r="AD1159" i="1" s="1"/>
  <c r="V1137" i="1"/>
  <c r="O1137" i="1"/>
  <c r="J1137" i="1"/>
  <c r="G1137" i="1"/>
  <c r="AD1137" i="1" s="1"/>
  <c r="V1133" i="1"/>
  <c r="O1133" i="1"/>
  <c r="J1133" i="1"/>
  <c r="G1133" i="1"/>
  <c r="AD1133" i="1" s="1"/>
  <c r="AE1309" i="1" l="1"/>
  <c r="AE1327" i="1"/>
  <c r="AD2135" i="1"/>
  <c r="AN14" i="1"/>
  <c r="AD1997" i="1"/>
  <c r="AH13" i="1" s="1"/>
  <c r="AM13" i="1" s="1"/>
  <c r="AP13" i="1" s="1"/>
  <c r="AN13" i="1"/>
  <c r="AD2869" i="1"/>
  <c r="AN17" i="1"/>
  <c r="AD2274" i="1"/>
  <c r="AH15" i="1" s="1"/>
  <c r="AM15" i="1" s="1"/>
  <c r="AO15" i="1" s="1"/>
  <c r="AN15" i="1"/>
  <c r="AH14" i="1"/>
  <c r="AM14" i="1" s="1"/>
  <c r="AO14" i="1" s="1"/>
  <c r="AH17" i="1"/>
  <c r="AM17" i="1" s="1"/>
  <c r="AP17" i="1" s="1"/>
  <c r="AO18" i="1"/>
  <c r="AP18" i="1"/>
  <c r="AP19" i="1"/>
  <c r="AO19" i="1"/>
  <c r="AE1341" i="1"/>
  <c r="AD1341" i="1" s="1"/>
  <c r="AE1351" i="1"/>
  <c r="AD1351" i="1" s="1"/>
  <c r="AE1262" i="1"/>
  <c r="AD1262" i="1" s="1"/>
  <c r="AE1283" i="1"/>
  <c r="AD1283" i="1" s="1"/>
  <c r="AE1257" i="1"/>
  <c r="AD1257" i="1" s="1"/>
  <c r="AE1264" i="1"/>
  <c r="AD1264" i="1" s="1"/>
  <c r="AE1274" i="1"/>
  <c r="AD1274" i="1" s="1"/>
  <c r="AE1286" i="1"/>
  <c r="AD1286" i="1" s="1"/>
  <c r="AE1311" i="1"/>
  <c r="AD1311" i="1" s="1"/>
  <c r="AE1329" i="1"/>
  <c r="AD1329" i="1" s="1"/>
  <c r="AE1333" i="1"/>
  <c r="AD1333" i="1" s="1"/>
  <c r="AE1343" i="1"/>
  <c r="AD1343" i="1" s="1"/>
  <c r="AE1268" i="1"/>
  <c r="AD1268" i="1" s="1"/>
  <c r="AE1282" i="1"/>
  <c r="AD1282" i="1" s="1"/>
  <c r="AE1301" i="1"/>
  <c r="AD1301" i="1" s="1"/>
  <c r="AE1308" i="1"/>
  <c r="AD1308" i="1" s="1"/>
  <c r="AE1326" i="1"/>
  <c r="AD1326" i="1" s="1"/>
  <c r="AE1350" i="1"/>
  <c r="AD1350" i="1" s="1"/>
  <c r="AE1258" i="1"/>
  <c r="AD1258" i="1" s="1"/>
  <c r="AE1275" i="1"/>
  <c r="AD1275" i="1" s="1"/>
  <c r="AE1287" i="1"/>
  <c r="AD1287" i="1" s="1"/>
  <c r="AE1312" i="1"/>
  <c r="AD1312" i="1" s="1"/>
  <c r="AE1330" i="1"/>
  <c r="AD1330" i="1" s="1"/>
  <c r="AE1334" i="1"/>
  <c r="AD1334" i="1" s="1"/>
  <c r="AE1408" i="1"/>
  <c r="AD1408" i="1" s="1"/>
  <c r="AE1391" i="1"/>
  <c r="AD1391" i="1" s="1"/>
  <c r="AE1401" i="1"/>
  <c r="AD1401" i="1" s="1"/>
  <c r="AE1415" i="1"/>
  <c r="AD1415" i="1" s="1"/>
  <c r="AE1420" i="1"/>
  <c r="AD1420" i="1" s="1"/>
  <c r="AE1435" i="1"/>
  <c r="AD1435" i="1" s="1"/>
  <c r="AE1442" i="1"/>
  <c r="AD1442" i="1" s="1"/>
  <c r="AE1446" i="1"/>
  <c r="AD1446" i="1" s="1"/>
  <c r="AE1460" i="1"/>
  <c r="AD1460" i="1" s="1"/>
  <c r="AE1464" i="1"/>
  <c r="AD1464" i="1" s="1"/>
  <c r="AE1472" i="1"/>
  <c r="AD1472" i="1" s="1"/>
  <c r="AE1478" i="1"/>
  <c r="AD1478" i="1" s="1"/>
  <c r="AE1488" i="1"/>
  <c r="AD1488" i="1" s="1"/>
  <c r="AD1309" i="1"/>
  <c r="AE1260" i="1"/>
  <c r="AD1260" i="1" s="1"/>
  <c r="AE1271" i="1"/>
  <c r="AD1271" i="1" s="1"/>
  <c r="AE1277" i="1"/>
  <c r="AD1277" i="1" s="1"/>
  <c r="AE1289" i="1"/>
  <c r="AD1289" i="1" s="1"/>
  <c r="AE1295" i="1"/>
  <c r="AD1295" i="1" s="1"/>
  <c r="AE1314" i="1"/>
  <c r="AD1314" i="1" s="1"/>
  <c r="AE1321" i="1"/>
  <c r="AD1321" i="1" s="1"/>
  <c r="AE1336" i="1"/>
  <c r="AD1336" i="1" s="1"/>
  <c r="AE1389" i="1"/>
  <c r="AD1389" i="1" s="1"/>
  <c r="AE1396" i="1"/>
  <c r="AD1396" i="1" s="1"/>
  <c r="AE1418" i="1"/>
  <c r="AD1418" i="1" s="1"/>
  <c r="AE1444" i="1"/>
  <c r="AD1444" i="1" s="1"/>
  <c r="AE1462" i="1"/>
  <c r="AD1462" i="1" s="1"/>
  <c r="AE1470" i="1"/>
  <c r="AD1470" i="1" s="1"/>
  <c r="AD1327" i="1"/>
  <c r="AE1400" i="1"/>
  <c r="AD1400" i="1" s="1"/>
  <c r="AE1414" i="1"/>
  <c r="AD1414" i="1" s="1"/>
  <c r="AE1434" i="1"/>
  <c r="AD1434" i="1" s="1"/>
  <c r="AE1458" i="1"/>
  <c r="AD1458" i="1" s="1"/>
  <c r="AE1477" i="1"/>
  <c r="AD1477" i="1" s="1"/>
  <c r="AE1487" i="1"/>
  <c r="AD1487" i="1" s="1"/>
  <c r="AE1266" i="1"/>
  <c r="AD1266" i="1" s="1"/>
  <c r="AE1273" i="1"/>
  <c r="AD1273" i="1" s="1"/>
  <c r="AE1280" i="1"/>
  <c r="AD1280" i="1" s="1"/>
  <c r="AE1299" i="1"/>
  <c r="AD1299" i="1" s="1"/>
  <c r="AE1323" i="1"/>
  <c r="AD1323" i="1" s="1"/>
  <c r="AE1256" i="1"/>
  <c r="AD1256" i="1" s="1"/>
  <c r="AE1263" i="1"/>
  <c r="AD1263" i="1" s="1"/>
  <c r="AE1285" i="1"/>
  <c r="AD1285" i="1" s="1"/>
  <c r="AE1310" i="1"/>
  <c r="AD1310" i="1" s="1"/>
  <c r="AE1328" i="1"/>
  <c r="AD1328" i="1" s="1"/>
  <c r="AE1342" i="1"/>
  <c r="AD1342" i="1" s="1"/>
  <c r="AE1352" i="1"/>
  <c r="AD1352" i="1" s="1"/>
  <c r="AE1303" i="1"/>
  <c r="AD1303" i="1" s="1"/>
  <c r="AE1259" i="1"/>
  <c r="AD1259" i="1" s="1"/>
  <c r="AE1270" i="1"/>
  <c r="AD1270" i="1" s="1"/>
  <c r="AE1276" i="1"/>
  <c r="AD1276" i="1" s="1"/>
  <c r="AE1288" i="1"/>
  <c r="AD1288" i="1" s="1"/>
  <c r="AE1294" i="1"/>
  <c r="AD1294" i="1" s="1"/>
  <c r="AE1302" i="1"/>
  <c r="AD1302" i="1" s="1"/>
  <c r="AE1313" i="1"/>
  <c r="AD1313" i="1" s="1"/>
  <c r="AE1320" i="1"/>
  <c r="AD1320" i="1" s="1"/>
  <c r="AE1335" i="1"/>
  <c r="AD1335" i="1" s="1"/>
  <c r="AE1405" i="1"/>
  <c r="AD1405" i="1" s="1"/>
  <c r="AE1412" i="1"/>
  <c r="AD1412" i="1" s="1"/>
  <c r="AE1430" i="1"/>
  <c r="AD1430" i="1" s="1"/>
  <c r="AE1438" i="1"/>
  <c r="AD1438" i="1" s="1"/>
  <c r="AE1456" i="1"/>
  <c r="AD1456" i="1" s="1"/>
  <c r="AE1267" i="1"/>
  <c r="AD1267" i="1" s="1"/>
  <c r="AE1281" i="1"/>
  <c r="AD1281" i="1" s="1"/>
  <c r="AE1300" i="1"/>
  <c r="AD1300" i="1" s="1"/>
  <c r="AE1324" i="1"/>
  <c r="AD1324" i="1" s="1"/>
  <c r="AE1395" i="1"/>
  <c r="AD1395" i="1" s="1"/>
  <c r="AE1416" i="1"/>
  <c r="AD1416" i="1" s="1"/>
  <c r="AE1443" i="1"/>
  <c r="AD1443" i="1" s="1"/>
  <c r="AE1461" i="1"/>
  <c r="AD1461" i="1" s="1"/>
  <c r="AE1469" i="1"/>
  <c r="AD1469" i="1" s="1"/>
  <c r="AE1479" i="1"/>
  <c r="AD1479" i="1" s="1"/>
  <c r="AE1399" i="1"/>
  <c r="AD1399" i="1" s="1"/>
  <c r="AE1406" i="1"/>
  <c r="AD1406" i="1" s="1"/>
  <c r="AE1413" i="1"/>
  <c r="AD1413" i="1" s="1"/>
  <c r="AE1433" i="1"/>
  <c r="AD1433" i="1" s="1"/>
  <c r="AE1457" i="1"/>
  <c r="AD1457" i="1" s="1"/>
  <c r="AE1486" i="1"/>
  <c r="AD1486" i="1" s="1"/>
  <c r="AE1392" i="1"/>
  <c r="AD1392" i="1" s="1"/>
  <c r="AE1403" i="1"/>
  <c r="AD1403" i="1" s="1"/>
  <c r="AE1409" i="1"/>
  <c r="AD1409" i="1" s="1"/>
  <c r="AE1421" i="1"/>
  <c r="AD1421" i="1" s="1"/>
  <c r="AE1428" i="1"/>
  <c r="AD1428" i="1" s="1"/>
  <c r="AE1436" i="1"/>
  <c r="AD1436" i="1" s="1"/>
  <c r="AE1447" i="1"/>
  <c r="AD1447" i="1" s="1"/>
  <c r="AE1454" i="1"/>
  <c r="AD1454" i="1" s="1"/>
  <c r="AE1272" i="1"/>
  <c r="AD1272" i="1" s="1"/>
  <c r="AE1279" i="1"/>
  <c r="AD1279" i="1" s="1"/>
  <c r="AE1296" i="1"/>
  <c r="AD1296" i="1" s="1"/>
  <c r="AE1304" i="1"/>
  <c r="AD1304" i="1" s="1"/>
  <c r="AE1322" i="1"/>
  <c r="AD1322" i="1" s="1"/>
  <c r="AE1393" i="1"/>
  <c r="AD1393" i="1" s="1"/>
  <c r="AE1404" i="1"/>
  <c r="AD1404" i="1" s="1"/>
  <c r="AE1410" i="1"/>
  <c r="AD1410" i="1" s="1"/>
  <c r="AE1422" i="1"/>
  <c r="AD1422" i="1" s="1"/>
  <c r="AE1429" i="1"/>
  <c r="AD1429" i="1" s="1"/>
  <c r="AE1437" i="1"/>
  <c r="AD1437" i="1" s="1"/>
  <c r="AE1448" i="1"/>
  <c r="AD1448" i="1" s="1"/>
  <c r="AE1455" i="1"/>
  <c r="AD1455" i="1" s="1"/>
  <c r="AE1390" i="1"/>
  <c r="AD1390" i="1" s="1"/>
  <c r="AE1397" i="1"/>
  <c r="AD1397" i="1" s="1"/>
  <c r="AE1407" i="1"/>
  <c r="AD1407" i="1" s="1"/>
  <c r="AE1419" i="1"/>
  <c r="AD1419" i="1" s="1"/>
  <c r="AE1445" i="1"/>
  <c r="AD1445" i="1" s="1"/>
  <c r="AE1463" i="1"/>
  <c r="AD1463" i="1" s="1"/>
  <c r="AE1471" i="1"/>
  <c r="AD1471" i="1" s="1"/>
  <c r="AN12" i="1"/>
  <c r="AH12" i="1"/>
  <c r="AM12" i="1" s="1"/>
  <c r="AB1133" i="1"/>
  <c r="AB1137" i="1"/>
  <c r="AB1159" i="1"/>
  <c r="AB1160" i="1"/>
  <c r="AB1175" i="1"/>
  <c r="AB1187" i="1"/>
  <c r="AB1214" i="1"/>
  <c r="AB1215" i="1"/>
  <c r="AB1216" i="1"/>
  <c r="AB1217" i="1"/>
  <c r="AB1176" i="1"/>
  <c r="AB1186" i="1"/>
  <c r="AB1265" i="1"/>
  <c r="AB1269" i="1"/>
  <c r="AB1291" i="1"/>
  <c r="AB1292" i="1"/>
  <c r="AB1305" i="1"/>
  <c r="AB1306" i="1"/>
  <c r="AB1316" i="1"/>
  <c r="AB1317" i="1"/>
  <c r="AB1331" i="1"/>
  <c r="AB1332" i="1"/>
  <c r="AB1344" i="1"/>
  <c r="AB1345" i="1"/>
  <c r="AB1346" i="1"/>
  <c r="AB1347" i="1"/>
  <c r="AB1398" i="1"/>
  <c r="AB1402" i="1"/>
  <c r="AB1424" i="1"/>
  <c r="AB1425" i="1"/>
  <c r="AB1439" i="1"/>
  <c r="AB1440" i="1"/>
  <c r="AB1450" i="1"/>
  <c r="AB1451" i="1"/>
  <c r="AB1465" i="1"/>
  <c r="AB1466" i="1"/>
  <c r="AB1467" i="1"/>
  <c r="AB1468" i="1"/>
  <c r="AB1480" i="1"/>
  <c r="AB1481" i="1"/>
  <c r="AB1482" i="1"/>
  <c r="AB1483" i="1"/>
  <c r="H1268" i="1"/>
  <c r="H1315" i="1"/>
  <c r="H1306" i="1"/>
  <c r="H1388" i="1"/>
  <c r="H1391" i="1"/>
  <c r="H1398" i="1"/>
  <c r="H1401" i="1"/>
  <c r="H1404" i="1"/>
  <c r="H1410" i="1"/>
  <c r="H1415" i="1"/>
  <c r="H1420" i="1"/>
  <c r="H1429" i="1"/>
  <c r="H1433" i="1"/>
  <c r="H1449" i="1"/>
  <c r="H1440" i="1"/>
  <c r="H1444" i="1"/>
  <c r="H1448" i="1"/>
  <c r="H1460" i="1"/>
  <c r="H1464" i="1"/>
  <c r="H1472" i="1"/>
  <c r="H1478" i="1"/>
  <c r="H1481" i="1"/>
  <c r="H1483" i="1"/>
  <c r="H1488" i="1"/>
  <c r="H1282" i="1"/>
  <c r="H1330" i="1"/>
  <c r="H1261" i="1"/>
  <c r="H1264" i="1"/>
  <c r="H1267" i="1"/>
  <c r="H1270" i="1"/>
  <c r="H1278" i="1"/>
  <c r="H1276" i="1"/>
  <c r="H1281" i="1"/>
  <c r="H1286" i="1"/>
  <c r="H1291" i="1"/>
  <c r="H1294" i="1"/>
  <c r="H1290" i="1"/>
  <c r="H1304" i="1"/>
  <c r="H1309" i="1"/>
  <c r="H1313" i="1"/>
  <c r="H1317" i="1"/>
  <c r="H1322" i="1"/>
  <c r="H1324" i="1"/>
  <c r="H1329" i="1"/>
  <c r="H1332" i="1"/>
  <c r="H1335" i="1"/>
  <c r="H1341" i="1"/>
  <c r="H1351" i="1"/>
  <c r="H1255" i="1"/>
  <c r="H1287" i="1"/>
  <c r="H1336" i="1"/>
  <c r="H1390" i="1"/>
  <c r="H1394" i="1"/>
  <c r="H1397" i="1"/>
  <c r="H1400" i="1"/>
  <c r="H1403" i="1"/>
  <c r="H1411" i="1"/>
  <c r="H1409" i="1"/>
  <c r="H1414" i="1"/>
  <c r="H1419" i="1"/>
  <c r="H1424" i="1"/>
  <c r="H1428" i="1"/>
  <c r="H1459" i="1"/>
  <c r="H1438" i="1"/>
  <c r="H1443" i="1"/>
  <c r="H1447" i="1"/>
  <c r="H1451" i="1"/>
  <c r="H1456" i="1"/>
  <c r="H1458" i="1"/>
  <c r="H1463" i="1"/>
  <c r="H1466" i="1"/>
  <c r="H1468" i="1"/>
  <c r="H1471" i="1"/>
  <c r="H1477" i="1"/>
  <c r="H1487" i="1"/>
  <c r="H1137" i="1"/>
  <c r="H1160" i="1"/>
  <c r="H1187" i="1"/>
  <c r="H1215" i="1"/>
  <c r="H1217" i="1"/>
  <c r="H1186" i="1"/>
  <c r="H1265" i="1"/>
  <c r="H1295" i="1"/>
  <c r="H1256" i="1"/>
  <c r="H1260" i="1"/>
  <c r="H1263" i="1"/>
  <c r="H1266" i="1"/>
  <c r="H1275" i="1"/>
  <c r="H1280" i="1"/>
  <c r="H1285" i="1"/>
  <c r="H1289" i="1"/>
  <c r="H1301" i="1"/>
  <c r="H1303" i="1"/>
  <c r="H1305" i="1"/>
  <c r="H1308" i="1"/>
  <c r="H1312" i="1"/>
  <c r="H1321" i="1"/>
  <c r="H1323" i="1"/>
  <c r="H1328" i="1"/>
  <c r="H1334" i="1"/>
  <c r="H1344" i="1"/>
  <c r="H1346" i="1"/>
  <c r="H1350" i="1"/>
  <c r="H1271" i="1"/>
  <c r="H1314" i="1"/>
  <c r="H1352" i="1"/>
  <c r="H1257" i="1"/>
  <c r="H1175" i="1"/>
  <c r="H1216" i="1"/>
  <c r="H1389" i="1"/>
  <c r="H1393" i="1"/>
  <c r="H1396" i="1"/>
  <c r="H1399" i="1"/>
  <c r="H1408" i="1"/>
  <c r="H1413" i="1"/>
  <c r="H1418" i="1"/>
  <c r="H1422" i="1"/>
  <c r="H1435" i="1"/>
  <c r="H1437" i="1"/>
  <c r="H1439" i="1"/>
  <c r="H1442" i="1"/>
  <c r="H1446" i="1"/>
  <c r="H1455" i="1"/>
  <c r="H1457" i="1"/>
  <c r="H1462" i="1"/>
  <c r="H1470" i="1"/>
  <c r="H1480" i="1"/>
  <c r="H1482" i="1"/>
  <c r="H1486" i="1"/>
  <c r="H1277" i="1"/>
  <c r="H1310" i="1"/>
  <c r="H1342" i="1"/>
  <c r="H1347" i="1"/>
  <c r="H1159" i="1"/>
  <c r="H1259" i="1"/>
  <c r="H1262" i="1"/>
  <c r="H1269" i="1"/>
  <c r="H1274" i="1"/>
  <c r="H1279" i="1"/>
  <c r="H1283" i="1"/>
  <c r="H1288" i="1"/>
  <c r="H1292" i="1"/>
  <c r="H1296" i="1"/>
  <c r="H1300" i="1"/>
  <c r="H1302" i="1"/>
  <c r="H1311" i="1"/>
  <c r="H1316" i="1"/>
  <c r="H1320" i="1"/>
  <c r="H1327" i="1"/>
  <c r="H1331" i="1"/>
  <c r="H1333" i="1"/>
  <c r="H1337" i="1"/>
  <c r="H1343" i="1"/>
  <c r="H1381" i="1"/>
  <c r="H1258" i="1"/>
  <c r="H1299" i="1"/>
  <c r="H1326" i="1"/>
  <c r="H1345" i="1"/>
  <c r="H1133" i="1"/>
  <c r="H1214" i="1"/>
  <c r="H1176" i="1"/>
  <c r="H1392" i="1"/>
  <c r="H1395" i="1"/>
  <c r="H1402" i="1"/>
  <c r="H1407" i="1"/>
  <c r="H1412" i="1"/>
  <c r="H1416" i="1"/>
  <c r="H1421" i="1"/>
  <c r="H1425" i="1"/>
  <c r="H1430" i="1"/>
  <c r="H1434" i="1"/>
  <c r="H1436" i="1"/>
  <c r="H1445" i="1"/>
  <c r="H1450" i="1"/>
  <c r="H1454" i="1"/>
  <c r="H1461" i="1"/>
  <c r="H1465" i="1"/>
  <c r="H1467" i="1"/>
  <c r="H1469" i="1"/>
  <c r="H1473" i="1"/>
  <c r="H1479" i="1"/>
  <c r="H1518" i="1"/>
  <c r="G1145" i="1"/>
  <c r="G1192" i="1"/>
  <c r="G1191" i="1"/>
  <c r="G1190" i="1"/>
  <c r="G1184" i="1"/>
  <c r="G1183" i="1"/>
  <c r="G1182" i="1"/>
  <c r="G1181" i="1"/>
  <c r="G1180" i="1"/>
  <c r="G1206" i="1"/>
  <c r="G1205" i="1"/>
  <c r="G1204" i="1"/>
  <c r="G1203" i="1"/>
  <c r="G1200" i="1"/>
  <c r="G1199" i="1"/>
  <c r="V1195" i="1"/>
  <c r="O1195" i="1"/>
  <c r="J1195" i="1"/>
  <c r="G1195" i="1"/>
  <c r="AD1195" i="1" s="1"/>
  <c r="V1158" i="1"/>
  <c r="O1158" i="1"/>
  <c r="J1158" i="1"/>
  <c r="G1158" i="1"/>
  <c r="AD1158" i="1" s="1"/>
  <c r="AP14" i="1" l="1"/>
  <c r="AP15" i="1"/>
  <c r="AO13" i="1"/>
  <c r="AO17" i="1"/>
  <c r="AN11" i="1"/>
  <c r="AO12" i="1"/>
  <c r="AP12" i="1"/>
  <c r="AN10" i="1"/>
  <c r="AH11" i="1"/>
  <c r="AM11" i="1" s="1"/>
  <c r="AH10" i="1"/>
  <c r="AM10" i="1" s="1"/>
  <c r="H1195" i="1"/>
  <c r="H1158" i="1"/>
  <c r="V1221" i="1"/>
  <c r="U1221" i="1"/>
  <c r="S1221" i="1"/>
  <c r="O1221" i="1"/>
  <c r="J1221" i="1"/>
  <c r="G1221" i="1"/>
  <c r="V1220" i="1"/>
  <c r="U1220" i="1"/>
  <c r="S1220" i="1"/>
  <c r="O1220" i="1"/>
  <c r="J1220" i="1"/>
  <c r="G1220" i="1"/>
  <c r="V1219" i="1"/>
  <c r="U1219" i="1"/>
  <c r="S1219" i="1"/>
  <c r="O1219" i="1"/>
  <c r="J1219" i="1"/>
  <c r="G1219" i="1"/>
  <c r="V1213" i="1"/>
  <c r="U1213" i="1"/>
  <c r="S1213" i="1"/>
  <c r="O1213" i="1"/>
  <c r="J1213" i="1"/>
  <c r="G1213" i="1"/>
  <c r="V1212" i="1"/>
  <c r="U1212" i="1"/>
  <c r="S1212" i="1"/>
  <c r="O1212" i="1"/>
  <c r="J1212" i="1"/>
  <c r="G1212" i="1"/>
  <c r="V1211" i="1"/>
  <c r="U1211" i="1"/>
  <c r="S1211" i="1"/>
  <c r="O1211" i="1"/>
  <c r="J1211" i="1"/>
  <c r="G1211" i="1"/>
  <c r="V1207" i="1"/>
  <c r="O1207" i="1"/>
  <c r="J1207" i="1"/>
  <c r="G1207" i="1"/>
  <c r="AD1207" i="1" s="1"/>
  <c r="V1206" i="1"/>
  <c r="U1206" i="1"/>
  <c r="S1206" i="1"/>
  <c r="O1206" i="1"/>
  <c r="J1206" i="1"/>
  <c r="H1206" i="1"/>
  <c r="V1205" i="1"/>
  <c r="U1205" i="1"/>
  <c r="S1205" i="1"/>
  <c r="O1205" i="1"/>
  <c r="J1205" i="1"/>
  <c r="H1205" i="1"/>
  <c r="V1204" i="1"/>
  <c r="U1204" i="1"/>
  <c r="S1204" i="1"/>
  <c r="O1204" i="1"/>
  <c r="J1204" i="1"/>
  <c r="H1204" i="1"/>
  <c r="V1203" i="1"/>
  <c r="U1203" i="1"/>
  <c r="S1203" i="1"/>
  <c r="O1203" i="1"/>
  <c r="J1203" i="1"/>
  <c r="H1203" i="1"/>
  <c r="V1200" i="1"/>
  <c r="U1200" i="1"/>
  <c r="S1200" i="1"/>
  <c r="O1200" i="1"/>
  <c r="J1200" i="1"/>
  <c r="H1200" i="1"/>
  <c r="V1199" i="1"/>
  <c r="U1199" i="1"/>
  <c r="S1199" i="1"/>
  <c r="O1199" i="1"/>
  <c r="J1199" i="1"/>
  <c r="H1199" i="1"/>
  <c r="V1198" i="1"/>
  <c r="U1198" i="1"/>
  <c r="S1198" i="1"/>
  <c r="O1198" i="1"/>
  <c r="J1198" i="1"/>
  <c r="G1198" i="1"/>
  <c r="V1197" i="1"/>
  <c r="U1197" i="1"/>
  <c r="S1197" i="1"/>
  <c r="O1197" i="1"/>
  <c r="J1197" i="1"/>
  <c r="G1197" i="1"/>
  <c r="V1196" i="1"/>
  <c r="U1196" i="1"/>
  <c r="S1196" i="1"/>
  <c r="O1196" i="1"/>
  <c r="J1196" i="1"/>
  <c r="G1196" i="1"/>
  <c r="V1194" i="1"/>
  <c r="U1194" i="1"/>
  <c r="S1194" i="1"/>
  <c r="O1194" i="1"/>
  <c r="J1194" i="1"/>
  <c r="G1194" i="1"/>
  <c r="V1193" i="1"/>
  <c r="U1193" i="1"/>
  <c r="S1193" i="1"/>
  <c r="O1193" i="1"/>
  <c r="J1193" i="1"/>
  <c r="G1193" i="1"/>
  <c r="V1185" i="1"/>
  <c r="O1185" i="1"/>
  <c r="J1185" i="1"/>
  <c r="G1185" i="1"/>
  <c r="AD1185" i="1" s="1"/>
  <c r="V1192" i="1"/>
  <c r="U1192" i="1"/>
  <c r="S1192" i="1"/>
  <c r="O1192" i="1"/>
  <c r="J1192" i="1"/>
  <c r="H1192" i="1"/>
  <c r="V1191" i="1"/>
  <c r="U1191" i="1"/>
  <c r="S1191" i="1"/>
  <c r="O1191" i="1"/>
  <c r="J1191" i="1"/>
  <c r="H1191" i="1"/>
  <c r="V1190" i="1"/>
  <c r="U1190" i="1"/>
  <c r="S1190" i="1"/>
  <c r="O1190" i="1"/>
  <c r="J1190" i="1"/>
  <c r="H1190" i="1"/>
  <c r="V1184" i="1"/>
  <c r="U1184" i="1"/>
  <c r="S1184" i="1"/>
  <c r="O1184" i="1"/>
  <c r="J1184" i="1"/>
  <c r="H1184" i="1"/>
  <c r="V1183" i="1"/>
  <c r="U1183" i="1"/>
  <c r="S1183" i="1"/>
  <c r="O1183" i="1"/>
  <c r="J1183" i="1"/>
  <c r="H1183" i="1"/>
  <c r="V1182" i="1"/>
  <c r="U1182" i="1"/>
  <c r="S1182" i="1"/>
  <c r="O1182" i="1"/>
  <c r="J1182" i="1"/>
  <c r="H1182" i="1"/>
  <c r="V1181" i="1"/>
  <c r="U1181" i="1"/>
  <c r="S1181" i="1"/>
  <c r="O1181" i="1"/>
  <c r="J1181" i="1"/>
  <c r="H1181" i="1"/>
  <c r="V1180" i="1"/>
  <c r="U1180" i="1"/>
  <c r="S1180" i="1"/>
  <c r="O1180" i="1"/>
  <c r="J1180" i="1"/>
  <c r="H1180" i="1"/>
  <c r="V1179" i="1"/>
  <c r="U1179" i="1"/>
  <c r="S1179" i="1"/>
  <c r="O1179" i="1"/>
  <c r="J1179" i="1"/>
  <c r="G1179" i="1"/>
  <c r="V1178" i="1"/>
  <c r="U1178" i="1"/>
  <c r="S1178" i="1"/>
  <c r="O1178" i="1"/>
  <c r="J1178" i="1"/>
  <c r="G1178" i="1"/>
  <c r="V1174" i="1"/>
  <c r="O1174" i="1"/>
  <c r="J1174" i="1"/>
  <c r="G1174" i="1"/>
  <c r="AD1174" i="1" s="1"/>
  <c r="V1173" i="1"/>
  <c r="U1173" i="1"/>
  <c r="S1173" i="1"/>
  <c r="O1173" i="1"/>
  <c r="J1173" i="1"/>
  <c r="G1173" i="1"/>
  <c r="V1172" i="1"/>
  <c r="U1172" i="1"/>
  <c r="S1172" i="1"/>
  <c r="O1172" i="1"/>
  <c r="J1172" i="1"/>
  <c r="G1172" i="1"/>
  <c r="V1171" i="1"/>
  <c r="U1171" i="1"/>
  <c r="S1171" i="1"/>
  <c r="O1171" i="1"/>
  <c r="J1171" i="1"/>
  <c r="G1171" i="1"/>
  <c r="V1170" i="1"/>
  <c r="U1170" i="1"/>
  <c r="S1170" i="1"/>
  <c r="O1170" i="1"/>
  <c r="J1170" i="1"/>
  <c r="G1170" i="1"/>
  <c r="V1169" i="1"/>
  <c r="U1169" i="1"/>
  <c r="S1169" i="1"/>
  <c r="O1169" i="1"/>
  <c r="J1169" i="1"/>
  <c r="G1169" i="1"/>
  <c r="V1168" i="1"/>
  <c r="U1168" i="1"/>
  <c r="S1168" i="1"/>
  <c r="O1168" i="1"/>
  <c r="J1168" i="1"/>
  <c r="G1168" i="1"/>
  <c r="V1165" i="1"/>
  <c r="O1165" i="1"/>
  <c r="J1165" i="1"/>
  <c r="G1165" i="1"/>
  <c r="AD1165" i="1" s="1"/>
  <c r="V1164" i="1"/>
  <c r="U1164" i="1"/>
  <c r="S1164" i="1"/>
  <c r="O1164" i="1"/>
  <c r="J1164" i="1"/>
  <c r="G1164" i="1"/>
  <c r="V1163" i="1"/>
  <c r="U1163" i="1"/>
  <c r="S1163" i="1"/>
  <c r="O1163" i="1"/>
  <c r="J1163" i="1"/>
  <c r="G1163" i="1"/>
  <c r="V1162" i="1"/>
  <c r="U1162" i="1"/>
  <c r="S1162" i="1"/>
  <c r="O1162" i="1"/>
  <c r="J1162" i="1"/>
  <c r="G1162" i="1"/>
  <c r="V1157" i="1"/>
  <c r="U1157" i="1"/>
  <c r="S1157" i="1"/>
  <c r="O1157" i="1"/>
  <c r="J1157" i="1"/>
  <c r="G1157" i="1"/>
  <c r="V1156" i="1"/>
  <c r="U1156" i="1"/>
  <c r="S1156" i="1"/>
  <c r="O1156" i="1"/>
  <c r="J1156" i="1"/>
  <c r="G1156" i="1"/>
  <c r="V1155" i="1"/>
  <c r="U1155" i="1"/>
  <c r="S1155" i="1"/>
  <c r="O1155" i="1"/>
  <c r="J1155" i="1"/>
  <c r="G1155" i="1"/>
  <c r="V1154" i="1"/>
  <c r="U1154" i="1"/>
  <c r="S1154" i="1"/>
  <c r="O1154" i="1"/>
  <c r="J1154" i="1"/>
  <c r="G1154" i="1"/>
  <c r="V1153" i="1"/>
  <c r="U1153" i="1"/>
  <c r="S1153" i="1"/>
  <c r="O1153" i="1"/>
  <c r="J1153" i="1"/>
  <c r="G1153" i="1"/>
  <c r="V1151" i="1"/>
  <c r="U1151" i="1"/>
  <c r="S1151" i="1"/>
  <c r="O1151" i="1"/>
  <c r="J1151" i="1"/>
  <c r="G1151" i="1"/>
  <c r="V1150" i="1"/>
  <c r="U1150" i="1"/>
  <c r="S1150" i="1"/>
  <c r="O1150" i="1"/>
  <c r="J1150" i="1"/>
  <c r="G1150" i="1"/>
  <c r="V1149" i="1"/>
  <c r="U1149" i="1"/>
  <c r="S1149" i="1"/>
  <c r="O1149" i="1"/>
  <c r="J1149" i="1"/>
  <c r="G1149" i="1"/>
  <c r="V1148" i="1"/>
  <c r="U1148" i="1"/>
  <c r="S1148" i="1"/>
  <c r="O1148" i="1"/>
  <c r="J1148" i="1"/>
  <c r="G1148" i="1"/>
  <c r="V1147" i="1"/>
  <c r="U1147" i="1"/>
  <c r="S1147" i="1"/>
  <c r="O1147" i="1"/>
  <c r="J1147" i="1"/>
  <c r="G1147" i="1"/>
  <c r="V1145" i="1"/>
  <c r="U1145" i="1"/>
  <c r="S1145" i="1"/>
  <c r="O1145" i="1"/>
  <c r="J1145" i="1"/>
  <c r="H1145" i="1"/>
  <c r="V1144" i="1"/>
  <c r="U1144" i="1"/>
  <c r="S1144" i="1"/>
  <c r="O1144" i="1"/>
  <c r="J1144" i="1"/>
  <c r="G1144" i="1"/>
  <c r="V1143" i="1"/>
  <c r="U1143" i="1"/>
  <c r="S1143" i="1"/>
  <c r="O1143" i="1"/>
  <c r="J1143" i="1"/>
  <c r="G1143" i="1"/>
  <c r="V1142" i="1"/>
  <c r="U1142" i="1"/>
  <c r="S1142" i="1"/>
  <c r="O1142" i="1"/>
  <c r="J1142" i="1"/>
  <c r="G1142" i="1"/>
  <c r="V1146" i="1"/>
  <c r="O1146" i="1"/>
  <c r="J1146" i="1"/>
  <c r="G1146" i="1"/>
  <c r="AD1146" i="1" s="1"/>
  <c r="V1141" i="1"/>
  <c r="U1141" i="1"/>
  <c r="S1141" i="1"/>
  <c r="O1141" i="1"/>
  <c r="J1141" i="1"/>
  <c r="H1141" i="1"/>
  <c r="V1140" i="1"/>
  <c r="U1140" i="1"/>
  <c r="S1140" i="1"/>
  <c r="O1140" i="1"/>
  <c r="J1140" i="1"/>
  <c r="H1140" i="1"/>
  <c r="V1139" i="1"/>
  <c r="U1139" i="1"/>
  <c r="S1139" i="1"/>
  <c r="O1139" i="1"/>
  <c r="J1139" i="1"/>
  <c r="G1139" i="1"/>
  <c r="V1138" i="1"/>
  <c r="U1138" i="1"/>
  <c r="S1138" i="1"/>
  <c r="O1138" i="1"/>
  <c r="J1138" i="1"/>
  <c r="G1138" i="1"/>
  <c r="V1136" i="1"/>
  <c r="U1136" i="1"/>
  <c r="S1136" i="1"/>
  <c r="O1136" i="1"/>
  <c r="J1136" i="1"/>
  <c r="G1136" i="1"/>
  <c r="V1135" i="1"/>
  <c r="U1135" i="1"/>
  <c r="S1135" i="1"/>
  <c r="O1135" i="1"/>
  <c r="J1135" i="1"/>
  <c r="G1135" i="1"/>
  <c r="V1134" i="1"/>
  <c r="U1134" i="1"/>
  <c r="S1134" i="1"/>
  <c r="O1134" i="1"/>
  <c r="J1134" i="1"/>
  <c r="G1134" i="1"/>
  <c r="V1132" i="1"/>
  <c r="U1132" i="1"/>
  <c r="S1132" i="1"/>
  <c r="O1132" i="1"/>
  <c r="J1132" i="1"/>
  <c r="G1132" i="1"/>
  <c r="V1131" i="1"/>
  <c r="U1131" i="1"/>
  <c r="S1131" i="1"/>
  <c r="O1131" i="1"/>
  <c r="J1131" i="1"/>
  <c r="G1131" i="1"/>
  <c r="V1130" i="1"/>
  <c r="U1130" i="1"/>
  <c r="S1130" i="1"/>
  <c r="O1130" i="1"/>
  <c r="J1130" i="1"/>
  <c r="G1130" i="1"/>
  <c r="V1129" i="1"/>
  <c r="O1129" i="1"/>
  <c r="J1129" i="1"/>
  <c r="G1129" i="1"/>
  <c r="AD1129" i="1" s="1"/>
  <c r="V1128" i="1"/>
  <c r="U1128" i="1"/>
  <c r="S1128" i="1"/>
  <c r="O1128" i="1"/>
  <c r="J1128" i="1"/>
  <c r="G1128" i="1"/>
  <c r="V1127" i="1"/>
  <c r="U1127" i="1"/>
  <c r="S1127" i="1"/>
  <c r="O1127" i="1"/>
  <c r="J1127" i="1"/>
  <c r="G1127" i="1"/>
  <c r="V1126" i="1"/>
  <c r="U1126" i="1"/>
  <c r="S1126" i="1"/>
  <c r="O1126" i="1"/>
  <c r="J1126" i="1"/>
  <c r="G1126" i="1"/>
  <c r="V1125" i="1"/>
  <c r="U1125" i="1"/>
  <c r="S1125" i="1"/>
  <c r="O1125" i="1"/>
  <c r="J1125" i="1"/>
  <c r="G1125" i="1"/>
  <c r="V1124" i="1"/>
  <c r="U1124" i="1"/>
  <c r="S1124" i="1"/>
  <c r="O1124" i="1"/>
  <c r="J1124" i="1"/>
  <c r="G1124" i="1"/>
  <c r="V1123" i="1"/>
  <c r="O1123" i="1"/>
  <c r="J1123" i="1"/>
  <c r="G1123" i="1"/>
  <c r="AD1123" i="1" s="1"/>
  <c r="V545" i="1"/>
  <c r="O545" i="1"/>
  <c r="J545" i="1"/>
  <c r="G545" i="1"/>
  <c r="AD545" i="1" s="1"/>
  <c r="V544" i="1"/>
  <c r="O544" i="1"/>
  <c r="J544" i="1"/>
  <c r="G544" i="1"/>
  <c r="AD544" i="1" s="1"/>
  <c r="V543" i="1"/>
  <c r="O543" i="1"/>
  <c r="J543" i="1"/>
  <c r="G543" i="1"/>
  <c r="AD543" i="1" s="1"/>
  <c r="V542" i="1"/>
  <c r="O542" i="1"/>
  <c r="J542" i="1"/>
  <c r="G542" i="1"/>
  <c r="AD542" i="1" s="1"/>
  <c r="V575" i="1"/>
  <c r="O575" i="1"/>
  <c r="J575" i="1"/>
  <c r="G575" i="1"/>
  <c r="AD575" i="1" s="1"/>
  <c r="V574" i="1"/>
  <c r="O574" i="1"/>
  <c r="J574" i="1"/>
  <c r="G574" i="1"/>
  <c r="AD574" i="1" s="1"/>
  <c r="V573" i="1"/>
  <c r="O573" i="1"/>
  <c r="J573" i="1"/>
  <c r="G573" i="1"/>
  <c r="AD573" i="1" s="1"/>
  <c r="V572" i="1"/>
  <c r="O572" i="1"/>
  <c r="J572" i="1"/>
  <c r="G572" i="1"/>
  <c r="AD572" i="1" s="1"/>
  <c r="V590" i="1"/>
  <c r="O590" i="1"/>
  <c r="J590" i="1"/>
  <c r="G590" i="1"/>
  <c r="AD590" i="1" s="1"/>
  <c r="V589" i="1"/>
  <c r="O589" i="1"/>
  <c r="J589" i="1"/>
  <c r="G589" i="1"/>
  <c r="AD589" i="1" s="1"/>
  <c r="V588" i="1"/>
  <c r="O588" i="1"/>
  <c r="J588" i="1"/>
  <c r="G588" i="1"/>
  <c r="AD588" i="1" s="1"/>
  <c r="V587" i="1"/>
  <c r="O587" i="1"/>
  <c r="J587" i="1"/>
  <c r="G587" i="1"/>
  <c r="AD587" i="1" s="1"/>
  <c r="V406" i="1"/>
  <c r="O406" i="1"/>
  <c r="J406" i="1"/>
  <c r="G406" i="1"/>
  <c r="AD406" i="1" s="1"/>
  <c r="V405" i="1"/>
  <c r="O405" i="1"/>
  <c r="J405" i="1"/>
  <c r="G405" i="1"/>
  <c r="AD405" i="1" s="1"/>
  <c r="V404" i="1"/>
  <c r="O404" i="1"/>
  <c r="J404" i="1"/>
  <c r="G404" i="1"/>
  <c r="AD404" i="1" s="1"/>
  <c r="V403" i="1"/>
  <c r="O403" i="1"/>
  <c r="J403" i="1"/>
  <c r="G403" i="1"/>
  <c r="AD403" i="1" s="1"/>
  <c r="V436" i="1"/>
  <c r="O436" i="1"/>
  <c r="J436" i="1"/>
  <c r="G436" i="1"/>
  <c r="AD436" i="1" s="1"/>
  <c r="V435" i="1"/>
  <c r="O435" i="1"/>
  <c r="J435" i="1"/>
  <c r="G435" i="1"/>
  <c r="AD435" i="1" s="1"/>
  <c r="V434" i="1"/>
  <c r="O434" i="1"/>
  <c r="J434" i="1"/>
  <c r="G434" i="1"/>
  <c r="AD434" i="1" s="1"/>
  <c r="V433" i="1"/>
  <c r="O433" i="1"/>
  <c r="J433" i="1"/>
  <c r="G433" i="1"/>
  <c r="AD433" i="1" s="1"/>
  <c r="V452" i="1"/>
  <c r="O452" i="1"/>
  <c r="J452" i="1"/>
  <c r="G452" i="1"/>
  <c r="AD452" i="1" s="1"/>
  <c r="V451" i="1"/>
  <c r="O451" i="1"/>
  <c r="J451" i="1"/>
  <c r="G451" i="1"/>
  <c r="AD451" i="1" s="1"/>
  <c r="V450" i="1"/>
  <c r="O450" i="1"/>
  <c r="J450" i="1"/>
  <c r="G450" i="1"/>
  <c r="AD450" i="1" s="1"/>
  <c r="V449" i="1"/>
  <c r="O449" i="1"/>
  <c r="J449" i="1"/>
  <c r="G449" i="1"/>
  <c r="AD449" i="1" s="1"/>
  <c r="V625" i="1"/>
  <c r="O625" i="1"/>
  <c r="J625" i="1"/>
  <c r="G625" i="1"/>
  <c r="AD625" i="1" s="1"/>
  <c r="V624" i="1"/>
  <c r="O624" i="1"/>
  <c r="J624" i="1"/>
  <c r="G624" i="1"/>
  <c r="AD624" i="1" s="1"/>
  <c r="V623" i="1"/>
  <c r="O623" i="1"/>
  <c r="J623" i="1"/>
  <c r="G623" i="1"/>
  <c r="AD623" i="1" s="1"/>
  <c r="V622" i="1"/>
  <c r="O622" i="1"/>
  <c r="J622" i="1"/>
  <c r="G622" i="1"/>
  <c r="AD622" i="1" s="1"/>
  <c r="V621" i="1"/>
  <c r="O621" i="1"/>
  <c r="J621" i="1"/>
  <c r="G621" i="1"/>
  <c r="AD621" i="1" s="1"/>
  <c r="V620" i="1"/>
  <c r="O620" i="1"/>
  <c r="J620" i="1"/>
  <c r="G620" i="1"/>
  <c r="AD620" i="1" s="1"/>
  <c r="V619" i="1"/>
  <c r="O619" i="1"/>
  <c r="J619" i="1"/>
  <c r="G619" i="1"/>
  <c r="AD619" i="1" s="1"/>
  <c r="V618" i="1"/>
  <c r="O618" i="1"/>
  <c r="J618" i="1"/>
  <c r="G618" i="1"/>
  <c r="AD618" i="1" s="1"/>
  <c r="V485" i="1"/>
  <c r="O485" i="1"/>
  <c r="J485" i="1"/>
  <c r="G485" i="1"/>
  <c r="AD485" i="1" s="1"/>
  <c r="V484" i="1"/>
  <c r="O484" i="1"/>
  <c r="J484" i="1"/>
  <c r="G484" i="1"/>
  <c r="AD484" i="1" s="1"/>
  <c r="V483" i="1"/>
  <c r="O483" i="1"/>
  <c r="J483" i="1"/>
  <c r="G483" i="1"/>
  <c r="AD483" i="1" s="1"/>
  <c r="V482" i="1"/>
  <c r="O482" i="1"/>
  <c r="J482" i="1"/>
  <c r="G482" i="1"/>
  <c r="AD482" i="1" s="1"/>
  <c r="V481" i="1"/>
  <c r="O481" i="1"/>
  <c r="J481" i="1"/>
  <c r="G481" i="1"/>
  <c r="AD481" i="1" s="1"/>
  <c r="V480" i="1"/>
  <c r="O480" i="1"/>
  <c r="J480" i="1"/>
  <c r="G480" i="1"/>
  <c r="AD480" i="1" s="1"/>
  <c r="V479" i="1"/>
  <c r="O479" i="1"/>
  <c r="J479" i="1"/>
  <c r="G479" i="1"/>
  <c r="AD479" i="1" s="1"/>
  <c r="V478" i="1"/>
  <c r="O478" i="1"/>
  <c r="J478" i="1"/>
  <c r="G478" i="1"/>
  <c r="AD478" i="1" s="1"/>
  <c r="V347" i="1"/>
  <c r="O347" i="1"/>
  <c r="J347" i="1"/>
  <c r="G347" i="1"/>
  <c r="AD347" i="1" s="1"/>
  <c r="V346" i="1"/>
  <c r="O346" i="1"/>
  <c r="J346" i="1"/>
  <c r="G346" i="1"/>
  <c r="AD346" i="1" s="1"/>
  <c r="V344" i="1"/>
  <c r="O344" i="1"/>
  <c r="J344" i="1"/>
  <c r="G344" i="1"/>
  <c r="AD344" i="1" s="1"/>
  <c r="V343" i="1"/>
  <c r="O343" i="1"/>
  <c r="J343" i="1"/>
  <c r="G343" i="1"/>
  <c r="AD343" i="1" s="1"/>
  <c r="V340" i="1"/>
  <c r="O340" i="1"/>
  <c r="J340" i="1"/>
  <c r="G340" i="1"/>
  <c r="AD340" i="1" s="1"/>
  <c r="V313" i="1"/>
  <c r="O313" i="1"/>
  <c r="J313" i="1"/>
  <c r="G313" i="1"/>
  <c r="AD313" i="1" s="1"/>
  <c r="V312" i="1"/>
  <c r="O312" i="1"/>
  <c r="J312" i="1"/>
  <c r="G312" i="1"/>
  <c r="AD312" i="1" s="1"/>
  <c r="V298" i="1"/>
  <c r="O298" i="1"/>
  <c r="J298" i="1"/>
  <c r="G298" i="1"/>
  <c r="AD298" i="1" s="1"/>
  <c r="V297" i="1"/>
  <c r="O297" i="1"/>
  <c r="J297" i="1"/>
  <c r="G297" i="1"/>
  <c r="AD297" i="1" s="1"/>
  <c r="V267" i="1"/>
  <c r="O267" i="1"/>
  <c r="J267" i="1"/>
  <c r="G267" i="1"/>
  <c r="AD267" i="1" s="1"/>
  <c r="V266" i="1"/>
  <c r="O266" i="1"/>
  <c r="J266" i="1"/>
  <c r="G266" i="1"/>
  <c r="AD266" i="1" s="1"/>
  <c r="AE1211" i="1" l="1"/>
  <c r="AD1211" i="1" s="1"/>
  <c r="AE1157" i="1"/>
  <c r="AD1157" i="1" s="1"/>
  <c r="AE1170" i="1"/>
  <c r="AD1170" i="1" s="1"/>
  <c r="AE1180" i="1"/>
  <c r="AD1180" i="1" s="1"/>
  <c r="AE1164" i="1"/>
  <c r="AD1164" i="1" s="1"/>
  <c r="AE1173" i="1"/>
  <c r="AD1173" i="1" s="1"/>
  <c r="AE1141" i="1"/>
  <c r="AD1141" i="1" s="1"/>
  <c r="AE1148" i="1"/>
  <c r="AD1148" i="1" s="1"/>
  <c r="AE1125" i="1"/>
  <c r="AD1125" i="1" s="1"/>
  <c r="AE1132" i="1"/>
  <c r="AD1132" i="1" s="1"/>
  <c r="AE1149" i="1"/>
  <c r="AD1149" i="1" s="1"/>
  <c r="AE1154" i="1"/>
  <c r="AD1154" i="1" s="1"/>
  <c r="AE1190" i="1"/>
  <c r="AD1190" i="1" s="1"/>
  <c r="AE1197" i="1"/>
  <c r="AD1197" i="1" s="1"/>
  <c r="AP11" i="1"/>
  <c r="AE1127" i="1"/>
  <c r="AD1127" i="1" s="1"/>
  <c r="AE1130" i="1"/>
  <c r="AD1130" i="1" s="1"/>
  <c r="AE1135" i="1"/>
  <c r="AD1135" i="1" s="1"/>
  <c r="AE1142" i="1"/>
  <c r="AD1142" i="1" s="1"/>
  <c r="AE1151" i="1"/>
  <c r="AD1151" i="1" s="1"/>
  <c r="AE1183" i="1"/>
  <c r="AD1183" i="1" s="1"/>
  <c r="AE1192" i="1"/>
  <c r="AD1192" i="1" s="1"/>
  <c r="AE1194" i="1"/>
  <c r="AD1194" i="1" s="1"/>
  <c r="AE1199" i="1"/>
  <c r="AD1199" i="1" s="1"/>
  <c r="AE1139" i="1"/>
  <c r="AE1145" i="1"/>
  <c r="AD1145" i="1" s="1"/>
  <c r="AE1163" i="1"/>
  <c r="AD1163" i="1" s="1"/>
  <c r="AE1204" i="1"/>
  <c r="AD1204" i="1" s="1"/>
  <c r="AE1219" i="1"/>
  <c r="AD1219" i="1" s="1"/>
  <c r="AE1126" i="1"/>
  <c r="AD1126" i="1" s="1"/>
  <c r="AE1134" i="1"/>
  <c r="AD1134" i="1" s="1"/>
  <c r="AE1153" i="1"/>
  <c r="AD1153" i="1" s="1"/>
  <c r="AE1191" i="1"/>
  <c r="AD1191" i="1" s="1"/>
  <c r="AE1198" i="1"/>
  <c r="AD1198" i="1" s="1"/>
  <c r="AD1139" i="1"/>
  <c r="AE1172" i="1"/>
  <c r="AD1172" i="1" s="1"/>
  <c r="AE1182" i="1"/>
  <c r="AD1182" i="1" s="1"/>
  <c r="AE1193" i="1"/>
  <c r="AD1193" i="1" s="1"/>
  <c r="AE1206" i="1"/>
  <c r="AD1206" i="1" s="1"/>
  <c r="AE1221" i="1"/>
  <c r="AD1221" i="1" s="1"/>
  <c r="AE1138" i="1"/>
  <c r="AD1138" i="1" s="1"/>
  <c r="AE1144" i="1"/>
  <c r="AD1144" i="1" s="1"/>
  <c r="AE1156" i="1"/>
  <c r="AD1156" i="1" s="1"/>
  <c r="AE1169" i="1"/>
  <c r="AD1169" i="1" s="1"/>
  <c r="AE1179" i="1"/>
  <c r="AD1179" i="1" s="1"/>
  <c r="AE1203" i="1"/>
  <c r="AD1203" i="1" s="1"/>
  <c r="AE1213" i="1"/>
  <c r="AD1213" i="1" s="1"/>
  <c r="AE1124" i="1"/>
  <c r="AD1124" i="1" s="1"/>
  <c r="AE1131" i="1"/>
  <c r="AD1131" i="1" s="1"/>
  <c r="AE1150" i="1"/>
  <c r="AD1150" i="1" s="1"/>
  <c r="AE1184" i="1"/>
  <c r="AD1184" i="1" s="1"/>
  <c r="AE1196" i="1"/>
  <c r="AD1196" i="1" s="1"/>
  <c r="AO10" i="1"/>
  <c r="AP10" i="1"/>
  <c r="AE1140" i="1"/>
  <c r="AD1140" i="1" s="1"/>
  <c r="AE1147" i="1"/>
  <c r="AD1147" i="1" s="1"/>
  <c r="AE1162" i="1"/>
  <c r="AD1162" i="1" s="1"/>
  <c r="AE1171" i="1"/>
  <c r="AD1171" i="1" s="1"/>
  <c r="AE1181" i="1"/>
  <c r="AD1181" i="1" s="1"/>
  <c r="AE1205" i="1"/>
  <c r="AD1205" i="1" s="1"/>
  <c r="AE1220" i="1"/>
  <c r="AD1220" i="1" s="1"/>
  <c r="AE1128" i="1"/>
  <c r="AD1128" i="1" s="1"/>
  <c r="AE1136" i="1"/>
  <c r="AD1136" i="1" s="1"/>
  <c r="AE1143" i="1"/>
  <c r="AD1143" i="1" s="1"/>
  <c r="AE1155" i="1"/>
  <c r="AD1155" i="1" s="1"/>
  <c r="AE1168" i="1"/>
  <c r="AD1168" i="1" s="1"/>
  <c r="AE1178" i="1"/>
  <c r="AD1178" i="1" s="1"/>
  <c r="AE1200" i="1"/>
  <c r="AD1200" i="1" s="1"/>
  <c r="AE1212" i="1"/>
  <c r="AD1212" i="1" s="1"/>
  <c r="AO11" i="1"/>
  <c r="AB266" i="1"/>
  <c r="AB267" i="1"/>
  <c r="AB297" i="1"/>
  <c r="AB298" i="1"/>
  <c r="AB312" i="1"/>
  <c r="AB313" i="1"/>
  <c r="AB340" i="1"/>
  <c r="AB343" i="1"/>
  <c r="AB344" i="1"/>
  <c r="AB346" i="1"/>
  <c r="AB347" i="1"/>
  <c r="AB478" i="1"/>
  <c r="AB479" i="1"/>
  <c r="AB480" i="1"/>
  <c r="AB481" i="1"/>
  <c r="AB482" i="1"/>
  <c r="AB483" i="1"/>
  <c r="AB484" i="1"/>
  <c r="AB485" i="1"/>
  <c r="AB618" i="1"/>
  <c r="AB619" i="1"/>
  <c r="AB620" i="1"/>
  <c r="AB621" i="1"/>
  <c r="AB622" i="1"/>
  <c r="AB623" i="1"/>
  <c r="AB624" i="1"/>
  <c r="AB625" i="1"/>
  <c r="AB449" i="1"/>
  <c r="AB450" i="1"/>
  <c r="AB451" i="1"/>
  <c r="AB452" i="1"/>
  <c r="AB433" i="1"/>
  <c r="AB434" i="1"/>
  <c r="AB435" i="1"/>
  <c r="AB436" i="1"/>
  <c r="AB403" i="1"/>
  <c r="AB404" i="1"/>
  <c r="AB405" i="1"/>
  <c r="AB406" i="1"/>
  <c r="AB587" i="1"/>
  <c r="AB588" i="1"/>
  <c r="AB589" i="1"/>
  <c r="AB590" i="1"/>
  <c r="AB572" i="1"/>
  <c r="AB573" i="1"/>
  <c r="AB574" i="1"/>
  <c r="AB575" i="1"/>
  <c r="AB542" i="1"/>
  <c r="AB543" i="1"/>
  <c r="AB544" i="1"/>
  <c r="AB545" i="1"/>
  <c r="H266" i="1"/>
  <c r="H312" i="1"/>
  <c r="H344" i="1"/>
  <c r="H479" i="1"/>
  <c r="H483" i="1"/>
  <c r="H621" i="1"/>
  <c r="H434" i="1"/>
  <c r="H1136" i="1"/>
  <c r="H1130" i="1"/>
  <c r="H1142" i="1"/>
  <c r="H1151" i="1"/>
  <c r="H1169" i="1"/>
  <c r="H1173" i="1"/>
  <c r="H1194" i="1"/>
  <c r="H1211" i="1"/>
  <c r="H1220" i="1"/>
  <c r="H1131" i="1"/>
  <c r="H1127" i="1"/>
  <c r="H1135" i="1"/>
  <c r="H1147" i="1"/>
  <c r="H1156" i="1"/>
  <c r="H1164" i="1"/>
  <c r="H1179" i="1"/>
  <c r="H297" i="1"/>
  <c r="H340" i="1"/>
  <c r="H347" i="1"/>
  <c r="H481" i="1"/>
  <c r="H485" i="1"/>
  <c r="H619" i="1"/>
  <c r="H623" i="1"/>
  <c r="H625" i="1"/>
  <c r="H450" i="1"/>
  <c r="H452" i="1"/>
  <c r="H436" i="1"/>
  <c r="H404" i="1"/>
  <c r="H406" i="1"/>
  <c r="H588" i="1"/>
  <c r="H590" i="1"/>
  <c r="H573" i="1"/>
  <c r="H575" i="1"/>
  <c r="H543" i="1"/>
  <c r="H545" i="1"/>
  <c r="H313" i="1"/>
  <c r="H1126" i="1"/>
  <c r="H1139" i="1"/>
  <c r="H1155" i="1"/>
  <c r="H1163" i="1"/>
  <c r="H1172" i="1"/>
  <c r="H1193" i="1"/>
  <c r="H1198" i="1"/>
  <c r="H1219" i="1"/>
  <c r="H1143" i="1"/>
  <c r="H1123" i="1"/>
  <c r="H1134" i="1"/>
  <c r="H1150" i="1"/>
  <c r="H1168" i="1"/>
  <c r="H1178" i="1"/>
  <c r="H1124" i="1"/>
  <c r="H1148" i="1"/>
  <c r="H267" i="1"/>
  <c r="H298" i="1"/>
  <c r="H343" i="1"/>
  <c r="H346" i="1"/>
  <c r="H478" i="1"/>
  <c r="H480" i="1"/>
  <c r="H482" i="1"/>
  <c r="H484" i="1"/>
  <c r="H618" i="1"/>
  <c r="H620" i="1"/>
  <c r="H622" i="1"/>
  <c r="H624" i="1"/>
  <c r="H449" i="1"/>
  <c r="H451" i="1"/>
  <c r="H433" i="1"/>
  <c r="H435" i="1"/>
  <c r="H403" i="1"/>
  <c r="H405" i="1"/>
  <c r="H587" i="1"/>
  <c r="H589" i="1"/>
  <c r="H572" i="1"/>
  <c r="H574" i="1"/>
  <c r="H542" i="1"/>
  <c r="H544" i="1"/>
  <c r="H1129" i="1"/>
  <c r="H1138" i="1"/>
  <c r="H1144" i="1"/>
  <c r="H1154" i="1"/>
  <c r="H1171" i="1"/>
  <c r="H1197" i="1"/>
  <c r="H1207" i="1"/>
  <c r="H1213" i="1"/>
  <c r="H1125" i="1"/>
  <c r="H1132" i="1"/>
  <c r="H1146" i="1"/>
  <c r="H1149" i="1"/>
  <c r="H1162" i="1"/>
  <c r="H1128" i="1"/>
  <c r="H1153" i="1"/>
  <c r="H1157" i="1"/>
  <c r="H1165" i="1"/>
  <c r="H1170" i="1"/>
  <c r="H1174" i="1"/>
  <c r="H1185" i="1"/>
  <c r="H1196" i="1"/>
  <c r="H1212" i="1"/>
  <c r="H1221" i="1"/>
  <c r="V670" i="1"/>
  <c r="O670" i="1"/>
  <c r="J670" i="1"/>
  <c r="H670" i="1"/>
  <c r="V669" i="1"/>
  <c r="O669" i="1"/>
  <c r="J669" i="1"/>
  <c r="H669" i="1"/>
  <c r="V668" i="1"/>
  <c r="O668" i="1"/>
  <c r="J668" i="1"/>
  <c r="H668" i="1"/>
  <c r="V667" i="1"/>
  <c r="O667" i="1"/>
  <c r="J667" i="1"/>
  <c r="G667" i="1"/>
  <c r="AD667" i="1" s="1"/>
  <c r="V638" i="1"/>
  <c r="U638" i="1"/>
  <c r="S638" i="1"/>
  <c r="O638" i="1"/>
  <c r="J638" i="1"/>
  <c r="G638" i="1"/>
  <c r="V637" i="1"/>
  <c r="U637" i="1"/>
  <c r="S637" i="1"/>
  <c r="O637" i="1"/>
  <c r="J637" i="1"/>
  <c r="G637" i="1"/>
  <c r="V636" i="1"/>
  <c r="U636" i="1"/>
  <c r="S636" i="1"/>
  <c r="O636" i="1"/>
  <c r="J636" i="1"/>
  <c r="G636" i="1"/>
  <c r="V656" i="1"/>
  <c r="O656" i="1"/>
  <c r="J656" i="1"/>
  <c r="G656" i="1"/>
  <c r="AD656" i="1" s="1"/>
  <c r="V633" i="1"/>
  <c r="U633" i="1"/>
  <c r="S633" i="1"/>
  <c r="O633" i="1"/>
  <c r="J633" i="1"/>
  <c r="G633" i="1"/>
  <c r="V632" i="1"/>
  <c r="U632" i="1"/>
  <c r="S632" i="1"/>
  <c r="O632" i="1"/>
  <c r="J632" i="1"/>
  <c r="G632" i="1"/>
  <c r="V631" i="1"/>
  <c r="U631" i="1"/>
  <c r="S631" i="1"/>
  <c r="O631" i="1"/>
  <c r="J631" i="1"/>
  <c r="G631" i="1"/>
  <c r="V628" i="1"/>
  <c r="U628" i="1"/>
  <c r="S628" i="1"/>
  <c r="O628" i="1"/>
  <c r="J628" i="1"/>
  <c r="G628" i="1"/>
  <c r="V627" i="1"/>
  <c r="U627" i="1"/>
  <c r="S627" i="1"/>
  <c r="O627" i="1"/>
  <c r="J627" i="1"/>
  <c r="G627" i="1"/>
  <c r="V626" i="1"/>
  <c r="U626" i="1"/>
  <c r="S626" i="1"/>
  <c r="O626" i="1"/>
  <c r="J626" i="1"/>
  <c r="G626" i="1"/>
  <c r="V617" i="1"/>
  <c r="U617" i="1"/>
  <c r="S617" i="1"/>
  <c r="O617" i="1"/>
  <c r="J617" i="1"/>
  <c r="G617" i="1"/>
  <c r="V616" i="1"/>
  <c r="U616" i="1"/>
  <c r="S616" i="1"/>
  <c r="O616" i="1"/>
  <c r="J616" i="1"/>
  <c r="G616" i="1"/>
  <c r="V615" i="1"/>
  <c r="U615" i="1"/>
  <c r="S615" i="1"/>
  <c r="O615" i="1"/>
  <c r="J615" i="1"/>
  <c r="G615" i="1"/>
  <c r="V614" i="1"/>
  <c r="U614" i="1"/>
  <c r="S614" i="1"/>
  <c r="O614" i="1"/>
  <c r="J614" i="1"/>
  <c r="G614" i="1"/>
  <c r="V639" i="1"/>
  <c r="O639" i="1"/>
  <c r="J639" i="1"/>
  <c r="G639" i="1"/>
  <c r="AD639" i="1" s="1"/>
  <c r="V611" i="1"/>
  <c r="U611" i="1"/>
  <c r="S611" i="1"/>
  <c r="O611" i="1"/>
  <c r="J611" i="1"/>
  <c r="G611" i="1"/>
  <c r="V610" i="1"/>
  <c r="U610" i="1"/>
  <c r="S610" i="1"/>
  <c r="O610" i="1"/>
  <c r="J610" i="1"/>
  <c r="G610" i="1"/>
  <c r="V609" i="1"/>
  <c r="U609" i="1"/>
  <c r="S609" i="1"/>
  <c r="O609" i="1"/>
  <c r="J609" i="1"/>
  <c r="G609" i="1"/>
  <c r="V608" i="1"/>
  <c r="U608" i="1"/>
  <c r="S608" i="1"/>
  <c r="O608" i="1"/>
  <c r="J608" i="1"/>
  <c r="G608" i="1"/>
  <c r="V605" i="1"/>
  <c r="U605" i="1"/>
  <c r="S605" i="1"/>
  <c r="O605" i="1"/>
  <c r="J605" i="1"/>
  <c r="G605" i="1"/>
  <c r="V604" i="1"/>
  <c r="U604" i="1"/>
  <c r="S604" i="1"/>
  <c r="O604" i="1"/>
  <c r="J604" i="1"/>
  <c r="G604" i="1"/>
  <c r="V603" i="1"/>
  <c r="U603" i="1"/>
  <c r="S603" i="1"/>
  <c r="O603" i="1"/>
  <c r="J603" i="1"/>
  <c r="G603" i="1"/>
  <c r="V602" i="1"/>
  <c r="U602" i="1"/>
  <c r="S602" i="1"/>
  <c r="O602" i="1"/>
  <c r="J602" i="1"/>
  <c r="G602" i="1"/>
  <c r="V601" i="1"/>
  <c r="U601" i="1"/>
  <c r="S601" i="1"/>
  <c r="O601" i="1"/>
  <c r="J601" i="1"/>
  <c r="G601" i="1"/>
  <c r="V599" i="1"/>
  <c r="U599" i="1"/>
  <c r="S599" i="1"/>
  <c r="O599" i="1"/>
  <c r="J599" i="1"/>
  <c r="G599" i="1"/>
  <c r="V598" i="1"/>
  <c r="U598" i="1"/>
  <c r="S598" i="1"/>
  <c r="O598" i="1"/>
  <c r="J598" i="1"/>
  <c r="G598" i="1"/>
  <c r="V597" i="1"/>
  <c r="U597" i="1"/>
  <c r="S597" i="1"/>
  <c r="O597" i="1"/>
  <c r="J597" i="1"/>
  <c r="G597" i="1"/>
  <c r="V595" i="1"/>
  <c r="U595" i="1"/>
  <c r="S595" i="1"/>
  <c r="O595" i="1"/>
  <c r="J595" i="1"/>
  <c r="G595" i="1"/>
  <c r="V594" i="1"/>
  <c r="U594" i="1"/>
  <c r="S594" i="1"/>
  <c r="O594" i="1"/>
  <c r="J594" i="1"/>
  <c r="G594" i="1"/>
  <c r="V593" i="1"/>
  <c r="U593" i="1"/>
  <c r="S593" i="1"/>
  <c r="O593" i="1"/>
  <c r="J593" i="1"/>
  <c r="G593" i="1"/>
  <c r="V592" i="1"/>
  <c r="U592" i="1"/>
  <c r="S592" i="1"/>
  <c r="O592" i="1"/>
  <c r="J592" i="1"/>
  <c r="G592" i="1"/>
  <c r="V576" i="1"/>
  <c r="O576" i="1"/>
  <c r="J576" i="1"/>
  <c r="G576" i="1"/>
  <c r="AD576" i="1" s="1"/>
  <c r="V586" i="1"/>
  <c r="U586" i="1"/>
  <c r="S586" i="1"/>
  <c r="O586" i="1"/>
  <c r="J586" i="1"/>
  <c r="G586" i="1"/>
  <c r="V585" i="1"/>
  <c r="U585" i="1"/>
  <c r="S585" i="1"/>
  <c r="O585" i="1"/>
  <c r="J585" i="1"/>
  <c r="G585" i="1"/>
  <c r="V584" i="1"/>
  <c r="U584" i="1"/>
  <c r="S584" i="1"/>
  <c r="O584" i="1"/>
  <c r="J584" i="1"/>
  <c r="G584" i="1"/>
  <c r="V581" i="1"/>
  <c r="U581" i="1"/>
  <c r="S581" i="1"/>
  <c r="O581" i="1"/>
  <c r="J581" i="1"/>
  <c r="G581" i="1"/>
  <c r="V580" i="1"/>
  <c r="U580" i="1"/>
  <c r="S580" i="1"/>
  <c r="O580" i="1"/>
  <c r="J580" i="1"/>
  <c r="G580" i="1"/>
  <c r="V579" i="1"/>
  <c r="U579" i="1"/>
  <c r="S579" i="1"/>
  <c r="O579" i="1"/>
  <c r="J579" i="1"/>
  <c r="G579" i="1"/>
  <c r="V596" i="1"/>
  <c r="O596" i="1"/>
  <c r="J596" i="1"/>
  <c r="G596" i="1"/>
  <c r="AD596" i="1" s="1"/>
  <c r="V571" i="1"/>
  <c r="U571" i="1"/>
  <c r="S571" i="1"/>
  <c r="O571" i="1"/>
  <c r="J571" i="1"/>
  <c r="G571" i="1"/>
  <c r="V570" i="1"/>
  <c r="U570" i="1"/>
  <c r="S570" i="1"/>
  <c r="O570" i="1"/>
  <c r="J570" i="1"/>
  <c r="G570" i="1"/>
  <c r="V569" i="1"/>
  <c r="U569" i="1"/>
  <c r="S569" i="1"/>
  <c r="O569" i="1"/>
  <c r="J569" i="1"/>
  <c r="G569" i="1"/>
  <c r="V568" i="1"/>
  <c r="U568" i="1"/>
  <c r="S568" i="1"/>
  <c r="O568" i="1"/>
  <c r="J568" i="1"/>
  <c r="G568" i="1"/>
  <c r="V567" i="1"/>
  <c r="U567" i="1"/>
  <c r="S567" i="1"/>
  <c r="O567" i="1"/>
  <c r="J567" i="1"/>
  <c r="G567" i="1"/>
  <c r="V566" i="1"/>
  <c r="U566" i="1"/>
  <c r="S566" i="1"/>
  <c r="O566" i="1"/>
  <c r="J566" i="1"/>
  <c r="G566" i="1"/>
  <c r="V565" i="1"/>
  <c r="U565" i="1"/>
  <c r="S565" i="1"/>
  <c r="O565" i="1"/>
  <c r="J565" i="1"/>
  <c r="G565" i="1"/>
  <c r="V564" i="1"/>
  <c r="U564" i="1"/>
  <c r="S564" i="1"/>
  <c r="O564" i="1"/>
  <c r="J564" i="1"/>
  <c r="G564" i="1"/>
  <c r="V563" i="1"/>
  <c r="U563" i="1"/>
  <c r="S563" i="1"/>
  <c r="O563" i="1"/>
  <c r="J563" i="1"/>
  <c r="G563" i="1"/>
  <c r="V562" i="1"/>
  <c r="U562" i="1"/>
  <c r="S562" i="1"/>
  <c r="O562" i="1"/>
  <c r="J562" i="1"/>
  <c r="G562" i="1"/>
  <c r="V560" i="1"/>
  <c r="U560" i="1"/>
  <c r="S560" i="1"/>
  <c r="O560" i="1"/>
  <c r="J560" i="1"/>
  <c r="G560" i="1"/>
  <c r="V559" i="1"/>
  <c r="U559" i="1"/>
  <c r="S559" i="1"/>
  <c r="O559" i="1"/>
  <c r="J559" i="1"/>
  <c r="G559" i="1"/>
  <c r="V558" i="1"/>
  <c r="U558" i="1"/>
  <c r="S558" i="1"/>
  <c r="O558" i="1"/>
  <c r="J558" i="1"/>
  <c r="G558" i="1"/>
  <c r="V557" i="1"/>
  <c r="U557" i="1"/>
  <c r="S557" i="1"/>
  <c r="O557" i="1"/>
  <c r="J557" i="1"/>
  <c r="G557" i="1"/>
  <c r="V556" i="1"/>
  <c r="O556" i="1"/>
  <c r="J556" i="1"/>
  <c r="G556" i="1"/>
  <c r="AD556" i="1" s="1"/>
  <c r="V555" i="1"/>
  <c r="U555" i="1"/>
  <c r="S555" i="1"/>
  <c r="O555" i="1"/>
  <c r="J555" i="1"/>
  <c r="G555" i="1"/>
  <c r="V554" i="1"/>
  <c r="U554" i="1"/>
  <c r="S554" i="1"/>
  <c r="O554" i="1"/>
  <c r="J554" i="1"/>
  <c r="G554" i="1"/>
  <c r="V553" i="1"/>
  <c r="U553" i="1"/>
  <c r="S553" i="1"/>
  <c r="O553" i="1"/>
  <c r="J553" i="1"/>
  <c r="G553" i="1"/>
  <c r="V552" i="1"/>
  <c r="U552" i="1"/>
  <c r="S552" i="1"/>
  <c r="O552" i="1"/>
  <c r="J552" i="1"/>
  <c r="G552" i="1"/>
  <c r="V551" i="1"/>
  <c r="U551" i="1"/>
  <c r="S551" i="1"/>
  <c r="O551" i="1"/>
  <c r="J551" i="1"/>
  <c r="G551" i="1"/>
  <c r="V550" i="1"/>
  <c r="U550" i="1"/>
  <c r="S550" i="1"/>
  <c r="O550" i="1"/>
  <c r="J550" i="1"/>
  <c r="G550" i="1"/>
  <c r="V549" i="1"/>
  <c r="U549" i="1"/>
  <c r="S549" i="1"/>
  <c r="O549" i="1"/>
  <c r="J549" i="1"/>
  <c r="G549" i="1"/>
  <c r="V548" i="1"/>
  <c r="U548" i="1"/>
  <c r="S548" i="1"/>
  <c r="O548" i="1"/>
  <c r="J548" i="1"/>
  <c r="G548" i="1"/>
  <c r="V547" i="1"/>
  <c r="U547" i="1"/>
  <c r="S547" i="1"/>
  <c r="O547" i="1"/>
  <c r="J547" i="1"/>
  <c r="G547" i="1"/>
  <c r="V546" i="1"/>
  <c r="U546" i="1"/>
  <c r="S546" i="1"/>
  <c r="O546" i="1"/>
  <c r="J546" i="1"/>
  <c r="G546" i="1"/>
  <c r="V541" i="1"/>
  <c r="O541" i="1"/>
  <c r="J541" i="1"/>
  <c r="G541" i="1"/>
  <c r="AD541" i="1" s="1"/>
  <c r="V540" i="1"/>
  <c r="U540" i="1"/>
  <c r="S540" i="1"/>
  <c r="O540" i="1"/>
  <c r="J540" i="1"/>
  <c r="G540" i="1"/>
  <c r="V539" i="1"/>
  <c r="U539" i="1"/>
  <c r="S539" i="1"/>
  <c r="O539" i="1"/>
  <c r="J539" i="1"/>
  <c r="G539" i="1"/>
  <c r="V538" i="1"/>
  <c r="U538" i="1"/>
  <c r="S538" i="1"/>
  <c r="O538" i="1"/>
  <c r="J538" i="1"/>
  <c r="G538" i="1"/>
  <c r="V537" i="1"/>
  <c r="O537" i="1"/>
  <c r="J537" i="1"/>
  <c r="G537" i="1"/>
  <c r="AD537" i="1" s="1"/>
  <c r="V536" i="1"/>
  <c r="U536" i="1"/>
  <c r="S536" i="1"/>
  <c r="O536" i="1"/>
  <c r="J536" i="1"/>
  <c r="G536" i="1"/>
  <c r="V535" i="1"/>
  <c r="U535" i="1"/>
  <c r="S535" i="1"/>
  <c r="O535" i="1"/>
  <c r="J535" i="1"/>
  <c r="G535" i="1"/>
  <c r="V534" i="1"/>
  <c r="O534" i="1"/>
  <c r="J534" i="1"/>
  <c r="G534" i="1"/>
  <c r="AD534" i="1" s="1"/>
  <c r="AE566" i="1" l="1"/>
  <c r="AE570" i="1"/>
  <c r="AE579" i="1"/>
  <c r="AD579" i="1" s="1"/>
  <c r="AE585" i="1"/>
  <c r="AD585" i="1" s="1"/>
  <c r="AE592" i="1"/>
  <c r="AD592" i="1" s="1"/>
  <c r="AE597" i="1"/>
  <c r="AD597" i="1" s="1"/>
  <c r="AE638" i="1"/>
  <c r="AD638" i="1" s="1"/>
  <c r="AE538" i="1"/>
  <c r="AD538" i="1" s="1"/>
  <c r="AE549" i="1"/>
  <c r="AD549" i="1" s="1"/>
  <c r="AE605" i="1"/>
  <c r="AD605" i="1" s="1"/>
  <c r="AE615" i="1"/>
  <c r="AD615" i="1" s="1"/>
  <c r="AE637" i="1"/>
  <c r="AD637" i="1" s="1"/>
  <c r="AE552" i="1"/>
  <c r="AD552" i="1" s="1"/>
  <c r="AE559" i="1"/>
  <c r="AD559" i="1" s="1"/>
  <c r="AE610" i="1"/>
  <c r="AD610" i="1" s="1"/>
  <c r="AE567" i="1"/>
  <c r="AD567" i="1" s="1"/>
  <c r="AE580" i="1"/>
  <c r="AD580" i="1" s="1"/>
  <c r="AE593" i="1"/>
  <c r="AD593" i="1" s="1"/>
  <c r="AE631" i="1"/>
  <c r="AD631" i="1" s="1"/>
  <c r="AE546" i="1"/>
  <c r="AD546" i="1" s="1"/>
  <c r="AE564" i="1"/>
  <c r="AD564" i="1" s="1"/>
  <c r="AE535" i="1"/>
  <c r="AE553" i="1"/>
  <c r="AD553" i="1" s="1"/>
  <c r="AE560" i="1"/>
  <c r="AD560" i="1" s="1"/>
  <c r="AE571" i="1"/>
  <c r="AD571" i="1" s="1"/>
  <c r="AE586" i="1"/>
  <c r="AD586" i="1" s="1"/>
  <c r="AE598" i="1"/>
  <c r="AD598" i="1" s="1"/>
  <c r="AE611" i="1"/>
  <c r="AD611" i="1" s="1"/>
  <c r="AE627" i="1"/>
  <c r="AD627" i="1" s="1"/>
  <c r="AE547" i="1"/>
  <c r="AD547" i="1" s="1"/>
  <c r="AE565" i="1"/>
  <c r="AD565" i="1" s="1"/>
  <c r="AE603" i="1"/>
  <c r="AD603" i="1" s="1"/>
  <c r="AE633" i="1"/>
  <c r="AD633" i="1" s="1"/>
  <c r="AE536" i="1"/>
  <c r="AD536" i="1" s="1"/>
  <c r="AE554" i="1"/>
  <c r="AD554" i="1" s="1"/>
  <c r="AE562" i="1"/>
  <c r="AD562" i="1" s="1"/>
  <c r="AE599" i="1"/>
  <c r="AD599" i="1" s="1"/>
  <c r="AE628" i="1"/>
  <c r="AD628" i="1" s="1"/>
  <c r="AE540" i="1"/>
  <c r="AD540" i="1" s="1"/>
  <c r="AE551" i="1"/>
  <c r="AD551" i="1" s="1"/>
  <c r="AE558" i="1"/>
  <c r="AD558" i="1" s="1"/>
  <c r="AE569" i="1"/>
  <c r="AD569" i="1" s="1"/>
  <c r="AE584" i="1"/>
  <c r="AD584" i="1" s="1"/>
  <c r="AE595" i="1"/>
  <c r="AD595" i="1" s="1"/>
  <c r="AE609" i="1"/>
  <c r="AD609" i="1" s="1"/>
  <c r="AE617" i="1"/>
  <c r="AD617" i="1" s="1"/>
  <c r="AE548" i="1"/>
  <c r="AD548" i="1" s="1"/>
  <c r="AE604" i="1"/>
  <c r="AD604" i="1" s="1"/>
  <c r="AE614" i="1"/>
  <c r="AD614" i="1" s="1"/>
  <c r="AD570" i="1"/>
  <c r="AE555" i="1"/>
  <c r="AD555" i="1" s="1"/>
  <c r="AD566" i="1"/>
  <c r="AE563" i="1"/>
  <c r="AD563" i="1" s="1"/>
  <c r="AE601" i="1"/>
  <c r="AD601" i="1" s="1"/>
  <c r="AE626" i="1"/>
  <c r="AD626" i="1" s="1"/>
  <c r="AE636" i="1"/>
  <c r="AD636" i="1" s="1"/>
  <c r="AE602" i="1"/>
  <c r="AD602" i="1" s="1"/>
  <c r="AE632" i="1"/>
  <c r="AD632" i="1" s="1"/>
  <c r="AD535" i="1"/>
  <c r="AE539" i="1"/>
  <c r="AD539" i="1" s="1"/>
  <c r="AE550" i="1"/>
  <c r="AD550" i="1" s="1"/>
  <c r="AE557" i="1"/>
  <c r="AD557" i="1" s="1"/>
  <c r="AE568" i="1"/>
  <c r="AD568" i="1" s="1"/>
  <c r="AE581" i="1"/>
  <c r="AD581" i="1" s="1"/>
  <c r="AE594" i="1"/>
  <c r="AD594" i="1" s="1"/>
  <c r="AE608" i="1"/>
  <c r="AD608" i="1" s="1"/>
  <c r="AE616" i="1"/>
  <c r="AD616" i="1" s="1"/>
  <c r="AN9" i="1"/>
  <c r="AH9" i="1"/>
  <c r="AM9" i="1" s="1"/>
  <c r="AB537" i="1"/>
  <c r="H551" i="1"/>
  <c r="H557" i="1"/>
  <c r="H579" i="1"/>
  <c r="H604" i="1"/>
  <c r="H610" i="1"/>
  <c r="H626" i="1"/>
  <c r="H632" i="1"/>
  <c r="H540" i="1"/>
  <c r="H550" i="1"/>
  <c r="H570" i="1"/>
  <c r="H597" i="1"/>
  <c r="H614" i="1"/>
  <c r="H636" i="1"/>
  <c r="H546" i="1"/>
  <c r="H566" i="1"/>
  <c r="H592" i="1"/>
  <c r="H535" i="1"/>
  <c r="H549" i="1"/>
  <c r="H560" i="1"/>
  <c r="H569" i="1"/>
  <c r="H595" i="1"/>
  <c r="H603" i="1"/>
  <c r="H631" i="1"/>
  <c r="H667" i="1"/>
  <c r="H539" i="1"/>
  <c r="H562" i="1"/>
  <c r="H585" i="1"/>
  <c r="H538" i="1"/>
  <c r="H553" i="1"/>
  <c r="H565" i="1"/>
  <c r="H584" i="1"/>
  <c r="H609" i="1"/>
  <c r="H617" i="1"/>
  <c r="H536" i="1"/>
  <c r="H541" i="1"/>
  <c r="H552" i="1"/>
  <c r="H559" i="1"/>
  <c r="H568" i="1"/>
  <c r="H581" i="1"/>
  <c r="H594" i="1"/>
  <c r="H599" i="1"/>
  <c r="H608" i="1"/>
  <c r="H616" i="1"/>
  <c r="H656" i="1"/>
  <c r="H638" i="1"/>
  <c r="H547" i="1"/>
  <c r="H554" i="1"/>
  <c r="H548" i="1"/>
  <c r="H556" i="1"/>
  <c r="H564" i="1"/>
  <c r="H596" i="1"/>
  <c r="H576" i="1"/>
  <c r="H602" i="1"/>
  <c r="H639" i="1"/>
  <c r="H628" i="1"/>
  <c r="H534" i="1"/>
  <c r="H537" i="1"/>
  <c r="H558" i="1"/>
  <c r="H567" i="1"/>
  <c r="H593" i="1"/>
  <c r="H601" i="1"/>
  <c r="H615" i="1"/>
  <c r="H555" i="1"/>
  <c r="H563" i="1"/>
  <c r="H571" i="1"/>
  <c r="H580" i="1"/>
  <c r="H586" i="1"/>
  <c r="H598" i="1"/>
  <c r="H605" i="1"/>
  <c r="H611" i="1"/>
  <c r="H627" i="1"/>
  <c r="H633" i="1"/>
  <c r="H637" i="1"/>
  <c r="V531" i="1"/>
  <c r="O531" i="1"/>
  <c r="J531" i="1"/>
  <c r="H531" i="1"/>
  <c r="V530" i="1"/>
  <c r="O530" i="1"/>
  <c r="J530" i="1"/>
  <c r="H530" i="1"/>
  <c r="V529" i="1"/>
  <c r="O529" i="1"/>
  <c r="J529" i="1"/>
  <c r="H529" i="1"/>
  <c r="V472" i="1"/>
  <c r="O472" i="1"/>
  <c r="J472" i="1"/>
  <c r="G472" i="1"/>
  <c r="AD472" i="1" s="1"/>
  <c r="V499" i="1"/>
  <c r="U499" i="1"/>
  <c r="S499" i="1"/>
  <c r="O499" i="1"/>
  <c r="J499" i="1"/>
  <c r="G499" i="1"/>
  <c r="V498" i="1"/>
  <c r="U498" i="1"/>
  <c r="S498" i="1"/>
  <c r="O498" i="1"/>
  <c r="J498" i="1"/>
  <c r="G498" i="1"/>
  <c r="V497" i="1"/>
  <c r="U497" i="1"/>
  <c r="S497" i="1"/>
  <c r="O497" i="1"/>
  <c r="J497" i="1"/>
  <c r="G497" i="1"/>
  <c r="V501" i="1"/>
  <c r="O501" i="1"/>
  <c r="J501" i="1"/>
  <c r="G501" i="1"/>
  <c r="AD501" i="1" s="1"/>
  <c r="V494" i="1"/>
  <c r="U494" i="1"/>
  <c r="S494" i="1"/>
  <c r="O494" i="1"/>
  <c r="J494" i="1"/>
  <c r="G494" i="1"/>
  <c r="V493" i="1"/>
  <c r="U493" i="1"/>
  <c r="S493" i="1"/>
  <c r="O493" i="1"/>
  <c r="J493" i="1"/>
  <c r="G493" i="1"/>
  <c r="V492" i="1"/>
  <c r="U492" i="1"/>
  <c r="S492" i="1"/>
  <c r="O492" i="1"/>
  <c r="J492" i="1"/>
  <c r="G492" i="1"/>
  <c r="V489" i="1"/>
  <c r="U489" i="1"/>
  <c r="S489" i="1"/>
  <c r="O489" i="1"/>
  <c r="J489" i="1"/>
  <c r="G489" i="1"/>
  <c r="V488" i="1"/>
  <c r="U488" i="1"/>
  <c r="S488" i="1"/>
  <c r="O488" i="1"/>
  <c r="J488" i="1"/>
  <c r="G488" i="1"/>
  <c r="V487" i="1"/>
  <c r="U487" i="1"/>
  <c r="S487" i="1"/>
  <c r="O487" i="1"/>
  <c r="J487" i="1"/>
  <c r="G487" i="1"/>
  <c r="V477" i="1"/>
  <c r="U477" i="1"/>
  <c r="S477" i="1"/>
  <c r="O477" i="1"/>
  <c r="J477" i="1"/>
  <c r="G477" i="1"/>
  <c r="V476" i="1"/>
  <c r="U476" i="1"/>
  <c r="S476" i="1"/>
  <c r="O476" i="1"/>
  <c r="J476" i="1"/>
  <c r="G476" i="1"/>
  <c r="V475" i="1"/>
  <c r="U475" i="1"/>
  <c r="S475" i="1"/>
  <c r="O475" i="1"/>
  <c r="J475" i="1"/>
  <c r="G475" i="1"/>
  <c r="V474" i="1"/>
  <c r="U474" i="1"/>
  <c r="S474" i="1"/>
  <c r="O474" i="1"/>
  <c r="J474" i="1"/>
  <c r="G474" i="1"/>
  <c r="V491" i="1"/>
  <c r="O491" i="1"/>
  <c r="J491" i="1"/>
  <c r="G491" i="1"/>
  <c r="AD491" i="1" s="1"/>
  <c r="V471" i="1"/>
  <c r="U471" i="1"/>
  <c r="S471" i="1"/>
  <c r="O471" i="1"/>
  <c r="J471" i="1"/>
  <c r="G471" i="1"/>
  <c r="V470" i="1"/>
  <c r="U470" i="1"/>
  <c r="S470" i="1"/>
  <c r="O470" i="1"/>
  <c r="J470" i="1"/>
  <c r="G470" i="1"/>
  <c r="V469" i="1"/>
  <c r="U469" i="1"/>
  <c r="S469" i="1"/>
  <c r="O469" i="1"/>
  <c r="J469" i="1"/>
  <c r="G469" i="1"/>
  <c r="V468" i="1"/>
  <c r="U468" i="1"/>
  <c r="S468" i="1"/>
  <c r="O468" i="1"/>
  <c r="J468" i="1"/>
  <c r="G468" i="1"/>
  <c r="V466" i="1"/>
  <c r="U466" i="1"/>
  <c r="S466" i="1"/>
  <c r="O466" i="1"/>
  <c r="J466" i="1"/>
  <c r="G466" i="1"/>
  <c r="V465" i="1"/>
  <c r="U465" i="1"/>
  <c r="S465" i="1"/>
  <c r="O465" i="1"/>
  <c r="J465" i="1"/>
  <c r="G465" i="1"/>
  <c r="V464" i="1"/>
  <c r="U464" i="1"/>
  <c r="S464" i="1"/>
  <c r="O464" i="1"/>
  <c r="J464" i="1"/>
  <c r="G464" i="1"/>
  <c r="V463" i="1"/>
  <c r="U463" i="1"/>
  <c r="S463" i="1"/>
  <c r="O463" i="1"/>
  <c r="J463" i="1"/>
  <c r="G463" i="1"/>
  <c r="V462" i="1"/>
  <c r="U462" i="1"/>
  <c r="S462" i="1"/>
  <c r="O462" i="1"/>
  <c r="J462" i="1"/>
  <c r="G462" i="1"/>
  <c r="V461" i="1"/>
  <c r="O461" i="1"/>
  <c r="J461" i="1"/>
  <c r="G461" i="1"/>
  <c r="AD461" i="1" s="1"/>
  <c r="V460" i="1"/>
  <c r="U460" i="1"/>
  <c r="S460" i="1"/>
  <c r="O460" i="1"/>
  <c r="J460" i="1"/>
  <c r="G460" i="1"/>
  <c r="V459" i="1"/>
  <c r="U459" i="1"/>
  <c r="S459" i="1"/>
  <c r="O459" i="1"/>
  <c r="J459" i="1"/>
  <c r="G459" i="1"/>
  <c r="V458" i="1"/>
  <c r="U458" i="1"/>
  <c r="S458" i="1"/>
  <c r="O458" i="1"/>
  <c r="J458" i="1"/>
  <c r="G458" i="1"/>
  <c r="V457" i="1"/>
  <c r="U457" i="1"/>
  <c r="S457" i="1"/>
  <c r="O457" i="1"/>
  <c r="J457" i="1"/>
  <c r="G457" i="1"/>
  <c r="V456" i="1"/>
  <c r="U456" i="1"/>
  <c r="S456" i="1"/>
  <c r="O456" i="1"/>
  <c r="J456" i="1"/>
  <c r="G456" i="1"/>
  <c r="V455" i="1"/>
  <c r="U455" i="1"/>
  <c r="S455" i="1"/>
  <c r="O455" i="1"/>
  <c r="J455" i="1"/>
  <c r="G455" i="1"/>
  <c r="V454" i="1"/>
  <c r="U454" i="1"/>
  <c r="S454" i="1"/>
  <c r="O454" i="1"/>
  <c r="J454" i="1"/>
  <c r="G454" i="1"/>
  <c r="V437" i="1"/>
  <c r="O437" i="1"/>
  <c r="J437" i="1"/>
  <c r="G437" i="1"/>
  <c r="AD437" i="1" s="1"/>
  <c r="V447" i="1"/>
  <c r="U447" i="1"/>
  <c r="S447" i="1"/>
  <c r="O447" i="1"/>
  <c r="J447" i="1"/>
  <c r="G447" i="1"/>
  <c r="V446" i="1"/>
  <c r="U446" i="1"/>
  <c r="S446" i="1"/>
  <c r="O446" i="1"/>
  <c r="J446" i="1"/>
  <c r="G446" i="1"/>
  <c r="V445" i="1"/>
  <c r="U445" i="1"/>
  <c r="S445" i="1"/>
  <c r="O445" i="1"/>
  <c r="J445" i="1"/>
  <c r="G445" i="1"/>
  <c r="V441" i="1"/>
  <c r="U441" i="1"/>
  <c r="S441" i="1"/>
  <c r="O441" i="1"/>
  <c r="J441" i="1"/>
  <c r="G441" i="1"/>
  <c r="V440" i="1"/>
  <c r="U440" i="1"/>
  <c r="S440" i="1"/>
  <c r="O440" i="1"/>
  <c r="J440" i="1"/>
  <c r="G440" i="1"/>
  <c r="V439" i="1"/>
  <c r="U439" i="1"/>
  <c r="S439" i="1"/>
  <c r="O439" i="1"/>
  <c r="J439" i="1"/>
  <c r="G439" i="1"/>
  <c r="V448" i="1"/>
  <c r="O448" i="1"/>
  <c r="J448" i="1"/>
  <c r="G448" i="1"/>
  <c r="AD448" i="1" s="1"/>
  <c r="V432" i="1"/>
  <c r="U432" i="1"/>
  <c r="S432" i="1"/>
  <c r="O432" i="1"/>
  <c r="J432" i="1"/>
  <c r="G432" i="1"/>
  <c r="V431" i="1"/>
  <c r="U431" i="1"/>
  <c r="S431" i="1"/>
  <c r="O431" i="1"/>
  <c r="J431" i="1"/>
  <c r="G431" i="1"/>
  <c r="V430" i="1"/>
  <c r="U430" i="1"/>
  <c r="S430" i="1"/>
  <c r="O430" i="1"/>
  <c r="J430" i="1"/>
  <c r="G430" i="1"/>
  <c r="V429" i="1"/>
  <c r="U429" i="1"/>
  <c r="S429" i="1"/>
  <c r="O429" i="1"/>
  <c r="J429" i="1"/>
  <c r="G429" i="1"/>
  <c r="V428" i="1"/>
  <c r="U428" i="1"/>
  <c r="S428" i="1"/>
  <c r="O428" i="1"/>
  <c r="J428" i="1"/>
  <c r="G428" i="1"/>
  <c r="V427" i="1"/>
  <c r="U427" i="1"/>
  <c r="S427" i="1"/>
  <c r="O427" i="1"/>
  <c r="J427" i="1"/>
  <c r="G427" i="1"/>
  <c r="V426" i="1"/>
  <c r="U426" i="1"/>
  <c r="S426" i="1"/>
  <c r="O426" i="1"/>
  <c r="J426" i="1"/>
  <c r="G426" i="1"/>
  <c r="V425" i="1"/>
  <c r="U425" i="1"/>
  <c r="S425" i="1"/>
  <c r="O425" i="1"/>
  <c r="J425" i="1"/>
  <c r="G425" i="1"/>
  <c r="V424" i="1"/>
  <c r="U424" i="1"/>
  <c r="S424" i="1"/>
  <c r="O424" i="1"/>
  <c r="J424" i="1"/>
  <c r="G424" i="1"/>
  <c r="V423" i="1"/>
  <c r="U423" i="1"/>
  <c r="S423" i="1"/>
  <c r="O423" i="1"/>
  <c r="J423" i="1"/>
  <c r="G423" i="1"/>
  <c r="V421" i="1"/>
  <c r="U421" i="1"/>
  <c r="S421" i="1"/>
  <c r="O421" i="1"/>
  <c r="J421" i="1"/>
  <c r="G421" i="1"/>
  <c r="V420" i="1"/>
  <c r="U420" i="1"/>
  <c r="S420" i="1"/>
  <c r="O420" i="1"/>
  <c r="J420" i="1"/>
  <c r="G420" i="1"/>
  <c r="V419" i="1"/>
  <c r="U419" i="1"/>
  <c r="S419" i="1"/>
  <c r="O419" i="1"/>
  <c r="J419" i="1"/>
  <c r="G419" i="1"/>
  <c r="V418" i="1"/>
  <c r="U418" i="1"/>
  <c r="S418" i="1"/>
  <c r="O418" i="1"/>
  <c r="J418" i="1"/>
  <c r="G418" i="1"/>
  <c r="V417" i="1"/>
  <c r="O417" i="1"/>
  <c r="J417" i="1"/>
  <c r="G417" i="1"/>
  <c r="AD417" i="1" s="1"/>
  <c r="V416" i="1"/>
  <c r="U416" i="1"/>
  <c r="S416" i="1"/>
  <c r="O416" i="1"/>
  <c r="J416" i="1"/>
  <c r="G416" i="1"/>
  <c r="V415" i="1"/>
  <c r="U415" i="1"/>
  <c r="S415" i="1"/>
  <c r="O415" i="1"/>
  <c r="J415" i="1"/>
  <c r="G415" i="1"/>
  <c r="V414" i="1"/>
  <c r="U414" i="1"/>
  <c r="S414" i="1"/>
  <c r="O414" i="1"/>
  <c r="J414" i="1"/>
  <c r="G414" i="1"/>
  <c r="V413" i="1"/>
  <c r="U413" i="1"/>
  <c r="S413" i="1"/>
  <c r="O413" i="1"/>
  <c r="J413" i="1"/>
  <c r="G413" i="1"/>
  <c r="V412" i="1"/>
  <c r="U412" i="1"/>
  <c r="S412" i="1"/>
  <c r="O412" i="1"/>
  <c r="J412" i="1"/>
  <c r="G412" i="1"/>
  <c r="V411" i="1"/>
  <c r="U411" i="1"/>
  <c r="S411" i="1"/>
  <c r="O411" i="1"/>
  <c r="J411" i="1"/>
  <c r="G411" i="1"/>
  <c r="V410" i="1"/>
  <c r="U410" i="1"/>
  <c r="S410" i="1"/>
  <c r="O410" i="1"/>
  <c r="J410" i="1"/>
  <c r="G410" i="1"/>
  <c r="V409" i="1"/>
  <c r="U409" i="1"/>
  <c r="S409" i="1"/>
  <c r="O409" i="1"/>
  <c r="J409" i="1"/>
  <c r="G409" i="1"/>
  <c r="V408" i="1"/>
  <c r="U408" i="1"/>
  <c r="S408" i="1"/>
  <c r="O408" i="1"/>
  <c r="J408" i="1"/>
  <c r="G408" i="1"/>
  <c r="V407" i="1"/>
  <c r="U407" i="1"/>
  <c r="S407" i="1"/>
  <c r="O407" i="1"/>
  <c r="J407" i="1"/>
  <c r="G407" i="1"/>
  <c r="V402" i="1"/>
  <c r="O402" i="1"/>
  <c r="J402" i="1"/>
  <c r="G402" i="1"/>
  <c r="AD402" i="1" s="1"/>
  <c r="V401" i="1"/>
  <c r="U401" i="1"/>
  <c r="S401" i="1"/>
  <c r="O401" i="1"/>
  <c r="J401" i="1"/>
  <c r="G401" i="1"/>
  <c r="V400" i="1"/>
  <c r="U400" i="1"/>
  <c r="S400" i="1"/>
  <c r="O400" i="1"/>
  <c r="J400" i="1"/>
  <c r="G400" i="1"/>
  <c r="V399" i="1"/>
  <c r="U399" i="1"/>
  <c r="S399" i="1"/>
  <c r="O399" i="1"/>
  <c r="J399" i="1"/>
  <c r="G399" i="1"/>
  <c r="V398" i="1"/>
  <c r="O398" i="1"/>
  <c r="J398" i="1"/>
  <c r="G398" i="1"/>
  <c r="AD398" i="1" s="1"/>
  <c r="V397" i="1"/>
  <c r="U397" i="1"/>
  <c r="S397" i="1"/>
  <c r="O397" i="1"/>
  <c r="J397" i="1"/>
  <c r="G397" i="1"/>
  <c r="V396" i="1"/>
  <c r="U396" i="1"/>
  <c r="S396" i="1"/>
  <c r="O396" i="1"/>
  <c r="J396" i="1"/>
  <c r="G396" i="1"/>
  <c r="V395" i="1"/>
  <c r="O395" i="1"/>
  <c r="J395" i="1"/>
  <c r="G395" i="1"/>
  <c r="AD395" i="1" s="1"/>
  <c r="AE409" i="1" l="1"/>
  <c r="AD409" i="1" s="1"/>
  <c r="AE429" i="1"/>
  <c r="AE441" i="1"/>
  <c r="AD441" i="1" s="1"/>
  <c r="AE456" i="1"/>
  <c r="AD456" i="1" s="1"/>
  <c r="AE463" i="1"/>
  <c r="AD463" i="1" s="1"/>
  <c r="AE489" i="1"/>
  <c r="AD489" i="1" s="1"/>
  <c r="AE499" i="1"/>
  <c r="AD499" i="1" s="1"/>
  <c r="AE401" i="1"/>
  <c r="AD401" i="1" s="1"/>
  <c r="AE412" i="1"/>
  <c r="AD412" i="1" s="1"/>
  <c r="AE419" i="1"/>
  <c r="AD419" i="1" s="1"/>
  <c r="AE400" i="1"/>
  <c r="AD400" i="1" s="1"/>
  <c r="AE411" i="1"/>
  <c r="AD411" i="1" s="1"/>
  <c r="AE418" i="1"/>
  <c r="AD418" i="1" s="1"/>
  <c r="AE427" i="1"/>
  <c r="AD427" i="1" s="1"/>
  <c r="AE439" i="1"/>
  <c r="AD439" i="1" s="1"/>
  <c r="AE454" i="1"/>
  <c r="AD454" i="1" s="1"/>
  <c r="AE493" i="1"/>
  <c r="AD493" i="1" s="1"/>
  <c r="AE416" i="1"/>
  <c r="AD416" i="1" s="1"/>
  <c r="AE424" i="1"/>
  <c r="AD424" i="1" s="1"/>
  <c r="AE469" i="1"/>
  <c r="AD469" i="1" s="1"/>
  <c r="AE477" i="1"/>
  <c r="AD477" i="1" s="1"/>
  <c r="AE397" i="1"/>
  <c r="AD397" i="1" s="1"/>
  <c r="AE415" i="1"/>
  <c r="AD415" i="1" s="1"/>
  <c r="AE423" i="1"/>
  <c r="AD423" i="1" s="1"/>
  <c r="AE460" i="1"/>
  <c r="AD460" i="1" s="1"/>
  <c r="AE468" i="1"/>
  <c r="AD468" i="1" s="1"/>
  <c r="AE476" i="1"/>
  <c r="AD476" i="1" s="1"/>
  <c r="AE430" i="1"/>
  <c r="AD430" i="1" s="1"/>
  <c r="AE445" i="1"/>
  <c r="AD445" i="1" s="1"/>
  <c r="AE457" i="1"/>
  <c r="AD457" i="1" s="1"/>
  <c r="AE464" i="1"/>
  <c r="AD464" i="1" s="1"/>
  <c r="AE494" i="1"/>
  <c r="AD494" i="1" s="1"/>
  <c r="AE408" i="1"/>
  <c r="AD408" i="1" s="1"/>
  <c r="AE426" i="1"/>
  <c r="AD426" i="1" s="1"/>
  <c r="AE471" i="1"/>
  <c r="AD471" i="1" s="1"/>
  <c r="AE488" i="1"/>
  <c r="AD488" i="1" s="1"/>
  <c r="AE498" i="1"/>
  <c r="AD498" i="1" s="1"/>
  <c r="AO9" i="1"/>
  <c r="AP9" i="1"/>
  <c r="AE413" i="1"/>
  <c r="AD413" i="1" s="1"/>
  <c r="AE420" i="1"/>
  <c r="AD420" i="1" s="1"/>
  <c r="AE431" i="1"/>
  <c r="AD431" i="1" s="1"/>
  <c r="AE446" i="1"/>
  <c r="AD446" i="1" s="1"/>
  <c r="AE458" i="1"/>
  <c r="AD458" i="1" s="1"/>
  <c r="AE465" i="1"/>
  <c r="AD465" i="1" s="1"/>
  <c r="AE474" i="1"/>
  <c r="AD474" i="1" s="1"/>
  <c r="AE399" i="1"/>
  <c r="AD399" i="1" s="1"/>
  <c r="AE410" i="1"/>
  <c r="AD410" i="1" s="1"/>
  <c r="AE428" i="1"/>
  <c r="AD428" i="1" s="1"/>
  <c r="AE440" i="1"/>
  <c r="AD440" i="1" s="1"/>
  <c r="AE455" i="1"/>
  <c r="AD455" i="1" s="1"/>
  <c r="AE462" i="1"/>
  <c r="AD462" i="1" s="1"/>
  <c r="AE492" i="1"/>
  <c r="AD492" i="1" s="1"/>
  <c r="AE407" i="1"/>
  <c r="AD407" i="1" s="1"/>
  <c r="AE425" i="1"/>
  <c r="AD425" i="1" s="1"/>
  <c r="AE470" i="1"/>
  <c r="AD470" i="1" s="1"/>
  <c r="AE487" i="1"/>
  <c r="AD487" i="1" s="1"/>
  <c r="AE497" i="1"/>
  <c r="AD497" i="1" s="1"/>
  <c r="AD429" i="1"/>
  <c r="AE396" i="1"/>
  <c r="AD396" i="1" s="1"/>
  <c r="AE414" i="1"/>
  <c r="AD414" i="1" s="1"/>
  <c r="AE421" i="1"/>
  <c r="AD421" i="1" s="1"/>
  <c r="AE432" i="1"/>
  <c r="AD432" i="1" s="1"/>
  <c r="AE447" i="1"/>
  <c r="AD447" i="1" s="1"/>
  <c r="AE459" i="1"/>
  <c r="AD459" i="1" s="1"/>
  <c r="AE466" i="1"/>
  <c r="AD466" i="1" s="1"/>
  <c r="AE475" i="1"/>
  <c r="AD475" i="1" s="1"/>
  <c r="AN7" i="1"/>
  <c r="AH7" i="1"/>
  <c r="AM7" i="1" s="1"/>
  <c r="AB398" i="1"/>
  <c r="H416" i="1"/>
  <c r="H455" i="1"/>
  <c r="H462" i="1"/>
  <c r="H466" i="1"/>
  <c r="H471" i="1"/>
  <c r="H475" i="1"/>
  <c r="H488" i="1"/>
  <c r="H494" i="1"/>
  <c r="H498" i="1"/>
  <c r="H401" i="1"/>
  <c r="H447" i="1"/>
  <c r="H407" i="1"/>
  <c r="H418" i="1"/>
  <c r="H427" i="1"/>
  <c r="H439" i="1"/>
  <c r="H454" i="1"/>
  <c r="H465" i="1"/>
  <c r="H474" i="1"/>
  <c r="H487" i="1"/>
  <c r="H493" i="1"/>
  <c r="H497" i="1"/>
  <c r="H424" i="1"/>
  <c r="H459" i="1"/>
  <c r="H411" i="1"/>
  <c r="H415" i="1"/>
  <c r="H423" i="1"/>
  <c r="H431" i="1"/>
  <c r="H446" i="1"/>
  <c r="H458" i="1"/>
  <c r="H470" i="1"/>
  <c r="H395" i="1"/>
  <c r="H398" i="1"/>
  <c r="H428" i="1"/>
  <c r="H400" i="1"/>
  <c r="H399" i="1"/>
  <c r="H414" i="1"/>
  <c r="H426" i="1"/>
  <c r="H445" i="1"/>
  <c r="H461" i="1"/>
  <c r="H469" i="1"/>
  <c r="H477" i="1"/>
  <c r="H492" i="1"/>
  <c r="H472" i="1"/>
  <c r="H408" i="1"/>
  <c r="H432" i="1"/>
  <c r="H397" i="1"/>
  <c r="H396" i="1"/>
  <c r="H410" i="1"/>
  <c r="H421" i="1"/>
  <c r="H430" i="1"/>
  <c r="H457" i="1"/>
  <c r="H464" i="1"/>
  <c r="H412" i="1"/>
  <c r="H440" i="1"/>
  <c r="H409" i="1"/>
  <c r="H417" i="1"/>
  <c r="H425" i="1"/>
  <c r="H448" i="1"/>
  <c r="H437" i="1"/>
  <c r="H463" i="1"/>
  <c r="H491" i="1"/>
  <c r="H489" i="1"/>
  <c r="H501" i="1"/>
  <c r="H499" i="1"/>
  <c r="H419" i="1"/>
  <c r="H402" i="1"/>
  <c r="H413" i="1"/>
  <c r="H420" i="1"/>
  <c r="H429" i="1"/>
  <c r="H441" i="1"/>
  <c r="H456" i="1"/>
  <c r="H460" i="1"/>
  <c r="H468" i="1"/>
  <c r="H476" i="1"/>
  <c r="V345" i="1"/>
  <c r="O345" i="1"/>
  <c r="J345" i="1"/>
  <c r="G345" i="1"/>
  <c r="AD345" i="1" s="1"/>
  <c r="V342" i="1"/>
  <c r="O342" i="1"/>
  <c r="J342" i="1"/>
  <c r="G342" i="1"/>
  <c r="AD342" i="1" s="1"/>
  <c r="V341" i="1"/>
  <c r="O341" i="1"/>
  <c r="J341" i="1"/>
  <c r="G341" i="1"/>
  <c r="AD341" i="1" s="1"/>
  <c r="V314" i="1"/>
  <c r="O314" i="1"/>
  <c r="J314" i="1"/>
  <c r="G314" i="1"/>
  <c r="AD314" i="1" s="1"/>
  <c r="V311" i="1"/>
  <c r="O311" i="1"/>
  <c r="J311" i="1"/>
  <c r="G311" i="1"/>
  <c r="AD311" i="1" s="1"/>
  <c r="V299" i="1"/>
  <c r="O299" i="1"/>
  <c r="J299" i="1"/>
  <c r="G299" i="1"/>
  <c r="AD299" i="1" s="1"/>
  <c r="V296" i="1"/>
  <c r="O296" i="1"/>
  <c r="J296" i="1"/>
  <c r="G296" i="1"/>
  <c r="AD296" i="1" s="1"/>
  <c r="V268" i="1"/>
  <c r="O268" i="1"/>
  <c r="J268" i="1"/>
  <c r="G268" i="1"/>
  <c r="AD268" i="1" s="1"/>
  <c r="V265" i="1"/>
  <c r="O265" i="1"/>
  <c r="J265" i="1"/>
  <c r="G265" i="1"/>
  <c r="AD265" i="1" s="1"/>
  <c r="V260" i="1"/>
  <c r="O260" i="1"/>
  <c r="J260" i="1"/>
  <c r="G260" i="1"/>
  <c r="AD260" i="1" s="1"/>
  <c r="AP7" i="1" l="1"/>
  <c r="AN6" i="1"/>
  <c r="AH6" i="1"/>
  <c r="AM6" i="1" s="1"/>
  <c r="AB260" i="1"/>
  <c r="AB265" i="1"/>
  <c r="AB268" i="1"/>
  <c r="AB296" i="1"/>
  <c r="AB299" i="1"/>
  <c r="AB311" i="1"/>
  <c r="AB314" i="1"/>
  <c r="AB341" i="1"/>
  <c r="AB342" i="1"/>
  <c r="AB345" i="1"/>
  <c r="H296" i="1"/>
  <c r="H311" i="1"/>
  <c r="H260" i="1"/>
  <c r="H268" i="1"/>
  <c r="H299" i="1"/>
  <c r="H314" i="1"/>
  <c r="H342" i="1"/>
  <c r="H265" i="1"/>
  <c r="H345" i="1"/>
  <c r="H341" i="1"/>
  <c r="V334" i="1"/>
  <c r="O334" i="1"/>
  <c r="J334" i="1"/>
  <c r="G334" i="1"/>
  <c r="AD334" i="1" s="1"/>
  <c r="G300" i="1"/>
  <c r="AD300" i="1" s="1"/>
  <c r="V300" i="1"/>
  <c r="O300" i="1"/>
  <c r="J300" i="1"/>
  <c r="G361" i="1"/>
  <c r="G360" i="1"/>
  <c r="G359" i="1"/>
  <c r="G367" i="1"/>
  <c r="AD367" i="1" s="1"/>
  <c r="G357" i="1"/>
  <c r="G356" i="1"/>
  <c r="G355" i="1"/>
  <c r="G351" i="1"/>
  <c r="G350" i="1"/>
  <c r="G349" i="1"/>
  <c r="G339" i="1"/>
  <c r="G338" i="1"/>
  <c r="G337" i="1"/>
  <c r="G336" i="1"/>
  <c r="G352" i="1"/>
  <c r="AD352" i="1" s="1"/>
  <c r="G333" i="1"/>
  <c r="G332" i="1"/>
  <c r="G331" i="1"/>
  <c r="G330" i="1"/>
  <c r="G328" i="1"/>
  <c r="G327" i="1"/>
  <c r="G326" i="1"/>
  <c r="G325" i="1"/>
  <c r="G324" i="1"/>
  <c r="G323" i="1"/>
  <c r="AD323" i="1" s="1"/>
  <c r="G322" i="1"/>
  <c r="G321" i="1"/>
  <c r="G320" i="1"/>
  <c r="G319" i="1"/>
  <c r="G318" i="1"/>
  <c r="G317" i="1"/>
  <c r="G316" i="1"/>
  <c r="G309" i="1"/>
  <c r="G308" i="1"/>
  <c r="G307" i="1"/>
  <c r="G310" i="1"/>
  <c r="AD310" i="1" s="1"/>
  <c r="G304" i="1"/>
  <c r="G303" i="1"/>
  <c r="G302" i="1"/>
  <c r="G295" i="1"/>
  <c r="G294" i="1"/>
  <c r="G293" i="1"/>
  <c r="G292" i="1"/>
  <c r="G291" i="1"/>
  <c r="G289" i="1"/>
  <c r="G288" i="1"/>
  <c r="G287" i="1"/>
  <c r="G286" i="1"/>
  <c r="G285" i="1"/>
  <c r="G284" i="1"/>
  <c r="G283" i="1"/>
  <c r="G282" i="1"/>
  <c r="G281" i="1"/>
  <c r="G279" i="1"/>
  <c r="AD279" i="1" s="1"/>
  <c r="G278" i="1"/>
  <c r="G277" i="1"/>
  <c r="G276" i="1"/>
  <c r="G275" i="1"/>
  <c r="G274" i="1"/>
  <c r="G273" i="1"/>
  <c r="G272" i="1"/>
  <c r="G271" i="1"/>
  <c r="G270" i="1"/>
  <c r="G269" i="1"/>
  <c r="G264" i="1"/>
  <c r="AD264" i="1" s="1"/>
  <c r="G263" i="1"/>
  <c r="G262" i="1"/>
  <c r="AO7" i="1" l="1"/>
  <c r="AO6" i="1"/>
  <c r="AP6" i="1"/>
  <c r="H334" i="1"/>
  <c r="H300" i="1"/>
  <c r="V392" i="1"/>
  <c r="O392" i="1"/>
  <c r="J392" i="1"/>
  <c r="H392" i="1"/>
  <c r="D207" i="2"/>
  <c r="D206" i="2"/>
  <c r="D205" i="2"/>
  <c r="D204" i="2"/>
  <c r="D203" i="2"/>
  <c r="D202" i="2"/>
  <c r="D201" i="2"/>
  <c r="D200" i="2"/>
  <c r="D199" i="2"/>
  <c r="S360" i="1" s="1"/>
  <c r="D198" i="2"/>
  <c r="D196" i="2"/>
  <c r="D195" i="2"/>
  <c r="D194" i="2"/>
  <c r="D193" i="2"/>
  <c r="D192" i="2"/>
  <c r="D191" i="2"/>
  <c r="D190" i="2"/>
  <c r="D189" i="2"/>
  <c r="D188" i="2"/>
  <c r="D187" i="2"/>
  <c r="D185" i="2"/>
  <c r="D184" i="2"/>
  <c r="D183" i="2"/>
  <c r="D182" i="2"/>
  <c r="D181" i="2"/>
  <c r="D180" i="2"/>
  <c r="D179" i="2"/>
  <c r="D178" i="2"/>
  <c r="D177" i="2"/>
  <c r="D176" i="2"/>
  <c r="D174" i="2"/>
  <c r="D173" i="2"/>
  <c r="D172" i="2"/>
  <c r="D171" i="2"/>
  <c r="D170" i="2"/>
  <c r="D169" i="2"/>
  <c r="D168" i="2"/>
  <c r="D167" i="2"/>
  <c r="D166" i="2"/>
  <c r="D165" i="2"/>
  <c r="V391" i="1"/>
  <c r="O391" i="1"/>
  <c r="J391" i="1"/>
  <c r="H391" i="1"/>
  <c r="V390" i="1"/>
  <c r="O390" i="1"/>
  <c r="J390" i="1"/>
  <c r="H390" i="1"/>
  <c r="V361" i="1"/>
  <c r="U361" i="1"/>
  <c r="S361" i="1"/>
  <c r="O361" i="1"/>
  <c r="J361" i="1"/>
  <c r="H361" i="1"/>
  <c r="V360" i="1"/>
  <c r="U360" i="1"/>
  <c r="O360" i="1"/>
  <c r="J360" i="1"/>
  <c r="H360" i="1"/>
  <c r="V359" i="1"/>
  <c r="O359" i="1"/>
  <c r="J359" i="1"/>
  <c r="H359" i="1"/>
  <c r="V367" i="1"/>
  <c r="O367" i="1"/>
  <c r="J367" i="1"/>
  <c r="H367" i="1"/>
  <c r="V357" i="1"/>
  <c r="U357" i="1"/>
  <c r="S357" i="1"/>
  <c r="O357" i="1"/>
  <c r="J357" i="1"/>
  <c r="H357" i="1"/>
  <c r="V356" i="1"/>
  <c r="U356" i="1"/>
  <c r="S356" i="1"/>
  <c r="O356" i="1"/>
  <c r="J356" i="1"/>
  <c r="H356" i="1"/>
  <c r="V355" i="1"/>
  <c r="U355" i="1"/>
  <c r="S355" i="1"/>
  <c r="O355" i="1"/>
  <c r="J355" i="1"/>
  <c r="H355" i="1"/>
  <c r="V351" i="1"/>
  <c r="U351" i="1"/>
  <c r="S351" i="1"/>
  <c r="O351" i="1"/>
  <c r="J351" i="1"/>
  <c r="H351" i="1"/>
  <c r="V350" i="1"/>
  <c r="U350" i="1"/>
  <c r="S350" i="1"/>
  <c r="O350" i="1"/>
  <c r="J350" i="1"/>
  <c r="H350" i="1"/>
  <c r="V349" i="1"/>
  <c r="U349" i="1"/>
  <c r="S349" i="1"/>
  <c r="O349" i="1"/>
  <c r="J349" i="1"/>
  <c r="H349" i="1"/>
  <c r="V339" i="1"/>
  <c r="U339" i="1"/>
  <c r="S339" i="1"/>
  <c r="O339" i="1"/>
  <c r="J339" i="1"/>
  <c r="H339" i="1"/>
  <c r="V338" i="1"/>
  <c r="U338" i="1"/>
  <c r="S338" i="1"/>
  <c r="O338" i="1"/>
  <c r="J338" i="1"/>
  <c r="H338" i="1"/>
  <c r="V337" i="1"/>
  <c r="U337" i="1"/>
  <c r="S337" i="1"/>
  <c r="O337" i="1"/>
  <c r="J337" i="1"/>
  <c r="H337" i="1"/>
  <c r="V336" i="1"/>
  <c r="U336" i="1"/>
  <c r="S336" i="1"/>
  <c r="O336" i="1"/>
  <c r="J336" i="1"/>
  <c r="H336" i="1"/>
  <c r="V352" i="1"/>
  <c r="O352" i="1"/>
  <c r="J352" i="1"/>
  <c r="H352" i="1"/>
  <c r="V333" i="1"/>
  <c r="U333" i="1"/>
  <c r="S333" i="1"/>
  <c r="O333" i="1"/>
  <c r="J333" i="1"/>
  <c r="H333" i="1"/>
  <c r="V332" i="1"/>
  <c r="U332" i="1"/>
  <c r="S332" i="1"/>
  <c r="O332" i="1"/>
  <c r="J332" i="1"/>
  <c r="H332" i="1"/>
  <c r="V331" i="1"/>
  <c r="U331" i="1"/>
  <c r="S331" i="1"/>
  <c r="O331" i="1"/>
  <c r="J331" i="1"/>
  <c r="H331" i="1"/>
  <c r="V330" i="1"/>
  <c r="U330" i="1"/>
  <c r="S330" i="1"/>
  <c r="O330" i="1"/>
  <c r="J330" i="1"/>
  <c r="H330" i="1"/>
  <c r="V328" i="1"/>
  <c r="U328" i="1"/>
  <c r="S328" i="1"/>
  <c r="O328" i="1"/>
  <c r="J328" i="1"/>
  <c r="H328" i="1"/>
  <c r="V327" i="1"/>
  <c r="U327" i="1"/>
  <c r="S327" i="1"/>
  <c r="O327" i="1"/>
  <c r="J327" i="1"/>
  <c r="H327" i="1"/>
  <c r="V326" i="1"/>
  <c r="U326" i="1"/>
  <c r="S326" i="1"/>
  <c r="O326" i="1"/>
  <c r="J326" i="1"/>
  <c r="H326" i="1"/>
  <c r="V325" i="1"/>
  <c r="U325" i="1"/>
  <c r="S325" i="1"/>
  <c r="O325" i="1"/>
  <c r="J325" i="1"/>
  <c r="H325" i="1"/>
  <c r="V324" i="1"/>
  <c r="U324" i="1"/>
  <c r="S324" i="1"/>
  <c r="O324" i="1"/>
  <c r="J324" i="1"/>
  <c r="H324" i="1"/>
  <c r="V323" i="1"/>
  <c r="O323" i="1"/>
  <c r="J323" i="1"/>
  <c r="H323" i="1"/>
  <c r="V322" i="1"/>
  <c r="U322" i="1"/>
  <c r="S322" i="1"/>
  <c r="O322" i="1"/>
  <c r="J322" i="1"/>
  <c r="H322" i="1"/>
  <c r="V321" i="1"/>
  <c r="U321" i="1"/>
  <c r="S321" i="1"/>
  <c r="O321" i="1"/>
  <c r="J321" i="1"/>
  <c r="H321" i="1"/>
  <c r="V320" i="1"/>
  <c r="U320" i="1"/>
  <c r="S320" i="1"/>
  <c r="O320" i="1"/>
  <c r="J320" i="1"/>
  <c r="H320" i="1"/>
  <c r="V319" i="1"/>
  <c r="U319" i="1"/>
  <c r="S319" i="1"/>
  <c r="O319" i="1"/>
  <c r="J319" i="1"/>
  <c r="H319" i="1"/>
  <c r="V318" i="1"/>
  <c r="U318" i="1"/>
  <c r="S318" i="1"/>
  <c r="O318" i="1"/>
  <c r="J318" i="1"/>
  <c r="H318" i="1"/>
  <c r="V317" i="1"/>
  <c r="U317" i="1"/>
  <c r="S317" i="1"/>
  <c r="O317" i="1"/>
  <c r="J317" i="1"/>
  <c r="H317" i="1"/>
  <c r="V316" i="1"/>
  <c r="U316" i="1"/>
  <c r="S316" i="1"/>
  <c r="O316" i="1"/>
  <c r="J316" i="1"/>
  <c r="H316" i="1"/>
  <c r="AE317" i="1" l="1"/>
  <c r="AD317" i="1" s="1"/>
  <c r="AE318" i="1"/>
  <c r="AD318" i="1" s="1"/>
  <c r="AE325" i="1"/>
  <c r="AD325" i="1" s="1"/>
  <c r="AE321" i="1"/>
  <c r="AD321" i="1" s="1"/>
  <c r="AE328" i="1"/>
  <c r="AD328" i="1" s="1"/>
  <c r="AE337" i="1"/>
  <c r="AD337" i="1" s="1"/>
  <c r="AE333" i="1"/>
  <c r="AD333" i="1" s="1"/>
  <c r="AE350" i="1"/>
  <c r="AD350" i="1" s="1"/>
  <c r="AE351" i="1"/>
  <c r="AD351" i="1" s="1"/>
  <c r="AE316" i="1"/>
  <c r="AD316" i="1" s="1"/>
  <c r="AE332" i="1"/>
  <c r="AD332" i="1" s="1"/>
  <c r="AE349" i="1"/>
  <c r="AD349" i="1" s="1"/>
  <c r="AE356" i="1"/>
  <c r="AD356" i="1" s="1"/>
  <c r="AE361" i="1"/>
  <c r="AD361" i="1" s="1"/>
  <c r="AE326" i="1"/>
  <c r="AD326" i="1" s="1"/>
  <c r="AE331" i="1"/>
  <c r="AD331" i="1" s="1"/>
  <c r="AE339" i="1"/>
  <c r="AD339" i="1" s="1"/>
  <c r="AE319" i="1"/>
  <c r="AD319" i="1" s="1"/>
  <c r="AE357" i="1"/>
  <c r="AD357" i="1" s="1"/>
  <c r="AE324" i="1"/>
  <c r="AD324" i="1" s="1"/>
  <c r="AE355" i="1"/>
  <c r="AD355" i="1" s="1"/>
  <c r="AE330" i="1"/>
  <c r="AD330" i="1" s="1"/>
  <c r="AE338" i="1"/>
  <c r="AD338" i="1" s="1"/>
  <c r="AE360" i="1"/>
  <c r="AD360" i="1" s="1"/>
  <c r="AE322" i="1"/>
  <c r="AD322" i="1" s="1"/>
  <c r="AE320" i="1"/>
  <c r="AD320" i="1" s="1"/>
  <c r="AE327" i="1"/>
  <c r="AD327" i="1" s="1"/>
  <c r="AE336" i="1"/>
  <c r="AD336" i="1" s="1"/>
  <c r="U359" i="1"/>
  <c r="S359" i="1"/>
  <c r="V309" i="1"/>
  <c r="U309" i="1"/>
  <c r="S309" i="1"/>
  <c r="O309" i="1"/>
  <c r="J309" i="1"/>
  <c r="H309" i="1"/>
  <c r="V308" i="1"/>
  <c r="U308" i="1"/>
  <c r="S308" i="1"/>
  <c r="O308" i="1"/>
  <c r="J308" i="1"/>
  <c r="H308" i="1"/>
  <c r="V307" i="1"/>
  <c r="U307" i="1"/>
  <c r="S307" i="1"/>
  <c r="O307" i="1"/>
  <c r="J307" i="1"/>
  <c r="H307" i="1"/>
  <c r="V310" i="1"/>
  <c r="O310" i="1"/>
  <c r="J310" i="1"/>
  <c r="H310" i="1"/>
  <c r="V304" i="1"/>
  <c r="U304" i="1"/>
  <c r="S304" i="1"/>
  <c r="O304" i="1"/>
  <c r="J304" i="1"/>
  <c r="H304" i="1"/>
  <c r="V303" i="1"/>
  <c r="U303" i="1"/>
  <c r="S303" i="1"/>
  <c r="O303" i="1"/>
  <c r="J303" i="1"/>
  <c r="H303" i="1"/>
  <c r="V302" i="1"/>
  <c r="U302" i="1"/>
  <c r="S302" i="1"/>
  <c r="O302" i="1"/>
  <c r="J302" i="1"/>
  <c r="H302" i="1"/>
  <c r="V295" i="1"/>
  <c r="U295" i="1"/>
  <c r="S295" i="1"/>
  <c r="O295" i="1"/>
  <c r="J295" i="1"/>
  <c r="H295" i="1"/>
  <c r="V294" i="1"/>
  <c r="U294" i="1"/>
  <c r="S294" i="1"/>
  <c r="O294" i="1"/>
  <c r="J294" i="1"/>
  <c r="H294" i="1"/>
  <c r="V293" i="1"/>
  <c r="U293" i="1"/>
  <c r="S293" i="1"/>
  <c r="O293" i="1"/>
  <c r="J293" i="1"/>
  <c r="H293" i="1"/>
  <c r="V292" i="1"/>
  <c r="U292" i="1"/>
  <c r="S292" i="1"/>
  <c r="O292" i="1"/>
  <c r="J292" i="1"/>
  <c r="H292" i="1"/>
  <c r="V291" i="1"/>
  <c r="U291" i="1"/>
  <c r="S291" i="1"/>
  <c r="O291" i="1"/>
  <c r="J291" i="1"/>
  <c r="H291" i="1"/>
  <c r="V289" i="1"/>
  <c r="U289" i="1"/>
  <c r="S289" i="1"/>
  <c r="O289" i="1"/>
  <c r="J289" i="1"/>
  <c r="H289" i="1"/>
  <c r="V288" i="1"/>
  <c r="U288" i="1"/>
  <c r="S288" i="1"/>
  <c r="O288" i="1"/>
  <c r="J288" i="1"/>
  <c r="H288" i="1"/>
  <c r="V287" i="1"/>
  <c r="U287" i="1"/>
  <c r="S287" i="1"/>
  <c r="O287" i="1"/>
  <c r="J287" i="1"/>
  <c r="H287" i="1"/>
  <c r="V286" i="1"/>
  <c r="U286" i="1"/>
  <c r="S286" i="1"/>
  <c r="O286" i="1"/>
  <c r="J286" i="1"/>
  <c r="H286" i="1"/>
  <c r="V285" i="1"/>
  <c r="U285" i="1"/>
  <c r="S285" i="1"/>
  <c r="O285" i="1"/>
  <c r="J285" i="1"/>
  <c r="H285" i="1"/>
  <c r="V284" i="1"/>
  <c r="U284" i="1"/>
  <c r="S284" i="1"/>
  <c r="O284" i="1"/>
  <c r="J284" i="1"/>
  <c r="H284" i="1"/>
  <c r="V283" i="1"/>
  <c r="U283" i="1"/>
  <c r="S283" i="1"/>
  <c r="O283" i="1"/>
  <c r="J283" i="1"/>
  <c r="H283" i="1"/>
  <c r="V282" i="1"/>
  <c r="U282" i="1"/>
  <c r="S282" i="1"/>
  <c r="O282" i="1"/>
  <c r="J282" i="1"/>
  <c r="H282" i="1"/>
  <c r="V281" i="1"/>
  <c r="U281" i="1"/>
  <c r="S281" i="1"/>
  <c r="O281" i="1"/>
  <c r="J281" i="1"/>
  <c r="H281" i="1"/>
  <c r="V279" i="1"/>
  <c r="O279" i="1"/>
  <c r="J279" i="1"/>
  <c r="H279" i="1"/>
  <c r="V278" i="1"/>
  <c r="U278" i="1"/>
  <c r="S278" i="1"/>
  <c r="O278" i="1"/>
  <c r="J278" i="1"/>
  <c r="H278" i="1"/>
  <c r="V277" i="1"/>
  <c r="U277" i="1"/>
  <c r="S277" i="1"/>
  <c r="O277" i="1"/>
  <c r="J277" i="1"/>
  <c r="H277" i="1"/>
  <c r="V276" i="1"/>
  <c r="U276" i="1"/>
  <c r="S276" i="1"/>
  <c r="O276" i="1"/>
  <c r="J276" i="1"/>
  <c r="H276" i="1"/>
  <c r="V275" i="1"/>
  <c r="U275" i="1"/>
  <c r="S275" i="1"/>
  <c r="O275" i="1"/>
  <c r="J275" i="1"/>
  <c r="H275" i="1"/>
  <c r="V274" i="1"/>
  <c r="U274" i="1"/>
  <c r="S274" i="1"/>
  <c r="O274" i="1"/>
  <c r="J274" i="1"/>
  <c r="H274" i="1"/>
  <c r="V273" i="1"/>
  <c r="U273" i="1"/>
  <c r="S273" i="1"/>
  <c r="O273" i="1"/>
  <c r="J273" i="1"/>
  <c r="H273" i="1"/>
  <c r="V272" i="1"/>
  <c r="U272" i="1"/>
  <c r="S272" i="1"/>
  <c r="O272" i="1"/>
  <c r="J272" i="1"/>
  <c r="H272" i="1"/>
  <c r="V271" i="1"/>
  <c r="U271" i="1"/>
  <c r="S271" i="1"/>
  <c r="O271" i="1"/>
  <c r="J271" i="1"/>
  <c r="H271" i="1"/>
  <c r="V270" i="1"/>
  <c r="U270" i="1"/>
  <c r="S270" i="1"/>
  <c r="O270" i="1"/>
  <c r="J270" i="1"/>
  <c r="H270" i="1"/>
  <c r="V269" i="1"/>
  <c r="U269" i="1"/>
  <c r="S269" i="1"/>
  <c r="O269" i="1"/>
  <c r="J269" i="1"/>
  <c r="H269" i="1"/>
  <c r="V264" i="1"/>
  <c r="O264" i="1"/>
  <c r="J264" i="1"/>
  <c r="H264" i="1"/>
  <c r="V263" i="1"/>
  <c r="U263" i="1"/>
  <c r="S263" i="1"/>
  <c r="O263" i="1"/>
  <c r="J263" i="1"/>
  <c r="H263" i="1"/>
  <c r="V262" i="1"/>
  <c r="U262" i="1"/>
  <c r="S262" i="1"/>
  <c r="O262" i="1"/>
  <c r="J262" i="1"/>
  <c r="H262" i="1"/>
  <c r="V261" i="1"/>
  <c r="U261" i="1"/>
  <c r="S261" i="1"/>
  <c r="O261" i="1"/>
  <c r="J261" i="1"/>
  <c r="G261" i="1"/>
  <c r="V259" i="1"/>
  <c r="U259" i="1"/>
  <c r="S259" i="1"/>
  <c r="O259" i="1"/>
  <c r="J259" i="1"/>
  <c r="G259" i="1"/>
  <c r="V258" i="1"/>
  <c r="U258" i="1"/>
  <c r="S258" i="1"/>
  <c r="O258" i="1"/>
  <c r="J258" i="1"/>
  <c r="G258" i="1"/>
  <c r="V257" i="1"/>
  <c r="O257" i="1"/>
  <c r="J257" i="1"/>
  <c r="G257" i="1"/>
  <c r="AD257" i="1" s="1"/>
  <c r="AE276" i="1" l="1"/>
  <c r="AD276" i="1" s="1"/>
  <c r="AE288" i="1"/>
  <c r="AD288" i="1" s="1"/>
  <c r="AE284" i="1"/>
  <c r="AD284" i="1" s="1"/>
  <c r="AE293" i="1"/>
  <c r="AD293" i="1" s="1"/>
  <c r="AE303" i="1"/>
  <c r="AD303" i="1" s="1"/>
  <c r="AE275" i="1"/>
  <c r="AD275" i="1" s="1"/>
  <c r="AE283" i="1"/>
  <c r="AD283" i="1" s="1"/>
  <c r="AE287" i="1"/>
  <c r="AD287" i="1" s="1"/>
  <c r="AE258" i="1"/>
  <c r="AD258" i="1" s="1"/>
  <c r="AE263" i="1"/>
  <c r="AD263" i="1" s="1"/>
  <c r="AE270" i="1"/>
  <c r="AD270" i="1" s="1"/>
  <c r="AE274" i="1"/>
  <c r="AD274" i="1" s="1"/>
  <c r="AE278" i="1"/>
  <c r="AD278" i="1" s="1"/>
  <c r="AE282" i="1"/>
  <c r="AD282" i="1" s="1"/>
  <c r="AE286" i="1"/>
  <c r="AD286" i="1" s="1"/>
  <c r="AE295" i="1"/>
  <c r="AD295" i="1" s="1"/>
  <c r="AE309" i="1"/>
  <c r="AD309" i="1" s="1"/>
  <c r="AE269" i="1"/>
  <c r="AD269" i="1" s="1"/>
  <c r="AE277" i="1"/>
  <c r="AD277" i="1" s="1"/>
  <c r="AE285" i="1"/>
  <c r="AD285" i="1" s="1"/>
  <c r="AE294" i="1"/>
  <c r="AD294" i="1" s="1"/>
  <c r="AE304" i="1"/>
  <c r="AD304" i="1" s="1"/>
  <c r="AE308" i="1"/>
  <c r="AD308" i="1" s="1"/>
  <c r="AE259" i="1"/>
  <c r="AD259" i="1" s="1"/>
  <c r="AE271" i="1"/>
  <c r="AD271" i="1" s="1"/>
  <c r="AE289" i="1"/>
  <c r="AD289" i="1" s="1"/>
  <c r="AE261" i="1"/>
  <c r="AD261" i="1" s="1"/>
  <c r="AE272" i="1"/>
  <c r="AD272" i="1" s="1"/>
  <c r="AE291" i="1"/>
  <c r="AD291" i="1" s="1"/>
  <c r="AE262" i="1"/>
  <c r="AD262" i="1" s="1"/>
  <c r="AE273" i="1"/>
  <c r="AD273" i="1" s="1"/>
  <c r="AE281" i="1"/>
  <c r="AD281" i="1" s="1"/>
  <c r="AE292" i="1"/>
  <c r="AD292" i="1" s="1"/>
  <c r="AE359" i="1"/>
  <c r="AD359" i="1" s="1"/>
  <c r="AE302" i="1"/>
  <c r="AD302" i="1" s="1"/>
  <c r="AE307" i="1"/>
  <c r="AD307" i="1" s="1"/>
  <c r="H258" i="1"/>
  <c r="H259" i="1"/>
  <c r="H261" i="1"/>
  <c r="H257" i="1"/>
  <c r="V241" i="1"/>
  <c r="O241" i="1"/>
  <c r="J241" i="1"/>
  <c r="H241" i="1"/>
  <c r="V240" i="1"/>
  <c r="O240" i="1"/>
  <c r="J240" i="1"/>
  <c r="H240" i="1"/>
  <c r="V233" i="1"/>
  <c r="O233" i="1"/>
  <c r="J233" i="1"/>
  <c r="H233" i="1"/>
  <c r="V232" i="1"/>
  <c r="O232" i="1"/>
  <c r="J232" i="1"/>
  <c r="H232" i="1"/>
  <c r="V217" i="1"/>
  <c r="O217" i="1"/>
  <c r="J217" i="1"/>
  <c r="H217" i="1"/>
  <c r="V224" i="1"/>
  <c r="O224" i="1"/>
  <c r="J224" i="1"/>
  <c r="H224" i="1"/>
  <c r="V223" i="1"/>
  <c r="O223" i="1"/>
  <c r="J223" i="1"/>
  <c r="H223" i="1"/>
  <c r="G230" i="1"/>
  <c r="O253" i="1"/>
  <c r="J253" i="1"/>
  <c r="H253" i="1"/>
  <c r="V252" i="1"/>
  <c r="O252" i="1"/>
  <c r="J252" i="1"/>
  <c r="H252" i="1"/>
  <c r="V246" i="1"/>
  <c r="U246" i="1"/>
  <c r="S246" i="1"/>
  <c r="O246" i="1"/>
  <c r="J246" i="1"/>
  <c r="G246" i="1"/>
  <c r="V256" i="1"/>
  <c r="O256" i="1"/>
  <c r="J256" i="1"/>
  <c r="H256" i="1"/>
  <c r="V255" i="1"/>
  <c r="O255" i="1"/>
  <c r="J255" i="1"/>
  <c r="H255" i="1"/>
  <c r="V254" i="1"/>
  <c r="O254" i="1"/>
  <c r="J254" i="1"/>
  <c r="H254" i="1"/>
  <c r="V251" i="1"/>
  <c r="U251" i="1"/>
  <c r="S251" i="1"/>
  <c r="O251" i="1"/>
  <c r="J251" i="1"/>
  <c r="G251" i="1"/>
  <c r="V250" i="1"/>
  <c r="U250" i="1"/>
  <c r="S250" i="1"/>
  <c r="O250" i="1"/>
  <c r="J250" i="1"/>
  <c r="G250" i="1"/>
  <c r="V249" i="1"/>
  <c r="U249" i="1"/>
  <c r="S249" i="1"/>
  <c r="O249" i="1"/>
  <c r="J249" i="1"/>
  <c r="G249" i="1"/>
  <c r="V248" i="1"/>
  <c r="U248" i="1"/>
  <c r="S248" i="1"/>
  <c r="O248" i="1"/>
  <c r="J248" i="1"/>
  <c r="G248" i="1"/>
  <c r="V247" i="1"/>
  <c r="U247" i="1"/>
  <c r="S247" i="1"/>
  <c r="O247" i="1"/>
  <c r="J247" i="1"/>
  <c r="G247" i="1"/>
  <c r="V245" i="1"/>
  <c r="O245" i="1"/>
  <c r="J245" i="1"/>
  <c r="H245" i="1"/>
  <c r="V244" i="1"/>
  <c r="U244" i="1"/>
  <c r="S244" i="1"/>
  <c r="O244" i="1"/>
  <c r="J244" i="1"/>
  <c r="G244" i="1"/>
  <c r="V243" i="1"/>
  <c r="U243" i="1"/>
  <c r="S243" i="1"/>
  <c r="O243" i="1"/>
  <c r="J243" i="1"/>
  <c r="G243" i="1"/>
  <c r="V242" i="1"/>
  <c r="U242" i="1"/>
  <c r="S242" i="1"/>
  <c r="O242" i="1"/>
  <c r="J242" i="1"/>
  <c r="G242" i="1"/>
  <c r="V239" i="1"/>
  <c r="U239" i="1"/>
  <c r="S239" i="1"/>
  <c r="O239" i="1"/>
  <c r="J239" i="1"/>
  <c r="G239" i="1"/>
  <c r="V238" i="1"/>
  <c r="U238" i="1"/>
  <c r="S238" i="1"/>
  <c r="O238" i="1"/>
  <c r="J238" i="1"/>
  <c r="G238" i="1"/>
  <c r="V237" i="1"/>
  <c r="U237" i="1"/>
  <c r="S237" i="1"/>
  <c r="O237" i="1"/>
  <c r="J237" i="1"/>
  <c r="G237" i="1"/>
  <c r="V236" i="1"/>
  <c r="U236" i="1"/>
  <c r="S236" i="1"/>
  <c r="O236" i="1"/>
  <c r="J236" i="1"/>
  <c r="G236" i="1"/>
  <c r="V235" i="1"/>
  <c r="U235" i="1"/>
  <c r="S235" i="1"/>
  <c r="O235" i="1"/>
  <c r="J235" i="1"/>
  <c r="G235" i="1"/>
  <c r="V234" i="1"/>
  <c r="U234" i="1"/>
  <c r="S234" i="1"/>
  <c r="O234" i="1"/>
  <c r="J234" i="1"/>
  <c r="G234" i="1"/>
  <c r="V231" i="1"/>
  <c r="O231" i="1"/>
  <c r="J231" i="1"/>
  <c r="H231" i="1"/>
  <c r="V230" i="1"/>
  <c r="U230" i="1"/>
  <c r="S230" i="1"/>
  <c r="O230" i="1"/>
  <c r="J230" i="1"/>
  <c r="V229" i="1"/>
  <c r="U229" i="1"/>
  <c r="S229" i="1"/>
  <c r="O229" i="1"/>
  <c r="J229" i="1"/>
  <c r="G229" i="1"/>
  <c r="V228" i="1"/>
  <c r="U228" i="1"/>
  <c r="S228" i="1"/>
  <c r="O228" i="1"/>
  <c r="J228" i="1"/>
  <c r="G228" i="1"/>
  <c r="V227" i="1"/>
  <c r="U227" i="1"/>
  <c r="S227" i="1"/>
  <c r="O227" i="1"/>
  <c r="J227" i="1"/>
  <c r="G227" i="1"/>
  <c r="V226" i="1"/>
  <c r="U226" i="1"/>
  <c r="S226" i="1"/>
  <c r="AE226" i="1" s="1"/>
  <c r="O226" i="1"/>
  <c r="J226" i="1"/>
  <c r="G226" i="1"/>
  <c r="V225" i="1"/>
  <c r="U225" i="1"/>
  <c r="S225" i="1"/>
  <c r="O225" i="1"/>
  <c r="J225" i="1"/>
  <c r="G225" i="1"/>
  <c r="V222" i="1"/>
  <c r="U222" i="1"/>
  <c r="S222" i="1"/>
  <c r="O222" i="1"/>
  <c r="J222" i="1"/>
  <c r="G222" i="1"/>
  <c r="V221" i="1"/>
  <c r="U221" i="1"/>
  <c r="S221" i="1"/>
  <c r="O221" i="1"/>
  <c r="J221" i="1"/>
  <c r="G221" i="1"/>
  <c r="V220" i="1"/>
  <c r="O220" i="1"/>
  <c r="J220" i="1"/>
  <c r="H220" i="1"/>
  <c r="V219" i="1"/>
  <c r="U219" i="1"/>
  <c r="S219" i="1"/>
  <c r="O219" i="1"/>
  <c r="J219" i="1"/>
  <c r="G219" i="1"/>
  <c r="V218" i="1"/>
  <c r="U218" i="1"/>
  <c r="S218" i="1"/>
  <c r="O218" i="1"/>
  <c r="J218" i="1"/>
  <c r="G218" i="1"/>
  <c r="V216" i="1"/>
  <c r="U216" i="1"/>
  <c r="S216" i="1"/>
  <c r="AE216" i="1" s="1"/>
  <c r="O216" i="1"/>
  <c r="J216" i="1"/>
  <c r="G216" i="1"/>
  <c r="V215" i="1"/>
  <c r="U215" i="1"/>
  <c r="S215" i="1"/>
  <c r="O215" i="1"/>
  <c r="J215" i="1"/>
  <c r="G215" i="1"/>
  <c r="V214" i="1"/>
  <c r="O214" i="1"/>
  <c r="J214" i="1"/>
  <c r="G214" i="1"/>
  <c r="AD214" i="1" s="1"/>
  <c r="V204" i="1"/>
  <c r="U204" i="1"/>
  <c r="S204" i="1"/>
  <c r="O204" i="1"/>
  <c r="J204" i="1"/>
  <c r="G204" i="1"/>
  <c r="V207" i="1"/>
  <c r="O207" i="1"/>
  <c r="J207" i="1"/>
  <c r="H207" i="1"/>
  <c r="V190" i="1"/>
  <c r="O190" i="1"/>
  <c r="J190" i="1"/>
  <c r="H190" i="1"/>
  <c r="V189" i="1"/>
  <c r="O189" i="1"/>
  <c r="J189" i="1"/>
  <c r="H189" i="1"/>
  <c r="V181" i="1"/>
  <c r="O181" i="1"/>
  <c r="J181" i="1"/>
  <c r="H181" i="1"/>
  <c r="V180" i="1"/>
  <c r="O180" i="1"/>
  <c r="J180" i="1"/>
  <c r="H180" i="1"/>
  <c r="V171" i="1"/>
  <c r="O171" i="1"/>
  <c r="J171" i="1"/>
  <c r="H171" i="1"/>
  <c r="V170" i="1"/>
  <c r="O170" i="1"/>
  <c r="J170" i="1"/>
  <c r="H170" i="1"/>
  <c r="G201" i="1"/>
  <c r="G200" i="1"/>
  <c r="G199" i="1"/>
  <c r="G198" i="1"/>
  <c r="G197" i="1"/>
  <c r="G196" i="1"/>
  <c r="G187" i="1"/>
  <c r="G186" i="1"/>
  <c r="G185" i="1"/>
  <c r="G184" i="1"/>
  <c r="G183" i="1"/>
  <c r="G182" i="1"/>
  <c r="G179" i="1"/>
  <c r="G178" i="1"/>
  <c r="V213" i="1"/>
  <c r="O213" i="1"/>
  <c r="J213" i="1"/>
  <c r="H213" i="1"/>
  <c r="V212" i="1"/>
  <c r="O212" i="1"/>
  <c r="J212" i="1"/>
  <c r="H212" i="1"/>
  <c r="V211" i="1"/>
  <c r="O211" i="1"/>
  <c r="J211" i="1"/>
  <c r="H211" i="1"/>
  <c r="V210" i="1"/>
  <c r="U210" i="1"/>
  <c r="S210" i="1"/>
  <c r="O210" i="1"/>
  <c r="J210" i="1"/>
  <c r="G210" i="1"/>
  <c r="V209" i="1"/>
  <c r="U209" i="1"/>
  <c r="S209" i="1"/>
  <c r="O209" i="1"/>
  <c r="J209" i="1"/>
  <c r="G209" i="1"/>
  <c r="V208" i="1"/>
  <c r="U208" i="1"/>
  <c r="S208" i="1"/>
  <c r="O208" i="1"/>
  <c r="J208" i="1"/>
  <c r="G208" i="1"/>
  <c r="V205" i="1"/>
  <c r="U205" i="1"/>
  <c r="S205" i="1"/>
  <c r="O205" i="1"/>
  <c r="J205" i="1"/>
  <c r="G205" i="1"/>
  <c r="V203" i="1"/>
  <c r="U203" i="1"/>
  <c r="S203" i="1"/>
  <c r="O203" i="1"/>
  <c r="J203" i="1"/>
  <c r="G203" i="1"/>
  <c r="V202" i="1"/>
  <c r="U202" i="1"/>
  <c r="S202" i="1"/>
  <c r="O202" i="1"/>
  <c r="J202" i="1"/>
  <c r="G202" i="1"/>
  <c r="V206" i="1"/>
  <c r="O206" i="1"/>
  <c r="J206" i="1"/>
  <c r="G206" i="1"/>
  <c r="AD206" i="1" s="1"/>
  <c r="V201" i="1"/>
  <c r="U201" i="1"/>
  <c r="S201" i="1"/>
  <c r="O201" i="1"/>
  <c r="J201" i="1"/>
  <c r="V200" i="1"/>
  <c r="U200" i="1"/>
  <c r="S200" i="1"/>
  <c r="O200" i="1"/>
  <c r="J200" i="1"/>
  <c r="V199" i="1"/>
  <c r="U199" i="1"/>
  <c r="S199" i="1"/>
  <c r="O199" i="1"/>
  <c r="J199" i="1"/>
  <c r="V198" i="1"/>
  <c r="U198" i="1"/>
  <c r="S198" i="1"/>
  <c r="O198" i="1"/>
  <c r="J198" i="1"/>
  <c r="V197" i="1"/>
  <c r="U197" i="1"/>
  <c r="S197" i="1"/>
  <c r="O197" i="1"/>
  <c r="J197" i="1"/>
  <c r="V196" i="1"/>
  <c r="U196" i="1"/>
  <c r="S196" i="1"/>
  <c r="O196" i="1"/>
  <c r="J196" i="1"/>
  <c r="V195" i="1"/>
  <c r="U195" i="1"/>
  <c r="S195" i="1"/>
  <c r="O195" i="1"/>
  <c r="J195" i="1"/>
  <c r="G195" i="1"/>
  <c r="V194" i="1"/>
  <c r="U194" i="1"/>
  <c r="S194" i="1"/>
  <c r="O194" i="1"/>
  <c r="J194" i="1"/>
  <c r="G194" i="1"/>
  <c r="V193" i="1"/>
  <c r="U193" i="1"/>
  <c r="S193" i="1"/>
  <c r="O193" i="1"/>
  <c r="J193" i="1"/>
  <c r="G193" i="1"/>
  <c r="V192" i="1"/>
  <c r="U192" i="1"/>
  <c r="S192" i="1"/>
  <c r="O192" i="1"/>
  <c r="J192" i="1"/>
  <c r="G192" i="1"/>
  <c r="V191" i="1"/>
  <c r="U191" i="1"/>
  <c r="S191" i="1"/>
  <c r="O191" i="1"/>
  <c r="J191" i="1"/>
  <c r="G191" i="1"/>
  <c r="V188" i="1"/>
  <c r="O188" i="1"/>
  <c r="J188" i="1"/>
  <c r="G188" i="1"/>
  <c r="AD188" i="1" s="1"/>
  <c r="V187" i="1"/>
  <c r="U187" i="1"/>
  <c r="S187" i="1"/>
  <c r="O187" i="1"/>
  <c r="J187" i="1"/>
  <c r="V186" i="1"/>
  <c r="U186" i="1"/>
  <c r="S186" i="1"/>
  <c r="O186" i="1"/>
  <c r="J186" i="1"/>
  <c r="V185" i="1"/>
  <c r="U185" i="1"/>
  <c r="S185" i="1"/>
  <c r="O185" i="1"/>
  <c r="J185" i="1"/>
  <c r="V184" i="1"/>
  <c r="U184" i="1"/>
  <c r="S184" i="1"/>
  <c r="O184" i="1"/>
  <c r="J184" i="1"/>
  <c r="V183" i="1"/>
  <c r="U183" i="1"/>
  <c r="S183" i="1"/>
  <c r="O183" i="1"/>
  <c r="J183" i="1"/>
  <c r="V182" i="1"/>
  <c r="U182" i="1"/>
  <c r="S182" i="1"/>
  <c r="O182" i="1"/>
  <c r="J182" i="1"/>
  <c r="V179" i="1"/>
  <c r="U179" i="1"/>
  <c r="S179" i="1"/>
  <c r="O179" i="1"/>
  <c r="J179" i="1"/>
  <c r="V178" i="1"/>
  <c r="U178" i="1"/>
  <c r="S178" i="1"/>
  <c r="O178" i="1"/>
  <c r="J178" i="1"/>
  <c r="V177" i="1"/>
  <c r="U177" i="1"/>
  <c r="S177" i="1"/>
  <c r="O177" i="1"/>
  <c r="J177" i="1"/>
  <c r="G177" i="1"/>
  <c r="V176" i="1"/>
  <c r="U176" i="1"/>
  <c r="S176" i="1"/>
  <c r="O176" i="1"/>
  <c r="J176" i="1"/>
  <c r="G176" i="1"/>
  <c r="V175" i="1"/>
  <c r="O175" i="1"/>
  <c r="J175" i="1"/>
  <c r="G175" i="1"/>
  <c r="AD175" i="1" s="1"/>
  <c r="V174" i="1"/>
  <c r="U174" i="1"/>
  <c r="S174" i="1"/>
  <c r="O174" i="1"/>
  <c r="J174" i="1"/>
  <c r="G174" i="1"/>
  <c r="V173" i="1"/>
  <c r="U173" i="1"/>
  <c r="S173" i="1"/>
  <c r="O173" i="1"/>
  <c r="J173" i="1"/>
  <c r="G173" i="1"/>
  <c r="V172" i="1"/>
  <c r="U172" i="1"/>
  <c r="S172" i="1"/>
  <c r="O172" i="1"/>
  <c r="J172" i="1"/>
  <c r="G172" i="1"/>
  <c r="V169" i="1"/>
  <c r="U169" i="1"/>
  <c r="S169" i="1"/>
  <c r="O169" i="1"/>
  <c r="J169" i="1"/>
  <c r="G169" i="1"/>
  <c r="V168" i="1"/>
  <c r="U168" i="1"/>
  <c r="S168" i="1"/>
  <c r="O168" i="1"/>
  <c r="J168" i="1"/>
  <c r="G168" i="1"/>
  <c r="V167" i="1"/>
  <c r="O167" i="1"/>
  <c r="J167" i="1"/>
  <c r="G167" i="1"/>
  <c r="AD167" i="1" s="1"/>
  <c r="O163" i="1"/>
  <c r="J163" i="1"/>
  <c r="H163" i="1"/>
  <c r="V162" i="1"/>
  <c r="O162" i="1"/>
  <c r="J162" i="1"/>
  <c r="H162" i="1"/>
  <c r="V155" i="1"/>
  <c r="O155" i="1"/>
  <c r="J155" i="1"/>
  <c r="H155" i="1"/>
  <c r="V154" i="1"/>
  <c r="O154" i="1"/>
  <c r="J154" i="1"/>
  <c r="H154" i="1"/>
  <c r="V145" i="1"/>
  <c r="O145" i="1"/>
  <c r="J145" i="1"/>
  <c r="H145" i="1"/>
  <c r="V144" i="1"/>
  <c r="O144" i="1"/>
  <c r="J144" i="1"/>
  <c r="H144" i="1"/>
  <c r="V135" i="1"/>
  <c r="O135" i="1"/>
  <c r="J135" i="1"/>
  <c r="H135" i="1"/>
  <c r="O134" i="1"/>
  <c r="J134" i="1"/>
  <c r="H134" i="1"/>
  <c r="O131" i="1"/>
  <c r="J131" i="1"/>
  <c r="H131" i="1"/>
  <c r="V122" i="1"/>
  <c r="O122" i="1"/>
  <c r="J122" i="1"/>
  <c r="H122" i="1"/>
  <c r="V121" i="1"/>
  <c r="O121" i="1"/>
  <c r="J121" i="1"/>
  <c r="H121" i="1"/>
  <c r="G142" i="1"/>
  <c r="G141" i="1"/>
  <c r="G140" i="1"/>
  <c r="G139" i="1"/>
  <c r="G138" i="1"/>
  <c r="V166" i="1"/>
  <c r="O166" i="1"/>
  <c r="J166" i="1"/>
  <c r="H166" i="1"/>
  <c r="V165" i="1"/>
  <c r="O165" i="1"/>
  <c r="J165" i="1"/>
  <c r="H165" i="1"/>
  <c r="V164" i="1"/>
  <c r="O164" i="1"/>
  <c r="J164" i="1"/>
  <c r="H164" i="1"/>
  <c r="V161" i="1"/>
  <c r="O161" i="1"/>
  <c r="J161" i="1"/>
  <c r="G161" i="1"/>
  <c r="AD161" i="1" s="1"/>
  <c r="V160" i="1"/>
  <c r="O160" i="1"/>
  <c r="J160" i="1"/>
  <c r="G160" i="1"/>
  <c r="AD160" i="1" s="1"/>
  <c r="V159" i="1"/>
  <c r="O159" i="1"/>
  <c r="J159" i="1"/>
  <c r="G159" i="1"/>
  <c r="AD159" i="1" s="1"/>
  <c r="V153" i="1"/>
  <c r="O153" i="1"/>
  <c r="J153" i="1"/>
  <c r="G153" i="1"/>
  <c r="AD153" i="1" s="1"/>
  <c r="V158" i="1"/>
  <c r="U158" i="1"/>
  <c r="S158" i="1"/>
  <c r="O158" i="1"/>
  <c r="J158" i="1"/>
  <c r="G158" i="1"/>
  <c r="V157" i="1"/>
  <c r="U157" i="1"/>
  <c r="S157" i="1"/>
  <c r="O157" i="1"/>
  <c r="J157" i="1"/>
  <c r="G157" i="1"/>
  <c r="V156" i="1"/>
  <c r="U156" i="1"/>
  <c r="S156" i="1"/>
  <c r="O156" i="1"/>
  <c r="J156" i="1"/>
  <c r="G156" i="1"/>
  <c r="V152" i="1"/>
  <c r="U152" i="1"/>
  <c r="S152" i="1"/>
  <c r="O152" i="1"/>
  <c r="J152" i="1"/>
  <c r="G152" i="1"/>
  <c r="V151" i="1"/>
  <c r="U151" i="1"/>
  <c r="S151" i="1"/>
  <c r="O151" i="1"/>
  <c r="J151" i="1"/>
  <c r="G151" i="1"/>
  <c r="V150" i="1"/>
  <c r="U150" i="1"/>
  <c r="S150" i="1"/>
  <c r="O150" i="1"/>
  <c r="J150" i="1"/>
  <c r="G150" i="1"/>
  <c r="V149" i="1"/>
  <c r="U149" i="1"/>
  <c r="S149" i="1"/>
  <c r="O149" i="1"/>
  <c r="J149" i="1"/>
  <c r="G149" i="1"/>
  <c r="V148" i="1"/>
  <c r="U148" i="1"/>
  <c r="S148" i="1"/>
  <c r="O148" i="1"/>
  <c r="J148" i="1"/>
  <c r="G148" i="1"/>
  <c r="V147" i="1"/>
  <c r="U147" i="1"/>
  <c r="S147" i="1"/>
  <c r="O147" i="1"/>
  <c r="J147" i="1"/>
  <c r="G147" i="1"/>
  <c r="V146" i="1"/>
  <c r="U146" i="1"/>
  <c r="S146" i="1"/>
  <c r="O146" i="1"/>
  <c r="J146" i="1"/>
  <c r="G146" i="1"/>
  <c r="V143" i="1"/>
  <c r="O143" i="1"/>
  <c r="J143" i="1"/>
  <c r="G143" i="1"/>
  <c r="AD143" i="1" s="1"/>
  <c r="V142" i="1"/>
  <c r="U142" i="1"/>
  <c r="S142" i="1"/>
  <c r="O142" i="1"/>
  <c r="J142" i="1"/>
  <c r="V141" i="1"/>
  <c r="U141" i="1"/>
  <c r="S141" i="1"/>
  <c r="O141" i="1"/>
  <c r="J141" i="1"/>
  <c r="V140" i="1"/>
  <c r="U140" i="1"/>
  <c r="S140" i="1"/>
  <c r="O140" i="1"/>
  <c r="J140" i="1"/>
  <c r="V139" i="1"/>
  <c r="U139" i="1"/>
  <c r="S139" i="1"/>
  <c r="AE139" i="1" s="1"/>
  <c r="O139" i="1"/>
  <c r="J139" i="1"/>
  <c r="V138" i="1"/>
  <c r="U138" i="1"/>
  <c r="S138" i="1"/>
  <c r="O138" i="1"/>
  <c r="J138" i="1"/>
  <c r="V137" i="1"/>
  <c r="U137" i="1"/>
  <c r="S137" i="1"/>
  <c r="O137" i="1"/>
  <c r="J137" i="1"/>
  <c r="G137" i="1"/>
  <c r="V136" i="1"/>
  <c r="U136" i="1"/>
  <c r="S136" i="1"/>
  <c r="O136" i="1"/>
  <c r="J136" i="1"/>
  <c r="G136" i="1"/>
  <c r="V133" i="1"/>
  <c r="U133" i="1"/>
  <c r="S133" i="1"/>
  <c r="O133" i="1"/>
  <c r="J133" i="1"/>
  <c r="G133" i="1"/>
  <c r="U132" i="1"/>
  <c r="S132" i="1"/>
  <c r="O132" i="1"/>
  <c r="J132" i="1"/>
  <c r="G132" i="1"/>
  <c r="V130" i="1"/>
  <c r="O130" i="1"/>
  <c r="J130" i="1"/>
  <c r="G130" i="1"/>
  <c r="AD130" i="1" s="1"/>
  <c r="U129" i="1"/>
  <c r="S129" i="1"/>
  <c r="O129" i="1"/>
  <c r="J129" i="1"/>
  <c r="G129" i="1"/>
  <c r="V128" i="1"/>
  <c r="U128" i="1"/>
  <c r="S128" i="1"/>
  <c r="O128" i="1"/>
  <c r="J128" i="1"/>
  <c r="G128" i="1"/>
  <c r="V127" i="1"/>
  <c r="U127" i="1"/>
  <c r="S127" i="1"/>
  <c r="O127" i="1"/>
  <c r="J127" i="1"/>
  <c r="G127" i="1"/>
  <c r="V126" i="1"/>
  <c r="U126" i="1"/>
  <c r="S126" i="1"/>
  <c r="O126" i="1"/>
  <c r="J126" i="1"/>
  <c r="G126" i="1"/>
  <c r="V125" i="1"/>
  <c r="U125" i="1"/>
  <c r="S125" i="1"/>
  <c r="O125" i="1"/>
  <c r="J125" i="1"/>
  <c r="G125" i="1"/>
  <c r="V124" i="1"/>
  <c r="U124" i="1"/>
  <c r="S124" i="1"/>
  <c r="O124" i="1"/>
  <c r="J124" i="1"/>
  <c r="G124" i="1"/>
  <c r="V123" i="1"/>
  <c r="U123" i="1"/>
  <c r="S123" i="1"/>
  <c r="O123" i="1"/>
  <c r="J123" i="1"/>
  <c r="G123" i="1"/>
  <c r="V120" i="1"/>
  <c r="U120" i="1"/>
  <c r="S120" i="1"/>
  <c r="O120" i="1"/>
  <c r="J120" i="1"/>
  <c r="G120" i="1"/>
  <c r="V119" i="1"/>
  <c r="U119" i="1"/>
  <c r="S119" i="1"/>
  <c r="O119" i="1"/>
  <c r="J119" i="1"/>
  <c r="G119" i="1"/>
  <c r="V118" i="1"/>
  <c r="O118" i="1"/>
  <c r="J118" i="1"/>
  <c r="G118" i="1"/>
  <c r="AD118" i="1" s="1"/>
  <c r="V111" i="1"/>
  <c r="O111" i="1"/>
  <c r="J111" i="1"/>
  <c r="H111" i="1"/>
  <c r="V110" i="1"/>
  <c r="O110" i="1"/>
  <c r="J110" i="1"/>
  <c r="H110" i="1"/>
  <c r="V109" i="1"/>
  <c r="O109" i="1"/>
  <c r="J109" i="1"/>
  <c r="H109" i="1"/>
  <c r="V108" i="1"/>
  <c r="O108" i="1"/>
  <c r="J108" i="1"/>
  <c r="H108" i="1"/>
  <c r="V84" i="1"/>
  <c r="O84" i="1"/>
  <c r="J84" i="1"/>
  <c r="H84" i="1"/>
  <c r="V83" i="1"/>
  <c r="O83" i="1"/>
  <c r="J83" i="1"/>
  <c r="H83" i="1"/>
  <c r="V72" i="1"/>
  <c r="O72" i="1"/>
  <c r="J72" i="1"/>
  <c r="H72" i="1"/>
  <c r="H93" i="1"/>
  <c r="G88" i="1"/>
  <c r="V117" i="1"/>
  <c r="O117" i="1"/>
  <c r="J117" i="1"/>
  <c r="H117" i="1"/>
  <c r="V116" i="1"/>
  <c r="O116" i="1"/>
  <c r="J116" i="1"/>
  <c r="H116" i="1"/>
  <c r="V115" i="1"/>
  <c r="O115" i="1"/>
  <c r="J115" i="1"/>
  <c r="H115" i="1"/>
  <c r="V114" i="1"/>
  <c r="U114" i="1"/>
  <c r="S114" i="1"/>
  <c r="O114" i="1"/>
  <c r="J114" i="1"/>
  <c r="G114" i="1"/>
  <c r="V113" i="1"/>
  <c r="U113" i="1"/>
  <c r="S113" i="1"/>
  <c r="O113" i="1"/>
  <c r="J113" i="1"/>
  <c r="G113" i="1"/>
  <c r="V112" i="1"/>
  <c r="U112" i="1"/>
  <c r="S112" i="1"/>
  <c r="O112" i="1"/>
  <c r="J112" i="1"/>
  <c r="G112" i="1"/>
  <c r="V107" i="1"/>
  <c r="O107" i="1"/>
  <c r="J107" i="1"/>
  <c r="G107" i="1"/>
  <c r="AD107" i="1" s="1"/>
  <c r="V106" i="1"/>
  <c r="U106" i="1"/>
  <c r="S106" i="1"/>
  <c r="O106" i="1"/>
  <c r="J106" i="1"/>
  <c r="G106" i="1"/>
  <c r="V105" i="1"/>
  <c r="U105" i="1"/>
  <c r="S105" i="1"/>
  <c r="O105" i="1"/>
  <c r="J105" i="1"/>
  <c r="G105" i="1"/>
  <c r="V104" i="1"/>
  <c r="U104" i="1"/>
  <c r="S104" i="1"/>
  <c r="AE104" i="1" s="1"/>
  <c r="O104" i="1"/>
  <c r="J104" i="1"/>
  <c r="G104" i="1"/>
  <c r="V103" i="1"/>
  <c r="U103" i="1"/>
  <c r="S103" i="1"/>
  <c r="O103" i="1"/>
  <c r="J103" i="1"/>
  <c r="G103" i="1"/>
  <c r="V102" i="1"/>
  <c r="U102" i="1"/>
  <c r="S102" i="1"/>
  <c r="O102" i="1"/>
  <c r="J102" i="1"/>
  <c r="G102" i="1"/>
  <c r="V101" i="1"/>
  <c r="U101" i="1"/>
  <c r="S101" i="1"/>
  <c r="O101" i="1"/>
  <c r="J101" i="1"/>
  <c r="G101" i="1"/>
  <c r="V100" i="1"/>
  <c r="U100" i="1"/>
  <c r="S100" i="1"/>
  <c r="O100" i="1"/>
  <c r="J100" i="1"/>
  <c r="G100" i="1"/>
  <c r="V99" i="1"/>
  <c r="U99" i="1"/>
  <c r="S99" i="1"/>
  <c r="O99" i="1"/>
  <c r="J99" i="1"/>
  <c r="G99" i="1"/>
  <c r="V98" i="1"/>
  <c r="U98" i="1"/>
  <c r="S98" i="1"/>
  <c r="O98" i="1"/>
  <c r="J98" i="1"/>
  <c r="G98" i="1"/>
  <c r="V97" i="1"/>
  <c r="U97" i="1"/>
  <c r="S97" i="1"/>
  <c r="O97" i="1"/>
  <c r="J97" i="1"/>
  <c r="G97" i="1"/>
  <c r="V96" i="1"/>
  <c r="U96" i="1"/>
  <c r="S96" i="1"/>
  <c r="O96" i="1"/>
  <c r="J96" i="1"/>
  <c r="G96" i="1"/>
  <c r="V95" i="1"/>
  <c r="U95" i="1"/>
  <c r="S95" i="1"/>
  <c r="O95" i="1"/>
  <c r="J95" i="1"/>
  <c r="G95" i="1"/>
  <c r="V94" i="1"/>
  <c r="U94" i="1"/>
  <c r="S94" i="1"/>
  <c r="O94" i="1"/>
  <c r="J94" i="1"/>
  <c r="G94" i="1"/>
  <c r="V93" i="1"/>
  <c r="U93" i="1"/>
  <c r="S93" i="1"/>
  <c r="O93" i="1"/>
  <c r="J93" i="1"/>
  <c r="V92" i="1"/>
  <c r="U92" i="1"/>
  <c r="S92" i="1"/>
  <c r="O92" i="1"/>
  <c r="J92" i="1"/>
  <c r="G92" i="1"/>
  <c r="V91" i="1"/>
  <c r="U91" i="1"/>
  <c r="S91" i="1"/>
  <c r="O91" i="1"/>
  <c r="J91" i="1"/>
  <c r="G91" i="1"/>
  <c r="V90" i="1"/>
  <c r="U90" i="1"/>
  <c r="S90" i="1"/>
  <c r="O90" i="1"/>
  <c r="J90" i="1"/>
  <c r="G90" i="1"/>
  <c r="V89" i="1"/>
  <c r="O89" i="1"/>
  <c r="J89" i="1"/>
  <c r="G89" i="1"/>
  <c r="AD89" i="1" s="1"/>
  <c r="V88" i="1"/>
  <c r="U88" i="1"/>
  <c r="S88" i="1"/>
  <c r="O88" i="1"/>
  <c r="J88" i="1"/>
  <c r="V87" i="1"/>
  <c r="U87" i="1"/>
  <c r="S87" i="1"/>
  <c r="O87" i="1"/>
  <c r="J87" i="1"/>
  <c r="H87" i="1"/>
  <c r="V86" i="1"/>
  <c r="U86" i="1"/>
  <c r="S86" i="1"/>
  <c r="O86" i="1"/>
  <c r="J86" i="1"/>
  <c r="G86" i="1"/>
  <c r="V85" i="1"/>
  <c r="U85" i="1"/>
  <c r="S85" i="1"/>
  <c r="O85" i="1"/>
  <c r="J85" i="1"/>
  <c r="G85" i="1"/>
  <c r="V82" i="1"/>
  <c r="U82" i="1"/>
  <c r="S82" i="1"/>
  <c r="O82" i="1"/>
  <c r="J82" i="1"/>
  <c r="G82" i="1"/>
  <c r="V81" i="1"/>
  <c r="U81" i="1"/>
  <c r="S81" i="1"/>
  <c r="O81" i="1"/>
  <c r="J81" i="1"/>
  <c r="G81" i="1"/>
  <c r="V80" i="1"/>
  <c r="U80" i="1"/>
  <c r="S80" i="1"/>
  <c r="O80" i="1"/>
  <c r="J80" i="1"/>
  <c r="G80" i="1"/>
  <c r="V79" i="1"/>
  <c r="U79" i="1"/>
  <c r="S79" i="1"/>
  <c r="O79" i="1"/>
  <c r="J79" i="1"/>
  <c r="G79" i="1"/>
  <c r="V78" i="1"/>
  <c r="U78" i="1"/>
  <c r="S78" i="1"/>
  <c r="O78" i="1"/>
  <c r="J78" i="1"/>
  <c r="G78" i="1"/>
  <c r="V77" i="1"/>
  <c r="U77" i="1"/>
  <c r="S77" i="1"/>
  <c r="O77" i="1"/>
  <c r="J77" i="1"/>
  <c r="G77" i="1"/>
  <c r="V76" i="1"/>
  <c r="O76" i="1"/>
  <c r="J76" i="1"/>
  <c r="G76" i="1"/>
  <c r="AD76" i="1" s="1"/>
  <c r="V75" i="1"/>
  <c r="U75" i="1"/>
  <c r="S75" i="1"/>
  <c r="O75" i="1"/>
  <c r="J75" i="1"/>
  <c r="G75" i="1"/>
  <c r="V74" i="1"/>
  <c r="U74" i="1"/>
  <c r="S74" i="1"/>
  <c r="O74" i="1"/>
  <c r="J74" i="1"/>
  <c r="G74" i="1"/>
  <c r="V73" i="1"/>
  <c r="U73" i="1"/>
  <c r="S73" i="1"/>
  <c r="O73" i="1"/>
  <c r="J73" i="1"/>
  <c r="G73" i="1"/>
  <c r="V71" i="1"/>
  <c r="U71" i="1"/>
  <c r="S71" i="1"/>
  <c r="O71" i="1"/>
  <c r="J71" i="1"/>
  <c r="G71" i="1"/>
  <c r="V70" i="1"/>
  <c r="U70" i="1"/>
  <c r="S70" i="1"/>
  <c r="O70" i="1"/>
  <c r="J70" i="1"/>
  <c r="G70" i="1"/>
  <c r="V69" i="1"/>
  <c r="O69" i="1"/>
  <c r="J69" i="1"/>
  <c r="G69" i="1"/>
  <c r="AD69" i="1" s="1"/>
  <c r="AE229" i="1" l="1"/>
  <c r="AE128" i="1"/>
  <c r="AE186" i="1"/>
  <c r="AD186" i="1" s="1"/>
  <c r="AE94" i="1"/>
  <c r="AE133" i="1"/>
  <c r="AD133" i="1" s="1"/>
  <c r="AE218" i="1"/>
  <c r="AE227" i="1"/>
  <c r="AD227" i="1" s="1"/>
  <c r="AE85" i="1"/>
  <c r="AD85" i="1" s="1"/>
  <c r="AE70" i="1"/>
  <c r="AD70" i="1" s="1"/>
  <c r="AE75" i="1"/>
  <c r="AD75" i="1" s="1"/>
  <c r="AE78" i="1"/>
  <c r="AD78" i="1" s="1"/>
  <c r="AE182" i="1"/>
  <c r="AD182" i="1" s="1"/>
  <c r="AE99" i="1"/>
  <c r="AE102" i="1"/>
  <c r="AD102" i="1" s="1"/>
  <c r="AE113" i="1"/>
  <c r="AD113" i="1" s="1"/>
  <c r="AE79" i="1"/>
  <c r="AD79" i="1" s="1"/>
  <c r="AE246" i="1"/>
  <c r="AD246" i="1" s="1"/>
  <c r="AE123" i="1"/>
  <c r="AD123" i="1" s="1"/>
  <c r="AE178" i="1"/>
  <c r="AD178" i="1" s="1"/>
  <c r="AE137" i="1"/>
  <c r="AD137" i="1" s="1"/>
  <c r="AE141" i="1"/>
  <c r="AD141" i="1" s="1"/>
  <c r="AE71" i="1"/>
  <c r="AD71" i="1" s="1"/>
  <c r="AE95" i="1"/>
  <c r="AD95" i="1" s="1"/>
  <c r="AN5" i="1"/>
  <c r="AE197" i="1"/>
  <c r="AD197" i="1" s="1"/>
  <c r="AE210" i="1"/>
  <c r="AD210" i="1" s="1"/>
  <c r="AE183" i="1"/>
  <c r="AD183" i="1" s="1"/>
  <c r="AE234" i="1"/>
  <c r="AD234" i="1" s="1"/>
  <c r="AE248" i="1"/>
  <c r="AD248" i="1" s="1"/>
  <c r="AE91" i="1"/>
  <c r="AD91" i="1" s="1"/>
  <c r="AD218" i="1"/>
  <c r="AE90" i="1"/>
  <c r="AD90" i="1" s="1"/>
  <c r="AE177" i="1"/>
  <c r="AD177" i="1" s="1"/>
  <c r="AE187" i="1"/>
  <c r="AD187" i="1" s="1"/>
  <c r="AE201" i="1"/>
  <c r="AD201" i="1" s="1"/>
  <c r="AE203" i="1"/>
  <c r="AD203" i="1" s="1"/>
  <c r="AE105" i="1"/>
  <c r="AD105" i="1" s="1"/>
  <c r="AE119" i="1"/>
  <c r="AD119" i="1" s="1"/>
  <c r="AE125" i="1"/>
  <c r="AD125" i="1" s="1"/>
  <c r="AE184" i="1"/>
  <c r="AD184" i="1" s="1"/>
  <c r="AE132" i="1"/>
  <c r="AD132" i="1" s="1"/>
  <c r="AE157" i="1"/>
  <c r="AD157" i="1" s="1"/>
  <c r="AE179" i="1"/>
  <c r="AD179" i="1" s="1"/>
  <c r="AE185" i="1"/>
  <c r="AD185" i="1" s="1"/>
  <c r="AE191" i="1"/>
  <c r="AD191" i="1" s="1"/>
  <c r="AE237" i="1"/>
  <c r="AD237" i="1" s="1"/>
  <c r="AE247" i="1"/>
  <c r="AD247" i="1" s="1"/>
  <c r="AD216" i="1"/>
  <c r="AD226" i="1"/>
  <c r="AE238" i="1"/>
  <c r="AD238" i="1" s="1"/>
  <c r="AE152" i="1"/>
  <c r="AD152" i="1" s="1"/>
  <c r="AE173" i="1"/>
  <c r="AD173" i="1" s="1"/>
  <c r="AE209" i="1"/>
  <c r="AD209" i="1" s="1"/>
  <c r="AE149" i="1"/>
  <c r="AD149" i="1" s="1"/>
  <c r="AE168" i="1"/>
  <c r="AD168" i="1" s="1"/>
  <c r="AE140" i="1"/>
  <c r="AD140" i="1" s="1"/>
  <c r="AE146" i="1"/>
  <c r="AD146" i="1" s="1"/>
  <c r="AE193" i="1"/>
  <c r="AD193" i="1" s="1"/>
  <c r="AE221" i="1"/>
  <c r="AD221" i="1" s="1"/>
  <c r="AD104" i="1"/>
  <c r="AE156" i="1"/>
  <c r="AD156" i="1" s="1"/>
  <c r="AE174" i="1"/>
  <c r="AD174" i="1" s="1"/>
  <c r="AE204" i="1"/>
  <c r="AD204" i="1" s="1"/>
  <c r="AD94" i="1"/>
  <c r="AE74" i="1"/>
  <c r="AD74" i="1" s="1"/>
  <c r="AE81" i="1"/>
  <c r="AD81" i="1" s="1"/>
  <c r="AE97" i="1"/>
  <c r="AD97" i="1" s="1"/>
  <c r="AE236" i="1"/>
  <c r="AD236" i="1" s="1"/>
  <c r="AE150" i="1"/>
  <c r="AD150" i="1" s="1"/>
  <c r="AE169" i="1"/>
  <c r="AD169" i="1" s="1"/>
  <c r="AE205" i="1"/>
  <c r="AD205" i="1" s="1"/>
  <c r="AE87" i="1"/>
  <c r="AD87" i="1" s="1"/>
  <c r="AE101" i="1"/>
  <c r="AD101" i="1" s="1"/>
  <c r="AE112" i="1"/>
  <c r="AD112" i="1" s="1"/>
  <c r="AE127" i="1"/>
  <c r="AD127" i="1" s="1"/>
  <c r="AE198" i="1"/>
  <c r="AD198" i="1" s="1"/>
  <c r="AE242" i="1"/>
  <c r="AD242" i="1" s="1"/>
  <c r="AE250" i="1"/>
  <c r="AD250" i="1" s="1"/>
  <c r="AE73" i="1"/>
  <c r="AD73" i="1" s="1"/>
  <c r="AE80" i="1"/>
  <c r="AD80" i="1" s="1"/>
  <c r="AE96" i="1"/>
  <c r="AD96" i="1" s="1"/>
  <c r="AE106" i="1"/>
  <c r="AD106" i="1" s="1"/>
  <c r="AE120" i="1"/>
  <c r="AD120" i="1" s="1"/>
  <c r="AE196" i="1"/>
  <c r="AD196" i="1" s="1"/>
  <c r="AE200" i="1"/>
  <c r="AD200" i="1" s="1"/>
  <c r="AE235" i="1"/>
  <c r="AD235" i="1" s="1"/>
  <c r="AE77" i="1"/>
  <c r="AD77" i="1" s="1"/>
  <c r="AE93" i="1"/>
  <c r="AD93" i="1" s="1"/>
  <c r="AE103" i="1"/>
  <c r="AD103" i="1" s="1"/>
  <c r="AE114" i="1"/>
  <c r="AD114" i="1" s="1"/>
  <c r="AE129" i="1"/>
  <c r="AD129" i="1" s="1"/>
  <c r="AE136" i="1"/>
  <c r="AD136" i="1" s="1"/>
  <c r="AE244" i="1"/>
  <c r="AD244" i="1" s="1"/>
  <c r="AE86" i="1"/>
  <c r="AD86" i="1" s="1"/>
  <c r="AE100" i="1"/>
  <c r="AD100" i="1" s="1"/>
  <c r="AE126" i="1"/>
  <c r="AD126" i="1" s="1"/>
  <c r="AE230" i="1"/>
  <c r="AD230" i="1" s="1"/>
  <c r="AE239" i="1"/>
  <c r="AD239" i="1" s="1"/>
  <c r="AE249" i="1"/>
  <c r="AD249" i="1" s="1"/>
  <c r="AE147" i="1"/>
  <c r="AD147" i="1" s="1"/>
  <c r="AD139" i="1"/>
  <c r="AE194" i="1"/>
  <c r="AD194" i="1" s="1"/>
  <c r="AE222" i="1"/>
  <c r="AD222" i="1" s="1"/>
  <c r="AE82" i="1"/>
  <c r="AD82" i="1" s="1"/>
  <c r="AE98" i="1"/>
  <c r="AD98" i="1" s="1"/>
  <c r="AE124" i="1"/>
  <c r="AD124" i="1" s="1"/>
  <c r="AD128" i="1"/>
  <c r="AE138" i="1"/>
  <c r="AD138" i="1" s="1"/>
  <c r="AE142" i="1"/>
  <c r="AD142" i="1" s="1"/>
  <c r="AE151" i="1"/>
  <c r="AD151" i="1" s="1"/>
  <c r="AE172" i="1"/>
  <c r="AD172" i="1" s="1"/>
  <c r="AE208" i="1"/>
  <c r="AD208" i="1" s="1"/>
  <c r="AE219" i="1"/>
  <c r="AD219" i="1" s="1"/>
  <c r="AE228" i="1"/>
  <c r="AD228" i="1" s="1"/>
  <c r="AE88" i="1"/>
  <c r="AD88" i="1" s="1"/>
  <c r="AD99" i="1"/>
  <c r="AE148" i="1"/>
  <c r="AD148" i="1" s="1"/>
  <c r="AE176" i="1"/>
  <c r="AD176" i="1" s="1"/>
  <c r="AE195" i="1"/>
  <c r="AD195" i="1" s="1"/>
  <c r="AE199" i="1"/>
  <c r="AD199" i="1" s="1"/>
  <c r="AE202" i="1"/>
  <c r="AD202" i="1" s="1"/>
  <c r="AE215" i="1"/>
  <c r="AD215" i="1" s="1"/>
  <c r="AE225" i="1"/>
  <c r="AD225" i="1" s="1"/>
  <c r="AD229" i="1"/>
  <c r="AE243" i="1"/>
  <c r="AD243" i="1" s="1"/>
  <c r="AE251" i="1"/>
  <c r="AD251" i="1" s="1"/>
  <c r="AE92" i="1"/>
  <c r="AD92" i="1" s="1"/>
  <c r="AE158" i="1"/>
  <c r="AD158" i="1" s="1"/>
  <c r="AE192" i="1"/>
  <c r="AD192" i="1" s="1"/>
  <c r="AH5" i="1"/>
  <c r="AM5" i="1" s="1"/>
  <c r="H74" i="1"/>
  <c r="H132" i="1"/>
  <c r="H143" i="1"/>
  <c r="H148" i="1"/>
  <c r="H152" i="1"/>
  <c r="H153" i="1"/>
  <c r="H161" i="1"/>
  <c r="H167" i="1"/>
  <c r="H172" i="1"/>
  <c r="H194" i="1"/>
  <c r="H208" i="1"/>
  <c r="H182" i="1"/>
  <c r="H198" i="1"/>
  <c r="H204" i="1"/>
  <c r="H216" i="1"/>
  <c r="H226" i="1"/>
  <c r="H89" i="1"/>
  <c r="H77" i="1"/>
  <c r="H69" i="1"/>
  <c r="H73" i="1"/>
  <c r="H80" i="1"/>
  <c r="H86" i="1"/>
  <c r="H96" i="1"/>
  <c r="H100" i="1"/>
  <c r="H104" i="1"/>
  <c r="H124" i="1"/>
  <c r="H128" i="1"/>
  <c r="H137" i="1"/>
  <c r="H183" i="1"/>
  <c r="H199" i="1"/>
  <c r="H234" i="1"/>
  <c r="H238" i="1"/>
  <c r="H244" i="1"/>
  <c r="H248" i="1"/>
  <c r="H92" i="1"/>
  <c r="H147" i="1"/>
  <c r="H151" i="1"/>
  <c r="H158" i="1"/>
  <c r="H160" i="1"/>
  <c r="H138" i="1"/>
  <c r="H169" i="1"/>
  <c r="H175" i="1"/>
  <c r="H188" i="1"/>
  <c r="H193" i="1"/>
  <c r="H206" i="1"/>
  <c r="H205" i="1"/>
  <c r="H184" i="1"/>
  <c r="H200" i="1"/>
  <c r="H215" i="1"/>
  <c r="H225" i="1"/>
  <c r="H229" i="1"/>
  <c r="H230" i="1"/>
  <c r="H79" i="1"/>
  <c r="H85" i="1"/>
  <c r="H95" i="1"/>
  <c r="H99" i="1"/>
  <c r="H103" i="1"/>
  <c r="H107" i="1"/>
  <c r="H114" i="1"/>
  <c r="H118" i="1"/>
  <c r="H123" i="1"/>
  <c r="H127" i="1"/>
  <c r="H136" i="1"/>
  <c r="H139" i="1"/>
  <c r="H185" i="1"/>
  <c r="H201" i="1"/>
  <c r="H237" i="1"/>
  <c r="H243" i="1"/>
  <c r="H247" i="1"/>
  <c r="H251" i="1"/>
  <c r="H76" i="1"/>
  <c r="H130" i="1"/>
  <c r="H146" i="1"/>
  <c r="H150" i="1"/>
  <c r="H157" i="1"/>
  <c r="H159" i="1"/>
  <c r="H140" i="1"/>
  <c r="H168" i="1"/>
  <c r="H174" i="1"/>
  <c r="H177" i="1"/>
  <c r="H192" i="1"/>
  <c r="H203" i="1"/>
  <c r="H210" i="1"/>
  <c r="H186" i="1"/>
  <c r="H219" i="1"/>
  <c r="H222" i="1"/>
  <c r="H228" i="1"/>
  <c r="H91" i="1"/>
  <c r="H78" i="1"/>
  <c r="H82" i="1"/>
  <c r="H94" i="1"/>
  <c r="H98" i="1"/>
  <c r="H102" i="1"/>
  <c r="H106" i="1"/>
  <c r="H113" i="1"/>
  <c r="H88" i="1"/>
  <c r="H120" i="1"/>
  <c r="H126" i="1"/>
  <c r="H133" i="1"/>
  <c r="H141" i="1"/>
  <c r="H187" i="1"/>
  <c r="H236" i="1"/>
  <c r="H242" i="1"/>
  <c r="H250" i="1"/>
  <c r="H246" i="1"/>
  <c r="H71" i="1"/>
  <c r="H75" i="1"/>
  <c r="H90" i="1"/>
  <c r="H149" i="1"/>
  <c r="H156" i="1"/>
  <c r="H142" i="1"/>
  <c r="H173" i="1"/>
  <c r="H176" i="1"/>
  <c r="H191" i="1"/>
  <c r="H195" i="1"/>
  <c r="H202" i="1"/>
  <c r="H209" i="1"/>
  <c r="H178" i="1"/>
  <c r="H196" i="1"/>
  <c r="H214" i="1"/>
  <c r="H218" i="1"/>
  <c r="H221" i="1"/>
  <c r="H227" i="1"/>
  <c r="H70" i="1"/>
  <c r="H81" i="1"/>
  <c r="H97" i="1"/>
  <c r="H101" i="1"/>
  <c r="H105" i="1"/>
  <c r="H112" i="1"/>
  <c r="H119" i="1"/>
  <c r="H125" i="1"/>
  <c r="H129" i="1"/>
  <c r="H179" i="1"/>
  <c r="H197" i="1"/>
  <c r="H235" i="1"/>
  <c r="H239" i="1"/>
  <c r="H249" i="1"/>
  <c r="V1970" i="1"/>
  <c r="O1970" i="1"/>
  <c r="J1970" i="1"/>
  <c r="G1970" i="1"/>
  <c r="AD1970" i="1" s="1"/>
  <c r="V1969" i="1"/>
  <c r="O1969" i="1"/>
  <c r="J1969" i="1"/>
  <c r="G1969" i="1"/>
  <c r="AD1969" i="1" s="1"/>
  <c r="V1968" i="1"/>
  <c r="O1968" i="1"/>
  <c r="J1968" i="1"/>
  <c r="G1968" i="1"/>
  <c r="AD1968" i="1" s="1"/>
  <c r="V1967" i="1"/>
  <c r="O1967" i="1"/>
  <c r="J1967" i="1"/>
  <c r="G1967" i="1"/>
  <c r="AD1967" i="1" s="1"/>
  <c r="V1957" i="1"/>
  <c r="O1957" i="1"/>
  <c r="J1957" i="1"/>
  <c r="G1957" i="1"/>
  <c r="AD1957" i="1" s="1"/>
  <c r="V1956" i="1"/>
  <c r="O1956" i="1"/>
  <c r="J1956" i="1"/>
  <c r="G1956" i="1"/>
  <c r="AD1956" i="1" s="1"/>
  <c r="V1955" i="1"/>
  <c r="O1955" i="1"/>
  <c r="J1955" i="1"/>
  <c r="G1955" i="1"/>
  <c r="AD1955" i="1" s="1"/>
  <c r="V1954" i="1"/>
  <c r="O1954" i="1"/>
  <c r="J1954" i="1"/>
  <c r="G1954" i="1"/>
  <c r="AD1954" i="1" s="1"/>
  <c r="V1983" i="1"/>
  <c r="O1983" i="1"/>
  <c r="J1983" i="1"/>
  <c r="G1983" i="1"/>
  <c r="AD1983" i="1" s="1"/>
  <c r="O1992" i="1"/>
  <c r="J1992" i="1"/>
  <c r="G1992" i="1"/>
  <c r="AD1992" i="1" s="1"/>
  <c r="V2832" i="1"/>
  <c r="O2832" i="1"/>
  <c r="J2832" i="1"/>
  <c r="G2832" i="1"/>
  <c r="AD2832" i="1" s="1"/>
  <c r="AO5" i="1" l="1"/>
  <c r="AP5" i="1"/>
  <c r="AB2832" i="1"/>
  <c r="AB1992" i="1"/>
  <c r="AB1983" i="1"/>
  <c r="AB1954" i="1"/>
  <c r="AB1955" i="1"/>
  <c r="AB1956" i="1"/>
  <c r="AB1957" i="1"/>
  <c r="AB1967" i="1"/>
  <c r="AB1968" i="1"/>
  <c r="AB1969" i="1"/>
  <c r="AB1970" i="1"/>
  <c r="H1992" i="1"/>
  <c r="H1983" i="1"/>
  <c r="H1955" i="1"/>
  <c r="H1957" i="1"/>
  <c r="H1968" i="1"/>
  <c r="H1970" i="1"/>
  <c r="H2832" i="1"/>
  <c r="H1954" i="1"/>
  <c r="H1956" i="1"/>
  <c r="H1967" i="1"/>
  <c r="H1969" i="1"/>
  <c r="V1938" i="1"/>
  <c r="O1938" i="1"/>
  <c r="J1938" i="1"/>
  <c r="G1938" i="1"/>
  <c r="AD1938" i="1" s="1"/>
  <c r="V1937" i="1"/>
  <c r="O1937" i="1"/>
  <c r="J1937" i="1"/>
  <c r="G1937" i="1"/>
  <c r="AD1937" i="1" s="1"/>
  <c r="V1939" i="1"/>
  <c r="O1939" i="1"/>
  <c r="J1939" i="1"/>
  <c r="G1939" i="1"/>
  <c r="AD1939" i="1" s="1"/>
  <c r="V1940" i="1"/>
  <c r="O1940" i="1"/>
  <c r="J1940" i="1"/>
  <c r="G1940" i="1"/>
  <c r="AD1940" i="1" s="1"/>
  <c r="V1932" i="1"/>
  <c r="O1932" i="1"/>
  <c r="J1932" i="1"/>
  <c r="G1932" i="1"/>
  <c r="AD1932" i="1" s="1"/>
  <c r="V1931" i="1"/>
  <c r="O1931" i="1"/>
  <c r="J1931" i="1"/>
  <c r="G1931" i="1"/>
  <c r="AD1931" i="1" s="1"/>
  <c r="V1920" i="1"/>
  <c r="O1920" i="1"/>
  <c r="J1920" i="1"/>
  <c r="G1920" i="1"/>
  <c r="AD1920" i="1" s="1"/>
  <c r="V1919" i="1"/>
  <c r="O1919" i="1"/>
  <c r="J1919" i="1"/>
  <c r="G1919" i="1"/>
  <c r="AD1919" i="1" s="1"/>
  <c r="V1906" i="1"/>
  <c r="O1906" i="1"/>
  <c r="J1906" i="1"/>
  <c r="G1906" i="1"/>
  <c r="AD1906" i="1" s="1"/>
  <c r="V1905" i="1"/>
  <c r="O1905" i="1"/>
  <c r="J1905" i="1"/>
  <c r="G1905" i="1"/>
  <c r="AD1905" i="1" s="1"/>
  <c r="AB1905" i="1" l="1"/>
  <c r="AB1906" i="1"/>
  <c r="AB1919" i="1"/>
  <c r="AB1920" i="1"/>
  <c r="AB1931" i="1"/>
  <c r="AB1932" i="1"/>
  <c r="AB1940" i="1"/>
  <c r="AB1939" i="1"/>
  <c r="AB1937" i="1"/>
  <c r="AB1938" i="1"/>
  <c r="H1931" i="1"/>
  <c r="H1940" i="1"/>
  <c r="H1937" i="1"/>
  <c r="H1906" i="1"/>
  <c r="H1920" i="1"/>
  <c r="H1932" i="1"/>
  <c r="H1939" i="1"/>
  <c r="H1938" i="1"/>
  <c r="H1905" i="1"/>
  <c r="H1919" i="1"/>
  <c r="O1891" i="1"/>
  <c r="J1891" i="1"/>
  <c r="G1891" i="1"/>
  <c r="AD1891" i="1" s="1"/>
  <c r="O1890" i="1"/>
  <c r="J1890" i="1"/>
  <c r="G1890" i="1"/>
  <c r="AD1890" i="1" s="1"/>
  <c r="V1877" i="1"/>
  <c r="O1877" i="1"/>
  <c r="J1877" i="1"/>
  <c r="G1877" i="1"/>
  <c r="AD1877" i="1" s="1"/>
  <c r="V1876" i="1"/>
  <c r="O1876" i="1"/>
  <c r="J1876" i="1"/>
  <c r="G1876" i="1"/>
  <c r="AD1876" i="1" s="1"/>
  <c r="V1868" i="1"/>
  <c r="O1868" i="1"/>
  <c r="J1868" i="1"/>
  <c r="G1868" i="1"/>
  <c r="AD1868" i="1" s="1"/>
  <c r="V1867" i="1"/>
  <c r="O1867" i="1"/>
  <c r="J1867" i="1"/>
  <c r="G1867" i="1"/>
  <c r="AD1867" i="1" s="1"/>
  <c r="V1855" i="1"/>
  <c r="O1855" i="1"/>
  <c r="J1855" i="1"/>
  <c r="G1855" i="1"/>
  <c r="AD1855" i="1" s="1"/>
  <c r="V1854" i="1"/>
  <c r="O1854" i="1"/>
  <c r="J1854" i="1"/>
  <c r="G1854" i="1"/>
  <c r="AD1854" i="1" s="1"/>
  <c r="V1839" i="1"/>
  <c r="O1839" i="1"/>
  <c r="J1839" i="1"/>
  <c r="G1839" i="1"/>
  <c r="AD1839" i="1" s="1"/>
  <c r="V1837" i="1"/>
  <c r="O1837" i="1"/>
  <c r="J1837" i="1"/>
  <c r="G1837" i="1"/>
  <c r="AD1837" i="1" s="1"/>
  <c r="V1836" i="1"/>
  <c r="O1836" i="1"/>
  <c r="J1836" i="1"/>
  <c r="G1836" i="1"/>
  <c r="AD1836" i="1" s="1"/>
  <c r="V1838" i="1"/>
  <c r="O1838" i="1"/>
  <c r="J1838" i="1"/>
  <c r="G1838" i="1"/>
  <c r="AD1838" i="1" s="1"/>
  <c r="V1823" i="1"/>
  <c r="O1823" i="1"/>
  <c r="J1823" i="1"/>
  <c r="G1823" i="1"/>
  <c r="AD1823" i="1" s="1"/>
  <c r="V1824" i="1"/>
  <c r="O1824" i="1"/>
  <c r="J1824" i="1"/>
  <c r="G1824" i="1"/>
  <c r="AD1824" i="1" s="1"/>
  <c r="V1817" i="1"/>
  <c r="O1817" i="1"/>
  <c r="J1817" i="1"/>
  <c r="G1817" i="1"/>
  <c r="AD1817" i="1" s="1"/>
  <c r="O1119" i="1"/>
  <c r="J1119" i="1"/>
  <c r="G1119" i="1"/>
  <c r="AD1119" i="1" s="1"/>
  <c r="V1110" i="1"/>
  <c r="O1110" i="1"/>
  <c r="J1110" i="1"/>
  <c r="G1110" i="1"/>
  <c r="AD1110" i="1" s="1"/>
  <c r="O2864" i="1"/>
  <c r="J2864" i="1"/>
  <c r="G2864" i="1"/>
  <c r="AD2864" i="1" s="1"/>
  <c r="V2857" i="1"/>
  <c r="O2857" i="1"/>
  <c r="J2857" i="1"/>
  <c r="G2857" i="1"/>
  <c r="AD2857" i="1" s="1"/>
  <c r="V2845" i="1"/>
  <c r="O2845" i="1"/>
  <c r="J2845" i="1"/>
  <c r="G2845" i="1"/>
  <c r="AD2845" i="1" s="1"/>
  <c r="V2816" i="1"/>
  <c r="O2816" i="1"/>
  <c r="J2816" i="1"/>
  <c r="G2816" i="1"/>
  <c r="AD2816" i="1" s="1"/>
  <c r="V2815" i="1"/>
  <c r="O2815" i="1"/>
  <c r="J2815" i="1"/>
  <c r="G2815" i="1"/>
  <c r="AD2815" i="1" s="1"/>
  <c r="V2811" i="1"/>
  <c r="O2811" i="1"/>
  <c r="J2811" i="1"/>
  <c r="G2811" i="1"/>
  <c r="AD2811" i="1" s="1"/>
  <c r="V2810" i="1"/>
  <c r="O2810" i="1"/>
  <c r="J2810" i="1"/>
  <c r="G2810" i="1"/>
  <c r="AD2810" i="1" s="1"/>
  <c r="V2797" i="1"/>
  <c r="O2797" i="1"/>
  <c r="J2797" i="1"/>
  <c r="G2797" i="1"/>
  <c r="AD2797" i="1" s="1"/>
  <c r="G2801" i="1"/>
  <c r="J2801" i="1"/>
  <c r="O2801" i="1"/>
  <c r="S2801" i="1"/>
  <c r="U2801" i="1"/>
  <c r="V2801" i="1"/>
  <c r="V2796" i="1"/>
  <c r="O2796" i="1"/>
  <c r="J2796" i="1"/>
  <c r="G2796" i="1"/>
  <c r="AD2796" i="1" s="1"/>
  <c r="V2779" i="1"/>
  <c r="O2779" i="1"/>
  <c r="J2779" i="1"/>
  <c r="G2779" i="1"/>
  <c r="AD2779" i="1" s="1"/>
  <c r="V2778" i="1"/>
  <c r="O2778" i="1"/>
  <c r="J2778" i="1"/>
  <c r="G2778" i="1"/>
  <c r="AD2778" i="1" s="1"/>
  <c r="V2755" i="1"/>
  <c r="O2755" i="1"/>
  <c r="J2755" i="1"/>
  <c r="G2755" i="1"/>
  <c r="AD2755" i="1" s="1"/>
  <c r="V2754" i="1"/>
  <c r="O2754" i="1"/>
  <c r="J2754" i="1"/>
  <c r="G2754" i="1"/>
  <c r="AD2754" i="1" s="1"/>
  <c r="V2742" i="1"/>
  <c r="O2742" i="1"/>
  <c r="J2742" i="1"/>
  <c r="G2742" i="1"/>
  <c r="AD2742" i="1" s="1"/>
  <c r="V2726" i="1"/>
  <c r="O2726" i="1"/>
  <c r="J2726" i="1"/>
  <c r="G2726" i="1"/>
  <c r="AD2726" i="1" s="1"/>
  <c r="V2725" i="1"/>
  <c r="O2725" i="1"/>
  <c r="J2725" i="1"/>
  <c r="G2725" i="1"/>
  <c r="AD2725" i="1" s="1"/>
  <c r="V2714" i="1"/>
  <c r="O2714" i="1"/>
  <c r="J2714" i="1"/>
  <c r="G2714" i="1"/>
  <c r="AD2714" i="1" s="1"/>
  <c r="V2713" i="1"/>
  <c r="O2713" i="1"/>
  <c r="J2713" i="1"/>
  <c r="G2713" i="1"/>
  <c r="AD2713" i="1" s="1"/>
  <c r="V2703" i="1"/>
  <c r="O2703" i="1"/>
  <c r="J2703" i="1"/>
  <c r="G2703" i="1"/>
  <c r="AD2703" i="1" s="1"/>
  <c r="V1101" i="1"/>
  <c r="O1101" i="1"/>
  <c r="J1101" i="1"/>
  <c r="G1101" i="1"/>
  <c r="AD1101" i="1" s="1"/>
  <c r="V1100" i="1"/>
  <c r="O1100" i="1"/>
  <c r="J1100" i="1"/>
  <c r="G1100" i="1"/>
  <c r="AD1100" i="1" s="1"/>
  <c r="V1093" i="1"/>
  <c r="O1093" i="1"/>
  <c r="J1093" i="1"/>
  <c r="G1093" i="1"/>
  <c r="AD1093" i="1" s="1"/>
  <c r="V1092" i="1"/>
  <c r="O1092" i="1"/>
  <c r="J1092" i="1"/>
  <c r="G1092" i="1"/>
  <c r="AD1092" i="1" s="1"/>
  <c r="J1095" i="1"/>
  <c r="V1091" i="1"/>
  <c r="O1091" i="1"/>
  <c r="J1091" i="1"/>
  <c r="G1091" i="1"/>
  <c r="AD1091" i="1" s="1"/>
  <c r="V1064" i="1"/>
  <c r="O1064" i="1"/>
  <c r="J1064" i="1"/>
  <c r="G1064" i="1"/>
  <c r="AD1064" i="1" s="1"/>
  <c r="V1063" i="1"/>
  <c r="O1063" i="1"/>
  <c r="J1063" i="1"/>
  <c r="G1063" i="1"/>
  <c r="AD1063" i="1" s="1"/>
  <c r="V1062" i="1"/>
  <c r="O1062" i="1"/>
  <c r="J1062" i="1"/>
  <c r="G1062" i="1"/>
  <c r="AD1062" i="1" s="1"/>
  <c r="V1053" i="1"/>
  <c r="O1053" i="1"/>
  <c r="J1053" i="1"/>
  <c r="G1053" i="1"/>
  <c r="AD1053" i="1" s="1"/>
  <c r="V1052" i="1"/>
  <c r="O1052" i="1"/>
  <c r="J1052" i="1"/>
  <c r="G1052" i="1"/>
  <c r="AD1052" i="1" s="1"/>
  <c r="G1004" i="1"/>
  <c r="AD1004" i="1" s="1"/>
  <c r="J1004" i="1"/>
  <c r="O1004" i="1"/>
  <c r="V1004" i="1"/>
  <c r="V1026" i="1"/>
  <c r="O1026" i="1"/>
  <c r="J1026" i="1"/>
  <c r="G1026" i="1"/>
  <c r="AD1026" i="1" s="1"/>
  <c r="V1025" i="1"/>
  <c r="O1025" i="1"/>
  <c r="J1025" i="1"/>
  <c r="G1025" i="1"/>
  <c r="AD1025" i="1" s="1"/>
  <c r="V1016" i="1"/>
  <c r="O1016" i="1"/>
  <c r="J1016" i="1"/>
  <c r="G1016" i="1"/>
  <c r="AD1016" i="1" s="1"/>
  <c r="V1003" i="1"/>
  <c r="O1003" i="1"/>
  <c r="J1003" i="1"/>
  <c r="G1003" i="1"/>
  <c r="AD1003" i="1" s="1"/>
  <c r="O1252" i="1"/>
  <c r="J1252" i="1"/>
  <c r="H1252" i="1"/>
  <c r="O2993" i="1"/>
  <c r="J2993" i="1"/>
  <c r="H2993" i="1"/>
  <c r="V988" i="1"/>
  <c r="O988" i="1"/>
  <c r="J988" i="1"/>
  <c r="G988" i="1"/>
  <c r="AD988" i="1" s="1"/>
  <c r="AE2801" i="1" l="1"/>
  <c r="AD2801" i="1" s="1"/>
  <c r="AB988" i="1"/>
  <c r="AB1003" i="1"/>
  <c r="AB1016" i="1"/>
  <c r="AB1025" i="1"/>
  <c r="AB1026" i="1"/>
  <c r="AB1004" i="1"/>
  <c r="AB1052" i="1"/>
  <c r="AB1053" i="1"/>
  <c r="AB1062" i="1"/>
  <c r="AB1063" i="1"/>
  <c r="AB1064" i="1"/>
  <c r="AB1091" i="1"/>
  <c r="AB1092" i="1"/>
  <c r="AB1093" i="1"/>
  <c r="AB1100" i="1"/>
  <c r="AB1101" i="1"/>
  <c r="AB2703" i="1"/>
  <c r="AB2713" i="1"/>
  <c r="AB2714" i="1"/>
  <c r="AB2725" i="1"/>
  <c r="AB2726" i="1"/>
  <c r="AB2742" i="1"/>
  <c r="AB2754" i="1"/>
  <c r="AB2755" i="1"/>
  <c r="AB2778" i="1"/>
  <c r="AB2779" i="1"/>
  <c r="AB2796" i="1"/>
  <c r="AB2797" i="1"/>
  <c r="AB2810" i="1"/>
  <c r="AB2811" i="1"/>
  <c r="AB2815" i="1"/>
  <c r="AB2816" i="1"/>
  <c r="AB2845" i="1"/>
  <c r="AB2857" i="1"/>
  <c r="AB2864" i="1"/>
  <c r="AB1110" i="1"/>
  <c r="AB1119" i="1"/>
  <c r="AB1817" i="1"/>
  <c r="AB1824" i="1"/>
  <c r="AB1823" i="1"/>
  <c r="AB1838" i="1"/>
  <c r="AB1836" i="1"/>
  <c r="AB1837" i="1"/>
  <c r="AB1839" i="1"/>
  <c r="AB1854" i="1"/>
  <c r="AB1855" i="1"/>
  <c r="AB1867" i="1"/>
  <c r="AB1868" i="1"/>
  <c r="AB1876" i="1"/>
  <c r="AB1877" i="1"/>
  <c r="AB1890" i="1"/>
  <c r="AB1891" i="1"/>
  <c r="H1004" i="1"/>
  <c r="H2810" i="1"/>
  <c r="H2815" i="1"/>
  <c r="H2845" i="1"/>
  <c r="H2864" i="1"/>
  <c r="H1016" i="1"/>
  <c r="H1891" i="1"/>
  <c r="H1092" i="1"/>
  <c r="H1100" i="1"/>
  <c r="H2703" i="1"/>
  <c r="H2714" i="1"/>
  <c r="H2726" i="1"/>
  <c r="H2754" i="1"/>
  <c r="H2778" i="1"/>
  <c r="H2796" i="1"/>
  <c r="H1817" i="1"/>
  <c r="H1823" i="1"/>
  <c r="H1836" i="1"/>
  <c r="H1839" i="1"/>
  <c r="H1855" i="1"/>
  <c r="H1868" i="1"/>
  <c r="H1877" i="1"/>
  <c r="H2801" i="1"/>
  <c r="H1110" i="1"/>
  <c r="H1052" i="1"/>
  <c r="H2797" i="1"/>
  <c r="H2811" i="1"/>
  <c r="H2816" i="1"/>
  <c r="H2857" i="1"/>
  <c r="H1064" i="1"/>
  <c r="H1003" i="1"/>
  <c r="H1025" i="1"/>
  <c r="H1053" i="1"/>
  <c r="H1063" i="1"/>
  <c r="H1091" i="1"/>
  <c r="H1026" i="1"/>
  <c r="H1062" i="1"/>
  <c r="H988" i="1"/>
  <c r="H1093" i="1"/>
  <c r="H1101" i="1"/>
  <c r="H2713" i="1"/>
  <c r="H2725" i="1"/>
  <c r="H2742" i="1"/>
  <c r="H2755" i="1"/>
  <c r="H2779" i="1"/>
  <c r="H1824" i="1"/>
  <c r="H1838" i="1"/>
  <c r="H1837" i="1"/>
  <c r="H1854" i="1"/>
  <c r="H1867" i="1"/>
  <c r="H1876" i="1"/>
  <c r="H1890" i="1"/>
  <c r="H1119" i="1"/>
  <c r="V978" i="1"/>
  <c r="O978" i="1"/>
  <c r="J978" i="1"/>
  <c r="G978" i="1"/>
  <c r="AD978" i="1" s="1"/>
  <c r="V987" i="1"/>
  <c r="O987" i="1"/>
  <c r="J987" i="1"/>
  <c r="G987" i="1"/>
  <c r="AD987" i="1" s="1"/>
  <c r="G1901" i="1"/>
  <c r="AD1901" i="1" s="1"/>
  <c r="G2850" i="1"/>
  <c r="G2836" i="1"/>
  <c r="G2835" i="1"/>
  <c r="G2834" i="1"/>
  <c r="G2827" i="1"/>
  <c r="AD2827" i="1" s="1"/>
  <c r="V2863" i="1"/>
  <c r="O2863" i="1"/>
  <c r="J2863" i="1"/>
  <c r="G2863" i="1"/>
  <c r="AD2863" i="1" s="1"/>
  <c r="V2861" i="1"/>
  <c r="U2861" i="1"/>
  <c r="S2861" i="1"/>
  <c r="O2861" i="1"/>
  <c r="J2861" i="1"/>
  <c r="G2861" i="1"/>
  <c r="V2867" i="1"/>
  <c r="O2867" i="1"/>
  <c r="J2867" i="1"/>
  <c r="H2867" i="1"/>
  <c r="V2866" i="1"/>
  <c r="O2866" i="1"/>
  <c r="J2866" i="1"/>
  <c r="H2866" i="1"/>
  <c r="V2865" i="1"/>
  <c r="O2865" i="1"/>
  <c r="J2865" i="1"/>
  <c r="H2865" i="1"/>
  <c r="V2862" i="1"/>
  <c r="U2862" i="1"/>
  <c r="S2862" i="1"/>
  <c r="O2862" i="1"/>
  <c r="J2862" i="1"/>
  <c r="G2862" i="1"/>
  <c r="V2860" i="1"/>
  <c r="U2860" i="1"/>
  <c r="S2860" i="1"/>
  <c r="O2860" i="1"/>
  <c r="J2860" i="1"/>
  <c r="G2860" i="1"/>
  <c r="V2859" i="1"/>
  <c r="U2859" i="1"/>
  <c r="S2859" i="1"/>
  <c r="O2859" i="1"/>
  <c r="J2859" i="1"/>
  <c r="G2859" i="1"/>
  <c r="V2858" i="1"/>
  <c r="U2858" i="1"/>
  <c r="S2858" i="1"/>
  <c r="O2858" i="1"/>
  <c r="J2858" i="1"/>
  <c r="G2858" i="1"/>
  <c r="V2856" i="1"/>
  <c r="O2856" i="1"/>
  <c r="J2856" i="1"/>
  <c r="G2856" i="1"/>
  <c r="AD2856" i="1" s="1"/>
  <c r="V2855" i="1"/>
  <c r="U2855" i="1"/>
  <c r="S2855" i="1"/>
  <c r="O2855" i="1"/>
  <c r="J2855" i="1"/>
  <c r="G2855" i="1"/>
  <c r="V2854" i="1"/>
  <c r="U2854" i="1"/>
  <c r="S2854" i="1"/>
  <c r="O2854" i="1"/>
  <c r="J2854" i="1"/>
  <c r="G2854" i="1"/>
  <c r="V2853" i="1"/>
  <c r="U2853" i="1"/>
  <c r="S2853" i="1"/>
  <c r="O2853" i="1"/>
  <c r="J2853" i="1"/>
  <c r="G2853" i="1"/>
  <c r="V2852" i="1"/>
  <c r="U2852" i="1"/>
  <c r="S2852" i="1"/>
  <c r="O2852" i="1"/>
  <c r="J2852" i="1"/>
  <c r="G2852" i="1"/>
  <c r="V2851" i="1"/>
  <c r="U2851" i="1"/>
  <c r="S2851" i="1"/>
  <c r="O2851" i="1"/>
  <c r="J2851" i="1"/>
  <c r="G2851" i="1"/>
  <c r="V2850" i="1"/>
  <c r="U2850" i="1"/>
  <c r="S2850" i="1"/>
  <c r="O2850" i="1"/>
  <c r="J2850" i="1"/>
  <c r="V2849" i="1"/>
  <c r="U2849" i="1"/>
  <c r="S2849" i="1"/>
  <c r="O2849" i="1"/>
  <c r="J2849" i="1"/>
  <c r="G2849" i="1"/>
  <c r="V2848" i="1"/>
  <c r="U2848" i="1"/>
  <c r="S2848" i="1"/>
  <c r="O2848" i="1"/>
  <c r="J2848" i="1"/>
  <c r="G2848" i="1"/>
  <c r="V2847" i="1"/>
  <c r="U2847" i="1"/>
  <c r="S2847" i="1"/>
  <c r="O2847" i="1"/>
  <c r="J2847" i="1"/>
  <c r="G2847" i="1"/>
  <c r="V2846" i="1"/>
  <c r="U2846" i="1"/>
  <c r="S2846" i="1"/>
  <c r="AE2846" i="1" s="1"/>
  <c r="O2846" i="1"/>
  <c r="J2846" i="1"/>
  <c r="G2846" i="1"/>
  <c r="V2844" i="1"/>
  <c r="O2844" i="1"/>
  <c r="J2844" i="1"/>
  <c r="G2844" i="1"/>
  <c r="AD2844" i="1" s="1"/>
  <c r="V2843" i="1"/>
  <c r="U2843" i="1"/>
  <c r="S2843" i="1"/>
  <c r="O2843" i="1"/>
  <c r="J2843" i="1"/>
  <c r="G2843" i="1"/>
  <c r="V2842" i="1"/>
  <c r="U2842" i="1"/>
  <c r="S2842" i="1"/>
  <c r="AE2842" i="1" s="1"/>
  <c r="O2842" i="1"/>
  <c r="J2842" i="1"/>
  <c r="G2842" i="1"/>
  <c r="V2841" i="1"/>
  <c r="U2841" i="1"/>
  <c r="S2841" i="1"/>
  <c r="O2841" i="1"/>
  <c r="J2841" i="1"/>
  <c r="G2841" i="1"/>
  <c r="V2840" i="1"/>
  <c r="U2840" i="1"/>
  <c r="S2840" i="1"/>
  <c r="O2840" i="1"/>
  <c r="J2840" i="1"/>
  <c r="G2840" i="1"/>
  <c r="V2839" i="1"/>
  <c r="O2839" i="1"/>
  <c r="J2839" i="1"/>
  <c r="G2839" i="1"/>
  <c r="AD2839" i="1" s="1"/>
  <c r="V2838" i="1"/>
  <c r="U2838" i="1"/>
  <c r="S2838" i="1"/>
  <c r="O2838" i="1"/>
  <c r="J2838" i="1"/>
  <c r="G2838" i="1"/>
  <c r="V2837" i="1"/>
  <c r="U2837" i="1"/>
  <c r="S2837" i="1"/>
  <c r="O2837" i="1"/>
  <c r="J2837" i="1"/>
  <c r="G2837" i="1"/>
  <c r="V2836" i="1"/>
  <c r="U2836" i="1"/>
  <c r="S2836" i="1"/>
  <c r="O2836" i="1"/>
  <c r="J2836" i="1"/>
  <c r="V2835" i="1"/>
  <c r="U2835" i="1"/>
  <c r="S2835" i="1"/>
  <c r="O2835" i="1"/>
  <c r="J2835" i="1"/>
  <c r="V2834" i="1"/>
  <c r="U2834" i="1"/>
  <c r="S2834" i="1"/>
  <c r="O2834" i="1"/>
  <c r="J2834" i="1"/>
  <c r="V2833" i="1"/>
  <c r="U2833" i="1"/>
  <c r="S2833" i="1"/>
  <c r="O2833" i="1"/>
  <c r="J2833" i="1"/>
  <c r="G2833" i="1"/>
  <c r="V2831" i="1"/>
  <c r="U2831" i="1"/>
  <c r="S2831" i="1"/>
  <c r="O2831" i="1"/>
  <c r="J2831" i="1"/>
  <c r="G2831" i="1"/>
  <c r="V2830" i="1"/>
  <c r="U2830" i="1"/>
  <c r="S2830" i="1"/>
  <c r="O2830" i="1"/>
  <c r="J2830" i="1"/>
  <c r="G2830" i="1"/>
  <c r="V2829" i="1"/>
  <c r="U2829" i="1"/>
  <c r="S2829" i="1"/>
  <c r="O2829" i="1"/>
  <c r="J2829" i="1"/>
  <c r="G2829" i="1"/>
  <c r="V2828" i="1"/>
  <c r="U2828" i="1"/>
  <c r="S2828" i="1"/>
  <c r="O2828" i="1"/>
  <c r="J2828" i="1"/>
  <c r="G2828" i="1"/>
  <c r="V2827" i="1"/>
  <c r="O2827" i="1"/>
  <c r="J2827" i="1"/>
  <c r="G1830" i="1"/>
  <c r="G1829" i="1"/>
  <c r="G1828" i="1"/>
  <c r="G1827" i="1"/>
  <c r="G1807" i="1"/>
  <c r="G1814" i="1"/>
  <c r="G1813" i="1"/>
  <c r="G1812" i="1"/>
  <c r="G1811" i="1"/>
  <c r="G1810" i="1"/>
  <c r="G1809" i="1"/>
  <c r="G1808" i="1"/>
  <c r="V1846" i="1"/>
  <c r="O1846" i="1"/>
  <c r="J1846" i="1"/>
  <c r="H1846" i="1"/>
  <c r="V1845" i="1"/>
  <c r="O1845" i="1"/>
  <c r="J1845" i="1"/>
  <c r="H1845" i="1"/>
  <c r="V1844" i="1"/>
  <c r="O1844" i="1"/>
  <c r="J1844" i="1"/>
  <c r="H1844" i="1"/>
  <c r="V1843" i="1"/>
  <c r="U1843" i="1"/>
  <c r="S1843" i="1"/>
  <c r="O1843" i="1"/>
  <c r="J1843" i="1"/>
  <c r="G1843" i="1"/>
  <c r="V1842" i="1"/>
  <c r="U1842" i="1"/>
  <c r="S1842" i="1"/>
  <c r="O1842" i="1"/>
  <c r="J1842" i="1"/>
  <c r="G1842" i="1"/>
  <c r="V1841" i="1"/>
  <c r="U1841" i="1"/>
  <c r="S1841" i="1"/>
  <c r="O1841" i="1"/>
  <c r="J1841" i="1"/>
  <c r="G1841" i="1"/>
  <c r="V1840" i="1"/>
  <c r="U1840" i="1"/>
  <c r="S1840" i="1"/>
  <c r="O1840" i="1"/>
  <c r="J1840" i="1"/>
  <c r="G1840" i="1"/>
  <c r="V1835" i="1"/>
  <c r="O1835" i="1"/>
  <c r="J1835" i="1"/>
  <c r="G1835" i="1"/>
  <c r="AD1835" i="1" s="1"/>
  <c r="V1834" i="1"/>
  <c r="U1834" i="1"/>
  <c r="S1834" i="1"/>
  <c r="O1834" i="1"/>
  <c r="J1834" i="1"/>
  <c r="G1834" i="1"/>
  <c r="V1833" i="1"/>
  <c r="U1833" i="1"/>
  <c r="S1833" i="1"/>
  <c r="O1833" i="1"/>
  <c r="J1833" i="1"/>
  <c r="G1833" i="1"/>
  <c r="V1832" i="1"/>
  <c r="U1832" i="1"/>
  <c r="S1832" i="1"/>
  <c r="O1832" i="1"/>
  <c r="J1832" i="1"/>
  <c r="G1832" i="1"/>
  <c r="V1831" i="1"/>
  <c r="U1831" i="1"/>
  <c r="S1831" i="1"/>
  <c r="O1831" i="1"/>
  <c r="J1831" i="1"/>
  <c r="G1831" i="1"/>
  <c r="V1830" i="1"/>
  <c r="U1830" i="1"/>
  <c r="S1830" i="1"/>
  <c r="O1830" i="1"/>
  <c r="J1830" i="1"/>
  <c r="V1829" i="1"/>
  <c r="U1829" i="1"/>
  <c r="S1829" i="1"/>
  <c r="AE1829" i="1" s="1"/>
  <c r="O1829" i="1"/>
  <c r="J1829" i="1"/>
  <c r="V1828" i="1"/>
  <c r="U1828" i="1"/>
  <c r="S1828" i="1"/>
  <c r="O1828" i="1"/>
  <c r="J1828" i="1"/>
  <c r="V1827" i="1"/>
  <c r="U1827" i="1"/>
  <c r="S1827" i="1"/>
  <c r="O1827" i="1"/>
  <c r="J1827" i="1"/>
  <c r="V1826" i="1"/>
  <c r="U1826" i="1"/>
  <c r="S1826" i="1"/>
  <c r="O1826" i="1"/>
  <c r="J1826" i="1"/>
  <c r="G1826" i="1"/>
  <c r="V1825" i="1"/>
  <c r="U1825" i="1"/>
  <c r="S1825" i="1"/>
  <c r="O1825" i="1"/>
  <c r="J1825" i="1"/>
  <c r="G1825" i="1"/>
  <c r="V1822" i="1"/>
  <c r="O1822" i="1"/>
  <c r="J1822" i="1"/>
  <c r="G1822" i="1"/>
  <c r="AD1822" i="1" s="1"/>
  <c r="V1821" i="1"/>
  <c r="U1821" i="1"/>
  <c r="S1821" i="1"/>
  <c r="O1821" i="1"/>
  <c r="J1821" i="1"/>
  <c r="G1821" i="1"/>
  <c r="V1820" i="1"/>
  <c r="U1820" i="1"/>
  <c r="S1820" i="1"/>
  <c r="O1820" i="1"/>
  <c r="J1820" i="1"/>
  <c r="G1820" i="1"/>
  <c r="V1819" i="1"/>
  <c r="U1819" i="1"/>
  <c r="S1819" i="1"/>
  <c r="O1819" i="1"/>
  <c r="J1819" i="1"/>
  <c r="G1819" i="1"/>
  <c r="V1818" i="1"/>
  <c r="U1818" i="1"/>
  <c r="S1818" i="1"/>
  <c r="O1818" i="1"/>
  <c r="J1818" i="1"/>
  <c r="G1818" i="1"/>
  <c r="V1816" i="1"/>
  <c r="O1816" i="1"/>
  <c r="J1816" i="1"/>
  <c r="G1816" i="1"/>
  <c r="AD1816" i="1" s="1"/>
  <c r="V1815" i="1"/>
  <c r="U1815" i="1"/>
  <c r="S1815" i="1"/>
  <c r="O1815" i="1"/>
  <c r="J1815" i="1"/>
  <c r="G1815" i="1"/>
  <c r="V1814" i="1"/>
  <c r="U1814" i="1"/>
  <c r="S1814" i="1"/>
  <c r="O1814" i="1"/>
  <c r="J1814" i="1"/>
  <c r="V1813" i="1"/>
  <c r="U1813" i="1"/>
  <c r="S1813" i="1"/>
  <c r="O1813" i="1"/>
  <c r="J1813" i="1"/>
  <c r="V1812" i="1"/>
  <c r="U1812" i="1"/>
  <c r="S1812" i="1"/>
  <c r="O1812" i="1"/>
  <c r="J1812" i="1"/>
  <c r="V1811" i="1"/>
  <c r="U1811" i="1"/>
  <c r="S1811" i="1"/>
  <c r="AE1811" i="1" s="1"/>
  <c r="O1811" i="1"/>
  <c r="J1811" i="1"/>
  <c r="V1810" i="1"/>
  <c r="U1810" i="1"/>
  <c r="S1810" i="1"/>
  <c r="O1810" i="1"/>
  <c r="J1810" i="1"/>
  <c r="V1809" i="1"/>
  <c r="U1809" i="1"/>
  <c r="S1809" i="1"/>
  <c r="O1809" i="1"/>
  <c r="J1809" i="1"/>
  <c r="V1808" i="1"/>
  <c r="U1808" i="1"/>
  <c r="S1808" i="1"/>
  <c r="O1808" i="1"/>
  <c r="J1808" i="1"/>
  <c r="V1807" i="1"/>
  <c r="U1807" i="1"/>
  <c r="S1807" i="1"/>
  <c r="O1807" i="1"/>
  <c r="J1807" i="1"/>
  <c r="V1806" i="1"/>
  <c r="U1806" i="1"/>
  <c r="S1806" i="1"/>
  <c r="O1806" i="1"/>
  <c r="J1806" i="1"/>
  <c r="G1806" i="1"/>
  <c r="V1805" i="1"/>
  <c r="O1805" i="1"/>
  <c r="J1805" i="1"/>
  <c r="G1805" i="1"/>
  <c r="AD1805" i="1" s="1"/>
  <c r="G1881" i="1"/>
  <c r="G1880" i="1"/>
  <c r="G1879" i="1"/>
  <c r="G1878" i="1"/>
  <c r="G1875" i="1"/>
  <c r="G1874" i="1"/>
  <c r="G1873" i="1"/>
  <c r="G1872" i="1"/>
  <c r="G1871" i="1"/>
  <c r="G1870" i="1"/>
  <c r="G1869" i="1"/>
  <c r="G1865" i="1"/>
  <c r="G1864" i="1"/>
  <c r="G1863" i="1"/>
  <c r="G1862" i="1"/>
  <c r="G1861" i="1"/>
  <c r="G1860" i="1"/>
  <c r="G1859" i="1"/>
  <c r="V1889" i="1"/>
  <c r="O1889" i="1"/>
  <c r="J1889" i="1"/>
  <c r="G1889" i="1"/>
  <c r="AD1889" i="1" s="1"/>
  <c r="V1894" i="1"/>
  <c r="O1894" i="1"/>
  <c r="J1894" i="1"/>
  <c r="H1894" i="1"/>
  <c r="V1893" i="1"/>
  <c r="O1893" i="1"/>
  <c r="J1893" i="1"/>
  <c r="H1893" i="1"/>
  <c r="V1892" i="1"/>
  <c r="O1892" i="1"/>
  <c r="J1892" i="1"/>
  <c r="H1892" i="1"/>
  <c r="V1888" i="1"/>
  <c r="U1888" i="1"/>
  <c r="S1888" i="1"/>
  <c r="O1888" i="1"/>
  <c r="J1888" i="1"/>
  <c r="G1888" i="1"/>
  <c r="V1887" i="1"/>
  <c r="U1887" i="1"/>
  <c r="S1887" i="1"/>
  <c r="O1887" i="1"/>
  <c r="J1887" i="1"/>
  <c r="G1887" i="1"/>
  <c r="V1886" i="1"/>
  <c r="U1886" i="1"/>
  <c r="S1886" i="1"/>
  <c r="O1886" i="1"/>
  <c r="J1886" i="1"/>
  <c r="G1886" i="1"/>
  <c r="V1885" i="1"/>
  <c r="U1885" i="1"/>
  <c r="S1885" i="1"/>
  <c r="O1885" i="1"/>
  <c r="J1885" i="1"/>
  <c r="G1885" i="1"/>
  <c r="V1884" i="1"/>
  <c r="U1884" i="1"/>
  <c r="S1884" i="1"/>
  <c r="O1884" i="1"/>
  <c r="J1884" i="1"/>
  <c r="G1884" i="1"/>
  <c r="V1883" i="1"/>
  <c r="U1883" i="1"/>
  <c r="S1883" i="1"/>
  <c r="O1883" i="1"/>
  <c r="J1883" i="1"/>
  <c r="G1883" i="1"/>
  <c r="V1882" i="1"/>
  <c r="O1882" i="1"/>
  <c r="J1882" i="1"/>
  <c r="G1882" i="1"/>
  <c r="AD1882" i="1" s="1"/>
  <c r="V1881" i="1"/>
  <c r="U1881" i="1"/>
  <c r="S1881" i="1"/>
  <c r="O1881" i="1"/>
  <c r="J1881" i="1"/>
  <c r="V1880" i="1"/>
  <c r="U1880" i="1"/>
  <c r="S1880" i="1"/>
  <c r="O1880" i="1"/>
  <c r="J1880" i="1"/>
  <c r="V1879" i="1"/>
  <c r="U1879" i="1"/>
  <c r="S1879" i="1"/>
  <c r="O1879" i="1"/>
  <c r="J1879" i="1"/>
  <c r="V1878" i="1"/>
  <c r="U1878" i="1"/>
  <c r="S1878" i="1"/>
  <c r="AE1878" i="1" s="1"/>
  <c r="O1878" i="1"/>
  <c r="J1878" i="1"/>
  <c r="V1875" i="1"/>
  <c r="U1875" i="1"/>
  <c r="S1875" i="1"/>
  <c r="O1875" i="1"/>
  <c r="J1875" i="1"/>
  <c r="V1874" i="1"/>
  <c r="U1874" i="1"/>
  <c r="S1874" i="1"/>
  <c r="O1874" i="1"/>
  <c r="J1874" i="1"/>
  <c r="V1873" i="1"/>
  <c r="U1873" i="1"/>
  <c r="S1873" i="1"/>
  <c r="O1873" i="1"/>
  <c r="J1873" i="1"/>
  <c r="V1872" i="1"/>
  <c r="U1872" i="1"/>
  <c r="S1872" i="1"/>
  <c r="O1872" i="1"/>
  <c r="J1872" i="1"/>
  <c r="V1871" i="1"/>
  <c r="U1871" i="1"/>
  <c r="S1871" i="1"/>
  <c r="O1871" i="1"/>
  <c r="J1871" i="1"/>
  <c r="V1870" i="1"/>
  <c r="U1870" i="1"/>
  <c r="S1870" i="1"/>
  <c r="O1870" i="1"/>
  <c r="J1870" i="1"/>
  <c r="V1869" i="1"/>
  <c r="U1869" i="1"/>
  <c r="S1869" i="1"/>
  <c r="O1869" i="1"/>
  <c r="J1869" i="1"/>
  <c r="V1866" i="1"/>
  <c r="O1866" i="1"/>
  <c r="J1866" i="1"/>
  <c r="G1866" i="1"/>
  <c r="AD1866" i="1" s="1"/>
  <c r="V1865" i="1"/>
  <c r="U1865" i="1"/>
  <c r="S1865" i="1"/>
  <c r="O1865" i="1"/>
  <c r="J1865" i="1"/>
  <c r="V1864" i="1"/>
  <c r="U1864" i="1"/>
  <c r="S1864" i="1"/>
  <c r="O1864" i="1"/>
  <c r="J1864" i="1"/>
  <c r="V1863" i="1"/>
  <c r="U1863" i="1"/>
  <c r="S1863" i="1"/>
  <c r="O1863" i="1"/>
  <c r="J1863" i="1"/>
  <c r="V1862" i="1"/>
  <c r="U1862" i="1"/>
  <c r="S1862" i="1"/>
  <c r="O1862" i="1"/>
  <c r="J1862" i="1"/>
  <c r="V1861" i="1"/>
  <c r="U1861" i="1"/>
  <c r="S1861" i="1"/>
  <c r="AE1861" i="1" s="1"/>
  <c r="O1861" i="1"/>
  <c r="J1861" i="1"/>
  <c r="V1860" i="1"/>
  <c r="U1860" i="1"/>
  <c r="S1860" i="1"/>
  <c r="O1860" i="1"/>
  <c r="J1860" i="1"/>
  <c r="V1859" i="1"/>
  <c r="U1859" i="1"/>
  <c r="S1859" i="1"/>
  <c r="O1859" i="1"/>
  <c r="J1859" i="1"/>
  <c r="V1858" i="1"/>
  <c r="U1858" i="1"/>
  <c r="S1858" i="1"/>
  <c r="O1858" i="1"/>
  <c r="J1858" i="1"/>
  <c r="G1858" i="1"/>
  <c r="V1857" i="1"/>
  <c r="U1857" i="1"/>
  <c r="S1857" i="1"/>
  <c r="O1857" i="1"/>
  <c r="J1857" i="1"/>
  <c r="G1857" i="1"/>
  <c r="V1856" i="1"/>
  <c r="U1856" i="1"/>
  <c r="S1856" i="1"/>
  <c r="O1856" i="1"/>
  <c r="J1856" i="1"/>
  <c r="G1856" i="1"/>
  <c r="V1853" i="1"/>
  <c r="O1853" i="1"/>
  <c r="J1853" i="1"/>
  <c r="G1853" i="1"/>
  <c r="AD1853" i="1" s="1"/>
  <c r="V1852" i="1"/>
  <c r="U1852" i="1"/>
  <c r="S1852" i="1"/>
  <c r="O1852" i="1"/>
  <c r="J1852" i="1"/>
  <c r="G1852" i="1"/>
  <c r="V1851" i="1"/>
  <c r="U1851" i="1"/>
  <c r="S1851" i="1"/>
  <c r="O1851" i="1"/>
  <c r="J1851" i="1"/>
  <c r="G1851" i="1"/>
  <c r="V1850" i="1"/>
  <c r="U1850" i="1"/>
  <c r="S1850" i="1"/>
  <c r="O1850" i="1"/>
  <c r="J1850" i="1"/>
  <c r="G1850" i="1"/>
  <c r="V1849" i="1"/>
  <c r="U1849" i="1"/>
  <c r="S1849" i="1"/>
  <c r="O1849" i="1"/>
  <c r="J1849" i="1"/>
  <c r="G1849" i="1"/>
  <c r="V1848" i="1"/>
  <c r="U1848" i="1"/>
  <c r="S1848" i="1"/>
  <c r="O1848" i="1"/>
  <c r="J1848" i="1"/>
  <c r="G1848" i="1"/>
  <c r="V1847" i="1"/>
  <c r="O1847" i="1"/>
  <c r="J1847" i="1"/>
  <c r="G1847" i="1"/>
  <c r="AD1847" i="1" s="1"/>
  <c r="V1118" i="1"/>
  <c r="O1118" i="1"/>
  <c r="J1118" i="1"/>
  <c r="G1118" i="1"/>
  <c r="AD1118" i="1" s="1"/>
  <c r="G1108" i="1"/>
  <c r="G1107" i="1"/>
  <c r="G1106" i="1"/>
  <c r="G1105" i="1"/>
  <c r="G1104" i="1"/>
  <c r="G1098" i="1"/>
  <c r="G1097" i="1"/>
  <c r="G1096" i="1"/>
  <c r="G1095" i="1"/>
  <c r="G1094" i="1"/>
  <c r="G1090" i="1"/>
  <c r="V1113" i="1"/>
  <c r="U1113" i="1"/>
  <c r="S1113" i="1"/>
  <c r="O1113" i="1"/>
  <c r="J1113" i="1"/>
  <c r="G1113" i="1"/>
  <c r="V1122" i="1"/>
  <c r="O1122" i="1"/>
  <c r="J1122" i="1"/>
  <c r="H1122" i="1"/>
  <c r="V1121" i="1"/>
  <c r="O1121" i="1"/>
  <c r="J1121" i="1"/>
  <c r="H1121" i="1"/>
  <c r="V1120" i="1"/>
  <c r="O1120" i="1"/>
  <c r="J1120" i="1"/>
  <c r="H1120" i="1"/>
  <c r="V1117" i="1"/>
  <c r="U1117" i="1"/>
  <c r="S1117" i="1"/>
  <c r="AE1117" i="1" s="1"/>
  <c r="O1117" i="1"/>
  <c r="J1117" i="1"/>
  <c r="G1117" i="1"/>
  <c r="V1116" i="1"/>
  <c r="U1116" i="1"/>
  <c r="S1116" i="1"/>
  <c r="O1116" i="1"/>
  <c r="J1116" i="1"/>
  <c r="G1116" i="1"/>
  <c r="V1115" i="1"/>
  <c r="U1115" i="1"/>
  <c r="S1115" i="1"/>
  <c r="O1115" i="1"/>
  <c r="J1115" i="1"/>
  <c r="G1115" i="1"/>
  <c r="V1114" i="1"/>
  <c r="U1114" i="1"/>
  <c r="S1114" i="1"/>
  <c r="O1114" i="1"/>
  <c r="J1114" i="1"/>
  <c r="G1114" i="1"/>
  <c r="V1112" i="1"/>
  <c r="U1112" i="1"/>
  <c r="S1112" i="1"/>
  <c r="O1112" i="1"/>
  <c r="J1112" i="1"/>
  <c r="G1112" i="1"/>
  <c r="V1111" i="1"/>
  <c r="U1111" i="1"/>
  <c r="S1111" i="1"/>
  <c r="O1111" i="1"/>
  <c r="J1111" i="1"/>
  <c r="G1111" i="1"/>
  <c r="V1109" i="1"/>
  <c r="O1109" i="1"/>
  <c r="J1109" i="1"/>
  <c r="G1109" i="1"/>
  <c r="AD1109" i="1" s="1"/>
  <c r="V1108" i="1"/>
  <c r="U1108" i="1"/>
  <c r="S1108" i="1"/>
  <c r="AE1108" i="1" s="1"/>
  <c r="O1108" i="1"/>
  <c r="J1108" i="1"/>
  <c r="V1107" i="1"/>
  <c r="U1107" i="1"/>
  <c r="S1107" i="1"/>
  <c r="O1107" i="1"/>
  <c r="J1107" i="1"/>
  <c r="V1106" i="1"/>
  <c r="U1106" i="1"/>
  <c r="S1106" i="1"/>
  <c r="O1106" i="1"/>
  <c r="J1106" i="1"/>
  <c r="V1105" i="1"/>
  <c r="U1105" i="1"/>
  <c r="S1105" i="1"/>
  <c r="O1105" i="1"/>
  <c r="J1105" i="1"/>
  <c r="V1104" i="1"/>
  <c r="U1104" i="1"/>
  <c r="S1104" i="1"/>
  <c r="O1104" i="1"/>
  <c r="J1104" i="1"/>
  <c r="V1103" i="1"/>
  <c r="U1103" i="1"/>
  <c r="S1103" i="1"/>
  <c r="O1103" i="1"/>
  <c r="J1103" i="1"/>
  <c r="G1103" i="1"/>
  <c r="V1102" i="1"/>
  <c r="U1102" i="1"/>
  <c r="S1102" i="1"/>
  <c r="O1102" i="1"/>
  <c r="J1102" i="1"/>
  <c r="G1102" i="1"/>
  <c r="V1099" i="1"/>
  <c r="O1099" i="1"/>
  <c r="J1099" i="1"/>
  <c r="G1099" i="1"/>
  <c r="AD1099" i="1" s="1"/>
  <c r="V1098" i="1"/>
  <c r="U1098" i="1"/>
  <c r="S1098" i="1"/>
  <c r="O1098" i="1"/>
  <c r="J1098" i="1"/>
  <c r="V1097" i="1"/>
  <c r="U1097" i="1"/>
  <c r="S1097" i="1"/>
  <c r="O1097" i="1"/>
  <c r="J1097" i="1"/>
  <c r="V1096" i="1"/>
  <c r="U1096" i="1"/>
  <c r="S1096" i="1"/>
  <c r="O1096" i="1"/>
  <c r="J1096" i="1"/>
  <c r="V1095" i="1"/>
  <c r="U1095" i="1"/>
  <c r="S1095" i="1"/>
  <c r="AE1095" i="1" s="1"/>
  <c r="O1095" i="1"/>
  <c r="V1094" i="1"/>
  <c r="U1094" i="1"/>
  <c r="S1094" i="1"/>
  <c r="O1094" i="1"/>
  <c r="J1094" i="1"/>
  <c r="V1090" i="1"/>
  <c r="U1090" i="1"/>
  <c r="S1090" i="1"/>
  <c r="O1090" i="1"/>
  <c r="J1090" i="1"/>
  <c r="V1089" i="1"/>
  <c r="U1089" i="1"/>
  <c r="S1089" i="1"/>
  <c r="O1089" i="1"/>
  <c r="J1089" i="1"/>
  <c r="G1089" i="1"/>
  <c r="V1088" i="1"/>
  <c r="U1088" i="1"/>
  <c r="S1088" i="1"/>
  <c r="O1088" i="1"/>
  <c r="J1088" i="1"/>
  <c r="G1088" i="1"/>
  <c r="V1087" i="1"/>
  <c r="U1087" i="1"/>
  <c r="S1087" i="1"/>
  <c r="O1087" i="1"/>
  <c r="J1087" i="1"/>
  <c r="G1087" i="1"/>
  <c r="V1086" i="1"/>
  <c r="O1086" i="1"/>
  <c r="J1086" i="1"/>
  <c r="G1086" i="1"/>
  <c r="AD1086" i="1" s="1"/>
  <c r="V1085" i="1"/>
  <c r="U1085" i="1"/>
  <c r="S1085" i="1"/>
  <c r="O1085" i="1"/>
  <c r="J1085" i="1"/>
  <c r="G1085" i="1"/>
  <c r="V1084" i="1"/>
  <c r="U1084" i="1"/>
  <c r="S1084" i="1"/>
  <c r="O1084" i="1"/>
  <c r="J1084" i="1"/>
  <c r="G1084" i="1"/>
  <c r="V1083" i="1"/>
  <c r="U1083" i="1"/>
  <c r="S1083" i="1"/>
  <c r="O1083" i="1"/>
  <c r="J1083" i="1"/>
  <c r="G1083" i="1"/>
  <c r="V1082" i="1"/>
  <c r="U1082" i="1"/>
  <c r="S1082" i="1"/>
  <c r="O1082" i="1"/>
  <c r="J1082" i="1"/>
  <c r="G1082" i="1"/>
  <c r="V1081" i="1"/>
  <c r="U1081" i="1"/>
  <c r="S1081" i="1"/>
  <c r="O1081" i="1"/>
  <c r="J1081" i="1"/>
  <c r="G1081" i="1"/>
  <c r="V1080" i="1"/>
  <c r="O1080" i="1"/>
  <c r="J1080" i="1"/>
  <c r="G1080" i="1"/>
  <c r="AD1080" i="1" s="1"/>
  <c r="AE1834" i="1" l="1"/>
  <c r="AE2843" i="1"/>
  <c r="AE2848" i="1"/>
  <c r="AD2848" i="1" s="1"/>
  <c r="AE1081" i="1"/>
  <c r="AD1081" i="1" s="1"/>
  <c r="AE1085" i="1"/>
  <c r="AD1085" i="1" s="1"/>
  <c r="AE1088" i="1"/>
  <c r="AD1088" i="1" s="1"/>
  <c r="AE1094" i="1"/>
  <c r="AE2840" i="1"/>
  <c r="AD2840" i="1" s="1"/>
  <c r="AE1082" i="1"/>
  <c r="AD1082" i="1" s="1"/>
  <c r="AE1089" i="1"/>
  <c r="AD1089" i="1" s="1"/>
  <c r="AE1828" i="1"/>
  <c r="AD1828" i="1" s="1"/>
  <c r="AE1104" i="1"/>
  <c r="AD1104" i="1" s="1"/>
  <c r="AE1115" i="1"/>
  <c r="AD1115" i="1" s="1"/>
  <c r="AE1865" i="1"/>
  <c r="AD1865" i="1" s="1"/>
  <c r="AE1872" i="1"/>
  <c r="AD1872" i="1" s="1"/>
  <c r="AE1807" i="1"/>
  <c r="AD1807" i="1" s="1"/>
  <c r="AE1087" i="1"/>
  <c r="AD1087" i="1" s="1"/>
  <c r="AE1113" i="1"/>
  <c r="AD1113" i="1" s="1"/>
  <c r="AE2838" i="1"/>
  <c r="AD2838" i="1" s="1"/>
  <c r="AE1097" i="1"/>
  <c r="AD1097" i="1" s="1"/>
  <c r="AE1116" i="1"/>
  <c r="AD1116" i="1" s="1"/>
  <c r="AE1859" i="1"/>
  <c r="AD1859" i="1" s="1"/>
  <c r="AE1863" i="1"/>
  <c r="AD1863" i="1" s="1"/>
  <c r="AE1833" i="1"/>
  <c r="AD1833" i="1" s="1"/>
  <c r="AE2837" i="1"/>
  <c r="AD2837" i="1" s="1"/>
  <c r="AD2842" i="1"/>
  <c r="AE1887" i="1"/>
  <c r="AD1887" i="1" s="1"/>
  <c r="AE1821" i="1"/>
  <c r="AD1821" i="1" s="1"/>
  <c r="AE2836" i="1"/>
  <c r="AD2836" i="1" s="1"/>
  <c r="AE2858" i="1"/>
  <c r="AD2858" i="1" s="1"/>
  <c r="AE1820" i="1"/>
  <c r="AD1820" i="1" s="1"/>
  <c r="AD1117" i="1"/>
  <c r="AE1856" i="1"/>
  <c r="AD1856" i="1" s="1"/>
  <c r="AE2830" i="1"/>
  <c r="AD2830" i="1" s="1"/>
  <c r="AE2861" i="1"/>
  <c r="AD2861" i="1" s="1"/>
  <c r="AE1090" i="1"/>
  <c r="AD1090" i="1" s="1"/>
  <c r="AE1103" i="1"/>
  <c r="AD1103" i="1" s="1"/>
  <c r="AE1107" i="1"/>
  <c r="AD1107" i="1" s="1"/>
  <c r="AE1850" i="1"/>
  <c r="AD1850" i="1" s="1"/>
  <c r="AE1098" i="1"/>
  <c r="AD1098" i="1" s="1"/>
  <c r="AE1860" i="1"/>
  <c r="AD1860" i="1" s="1"/>
  <c r="AE1864" i="1"/>
  <c r="AD1864" i="1" s="1"/>
  <c r="AE1884" i="1"/>
  <c r="AD1884" i="1" s="1"/>
  <c r="AE1818" i="1"/>
  <c r="AD1818" i="1" s="1"/>
  <c r="AE1831" i="1"/>
  <c r="AD1831" i="1" s="1"/>
  <c r="AE1842" i="1"/>
  <c r="AD1842" i="1" s="1"/>
  <c r="AE2855" i="1"/>
  <c r="AD2855" i="1" s="1"/>
  <c r="AD1095" i="1"/>
  <c r="AE1848" i="1"/>
  <c r="AD1848" i="1" s="1"/>
  <c r="AE1857" i="1"/>
  <c r="AD1857" i="1" s="1"/>
  <c r="AE1871" i="1"/>
  <c r="AD1871" i="1" s="1"/>
  <c r="AE1875" i="1"/>
  <c r="AD1875" i="1" s="1"/>
  <c r="AE1881" i="1"/>
  <c r="AD1881" i="1" s="1"/>
  <c r="AE1888" i="1"/>
  <c r="AD1888" i="1" s="1"/>
  <c r="AE1806" i="1"/>
  <c r="AD1806" i="1" s="1"/>
  <c r="AE1810" i="1"/>
  <c r="AD1810" i="1" s="1"/>
  <c r="AE1814" i="1"/>
  <c r="AD1814" i="1" s="1"/>
  <c r="AE2829" i="1"/>
  <c r="AD2829" i="1" s="1"/>
  <c r="AE1840" i="1"/>
  <c r="AD1840" i="1" s="1"/>
  <c r="AE2853" i="1"/>
  <c r="AD2853" i="1" s="1"/>
  <c r="AE2862" i="1"/>
  <c r="AD2862" i="1" s="1"/>
  <c r="AE1096" i="1"/>
  <c r="AD1096" i="1" s="1"/>
  <c r="AE1102" i="1"/>
  <c r="AD1102" i="1" s="1"/>
  <c r="AE1849" i="1"/>
  <c r="AD1849" i="1" s="1"/>
  <c r="AE1858" i="1"/>
  <c r="AD1858" i="1" s="1"/>
  <c r="AE1862" i="1"/>
  <c r="AD1862" i="1" s="1"/>
  <c r="AE1815" i="1"/>
  <c r="AD1815" i="1" s="1"/>
  <c r="AE2850" i="1"/>
  <c r="AD2850" i="1" s="1"/>
  <c r="AE1886" i="1"/>
  <c r="AD1886" i="1" s="1"/>
  <c r="AE2835" i="1"/>
  <c r="AD2835" i="1" s="1"/>
  <c r="AD1834" i="1"/>
  <c r="AD2843" i="1"/>
  <c r="AE2854" i="1"/>
  <c r="AD2854" i="1" s="1"/>
  <c r="AE1083" i="1"/>
  <c r="AD1083" i="1" s="1"/>
  <c r="AE1112" i="1"/>
  <c r="AD1112" i="1" s="1"/>
  <c r="AD1878" i="1"/>
  <c r="AE2831" i="1"/>
  <c r="AD2831" i="1" s="1"/>
  <c r="AE2851" i="1"/>
  <c r="AD2851" i="1" s="1"/>
  <c r="AE2859" i="1"/>
  <c r="AD2859" i="1" s="1"/>
  <c r="AE1870" i="1"/>
  <c r="AD1870" i="1" s="1"/>
  <c r="AE1874" i="1"/>
  <c r="AD1874" i="1" s="1"/>
  <c r="AE1880" i="1"/>
  <c r="AD1880" i="1" s="1"/>
  <c r="AE1809" i="1"/>
  <c r="AD1809" i="1" s="1"/>
  <c r="AE1813" i="1"/>
  <c r="AD1813" i="1" s="1"/>
  <c r="AE1827" i="1"/>
  <c r="AD1827" i="1" s="1"/>
  <c r="AE2828" i="1"/>
  <c r="AD2828" i="1" s="1"/>
  <c r="AE1851" i="1"/>
  <c r="AD1851" i="1" s="1"/>
  <c r="AE1084" i="1"/>
  <c r="AD1084" i="1" s="1"/>
  <c r="AE1114" i="1"/>
  <c r="AD1114" i="1" s="1"/>
  <c r="AD1094" i="1"/>
  <c r="AE2833" i="1"/>
  <c r="AD2833" i="1" s="1"/>
  <c r="AE2852" i="1"/>
  <c r="AD2852" i="1" s="1"/>
  <c r="AE2860" i="1"/>
  <c r="AD2860" i="1" s="1"/>
  <c r="AD1811" i="1"/>
  <c r="AD1861" i="1"/>
  <c r="AD2846" i="1"/>
  <c r="AE1105" i="1"/>
  <c r="AD1105" i="1" s="1"/>
  <c r="AE1885" i="1"/>
  <c r="AD1885" i="1" s="1"/>
  <c r="AE1819" i="1"/>
  <c r="AD1819" i="1" s="1"/>
  <c r="AE1832" i="1"/>
  <c r="AD1832" i="1" s="1"/>
  <c r="AE1843" i="1"/>
  <c r="AD1843" i="1" s="1"/>
  <c r="AE2841" i="1"/>
  <c r="AD2841" i="1" s="1"/>
  <c r="AE2849" i="1"/>
  <c r="AD2849" i="1" s="1"/>
  <c r="AE1852" i="1"/>
  <c r="AD1852" i="1" s="1"/>
  <c r="AE1825" i="1"/>
  <c r="AD1825" i="1" s="1"/>
  <c r="AE2834" i="1"/>
  <c r="AD2834" i="1" s="1"/>
  <c r="AE1106" i="1"/>
  <c r="AD1106" i="1" s="1"/>
  <c r="AE1111" i="1"/>
  <c r="AD1111" i="1" s="1"/>
  <c r="AD1829" i="1"/>
  <c r="AD1108" i="1"/>
  <c r="AE1869" i="1"/>
  <c r="AD1869" i="1" s="1"/>
  <c r="AE1873" i="1"/>
  <c r="AD1873" i="1" s="1"/>
  <c r="AE1879" i="1"/>
  <c r="AD1879" i="1" s="1"/>
  <c r="AE1883" i="1"/>
  <c r="AD1883" i="1" s="1"/>
  <c r="AE1808" i="1"/>
  <c r="AD1808" i="1" s="1"/>
  <c r="AE1812" i="1"/>
  <c r="AD1812" i="1" s="1"/>
  <c r="AE1826" i="1"/>
  <c r="AD1826" i="1" s="1"/>
  <c r="AE1830" i="1"/>
  <c r="AD1830" i="1" s="1"/>
  <c r="AE1841" i="1"/>
  <c r="AD1841" i="1" s="1"/>
  <c r="AE2847" i="1"/>
  <c r="AD2847" i="1" s="1"/>
  <c r="AB987" i="1"/>
  <c r="AB978" i="1"/>
  <c r="H1096" i="1"/>
  <c r="H1103" i="1"/>
  <c r="H1847" i="1"/>
  <c r="H1080" i="1"/>
  <c r="H1083" i="1"/>
  <c r="H1112" i="1"/>
  <c r="H1117" i="1"/>
  <c r="H1090" i="1"/>
  <c r="H1106" i="1"/>
  <c r="H1862" i="1"/>
  <c r="H1873" i="1"/>
  <c r="H1813" i="1"/>
  <c r="H2829" i="1"/>
  <c r="H2851" i="1"/>
  <c r="H2855" i="1"/>
  <c r="H2859" i="1"/>
  <c r="H2827" i="1"/>
  <c r="H1107" i="1"/>
  <c r="H1849" i="1"/>
  <c r="H1853" i="1"/>
  <c r="H1858" i="1"/>
  <c r="H1883" i="1"/>
  <c r="H1887" i="1"/>
  <c r="H1889" i="1"/>
  <c r="H1863" i="1"/>
  <c r="H1874" i="1"/>
  <c r="H1821" i="1"/>
  <c r="H1826" i="1"/>
  <c r="H1832" i="1"/>
  <c r="H1843" i="1"/>
  <c r="H1814" i="1"/>
  <c r="H2843" i="1"/>
  <c r="H2847" i="1"/>
  <c r="H2834" i="1"/>
  <c r="H1082" i="1"/>
  <c r="H1086" i="1"/>
  <c r="H1089" i="1"/>
  <c r="H1111" i="1"/>
  <c r="H1116" i="1"/>
  <c r="H1113" i="1"/>
  <c r="H1095" i="1"/>
  <c r="H1108" i="1"/>
  <c r="H1866" i="1"/>
  <c r="H1864" i="1"/>
  <c r="H1875" i="1"/>
  <c r="H1807" i="1"/>
  <c r="H2828" i="1"/>
  <c r="H2833" i="1"/>
  <c r="H2854" i="1"/>
  <c r="H2858" i="1"/>
  <c r="H2835" i="1"/>
  <c r="H978" i="1"/>
  <c r="H1118" i="1"/>
  <c r="H1852" i="1"/>
  <c r="H1886" i="1"/>
  <c r="H1878" i="1"/>
  <c r="H1805" i="1"/>
  <c r="H1816" i="1"/>
  <c r="H1820" i="1"/>
  <c r="H1825" i="1"/>
  <c r="H1831" i="1"/>
  <c r="H1835" i="1"/>
  <c r="H1842" i="1"/>
  <c r="H1808" i="1"/>
  <c r="H1827" i="1"/>
  <c r="H2839" i="1"/>
  <c r="H2842" i="1"/>
  <c r="H2846" i="1"/>
  <c r="H2836" i="1"/>
  <c r="H1848" i="1"/>
  <c r="H1857" i="1"/>
  <c r="H1865" i="1"/>
  <c r="H1081" i="1"/>
  <c r="H1085" i="1"/>
  <c r="H1088" i="1"/>
  <c r="H1115" i="1"/>
  <c r="H1097" i="1"/>
  <c r="H1869" i="1"/>
  <c r="H1879" i="1"/>
  <c r="H1809" i="1"/>
  <c r="H1828" i="1"/>
  <c r="H2831" i="1"/>
  <c r="H2853" i="1"/>
  <c r="H2862" i="1"/>
  <c r="H2863" i="1"/>
  <c r="H2850" i="1"/>
  <c r="H1099" i="1"/>
  <c r="H1856" i="1"/>
  <c r="H1882" i="1"/>
  <c r="H1885" i="1"/>
  <c r="H1859" i="1"/>
  <c r="H1870" i="1"/>
  <c r="H1880" i="1"/>
  <c r="H1815" i="1"/>
  <c r="H1819" i="1"/>
  <c r="H1834" i="1"/>
  <c r="H1841" i="1"/>
  <c r="H1810" i="1"/>
  <c r="H1829" i="1"/>
  <c r="H2838" i="1"/>
  <c r="H2841" i="1"/>
  <c r="H2849" i="1"/>
  <c r="H1094" i="1"/>
  <c r="H1851" i="1"/>
  <c r="H1084" i="1"/>
  <c r="H1087" i="1"/>
  <c r="H1109" i="1"/>
  <c r="H1114" i="1"/>
  <c r="H1104" i="1"/>
  <c r="H1860" i="1"/>
  <c r="H1871" i="1"/>
  <c r="H1881" i="1"/>
  <c r="H1811" i="1"/>
  <c r="H1830" i="1"/>
  <c r="H2830" i="1"/>
  <c r="H2852" i="1"/>
  <c r="H2856" i="1"/>
  <c r="H2860" i="1"/>
  <c r="H2861" i="1"/>
  <c r="H987" i="1"/>
  <c r="H1102" i="1"/>
  <c r="H1098" i="1"/>
  <c r="H1105" i="1"/>
  <c r="H1850" i="1"/>
  <c r="H1884" i="1"/>
  <c r="H1888" i="1"/>
  <c r="H1861" i="1"/>
  <c r="H1872" i="1"/>
  <c r="H1806" i="1"/>
  <c r="H1818" i="1"/>
  <c r="H1822" i="1"/>
  <c r="H1833" i="1"/>
  <c r="H1840" i="1"/>
  <c r="H1812" i="1"/>
  <c r="H2837" i="1"/>
  <c r="H2840" i="1"/>
  <c r="H2844" i="1"/>
  <c r="H2848" i="1"/>
  <c r="G2804" i="1"/>
  <c r="G2803" i="1"/>
  <c r="G2802" i="1"/>
  <c r="G2800" i="1"/>
  <c r="G2783" i="1"/>
  <c r="AD2783" i="1" s="1"/>
  <c r="V2826" i="1" l="1"/>
  <c r="O2826" i="1"/>
  <c r="J2826" i="1"/>
  <c r="H2826" i="1"/>
  <c r="V2825" i="1"/>
  <c r="O2825" i="1"/>
  <c r="J2825" i="1"/>
  <c r="H2825" i="1"/>
  <c r="V2824" i="1"/>
  <c r="O2824" i="1"/>
  <c r="J2824" i="1"/>
  <c r="H2824" i="1"/>
  <c r="V2823" i="1"/>
  <c r="U2823" i="1"/>
  <c r="S2823" i="1"/>
  <c r="O2823" i="1"/>
  <c r="J2823" i="1"/>
  <c r="G2823" i="1"/>
  <c r="V2822" i="1"/>
  <c r="U2822" i="1"/>
  <c r="S2822" i="1"/>
  <c r="O2822" i="1"/>
  <c r="J2822" i="1"/>
  <c r="G2822" i="1"/>
  <c r="V2821" i="1"/>
  <c r="U2821" i="1"/>
  <c r="S2821" i="1"/>
  <c r="O2821" i="1"/>
  <c r="J2821" i="1"/>
  <c r="G2821" i="1"/>
  <c r="V2820" i="1"/>
  <c r="O2820" i="1"/>
  <c r="J2820" i="1"/>
  <c r="G2820" i="1"/>
  <c r="AD2820" i="1" s="1"/>
  <c r="V2819" i="1"/>
  <c r="U2819" i="1"/>
  <c r="S2819" i="1"/>
  <c r="O2819" i="1"/>
  <c r="J2819" i="1"/>
  <c r="G2819" i="1"/>
  <c r="V2818" i="1"/>
  <c r="U2818" i="1"/>
  <c r="S2818" i="1"/>
  <c r="O2818" i="1"/>
  <c r="J2818" i="1"/>
  <c r="G2818" i="1"/>
  <c r="V2817" i="1"/>
  <c r="U2817" i="1"/>
  <c r="S2817" i="1"/>
  <c r="O2817" i="1"/>
  <c r="J2817" i="1"/>
  <c r="G2817" i="1"/>
  <c r="V2814" i="1"/>
  <c r="U2814" i="1"/>
  <c r="S2814" i="1"/>
  <c r="O2814" i="1"/>
  <c r="J2814" i="1"/>
  <c r="G2814" i="1"/>
  <c r="V2813" i="1"/>
  <c r="U2813" i="1"/>
  <c r="S2813" i="1"/>
  <c r="O2813" i="1"/>
  <c r="J2813" i="1"/>
  <c r="G2813" i="1"/>
  <c r="V2812" i="1"/>
  <c r="U2812" i="1"/>
  <c r="S2812" i="1"/>
  <c r="O2812" i="1"/>
  <c r="J2812" i="1"/>
  <c r="G2812" i="1"/>
  <c r="V2809" i="1"/>
  <c r="U2809" i="1"/>
  <c r="S2809" i="1"/>
  <c r="O2809" i="1"/>
  <c r="J2809" i="1"/>
  <c r="G2809" i="1"/>
  <c r="V2808" i="1"/>
  <c r="U2808" i="1"/>
  <c r="S2808" i="1"/>
  <c r="O2808" i="1"/>
  <c r="J2808" i="1"/>
  <c r="G2808" i="1"/>
  <c r="V2807" i="1"/>
  <c r="U2807" i="1"/>
  <c r="S2807" i="1"/>
  <c r="O2807" i="1"/>
  <c r="J2807" i="1"/>
  <c r="G2807" i="1"/>
  <c r="V2806" i="1"/>
  <c r="U2806" i="1"/>
  <c r="S2806" i="1"/>
  <c r="O2806" i="1"/>
  <c r="J2806" i="1"/>
  <c r="G2806" i="1"/>
  <c r="V2805" i="1"/>
  <c r="O2805" i="1"/>
  <c r="J2805" i="1"/>
  <c r="G2805" i="1"/>
  <c r="AD2805" i="1" s="1"/>
  <c r="V2804" i="1"/>
  <c r="U2804" i="1"/>
  <c r="S2804" i="1"/>
  <c r="O2804" i="1"/>
  <c r="J2804" i="1"/>
  <c r="H2804" i="1"/>
  <c r="V2803" i="1"/>
  <c r="U2803" i="1"/>
  <c r="S2803" i="1"/>
  <c r="O2803" i="1"/>
  <c r="J2803" i="1"/>
  <c r="H2803" i="1"/>
  <c r="V2802" i="1"/>
  <c r="U2802" i="1"/>
  <c r="S2802" i="1"/>
  <c r="O2802" i="1"/>
  <c r="J2802" i="1"/>
  <c r="H2802" i="1"/>
  <c r="V2800" i="1"/>
  <c r="U2800" i="1"/>
  <c r="S2800" i="1"/>
  <c r="O2800" i="1"/>
  <c r="J2800" i="1"/>
  <c r="H2800" i="1"/>
  <c r="V2799" i="1"/>
  <c r="U2799" i="1"/>
  <c r="S2799" i="1"/>
  <c r="O2799" i="1"/>
  <c r="J2799" i="1"/>
  <c r="G2799" i="1"/>
  <c r="V2798" i="1"/>
  <c r="U2798" i="1"/>
  <c r="S2798" i="1"/>
  <c r="O2798" i="1"/>
  <c r="J2798" i="1"/>
  <c r="G2798" i="1"/>
  <c r="V2795" i="1"/>
  <c r="U2795" i="1"/>
  <c r="S2795" i="1"/>
  <c r="O2795" i="1"/>
  <c r="J2795" i="1"/>
  <c r="G2795" i="1"/>
  <c r="V2794" i="1"/>
  <c r="U2794" i="1"/>
  <c r="S2794" i="1"/>
  <c r="O2794" i="1"/>
  <c r="J2794" i="1"/>
  <c r="G2794" i="1"/>
  <c r="V2793" i="1"/>
  <c r="O2793" i="1"/>
  <c r="J2793" i="1"/>
  <c r="G2793" i="1"/>
  <c r="AD2793" i="1" s="1"/>
  <c r="V2792" i="1"/>
  <c r="U2792" i="1"/>
  <c r="S2792" i="1"/>
  <c r="O2792" i="1"/>
  <c r="J2792" i="1"/>
  <c r="G2792" i="1"/>
  <c r="V2791" i="1"/>
  <c r="U2791" i="1"/>
  <c r="S2791" i="1"/>
  <c r="O2791" i="1"/>
  <c r="J2791" i="1"/>
  <c r="G2791" i="1"/>
  <c r="V2790" i="1"/>
  <c r="U2790" i="1"/>
  <c r="S2790" i="1"/>
  <c r="O2790" i="1"/>
  <c r="J2790" i="1"/>
  <c r="G2790" i="1"/>
  <c r="V2789" i="1"/>
  <c r="U2789" i="1"/>
  <c r="S2789" i="1"/>
  <c r="O2789" i="1"/>
  <c r="J2789" i="1"/>
  <c r="G2789" i="1"/>
  <c r="V2788" i="1"/>
  <c r="U2788" i="1"/>
  <c r="S2788" i="1"/>
  <c r="O2788" i="1"/>
  <c r="J2788" i="1"/>
  <c r="G2788" i="1"/>
  <c r="V2787" i="1"/>
  <c r="U2787" i="1"/>
  <c r="S2787" i="1"/>
  <c r="O2787" i="1"/>
  <c r="J2787" i="1"/>
  <c r="G2787" i="1"/>
  <c r="V2786" i="1"/>
  <c r="U2786" i="1"/>
  <c r="S2786" i="1"/>
  <c r="O2786" i="1"/>
  <c r="J2786" i="1"/>
  <c r="G2786" i="1"/>
  <c r="V2785" i="1"/>
  <c r="U2785" i="1"/>
  <c r="S2785" i="1"/>
  <c r="O2785" i="1"/>
  <c r="J2785" i="1"/>
  <c r="G2785" i="1"/>
  <c r="V2784" i="1"/>
  <c r="U2784" i="1"/>
  <c r="S2784" i="1"/>
  <c r="O2784" i="1"/>
  <c r="J2784" i="1"/>
  <c r="G2784" i="1"/>
  <c r="V2783" i="1"/>
  <c r="O2783" i="1"/>
  <c r="J2783" i="1"/>
  <c r="H2783" i="1"/>
  <c r="G1974" i="1"/>
  <c r="G1973" i="1"/>
  <c r="G1972" i="1"/>
  <c r="G1971" i="1"/>
  <c r="G1966" i="1"/>
  <c r="G1965" i="1"/>
  <c r="V1991" i="1"/>
  <c r="O1991" i="1"/>
  <c r="J1991" i="1"/>
  <c r="G1991" i="1"/>
  <c r="AD1991" i="1" s="1"/>
  <c r="V1995" i="1"/>
  <c r="O1995" i="1"/>
  <c r="J1995" i="1"/>
  <c r="H1995" i="1"/>
  <c r="V1994" i="1"/>
  <c r="O1994" i="1"/>
  <c r="J1994" i="1"/>
  <c r="H1994" i="1"/>
  <c r="V1993" i="1"/>
  <c r="O1993" i="1"/>
  <c r="J1993" i="1"/>
  <c r="H1993" i="1"/>
  <c r="V1990" i="1"/>
  <c r="U1990" i="1"/>
  <c r="S1990" i="1"/>
  <c r="O1990" i="1"/>
  <c r="J1990" i="1"/>
  <c r="G1990" i="1"/>
  <c r="V1989" i="1"/>
  <c r="U1989" i="1"/>
  <c r="S1989" i="1"/>
  <c r="O1989" i="1"/>
  <c r="J1989" i="1"/>
  <c r="G1989" i="1"/>
  <c r="V1988" i="1"/>
  <c r="U1988" i="1"/>
  <c r="S1988" i="1"/>
  <c r="O1988" i="1"/>
  <c r="J1988" i="1"/>
  <c r="G1988" i="1"/>
  <c r="V1987" i="1"/>
  <c r="O1987" i="1"/>
  <c r="J1987" i="1"/>
  <c r="G1987" i="1"/>
  <c r="AD1987" i="1" s="1"/>
  <c r="V1986" i="1"/>
  <c r="U1986" i="1"/>
  <c r="S1986" i="1"/>
  <c r="O1986" i="1"/>
  <c r="J1986" i="1"/>
  <c r="G1986" i="1"/>
  <c r="V1985" i="1"/>
  <c r="U1985" i="1"/>
  <c r="S1985" i="1"/>
  <c r="O1985" i="1"/>
  <c r="J1985" i="1"/>
  <c r="G1985" i="1"/>
  <c r="V1984" i="1"/>
  <c r="U1984" i="1"/>
  <c r="S1984" i="1"/>
  <c r="O1984" i="1"/>
  <c r="J1984" i="1"/>
  <c r="G1984" i="1"/>
  <c r="V1982" i="1"/>
  <c r="U1982" i="1"/>
  <c r="S1982" i="1"/>
  <c r="O1982" i="1"/>
  <c r="J1982" i="1"/>
  <c r="G1982" i="1"/>
  <c r="V1981" i="1"/>
  <c r="U1981" i="1"/>
  <c r="S1981" i="1"/>
  <c r="O1981" i="1"/>
  <c r="J1981" i="1"/>
  <c r="G1981" i="1"/>
  <c r="V1980" i="1"/>
  <c r="U1980" i="1"/>
  <c r="S1980" i="1"/>
  <c r="O1980" i="1"/>
  <c r="J1980" i="1"/>
  <c r="G1980" i="1"/>
  <c r="V1979" i="1"/>
  <c r="U1979" i="1"/>
  <c r="S1979" i="1"/>
  <c r="O1979" i="1"/>
  <c r="J1979" i="1"/>
  <c r="G1979" i="1"/>
  <c r="V1978" i="1"/>
  <c r="U1978" i="1"/>
  <c r="S1978" i="1"/>
  <c r="O1978" i="1"/>
  <c r="J1978" i="1"/>
  <c r="G1978" i="1"/>
  <c r="V1977" i="1"/>
  <c r="U1977" i="1"/>
  <c r="S1977" i="1"/>
  <c r="O1977" i="1"/>
  <c r="J1977" i="1"/>
  <c r="G1977" i="1"/>
  <c r="V1976" i="1"/>
  <c r="U1976" i="1"/>
  <c r="S1976" i="1"/>
  <c r="O1976" i="1"/>
  <c r="J1976" i="1"/>
  <c r="G1976" i="1"/>
  <c r="V1975" i="1"/>
  <c r="O1975" i="1"/>
  <c r="J1975" i="1"/>
  <c r="G1975" i="1"/>
  <c r="AD1975" i="1" s="1"/>
  <c r="V1974" i="1"/>
  <c r="U1974" i="1"/>
  <c r="S1974" i="1"/>
  <c r="O1974" i="1"/>
  <c r="J1974" i="1"/>
  <c r="V1973" i="1"/>
  <c r="U1973" i="1"/>
  <c r="S1973" i="1"/>
  <c r="O1973" i="1"/>
  <c r="J1973" i="1"/>
  <c r="V1972" i="1"/>
  <c r="U1972" i="1"/>
  <c r="S1972" i="1"/>
  <c r="O1972" i="1"/>
  <c r="J1972" i="1"/>
  <c r="V1971" i="1"/>
  <c r="U1971" i="1"/>
  <c r="S1971" i="1"/>
  <c r="O1971" i="1"/>
  <c r="J1971" i="1"/>
  <c r="V1966" i="1"/>
  <c r="U1966" i="1"/>
  <c r="S1966" i="1"/>
  <c r="O1966" i="1"/>
  <c r="J1966" i="1"/>
  <c r="V1965" i="1"/>
  <c r="U1965" i="1"/>
  <c r="S1965" i="1"/>
  <c r="O1965" i="1"/>
  <c r="J1965" i="1"/>
  <c r="V1964" i="1"/>
  <c r="U1964" i="1"/>
  <c r="S1964" i="1"/>
  <c r="O1964" i="1"/>
  <c r="J1964" i="1"/>
  <c r="G1964" i="1"/>
  <c r="V1963" i="1"/>
  <c r="U1963" i="1"/>
  <c r="S1963" i="1"/>
  <c r="O1963" i="1"/>
  <c r="J1963" i="1"/>
  <c r="G1963" i="1"/>
  <c r="V1962" i="1"/>
  <c r="U1962" i="1"/>
  <c r="S1962" i="1"/>
  <c r="O1962" i="1"/>
  <c r="J1962" i="1"/>
  <c r="G1962" i="1"/>
  <c r="V1961" i="1"/>
  <c r="O1961" i="1"/>
  <c r="J1961" i="1"/>
  <c r="G1961" i="1"/>
  <c r="AD1961" i="1" s="1"/>
  <c r="V1960" i="1"/>
  <c r="U1960" i="1"/>
  <c r="S1960" i="1"/>
  <c r="O1960" i="1"/>
  <c r="J1960" i="1"/>
  <c r="G1960" i="1"/>
  <c r="V1959" i="1"/>
  <c r="U1959" i="1"/>
  <c r="S1959" i="1"/>
  <c r="O1959" i="1"/>
  <c r="J1959" i="1"/>
  <c r="G1959" i="1"/>
  <c r="V1958" i="1"/>
  <c r="U1958" i="1"/>
  <c r="S1958" i="1"/>
  <c r="O1958" i="1"/>
  <c r="J1958" i="1"/>
  <c r="G1958" i="1"/>
  <c r="V1953" i="1"/>
  <c r="U1953" i="1"/>
  <c r="S1953" i="1"/>
  <c r="O1953" i="1"/>
  <c r="J1953" i="1"/>
  <c r="G1953" i="1"/>
  <c r="V1952" i="1"/>
  <c r="U1952" i="1"/>
  <c r="S1952" i="1"/>
  <c r="O1952" i="1"/>
  <c r="J1952" i="1"/>
  <c r="G1952" i="1"/>
  <c r="V1951" i="1"/>
  <c r="U1951" i="1"/>
  <c r="S1951" i="1"/>
  <c r="O1951" i="1"/>
  <c r="J1951" i="1"/>
  <c r="G1951" i="1"/>
  <c r="V1950" i="1"/>
  <c r="U1950" i="1"/>
  <c r="S1950" i="1"/>
  <c r="O1950" i="1"/>
  <c r="J1950" i="1"/>
  <c r="G1950" i="1"/>
  <c r="V1949" i="1"/>
  <c r="U1949" i="1"/>
  <c r="S1949" i="1"/>
  <c r="O1949" i="1"/>
  <c r="J1949" i="1"/>
  <c r="G1949" i="1"/>
  <c r="V1948" i="1"/>
  <c r="U1948" i="1"/>
  <c r="S1948" i="1"/>
  <c r="O1948" i="1"/>
  <c r="J1948" i="1"/>
  <c r="G1948" i="1"/>
  <c r="V1947" i="1"/>
  <c r="O1947" i="1"/>
  <c r="J1947" i="1"/>
  <c r="G1947" i="1"/>
  <c r="AD1947" i="1" s="1"/>
  <c r="G1060" i="1"/>
  <c r="G1059" i="1"/>
  <c r="G1058" i="1"/>
  <c r="G1057" i="1"/>
  <c r="G1056" i="1"/>
  <c r="G1055" i="1"/>
  <c r="AE2823" i="1" l="1"/>
  <c r="AD2823" i="1" s="1"/>
  <c r="AE1974" i="1"/>
  <c r="AD1974" i="1" s="1"/>
  <c r="AE1981" i="1"/>
  <c r="AE1986" i="1"/>
  <c r="AD1986" i="1" s="1"/>
  <c r="AE1989" i="1"/>
  <c r="AD1989" i="1" s="1"/>
  <c r="AE2791" i="1"/>
  <c r="AD2791" i="1" s="1"/>
  <c r="AE2800" i="1"/>
  <c r="AD2800" i="1" s="1"/>
  <c r="AE2808" i="1"/>
  <c r="AD2808" i="1" s="1"/>
  <c r="AE2814" i="1"/>
  <c r="AD2814" i="1" s="1"/>
  <c r="AE1948" i="1"/>
  <c r="AD1948" i="1" s="1"/>
  <c r="AE1952" i="1"/>
  <c r="AD1952" i="1" s="1"/>
  <c r="AE1963" i="1"/>
  <c r="AD1963" i="1" s="1"/>
  <c r="AE1966" i="1"/>
  <c r="AD1966" i="1" s="1"/>
  <c r="AE2785" i="1"/>
  <c r="AD2785" i="1" s="1"/>
  <c r="AE1960" i="1"/>
  <c r="AD1960" i="1" s="1"/>
  <c r="AE1979" i="1"/>
  <c r="AD1979" i="1" s="1"/>
  <c r="AE2789" i="1"/>
  <c r="AD2789" i="1" s="1"/>
  <c r="AE2798" i="1"/>
  <c r="AD2798" i="1" s="1"/>
  <c r="AE2806" i="1"/>
  <c r="AD2806" i="1" s="1"/>
  <c r="AE1950" i="1"/>
  <c r="AD1950" i="1" s="1"/>
  <c r="AE1984" i="1"/>
  <c r="AD1984" i="1" s="1"/>
  <c r="AE2803" i="1"/>
  <c r="AD2803" i="1" s="1"/>
  <c r="AE2812" i="1"/>
  <c r="AD2812" i="1" s="1"/>
  <c r="AE2821" i="1"/>
  <c r="AD2821" i="1" s="1"/>
  <c r="AE1965" i="1"/>
  <c r="AE1973" i="1"/>
  <c r="AD1973" i="1" s="1"/>
  <c r="AE1949" i="1"/>
  <c r="AD1949" i="1" s="1"/>
  <c r="AE1953" i="1"/>
  <c r="AD1953" i="1" s="1"/>
  <c r="AE1964" i="1"/>
  <c r="AD1964" i="1" s="1"/>
  <c r="AE1976" i="1"/>
  <c r="AD1976" i="1" s="1"/>
  <c r="AE2786" i="1"/>
  <c r="AD2786" i="1" s="1"/>
  <c r="AE2819" i="1"/>
  <c r="AD2819" i="1" s="1"/>
  <c r="AE1959" i="1"/>
  <c r="AD1959" i="1" s="1"/>
  <c r="AE1972" i="1"/>
  <c r="AD1972" i="1" s="1"/>
  <c r="AE1978" i="1"/>
  <c r="AD1978" i="1" s="1"/>
  <c r="AE1982" i="1"/>
  <c r="AD1982" i="1" s="1"/>
  <c r="AE1990" i="1"/>
  <c r="AD1990" i="1" s="1"/>
  <c r="AE2788" i="1"/>
  <c r="AD2788" i="1" s="1"/>
  <c r="AE2792" i="1"/>
  <c r="AD2792" i="1" s="1"/>
  <c r="AE2795" i="1"/>
  <c r="AD2795" i="1" s="1"/>
  <c r="AE2802" i="1"/>
  <c r="AD2802" i="1" s="1"/>
  <c r="AE2809" i="1"/>
  <c r="AD2809" i="1" s="1"/>
  <c r="AE2817" i="1"/>
  <c r="AD2817" i="1" s="1"/>
  <c r="AE1971" i="1"/>
  <c r="AD1971" i="1" s="1"/>
  <c r="AD1965" i="1"/>
  <c r="AE1980" i="1"/>
  <c r="AD1980" i="1" s="1"/>
  <c r="AE1988" i="1"/>
  <c r="AD1988" i="1" s="1"/>
  <c r="AE2790" i="1"/>
  <c r="AD2790" i="1" s="1"/>
  <c r="AE2799" i="1"/>
  <c r="AD2799" i="1" s="1"/>
  <c r="AE2807" i="1"/>
  <c r="AD2807" i="1" s="1"/>
  <c r="AE1958" i="1"/>
  <c r="AD1958" i="1" s="1"/>
  <c r="AE1977" i="1"/>
  <c r="AD1977" i="1" s="1"/>
  <c r="AE2787" i="1"/>
  <c r="AD2787" i="1" s="1"/>
  <c r="AE2794" i="1"/>
  <c r="AD2794" i="1" s="1"/>
  <c r="AE2818" i="1"/>
  <c r="AD2818" i="1" s="1"/>
  <c r="AD1981" i="1"/>
  <c r="AE1951" i="1"/>
  <c r="AD1951" i="1" s="1"/>
  <c r="AE1962" i="1"/>
  <c r="AD1962" i="1" s="1"/>
  <c r="AE1985" i="1"/>
  <c r="AD1985" i="1" s="1"/>
  <c r="AE2784" i="1"/>
  <c r="AD2784" i="1" s="1"/>
  <c r="AE2804" i="1"/>
  <c r="AD2804" i="1" s="1"/>
  <c r="AE2813" i="1"/>
  <c r="AD2813" i="1" s="1"/>
  <c r="AE2822" i="1"/>
  <c r="AD2822" i="1" s="1"/>
  <c r="H1959" i="1"/>
  <c r="H1975" i="1"/>
  <c r="H1982" i="1"/>
  <c r="H1990" i="1"/>
  <c r="H2788" i="1"/>
  <c r="H2795" i="1"/>
  <c r="H2809" i="1"/>
  <c r="H2817" i="1"/>
  <c r="H1951" i="1"/>
  <c r="H1962" i="1"/>
  <c r="H1978" i="1"/>
  <c r="H1987" i="1"/>
  <c r="H1971" i="1"/>
  <c r="H2784" i="1"/>
  <c r="H2792" i="1"/>
  <c r="H1972" i="1"/>
  <c r="H1950" i="1"/>
  <c r="H1977" i="1"/>
  <c r="H1986" i="1"/>
  <c r="H1991" i="1"/>
  <c r="H2787" i="1"/>
  <c r="H2794" i="1"/>
  <c r="H2808" i="1"/>
  <c r="H2820" i="1"/>
  <c r="H2823" i="1"/>
  <c r="H1958" i="1"/>
  <c r="H1981" i="1"/>
  <c r="H1989" i="1"/>
  <c r="H1973" i="1"/>
  <c r="H2791" i="1"/>
  <c r="H2805" i="1"/>
  <c r="H2814" i="1"/>
  <c r="H1974" i="1"/>
  <c r="H1947" i="1"/>
  <c r="H1949" i="1"/>
  <c r="H1961" i="1"/>
  <c r="H1976" i="1"/>
  <c r="H1988" i="1"/>
  <c r="H2790" i="1"/>
  <c r="H2807" i="1"/>
  <c r="H2819" i="1"/>
  <c r="H2822" i="1"/>
  <c r="H1953" i="1"/>
  <c r="H1964" i="1"/>
  <c r="H1980" i="1"/>
  <c r="H1985" i="1"/>
  <c r="H2786" i="1"/>
  <c r="H2799" i="1"/>
  <c r="H2813" i="1"/>
  <c r="H1948" i="1"/>
  <c r="H1960" i="1"/>
  <c r="H1979" i="1"/>
  <c r="H1965" i="1"/>
  <c r="H2789" i="1"/>
  <c r="H2798" i="1"/>
  <c r="H2812" i="1"/>
  <c r="H2818" i="1"/>
  <c r="H2821" i="1"/>
  <c r="H1952" i="1"/>
  <c r="H1963" i="1"/>
  <c r="H1984" i="1"/>
  <c r="H2785" i="1"/>
  <c r="H2793" i="1"/>
  <c r="H2806" i="1"/>
  <c r="H1966" i="1"/>
  <c r="V1079" i="1"/>
  <c r="O1079" i="1"/>
  <c r="J1079" i="1"/>
  <c r="H1079" i="1"/>
  <c r="V1078" i="1"/>
  <c r="O1078" i="1"/>
  <c r="J1078" i="1"/>
  <c r="H1078" i="1"/>
  <c r="V1077" i="1"/>
  <c r="O1077" i="1"/>
  <c r="J1077" i="1"/>
  <c r="H1077" i="1"/>
  <c r="V1076" i="1"/>
  <c r="U1076" i="1"/>
  <c r="S1076" i="1"/>
  <c r="O1076" i="1"/>
  <c r="J1076" i="1"/>
  <c r="G1076" i="1"/>
  <c r="V1075" i="1"/>
  <c r="U1075" i="1"/>
  <c r="S1075" i="1"/>
  <c r="O1075" i="1"/>
  <c r="J1075" i="1"/>
  <c r="G1075" i="1"/>
  <c r="V1074" i="1"/>
  <c r="U1074" i="1"/>
  <c r="S1074" i="1"/>
  <c r="O1074" i="1"/>
  <c r="J1074" i="1"/>
  <c r="G1074" i="1"/>
  <c r="V1073" i="1"/>
  <c r="O1073" i="1"/>
  <c r="J1073" i="1"/>
  <c r="G1073" i="1"/>
  <c r="AD1073" i="1" s="1"/>
  <c r="V1072" i="1"/>
  <c r="U1072" i="1"/>
  <c r="S1072" i="1"/>
  <c r="O1072" i="1"/>
  <c r="J1072" i="1"/>
  <c r="G1072" i="1"/>
  <c r="V1071" i="1"/>
  <c r="U1071" i="1"/>
  <c r="S1071" i="1"/>
  <c r="O1071" i="1"/>
  <c r="J1071" i="1"/>
  <c r="G1071" i="1"/>
  <c r="V1070" i="1"/>
  <c r="U1070" i="1"/>
  <c r="S1070" i="1"/>
  <c r="O1070" i="1"/>
  <c r="J1070" i="1"/>
  <c r="G1070" i="1"/>
  <c r="V1069" i="1"/>
  <c r="U1069" i="1"/>
  <c r="S1069" i="1"/>
  <c r="O1069" i="1"/>
  <c r="J1069" i="1"/>
  <c r="G1069" i="1"/>
  <c r="V1068" i="1"/>
  <c r="U1068" i="1"/>
  <c r="S1068" i="1"/>
  <c r="O1068" i="1"/>
  <c r="J1068" i="1"/>
  <c r="G1068" i="1"/>
  <c r="V1067" i="1"/>
  <c r="U1067" i="1"/>
  <c r="S1067" i="1"/>
  <c r="O1067" i="1"/>
  <c r="J1067" i="1"/>
  <c r="G1067" i="1"/>
  <c r="V1066" i="1"/>
  <c r="U1066" i="1"/>
  <c r="S1066" i="1"/>
  <c r="O1066" i="1"/>
  <c r="J1066" i="1"/>
  <c r="G1066" i="1"/>
  <c r="V1065" i="1"/>
  <c r="U1065" i="1"/>
  <c r="S1065" i="1"/>
  <c r="O1065" i="1"/>
  <c r="J1065" i="1"/>
  <c r="G1065" i="1"/>
  <c r="V1061" i="1"/>
  <c r="O1061" i="1"/>
  <c r="J1061" i="1"/>
  <c r="G1061" i="1"/>
  <c r="AD1061" i="1" s="1"/>
  <c r="V1060" i="1"/>
  <c r="U1060" i="1"/>
  <c r="S1060" i="1"/>
  <c r="O1060" i="1"/>
  <c r="J1060" i="1"/>
  <c r="H1060" i="1"/>
  <c r="V1059" i="1"/>
  <c r="U1059" i="1"/>
  <c r="S1059" i="1"/>
  <c r="O1059" i="1"/>
  <c r="J1059" i="1"/>
  <c r="H1059" i="1"/>
  <c r="V1058" i="1"/>
  <c r="U1058" i="1"/>
  <c r="S1058" i="1"/>
  <c r="O1058" i="1"/>
  <c r="J1058" i="1"/>
  <c r="H1058" i="1"/>
  <c r="V1057" i="1"/>
  <c r="U1057" i="1"/>
  <c r="S1057" i="1"/>
  <c r="O1057" i="1"/>
  <c r="J1057" i="1"/>
  <c r="H1057" i="1"/>
  <c r="V1056" i="1"/>
  <c r="U1056" i="1"/>
  <c r="S1056" i="1"/>
  <c r="O1056" i="1"/>
  <c r="J1056" i="1"/>
  <c r="H1056" i="1"/>
  <c r="V1055" i="1"/>
  <c r="U1055" i="1"/>
  <c r="S1055" i="1"/>
  <c r="O1055" i="1"/>
  <c r="J1055" i="1"/>
  <c r="H1055" i="1"/>
  <c r="V1054" i="1"/>
  <c r="U1054" i="1"/>
  <c r="S1054" i="1"/>
  <c r="O1054" i="1"/>
  <c r="J1054" i="1"/>
  <c r="G1054" i="1"/>
  <c r="V1051" i="1"/>
  <c r="O1051" i="1"/>
  <c r="J1051" i="1"/>
  <c r="G1051" i="1"/>
  <c r="AD1051" i="1" s="1"/>
  <c r="V1050" i="1"/>
  <c r="U1050" i="1"/>
  <c r="S1050" i="1"/>
  <c r="O1050" i="1"/>
  <c r="J1050" i="1"/>
  <c r="G1050" i="1"/>
  <c r="V1049" i="1"/>
  <c r="U1049" i="1"/>
  <c r="S1049" i="1"/>
  <c r="O1049" i="1"/>
  <c r="J1049" i="1"/>
  <c r="G1049" i="1"/>
  <c r="V1048" i="1"/>
  <c r="U1048" i="1"/>
  <c r="S1048" i="1"/>
  <c r="O1048" i="1"/>
  <c r="J1048" i="1"/>
  <c r="G1048" i="1"/>
  <c r="V1047" i="1"/>
  <c r="U1047" i="1"/>
  <c r="S1047" i="1"/>
  <c r="O1047" i="1"/>
  <c r="J1047" i="1"/>
  <c r="G1047" i="1"/>
  <c r="V1046" i="1"/>
  <c r="U1046" i="1"/>
  <c r="S1046" i="1"/>
  <c r="O1046" i="1"/>
  <c r="J1046" i="1"/>
  <c r="G1046" i="1"/>
  <c r="V1045" i="1"/>
  <c r="U1045" i="1"/>
  <c r="S1045" i="1"/>
  <c r="O1045" i="1"/>
  <c r="J1045" i="1"/>
  <c r="G1045" i="1"/>
  <c r="V1044" i="1"/>
  <c r="U1044" i="1"/>
  <c r="S1044" i="1"/>
  <c r="O1044" i="1"/>
  <c r="J1044" i="1"/>
  <c r="G1044" i="1"/>
  <c r="V1043" i="1"/>
  <c r="U1043" i="1"/>
  <c r="S1043" i="1"/>
  <c r="O1043" i="1"/>
  <c r="J1043" i="1"/>
  <c r="G1043" i="1"/>
  <c r="V1042" i="1"/>
  <c r="U1042" i="1"/>
  <c r="S1042" i="1"/>
  <c r="O1042" i="1"/>
  <c r="J1042" i="1"/>
  <c r="G1042" i="1"/>
  <c r="V1041" i="1"/>
  <c r="O1041" i="1"/>
  <c r="J1041" i="1"/>
  <c r="G1041" i="1"/>
  <c r="AD1041" i="1" s="1"/>
  <c r="AE1072" i="1" l="1"/>
  <c r="AD1072" i="1" s="1"/>
  <c r="AE1047" i="1"/>
  <c r="AD1047" i="1" s="1"/>
  <c r="AE1056" i="1"/>
  <c r="AD1056" i="1" s="1"/>
  <c r="AE1060" i="1"/>
  <c r="AD1060" i="1" s="1"/>
  <c r="AE1066" i="1"/>
  <c r="AD1066" i="1" s="1"/>
  <c r="AE1070" i="1"/>
  <c r="AD1070" i="1" s="1"/>
  <c r="AE1050" i="1"/>
  <c r="AD1050" i="1" s="1"/>
  <c r="AE1059" i="1"/>
  <c r="AD1059" i="1" s="1"/>
  <c r="AE1069" i="1"/>
  <c r="AD1069" i="1" s="1"/>
  <c r="AE1076" i="1"/>
  <c r="AD1076" i="1" s="1"/>
  <c r="AE1044" i="1"/>
  <c r="AD1044" i="1" s="1"/>
  <c r="AE1046" i="1"/>
  <c r="AD1046" i="1" s="1"/>
  <c r="AE1055" i="1"/>
  <c r="AD1055" i="1" s="1"/>
  <c r="AE1065" i="1"/>
  <c r="AD1065" i="1" s="1"/>
  <c r="AE1048" i="1"/>
  <c r="AD1048" i="1" s="1"/>
  <c r="AE1057" i="1"/>
  <c r="AD1057" i="1" s="1"/>
  <c r="AE1067" i="1"/>
  <c r="AD1067" i="1" s="1"/>
  <c r="AE1074" i="1"/>
  <c r="AD1074" i="1" s="1"/>
  <c r="AE1045" i="1"/>
  <c r="AD1045" i="1" s="1"/>
  <c r="AE1054" i="1"/>
  <c r="AD1054" i="1" s="1"/>
  <c r="AE1049" i="1"/>
  <c r="AD1049" i="1" s="1"/>
  <c r="AE1058" i="1"/>
  <c r="AD1058" i="1" s="1"/>
  <c r="AE1068" i="1"/>
  <c r="AD1068" i="1" s="1"/>
  <c r="AE1075" i="1"/>
  <c r="AD1075" i="1" s="1"/>
  <c r="AE1042" i="1"/>
  <c r="AD1042" i="1" s="1"/>
  <c r="AE1071" i="1"/>
  <c r="AD1071" i="1" s="1"/>
  <c r="AE1043" i="1"/>
  <c r="AD1043" i="1" s="1"/>
  <c r="H1045" i="1"/>
  <c r="H1054" i="1"/>
  <c r="H1075" i="1"/>
  <c r="H1042" i="1"/>
  <c r="H1049" i="1"/>
  <c r="H1068" i="1"/>
  <c r="H1072" i="1"/>
  <c r="H1044" i="1"/>
  <c r="H1067" i="1"/>
  <c r="H1074" i="1"/>
  <c r="H1041" i="1"/>
  <c r="H1061" i="1"/>
  <c r="H1071" i="1"/>
  <c r="H1043" i="1"/>
  <c r="H1051" i="1"/>
  <c r="H1070" i="1"/>
  <c r="H1048" i="1"/>
  <c r="H1047" i="1"/>
  <c r="H1066" i="1"/>
  <c r="H1050" i="1"/>
  <c r="H1069" i="1"/>
  <c r="H1076" i="1"/>
  <c r="H1046" i="1"/>
  <c r="H1065" i="1"/>
  <c r="H1073" i="1"/>
  <c r="V2777" i="1"/>
  <c r="O2777" i="1"/>
  <c r="J2777" i="1"/>
  <c r="G2777" i="1"/>
  <c r="AD2777" i="1" s="1"/>
  <c r="G2759" i="1"/>
  <c r="G2752" i="1"/>
  <c r="V2782" i="1"/>
  <c r="O2782" i="1"/>
  <c r="J2782" i="1"/>
  <c r="H2782" i="1"/>
  <c r="V2781" i="1"/>
  <c r="O2781" i="1"/>
  <c r="J2781" i="1"/>
  <c r="H2781" i="1"/>
  <c r="V2780" i="1"/>
  <c r="O2780" i="1"/>
  <c r="J2780" i="1"/>
  <c r="H2780" i="1"/>
  <c r="V2776" i="1"/>
  <c r="U2776" i="1"/>
  <c r="S2776" i="1"/>
  <c r="O2776" i="1"/>
  <c r="J2776" i="1"/>
  <c r="G2776" i="1"/>
  <c r="V2775" i="1"/>
  <c r="U2775" i="1"/>
  <c r="S2775" i="1"/>
  <c r="O2775" i="1"/>
  <c r="J2775" i="1"/>
  <c r="G2775" i="1"/>
  <c r="V2774" i="1"/>
  <c r="U2774" i="1"/>
  <c r="S2774" i="1"/>
  <c r="O2774" i="1"/>
  <c r="J2774" i="1"/>
  <c r="G2774" i="1"/>
  <c r="V2770" i="1"/>
  <c r="O2770" i="1"/>
  <c r="J2770" i="1"/>
  <c r="G2770" i="1"/>
  <c r="AD2770" i="1" s="1"/>
  <c r="V2773" i="1"/>
  <c r="U2773" i="1"/>
  <c r="S2773" i="1"/>
  <c r="O2773" i="1"/>
  <c r="J2773" i="1"/>
  <c r="G2773" i="1"/>
  <c r="V2772" i="1"/>
  <c r="U2772" i="1"/>
  <c r="S2772" i="1"/>
  <c r="O2772" i="1"/>
  <c r="J2772" i="1"/>
  <c r="G2772" i="1"/>
  <c r="V2771" i="1"/>
  <c r="U2771" i="1"/>
  <c r="S2771" i="1"/>
  <c r="O2771" i="1"/>
  <c r="J2771" i="1"/>
  <c r="G2771" i="1"/>
  <c r="V2769" i="1"/>
  <c r="U2769" i="1"/>
  <c r="S2769" i="1"/>
  <c r="O2769" i="1"/>
  <c r="J2769" i="1"/>
  <c r="G2769" i="1"/>
  <c r="V2768" i="1"/>
  <c r="U2768" i="1"/>
  <c r="S2768" i="1"/>
  <c r="O2768" i="1"/>
  <c r="J2768" i="1"/>
  <c r="G2768" i="1"/>
  <c r="V2767" i="1"/>
  <c r="U2767" i="1"/>
  <c r="S2767" i="1"/>
  <c r="O2767" i="1"/>
  <c r="J2767" i="1"/>
  <c r="G2767" i="1"/>
  <c r="V2766" i="1"/>
  <c r="U2766" i="1"/>
  <c r="S2766" i="1"/>
  <c r="O2766" i="1"/>
  <c r="J2766" i="1"/>
  <c r="G2766" i="1"/>
  <c r="V2765" i="1"/>
  <c r="U2765" i="1"/>
  <c r="S2765" i="1"/>
  <c r="O2765" i="1"/>
  <c r="J2765" i="1"/>
  <c r="G2765" i="1"/>
  <c r="V2764" i="1"/>
  <c r="U2764" i="1"/>
  <c r="S2764" i="1"/>
  <c r="O2764" i="1"/>
  <c r="J2764" i="1"/>
  <c r="G2764" i="1"/>
  <c r="V2763" i="1"/>
  <c r="U2763" i="1"/>
  <c r="S2763" i="1"/>
  <c r="O2763" i="1"/>
  <c r="J2763" i="1"/>
  <c r="G2763" i="1"/>
  <c r="V2762" i="1"/>
  <c r="U2762" i="1"/>
  <c r="S2762" i="1"/>
  <c r="O2762" i="1"/>
  <c r="J2762" i="1"/>
  <c r="G2762" i="1"/>
  <c r="V2761" i="1"/>
  <c r="U2761" i="1"/>
  <c r="S2761" i="1"/>
  <c r="O2761" i="1"/>
  <c r="J2761" i="1"/>
  <c r="G2761" i="1"/>
  <c r="V2760" i="1"/>
  <c r="U2760" i="1"/>
  <c r="S2760" i="1"/>
  <c r="O2760" i="1"/>
  <c r="J2760" i="1"/>
  <c r="G2760" i="1"/>
  <c r="V2759" i="1"/>
  <c r="U2759" i="1"/>
  <c r="S2759" i="1"/>
  <c r="O2759" i="1"/>
  <c r="J2759" i="1"/>
  <c r="V2758" i="1"/>
  <c r="U2758" i="1"/>
  <c r="S2758" i="1"/>
  <c r="O2758" i="1"/>
  <c r="J2758" i="1"/>
  <c r="G2758" i="1"/>
  <c r="V2757" i="1"/>
  <c r="U2757" i="1"/>
  <c r="S2757" i="1"/>
  <c r="O2757" i="1"/>
  <c r="J2757" i="1"/>
  <c r="G2757" i="1"/>
  <c r="V2756" i="1"/>
  <c r="U2756" i="1"/>
  <c r="S2756" i="1"/>
  <c r="O2756" i="1"/>
  <c r="J2756" i="1"/>
  <c r="G2756" i="1"/>
  <c r="V2753" i="1"/>
  <c r="O2753" i="1"/>
  <c r="J2753" i="1"/>
  <c r="G2753" i="1"/>
  <c r="AD2753" i="1" s="1"/>
  <c r="V2752" i="1"/>
  <c r="U2752" i="1"/>
  <c r="S2752" i="1"/>
  <c r="O2752" i="1"/>
  <c r="J2752" i="1"/>
  <c r="V2751" i="1"/>
  <c r="U2751" i="1"/>
  <c r="S2751" i="1"/>
  <c r="O2751" i="1"/>
  <c r="J2751" i="1"/>
  <c r="H2751" i="1"/>
  <c r="V2750" i="1"/>
  <c r="U2750" i="1"/>
  <c r="S2750" i="1"/>
  <c r="O2750" i="1"/>
  <c r="J2750" i="1"/>
  <c r="G2750" i="1"/>
  <c r="V2749" i="1"/>
  <c r="U2749" i="1"/>
  <c r="S2749" i="1"/>
  <c r="O2749" i="1"/>
  <c r="J2749" i="1"/>
  <c r="G2749" i="1"/>
  <c r="V2748" i="1"/>
  <c r="U2748" i="1"/>
  <c r="S2748" i="1"/>
  <c r="O2748" i="1"/>
  <c r="J2748" i="1"/>
  <c r="G2748" i="1"/>
  <c r="V2747" i="1"/>
  <c r="U2747" i="1"/>
  <c r="S2747" i="1"/>
  <c r="O2747" i="1"/>
  <c r="J2747" i="1"/>
  <c r="G2747" i="1"/>
  <c r="V2746" i="1"/>
  <c r="U2746" i="1"/>
  <c r="S2746" i="1"/>
  <c r="O2746" i="1"/>
  <c r="J2746" i="1"/>
  <c r="G2746" i="1"/>
  <c r="V2745" i="1"/>
  <c r="U2745" i="1"/>
  <c r="S2745" i="1"/>
  <c r="O2745" i="1"/>
  <c r="J2745" i="1"/>
  <c r="G2745" i="1"/>
  <c r="V2744" i="1"/>
  <c r="U2744" i="1"/>
  <c r="S2744" i="1"/>
  <c r="O2744" i="1"/>
  <c r="J2744" i="1"/>
  <c r="G2744" i="1"/>
  <c r="V2743" i="1"/>
  <c r="U2743" i="1"/>
  <c r="S2743" i="1"/>
  <c r="O2743" i="1"/>
  <c r="J2743" i="1"/>
  <c r="G2743" i="1"/>
  <c r="V2741" i="1"/>
  <c r="O2741" i="1"/>
  <c r="J2741" i="1"/>
  <c r="G2741" i="1"/>
  <c r="AD2741" i="1" s="1"/>
  <c r="V2740" i="1"/>
  <c r="U2740" i="1"/>
  <c r="S2740" i="1"/>
  <c r="O2740" i="1"/>
  <c r="J2740" i="1"/>
  <c r="G2740" i="1"/>
  <c r="V2739" i="1"/>
  <c r="U2739" i="1"/>
  <c r="S2739" i="1"/>
  <c r="O2739" i="1"/>
  <c r="J2739" i="1"/>
  <c r="G2739" i="1"/>
  <c r="V2738" i="1"/>
  <c r="U2738" i="1"/>
  <c r="S2738" i="1"/>
  <c r="O2738" i="1"/>
  <c r="J2738" i="1"/>
  <c r="G2738" i="1"/>
  <c r="V2737" i="1"/>
  <c r="U2737" i="1"/>
  <c r="S2737" i="1"/>
  <c r="O2737" i="1"/>
  <c r="J2737" i="1"/>
  <c r="G2737" i="1"/>
  <c r="V2736" i="1"/>
  <c r="U2736" i="1"/>
  <c r="S2736" i="1"/>
  <c r="O2736" i="1"/>
  <c r="J2736" i="1"/>
  <c r="G2736" i="1"/>
  <c r="V2735" i="1"/>
  <c r="O2735" i="1"/>
  <c r="J2735" i="1"/>
  <c r="G2735" i="1"/>
  <c r="AD2735" i="1" s="1"/>
  <c r="G1943" i="1"/>
  <c r="G1942" i="1"/>
  <c r="G1941" i="1"/>
  <c r="G1936" i="1"/>
  <c r="AD1936" i="1" s="1"/>
  <c r="G1935" i="1"/>
  <c r="G1934" i="1"/>
  <c r="G1933" i="1"/>
  <c r="G1930" i="1"/>
  <c r="G1929" i="1"/>
  <c r="G1928" i="1"/>
  <c r="G1927" i="1"/>
  <c r="G1926" i="1"/>
  <c r="G1925" i="1"/>
  <c r="G1924" i="1"/>
  <c r="G1923" i="1"/>
  <c r="G1922" i="1"/>
  <c r="G1921" i="1"/>
  <c r="G1918" i="1"/>
  <c r="G1917" i="1"/>
  <c r="G1916" i="1"/>
  <c r="G1915" i="1"/>
  <c r="G1914" i="1"/>
  <c r="AD1914" i="1" s="1"/>
  <c r="G1913" i="1"/>
  <c r="G1912" i="1"/>
  <c r="G1911" i="1"/>
  <c r="G1910" i="1"/>
  <c r="G1909" i="1"/>
  <c r="G1908" i="1"/>
  <c r="G1907" i="1"/>
  <c r="V1946" i="1"/>
  <c r="O1946" i="1"/>
  <c r="J1946" i="1"/>
  <c r="H1946" i="1"/>
  <c r="V1945" i="1"/>
  <c r="O1945" i="1"/>
  <c r="J1945" i="1"/>
  <c r="H1945" i="1"/>
  <c r="V1944" i="1"/>
  <c r="O1944" i="1"/>
  <c r="J1944" i="1"/>
  <c r="H1944" i="1"/>
  <c r="V1943" i="1"/>
  <c r="U1943" i="1"/>
  <c r="S1943" i="1"/>
  <c r="O1943" i="1"/>
  <c r="J1943" i="1"/>
  <c r="V1942" i="1"/>
  <c r="U1942" i="1"/>
  <c r="S1942" i="1"/>
  <c r="O1942" i="1"/>
  <c r="J1942" i="1"/>
  <c r="V1941" i="1"/>
  <c r="U1941" i="1"/>
  <c r="S1941" i="1"/>
  <c r="O1941" i="1"/>
  <c r="J1941" i="1"/>
  <c r="V1936" i="1"/>
  <c r="O1936" i="1"/>
  <c r="J1936" i="1"/>
  <c r="V1935" i="1"/>
  <c r="U1935" i="1"/>
  <c r="S1935" i="1"/>
  <c r="O1935" i="1"/>
  <c r="J1935" i="1"/>
  <c r="V1934" i="1"/>
  <c r="U1934" i="1"/>
  <c r="S1934" i="1"/>
  <c r="O1934" i="1"/>
  <c r="J1934" i="1"/>
  <c r="V1933" i="1"/>
  <c r="U1933" i="1"/>
  <c r="S1933" i="1"/>
  <c r="O1933" i="1"/>
  <c r="J1933" i="1"/>
  <c r="V1930" i="1"/>
  <c r="U1930" i="1"/>
  <c r="S1930" i="1"/>
  <c r="O1930" i="1"/>
  <c r="J1930" i="1"/>
  <c r="V1929" i="1"/>
  <c r="U1929" i="1"/>
  <c r="S1929" i="1"/>
  <c r="O1929" i="1"/>
  <c r="J1929" i="1"/>
  <c r="V1928" i="1"/>
  <c r="U1928" i="1"/>
  <c r="S1928" i="1"/>
  <c r="O1928" i="1"/>
  <c r="J1928" i="1"/>
  <c r="V1927" i="1"/>
  <c r="U1927" i="1"/>
  <c r="S1927" i="1"/>
  <c r="O1927" i="1"/>
  <c r="J1927" i="1"/>
  <c r="V1926" i="1"/>
  <c r="U1926" i="1"/>
  <c r="S1926" i="1"/>
  <c r="O1926" i="1"/>
  <c r="J1926" i="1"/>
  <c r="V1925" i="1"/>
  <c r="U1925" i="1"/>
  <c r="S1925" i="1"/>
  <c r="O1925" i="1"/>
  <c r="J1925" i="1"/>
  <c r="V1924" i="1"/>
  <c r="U1924" i="1"/>
  <c r="S1924" i="1"/>
  <c r="O1924" i="1"/>
  <c r="J1924" i="1"/>
  <c r="V1923" i="1"/>
  <c r="U1923" i="1"/>
  <c r="S1923" i="1"/>
  <c r="O1923" i="1"/>
  <c r="J1923" i="1"/>
  <c r="V1922" i="1"/>
  <c r="U1922" i="1"/>
  <c r="S1922" i="1"/>
  <c r="O1922" i="1"/>
  <c r="J1922" i="1"/>
  <c r="V1921" i="1"/>
  <c r="U1921" i="1"/>
  <c r="S1921" i="1"/>
  <c r="O1921" i="1"/>
  <c r="J1921" i="1"/>
  <c r="V1918" i="1"/>
  <c r="U1918" i="1"/>
  <c r="S1918" i="1"/>
  <c r="O1918" i="1"/>
  <c r="J1918" i="1"/>
  <c r="V1917" i="1"/>
  <c r="U1917" i="1"/>
  <c r="S1917" i="1"/>
  <c r="O1917" i="1"/>
  <c r="J1917" i="1"/>
  <c r="V1916" i="1"/>
  <c r="U1916" i="1"/>
  <c r="S1916" i="1"/>
  <c r="O1916" i="1"/>
  <c r="J1916" i="1"/>
  <c r="V1915" i="1"/>
  <c r="U1915" i="1"/>
  <c r="S1915" i="1"/>
  <c r="O1915" i="1"/>
  <c r="J1915" i="1"/>
  <c r="V1914" i="1"/>
  <c r="O1914" i="1"/>
  <c r="J1914" i="1"/>
  <c r="V1913" i="1"/>
  <c r="U1913" i="1"/>
  <c r="S1913" i="1"/>
  <c r="O1913" i="1"/>
  <c r="J1913" i="1"/>
  <c r="V1912" i="1"/>
  <c r="U1912" i="1"/>
  <c r="S1912" i="1"/>
  <c r="O1912" i="1"/>
  <c r="J1912" i="1"/>
  <c r="V1911" i="1"/>
  <c r="U1911" i="1"/>
  <c r="S1911" i="1"/>
  <c r="O1911" i="1"/>
  <c r="J1911" i="1"/>
  <c r="V1910" i="1"/>
  <c r="U1910" i="1"/>
  <c r="S1910" i="1"/>
  <c r="O1910" i="1"/>
  <c r="J1910" i="1"/>
  <c r="V1909" i="1"/>
  <c r="U1909" i="1"/>
  <c r="S1909" i="1"/>
  <c r="O1909" i="1"/>
  <c r="J1909" i="1"/>
  <c r="V1908" i="1"/>
  <c r="U1908" i="1"/>
  <c r="S1908" i="1"/>
  <c r="O1908" i="1"/>
  <c r="J1908" i="1"/>
  <c r="V1907" i="1"/>
  <c r="U1907" i="1"/>
  <c r="S1907" i="1"/>
  <c r="O1907" i="1"/>
  <c r="J1907" i="1"/>
  <c r="V1904" i="1"/>
  <c r="U1904" i="1"/>
  <c r="S1904" i="1"/>
  <c r="O1904" i="1"/>
  <c r="J1904" i="1"/>
  <c r="G1904" i="1"/>
  <c r="V1903" i="1"/>
  <c r="U1903" i="1"/>
  <c r="S1903" i="1"/>
  <c r="O1903" i="1"/>
  <c r="J1903" i="1"/>
  <c r="G1903" i="1"/>
  <c r="V1902" i="1"/>
  <c r="U1902" i="1"/>
  <c r="S1902" i="1"/>
  <c r="O1902" i="1"/>
  <c r="J1902" i="1"/>
  <c r="G1902" i="1"/>
  <c r="V1901" i="1"/>
  <c r="O1901" i="1"/>
  <c r="J1901" i="1"/>
  <c r="H1901" i="1"/>
  <c r="V1900" i="1"/>
  <c r="U1900" i="1"/>
  <c r="S1900" i="1"/>
  <c r="O1900" i="1"/>
  <c r="J1900" i="1"/>
  <c r="G1900" i="1"/>
  <c r="V1899" i="1"/>
  <c r="U1899" i="1"/>
  <c r="S1899" i="1"/>
  <c r="O1899" i="1"/>
  <c r="J1899" i="1"/>
  <c r="G1899" i="1"/>
  <c r="V1898" i="1"/>
  <c r="U1898" i="1"/>
  <c r="S1898" i="1"/>
  <c r="O1898" i="1"/>
  <c r="J1898" i="1"/>
  <c r="G1898" i="1"/>
  <c r="V1897" i="1"/>
  <c r="U1897" i="1"/>
  <c r="S1897" i="1"/>
  <c r="O1897" i="1"/>
  <c r="J1897" i="1"/>
  <c r="G1897" i="1"/>
  <c r="V1896" i="1"/>
  <c r="U1896" i="1"/>
  <c r="S1896" i="1"/>
  <c r="O1896" i="1"/>
  <c r="J1896" i="1"/>
  <c r="G1896" i="1"/>
  <c r="V1895" i="1"/>
  <c r="O1895" i="1"/>
  <c r="J1895" i="1"/>
  <c r="G1895" i="1"/>
  <c r="AD1895" i="1" s="1"/>
  <c r="V1037" i="1"/>
  <c r="O1037" i="1"/>
  <c r="J1037" i="1"/>
  <c r="G1037" i="1"/>
  <c r="AD1037" i="1" s="1"/>
  <c r="G1036" i="1"/>
  <c r="G1035" i="1"/>
  <c r="G1034" i="1"/>
  <c r="G1030" i="1"/>
  <c r="AD1030" i="1" s="1"/>
  <c r="G1033" i="1"/>
  <c r="G1032" i="1"/>
  <c r="G1031" i="1"/>
  <c r="G1029" i="1"/>
  <c r="G1028" i="1"/>
  <c r="G1027" i="1"/>
  <c r="G1024" i="1"/>
  <c r="G1023" i="1"/>
  <c r="G1022" i="1"/>
  <c r="G1021" i="1"/>
  <c r="G1020" i="1"/>
  <c r="G1019" i="1"/>
  <c r="G1018" i="1"/>
  <c r="AD1018" i="1" s="1"/>
  <c r="G1017" i="1"/>
  <c r="AD1017" i="1" s="1"/>
  <c r="G1015" i="1"/>
  <c r="AD1015" i="1" s="1"/>
  <c r="G1014" i="1"/>
  <c r="G1013" i="1"/>
  <c r="G1012" i="1"/>
  <c r="G1011" i="1"/>
  <c r="G1010" i="1"/>
  <c r="G1009" i="1"/>
  <c r="G1008" i="1"/>
  <c r="G1007" i="1"/>
  <c r="G1006" i="1"/>
  <c r="G1005" i="1"/>
  <c r="G1002" i="1"/>
  <c r="AD1002" i="1" s="1"/>
  <c r="G1001" i="1"/>
  <c r="G1000" i="1"/>
  <c r="G999" i="1"/>
  <c r="G998" i="1"/>
  <c r="V1033" i="1"/>
  <c r="U1033" i="1"/>
  <c r="S1033" i="1"/>
  <c r="O1033" i="1"/>
  <c r="J1033" i="1"/>
  <c r="V1029" i="1"/>
  <c r="U1029" i="1"/>
  <c r="S1029" i="1"/>
  <c r="O1029" i="1"/>
  <c r="J1029" i="1"/>
  <c r="V1023" i="1"/>
  <c r="U1023" i="1"/>
  <c r="S1023" i="1"/>
  <c r="O1023" i="1"/>
  <c r="J1023" i="1"/>
  <c r="V1019" i="1"/>
  <c r="U1019" i="1"/>
  <c r="S1019" i="1"/>
  <c r="O1019" i="1"/>
  <c r="J1019" i="1"/>
  <c r="V1018" i="1"/>
  <c r="O1018" i="1"/>
  <c r="J1018" i="1"/>
  <c r="V1007" i="1"/>
  <c r="U1007" i="1"/>
  <c r="S1007" i="1"/>
  <c r="AE1007" i="1" s="1"/>
  <c r="O1007" i="1"/>
  <c r="J1007" i="1"/>
  <c r="V1000" i="1"/>
  <c r="U1000" i="1"/>
  <c r="S1000" i="1"/>
  <c r="O1000" i="1"/>
  <c r="J1000" i="1"/>
  <c r="J1010" i="1"/>
  <c r="O1010" i="1"/>
  <c r="S1010" i="1"/>
  <c r="U1010" i="1"/>
  <c r="V1010" i="1"/>
  <c r="G2731" i="1"/>
  <c r="G2730" i="1"/>
  <c r="G2729" i="1"/>
  <c r="G2728" i="1"/>
  <c r="G2727" i="1"/>
  <c r="G2724" i="1"/>
  <c r="AD2724" i="1" s="1"/>
  <c r="G2723" i="1"/>
  <c r="G2722" i="1"/>
  <c r="G2721" i="1"/>
  <c r="G2720" i="1"/>
  <c r="G2719" i="1"/>
  <c r="G2718" i="1"/>
  <c r="G2717" i="1"/>
  <c r="G2716" i="1"/>
  <c r="G2715" i="1"/>
  <c r="G2712" i="1"/>
  <c r="AD2712" i="1" s="1"/>
  <c r="G2711" i="1"/>
  <c r="G2710" i="1"/>
  <c r="G2709" i="1"/>
  <c r="G2708" i="1"/>
  <c r="G2707" i="1"/>
  <c r="G2706" i="1"/>
  <c r="G2705" i="1"/>
  <c r="G2704" i="1"/>
  <c r="G2702" i="1"/>
  <c r="AD2702" i="1" s="1"/>
  <c r="G2701" i="1"/>
  <c r="G2700" i="1"/>
  <c r="G2699" i="1"/>
  <c r="G2698" i="1"/>
  <c r="V2734" i="1"/>
  <c r="O2734" i="1"/>
  <c r="J2734" i="1"/>
  <c r="H2734" i="1"/>
  <c r="V2733" i="1"/>
  <c r="O2733" i="1"/>
  <c r="J2733" i="1"/>
  <c r="H2733" i="1"/>
  <c r="V2732" i="1"/>
  <c r="O2732" i="1"/>
  <c r="J2732" i="1"/>
  <c r="H2732" i="1"/>
  <c r="V2731" i="1"/>
  <c r="U2731" i="1"/>
  <c r="S2731" i="1"/>
  <c r="O2731" i="1"/>
  <c r="J2731" i="1"/>
  <c r="V2730" i="1"/>
  <c r="U2730" i="1"/>
  <c r="S2730" i="1"/>
  <c r="O2730" i="1"/>
  <c r="J2730" i="1"/>
  <c r="V2729" i="1"/>
  <c r="U2729" i="1"/>
  <c r="S2729" i="1"/>
  <c r="O2729" i="1"/>
  <c r="J2729" i="1"/>
  <c r="V2728" i="1"/>
  <c r="U2728" i="1"/>
  <c r="S2728" i="1"/>
  <c r="O2728" i="1"/>
  <c r="J2728" i="1"/>
  <c r="V2727" i="1"/>
  <c r="U2727" i="1"/>
  <c r="S2727" i="1"/>
  <c r="O2727" i="1"/>
  <c r="J2727" i="1"/>
  <c r="V2724" i="1"/>
  <c r="O2724" i="1"/>
  <c r="J2724" i="1"/>
  <c r="V2723" i="1"/>
  <c r="U2723" i="1"/>
  <c r="S2723" i="1"/>
  <c r="O2723" i="1"/>
  <c r="J2723" i="1"/>
  <c r="V2722" i="1"/>
  <c r="U2722" i="1"/>
  <c r="S2722" i="1"/>
  <c r="O2722" i="1"/>
  <c r="J2722" i="1"/>
  <c r="V2721" i="1"/>
  <c r="U2721" i="1"/>
  <c r="S2721" i="1"/>
  <c r="O2721" i="1"/>
  <c r="J2721" i="1"/>
  <c r="V2720" i="1"/>
  <c r="U2720" i="1"/>
  <c r="S2720" i="1"/>
  <c r="O2720" i="1"/>
  <c r="J2720" i="1"/>
  <c r="V2719" i="1"/>
  <c r="U2719" i="1"/>
  <c r="S2719" i="1"/>
  <c r="O2719" i="1"/>
  <c r="J2719" i="1"/>
  <c r="V2718" i="1"/>
  <c r="U2718" i="1"/>
  <c r="S2718" i="1"/>
  <c r="O2718" i="1"/>
  <c r="J2718" i="1"/>
  <c r="V2717" i="1"/>
  <c r="U2717" i="1"/>
  <c r="S2717" i="1"/>
  <c r="O2717" i="1"/>
  <c r="J2717" i="1"/>
  <c r="V2716" i="1"/>
  <c r="U2716" i="1"/>
  <c r="S2716" i="1"/>
  <c r="O2716" i="1"/>
  <c r="J2716" i="1"/>
  <c r="V2715" i="1"/>
  <c r="U2715" i="1"/>
  <c r="S2715" i="1"/>
  <c r="O2715" i="1"/>
  <c r="J2715" i="1"/>
  <c r="V2712" i="1"/>
  <c r="O2712" i="1"/>
  <c r="J2712" i="1"/>
  <c r="V2711" i="1"/>
  <c r="U2711" i="1"/>
  <c r="S2711" i="1"/>
  <c r="AE2711" i="1" s="1"/>
  <c r="O2711" i="1"/>
  <c r="J2711" i="1"/>
  <c r="V2710" i="1"/>
  <c r="U2710" i="1"/>
  <c r="S2710" i="1"/>
  <c r="O2710" i="1"/>
  <c r="J2710" i="1"/>
  <c r="V2709" i="1"/>
  <c r="U2709" i="1"/>
  <c r="S2709" i="1"/>
  <c r="O2709" i="1"/>
  <c r="J2709" i="1"/>
  <c r="V2708" i="1"/>
  <c r="U2708" i="1"/>
  <c r="S2708" i="1"/>
  <c r="O2708" i="1"/>
  <c r="J2708" i="1"/>
  <c r="V2707" i="1"/>
  <c r="U2707" i="1"/>
  <c r="S2707" i="1"/>
  <c r="AE2707" i="1" s="1"/>
  <c r="O2707" i="1"/>
  <c r="J2707" i="1"/>
  <c r="V2706" i="1"/>
  <c r="U2706" i="1"/>
  <c r="S2706" i="1"/>
  <c r="O2706" i="1"/>
  <c r="J2706" i="1"/>
  <c r="V2705" i="1"/>
  <c r="U2705" i="1"/>
  <c r="S2705" i="1"/>
  <c r="O2705" i="1"/>
  <c r="J2705" i="1"/>
  <c r="V2704" i="1"/>
  <c r="U2704" i="1"/>
  <c r="S2704" i="1"/>
  <c r="O2704" i="1"/>
  <c r="J2704" i="1"/>
  <c r="V2702" i="1"/>
  <c r="O2702" i="1"/>
  <c r="J2702" i="1"/>
  <c r="V2701" i="1"/>
  <c r="U2701" i="1"/>
  <c r="S2701" i="1"/>
  <c r="O2701" i="1"/>
  <c r="J2701" i="1"/>
  <c r="V2700" i="1"/>
  <c r="U2700" i="1"/>
  <c r="S2700" i="1"/>
  <c r="O2700" i="1"/>
  <c r="J2700" i="1"/>
  <c r="V2699" i="1"/>
  <c r="U2699" i="1"/>
  <c r="S2699" i="1"/>
  <c r="O2699" i="1"/>
  <c r="J2699" i="1"/>
  <c r="V2698" i="1"/>
  <c r="U2698" i="1"/>
  <c r="S2698" i="1"/>
  <c r="O2698" i="1"/>
  <c r="J2698" i="1"/>
  <c r="V2697" i="1"/>
  <c r="O2697" i="1"/>
  <c r="J2697" i="1"/>
  <c r="G2697" i="1"/>
  <c r="AD2697" i="1" s="1"/>
  <c r="AE2758" i="1" l="1"/>
  <c r="AE2698" i="1"/>
  <c r="AD2698" i="1" s="1"/>
  <c r="AE1897" i="1"/>
  <c r="AE1904" i="1"/>
  <c r="AE1910" i="1"/>
  <c r="AD1910" i="1" s="1"/>
  <c r="AE1898" i="1"/>
  <c r="AE2773" i="1"/>
  <c r="AD2773" i="1" s="1"/>
  <c r="AE2775" i="1"/>
  <c r="AE2718" i="1"/>
  <c r="AD2718" i="1" s="1"/>
  <c r="AE1033" i="1"/>
  <c r="AD1033" i="1" s="1"/>
  <c r="AE1921" i="1"/>
  <c r="AD1921" i="1" s="1"/>
  <c r="AE1929" i="1"/>
  <c r="AD1929" i="1" s="1"/>
  <c r="AE2768" i="1"/>
  <c r="AD2768" i="1" s="1"/>
  <c r="AE2699" i="1"/>
  <c r="AE2722" i="1"/>
  <c r="AD2722" i="1" s="1"/>
  <c r="AD2707" i="1"/>
  <c r="AD1898" i="1"/>
  <c r="AE1915" i="1"/>
  <c r="AD1915" i="1" s="1"/>
  <c r="AE1925" i="1"/>
  <c r="AD1925" i="1" s="1"/>
  <c r="AE1935" i="1"/>
  <c r="AD1935" i="1" s="1"/>
  <c r="AE2738" i="1"/>
  <c r="AD2738" i="1" s="1"/>
  <c r="AE2746" i="1"/>
  <c r="AD2746" i="1" s="1"/>
  <c r="AE2750" i="1"/>
  <c r="AD2750" i="1" s="1"/>
  <c r="AE2762" i="1"/>
  <c r="AD2762" i="1" s="1"/>
  <c r="AE2766" i="1"/>
  <c r="AD2766" i="1" s="1"/>
  <c r="AE2728" i="1"/>
  <c r="AE1943" i="1"/>
  <c r="AD1943" i="1" s="1"/>
  <c r="AE2749" i="1"/>
  <c r="AD2749" i="1" s="1"/>
  <c r="AE2765" i="1"/>
  <c r="AD2765" i="1" s="1"/>
  <c r="AE2730" i="1"/>
  <c r="AD2730" i="1" s="1"/>
  <c r="AE2701" i="1"/>
  <c r="AD2701" i="1" s="1"/>
  <c r="AD1897" i="1"/>
  <c r="AD1904" i="1"/>
  <c r="AE2757" i="1"/>
  <c r="AD2757" i="1" s="1"/>
  <c r="AE2727" i="1"/>
  <c r="AD2727" i="1" s="1"/>
  <c r="AE2731" i="1"/>
  <c r="AD2731" i="1" s="1"/>
  <c r="AD2728" i="1"/>
  <c r="AD1007" i="1"/>
  <c r="AE1942" i="1"/>
  <c r="AD1942" i="1" s="1"/>
  <c r="AD2775" i="1"/>
  <c r="AE2715" i="1"/>
  <c r="AD2715" i="1" s="1"/>
  <c r="AE2719" i="1"/>
  <c r="AD2719" i="1" s="1"/>
  <c r="AE2723" i="1"/>
  <c r="AD2723" i="1" s="1"/>
  <c r="AE1019" i="1"/>
  <c r="AD1019" i="1" s="1"/>
  <c r="AE1902" i="1"/>
  <c r="AD1902" i="1" s="1"/>
  <c r="AE1916" i="1"/>
  <c r="AD1916" i="1" s="1"/>
  <c r="AE1922" i="1"/>
  <c r="AD1922" i="1" s="1"/>
  <c r="AE1926" i="1"/>
  <c r="AD1926" i="1" s="1"/>
  <c r="AE1930" i="1"/>
  <c r="AD1930" i="1" s="1"/>
  <c r="AE2721" i="1"/>
  <c r="AD2721" i="1" s="1"/>
  <c r="AE1924" i="1"/>
  <c r="AD1924" i="1" s="1"/>
  <c r="AE1934" i="1"/>
  <c r="AD1934" i="1" s="1"/>
  <c r="AE2752" i="1"/>
  <c r="AD2752" i="1" s="1"/>
  <c r="AE2704" i="1"/>
  <c r="AD2704" i="1" s="1"/>
  <c r="AE1907" i="1"/>
  <c r="AD1907" i="1" s="1"/>
  <c r="AE2769" i="1"/>
  <c r="AD2769" i="1" s="1"/>
  <c r="AE2776" i="1"/>
  <c r="AD2776" i="1" s="1"/>
  <c r="AE2756" i="1"/>
  <c r="AD2756" i="1" s="1"/>
  <c r="AE2709" i="1"/>
  <c r="AD2709" i="1" s="1"/>
  <c r="AE1912" i="1"/>
  <c r="AD1912" i="1" s="1"/>
  <c r="AE2708" i="1"/>
  <c r="AD2708" i="1" s="1"/>
  <c r="AE1911" i="1"/>
  <c r="AD1911" i="1" s="1"/>
  <c r="AE2739" i="1"/>
  <c r="AD2739" i="1" s="1"/>
  <c r="AE2743" i="1"/>
  <c r="AD2743" i="1" s="1"/>
  <c r="AE2747" i="1"/>
  <c r="AD2747" i="1" s="1"/>
  <c r="AD2758" i="1"/>
  <c r="AE2759" i="1"/>
  <c r="AD2759" i="1" s="1"/>
  <c r="AE2763" i="1"/>
  <c r="AD2763" i="1" s="1"/>
  <c r="AE2705" i="1"/>
  <c r="AD2705" i="1" s="1"/>
  <c r="AE2717" i="1"/>
  <c r="AD2717" i="1" s="1"/>
  <c r="AE2729" i="1"/>
  <c r="AD2729" i="1" s="1"/>
  <c r="AE1029" i="1"/>
  <c r="AD1029" i="1" s="1"/>
  <c r="AE1896" i="1"/>
  <c r="AD1896" i="1" s="1"/>
  <c r="AE1900" i="1"/>
  <c r="AD1900" i="1" s="1"/>
  <c r="AE1903" i="1"/>
  <c r="AD1903" i="1" s="1"/>
  <c r="AE1908" i="1"/>
  <c r="AD1908" i="1" s="1"/>
  <c r="AE1918" i="1"/>
  <c r="AD1918" i="1" s="1"/>
  <c r="AE1928" i="1"/>
  <c r="AD1928" i="1" s="1"/>
  <c r="AE1941" i="1"/>
  <c r="AD1941" i="1" s="1"/>
  <c r="AE2736" i="1"/>
  <c r="AD2736" i="1" s="1"/>
  <c r="AE2744" i="1"/>
  <c r="AD2744" i="1" s="1"/>
  <c r="AE2760" i="1"/>
  <c r="AD2760" i="1" s="1"/>
  <c r="AE2771" i="1"/>
  <c r="AD2771" i="1" s="1"/>
  <c r="AE2706" i="1"/>
  <c r="AD2706" i="1" s="1"/>
  <c r="AE2710" i="1"/>
  <c r="AD2710" i="1" s="1"/>
  <c r="AE1000" i="1"/>
  <c r="AD1000" i="1" s="1"/>
  <c r="AE1909" i="1"/>
  <c r="AD1909" i="1" s="1"/>
  <c r="AE1913" i="1"/>
  <c r="AD1913" i="1" s="1"/>
  <c r="AE2740" i="1"/>
  <c r="AD2740" i="1" s="1"/>
  <c r="AE2748" i="1"/>
  <c r="AD2748" i="1" s="1"/>
  <c r="AE2764" i="1"/>
  <c r="AD2764" i="1" s="1"/>
  <c r="AE2737" i="1"/>
  <c r="AD2737" i="1" s="1"/>
  <c r="AE2745" i="1"/>
  <c r="AD2745" i="1" s="1"/>
  <c r="AE2761" i="1"/>
  <c r="AD2761" i="1" s="1"/>
  <c r="AE2772" i="1"/>
  <c r="AD2772" i="1" s="1"/>
  <c r="AE2700" i="1"/>
  <c r="AD2700" i="1" s="1"/>
  <c r="AD2699" i="1"/>
  <c r="AE1899" i="1"/>
  <c r="AD1899" i="1" s="1"/>
  <c r="AE2716" i="1"/>
  <c r="AD2716" i="1" s="1"/>
  <c r="AE2720" i="1"/>
  <c r="AD2720" i="1" s="1"/>
  <c r="AE1023" i="1"/>
  <c r="AD1023" i="1" s="1"/>
  <c r="AE1917" i="1"/>
  <c r="AD1917" i="1" s="1"/>
  <c r="AE1923" i="1"/>
  <c r="AD1923" i="1" s="1"/>
  <c r="AE1927" i="1"/>
  <c r="AD1927" i="1" s="1"/>
  <c r="AE1933" i="1"/>
  <c r="AD1933" i="1" s="1"/>
  <c r="AE2751" i="1"/>
  <c r="AD2751" i="1" s="1"/>
  <c r="AE2767" i="1"/>
  <c r="AD2767" i="1" s="1"/>
  <c r="AE2774" i="1"/>
  <c r="AD2774" i="1" s="1"/>
  <c r="AE1010" i="1"/>
  <c r="AD1010" i="1" s="1"/>
  <c r="AD2711" i="1"/>
  <c r="H2708" i="1"/>
  <c r="H1907" i="1"/>
  <c r="H1915" i="1"/>
  <c r="H1925" i="1"/>
  <c r="H1935" i="1"/>
  <c r="H2736" i="1"/>
  <c r="H2740" i="1"/>
  <c r="H2744" i="1"/>
  <c r="H2748" i="1"/>
  <c r="H2760" i="1"/>
  <c r="H2764" i="1"/>
  <c r="H2768" i="1"/>
  <c r="H2773" i="1"/>
  <c r="H2775" i="1"/>
  <c r="H2752" i="1"/>
  <c r="H2728" i="1"/>
  <c r="H2709" i="1"/>
  <c r="H2719" i="1"/>
  <c r="H2729" i="1"/>
  <c r="H1897" i="1"/>
  <c r="H1904" i="1"/>
  <c r="H1908" i="1"/>
  <c r="H1916" i="1"/>
  <c r="H1926" i="1"/>
  <c r="H1936" i="1"/>
  <c r="H2756" i="1"/>
  <c r="H2759" i="1"/>
  <c r="H2699" i="1"/>
  <c r="H2700" i="1"/>
  <c r="H2720" i="1"/>
  <c r="H1018" i="1"/>
  <c r="H1909" i="1"/>
  <c r="H1917" i="1"/>
  <c r="H1927" i="1"/>
  <c r="H1941" i="1"/>
  <c r="H2739" i="1"/>
  <c r="H2743" i="1"/>
  <c r="H2747" i="1"/>
  <c r="H2763" i="1"/>
  <c r="H2767" i="1"/>
  <c r="H2772" i="1"/>
  <c r="H2774" i="1"/>
  <c r="H2777" i="1"/>
  <c r="H2701" i="1"/>
  <c r="H2730" i="1"/>
  <c r="H2702" i="1"/>
  <c r="H2711" i="1"/>
  <c r="H2721" i="1"/>
  <c r="H2731" i="1"/>
  <c r="H1000" i="1"/>
  <c r="H1010" i="1"/>
  <c r="H1019" i="1"/>
  <c r="H1029" i="1"/>
  <c r="H1037" i="1"/>
  <c r="H1896" i="1"/>
  <c r="H1900" i="1"/>
  <c r="H1903" i="1"/>
  <c r="H1910" i="1"/>
  <c r="H1918" i="1"/>
  <c r="H1928" i="1"/>
  <c r="H1942" i="1"/>
  <c r="H1911" i="1"/>
  <c r="H1921" i="1"/>
  <c r="H1929" i="1"/>
  <c r="H1943" i="1"/>
  <c r="H2735" i="1"/>
  <c r="H2738" i="1"/>
  <c r="H2746" i="1"/>
  <c r="H2750" i="1"/>
  <c r="H2762" i="1"/>
  <c r="H2766" i="1"/>
  <c r="H2771" i="1"/>
  <c r="H1007" i="1"/>
  <c r="H2697" i="1"/>
  <c r="H2722" i="1"/>
  <c r="H2705" i="1"/>
  <c r="H2715" i="1"/>
  <c r="H2723" i="1"/>
  <c r="H1899" i="1"/>
  <c r="H1902" i="1"/>
  <c r="H1912" i="1"/>
  <c r="H1922" i="1"/>
  <c r="H1930" i="1"/>
  <c r="H2753" i="1"/>
  <c r="H2758" i="1"/>
  <c r="H2718" i="1"/>
  <c r="H2710" i="1"/>
  <c r="H2712" i="1"/>
  <c r="H2706" i="1"/>
  <c r="H2716" i="1"/>
  <c r="H1033" i="1"/>
  <c r="H1913" i="1"/>
  <c r="H1923" i="1"/>
  <c r="H1933" i="1"/>
  <c r="H2737" i="1"/>
  <c r="H2741" i="1"/>
  <c r="H2745" i="1"/>
  <c r="H2749" i="1"/>
  <c r="H2761" i="1"/>
  <c r="H2765" i="1"/>
  <c r="H2769" i="1"/>
  <c r="H2770" i="1"/>
  <c r="H2776" i="1"/>
  <c r="H2704" i="1"/>
  <c r="H2724" i="1"/>
  <c r="H2698" i="1"/>
  <c r="H2707" i="1"/>
  <c r="H2717" i="1"/>
  <c r="H2727" i="1"/>
  <c r="H1023" i="1"/>
  <c r="H1895" i="1"/>
  <c r="H1898" i="1"/>
  <c r="H1914" i="1"/>
  <c r="H1924" i="1"/>
  <c r="H1934" i="1"/>
  <c r="H2757" i="1"/>
  <c r="G970" i="1"/>
  <c r="G969" i="1"/>
  <c r="AD969" i="1" s="1"/>
  <c r="G968" i="1"/>
  <c r="AD968" i="1" s="1"/>
  <c r="G967" i="1"/>
  <c r="G966" i="1"/>
  <c r="G965" i="1"/>
  <c r="G986" i="1"/>
  <c r="AD986" i="1" s="1"/>
  <c r="G985" i="1"/>
  <c r="G984" i="1"/>
  <c r="G983" i="1"/>
  <c r="G982" i="1"/>
  <c r="G981" i="1"/>
  <c r="G980" i="1"/>
  <c r="G979" i="1"/>
  <c r="AB969" i="1" l="1"/>
  <c r="H985" i="1"/>
  <c r="H984" i="1"/>
  <c r="H986" i="1"/>
  <c r="H979" i="1"/>
  <c r="H981" i="1"/>
  <c r="H980" i="1"/>
  <c r="H982" i="1"/>
  <c r="H983" i="1"/>
  <c r="G977" i="1"/>
  <c r="AD977" i="1" s="1"/>
  <c r="G976" i="1"/>
  <c r="V1040" i="1"/>
  <c r="O1040" i="1"/>
  <c r="J1040" i="1"/>
  <c r="H1040" i="1"/>
  <c r="V1039" i="1"/>
  <c r="O1039" i="1"/>
  <c r="J1039" i="1"/>
  <c r="H1039" i="1"/>
  <c r="V1038" i="1"/>
  <c r="O1038" i="1"/>
  <c r="J1038" i="1"/>
  <c r="H1038" i="1"/>
  <c r="V1036" i="1"/>
  <c r="U1036" i="1"/>
  <c r="S1036" i="1"/>
  <c r="O1036" i="1"/>
  <c r="J1036" i="1"/>
  <c r="H1036" i="1"/>
  <c r="V1035" i="1"/>
  <c r="U1035" i="1"/>
  <c r="S1035" i="1"/>
  <c r="O1035" i="1"/>
  <c r="J1035" i="1"/>
  <c r="H1035" i="1"/>
  <c r="V1034" i="1"/>
  <c r="U1034" i="1"/>
  <c r="S1034" i="1"/>
  <c r="O1034" i="1"/>
  <c r="J1034" i="1"/>
  <c r="H1034" i="1"/>
  <c r="V1032" i="1"/>
  <c r="U1032" i="1"/>
  <c r="S1032" i="1"/>
  <c r="O1032" i="1"/>
  <c r="J1032" i="1"/>
  <c r="H1032" i="1"/>
  <c r="V1031" i="1"/>
  <c r="U1031" i="1"/>
  <c r="S1031" i="1"/>
  <c r="O1031" i="1"/>
  <c r="J1031" i="1"/>
  <c r="H1031" i="1"/>
  <c r="V1030" i="1"/>
  <c r="O1030" i="1"/>
  <c r="J1030" i="1"/>
  <c r="H1030" i="1"/>
  <c r="V1028" i="1"/>
  <c r="U1028" i="1"/>
  <c r="S1028" i="1"/>
  <c r="O1028" i="1"/>
  <c r="J1028" i="1"/>
  <c r="H1028" i="1"/>
  <c r="V1027" i="1"/>
  <c r="U1027" i="1"/>
  <c r="S1027" i="1"/>
  <c r="O1027" i="1"/>
  <c r="J1027" i="1"/>
  <c r="H1027" i="1"/>
  <c r="V1024" i="1"/>
  <c r="U1024" i="1"/>
  <c r="S1024" i="1"/>
  <c r="O1024" i="1"/>
  <c r="J1024" i="1"/>
  <c r="H1024" i="1"/>
  <c r="V1022" i="1"/>
  <c r="U1022" i="1"/>
  <c r="S1022" i="1"/>
  <c r="O1022" i="1"/>
  <c r="J1022" i="1"/>
  <c r="H1022" i="1"/>
  <c r="V1021" i="1"/>
  <c r="U1021" i="1"/>
  <c r="S1021" i="1"/>
  <c r="O1021" i="1"/>
  <c r="J1021" i="1"/>
  <c r="H1021" i="1"/>
  <c r="V1020" i="1"/>
  <c r="U1020" i="1"/>
  <c r="S1020" i="1"/>
  <c r="O1020" i="1"/>
  <c r="J1020" i="1"/>
  <c r="H1020" i="1"/>
  <c r="V1017" i="1"/>
  <c r="O1017" i="1"/>
  <c r="J1017" i="1"/>
  <c r="H1017" i="1"/>
  <c r="V1015" i="1"/>
  <c r="O1015" i="1"/>
  <c r="J1015" i="1"/>
  <c r="H1015" i="1"/>
  <c r="V1014" i="1"/>
  <c r="U1014" i="1"/>
  <c r="S1014" i="1"/>
  <c r="O1014" i="1"/>
  <c r="J1014" i="1"/>
  <c r="H1014" i="1"/>
  <c r="V1013" i="1"/>
  <c r="U1013" i="1"/>
  <c r="S1013" i="1"/>
  <c r="O1013" i="1"/>
  <c r="J1013" i="1"/>
  <c r="H1013" i="1"/>
  <c r="V1012" i="1"/>
  <c r="U1012" i="1"/>
  <c r="S1012" i="1"/>
  <c r="O1012" i="1"/>
  <c r="J1012" i="1"/>
  <c r="H1012" i="1"/>
  <c r="V1011" i="1"/>
  <c r="U1011" i="1"/>
  <c r="S1011" i="1"/>
  <c r="O1011" i="1"/>
  <c r="J1011" i="1"/>
  <c r="H1011" i="1"/>
  <c r="V1009" i="1"/>
  <c r="U1009" i="1"/>
  <c r="S1009" i="1"/>
  <c r="O1009" i="1"/>
  <c r="J1009" i="1"/>
  <c r="H1009" i="1"/>
  <c r="V1008" i="1"/>
  <c r="U1008" i="1"/>
  <c r="S1008" i="1"/>
  <c r="O1008" i="1"/>
  <c r="J1008" i="1"/>
  <c r="H1008" i="1"/>
  <c r="V1006" i="1"/>
  <c r="U1006" i="1"/>
  <c r="S1006" i="1"/>
  <c r="O1006" i="1"/>
  <c r="J1006" i="1"/>
  <c r="H1006" i="1"/>
  <c r="V1005" i="1"/>
  <c r="U1005" i="1"/>
  <c r="S1005" i="1"/>
  <c r="O1005" i="1"/>
  <c r="J1005" i="1"/>
  <c r="H1005" i="1"/>
  <c r="V1002" i="1"/>
  <c r="O1002" i="1"/>
  <c r="J1002" i="1"/>
  <c r="H1002" i="1"/>
  <c r="V1001" i="1"/>
  <c r="U1001" i="1"/>
  <c r="S1001" i="1"/>
  <c r="O1001" i="1"/>
  <c r="J1001" i="1"/>
  <c r="H1001" i="1"/>
  <c r="V999" i="1"/>
  <c r="U999" i="1"/>
  <c r="S999" i="1"/>
  <c r="O999" i="1"/>
  <c r="J999" i="1"/>
  <c r="H999" i="1"/>
  <c r="V998" i="1"/>
  <c r="U998" i="1"/>
  <c r="S998" i="1"/>
  <c r="O998" i="1"/>
  <c r="J998" i="1"/>
  <c r="H998" i="1"/>
  <c r="V997" i="1"/>
  <c r="U997" i="1"/>
  <c r="S997" i="1"/>
  <c r="O997" i="1"/>
  <c r="J997" i="1"/>
  <c r="G997" i="1"/>
  <c r="V996" i="1"/>
  <c r="O996" i="1"/>
  <c r="J996" i="1"/>
  <c r="G996" i="1"/>
  <c r="AD996" i="1" s="1"/>
  <c r="AE1022" i="1" l="1"/>
  <c r="AD1022" i="1" s="1"/>
  <c r="AE1034" i="1"/>
  <c r="AD1034" i="1" s="1"/>
  <c r="AE1001" i="1"/>
  <c r="AD1001" i="1" s="1"/>
  <c r="AE1012" i="1"/>
  <c r="AD1012" i="1" s="1"/>
  <c r="AE1014" i="1"/>
  <c r="AD1014" i="1" s="1"/>
  <c r="AE1021" i="1"/>
  <c r="AD1021" i="1" s="1"/>
  <c r="AE1032" i="1"/>
  <c r="AD1032" i="1" s="1"/>
  <c r="AE1006" i="1"/>
  <c r="AD1006" i="1" s="1"/>
  <c r="AE1028" i="1"/>
  <c r="AD1028" i="1" s="1"/>
  <c r="AE998" i="1"/>
  <c r="AD998" i="1" s="1"/>
  <c r="AE1009" i="1"/>
  <c r="AD1009" i="1" s="1"/>
  <c r="AE1005" i="1"/>
  <c r="AD1005" i="1" s="1"/>
  <c r="AE1027" i="1"/>
  <c r="AD1027" i="1" s="1"/>
  <c r="AE1036" i="1"/>
  <c r="AD1036" i="1" s="1"/>
  <c r="AE1013" i="1"/>
  <c r="AD1013" i="1" s="1"/>
  <c r="AE1020" i="1"/>
  <c r="AD1020" i="1" s="1"/>
  <c r="AE1031" i="1"/>
  <c r="AD1031" i="1" s="1"/>
  <c r="AE999" i="1"/>
  <c r="AD999" i="1" s="1"/>
  <c r="AE1011" i="1"/>
  <c r="AD1011" i="1" s="1"/>
  <c r="AE997" i="1"/>
  <c r="AD997" i="1" s="1"/>
  <c r="AE1008" i="1"/>
  <c r="AD1008" i="1" s="1"/>
  <c r="AE1024" i="1"/>
  <c r="AD1024" i="1" s="1"/>
  <c r="AE1035" i="1"/>
  <c r="AD1035" i="1" s="1"/>
  <c r="H976" i="1"/>
  <c r="H977" i="1"/>
  <c r="H996" i="1"/>
  <c r="H997" i="1"/>
  <c r="V986" i="1"/>
  <c r="O986" i="1"/>
  <c r="J986" i="1"/>
  <c r="V981" i="1"/>
  <c r="U981" i="1"/>
  <c r="S981" i="1"/>
  <c r="O981" i="1"/>
  <c r="J981" i="1"/>
  <c r="V977" i="1"/>
  <c r="O977" i="1"/>
  <c r="J977" i="1"/>
  <c r="V975" i="1"/>
  <c r="U975" i="1"/>
  <c r="S975" i="1"/>
  <c r="O975" i="1"/>
  <c r="J975" i="1"/>
  <c r="G975" i="1"/>
  <c r="V976" i="1"/>
  <c r="U976" i="1"/>
  <c r="S976" i="1"/>
  <c r="O976" i="1"/>
  <c r="J976" i="1"/>
  <c r="V972" i="1"/>
  <c r="U972" i="1"/>
  <c r="S972" i="1"/>
  <c r="O972" i="1"/>
  <c r="J972" i="1"/>
  <c r="G972" i="1"/>
  <c r="V968" i="1"/>
  <c r="O968" i="1"/>
  <c r="J968" i="1"/>
  <c r="H968" i="1"/>
  <c r="V965" i="1"/>
  <c r="U965" i="1"/>
  <c r="S965" i="1"/>
  <c r="O965" i="1"/>
  <c r="J965" i="1"/>
  <c r="H965" i="1"/>
  <c r="V993" i="1"/>
  <c r="O993" i="1"/>
  <c r="J993" i="1"/>
  <c r="H993" i="1"/>
  <c r="AE975" i="1" l="1"/>
  <c r="AD975" i="1" s="1"/>
  <c r="AE965" i="1"/>
  <c r="AD965" i="1" s="1"/>
  <c r="AE972" i="1"/>
  <c r="AD972" i="1" s="1"/>
  <c r="AE981" i="1"/>
  <c r="AD981" i="1" s="1"/>
  <c r="AE976" i="1"/>
  <c r="AD976" i="1" s="1"/>
  <c r="H975" i="1"/>
  <c r="H972" i="1"/>
  <c r="O64" i="1"/>
  <c r="J64" i="1"/>
  <c r="O63" i="1"/>
  <c r="J63" i="1"/>
  <c r="H63" i="1"/>
  <c r="D63" i="1"/>
  <c r="V56" i="1"/>
  <c r="O56" i="1"/>
  <c r="J56" i="1"/>
  <c r="H56" i="1"/>
  <c r="V55" i="1"/>
  <c r="O55" i="1"/>
  <c r="J55" i="1"/>
  <c r="H55" i="1"/>
  <c r="V28" i="1"/>
  <c r="O28" i="1"/>
  <c r="J28" i="1"/>
  <c r="H28" i="1"/>
  <c r="V5" i="1" l="1"/>
  <c r="O5" i="1"/>
  <c r="J5" i="1"/>
  <c r="H5" i="1"/>
  <c r="D5" i="1"/>
  <c r="V26" i="1"/>
  <c r="H4" i="1"/>
  <c r="H6" i="1"/>
  <c r="H7" i="1"/>
  <c r="H8" i="1"/>
  <c r="H9" i="1"/>
  <c r="H10" i="1"/>
  <c r="H11" i="1"/>
  <c r="H12" i="1"/>
  <c r="H13" i="1"/>
  <c r="H14" i="1"/>
  <c r="H15" i="1"/>
  <c r="H16" i="1"/>
  <c r="H17" i="1"/>
  <c r="H27" i="1"/>
  <c r="H18" i="1"/>
  <c r="H19" i="1"/>
  <c r="H20" i="1"/>
  <c r="H21" i="1"/>
  <c r="H22" i="1"/>
  <c r="H23" i="1"/>
  <c r="H24" i="1"/>
  <c r="H25" i="1"/>
  <c r="H26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7" i="1"/>
  <c r="H58" i="1"/>
  <c r="H59" i="1"/>
  <c r="H60" i="1"/>
  <c r="H61" i="1"/>
  <c r="H62" i="1"/>
  <c r="H65" i="1"/>
  <c r="H66" i="1"/>
  <c r="H67" i="1"/>
  <c r="H68" i="1"/>
  <c r="H994" i="1"/>
  <c r="H995" i="1"/>
  <c r="H1250" i="1"/>
  <c r="H1251" i="1"/>
  <c r="H2991" i="1"/>
  <c r="H2992" i="1"/>
  <c r="H3543" i="1"/>
  <c r="H3547" i="1"/>
  <c r="H3548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1" i="1"/>
  <c r="H3572" i="1"/>
  <c r="H3573" i="1"/>
  <c r="H3574" i="1"/>
  <c r="H3578" i="1"/>
  <c r="H3579" i="1"/>
  <c r="H3580" i="1"/>
  <c r="H3581" i="1"/>
  <c r="H3582" i="1"/>
  <c r="V68" i="1" l="1"/>
  <c r="O68" i="1"/>
  <c r="J68" i="1"/>
  <c r="V67" i="1"/>
  <c r="O67" i="1"/>
  <c r="J67" i="1"/>
  <c r="V66" i="1"/>
  <c r="O66" i="1"/>
  <c r="J66" i="1"/>
  <c r="V65" i="1"/>
  <c r="O65" i="1"/>
  <c r="J65" i="1"/>
  <c r="J31" i="1"/>
  <c r="O31" i="1"/>
  <c r="V31" i="1"/>
  <c r="V3575" i="1"/>
  <c r="D163" i="2" l="1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H27" i="2"/>
  <c r="D27" i="2"/>
  <c r="H26" i="2"/>
  <c r="D26" i="2"/>
  <c r="H25" i="2"/>
  <c r="D25" i="2"/>
  <c r="H24" i="2"/>
  <c r="D24" i="2"/>
  <c r="H23" i="2"/>
  <c r="D23" i="2"/>
  <c r="H22" i="2"/>
  <c r="D22" i="2"/>
  <c r="H21" i="2"/>
  <c r="D21" i="2"/>
  <c r="H20" i="2"/>
  <c r="D20" i="2"/>
  <c r="H19" i="2"/>
  <c r="D19" i="2"/>
  <c r="D18" i="2"/>
  <c r="H17" i="2"/>
  <c r="D17" i="2"/>
  <c r="H16" i="2"/>
  <c r="D16" i="2"/>
  <c r="H15" i="2"/>
  <c r="D15" i="2"/>
  <c r="H14" i="2"/>
  <c r="D14" i="2"/>
  <c r="H13" i="2"/>
  <c r="D13" i="2"/>
  <c r="H12" i="2"/>
  <c r="D12" i="2"/>
  <c r="H11" i="2"/>
  <c r="D11" i="2"/>
  <c r="D10" i="2"/>
  <c r="H9" i="2"/>
  <c r="D9" i="2"/>
  <c r="H8" i="2"/>
  <c r="D8" i="2"/>
  <c r="H7" i="2"/>
  <c r="D7" i="2"/>
  <c r="H6" i="2"/>
  <c r="D6" i="2"/>
  <c r="H5" i="2"/>
  <c r="D5" i="2"/>
  <c r="H4" i="2"/>
  <c r="D4" i="2"/>
  <c r="H3" i="2"/>
  <c r="D3" i="2"/>
  <c r="V3582" i="1"/>
  <c r="O3582" i="1"/>
  <c r="J3582" i="1"/>
  <c r="V3581" i="1"/>
  <c r="O3581" i="1"/>
  <c r="J3581" i="1"/>
  <c r="V3580" i="1"/>
  <c r="O3580" i="1"/>
  <c r="J3580" i="1"/>
  <c r="V3579" i="1"/>
  <c r="O3579" i="1"/>
  <c r="J3579" i="1"/>
  <c r="V3578" i="1"/>
  <c r="O3578" i="1"/>
  <c r="J3578" i="1"/>
  <c r="V3577" i="1"/>
  <c r="O3577" i="1"/>
  <c r="J3577" i="1"/>
  <c r="V3576" i="1"/>
  <c r="O3576" i="1"/>
  <c r="J3576" i="1"/>
  <c r="O3575" i="1"/>
  <c r="J3575" i="1"/>
  <c r="V3574" i="1"/>
  <c r="O3574" i="1"/>
  <c r="J3574" i="1"/>
  <c r="V3573" i="1"/>
  <c r="O3573" i="1"/>
  <c r="J3573" i="1"/>
  <c r="V3572" i="1"/>
  <c r="O3572" i="1"/>
  <c r="J3572" i="1"/>
  <c r="V3571" i="1"/>
  <c r="O3571" i="1"/>
  <c r="J3571" i="1"/>
  <c r="V3570" i="1"/>
  <c r="O3570" i="1"/>
  <c r="V3569" i="1"/>
  <c r="O3569" i="1"/>
  <c r="J3569" i="1"/>
  <c r="V3568" i="1"/>
  <c r="O3568" i="1"/>
  <c r="J3568" i="1"/>
  <c r="V3567" i="1"/>
  <c r="O3567" i="1"/>
  <c r="J3567" i="1"/>
  <c r="O3566" i="1"/>
  <c r="J3566" i="1"/>
  <c r="O3565" i="1"/>
  <c r="J3565" i="1"/>
  <c r="V3564" i="1"/>
  <c r="O3564" i="1"/>
  <c r="J3564" i="1"/>
  <c r="V3563" i="1"/>
  <c r="O3563" i="1"/>
  <c r="J3563" i="1"/>
  <c r="V3562" i="1"/>
  <c r="J3562" i="1"/>
  <c r="V3561" i="1"/>
  <c r="O3561" i="1"/>
  <c r="J3561" i="1"/>
  <c r="V3560" i="1"/>
  <c r="O3560" i="1"/>
  <c r="J3560" i="1"/>
  <c r="V3559" i="1"/>
  <c r="O3559" i="1"/>
  <c r="J3559" i="1"/>
  <c r="V3558" i="1"/>
  <c r="O3558" i="1"/>
  <c r="J3558" i="1"/>
  <c r="V3557" i="1"/>
  <c r="O3557" i="1"/>
  <c r="J3557" i="1"/>
  <c r="V3556" i="1"/>
  <c r="O3556" i="1"/>
  <c r="J3556" i="1"/>
  <c r="V3555" i="1"/>
  <c r="J3555" i="1"/>
  <c r="V3548" i="1"/>
  <c r="O3548" i="1"/>
  <c r="J3548" i="1"/>
  <c r="V3547" i="1"/>
  <c r="O3547" i="1"/>
  <c r="J3547" i="1"/>
  <c r="V3546" i="1"/>
  <c r="V3545" i="1"/>
  <c r="V3544" i="1"/>
  <c r="V3543" i="1"/>
  <c r="O3543" i="1"/>
  <c r="J3543" i="1"/>
  <c r="V3542" i="1"/>
  <c r="O3542" i="1"/>
  <c r="J3542" i="1"/>
  <c r="V3541" i="1"/>
  <c r="O3541" i="1"/>
  <c r="V3540" i="1"/>
  <c r="O3540" i="1"/>
  <c r="J3540" i="1"/>
  <c r="V3539" i="1"/>
  <c r="O3539" i="1"/>
  <c r="J3539" i="1"/>
  <c r="V2992" i="1"/>
  <c r="O2992" i="1"/>
  <c r="J2992" i="1"/>
  <c r="V2991" i="1"/>
  <c r="O2991" i="1"/>
  <c r="J2991" i="1"/>
  <c r="V1251" i="1"/>
  <c r="O1251" i="1"/>
  <c r="J1251" i="1"/>
  <c r="V1250" i="1"/>
  <c r="O1250" i="1"/>
  <c r="J1250" i="1"/>
  <c r="V995" i="1"/>
  <c r="O995" i="1"/>
  <c r="J995" i="1"/>
  <c r="V994" i="1"/>
  <c r="O994" i="1"/>
  <c r="J994" i="1"/>
  <c r="V992" i="1"/>
  <c r="U992" i="1"/>
  <c r="S992" i="1"/>
  <c r="O992" i="1"/>
  <c r="J992" i="1"/>
  <c r="G992" i="1"/>
  <c r="V991" i="1"/>
  <c r="U991" i="1"/>
  <c r="S991" i="1"/>
  <c r="O991" i="1"/>
  <c r="J991" i="1"/>
  <c r="G991" i="1"/>
  <c r="V990" i="1"/>
  <c r="U990" i="1"/>
  <c r="S990" i="1"/>
  <c r="O990" i="1"/>
  <c r="J990" i="1"/>
  <c r="G990" i="1"/>
  <c r="V989" i="1"/>
  <c r="O989" i="1"/>
  <c r="J989" i="1"/>
  <c r="G989" i="1"/>
  <c r="AD989" i="1" s="1"/>
  <c r="V985" i="1"/>
  <c r="U985" i="1"/>
  <c r="S985" i="1"/>
  <c r="O985" i="1"/>
  <c r="J985" i="1"/>
  <c r="V984" i="1"/>
  <c r="U984" i="1"/>
  <c r="S984" i="1"/>
  <c r="O984" i="1"/>
  <c r="J984" i="1"/>
  <c r="V983" i="1"/>
  <c r="U983" i="1"/>
  <c r="S983" i="1"/>
  <c r="O983" i="1"/>
  <c r="J983" i="1"/>
  <c r="V982" i="1"/>
  <c r="U982" i="1"/>
  <c r="S982" i="1"/>
  <c r="O982" i="1"/>
  <c r="J982" i="1"/>
  <c r="V980" i="1"/>
  <c r="U980" i="1"/>
  <c r="S980" i="1"/>
  <c r="O980" i="1"/>
  <c r="J980" i="1"/>
  <c r="V979" i="1"/>
  <c r="U979" i="1"/>
  <c r="S979" i="1"/>
  <c r="O979" i="1"/>
  <c r="J979" i="1"/>
  <c r="V974" i="1"/>
  <c r="U974" i="1"/>
  <c r="S974" i="1"/>
  <c r="O974" i="1"/>
  <c r="J974" i="1"/>
  <c r="G974" i="1"/>
  <c r="V973" i="1"/>
  <c r="U973" i="1"/>
  <c r="S973" i="1"/>
  <c r="O973" i="1"/>
  <c r="J973" i="1"/>
  <c r="G973" i="1"/>
  <c r="V971" i="1"/>
  <c r="U971" i="1"/>
  <c r="S971" i="1"/>
  <c r="O971" i="1"/>
  <c r="J971" i="1"/>
  <c r="G971" i="1"/>
  <c r="V970" i="1"/>
  <c r="U970" i="1"/>
  <c r="S970" i="1"/>
  <c r="O970" i="1"/>
  <c r="J970" i="1"/>
  <c r="H970" i="1"/>
  <c r="V969" i="1"/>
  <c r="O969" i="1"/>
  <c r="J969" i="1"/>
  <c r="H969" i="1"/>
  <c r="V967" i="1"/>
  <c r="U967" i="1"/>
  <c r="S967" i="1"/>
  <c r="O967" i="1"/>
  <c r="J967" i="1"/>
  <c r="H967" i="1"/>
  <c r="V966" i="1"/>
  <c r="U966" i="1"/>
  <c r="S966" i="1"/>
  <c r="O966" i="1"/>
  <c r="J966" i="1"/>
  <c r="H966" i="1"/>
  <c r="V964" i="1"/>
  <c r="U964" i="1"/>
  <c r="S964" i="1"/>
  <c r="O964" i="1"/>
  <c r="J964" i="1"/>
  <c r="G964" i="1"/>
  <c r="V963" i="1"/>
  <c r="O963" i="1"/>
  <c r="J963" i="1"/>
  <c r="G963" i="1"/>
  <c r="AD963" i="1" s="1"/>
  <c r="V62" i="1"/>
  <c r="O62" i="1"/>
  <c r="J62" i="1"/>
  <c r="D62" i="1"/>
  <c r="V61" i="1"/>
  <c r="O61" i="1"/>
  <c r="J61" i="1"/>
  <c r="D61" i="1"/>
  <c r="V60" i="1"/>
  <c r="O60" i="1"/>
  <c r="J60" i="1"/>
  <c r="D60" i="1"/>
  <c r="V59" i="1"/>
  <c r="O59" i="1"/>
  <c r="J59" i="1"/>
  <c r="V58" i="1"/>
  <c r="O58" i="1"/>
  <c r="J58" i="1"/>
  <c r="D58" i="1"/>
  <c r="V57" i="1"/>
  <c r="O57" i="1"/>
  <c r="J57" i="1"/>
  <c r="D57" i="1"/>
  <c r="V54" i="1"/>
  <c r="O54" i="1"/>
  <c r="J54" i="1"/>
  <c r="D54" i="1"/>
  <c r="V53" i="1"/>
  <c r="O53" i="1"/>
  <c r="J53" i="1"/>
  <c r="D53" i="1"/>
  <c r="V52" i="1"/>
  <c r="O52" i="1"/>
  <c r="J52" i="1"/>
  <c r="D52" i="1"/>
  <c r="V51" i="1"/>
  <c r="O51" i="1"/>
  <c r="J51" i="1"/>
  <c r="D51" i="1"/>
  <c r="V50" i="1"/>
  <c r="O50" i="1"/>
  <c r="J50" i="1"/>
  <c r="D50" i="1"/>
  <c r="V49" i="1"/>
  <c r="O49" i="1"/>
  <c r="J49" i="1"/>
  <c r="D49" i="1"/>
  <c r="V48" i="1"/>
  <c r="O48" i="1"/>
  <c r="J48" i="1"/>
  <c r="D48" i="1"/>
  <c r="V47" i="1"/>
  <c r="O47" i="1"/>
  <c r="J47" i="1"/>
  <c r="V46" i="1"/>
  <c r="O46" i="1"/>
  <c r="J46" i="1"/>
  <c r="V45" i="1"/>
  <c r="O45" i="1"/>
  <c r="J45" i="1"/>
  <c r="D45" i="1"/>
  <c r="V44" i="1"/>
  <c r="O44" i="1"/>
  <c r="J44" i="1"/>
  <c r="D44" i="1"/>
  <c r="V43" i="1"/>
  <c r="O43" i="1"/>
  <c r="J43" i="1"/>
  <c r="D43" i="1"/>
  <c r="V42" i="1"/>
  <c r="O42" i="1"/>
  <c r="J42" i="1"/>
  <c r="D42" i="1"/>
  <c r="V41" i="1"/>
  <c r="O41" i="1"/>
  <c r="J41" i="1"/>
  <c r="D41" i="1"/>
  <c r="V40" i="1"/>
  <c r="O40" i="1"/>
  <c r="J40" i="1"/>
  <c r="D40" i="1"/>
  <c r="V39" i="1"/>
  <c r="O39" i="1"/>
  <c r="J39" i="1"/>
  <c r="D39" i="1"/>
  <c r="V38" i="1"/>
  <c r="O38" i="1"/>
  <c r="J38" i="1"/>
  <c r="D38" i="1"/>
  <c r="V37" i="1"/>
  <c r="O37" i="1"/>
  <c r="J37" i="1"/>
  <c r="V36" i="1"/>
  <c r="O36" i="1"/>
  <c r="J36" i="1"/>
  <c r="D36" i="1"/>
  <c r="V35" i="1"/>
  <c r="O35" i="1"/>
  <c r="J35" i="1"/>
  <c r="D35" i="1"/>
  <c r="V34" i="1"/>
  <c r="O34" i="1"/>
  <c r="J34" i="1"/>
  <c r="D34" i="1"/>
  <c r="V33" i="1"/>
  <c r="O33" i="1"/>
  <c r="J33" i="1"/>
  <c r="V32" i="1"/>
  <c r="O32" i="1"/>
  <c r="J32" i="1"/>
  <c r="V30" i="1"/>
  <c r="O30" i="1"/>
  <c r="J30" i="1"/>
  <c r="D30" i="1"/>
  <c r="V29" i="1"/>
  <c r="O29" i="1"/>
  <c r="J29" i="1"/>
  <c r="D29" i="1"/>
  <c r="O26" i="1"/>
  <c r="J26" i="1"/>
  <c r="D26" i="1"/>
  <c r="V25" i="1"/>
  <c r="O25" i="1"/>
  <c r="J25" i="1"/>
  <c r="D25" i="1"/>
  <c r="V24" i="1"/>
  <c r="O24" i="1"/>
  <c r="J24" i="1"/>
  <c r="D24" i="1"/>
  <c r="V23" i="1"/>
  <c r="O23" i="1"/>
  <c r="J23" i="1"/>
  <c r="D23" i="1"/>
  <c r="V22" i="1"/>
  <c r="O22" i="1"/>
  <c r="J22" i="1"/>
  <c r="D22" i="1"/>
  <c r="V21" i="1"/>
  <c r="O21" i="1"/>
  <c r="J21" i="1"/>
  <c r="D21" i="1"/>
  <c r="V20" i="1"/>
  <c r="O20" i="1"/>
  <c r="J20" i="1"/>
  <c r="D20" i="1"/>
  <c r="V19" i="1"/>
  <c r="O19" i="1"/>
  <c r="J19" i="1"/>
  <c r="D19" i="1"/>
  <c r="V18" i="1"/>
  <c r="O18" i="1"/>
  <c r="J18" i="1"/>
  <c r="D18" i="1"/>
  <c r="V27" i="1"/>
  <c r="O27" i="1"/>
  <c r="J27" i="1"/>
  <c r="V17" i="1"/>
  <c r="O17" i="1"/>
  <c r="J17" i="1"/>
  <c r="V16" i="1"/>
  <c r="O16" i="1"/>
  <c r="J16" i="1"/>
  <c r="V15" i="1"/>
  <c r="O15" i="1"/>
  <c r="J15" i="1"/>
  <c r="D15" i="1"/>
  <c r="V14" i="1"/>
  <c r="O14" i="1"/>
  <c r="J14" i="1"/>
  <c r="D14" i="1"/>
  <c r="V13" i="1"/>
  <c r="O13" i="1"/>
  <c r="J13" i="1"/>
  <c r="D13" i="1"/>
  <c r="V12" i="1"/>
  <c r="O12" i="1"/>
  <c r="J12" i="1"/>
  <c r="D12" i="1"/>
  <c r="V11" i="1"/>
  <c r="O11" i="1"/>
  <c r="J11" i="1"/>
  <c r="D11" i="1"/>
  <c r="V10" i="1"/>
  <c r="O10" i="1"/>
  <c r="J10" i="1"/>
  <c r="D10" i="1"/>
  <c r="V9" i="1"/>
  <c r="O9" i="1"/>
  <c r="J9" i="1"/>
  <c r="D9" i="1"/>
  <c r="V8" i="1"/>
  <c r="O8" i="1"/>
  <c r="J8" i="1"/>
  <c r="D8" i="1"/>
  <c r="V7" i="1"/>
  <c r="O7" i="1"/>
  <c r="J7" i="1"/>
  <c r="D7" i="1"/>
  <c r="V6" i="1"/>
  <c r="O6" i="1"/>
  <c r="J6" i="1"/>
  <c r="D6" i="1"/>
  <c r="V4" i="1"/>
  <c r="O4" i="1"/>
  <c r="J4" i="1"/>
  <c r="D4" i="1"/>
  <c r="F1" i="1"/>
  <c r="AE979" i="1" l="1"/>
  <c r="AD979" i="1" s="1"/>
  <c r="AE992" i="1"/>
  <c r="AE984" i="1"/>
  <c r="AD984" i="1" s="1"/>
  <c r="AE967" i="1"/>
  <c r="AD967" i="1" s="1"/>
  <c r="AE966" i="1"/>
  <c r="AD966" i="1" s="1"/>
  <c r="AE991" i="1"/>
  <c r="AD991" i="1" s="1"/>
  <c r="AE964" i="1"/>
  <c r="AD964" i="1" s="1"/>
  <c r="AE974" i="1"/>
  <c r="AD974" i="1" s="1"/>
  <c r="AE983" i="1"/>
  <c r="AD983" i="1" s="1"/>
  <c r="AE990" i="1"/>
  <c r="AD990" i="1" s="1"/>
  <c r="AE970" i="1"/>
  <c r="AD970" i="1" s="1"/>
  <c r="AE971" i="1"/>
  <c r="AD971" i="1" s="1"/>
  <c r="AD992" i="1"/>
  <c r="AE980" i="1"/>
  <c r="AD980" i="1" s="1"/>
  <c r="AE985" i="1"/>
  <c r="AD985" i="1" s="1"/>
  <c r="AE973" i="1"/>
  <c r="AD973" i="1" s="1"/>
  <c r="AE982" i="1"/>
  <c r="AD982" i="1" s="1"/>
  <c r="H973" i="1"/>
  <c r="H963" i="1"/>
  <c r="H992" i="1"/>
  <c r="H989" i="1"/>
  <c r="H991" i="1"/>
  <c r="H971" i="1"/>
  <c r="H990" i="1"/>
  <c r="H964" i="1"/>
  <c r="H974" i="1"/>
  <c r="AA3546" i="1" l="1"/>
  <c r="AB3574" i="1" l="1"/>
  <c r="AB3571" i="1"/>
  <c r="AB39" i="1" l="1"/>
  <c r="AB58" i="1"/>
  <c r="AB40" i="1"/>
  <c r="AB42" i="1"/>
  <c r="AB51" i="1"/>
  <c r="AB57" i="1"/>
  <c r="AB52" i="1"/>
  <c r="AB43" i="1"/>
  <c r="AB48" i="1"/>
  <c r="AB30" i="1"/>
  <c r="AB24" i="1"/>
  <c r="AB25" i="1"/>
  <c r="AB3554" i="1"/>
  <c r="AB3563" i="1"/>
  <c r="AB3556" i="1"/>
  <c r="AB3577" i="1"/>
  <c r="AB3559" i="1"/>
  <c r="AB3565" i="1"/>
  <c r="AB3568" i="1"/>
  <c r="AB3569" i="1"/>
  <c r="AB3558" i="1"/>
  <c r="AB3543" i="1"/>
  <c r="AB3564" i="1"/>
  <c r="AB3567" i="1"/>
  <c r="AB3557" i="1"/>
  <c r="AB45" i="1"/>
  <c r="AB50" i="1"/>
  <c r="AB59" i="1"/>
  <c r="AB60" i="1"/>
  <c r="AB44" i="1"/>
  <c r="AB49" i="1"/>
  <c r="AB34" i="1"/>
  <c r="AB35" i="1"/>
  <c r="AB38" i="1"/>
  <c r="AB36" i="1"/>
  <c r="AB15" i="1"/>
  <c r="AB26" i="1"/>
  <c r="AB19" i="1"/>
  <c r="AB22" i="1"/>
  <c r="AB13" i="1"/>
  <c r="AB18" i="1"/>
  <c r="AB14" i="1"/>
  <c r="AB10" i="1"/>
  <c r="AB9" i="1"/>
  <c r="AB23" i="1"/>
  <c r="AB29" i="1"/>
  <c r="AB61" i="1"/>
  <c r="AB53" i="1"/>
  <c r="AB62" i="1"/>
  <c r="AB20" i="1"/>
  <c r="AB6" i="1"/>
  <c r="AB21" i="1"/>
  <c r="AB5" i="1"/>
  <c r="AB11" i="1"/>
  <c r="AB8" i="1"/>
  <c r="AB12" i="1"/>
  <c r="AB7" i="1"/>
  <c r="AB4" i="1"/>
  <c r="AA34" i="1" l="1"/>
  <c r="AA35" i="1"/>
  <c r="AA40" i="1"/>
  <c r="AA37" i="1"/>
  <c r="AA36" i="1"/>
  <c r="AA39" i="1"/>
  <c r="AA38" i="1"/>
  <c r="AA32" i="1"/>
  <c r="AA19" i="1"/>
  <c r="AA33" i="1"/>
  <c r="AA30" i="1"/>
  <c r="AA9" i="1"/>
  <c r="AA25" i="1"/>
  <c r="AA12" i="1"/>
  <c r="AA7" i="1"/>
  <c r="AA15" i="1"/>
  <c r="AA31" i="1"/>
  <c r="AA8" i="1"/>
  <c r="AA16" i="1"/>
  <c r="AA5" i="1"/>
  <c r="AA29" i="1"/>
  <c r="AA14" i="1"/>
  <c r="AA22" i="1"/>
  <c r="AA24" i="1"/>
  <c r="AA11" i="1"/>
  <c r="AA6" i="1"/>
  <c r="AA20" i="1"/>
  <c r="AA28" i="1"/>
  <c r="AA17" i="1"/>
  <c r="AA18" i="1"/>
  <c r="AA26" i="1"/>
  <c r="AA4" i="1"/>
  <c r="AA23" i="1"/>
  <c r="AA21" i="1"/>
  <c r="AA10" i="1"/>
  <c r="AA27" i="1"/>
  <c r="AA13" i="1"/>
  <c r="AB487" i="1" l="1"/>
  <c r="AB462" i="1"/>
  <c r="AB464" i="1"/>
  <c r="AB3572" i="1"/>
  <c r="AB472" i="1"/>
  <c r="AB334" i="1"/>
  <c r="AB475" i="1" l="1"/>
  <c r="AB41" i="1"/>
  <c r="AB54" i="1"/>
  <c r="AB504" i="1"/>
  <c r="AB458" i="1"/>
  <c r="AB477" i="1"/>
  <c r="AB454" i="1"/>
  <c r="AB503" i="1"/>
  <c r="AB457" i="1"/>
  <c r="AB466" i="1"/>
  <c r="AB715" i="1"/>
  <c r="AB812" i="1"/>
  <c r="AB753" i="1"/>
  <c r="AB612" i="1"/>
  <c r="AB528" i="1"/>
  <c r="AB437" i="1"/>
  <c r="AB469" i="1" l="1"/>
  <c r="AB1381" i="1"/>
  <c r="AB468" i="1"/>
  <c r="AB736" i="1"/>
  <c r="AB799" i="1"/>
  <c r="AB695" i="1"/>
  <c r="AB1518" i="1"/>
  <c r="AB439" i="1"/>
  <c r="AB445" i="1"/>
  <c r="AB446" i="1"/>
  <c r="AB447" i="1"/>
  <c r="AB440" i="1"/>
  <c r="AB520" i="1"/>
  <c r="AB492" i="1"/>
  <c r="AB493" i="1"/>
  <c r="AB525" i="1"/>
  <c r="AB497" i="1"/>
  <c r="AB527" i="1"/>
  <c r="AB499" i="1"/>
  <c r="AB519" i="1"/>
  <c r="AB526" i="1"/>
  <c r="AB515" i="1"/>
  <c r="AB498" i="1"/>
  <c r="AB1325" i="1"/>
  <c r="AB810" i="1"/>
  <c r="AB773" i="1"/>
  <c r="AB809" i="1"/>
  <c r="AB804" i="1"/>
  <c r="AB780" i="1"/>
  <c r="AB779" i="1"/>
  <c r="AB811" i="1"/>
  <c r="AB803" i="1"/>
  <c r="AB774" i="1"/>
  <c r="AB778" i="1"/>
  <c r="AB3573" i="1"/>
  <c r="AB723" i="1"/>
  <c r="AB719" i="1"/>
  <c r="AB725" i="1"/>
  <c r="AB724" i="1"/>
  <c r="AB718" i="1"/>
  <c r="AA56" i="1"/>
  <c r="AA61" i="1"/>
  <c r="AA44" i="1"/>
  <c r="AA57" i="1"/>
  <c r="AA51" i="1"/>
  <c r="AA43" i="1"/>
  <c r="AA58" i="1"/>
  <c r="AA49" i="1"/>
  <c r="AA62" i="1"/>
  <c r="AA52" i="1"/>
  <c r="AA46" i="1"/>
  <c r="AA59" i="1"/>
  <c r="AA55" i="1"/>
  <c r="AA47" i="1"/>
  <c r="AA53" i="1"/>
  <c r="AA50" i="1"/>
  <c r="AA41" i="1"/>
  <c r="AA54" i="1"/>
  <c r="AA42" i="1"/>
  <c r="AA48" i="1"/>
  <c r="AA60" i="1"/>
  <c r="AA45" i="1"/>
  <c r="AB1259" i="1"/>
  <c r="AB1308" i="1"/>
  <c r="AB1267" i="1"/>
  <c r="AB1309" i="1"/>
  <c r="AB1313" i="1"/>
  <c r="AB1333" i="1"/>
  <c r="AB1258" i="1"/>
  <c r="AB1314" i="1"/>
  <c r="AB1266" i="1"/>
  <c r="AB1279" i="1"/>
  <c r="AB1312" i="1"/>
  <c r="AB1280" i="1"/>
  <c r="AB1260" i="1"/>
  <c r="AB1310" i="1"/>
  <c r="AB471" i="1"/>
  <c r="AB397" i="1"/>
  <c r="AB399" i="1"/>
  <c r="AB400" i="1"/>
  <c r="AB395" i="1"/>
  <c r="AB470" i="1"/>
  <c r="AB396" i="1"/>
  <c r="AB474" i="1"/>
  <c r="AB465" i="1"/>
  <c r="AB488" i="1"/>
  <c r="AB463" i="1"/>
  <c r="AB522" i="1"/>
  <c r="AB491" i="1"/>
  <c r="AB402" i="1"/>
  <c r="AB461" i="1"/>
  <c r="AB674" i="1"/>
  <c r="AB752" i="1"/>
  <c r="AB678" i="1"/>
  <c r="AB673" i="1"/>
  <c r="AB677" i="1"/>
  <c r="AB750" i="1"/>
  <c r="AB784" i="1"/>
  <c r="AB749" i="1"/>
  <c r="AB751" i="1"/>
  <c r="AB756" i="1"/>
  <c r="AB757" i="1"/>
  <c r="AB675" i="1"/>
  <c r="AB785" i="1"/>
  <c r="AB430" i="1"/>
  <c r="AB414" i="1"/>
  <c r="AB431" i="1"/>
  <c r="AB426" i="1"/>
  <c r="AB415" i="1"/>
  <c r="AB419" i="1"/>
  <c r="AB420" i="1"/>
  <c r="AB413" i="1"/>
  <c r="AB418" i="1"/>
  <c r="AB425" i="1"/>
  <c r="AB416" i="1"/>
  <c r="AB409" i="1"/>
  <c r="AB412" i="1"/>
  <c r="AB432" i="1"/>
  <c r="AB1290" i="1"/>
  <c r="AB689" i="1"/>
  <c r="AB737" i="1"/>
  <c r="AB734" i="1"/>
  <c r="AB702" i="1"/>
  <c r="AB786" i="1"/>
  <c r="AB706" i="1"/>
  <c r="AB759" i="1"/>
  <c r="AB686" i="1"/>
  <c r="AB739" i="1"/>
  <c r="AB733" i="1"/>
  <c r="AB701" i="1"/>
  <c r="AB685" i="1"/>
  <c r="AB738" i="1"/>
  <c r="AB787" i="1"/>
  <c r="AB707" i="1"/>
  <c r="AB758" i="1"/>
  <c r="AB688" i="1"/>
  <c r="AB732" i="1"/>
  <c r="AB679" i="1"/>
  <c r="AB456" i="1"/>
  <c r="AB460" i="1"/>
  <c r="AB411" i="1"/>
  <c r="AB407" i="1"/>
  <c r="AB428" i="1"/>
  <c r="AB424" i="1"/>
  <c r="AB429" i="1"/>
  <c r="AB408" i="1"/>
  <c r="AB502" i="1"/>
  <c r="AB401" i="1"/>
  <c r="AB455" i="1"/>
  <c r="AB459" i="1"/>
  <c r="AB410" i="1"/>
  <c r="AB423" i="1"/>
  <c r="AB476" i="1"/>
  <c r="AB505" i="1"/>
  <c r="AB441" i="1"/>
  <c r="AB494" i="1"/>
  <c r="AB489" i="1"/>
  <c r="AB516" i="1"/>
  <c r="AB517" i="1"/>
  <c r="AB521" i="1"/>
  <c r="AB427" i="1"/>
  <c r="AB421" i="1"/>
  <c r="AB694" i="1"/>
  <c r="AB690" i="1"/>
  <c r="AB746" i="1"/>
  <c r="AB735" i="1"/>
  <c r="AB687" i="1"/>
  <c r="AB710" i="1"/>
  <c r="AB417" i="1"/>
  <c r="AB501" i="1"/>
  <c r="AB448" i="1"/>
  <c r="AB709" i="1"/>
  <c r="AB692" i="1"/>
  <c r="AB698" i="1"/>
  <c r="AB693" i="1"/>
  <c r="AB691" i="1"/>
  <c r="AB704" i="1"/>
  <c r="AB696" i="1"/>
  <c r="AB697" i="1"/>
  <c r="AB708" i="1"/>
  <c r="AB703" i="1"/>
  <c r="AB1394" i="1"/>
  <c r="AB1449" i="1"/>
  <c r="AB781" i="1"/>
  <c r="AB680" i="1"/>
  <c r="AB744" i="1"/>
  <c r="AB743" i="1"/>
  <c r="AB768" i="1"/>
  <c r="AB742" i="1"/>
  <c r="AB769" i="1"/>
  <c r="AB745" i="1"/>
  <c r="AB796" i="1"/>
  <c r="AB699" i="1"/>
  <c r="AB805" i="1"/>
  <c r="AB775" i="1"/>
  <c r="AB705" i="1"/>
  <c r="AB797" i="1"/>
  <c r="AB720" i="1"/>
  <c r="AB770" i="1"/>
  <c r="AB798" i="1"/>
  <c r="AB1423" i="1"/>
  <c r="AB1459" i="1"/>
  <c r="AB1560" i="1"/>
  <c r="AB1658" i="1"/>
  <c r="AB1597" i="1"/>
  <c r="AB667" i="1"/>
  <c r="AB576" i="1"/>
  <c r="AB1834" i="1" l="1"/>
  <c r="AB2085" i="1"/>
  <c r="AB2050" i="1"/>
  <c r="AB2077" i="1"/>
  <c r="AB2067" i="1"/>
  <c r="AB1843" i="1"/>
  <c r="AB1812" i="1"/>
  <c r="AB1807" i="1"/>
  <c r="AB642" i="1"/>
  <c r="AB609" i="1"/>
  <c r="AB535" i="1"/>
  <c r="AB610" i="1"/>
  <c r="AB614" i="1"/>
  <c r="AB611" i="1"/>
  <c r="AB615" i="1"/>
  <c r="AB538" i="1"/>
  <c r="AB539" i="1"/>
  <c r="AB641" i="1"/>
  <c r="AB608" i="1"/>
  <c r="AB536" i="1"/>
  <c r="AB534" i="1"/>
  <c r="AB2212" i="1"/>
  <c r="AB643" i="1"/>
  <c r="AB567" i="1"/>
  <c r="AB599" i="1"/>
  <c r="AB644" i="1"/>
  <c r="AB616" i="1"/>
  <c r="AB546" i="1"/>
  <c r="AB547" i="1"/>
  <c r="AB568" i="1"/>
  <c r="AB563" i="1"/>
  <c r="AB592" i="1"/>
  <c r="AB597" i="1"/>
  <c r="AB549" i="1"/>
  <c r="AB540" i="1"/>
  <c r="AB594" i="1"/>
  <c r="AB598" i="1"/>
  <c r="AB550" i="1"/>
  <c r="AB562" i="1"/>
  <c r="AB593" i="1"/>
  <c r="AB617" i="1"/>
  <c r="AB580" i="1"/>
  <c r="AB584" i="1"/>
  <c r="AB585" i="1"/>
  <c r="AB586" i="1"/>
  <c r="AB579" i="1"/>
  <c r="AB2262" i="1"/>
  <c r="AB1587" i="1"/>
  <c r="AB1531" i="1"/>
  <c r="AA465" i="1"/>
  <c r="AA456" i="1"/>
  <c r="AA458" i="1"/>
  <c r="AA464" i="1"/>
  <c r="AA400" i="1"/>
  <c r="AA398" i="1"/>
  <c r="AA397" i="1"/>
  <c r="AA423" i="1"/>
  <c r="AA433" i="1"/>
  <c r="AA426" i="1"/>
  <c r="AA523" i="1"/>
  <c r="AA499" i="1"/>
  <c r="AA524" i="1"/>
  <c r="AA516" i="1"/>
  <c r="AA478" i="1"/>
  <c r="AA472" i="1"/>
  <c r="AA512" i="1"/>
  <c r="AA453" i="1"/>
  <c r="AA419" i="1"/>
  <c r="AA429" i="1"/>
  <c r="AA424" i="1"/>
  <c r="AA410" i="1"/>
  <c r="AA452" i="1"/>
  <c r="AA439" i="1"/>
  <c r="AA395" i="1"/>
  <c r="AA414" i="1"/>
  <c r="AA442" i="1"/>
  <c r="AA500" i="1"/>
  <c r="AA529" i="1"/>
  <c r="AA508" i="1"/>
  <c r="AA496" i="1"/>
  <c r="AA514" i="1"/>
  <c r="AA511" i="1"/>
  <c r="AA482" i="1"/>
  <c r="AA462" i="1"/>
  <c r="AA401" i="1"/>
  <c r="AA421" i="1"/>
  <c r="AA409" i="1"/>
  <c r="AA415" i="1"/>
  <c r="AA399" i="1"/>
  <c r="AA418" i="1"/>
  <c r="AA430" i="1"/>
  <c r="AA396" i="1"/>
  <c r="AA420" i="1"/>
  <c r="AA485" i="1"/>
  <c r="AA493" i="1"/>
  <c r="AA510" i="1"/>
  <c r="AA525" i="1"/>
  <c r="AA519" i="1"/>
  <c r="AA498" i="1"/>
  <c r="AA517" i="1"/>
  <c r="AA461" i="1"/>
  <c r="AA402" i="1"/>
  <c r="AA425" i="1"/>
  <c r="AA431" i="1"/>
  <c r="AA448" i="1"/>
  <c r="AA444" i="1"/>
  <c r="AA436" i="1"/>
  <c r="AA447" i="1"/>
  <c r="AA468" i="1"/>
  <c r="AA504" i="1"/>
  <c r="AA522" i="1"/>
  <c r="AA503" i="1"/>
  <c r="AA491" i="1"/>
  <c r="AA521" i="1"/>
  <c r="AA527" i="1"/>
  <c r="AA501" i="1"/>
  <c r="AA528" i="1"/>
  <c r="AA460" i="1"/>
  <c r="AA451" i="1"/>
  <c r="AA455" i="1"/>
  <c r="AA443" i="1"/>
  <c r="AA450" i="1"/>
  <c r="AA466" i="1"/>
  <c r="AA463" i="1"/>
  <c r="AA403" i="1"/>
  <c r="AA428" i="1"/>
  <c r="AA488" i="1"/>
  <c r="AA476" i="1"/>
  <c r="AA486" i="1"/>
  <c r="AA475" i="1"/>
  <c r="AA477" i="1"/>
  <c r="AA526" i="1"/>
  <c r="AA479" i="1"/>
  <c r="AA515" i="1"/>
  <c r="AA412" i="1"/>
  <c r="AA435" i="1"/>
  <c r="AA405" i="1"/>
  <c r="AA459" i="1"/>
  <c r="AA407" i="1"/>
  <c r="AA434" i="1"/>
  <c r="AA411" i="1"/>
  <c r="AA408" i="1"/>
  <c r="AA454" i="1"/>
  <c r="AA471" i="1"/>
  <c r="AA530" i="1"/>
  <c r="AA492" i="1"/>
  <c r="AA480" i="1"/>
  <c r="AA497" i="1"/>
  <c r="AA506" i="1"/>
  <c r="AA489" i="1"/>
  <c r="AA474" i="1"/>
  <c r="AA507" i="1"/>
  <c r="AA404" i="1"/>
  <c r="AA422" i="1"/>
  <c r="AA427" i="1"/>
  <c r="AA417" i="1"/>
  <c r="AA446" i="1"/>
  <c r="AA440" i="1"/>
  <c r="AA432" i="1"/>
  <c r="AA470" i="1"/>
  <c r="AA469" i="1"/>
  <c r="AA449" i="1"/>
  <c r="AA484" i="1"/>
  <c r="AA502" i="1"/>
  <c r="AA513" i="1"/>
  <c r="AA531" i="1"/>
  <c r="AA481" i="1"/>
  <c r="AA483" i="1"/>
  <c r="AA473" i="1"/>
  <c r="AA437" i="1"/>
  <c r="AA520" i="1"/>
  <c r="AA406" i="1"/>
  <c r="AA487" i="1"/>
  <c r="AA467" i="1"/>
  <c r="AA505" i="1"/>
  <c r="AA445" i="1"/>
  <c r="AA494" i="1"/>
  <c r="AA457" i="1"/>
  <c r="AA438" i="1"/>
  <c r="AA490" i="1"/>
  <c r="AA441" i="1"/>
  <c r="AA509" i="1"/>
  <c r="AA413" i="1"/>
  <c r="AA495" i="1"/>
  <c r="AA416" i="1"/>
  <c r="AA518" i="1"/>
  <c r="AB1311" i="1"/>
  <c r="AB1343" i="1"/>
  <c r="AB1277" i="1"/>
  <c r="AB1289" i="1"/>
  <c r="AB1371" i="1"/>
  <c r="AB1364" i="1"/>
  <c r="AB1273" i="1"/>
  <c r="AB1336" i="1"/>
  <c r="AB556" i="1"/>
  <c r="AB656" i="1"/>
  <c r="AB596" i="1"/>
  <c r="AB565" i="1"/>
  <c r="AB554" i="1"/>
  <c r="AB557" i="1"/>
  <c r="AB558" i="1"/>
  <c r="AB559" i="1"/>
  <c r="AB569" i="1"/>
  <c r="AB553" i="1"/>
  <c r="AB564" i="1"/>
  <c r="AB570" i="1"/>
  <c r="AB552" i="1"/>
  <c r="AB1925" i="1"/>
  <c r="AB1935" i="1"/>
  <c r="AB1909" i="1"/>
  <c r="AB1930" i="1"/>
  <c r="AB1913" i="1"/>
  <c r="AB1904" i="1"/>
  <c r="AB1918" i="1"/>
  <c r="AB639" i="1"/>
  <c r="AB541" i="1"/>
  <c r="AB653" i="1"/>
  <c r="AB602" i="1"/>
  <c r="AB603" i="1"/>
  <c r="AB626" i="1"/>
  <c r="AB627" i="1"/>
  <c r="AB601" i="1"/>
  <c r="AB604" i="1"/>
  <c r="AB1256" i="1"/>
  <c r="AB1326" i="1"/>
  <c r="AB1302" i="1"/>
  <c r="AB1327" i="1"/>
  <c r="AB1257" i="1"/>
  <c r="AB1262" i="1"/>
  <c r="AB1303" i="1"/>
  <c r="AB1255" i="1"/>
  <c r="AB1323" i="1"/>
  <c r="AB1286" i="1"/>
  <c r="AB1324" i="1"/>
  <c r="AB1263" i="1"/>
  <c r="AB1285" i="1"/>
  <c r="AB1358" i="1"/>
  <c r="AB1264" i="1"/>
  <c r="AB1330" i="1"/>
  <c r="AB1283" i="1"/>
  <c r="AB1296" i="1"/>
  <c r="AB1268" i="1"/>
  <c r="AB1322" i="1"/>
  <c r="AB1567" i="1"/>
  <c r="AB1553" i="1"/>
  <c r="AB1602" i="1"/>
  <c r="AB1534" i="1"/>
  <c r="AB1632" i="1"/>
  <c r="AB1538" i="1"/>
  <c r="AB1594" i="1"/>
  <c r="AB1353" i="1"/>
  <c r="AB1315" i="1"/>
  <c r="AB1261" i="1"/>
  <c r="AB1525" i="1"/>
  <c r="AB1533" i="1"/>
  <c r="AB1596" i="1"/>
  <c r="AB1527" i="1"/>
  <c r="AB1556" i="1"/>
  <c r="AB1555" i="1"/>
  <c r="AB1574" i="1"/>
  <c r="AB1595" i="1"/>
  <c r="AB1526" i="1"/>
  <c r="AB1532" i="1"/>
  <c r="AB1631" i="1"/>
  <c r="AB1628" i="1"/>
  <c r="AB1629" i="1"/>
  <c r="AB1573" i="1"/>
  <c r="AB1630" i="1"/>
  <c r="AB1365" i="1"/>
  <c r="AB1337" i="1"/>
  <c r="AB1278" i="1"/>
  <c r="AB1646" i="1"/>
  <c r="AB1657" i="1"/>
  <c r="AB1655" i="1"/>
  <c r="AB1566" i="1"/>
  <c r="AB1645" i="1"/>
  <c r="AB1615" i="1"/>
  <c r="AB1572" i="1"/>
  <c r="AB1571" i="1"/>
  <c r="AB1616" i="1"/>
  <c r="AB1627" i="1"/>
  <c r="AB1570" i="1"/>
  <c r="AB1626" i="1"/>
  <c r="AB1565" i="1"/>
  <c r="AB1656" i="1"/>
  <c r="AB1625" i="1"/>
  <c r="AB1502" i="1"/>
  <c r="AB1411" i="1"/>
  <c r="AB1473" i="1"/>
  <c r="AB548" i="1"/>
  <c r="AB595" i="1"/>
  <c r="AB605" i="1"/>
  <c r="AB551" i="1"/>
  <c r="AB555" i="1"/>
  <c r="AB571" i="1"/>
  <c r="AB1617" i="1"/>
  <c r="AB1547" i="1"/>
  <c r="AB1610" i="1"/>
  <c r="AB1543" i="1"/>
  <c r="AB1647" i="1"/>
  <c r="AB1583" i="1"/>
  <c r="AB1559" i="1"/>
  <c r="AB1640" i="1"/>
  <c r="AB1410" i="1"/>
  <c r="AB1479" i="1"/>
  <c r="AB1406" i="1"/>
  <c r="AB1422" i="1"/>
  <c r="AB1445" i="1"/>
  <c r="AB1508" i="1"/>
  <c r="AB1501" i="1"/>
  <c r="AB1472" i="1"/>
  <c r="AB1397" i="1"/>
  <c r="AB1464" i="1"/>
  <c r="AB1416" i="1"/>
  <c r="AB1456" i="1"/>
  <c r="AB1493" i="1"/>
  <c r="AB1401" i="1"/>
  <c r="AB1430" i="1"/>
  <c r="AB1393" i="1"/>
  <c r="AB1399" i="1"/>
  <c r="AB1448" i="1"/>
  <c r="AB1446" i="1"/>
  <c r="AB1412" i="1"/>
  <c r="AB1392" i="1"/>
  <c r="AB1413" i="1"/>
  <c r="AB1400" i="1"/>
  <c r="AB1498" i="1"/>
  <c r="AB1443" i="1"/>
  <c r="AB1499" i="1"/>
  <c r="AB1444" i="1"/>
  <c r="AB1500" i="1"/>
  <c r="AB1391" i="1"/>
  <c r="AB1442" i="1"/>
  <c r="AB1447" i="1"/>
  <c r="AB2230" i="1"/>
  <c r="AB2243" i="1"/>
  <c r="AB2207" i="1"/>
  <c r="AB2217" i="1"/>
  <c r="AB2225" i="1"/>
  <c r="AB2193" i="1"/>
  <c r="AB2252" i="1"/>
  <c r="AB1550" i="1"/>
  <c r="AB1584" i="1"/>
  <c r="AB1536" i="1"/>
  <c r="AB1585" i="1"/>
  <c r="AB1528" i="1"/>
  <c r="AB1586" i="1"/>
  <c r="AB1637" i="1"/>
  <c r="AB1537" i="1"/>
  <c r="AB1582" i="1"/>
  <c r="AB1638" i="1"/>
  <c r="AB1549" i="1"/>
  <c r="AB1581" i="1"/>
  <c r="AB1529" i="1"/>
  <c r="AB1580" i="1"/>
  <c r="AB1530" i="1"/>
  <c r="AB1639" i="1"/>
  <c r="AB661" i="1"/>
  <c r="AB654" i="1"/>
  <c r="AB566" i="1"/>
  <c r="AB633" i="1"/>
  <c r="AB560" i="1"/>
  <c r="AB628" i="1"/>
  <c r="AB655" i="1"/>
  <c r="AB581" i="1"/>
  <c r="AB2169" i="1"/>
  <c r="AB1558" i="1"/>
  <c r="AB1557" i="1"/>
  <c r="AB1551" i="1"/>
  <c r="AB1540" i="1"/>
  <c r="AB1544" i="1"/>
  <c r="AB1542" i="1"/>
  <c r="AB1546" i="1"/>
  <c r="AB1552" i="1"/>
  <c r="AB1545" i="1"/>
  <c r="AB1541" i="1"/>
  <c r="AB1379" i="1"/>
  <c r="AB1295" i="1"/>
  <c r="AB1370" i="1"/>
  <c r="AB1299" i="1"/>
  <c r="AB1341" i="1"/>
  <c r="AB1301" i="1"/>
  <c r="AB1351" i="1"/>
  <c r="AB1350" i="1"/>
  <c r="AB1294" i="1"/>
  <c r="AB1378" i="1"/>
  <c r="AB1342" i="1"/>
  <c r="AB1369" i="1"/>
  <c r="AB1352" i="1"/>
  <c r="AB1300" i="1"/>
  <c r="AB1380" i="1"/>
  <c r="AB1470" i="1"/>
  <c r="AB1454" i="1"/>
  <c r="AB1471" i="1"/>
  <c r="AB1460" i="1"/>
  <c r="AB1455" i="1"/>
  <c r="AB1461" i="1"/>
  <c r="AB1438" i="1"/>
  <c r="AB1469" i="1"/>
  <c r="AB1462" i="1"/>
  <c r="AB1463" i="1"/>
  <c r="AB631" i="1"/>
  <c r="AB632" i="1"/>
  <c r="AB666" i="1"/>
  <c r="AB637" i="1"/>
  <c r="AB660" i="1"/>
  <c r="AB638" i="1"/>
  <c r="AB664" i="1"/>
  <c r="AB665" i="1"/>
  <c r="AB659" i="1"/>
  <c r="AB636" i="1"/>
  <c r="AB1434" i="1"/>
  <c r="AB1488" i="1"/>
  <c r="AB1435" i="1"/>
  <c r="AB1507" i="1"/>
  <c r="AB1486" i="1"/>
  <c r="AB1517" i="1"/>
  <c r="AB1429" i="1"/>
  <c r="AB1516" i="1"/>
  <c r="AB1477" i="1"/>
  <c r="AB1506" i="1"/>
  <c r="AB1487" i="1"/>
  <c r="AB1433" i="1"/>
  <c r="AB1478" i="1"/>
  <c r="AB1515" i="1"/>
  <c r="AB1428" i="1"/>
  <c r="AB1611" i="1"/>
  <c r="AB1548" i="1"/>
  <c r="AB1641" i="1"/>
  <c r="AB1598" i="1"/>
  <c r="AB1601" i="1"/>
  <c r="AB1593" i="1"/>
  <c r="AB1600" i="1"/>
  <c r="AB1609" i="1"/>
  <c r="AB1607" i="1"/>
  <c r="AB1592" i="1"/>
  <c r="AB1599" i="1"/>
  <c r="AB1575" i="1"/>
  <c r="AB1608" i="1"/>
  <c r="AB1421" i="1"/>
  <c r="AB1403" i="1"/>
  <c r="AB1404" i="1"/>
  <c r="AB1414" i="1"/>
  <c r="AB1407" i="1"/>
  <c r="AB1420" i="1"/>
  <c r="AB1408" i="1"/>
  <c r="AB1415" i="1"/>
  <c r="AB1405" i="1"/>
  <c r="AB1409" i="1"/>
  <c r="AB1272" i="1"/>
  <c r="AB1282" i="1"/>
  <c r="AB1271" i="1"/>
  <c r="AB1274" i="1"/>
  <c r="AB1281" i="1"/>
  <c r="AB1275" i="1"/>
  <c r="AB1287" i="1"/>
  <c r="AB1288" i="1"/>
  <c r="AB1270" i="1"/>
  <c r="AB1276" i="1"/>
  <c r="AB1492" i="1"/>
  <c r="AB1418" i="1"/>
  <c r="AB1395" i="1"/>
  <c r="AB1457" i="1"/>
  <c r="AB1388" i="1"/>
  <c r="AB1419" i="1"/>
  <c r="AB1396" i="1"/>
  <c r="AB1458" i="1"/>
  <c r="AB1490" i="1"/>
  <c r="AB1436" i="1"/>
  <c r="AB1489" i="1"/>
  <c r="AB1390" i="1"/>
  <c r="AB1491" i="1"/>
  <c r="AB1437" i="1"/>
  <c r="AB1389" i="1"/>
  <c r="AB1363" i="1"/>
  <c r="AB1335" i="1"/>
  <c r="AB1356" i="1"/>
  <c r="AB1328" i="1"/>
  <c r="AB1357" i="1"/>
  <c r="AB1320" i="1"/>
  <c r="AB1361" i="1"/>
  <c r="AB1329" i="1"/>
  <c r="AB1321" i="1"/>
  <c r="AB1354" i="1"/>
  <c r="AB1304" i="1"/>
  <c r="AB1362" i="1"/>
  <c r="AB1334" i="1"/>
  <c r="AB1355" i="1"/>
  <c r="AA743" i="1"/>
  <c r="AA716" i="1"/>
  <c r="AA687" i="1"/>
  <c r="AA791" i="1"/>
  <c r="AA694" i="1"/>
  <c r="AA809" i="1"/>
  <c r="AA678" i="1"/>
  <c r="AA732" i="1"/>
  <c r="AA705" i="1"/>
  <c r="AA739" i="1"/>
  <c r="AA704" i="1"/>
  <c r="AA741" i="1"/>
  <c r="AA760" i="1"/>
  <c r="AA777" i="1"/>
  <c r="AA707" i="1"/>
  <c r="AA691" i="1"/>
  <c r="AA795" i="1"/>
  <c r="AA771" i="1"/>
  <c r="AA708" i="1"/>
  <c r="AA755" i="1"/>
  <c r="AA756" i="1"/>
  <c r="AA686" i="1"/>
  <c r="AA688" i="1"/>
  <c r="AA746" i="1"/>
  <c r="AA783" i="1"/>
  <c r="AA807" i="1"/>
  <c r="AA730" i="1"/>
  <c r="AA736" i="1"/>
  <c r="AA806" i="1"/>
  <c r="AA682" i="1"/>
  <c r="AA729" i="1"/>
  <c r="AA754" i="1"/>
  <c r="AA812" i="1"/>
  <c r="AA681" i="1"/>
  <c r="AA773" i="1"/>
  <c r="AA766" i="1"/>
  <c r="AA768" i="1"/>
  <c r="AA698" i="1"/>
  <c r="AA724" i="1"/>
  <c r="AA742" i="1"/>
  <c r="AA781" i="1"/>
  <c r="AA712" i="1"/>
  <c r="AA723" i="1"/>
  <c r="AA801" i="1"/>
  <c r="AA715" i="1"/>
  <c r="AA683" i="1"/>
  <c r="AA810" i="1"/>
  <c r="AA776" i="1"/>
  <c r="AA717" i="1"/>
  <c r="AA675" i="1"/>
  <c r="AA765" i="1"/>
  <c r="AA726" i="1"/>
  <c r="AA759" i="1"/>
  <c r="AA697" i="1"/>
  <c r="AA733" i="1"/>
  <c r="AA685" i="1"/>
  <c r="AA749" i="1"/>
  <c r="AA701" i="1"/>
  <c r="AA814" i="1"/>
  <c r="AA779" i="1"/>
  <c r="AA680" i="1"/>
  <c r="AA722" i="1"/>
  <c r="AA796" i="1"/>
  <c r="AA709" i="1"/>
  <c r="AA784" i="1"/>
  <c r="AA815" i="1"/>
  <c r="AA794" i="1"/>
  <c r="AA805" i="1"/>
  <c r="AA711" i="1"/>
  <c r="AA679" i="1"/>
  <c r="AA695" i="1"/>
  <c r="AA702" i="1"/>
  <c r="AA800" i="1"/>
  <c r="AA770" i="1"/>
  <c r="AA725" i="1"/>
  <c r="AA811" i="1"/>
  <c r="AA785" i="1"/>
  <c r="AA677" i="1"/>
  <c r="AA700" i="1"/>
  <c r="AA734" i="1"/>
  <c r="AA721" i="1"/>
  <c r="AA728" i="1"/>
  <c r="AA696" i="1"/>
  <c r="AA731" i="1"/>
  <c r="AA692" i="1"/>
  <c r="AA793" i="1"/>
  <c r="AA693" i="1"/>
  <c r="AA751" i="1"/>
  <c r="AA674" i="1"/>
  <c r="AA798" i="1"/>
  <c r="AA797" i="1"/>
  <c r="AA802" i="1"/>
  <c r="AA758" i="1"/>
  <c r="AA710" i="1"/>
  <c r="AA788" i="1"/>
  <c r="AA761" i="1"/>
  <c r="AA786" i="1"/>
  <c r="AA762" i="1"/>
  <c r="AA684" i="1"/>
  <c r="AA713" i="1"/>
  <c r="AA737" i="1"/>
  <c r="AA804" i="1"/>
  <c r="AA769" i="1"/>
  <c r="AA778" i="1"/>
  <c r="AA792" i="1"/>
  <c r="AA787" i="1"/>
  <c r="AA714" i="1"/>
  <c r="AA748" i="1"/>
  <c r="AA763" i="1"/>
  <c r="AA706" i="1"/>
  <c r="AA764" i="1"/>
  <c r="AA738" i="1"/>
  <c r="AA744" i="1"/>
  <c r="AA813" i="1"/>
  <c r="AA676" i="1"/>
  <c r="AA735" i="1"/>
  <c r="AA718" i="1"/>
  <c r="AA719" i="1"/>
  <c r="AA782" i="1"/>
  <c r="AA745" i="1"/>
  <c r="AA703" i="1"/>
  <c r="AA774" i="1"/>
  <c r="AA752" i="1"/>
  <c r="AA772" i="1"/>
  <c r="AA673" i="1"/>
  <c r="AA747" i="1"/>
  <c r="AA799" i="1"/>
  <c r="AA689" i="1"/>
  <c r="AA753" i="1"/>
  <c r="AA699" i="1"/>
  <c r="AA720" i="1"/>
  <c r="AA690" i="1"/>
  <c r="AA750" i="1"/>
  <c r="AA803" i="1"/>
  <c r="AA767" i="1"/>
  <c r="AA790" i="1"/>
  <c r="AA789" i="1"/>
  <c r="AA775" i="1"/>
  <c r="AA740" i="1"/>
  <c r="AA808" i="1"/>
  <c r="AA727" i="1"/>
  <c r="AA780" i="1"/>
  <c r="AA757" i="1"/>
  <c r="AB2543" i="1"/>
  <c r="AB2493" i="1"/>
  <c r="AB2447" i="1"/>
  <c r="AB2400" i="1"/>
  <c r="AB2351" i="1"/>
  <c r="AB2308" i="1"/>
  <c r="AB1829" i="1" l="1"/>
  <c r="AB2520" i="1"/>
  <c r="AB2438" i="1"/>
  <c r="AB2492" i="1"/>
  <c r="AB2467" i="1"/>
  <c r="AB2519" i="1"/>
  <c r="AB2491" i="1"/>
  <c r="AB2434" i="1"/>
  <c r="AB2436" i="1"/>
  <c r="AB2412" i="1"/>
  <c r="AB2521" i="1"/>
  <c r="AB2435" i="1"/>
  <c r="AB2468" i="1"/>
  <c r="AB2411" i="1"/>
  <c r="AB2413" i="1"/>
  <c r="AB2439" i="1"/>
  <c r="AB2433" i="1"/>
  <c r="AB2290" i="1"/>
  <c r="AB2291" i="1"/>
  <c r="AB2288" i="1"/>
  <c r="AB2305" i="1"/>
  <c r="AB2289" i="1"/>
  <c r="AB2306" i="1"/>
  <c r="AB2388" i="1"/>
  <c r="AB2376" i="1"/>
  <c r="AB2283" i="1"/>
  <c r="AB2341" i="1"/>
  <c r="AB2345" i="1"/>
  <c r="AB2327" i="1"/>
  <c r="AB2344" i="1"/>
  <c r="AB2389" i="1"/>
  <c r="AB2460" i="1"/>
  <c r="AB2421" i="1"/>
  <c r="AB2472" i="1"/>
  <c r="AB2420" i="1"/>
  <c r="AB2441" i="1"/>
  <c r="AB2418" i="1"/>
  <c r="AB2440" i="1"/>
  <c r="AB2415" i="1"/>
  <c r="AB2414" i="1"/>
  <c r="AB2480" i="1"/>
  <c r="AB2481" i="1"/>
  <c r="AB2482" i="1"/>
  <c r="AB2471" i="1"/>
  <c r="AB2419" i="1"/>
  <c r="AB2516" i="1"/>
  <c r="AB2515" i="1"/>
  <c r="AB2470" i="1"/>
  <c r="AB2416" i="1"/>
  <c r="AB2061" i="1"/>
  <c r="AB2062" i="1"/>
  <c r="AB2054" i="1"/>
  <c r="AB2084" i="1"/>
  <c r="AB2053" i="1"/>
  <c r="AB2149" i="1"/>
  <c r="AB2166" i="1"/>
  <c r="AB2150" i="1"/>
  <c r="AB2167" i="1"/>
  <c r="AB2152" i="1"/>
  <c r="AB2250" i="1"/>
  <c r="AB2151" i="1"/>
  <c r="AB2332" i="1"/>
  <c r="AB2346" i="1"/>
  <c r="AB2356" i="1"/>
  <c r="AB2381" i="1"/>
  <c r="AB2390" i="1"/>
  <c r="AB2531" i="1"/>
  <c r="AB2473" i="1"/>
  <c r="AB2522" i="1"/>
  <c r="AB2498" i="1"/>
  <c r="AB2488" i="1"/>
  <c r="AB2093" i="1"/>
  <c r="AB2069" i="1"/>
  <c r="AB2087" i="1"/>
  <c r="AB2056" i="1"/>
  <c r="AB2079" i="1"/>
  <c r="AA606" i="1"/>
  <c r="AA591" i="1"/>
  <c r="AA579" i="1"/>
  <c r="AA588" i="1"/>
  <c r="AA568" i="1"/>
  <c r="AA543" i="1"/>
  <c r="AA545" i="1"/>
  <c r="AA555" i="1"/>
  <c r="AA534" i="1"/>
  <c r="AA602" i="1"/>
  <c r="AA636" i="1"/>
  <c r="AA648" i="1"/>
  <c r="AA620" i="1"/>
  <c r="AA665" i="1"/>
  <c r="AA644" i="1"/>
  <c r="AA663" i="1"/>
  <c r="AA658" i="1"/>
  <c r="AA597" i="1"/>
  <c r="AA570" i="1"/>
  <c r="AA575" i="1"/>
  <c r="AA585" i="1"/>
  <c r="AA560" i="1"/>
  <c r="AA594" i="1"/>
  <c r="AA573" i="1"/>
  <c r="AA587" i="1"/>
  <c r="AA541" i="1"/>
  <c r="AA565" i="1"/>
  <c r="AA613" i="1"/>
  <c r="AA629" i="1"/>
  <c r="AA627" i="1"/>
  <c r="AA660" i="1"/>
  <c r="AA669" i="1"/>
  <c r="AA654" i="1"/>
  <c r="AA667" i="1"/>
  <c r="AA564" i="1"/>
  <c r="AA559" i="1"/>
  <c r="AA592" i="1"/>
  <c r="AA551" i="1"/>
  <c r="AA537" i="1"/>
  <c r="AA535" i="1"/>
  <c r="AA598" i="1"/>
  <c r="AA572" i="1"/>
  <c r="AA571" i="1"/>
  <c r="AA589" i="1"/>
  <c r="AA612" i="1"/>
  <c r="AA626" i="1"/>
  <c r="AA638" i="1"/>
  <c r="AA652" i="1"/>
  <c r="AA622" i="1"/>
  <c r="AA653" i="1"/>
  <c r="AA616" i="1"/>
  <c r="AA562" i="1"/>
  <c r="AA611" i="1"/>
  <c r="AA569" i="1"/>
  <c r="AA584" i="1"/>
  <c r="AA605" i="1"/>
  <c r="AA608" i="1"/>
  <c r="AA539" i="1"/>
  <c r="AA603" i="1"/>
  <c r="AA550" i="1"/>
  <c r="AA634" i="1"/>
  <c r="AA646" i="1"/>
  <c r="AA664" i="1"/>
  <c r="AA631" i="1"/>
  <c r="AA625" i="1"/>
  <c r="AA662" i="1"/>
  <c r="AA643" i="1"/>
  <c r="AA656" i="1"/>
  <c r="AA586" i="1"/>
  <c r="AA546" i="1"/>
  <c r="AA577" i="1"/>
  <c r="AA578" i="1"/>
  <c r="AA582" i="1"/>
  <c r="AA599" i="1"/>
  <c r="AA607" i="1"/>
  <c r="AA609" i="1"/>
  <c r="AA581" i="1"/>
  <c r="AA650" i="1"/>
  <c r="AA639" i="1"/>
  <c r="AA668" i="1"/>
  <c r="AA621" i="1"/>
  <c r="AA640" i="1"/>
  <c r="AA649" i="1"/>
  <c r="AA647" i="1"/>
  <c r="AA623" i="1"/>
  <c r="AA574" i="1"/>
  <c r="AA538" i="1"/>
  <c r="AA554" i="1"/>
  <c r="AA552" i="1"/>
  <c r="AA596" i="1"/>
  <c r="AA595" i="1"/>
  <c r="AA601" i="1"/>
  <c r="AA553" i="1"/>
  <c r="AA549" i="1"/>
  <c r="AA548" i="1"/>
  <c r="AA659" i="1"/>
  <c r="AA617" i="1"/>
  <c r="AA670" i="1"/>
  <c r="AA614" i="1"/>
  <c r="AA630" i="1"/>
  <c r="AA637" i="1"/>
  <c r="AA642" i="1"/>
  <c r="AA558" i="1"/>
  <c r="AA557" i="1"/>
  <c r="AA561" i="1"/>
  <c r="AA576" i="1"/>
  <c r="AA580" i="1"/>
  <c r="AA604" i="1"/>
  <c r="AA563" i="1"/>
  <c r="AA590" i="1"/>
  <c r="AA556" i="1"/>
  <c r="AA536" i="1"/>
  <c r="AA657" i="1"/>
  <c r="AA618" i="1"/>
  <c r="AA624" i="1"/>
  <c r="AA635" i="1"/>
  <c r="AA666" i="1"/>
  <c r="AA615" i="1"/>
  <c r="AA661" i="1"/>
  <c r="AA600" i="1"/>
  <c r="AA651" i="1"/>
  <c r="AA566" i="1"/>
  <c r="AA632" i="1"/>
  <c r="AA544" i="1"/>
  <c r="AA619" i="1"/>
  <c r="AA567" i="1"/>
  <c r="AA610" i="1"/>
  <c r="AA628" i="1"/>
  <c r="AA583" i="1"/>
  <c r="AA542" i="1"/>
  <c r="AA645" i="1"/>
  <c r="AA593" i="1"/>
  <c r="AA655" i="1"/>
  <c r="AA547" i="1"/>
  <c r="AA641" i="1"/>
  <c r="AA540" i="1"/>
  <c r="AA633" i="1"/>
  <c r="AB1875" i="1"/>
  <c r="AB1859" i="1"/>
  <c r="AB1865" i="1"/>
  <c r="AB2137" i="1"/>
  <c r="AB2163" i="1"/>
  <c r="AB2199" i="1"/>
  <c r="AB2201" i="1"/>
  <c r="AB2141" i="1"/>
  <c r="AB2237" i="1"/>
  <c r="AB2164" i="1"/>
  <c r="AB2142" i="1"/>
  <c r="AB2191" i="1"/>
  <c r="AB2143" i="1"/>
  <c r="AB2200" i="1"/>
  <c r="AB2236" i="1"/>
  <c r="AB2139" i="1"/>
  <c r="AB2190" i="1"/>
  <c r="AB2138" i="1"/>
  <c r="AB2192" i="1"/>
  <c r="AB2222" i="1"/>
  <c r="AB2015" i="1"/>
  <c r="AB2038" i="1"/>
  <c r="AB2002" i="1"/>
  <c r="AB2030" i="1"/>
  <c r="AA1352" i="1"/>
  <c r="AA1384" i="1"/>
  <c r="AA1331" i="1"/>
  <c r="AA1281" i="1"/>
  <c r="AA1339" i="1"/>
  <c r="AA1381" i="1"/>
  <c r="AA1366" i="1"/>
  <c r="AA1351" i="1"/>
  <c r="AA1380" i="1"/>
  <c r="AA1297" i="1"/>
  <c r="AA1299" i="1"/>
  <c r="AA1332" i="1"/>
  <c r="AA1359" i="1"/>
  <c r="AA1336" i="1"/>
  <c r="AA1378" i="1"/>
  <c r="AA1346" i="1"/>
  <c r="AA1298" i="1"/>
  <c r="AA1287" i="1"/>
  <c r="AA1266" i="1"/>
  <c r="AA1280" i="1"/>
  <c r="AA1290" i="1"/>
  <c r="AA1275" i="1"/>
  <c r="AA1267" i="1"/>
  <c r="AA1322" i="1"/>
  <c r="AA1295" i="1"/>
  <c r="AA1327" i="1"/>
  <c r="AA1376" i="1"/>
  <c r="AA1382" i="1"/>
  <c r="AA1262" i="1"/>
  <c r="AA1272" i="1"/>
  <c r="AA1370" i="1"/>
  <c r="AA1337" i="1"/>
  <c r="AA1319" i="1"/>
  <c r="AA1317" i="1"/>
  <c r="AA1363" i="1"/>
  <c r="AA1257" i="1"/>
  <c r="AA1326" i="1"/>
  <c r="AA1304" i="1"/>
  <c r="AA1310" i="1"/>
  <c r="AA1334" i="1"/>
  <c r="AA1373" i="1"/>
  <c r="AA1286" i="1"/>
  <c r="AA1349" i="1"/>
  <c r="AA1269" i="1"/>
  <c r="AA1300" i="1"/>
  <c r="AA1285" i="1"/>
  <c r="AA1296" i="1"/>
  <c r="AA1307" i="1"/>
  <c r="AA1261" i="1"/>
  <c r="AA1347" i="1"/>
  <c r="AA1374" i="1"/>
  <c r="AA1338" i="1"/>
  <c r="AA1362" i="1"/>
  <c r="AA1360" i="1"/>
  <c r="AA1358" i="1"/>
  <c r="AA1294" i="1"/>
  <c r="AA1276" i="1"/>
  <c r="AA1375" i="1"/>
  <c r="AA1342" i="1"/>
  <c r="AA1260" i="1"/>
  <c r="AA1277" i="1"/>
  <c r="AA1328" i="1"/>
  <c r="AA1308" i="1"/>
  <c r="AA1255" i="1"/>
  <c r="AA1365" i="1"/>
  <c r="AA1313" i="1"/>
  <c r="AA1292" i="1"/>
  <c r="AA1324" i="1"/>
  <c r="AA1288" i="1"/>
  <c r="AA1291" i="1"/>
  <c r="AA1335" i="1"/>
  <c r="AA1284" i="1"/>
  <c r="AA1369" i="1"/>
  <c r="AA1314" i="1"/>
  <c r="AA1377" i="1"/>
  <c r="AA1273" i="1"/>
  <c r="AA1350" i="1"/>
  <c r="AA1385" i="1"/>
  <c r="AA1278" i="1"/>
  <c r="AA1348" i="1"/>
  <c r="AA1274" i="1"/>
  <c r="AA1263" i="1"/>
  <c r="AA1311" i="1"/>
  <c r="AA1323" i="1"/>
  <c r="AA1282" i="1"/>
  <c r="AA1325" i="1"/>
  <c r="AA1259" i="1"/>
  <c r="AA1333" i="1"/>
  <c r="AA1265" i="1"/>
  <c r="AA1343" i="1"/>
  <c r="AA1315" i="1"/>
  <c r="AA1354" i="1"/>
  <c r="AA1355" i="1"/>
  <c r="AA1372" i="1"/>
  <c r="AA1305" i="1"/>
  <c r="AA1264" i="1"/>
  <c r="AA1306" i="1"/>
  <c r="AA1301" i="1"/>
  <c r="AA1340" i="1"/>
  <c r="AA1383" i="1"/>
  <c r="AA1345" i="1"/>
  <c r="AA1271" i="1"/>
  <c r="AA1258" i="1"/>
  <c r="AA1367" i="1"/>
  <c r="AA1353" i="1"/>
  <c r="AA1316" i="1"/>
  <c r="AA1361" i="1"/>
  <c r="AA1318" i="1"/>
  <c r="AA1312" i="1"/>
  <c r="AA1279" i="1"/>
  <c r="AA1357" i="1"/>
  <c r="AA1329" i="1"/>
  <c r="AA1364" i="1"/>
  <c r="AA1368" i="1"/>
  <c r="AA1309" i="1"/>
  <c r="AA1330" i="1"/>
  <c r="AA1356" i="1"/>
  <c r="AA1303" i="1"/>
  <c r="AA1268" i="1"/>
  <c r="AA1302" i="1"/>
  <c r="AA1379" i="1"/>
  <c r="AA1344" i="1"/>
  <c r="AA1289" i="1"/>
  <c r="AA1320" i="1"/>
  <c r="AA1270" i="1"/>
  <c r="AA1256" i="1"/>
  <c r="AA1283" i="1"/>
  <c r="AA1321" i="1"/>
  <c r="AA1293" i="1"/>
  <c r="AA1371" i="1"/>
  <c r="AA1341" i="1"/>
  <c r="AB2157" i="1"/>
  <c r="AB2136" i="1"/>
  <c r="AB2213" i="1"/>
  <c r="AB2186" i="1"/>
  <c r="AB2161" i="1"/>
  <c r="AB2242" i="1"/>
  <c r="AB2134" i="1"/>
  <c r="AB2210" i="1"/>
  <c r="AB2158" i="1"/>
  <c r="AB2240" i="1"/>
  <c r="AB2187" i="1"/>
  <c r="AB2211" i="1"/>
  <c r="AB2135" i="1"/>
  <c r="AB2241" i="1"/>
  <c r="AB2159" i="1"/>
  <c r="AB2156" i="1"/>
  <c r="AB2162" i="1"/>
  <c r="AB2214" i="1"/>
  <c r="AB1881" i="1"/>
  <c r="AB1885" i="1"/>
  <c r="AA1658" i="1"/>
  <c r="AA1539" i="1"/>
  <c r="AA1585" i="1"/>
  <c r="AA1644" i="1"/>
  <c r="AA1549" i="1"/>
  <c r="AA1534" i="1"/>
  <c r="AA1651" i="1"/>
  <c r="AA1602" i="1"/>
  <c r="AA1662" i="1"/>
  <c r="AA1583" i="1"/>
  <c r="AA1619" i="1"/>
  <c r="AA1650" i="1"/>
  <c r="AA1580" i="1"/>
  <c r="AA1645" i="1"/>
  <c r="AA1601" i="1"/>
  <c r="AA1540" i="1"/>
  <c r="AA1572" i="1"/>
  <c r="AA1550" i="1"/>
  <c r="AA1595" i="1"/>
  <c r="AA1577" i="1"/>
  <c r="AA1589" i="1"/>
  <c r="AA1617" i="1"/>
  <c r="AA1592" i="1"/>
  <c r="AA1648" i="1"/>
  <c r="AA1531" i="1"/>
  <c r="AA1584" i="1"/>
  <c r="AA1590" i="1"/>
  <c r="AA1622" i="1"/>
  <c r="AA1633" i="1"/>
  <c r="AA1538" i="1"/>
  <c r="AA1559" i="1"/>
  <c r="AA1629" i="1"/>
  <c r="AA1654" i="1"/>
  <c r="AA1659" i="1"/>
  <c r="AA1576" i="1"/>
  <c r="AA1532" i="1"/>
  <c r="AA1646" i="1"/>
  <c r="AA1535" i="1"/>
  <c r="AA1607" i="1"/>
  <c r="AA1561" i="1"/>
  <c r="AA1638" i="1"/>
  <c r="AA1599" i="1"/>
  <c r="AA1526" i="1"/>
  <c r="AA1568" i="1"/>
  <c r="AA1575" i="1"/>
  <c r="AA1529" i="1"/>
  <c r="AA1586" i="1"/>
  <c r="AA1557" i="1"/>
  <c r="AA1566" i="1"/>
  <c r="AA1628" i="1"/>
  <c r="AA1640" i="1"/>
  <c r="AA1588" i="1"/>
  <c r="AA1596" i="1"/>
  <c r="AA1600" i="1"/>
  <c r="AA1653" i="1"/>
  <c r="AA1649" i="1"/>
  <c r="AA1545" i="1"/>
  <c r="AA1587" i="1"/>
  <c r="AA1611" i="1"/>
  <c r="AA1612" i="1"/>
  <c r="AA1569" i="1"/>
  <c r="AA1636" i="1"/>
  <c r="AA1571" i="1"/>
  <c r="AA1639" i="1"/>
  <c r="AA1618" i="1"/>
  <c r="AA1553" i="1"/>
  <c r="AA1547" i="1"/>
  <c r="AA1620" i="1"/>
  <c r="AA1554" i="1"/>
  <c r="AA1627" i="1"/>
  <c r="AA1543" i="1"/>
  <c r="AA1579" i="1"/>
  <c r="AA1570" i="1"/>
  <c r="AA1530" i="1"/>
  <c r="AA1642" i="1"/>
  <c r="AA1548" i="1"/>
  <c r="AA1660" i="1"/>
  <c r="AA1560" i="1"/>
  <c r="AA1605" i="1"/>
  <c r="AA1546" i="1"/>
  <c r="AA1634" i="1"/>
  <c r="AA1616" i="1"/>
  <c r="AA1652" i="1"/>
  <c r="AA1567" i="1"/>
  <c r="AA1624" i="1"/>
  <c r="AA1582" i="1"/>
  <c r="AA1637" i="1"/>
  <c r="AA1555" i="1"/>
  <c r="AA1630" i="1"/>
  <c r="AA1603" i="1"/>
  <c r="AA1632" i="1"/>
  <c r="AA1643" i="1"/>
  <c r="AA1614" i="1"/>
  <c r="AA1623" i="1"/>
  <c r="AA1604" i="1"/>
  <c r="AA1562" i="1"/>
  <c r="AA1541" i="1"/>
  <c r="AA1578" i="1"/>
  <c r="AA1635" i="1"/>
  <c r="AA1528" i="1"/>
  <c r="AA1656" i="1"/>
  <c r="AA1556" i="1"/>
  <c r="AA1544" i="1"/>
  <c r="AA1609" i="1"/>
  <c r="AA1563" i="1"/>
  <c r="AA1573" i="1"/>
  <c r="AA1593" i="1"/>
  <c r="AA1625" i="1"/>
  <c r="AA1661" i="1"/>
  <c r="AA1551" i="1"/>
  <c r="AA1610" i="1"/>
  <c r="AA1565" i="1"/>
  <c r="AA1615" i="1"/>
  <c r="AA1626" i="1"/>
  <c r="AA1613" i="1"/>
  <c r="AA1606" i="1"/>
  <c r="AA1581" i="1"/>
  <c r="AA1641" i="1"/>
  <c r="AA1542" i="1"/>
  <c r="AA1591" i="1"/>
  <c r="AA1527" i="1"/>
  <c r="AA1621" i="1"/>
  <c r="AA1598" i="1"/>
  <c r="AA1655" i="1"/>
  <c r="AA1608" i="1"/>
  <c r="AA1564" i="1"/>
  <c r="AA1574" i="1"/>
  <c r="AA1552" i="1"/>
  <c r="AA1536" i="1"/>
  <c r="AA1525" i="1"/>
  <c r="AA1558" i="1"/>
  <c r="AA1533" i="1"/>
  <c r="AA1594" i="1"/>
  <c r="AA1537" i="1"/>
  <c r="AA1631" i="1"/>
  <c r="AA1647" i="1"/>
  <c r="AA1597" i="1"/>
  <c r="AA1657" i="1"/>
  <c r="AB2176" i="1"/>
  <c r="AB2168" i="1"/>
  <c r="AB2153" i="1"/>
  <c r="AB2140" i="1"/>
  <c r="AB2189" i="1"/>
  <c r="AB2226" i="1"/>
  <c r="AB2160" i="1"/>
  <c r="AB2307" i="1"/>
  <c r="AB2292" i="1"/>
  <c r="AB2279" i="1"/>
  <c r="AB2315" i="1"/>
  <c r="AB1982" i="1"/>
  <c r="AB1953" i="1"/>
  <c r="AB2497" i="1"/>
  <c r="AB2453" i="1"/>
  <c r="AB2536" i="1"/>
  <c r="AB2535" i="1"/>
  <c r="AB2542" i="1"/>
  <c r="AB2496" i="1"/>
  <c r="AB2452" i="1"/>
  <c r="AB2459" i="1"/>
  <c r="AB2457" i="1"/>
  <c r="AB2505" i="1"/>
  <c r="AB2458" i="1"/>
  <c r="AB2541" i="1"/>
  <c r="AB2504" i="1"/>
  <c r="AB2540" i="1"/>
  <c r="AB2503" i="1"/>
  <c r="AB2314" i="1"/>
  <c r="AB2318" i="1"/>
  <c r="AB2362" i="1"/>
  <c r="AB2355" i="1"/>
  <c r="AB2363" i="1"/>
  <c r="AB2319" i="1"/>
  <c r="AB2394" i="1"/>
  <c r="AB2399" i="1"/>
  <c r="AB2317" i="1"/>
  <c r="AB2313" i="1"/>
  <c r="AB2354" i="1"/>
  <c r="AB2361" i="1"/>
  <c r="AB2397" i="1"/>
  <c r="AB2393" i="1"/>
  <c r="AB2398" i="1"/>
  <c r="AB2238" i="1"/>
  <c r="AB2204" i="1"/>
  <c r="AB2144" i="1"/>
  <c r="AB2364" i="1"/>
  <c r="AB2299" i="1"/>
  <c r="AB2328" i="1"/>
  <c r="AB2259" i="1"/>
  <c r="AB2174" i="1"/>
  <c r="AB2178" i="1"/>
  <c r="AB2260" i="1"/>
  <c r="AB2179" i="1"/>
  <c r="AB2175" i="1"/>
  <c r="AB2180" i="1"/>
  <c r="AB2229" i="1"/>
  <c r="AB2255" i="1"/>
  <c r="AB2261" i="1"/>
  <c r="AB2256" i="1"/>
  <c r="AB2228" i="1"/>
  <c r="AB2206" i="1"/>
  <c r="AB2251" i="1"/>
  <c r="AB2215" i="1"/>
  <c r="AB2223" i="1"/>
  <c r="AB2188" i="1"/>
  <c r="AB2216" i="1"/>
  <c r="AB2205" i="1"/>
  <c r="AB2224" i="1"/>
  <c r="AB1966" i="1"/>
  <c r="AB1986" i="1"/>
  <c r="AB2325" i="1"/>
  <c r="AB2275" i="1"/>
  <c r="AB2297" i="1"/>
  <c r="AB2300" i="1"/>
  <c r="AB2301" i="1"/>
  <c r="AB2326" i="1"/>
  <c r="AB2350" i="1"/>
  <c r="AB2274" i="1"/>
  <c r="AB2295" i="1"/>
  <c r="AB2298" i="1"/>
  <c r="AB2296" i="1"/>
  <c r="AB2379" i="1"/>
  <c r="AB2349" i="1"/>
  <c r="AB2378" i="1"/>
  <c r="AB2380" i="1"/>
  <c r="AB2273" i="1"/>
  <c r="AB2429" i="1"/>
  <c r="AB2426" i="1"/>
  <c r="AB2444" i="1"/>
  <c r="AB2529" i="1"/>
  <c r="AB2428" i="1"/>
  <c r="AB2427" i="1"/>
  <c r="AB2445" i="1"/>
  <c r="AB2483" i="1"/>
  <c r="AB2437" i="1"/>
  <c r="AB2517" i="1"/>
  <c r="AB2454" i="1"/>
  <c r="AB2430" i="1"/>
  <c r="AB2417" i="1"/>
  <c r="AB2446" i="1"/>
  <c r="AB2277" i="1"/>
  <c r="AB2374" i="1"/>
  <c r="AB2330" i="1"/>
  <c r="AB2280" i="1"/>
  <c r="AB2339" i="1"/>
  <c r="AB2375" i="1"/>
  <c r="AB2278" i="1"/>
  <c r="AB2281" i="1"/>
  <c r="AB2331" i="1"/>
  <c r="AB2276" i="1"/>
  <c r="AB2340" i="1"/>
  <c r="AB2329" i="1"/>
  <c r="AB2303" i="1"/>
  <c r="AB2338" i="1"/>
  <c r="AB2302" i="1"/>
  <c r="AB2282" i="1"/>
  <c r="AB2486" i="1"/>
  <c r="AB2487" i="1"/>
  <c r="AB2469" i="1"/>
  <c r="AB2530" i="1"/>
  <c r="AB2072" i="1"/>
  <c r="AB2073" i="1"/>
  <c r="AB2048" i="1"/>
  <c r="AB2075" i="1"/>
  <c r="AA1458" i="1"/>
  <c r="AA1395" i="1"/>
  <c r="AA1466" i="1"/>
  <c r="AA1493" i="1"/>
  <c r="AA1503" i="1"/>
  <c r="AA1451" i="1"/>
  <c r="AA1469" i="1"/>
  <c r="AA1501" i="1"/>
  <c r="AA1511" i="1"/>
  <c r="AA1442" i="1"/>
  <c r="AA1402" i="1"/>
  <c r="AA1514" i="1"/>
  <c r="AA1492" i="1"/>
  <c r="AA1452" i="1"/>
  <c r="AA1393" i="1"/>
  <c r="AA1462" i="1"/>
  <c r="AA1403" i="1"/>
  <c r="AA1423" i="1"/>
  <c r="AA1485" i="1"/>
  <c r="AA1391" i="1"/>
  <c r="AA1459" i="1"/>
  <c r="AA1504" i="1"/>
  <c r="AA1413" i="1"/>
  <c r="AA1418" i="1"/>
  <c r="AA1510" i="1"/>
  <c r="AA1399" i="1"/>
  <c r="AA1449" i="1"/>
  <c r="AA1421" i="1"/>
  <c r="AA1518" i="1"/>
  <c r="AA1520" i="1"/>
  <c r="AA1456" i="1"/>
  <c r="AA1438" i="1"/>
  <c r="AA1388" i="1"/>
  <c r="AA1477" i="1"/>
  <c r="AA1398" i="1"/>
  <c r="AA1467" i="1"/>
  <c r="AA1497" i="1"/>
  <c r="AA1409" i="1"/>
  <c r="AA1461" i="1"/>
  <c r="AA1502" i="1"/>
  <c r="AA1428" i="1"/>
  <c r="AA1498" i="1"/>
  <c r="AA1476" i="1"/>
  <c r="AA1445" i="1"/>
  <c r="AA1512" i="1"/>
  <c r="AA1506" i="1"/>
  <c r="AA1484" i="1"/>
  <c r="AA1448" i="1"/>
  <c r="AA1454" i="1"/>
  <c r="AA1392" i="1"/>
  <c r="AA1410" i="1"/>
  <c r="AA1463" i="1"/>
  <c r="AA1411" i="1"/>
  <c r="AA1495" i="1"/>
  <c r="AA1494" i="1"/>
  <c r="AA1426" i="1"/>
  <c r="AA1490" i="1"/>
  <c r="AA1394" i="1"/>
  <c r="AA1439" i="1"/>
  <c r="AA1517" i="1"/>
  <c r="AA1433" i="1"/>
  <c r="AA1412" i="1"/>
  <c r="AA1507" i="1"/>
  <c r="AA1447" i="1"/>
  <c r="AA1436" i="1"/>
  <c r="AA1432" i="1"/>
  <c r="AA1515" i="1"/>
  <c r="AA1390" i="1"/>
  <c r="AA1487" i="1"/>
  <c r="AA1475" i="1"/>
  <c r="AA1496" i="1"/>
  <c r="AA1482" i="1"/>
  <c r="AA1415" i="1"/>
  <c r="AA1420" i="1"/>
  <c r="AA1505" i="1"/>
  <c r="AA1430" i="1"/>
  <c r="AA1481" i="1"/>
  <c r="AA1499" i="1"/>
  <c r="AA1444" i="1"/>
  <c r="AA1453" i="1"/>
  <c r="AA1427" i="1"/>
  <c r="AA1434" i="1"/>
  <c r="AA1471" i="1"/>
  <c r="AA1479" i="1"/>
  <c r="AA1419" i="1"/>
  <c r="AA1437" i="1"/>
  <c r="AA1474" i="1"/>
  <c r="AA1389" i="1"/>
  <c r="AA1486" i="1"/>
  <c r="AA1425" i="1"/>
  <c r="AA1424" i="1"/>
  <c r="AA1473" i="1"/>
  <c r="AA1491" i="1"/>
  <c r="AA1429" i="1"/>
  <c r="AA1450" i="1"/>
  <c r="AA1397" i="1"/>
  <c r="AA1431" i="1"/>
  <c r="AA1455" i="1"/>
  <c r="AA1508" i="1"/>
  <c r="AA1472" i="1"/>
  <c r="AA1480" i="1"/>
  <c r="AA1465" i="1"/>
  <c r="AA1516" i="1"/>
  <c r="AA1478" i="1"/>
  <c r="AA1488" i="1"/>
  <c r="AA1468" i="1"/>
  <c r="AA1470" i="1"/>
  <c r="AA1417" i="1"/>
  <c r="AA1509" i="1"/>
  <c r="AA1519" i="1"/>
  <c r="AA1408" i="1"/>
  <c r="AA1405" i="1"/>
  <c r="AA1513" i="1"/>
  <c r="AA1500" i="1"/>
  <c r="AA1489" i="1"/>
  <c r="AA1460" i="1"/>
  <c r="AA1521" i="1"/>
  <c r="AA1443" i="1"/>
  <c r="AA1407" i="1"/>
  <c r="AA1416" i="1"/>
  <c r="AA1401" i="1"/>
  <c r="AA1464" i="1"/>
  <c r="AA1414" i="1"/>
  <c r="AA1422" i="1"/>
  <c r="AA1404" i="1"/>
  <c r="AA1406" i="1"/>
  <c r="AA1483" i="1"/>
  <c r="AA1441" i="1"/>
  <c r="AA1446" i="1"/>
  <c r="AA1435" i="1"/>
  <c r="AA1457" i="1"/>
  <c r="AA1522" i="1"/>
  <c r="AA1440" i="1"/>
  <c r="AA1400" i="1"/>
  <c r="AA1396" i="1"/>
  <c r="AA2323" i="1" l="1"/>
  <c r="AA2295" i="1"/>
  <c r="AA2402" i="1"/>
  <c r="AA2374" i="1"/>
  <c r="AA2322" i="1"/>
  <c r="AA2378" i="1"/>
  <c r="AA2357" i="1"/>
  <c r="AA2329" i="1"/>
  <c r="AA2285" i="1"/>
  <c r="AA2385" i="1"/>
  <c r="AA2340" i="1"/>
  <c r="AA2316" i="1"/>
  <c r="AA2280" i="1"/>
  <c r="AA2388" i="1"/>
  <c r="AA2355" i="1"/>
  <c r="AA2364" i="1"/>
  <c r="AA2298" i="1"/>
  <c r="AA2304" i="1"/>
  <c r="AA2398" i="1"/>
  <c r="AA2375" i="1"/>
  <c r="AA2401" i="1"/>
  <c r="AA2358" i="1"/>
  <c r="AA2405" i="1"/>
  <c r="AA2361" i="1"/>
  <c r="AA2325" i="1"/>
  <c r="AA2365" i="1"/>
  <c r="AA2389" i="1"/>
  <c r="AA2360" i="1"/>
  <c r="AA2336" i="1"/>
  <c r="AA2308" i="1"/>
  <c r="AA2283" i="1"/>
  <c r="AA2300" i="1"/>
  <c r="AA2314" i="1"/>
  <c r="AA2382" i="1"/>
  <c r="AA2331" i="1"/>
  <c r="AA2311" i="1"/>
  <c r="AA2279" i="1"/>
  <c r="AA2299" i="1"/>
  <c r="AA2278" i="1"/>
  <c r="AA2386" i="1"/>
  <c r="AA2294" i="1"/>
  <c r="AA2337" i="1"/>
  <c r="AA2369" i="1"/>
  <c r="AA2392" i="1"/>
  <c r="AA2348" i="1"/>
  <c r="AA2324" i="1"/>
  <c r="AA2391" i="1"/>
  <c r="AA2288" i="1"/>
  <c r="AA2362" i="1"/>
  <c r="AA2363" i="1"/>
  <c r="AA2376" i="1"/>
  <c r="AA2312" i="1"/>
  <c r="AA2406" i="1"/>
  <c r="AA2383" i="1"/>
  <c r="AA2334" i="1"/>
  <c r="AA2290" i="1"/>
  <c r="AA2274" i="1"/>
  <c r="AA2306" i="1"/>
  <c r="AA2341" i="1"/>
  <c r="AA2373" i="1"/>
  <c r="AA2404" i="1"/>
  <c r="AA2293" i="1"/>
  <c r="AA2344" i="1"/>
  <c r="AA2372" i="1"/>
  <c r="AA2326" i="1"/>
  <c r="AA2377" i="1"/>
  <c r="AA2318" i="1"/>
  <c r="AA2359" i="1"/>
  <c r="AA2339" i="1"/>
  <c r="AA2338" i="1"/>
  <c r="AA2287" i="1"/>
  <c r="AA2307" i="1"/>
  <c r="AA2286" i="1"/>
  <c r="AA2393" i="1"/>
  <c r="AA2396" i="1"/>
  <c r="AA2345" i="1"/>
  <c r="AA2301" i="1"/>
  <c r="AA2400" i="1"/>
  <c r="AA2384" i="1"/>
  <c r="AA2332" i="1"/>
  <c r="AA2399" i="1"/>
  <c r="AA2395" i="1"/>
  <c r="AA2390" i="1"/>
  <c r="AA2305" i="1"/>
  <c r="AA2387" i="1"/>
  <c r="AA2319" i="1"/>
  <c r="AA2303" i="1"/>
  <c r="AA2330" i="1"/>
  <c r="AA2342" i="1"/>
  <c r="AA2333" i="1"/>
  <c r="AA2282" i="1"/>
  <c r="AA2310" i="1"/>
  <c r="AA2281" i="1"/>
  <c r="AA2297" i="1"/>
  <c r="AA2273" i="1"/>
  <c r="AA2313" i="1"/>
  <c r="AA2284" i="1"/>
  <c r="AA2380" i="1"/>
  <c r="AA2276" i="1"/>
  <c r="AA2335" i="1"/>
  <c r="AA2296" i="1"/>
  <c r="AA2291" i="1"/>
  <c r="AA2275" i="1"/>
  <c r="AA2347" i="1"/>
  <c r="AA2394" i="1"/>
  <c r="AA2366" i="1"/>
  <c r="AA2315" i="1"/>
  <c r="AA2370" i="1"/>
  <c r="AA2349" i="1"/>
  <c r="AA2321" i="1"/>
  <c r="AA2277" i="1"/>
  <c r="AA2320" i="1"/>
  <c r="AA2408" i="1"/>
  <c r="AA2309" i="1"/>
  <c r="AA2403" i="1"/>
  <c r="AA2407" i="1"/>
  <c r="AA2354" i="1"/>
  <c r="AA2379" i="1"/>
  <c r="AA2356" i="1"/>
  <c r="AA2371" i="1"/>
  <c r="AA2327" i="1"/>
  <c r="AA2367" i="1"/>
  <c r="AA2346" i="1"/>
  <c r="AA2350" i="1"/>
  <c r="AA2397" i="1"/>
  <c r="AA2353" i="1"/>
  <c r="AA2317" i="1"/>
  <c r="AA2289" i="1"/>
  <c r="AA2381" i="1"/>
  <c r="AA2352" i="1"/>
  <c r="AA2328" i="1"/>
  <c r="AA2292" i="1"/>
  <c r="AA2343" i="1"/>
  <c r="AA2351" i="1"/>
  <c r="AA2302" i="1"/>
  <c r="AA2368" i="1"/>
  <c r="AA2266" i="1"/>
  <c r="AA2160" i="1"/>
  <c r="AA2179" i="1"/>
  <c r="AA2162" i="1"/>
  <c r="AA2253" i="1"/>
  <c r="AA2212" i="1"/>
  <c r="AA2185" i="1"/>
  <c r="AA2145" i="1"/>
  <c r="AA2181" i="1"/>
  <c r="AA2135" i="1"/>
  <c r="AA2232" i="1"/>
  <c r="AA2217" i="1"/>
  <c r="AA2254" i="1"/>
  <c r="AA2207" i="1"/>
  <c r="AA2183" i="1"/>
  <c r="AA2222" i="1"/>
  <c r="AA2233" i="1"/>
  <c r="AA2171" i="1"/>
  <c r="AA2156" i="1"/>
  <c r="AA2195" i="1"/>
  <c r="AA2223" i="1"/>
  <c r="AA2250" i="1"/>
  <c r="AA2239" i="1"/>
  <c r="AA2173" i="1"/>
  <c r="AA2161" i="1"/>
  <c r="AA2260" i="1"/>
  <c r="AA2208" i="1"/>
  <c r="AA2244" i="1"/>
  <c r="AA2204" i="1"/>
  <c r="AA2175" i="1"/>
  <c r="AA2137" i="1"/>
  <c r="AA2147" i="1"/>
  <c r="AA2255" i="1"/>
  <c r="AA2231" i="1"/>
  <c r="AA2206" i="1"/>
  <c r="AA2157" i="1"/>
  <c r="AA2136" i="1"/>
  <c r="AA2219" i="1"/>
  <c r="AA2261" i="1"/>
  <c r="AA2146" i="1"/>
  <c r="AA2188" i="1"/>
  <c r="AA2194" i="1"/>
  <c r="AA2256" i="1"/>
  <c r="AA2224" i="1"/>
  <c r="AA2172" i="1"/>
  <c r="AA2151" i="1"/>
  <c r="AA2193" i="1"/>
  <c r="AA2150" i="1"/>
  <c r="AA2251" i="1"/>
  <c r="AA2267" i="1"/>
  <c r="AA2238" i="1"/>
  <c r="AA2225" i="1"/>
  <c r="AA2167" i="1"/>
  <c r="AA2152" i="1"/>
  <c r="AA2245" i="1"/>
  <c r="AA2199" i="1"/>
  <c r="AA2165" i="1"/>
  <c r="AA2198" i="1"/>
  <c r="AA2235" i="1"/>
  <c r="AA2268" i="1"/>
  <c r="AA2148" i="1"/>
  <c r="AA2184" i="1"/>
  <c r="AA2138" i="1"/>
  <c r="AA2240" i="1"/>
  <c r="AA2220" i="1"/>
  <c r="AA2262" i="1"/>
  <c r="AA2200" i="1"/>
  <c r="AA2210" i="1"/>
  <c r="AA2263" i="1"/>
  <c r="AA2174" i="1"/>
  <c r="AA2178" i="1"/>
  <c r="AA2241" i="1"/>
  <c r="AA2215" i="1"/>
  <c r="AA2166" i="1"/>
  <c r="AA2257" i="1"/>
  <c r="AA2247" i="1"/>
  <c r="AA2264" i="1"/>
  <c r="AA2164" i="1"/>
  <c r="AA2191" i="1"/>
  <c r="AA2211" i="1"/>
  <c r="AA2252" i="1"/>
  <c r="AA2230" i="1"/>
  <c r="AA2177" i="1"/>
  <c r="AA2213" i="1"/>
  <c r="AA2189" i="1"/>
  <c r="AA2159" i="1"/>
  <c r="AA2246" i="1"/>
  <c r="AA2209" i="1"/>
  <c r="AA2234" i="1"/>
  <c r="AA2142" i="1"/>
  <c r="AA2176" i="1"/>
  <c r="AA2269" i="1"/>
  <c r="AA2229" i="1"/>
  <c r="AA2214" i="1"/>
  <c r="AA2139" i="1"/>
  <c r="AA2187" i="1"/>
  <c r="AA2227" i="1"/>
  <c r="AA2248" i="1"/>
  <c r="AA2154" i="1"/>
  <c r="AA2196" i="1"/>
  <c r="AA2140" i="1"/>
  <c r="AA2155" i="1"/>
  <c r="AA2203" i="1"/>
  <c r="AA2218" i="1"/>
  <c r="AA2228" i="1"/>
  <c r="AA2170" i="1"/>
  <c r="AA2158" i="1"/>
  <c r="AA2182" i="1"/>
  <c r="AA2205" i="1"/>
  <c r="AA2236" i="1"/>
  <c r="AA2201" i="1"/>
  <c r="AA2149" i="1"/>
  <c r="AA2134" i="1"/>
  <c r="AA2202" i="1"/>
  <c r="AA2259" i="1"/>
  <c r="AA2141" i="1"/>
  <c r="AA2163" i="1"/>
  <c r="AA2153" i="1"/>
  <c r="AA2258" i="1"/>
  <c r="AA2226" i="1"/>
  <c r="AA2216" i="1"/>
  <c r="AA2192" i="1"/>
  <c r="AA2143" i="1"/>
  <c r="AA2242" i="1"/>
  <c r="AA2186" i="1"/>
  <c r="AA2249" i="1"/>
  <c r="AA2221" i="1"/>
  <c r="AA2169" i="1"/>
  <c r="AA2265" i="1"/>
  <c r="AA2190" i="1"/>
  <c r="AA2144" i="1"/>
  <c r="AA2243" i="1"/>
  <c r="AA2197" i="1"/>
  <c r="AA2168" i="1"/>
  <c r="AA2180" i="1"/>
  <c r="AA2237" i="1"/>
  <c r="AA2270" i="1"/>
  <c r="AA2412" i="1"/>
  <c r="AA2496" i="1"/>
  <c r="AA2550" i="1"/>
  <c r="AA2428" i="1"/>
  <c r="AA2493" i="1"/>
  <c r="AA2535" i="1"/>
  <c r="AA2427" i="1"/>
  <c r="AA2508" i="1"/>
  <c r="AA2528" i="1"/>
  <c r="AA2454" i="1"/>
  <c r="AA2479" i="1"/>
  <c r="AA2415" i="1"/>
  <c r="AA2416" i="1"/>
  <c r="AA2473" i="1"/>
  <c r="AA2510" i="1"/>
  <c r="AA2466" i="1"/>
  <c r="AA2448" i="1"/>
  <c r="AA2485" i="1"/>
  <c r="AA2545" i="1"/>
  <c r="AA2503" i="1"/>
  <c r="AA2457" i="1"/>
  <c r="AA2413" i="1"/>
  <c r="AA2437" i="1"/>
  <c r="AA2524" i="1"/>
  <c r="AA2431" i="1"/>
  <c r="AA2516" i="1"/>
  <c r="AA2433" i="1"/>
  <c r="AA2518" i="1"/>
  <c r="AA2445" i="1"/>
  <c r="AA2460" i="1"/>
  <c r="AA2515" i="1"/>
  <c r="AA2486" i="1"/>
  <c r="AA2484" i="1"/>
  <c r="AA2443" i="1"/>
  <c r="AA2468" i="1"/>
  <c r="AA2436" i="1"/>
  <c r="AA2492" i="1"/>
  <c r="AA2421" i="1"/>
  <c r="AA2543" i="1"/>
  <c r="AA2522" i="1"/>
  <c r="AA2465" i="1"/>
  <c r="AA2526" i="1"/>
  <c r="AA2536" i="1"/>
  <c r="AA2438" i="1"/>
  <c r="AA2478" i="1"/>
  <c r="AA2491" i="1"/>
  <c r="AA2512" i="1"/>
  <c r="AA2475" i="1"/>
  <c r="AA2502" i="1"/>
  <c r="AA2509" i="1"/>
  <c r="AA2463" i="1"/>
  <c r="AA2527" i="1"/>
  <c r="AA2424" i="1"/>
  <c r="AA2507" i="1"/>
  <c r="AA2517" i="1"/>
  <c r="AA2417" i="1"/>
  <c r="AA2444" i="1"/>
  <c r="AA2488" i="1"/>
  <c r="AA2530" i="1"/>
  <c r="AA2426" i="1"/>
  <c r="AA2494" i="1"/>
  <c r="AA2456" i="1"/>
  <c r="AA2551" i="1"/>
  <c r="AA2435" i="1"/>
  <c r="AA2467" i="1"/>
  <c r="AA2500" i="1"/>
  <c r="AA2534" i="1"/>
  <c r="AA2495" i="1"/>
  <c r="AA2439" i="1"/>
  <c r="AA2540" i="1"/>
  <c r="AA2461" i="1"/>
  <c r="AA2432" i="1"/>
  <c r="AA2499" i="1"/>
  <c r="AA2547" i="1"/>
  <c r="AA2490" i="1"/>
  <c r="AA2542" i="1"/>
  <c r="AA2425" i="1"/>
  <c r="AA2544" i="1"/>
  <c r="AA2464" i="1"/>
  <c r="AA2441" i="1"/>
  <c r="AA2472" i="1"/>
  <c r="AA2459" i="1"/>
  <c r="AA2520" i="1"/>
  <c r="AA2538" i="1"/>
  <c r="AA2477" i="1"/>
  <c r="AA2420" i="1"/>
  <c r="AA2504" i="1"/>
  <c r="AA2470" i="1"/>
  <c r="AA2511" i="1"/>
  <c r="AA2446" i="1"/>
  <c r="AA2546" i="1"/>
  <c r="AA2423" i="1"/>
  <c r="AA2539" i="1"/>
  <c r="AA2414" i="1"/>
  <c r="AA2481" i="1"/>
  <c r="AA2525" i="1"/>
  <c r="AA2442" i="1"/>
  <c r="AA2482" i="1"/>
  <c r="AA2455" i="1"/>
  <c r="AA2449" i="1"/>
  <c r="AA2497" i="1"/>
  <c r="AA2505" i="1"/>
  <c r="AA2519" i="1"/>
  <c r="AA2429" i="1"/>
  <c r="AA2501" i="1"/>
  <c r="AA2422" i="1"/>
  <c r="AA2419" i="1"/>
  <c r="AA2537" i="1"/>
  <c r="AA2440" i="1"/>
  <c r="AA2514" i="1"/>
  <c r="AA2521" i="1"/>
  <c r="AA2453" i="1"/>
  <c r="AA2541" i="1"/>
  <c r="AA2513" i="1"/>
  <c r="AA2487" i="1"/>
  <c r="AA2462" i="1"/>
  <c r="AA2476" i="1"/>
  <c r="AA2480" i="1"/>
  <c r="AA2447" i="1"/>
  <c r="AA2434" i="1"/>
  <c r="AA2489" i="1"/>
  <c r="AA2529" i="1"/>
  <c r="AA2548" i="1"/>
  <c r="AA2411" i="1"/>
  <c r="AA2452" i="1"/>
  <c r="AA2450" i="1"/>
  <c r="AA2430" i="1"/>
  <c r="AA2523" i="1"/>
  <c r="AA2498" i="1"/>
  <c r="AA2532" i="1"/>
  <c r="AA2549" i="1"/>
  <c r="AA2531" i="1"/>
  <c r="AA2418" i="1"/>
  <c r="AA2483" i="1"/>
  <c r="AA2471" i="1"/>
  <c r="AA2533" i="1"/>
  <c r="AA2474" i="1"/>
  <c r="AA2469" i="1"/>
  <c r="AA2451" i="1"/>
  <c r="AA2458" i="1"/>
  <c r="AA2506" i="1"/>
  <c r="AB3070" i="1" l="1"/>
  <c r="AB75" i="1"/>
  <c r="AB77" i="1"/>
  <c r="AB81" i="1"/>
  <c r="AB78" i="1"/>
  <c r="AB94" i="1"/>
  <c r="AB100" i="1"/>
  <c r="AB95" i="1"/>
  <c r="AB80" i="1"/>
  <c r="AB99" i="1"/>
  <c r="AB98" i="1"/>
  <c r="AB106" i="1"/>
  <c r="AB79" i="1"/>
  <c r="AB103" i="1"/>
  <c r="AB88" i="1"/>
  <c r="AB93" i="1"/>
  <c r="AB82" i="1"/>
  <c r="AB114" i="1"/>
  <c r="AB112" i="1"/>
  <c r="AB113" i="1"/>
  <c r="AB104" i="1"/>
  <c r="AB105" i="1"/>
  <c r="AB73" i="1"/>
  <c r="AB69" i="1"/>
  <c r="AB70" i="1"/>
  <c r="AB71" i="1"/>
  <c r="AB74" i="1"/>
  <c r="AB89" i="1"/>
  <c r="AB107" i="1"/>
  <c r="AB76" i="1"/>
  <c r="AB3035" i="1"/>
  <c r="AB96" i="1"/>
  <c r="AB101" i="1"/>
  <c r="AB87" i="1"/>
  <c r="AB97" i="1"/>
  <c r="AB102" i="1"/>
  <c r="AB90" i="1"/>
  <c r="AB91" i="1"/>
  <c r="AB85" i="1"/>
  <c r="AB92" i="1"/>
  <c r="AB86" i="1"/>
  <c r="AB3114" i="1"/>
  <c r="AB63" i="1" l="1"/>
  <c r="AB3327" i="1"/>
  <c r="AB3333" i="1"/>
  <c r="AB3318" i="1"/>
  <c r="AB3380" i="1"/>
  <c r="AB3263" i="1"/>
  <c r="AB3190" i="1"/>
  <c r="AB3207" i="1"/>
  <c r="AB3179" i="1"/>
  <c r="AB3180" i="1"/>
  <c r="AB3189" i="1"/>
  <c r="AB3206" i="1"/>
  <c r="AB3195" i="1"/>
  <c r="AB3055" i="1"/>
  <c r="AB3064" i="1"/>
  <c r="AB3065" i="1"/>
  <c r="AB3082" i="1"/>
  <c r="AB3054" i="1"/>
  <c r="AB3081" i="1"/>
  <c r="AB3347" i="1"/>
  <c r="AB3281" i="1"/>
  <c r="AB3140" i="1"/>
  <c r="AB3141" i="1"/>
  <c r="AB3157" i="1"/>
  <c r="AB3150" i="1"/>
  <c r="AB3158" i="1"/>
  <c r="AB3127" i="1"/>
  <c r="AB3555" i="1"/>
  <c r="AB3149" i="1"/>
  <c r="AB3390" i="1"/>
  <c r="AB3105" i="1"/>
  <c r="AB3057" i="1"/>
  <c r="AB3007" i="1"/>
  <c r="AB3089" i="1"/>
  <c r="AB3110" i="1"/>
  <c r="AB3102" i="1"/>
  <c r="AB3111" i="1"/>
  <c r="AB3103" i="1"/>
  <c r="AB3038" i="1"/>
  <c r="AB3043" i="1"/>
  <c r="AB3088" i="1"/>
  <c r="AB3044" i="1"/>
  <c r="AB3093" i="1"/>
  <c r="AB3094" i="1"/>
  <c r="AB3039" i="1"/>
  <c r="AB3045" i="1"/>
  <c r="AB3092" i="1"/>
  <c r="AB3112" i="1"/>
  <c r="AB3286" i="1"/>
  <c r="AB3267" i="1"/>
  <c r="AB3362" i="1"/>
  <c r="AB3301" i="1"/>
  <c r="AB3379" i="1"/>
  <c r="AB3295" i="1"/>
  <c r="AB3277" i="1"/>
  <c r="AB3019" i="1"/>
  <c r="AB3071" i="1"/>
  <c r="AB2998" i="1"/>
  <c r="AB3000" i="1"/>
  <c r="AB3020" i="1"/>
  <c r="AB3001" i="1"/>
  <c r="AB3022" i="1"/>
  <c r="AB2999" i="1"/>
  <c r="AB3023" i="1"/>
  <c r="AB3072" i="1"/>
  <c r="AB2997" i="1"/>
  <c r="AB3073" i="1"/>
  <c r="AB3345" i="1"/>
  <c r="AB3316" i="1"/>
  <c r="AB3328" i="1"/>
  <c r="AB3315" i="1"/>
  <c r="AB3344" i="1"/>
  <c r="AB3296" i="1"/>
  <c r="AB3014" i="1"/>
  <c r="AB3097" i="1"/>
  <c r="AB3013" i="1"/>
  <c r="AB3098" i="1"/>
  <c r="AB3050" i="1"/>
  <c r="AB3012" i="1"/>
  <c r="AB3005" i="1"/>
  <c r="AB3049" i="1"/>
  <c r="AB3051" i="1"/>
  <c r="AB3068" i="1"/>
  <c r="AB3031" i="1"/>
  <c r="AB3048" i="1"/>
  <c r="AB3003" i="1"/>
  <c r="AB3004" i="1"/>
  <c r="AB3069" i="1"/>
  <c r="AB3284" i="1"/>
  <c r="AB3276" i="1"/>
  <c r="AB3294" i="1"/>
  <c r="AB3293" i="1"/>
  <c r="AB3275" i="1"/>
  <c r="AB3285" i="1"/>
  <c r="AB3262" i="1"/>
  <c r="AB3389" i="1"/>
  <c r="AB3346" i="1"/>
  <c r="AB3317" i="1"/>
  <c r="AB3337" i="1"/>
  <c r="AB3329" i="1"/>
  <c r="AB3223" i="1"/>
  <c r="AB3132" i="1"/>
  <c r="AB3239" i="1"/>
  <c r="AB3142" i="1"/>
  <c r="AB3151" i="1"/>
  <c r="AB3159" i="1"/>
  <c r="AB3165" i="1"/>
  <c r="AB3248" i="1"/>
  <c r="AB3181" i="1"/>
  <c r="AB3199" i="1"/>
  <c r="AB3191" i="1"/>
  <c r="AB3208" i="1"/>
  <c r="AB3056" i="1"/>
  <c r="AB3066" i="1"/>
  <c r="AB3083" i="1"/>
  <c r="AB3113" i="1"/>
  <c r="AB3074" i="1"/>
  <c r="AB3032" i="1"/>
  <c r="AB3025" i="1"/>
  <c r="AB3033" i="1"/>
  <c r="AB3002" i="1"/>
  <c r="AB3015" i="1"/>
  <c r="AB3016" i="1"/>
  <c r="AB3024" i="1"/>
  <c r="AB3209" i="1"/>
  <c r="AB3146" i="1"/>
  <c r="AB3249" i="1"/>
  <c r="AA98" i="1"/>
  <c r="AA87" i="1"/>
  <c r="AA109" i="1"/>
  <c r="AA116" i="1"/>
  <c r="AA113" i="1"/>
  <c r="AA115" i="1"/>
  <c r="AA83" i="1"/>
  <c r="AA81" i="1"/>
  <c r="AA110" i="1"/>
  <c r="AA85" i="1"/>
  <c r="AA96" i="1"/>
  <c r="AA76" i="1"/>
  <c r="AA88" i="1"/>
  <c r="AA117" i="1"/>
  <c r="AA101" i="1"/>
  <c r="AA78" i="1"/>
  <c r="AA79" i="1"/>
  <c r="AA75" i="1"/>
  <c r="AA69" i="1"/>
  <c r="AA80" i="1"/>
  <c r="AA99" i="1"/>
  <c r="AA90" i="1"/>
  <c r="AA112" i="1"/>
  <c r="AA82" i="1"/>
  <c r="AA91" i="1"/>
  <c r="AA73" i="1"/>
  <c r="AA103" i="1"/>
  <c r="AA108" i="1"/>
  <c r="AA106" i="1"/>
  <c r="AA77" i="1"/>
  <c r="AA105" i="1"/>
  <c r="AA100" i="1"/>
  <c r="AA111" i="1"/>
  <c r="AA104" i="1"/>
  <c r="AA86" i="1"/>
  <c r="AA93" i="1"/>
  <c r="AA114" i="1"/>
  <c r="AA89" i="1"/>
  <c r="AA97" i="1"/>
  <c r="AA72" i="1"/>
  <c r="AA84" i="1"/>
  <c r="AA95" i="1"/>
  <c r="AA102" i="1"/>
  <c r="AA74" i="1"/>
  <c r="AA70" i="1"/>
  <c r="AA71" i="1"/>
  <c r="AA94" i="1"/>
  <c r="AA107" i="1"/>
  <c r="AA92" i="1"/>
  <c r="AB3182" i="1"/>
  <c r="AB3128" i="1"/>
  <c r="AB3240" i="1"/>
  <c r="AB3160" i="1"/>
  <c r="AB3040" i="1"/>
  <c r="AB3006" i="1"/>
  <c r="AB3026" i="1"/>
  <c r="AB3034" i="1"/>
  <c r="AB3104" i="1"/>
  <c r="AB3017" i="1"/>
  <c r="AB3084" i="1"/>
  <c r="AB3021" i="1"/>
  <c r="AA64" i="1" l="1"/>
  <c r="AA66" i="1"/>
  <c r="AA68" i="1"/>
  <c r="AA63" i="1"/>
  <c r="AA67" i="1"/>
  <c r="AA65" i="1"/>
  <c r="AB162" i="1"/>
  <c r="AB137" i="1"/>
  <c r="AB132" i="1"/>
  <c r="AB133" i="1"/>
  <c r="AB136" i="1"/>
  <c r="AB151" i="1"/>
  <c r="AB150" i="1"/>
  <c r="AB125" i="1"/>
  <c r="AB127" i="1"/>
  <c r="AB128" i="1"/>
  <c r="AB129" i="1"/>
  <c r="AB123" i="1"/>
  <c r="AB149" i="1"/>
  <c r="AB124" i="1"/>
  <c r="AB148" i="1"/>
  <c r="AB989" i="1"/>
  <c r="AB990" i="1"/>
  <c r="AB991" i="1"/>
  <c r="AB992" i="1"/>
  <c r="AB986" i="1"/>
  <c r="AB968" i="1"/>
  <c r="AB977" i="1"/>
  <c r="AB1833" i="1"/>
  <c r="AB1840" i="1"/>
  <c r="AB1841" i="1"/>
  <c r="AB1842" i="1"/>
  <c r="AB1832" i="1"/>
  <c r="AB3575" i="1"/>
  <c r="AB3576" i="1"/>
  <c r="AB146" i="1"/>
  <c r="AB140" i="1"/>
  <c r="AB147" i="1"/>
  <c r="AB141" i="1"/>
  <c r="AB120" i="1"/>
  <c r="AB139" i="1"/>
  <c r="AB142" i="1"/>
  <c r="AB118" i="1"/>
  <c r="AB119" i="1"/>
  <c r="AB964" i="1"/>
  <c r="AB979" i="1"/>
  <c r="AB980" i="1"/>
  <c r="AB963" i="1"/>
  <c r="AB981" i="1"/>
  <c r="AB982" i="1"/>
  <c r="AB985" i="1"/>
  <c r="AB965" i="1"/>
  <c r="AB976" i="1"/>
  <c r="AB973" i="1"/>
  <c r="AB966" i="1"/>
  <c r="AB970" i="1"/>
  <c r="AB967" i="1"/>
  <c r="AB3144" i="1"/>
  <c r="AB3197" i="1"/>
  <c r="AB3196" i="1"/>
  <c r="AB3125" i="1"/>
  <c r="AB3122" i="1"/>
  <c r="AB3198" i="1"/>
  <c r="AB3145" i="1"/>
  <c r="AB3126" i="1"/>
  <c r="AB3147" i="1"/>
  <c r="AB3124" i="1"/>
  <c r="AB3148" i="1"/>
  <c r="AB3123" i="1"/>
  <c r="AB3164" i="1"/>
  <c r="AB3169" i="1"/>
  <c r="AB3214" i="1"/>
  <c r="AB3219" i="1"/>
  <c r="AB3218" i="1"/>
  <c r="AB3245" i="1"/>
  <c r="AB3217" i="1"/>
  <c r="AB3163" i="1"/>
  <c r="AB3237" i="1"/>
  <c r="AB3213" i="1"/>
  <c r="AB3168" i="1"/>
  <c r="AB3246" i="1"/>
  <c r="AB3238" i="1"/>
  <c r="AB3170" i="1"/>
  <c r="AB3247" i="1"/>
  <c r="AB158" i="1"/>
  <c r="AB126" i="1"/>
  <c r="AB138" i="1"/>
  <c r="AB152" i="1"/>
  <c r="AB3541" i="1"/>
  <c r="AB975" i="1"/>
  <c r="AB983" i="1"/>
  <c r="AB974" i="1"/>
  <c r="AB984" i="1"/>
  <c r="AB971" i="1"/>
  <c r="AB972" i="1"/>
  <c r="AB3174" i="1"/>
  <c r="AB3156" i="1"/>
  <c r="AB3193" i="1"/>
  <c r="AB3131" i="1"/>
  <c r="AB3139" i="1"/>
  <c r="AB3173" i="1"/>
  <c r="AB3231" i="1"/>
  <c r="AB3176" i="1"/>
  <c r="AB3221" i="1"/>
  <c r="AB3232" i="1"/>
  <c r="AB3138" i="1"/>
  <c r="AB3129" i="1"/>
  <c r="AB3175" i="1"/>
  <c r="AB3137" i="1"/>
  <c r="AB3194" i="1"/>
  <c r="AB3222" i="1"/>
  <c r="AB3233" i="1"/>
  <c r="AB3130" i="1"/>
  <c r="AB3336" i="1"/>
  <c r="AB3259" i="1"/>
  <c r="AB3334" i="1"/>
  <c r="AB3279" i="1"/>
  <c r="AB3282" i="1"/>
  <c r="AB3257" i="1"/>
  <c r="AA3536" i="1" s="1"/>
  <c r="AB3283" i="1"/>
  <c r="AB3335" i="1"/>
  <c r="AB3260" i="1"/>
  <c r="AB3280" i="1"/>
  <c r="AB3258" i="1"/>
  <c r="AB3261" i="1"/>
  <c r="AA3016" i="1"/>
  <c r="AA2998" i="1"/>
  <c r="AA3107" i="1"/>
  <c r="AA3019" i="1"/>
  <c r="AA3044" i="1"/>
  <c r="AA3005" i="1"/>
  <c r="AA3087" i="1"/>
  <c r="AA3083" i="1"/>
  <c r="AA3035" i="1"/>
  <c r="AA3063" i="1"/>
  <c r="AA3098" i="1"/>
  <c r="AA3077" i="1"/>
  <c r="AA3038" i="1"/>
  <c r="AA3091" i="1"/>
  <c r="AA3089" i="1"/>
  <c r="AA3066" i="1"/>
  <c r="AA3049" i="1"/>
  <c r="AA3068" i="1"/>
  <c r="AA3040" i="1"/>
  <c r="AA3024" i="1"/>
  <c r="AA3069" i="1"/>
  <c r="AA3115" i="1"/>
  <c r="AA3011" i="1"/>
  <c r="AA3023" i="1"/>
  <c r="AA3017" i="1"/>
  <c r="AA3086" i="1"/>
  <c r="AA3047" i="1"/>
  <c r="AA3026" i="1"/>
  <c r="AA3052" i="1"/>
  <c r="AA3109" i="1"/>
  <c r="AA3004" i="1"/>
  <c r="AA3100" i="1"/>
  <c r="AA3088" i="1"/>
  <c r="AA3067" i="1"/>
  <c r="AA3051" i="1"/>
  <c r="AA2997" i="1"/>
  <c r="AA3095" i="1"/>
  <c r="AA3074" i="1"/>
  <c r="AA3043" i="1"/>
  <c r="AA3080" i="1"/>
  <c r="AA3106" i="1"/>
  <c r="AA3105" i="1"/>
  <c r="AA3046" i="1"/>
  <c r="AA3065" i="1"/>
  <c r="AA3037" i="1"/>
  <c r="AA3025" i="1"/>
  <c r="AA3003" i="1"/>
  <c r="AA3076" i="1"/>
  <c r="AA3058" i="1"/>
  <c r="AA3032" i="1"/>
  <c r="AA3060" i="1"/>
  <c r="AA3031" i="1"/>
  <c r="AA2999" i="1"/>
  <c r="AA3094" i="1"/>
  <c r="AA3062" i="1"/>
  <c r="AA3034" i="1"/>
  <c r="AA3002" i="1"/>
  <c r="AA3097" i="1"/>
  <c r="AA3085" i="1"/>
  <c r="AA3008" i="1"/>
  <c r="AA3103" i="1"/>
  <c r="AA3099" i="1"/>
  <c r="AA3102" i="1"/>
  <c r="AA3006" i="1"/>
  <c r="AA3042" i="1"/>
  <c r="AA3070" i="1"/>
  <c r="AA3045" i="1"/>
  <c r="AA3010" i="1"/>
  <c r="AA3108" i="1"/>
  <c r="AA3093" i="1"/>
  <c r="AA3036" i="1"/>
  <c r="AA3039" i="1"/>
  <c r="AA3079" i="1"/>
  <c r="AA3061" i="1"/>
  <c r="AA3027" i="1"/>
  <c r="AA3001" i="1"/>
  <c r="AA3090" i="1"/>
  <c r="AA3064" i="1"/>
  <c r="AA3030" i="1"/>
  <c r="AA3012" i="1"/>
  <c r="AA3081" i="1"/>
  <c r="AA3028" i="1"/>
  <c r="AA3041" i="1"/>
  <c r="AA3007" i="1"/>
  <c r="AA3092" i="1"/>
  <c r="AA3054" i="1"/>
  <c r="AA3018" i="1"/>
  <c r="AA3022" i="1"/>
  <c r="AA3075" i="1"/>
  <c r="AA3057" i="1"/>
  <c r="AA3009" i="1"/>
  <c r="AA3015" i="1"/>
  <c r="AA3021" i="1"/>
  <c r="AA3113" i="1"/>
  <c r="AA3072" i="1"/>
  <c r="AA3114" i="1"/>
  <c r="AA3117" i="1"/>
  <c r="AA3013" i="1"/>
  <c r="AA3096" i="1"/>
  <c r="AA3118" i="1"/>
  <c r="AA3014" i="1"/>
  <c r="AA3033" i="1"/>
  <c r="AA3084" i="1"/>
  <c r="AA3082" i="1"/>
  <c r="AA3073" i="1"/>
  <c r="AA3020" i="1"/>
  <c r="AA3104" i="1"/>
  <c r="AA3059" i="1"/>
  <c r="AA3078" i="1"/>
  <c r="AA3101" i="1"/>
  <c r="AA3029" i="1"/>
  <c r="AA3112" i="1"/>
  <c r="AA3071" i="1"/>
  <c r="AA3053" i="1"/>
  <c r="AA3056" i="1"/>
  <c r="AA3111" i="1"/>
  <c r="AA3116" i="1"/>
  <c r="AA3050" i="1"/>
  <c r="AA3000" i="1"/>
  <c r="AA3048" i="1"/>
  <c r="AA3110" i="1"/>
  <c r="AA3055" i="1"/>
  <c r="AB2722" i="1"/>
  <c r="AB2706" i="1"/>
  <c r="AB2707" i="1"/>
  <c r="AB2709" i="1"/>
  <c r="AB2710" i="1"/>
  <c r="AB2721" i="1"/>
  <c r="AB156" i="1"/>
  <c r="AB157" i="1"/>
  <c r="AB159" i="1"/>
  <c r="AB161" i="1"/>
  <c r="AB160" i="1"/>
  <c r="AB143" i="1"/>
  <c r="AB130" i="1"/>
  <c r="AB153" i="1"/>
  <c r="AB3371" i="1"/>
  <c r="AB3311" i="1"/>
  <c r="AB3373" i="1"/>
  <c r="AB3372" i="1"/>
  <c r="AB3292" i="1"/>
  <c r="AB3272" i="1"/>
  <c r="AB3332" i="1"/>
  <c r="AB3309" i="1"/>
  <c r="AB3265" i="1"/>
  <c r="AB3274" i="1"/>
  <c r="AB3360" i="1"/>
  <c r="AB3331" i="1"/>
  <c r="AB3312" i="1"/>
  <c r="AB3361" i="1"/>
  <c r="AB3264" i="1"/>
  <c r="AB3310" i="1"/>
  <c r="AB3273" i="1"/>
  <c r="AB3266" i="1"/>
  <c r="AB3352" i="1"/>
  <c r="AB3378" i="1"/>
  <c r="AB3388" i="1"/>
  <c r="AB3306" i="1"/>
  <c r="AB3358" i="1"/>
  <c r="AB3351" i="1"/>
  <c r="AB3299" i="1"/>
  <c r="AB3300" i="1"/>
  <c r="AB3304" i="1"/>
  <c r="AB3357" i="1"/>
  <c r="AB3386" i="1"/>
  <c r="AB3356" i="1"/>
  <c r="AB3377" i="1"/>
  <c r="AB3305" i="1"/>
  <c r="AB3387" i="1"/>
  <c r="AA3254" i="1" l="1"/>
  <c r="AA3395" i="1"/>
  <c r="AB1037" i="1"/>
  <c r="AA3258" i="1"/>
  <c r="AB1029" i="1"/>
  <c r="AB1033" i="1"/>
  <c r="AB1019" i="1"/>
  <c r="AB1024" i="1"/>
  <c r="AB1874" i="1"/>
  <c r="AB1879" i="1"/>
  <c r="AB1852" i="1"/>
  <c r="AB1873" i="1"/>
  <c r="AB1863" i="1"/>
  <c r="AB1864" i="1"/>
  <c r="AB1880" i="1"/>
  <c r="AB1809" i="1"/>
  <c r="AB1810" i="1"/>
  <c r="AB1811" i="1"/>
  <c r="AB1813" i="1"/>
  <c r="AB1808" i="1"/>
  <c r="AB1815" i="1"/>
  <c r="AB1814" i="1"/>
  <c r="AB1819" i="1"/>
  <c r="AB1820" i="1"/>
  <c r="AB1830" i="1"/>
  <c r="AB1831" i="1"/>
  <c r="AB1818" i="1"/>
  <c r="AB1821" i="1"/>
  <c r="AB175" i="1"/>
  <c r="AB206" i="1"/>
  <c r="AB188" i="1"/>
  <c r="AB2727" i="1"/>
  <c r="AB2728" i="1"/>
  <c r="AB2730" i="1"/>
  <c r="AB2731" i="1"/>
  <c r="AB2729" i="1"/>
  <c r="AA3302" i="1"/>
  <c r="AA3343" i="1"/>
  <c r="AA3298" i="1"/>
  <c r="AA3350" i="1"/>
  <c r="AA3286" i="1"/>
  <c r="AA3380" i="1"/>
  <c r="AA3357" i="1"/>
  <c r="AA3316" i="1"/>
  <c r="AA3324" i="1"/>
  <c r="AA3393" i="1"/>
  <c r="AA3373" i="1"/>
  <c r="AA3375" i="1"/>
  <c r="AA3322" i="1"/>
  <c r="AA3331" i="1"/>
  <c r="AA3291" i="1"/>
  <c r="AA3360" i="1"/>
  <c r="AA3368" i="1"/>
  <c r="AA3388" i="1"/>
  <c r="AA3299" i="1"/>
  <c r="AA3383" i="1"/>
  <c r="AA3266" i="1"/>
  <c r="AA3372" i="1"/>
  <c r="AA3311" i="1"/>
  <c r="AA3377" i="1"/>
  <c r="AA3386" i="1"/>
  <c r="AA3363" i="1"/>
  <c r="AA3263" i="1"/>
  <c r="AA3290" i="1"/>
  <c r="AA3292" i="1"/>
  <c r="AA3329" i="1"/>
  <c r="AA3335" i="1"/>
  <c r="AA3289" i="1"/>
  <c r="AA3277" i="1"/>
  <c r="AA3319" i="1"/>
  <c r="AA3390" i="1"/>
  <c r="AA3337" i="1"/>
  <c r="AA3271" i="1"/>
  <c r="AA3309" i="1"/>
  <c r="AA3301" i="1"/>
  <c r="AA3353" i="1"/>
  <c r="AA3345" i="1"/>
  <c r="AA3328" i="1"/>
  <c r="AA3344" i="1"/>
  <c r="AA3285" i="1"/>
  <c r="AA3361" i="1"/>
  <c r="AA3365" i="1"/>
  <c r="AA3374" i="1"/>
  <c r="AA3283" i="1"/>
  <c r="AA3307" i="1"/>
  <c r="AA3272" i="1"/>
  <c r="AA3317" i="1"/>
  <c r="AA3340" i="1"/>
  <c r="AA3366" i="1"/>
  <c r="AA3276" i="1"/>
  <c r="AA3304" i="1"/>
  <c r="AA3355" i="1"/>
  <c r="AA3367" i="1"/>
  <c r="AA3325" i="1"/>
  <c r="AA3313" i="1"/>
  <c r="AA3308" i="1"/>
  <c r="AA3348" i="1"/>
  <c r="AA3333" i="1"/>
  <c r="AA3275" i="1"/>
  <c r="AA3320" i="1"/>
  <c r="AA3384" i="1"/>
  <c r="AA3281" i="1"/>
  <c r="AA3356" i="1"/>
  <c r="AA3312" i="1"/>
  <c r="AA3382" i="1"/>
  <c r="AA3364" i="1"/>
  <c r="AA3257" i="1"/>
  <c r="AA3282" i="1"/>
  <c r="AA3362" i="1"/>
  <c r="AA3347" i="1"/>
  <c r="AA3318" i="1"/>
  <c r="AA3327" i="1"/>
  <c r="AA3261" i="1"/>
  <c r="AA3349" i="1"/>
  <c r="AA3297" i="1"/>
  <c r="AA3265" i="1"/>
  <c r="AA3379" i="1"/>
  <c r="AA3389" i="1"/>
  <c r="AA3341" i="1"/>
  <c r="AA3354" i="1"/>
  <c r="AA3268" i="1"/>
  <c r="AA3264" i="1"/>
  <c r="AA3387" i="1"/>
  <c r="AA3303" i="1"/>
  <c r="AA3287" i="1"/>
  <c r="AA3314" i="1"/>
  <c r="AA3394" i="1"/>
  <c r="AA3369" i="1"/>
  <c r="AA3293" i="1"/>
  <c r="AA3310" i="1"/>
  <c r="AA3288" i="1"/>
  <c r="AA3352" i="1"/>
  <c r="AA3351" i="1"/>
  <c r="AA3358" i="1"/>
  <c r="AA3279" i="1"/>
  <c r="AA3296" i="1"/>
  <c r="AA3305" i="1"/>
  <c r="AA3294" i="1"/>
  <c r="AA3321" i="1"/>
  <c r="AA3334" i="1"/>
  <c r="AA3381" i="1"/>
  <c r="AA3267" i="1"/>
  <c r="AA3330" i="1"/>
  <c r="AA3306" i="1"/>
  <c r="AA3295" i="1"/>
  <c r="AA3385" i="1"/>
  <c r="AA3278" i="1"/>
  <c r="AA3259" i="1"/>
  <c r="AA3338" i="1"/>
  <c r="AA3392" i="1"/>
  <c r="AA3284" i="1"/>
  <c r="AA3273" i="1"/>
  <c r="AA3346" i="1"/>
  <c r="AA3323" i="1"/>
  <c r="AA3359" i="1"/>
  <c r="AA3336" i="1"/>
  <c r="AA3262" i="1"/>
  <c r="AA3270" i="1"/>
  <c r="AA3371" i="1"/>
  <c r="AA3332" i="1"/>
  <c r="AA3260" i="1"/>
  <c r="AA3300" i="1"/>
  <c r="AA3391" i="1"/>
  <c r="AA3378" i="1"/>
  <c r="AA3370" i="1"/>
  <c r="AA3280" i="1"/>
  <c r="AA3269" i="1"/>
  <c r="AA3342" i="1"/>
  <c r="AA3326" i="1"/>
  <c r="AA3315" i="1"/>
  <c r="AA3376" i="1"/>
  <c r="AA3274" i="1"/>
  <c r="AA3339" i="1"/>
  <c r="AA3230" i="1"/>
  <c r="AA3136" i="1"/>
  <c r="AA3142" i="1"/>
  <c r="AA3172" i="1"/>
  <c r="AA3235" i="1"/>
  <c r="AA3141" i="1"/>
  <c r="AA3233" i="1"/>
  <c r="AA3144" i="1"/>
  <c r="AA3126" i="1"/>
  <c r="AA3145" i="1"/>
  <c r="AA3134" i="1"/>
  <c r="AA3253" i="1"/>
  <c r="AA3176" i="1"/>
  <c r="AA3198" i="1"/>
  <c r="AA3184" i="1"/>
  <c r="AA3146" i="1"/>
  <c r="AA3150" i="1"/>
  <c r="AA3195" i="1"/>
  <c r="AA3200" i="1"/>
  <c r="AA3168" i="1"/>
  <c r="AA3204" i="1"/>
  <c r="AA3231" i="1"/>
  <c r="AA3202" i="1"/>
  <c r="AA3173" i="1"/>
  <c r="AA3201" i="1"/>
  <c r="AA3171" i="1"/>
  <c r="AA3213" i="1"/>
  <c r="AA3166" i="1"/>
  <c r="AA3210" i="1"/>
  <c r="AA3177" i="1"/>
  <c r="AA3139" i="1"/>
  <c r="AA3240" i="1"/>
  <c r="AA3147" i="1"/>
  <c r="AA3185" i="1"/>
  <c r="AA3222" i="1"/>
  <c r="AA3193" i="1"/>
  <c r="AA3132" i="1"/>
  <c r="AA3137" i="1"/>
  <c r="AA3227" i="1"/>
  <c r="AA3237" i="1"/>
  <c r="AA3169" i="1"/>
  <c r="AA3123" i="1"/>
  <c r="AA3232" i="1"/>
  <c r="AA3138" i="1"/>
  <c r="AA3170" i="1"/>
  <c r="AA3245" i="1"/>
  <c r="AA3197" i="1"/>
  <c r="AA3190" i="1"/>
  <c r="AA3239" i="1"/>
  <c r="AA3135" i="1"/>
  <c r="AA3158" i="1"/>
  <c r="AA3250" i="1"/>
  <c r="AA3228" i="1"/>
  <c r="AA3160" i="1"/>
  <c r="AA3130" i="1"/>
  <c r="AA3124" i="1"/>
  <c r="AA3246" i="1"/>
  <c r="AA3165" i="1"/>
  <c r="AA3182" i="1"/>
  <c r="AA3174" i="1"/>
  <c r="AA3191" i="1"/>
  <c r="AA3252" i="1"/>
  <c r="AA3128" i="1"/>
  <c r="AA3244" i="1"/>
  <c r="AA3131" i="1"/>
  <c r="AA3125" i="1"/>
  <c r="AA3207" i="1"/>
  <c r="AA3242" i="1"/>
  <c r="AA3236" i="1"/>
  <c r="AA3152" i="1"/>
  <c r="AA3229" i="1"/>
  <c r="AA3216" i="1"/>
  <c r="AA3238" i="1"/>
  <c r="AA3157" i="1"/>
  <c r="AA3211" i="1"/>
  <c r="AA3161" i="1"/>
  <c r="AA3251" i="1"/>
  <c r="AA3181" i="1"/>
  <c r="AA3188" i="1"/>
  <c r="AA3249" i="1"/>
  <c r="AA3196" i="1"/>
  <c r="AA3163" i="1"/>
  <c r="AA3199" i="1"/>
  <c r="AA3143" i="1"/>
  <c r="AA3221" i="1"/>
  <c r="AA3179" i="1"/>
  <c r="AA3186" i="1"/>
  <c r="AA3149" i="1"/>
  <c r="AA3203" i="1"/>
  <c r="AA3153" i="1"/>
  <c r="AA3175" i="1"/>
  <c r="AA3217" i="1"/>
  <c r="AA3148" i="1"/>
  <c r="AA3154" i="1"/>
  <c r="AA3247" i="1"/>
  <c r="AA3206" i="1"/>
  <c r="AA3192" i="1"/>
  <c r="AA3151" i="1"/>
  <c r="AA3164" i="1"/>
  <c r="AA3178" i="1"/>
  <c r="AA3234" i="1"/>
  <c r="AA3159" i="1"/>
  <c r="AA3212" i="1"/>
  <c r="AA3205" i="1"/>
  <c r="AA3208" i="1"/>
  <c r="AA3129" i="1"/>
  <c r="AA3209" i="1"/>
  <c r="AA3140" i="1"/>
  <c r="AA3189" i="1"/>
  <c r="AA3243" i="1"/>
  <c r="AA3218" i="1"/>
  <c r="AA3180" i="1"/>
  <c r="AA3225" i="1"/>
  <c r="AA3248" i="1"/>
  <c r="AA3155" i="1"/>
  <c r="AA3133" i="1"/>
  <c r="AA3194" i="1"/>
  <c r="AA3156" i="1"/>
  <c r="AA3220" i="1"/>
  <c r="AA3214" i="1"/>
  <c r="AA3167" i="1"/>
  <c r="AA3226" i="1"/>
  <c r="AA3223" i="1"/>
  <c r="AA3241" i="1"/>
  <c r="AA3183" i="1"/>
  <c r="AA3127" i="1"/>
  <c r="AA3215" i="1"/>
  <c r="AA3224" i="1"/>
  <c r="AA3122" i="1"/>
  <c r="AA3219" i="1"/>
  <c r="AA3187" i="1"/>
  <c r="AA3162" i="1"/>
  <c r="AB2772" i="1"/>
  <c r="AB2774" i="1"/>
  <c r="AB2775" i="1"/>
  <c r="AB2776" i="1"/>
  <c r="AB2771" i="1"/>
  <c r="AB2723" i="1"/>
  <c r="AB2699" i="1"/>
  <c r="AB2720" i="1"/>
  <c r="AB2711" i="1"/>
  <c r="AB2708" i="1"/>
  <c r="AB1827" i="1"/>
  <c r="AB1828" i="1"/>
  <c r="AB1805" i="1"/>
  <c r="AB1825" i="1"/>
  <c r="AB1826" i="1"/>
  <c r="AB1806" i="1"/>
  <c r="AB1032" i="1"/>
  <c r="AB1034" i="1"/>
  <c r="AB1036" i="1"/>
  <c r="AB1035" i="1"/>
  <c r="AB1031" i="1"/>
  <c r="AB2698" i="1"/>
  <c r="AB2718" i="1"/>
  <c r="AB2719" i="1"/>
  <c r="AB2697" i="1"/>
  <c r="AB2717" i="1"/>
  <c r="AB2700" i="1"/>
  <c r="AB2701" i="1"/>
  <c r="AB2704" i="1"/>
  <c r="AB2705" i="1"/>
  <c r="AB2715" i="1"/>
  <c r="AB2716" i="1"/>
  <c r="AB209" i="1"/>
  <c r="AB202" i="1"/>
  <c r="AB208" i="1"/>
  <c r="AB203" i="1"/>
  <c r="AB210" i="1"/>
  <c r="AB1017" i="1"/>
  <c r="AB1022" i="1"/>
  <c r="AB1018" i="1"/>
  <c r="AB1023" i="1"/>
  <c r="AB1012" i="1"/>
  <c r="AB1028" i="1"/>
  <c r="AB1013" i="1"/>
  <c r="AB1027" i="1"/>
  <c r="AB1011" i="1"/>
  <c r="AA139" i="1"/>
  <c r="AA150" i="1"/>
  <c r="AA161" i="1"/>
  <c r="AA124" i="1"/>
  <c r="AA140" i="1"/>
  <c r="AA137" i="1"/>
  <c r="AA162" i="1"/>
  <c r="AA128" i="1"/>
  <c r="AA147" i="1"/>
  <c r="AA158" i="1"/>
  <c r="AA155" i="1"/>
  <c r="AA126" i="1"/>
  <c r="AA157" i="1"/>
  <c r="AA145" i="1"/>
  <c r="AA125" i="1"/>
  <c r="AA136" i="1"/>
  <c r="AA133" i="1"/>
  <c r="AA118" i="1"/>
  <c r="AA138" i="1"/>
  <c r="AA144" i="1"/>
  <c r="AA151" i="1"/>
  <c r="AA148" i="1"/>
  <c r="AA160" i="1"/>
  <c r="AA119" i="1"/>
  <c r="AA141" i="1"/>
  <c r="AA152" i="1"/>
  <c r="AA129" i="1"/>
  <c r="AA149" i="1"/>
  <c r="AA153" i="1"/>
  <c r="AA121" i="1"/>
  <c r="AA163" i="1"/>
  <c r="AA134" i="1"/>
  <c r="AA130" i="1"/>
  <c r="AA164" i="1"/>
  <c r="AA146" i="1"/>
  <c r="AA154" i="1"/>
  <c r="AA143" i="1"/>
  <c r="AA120" i="1"/>
  <c r="AA122" i="1"/>
  <c r="AA142" i="1"/>
  <c r="AA135" i="1"/>
  <c r="AA132" i="1"/>
  <c r="AA123" i="1"/>
  <c r="AA165" i="1"/>
  <c r="AA131" i="1"/>
  <c r="AA127" i="1"/>
  <c r="AA166" i="1"/>
  <c r="AA159" i="1"/>
  <c r="AA156" i="1"/>
  <c r="AB197" i="1"/>
  <c r="AB204" i="1"/>
  <c r="AB179" i="1"/>
  <c r="AB205" i="1"/>
  <c r="AB187" i="1"/>
  <c r="AB201" i="1"/>
  <c r="AB173" i="1"/>
  <c r="AB191" i="1"/>
  <c r="AB193" i="1"/>
  <c r="AB194" i="1"/>
  <c r="AB192" i="1"/>
  <c r="AB167" i="1"/>
  <c r="AB168" i="1"/>
  <c r="AB169" i="1"/>
  <c r="AB172" i="1"/>
  <c r="AB200" i="1"/>
  <c r="AB186" i="1"/>
  <c r="AB174" i="1"/>
  <c r="AB196" i="1"/>
  <c r="AB185" i="1"/>
  <c r="AB199" i="1"/>
  <c r="AB195" i="1"/>
  <c r="AB1020" i="1"/>
  <c r="AB1006" i="1"/>
  <c r="AB1005" i="1"/>
  <c r="AB1021" i="1"/>
  <c r="AB1009" i="1"/>
  <c r="AB1001" i="1"/>
  <c r="AB1008" i="1"/>
  <c r="AB1002" i="1"/>
  <c r="AB1015" i="1"/>
  <c r="AB1030" i="1"/>
  <c r="AB1014" i="1"/>
  <c r="AB1007" i="1"/>
  <c r="AB1010" i="1"/>
  <c r="AB1835" i="1"/>
  <c r="AB1816" i="1"/>
  <c r="AB1822" i="1"/>
  <c r="AB182" i="1"/>
  <c r="AB198" i="1"/>
  <c r="AB184" i="1"/>
  <c r="AB178" i="1"/>
  <c r="AB176" i="1"/>
  <c r="AB177" i="1"/>
  <c r="AB183" i="1"/>
  <c r="AB998" i="1"/>
  <c r="AB999" i="1"/>
  <c r="AB997" i="1"/>
  <c r="AB996" i="1"/>
  <c r="AB1000" i="1"/>
  <c r="AB1847" i="1"/>
  <c r="AB1872" i="1"/>
  <c r="AB1849" i="1"/>
  <c r="AB1869" i="1"/>
  <c r="AB1870" i="1"/>
  <c r="AB1871" i="1"/>
  <c r="AB1848" i="1"/>
  <c r="AB1850" i="1"/>
  <c r="AB1851" i="1"/>
  <c r="AB1887" i="1"/>
  <c r="AB1888" i="1"/>
  <c r="AB1886" i="1"/>
  <c r="AB1883" i="1"/>
  <c r="AB1884" i="1"/>
  <c r="AB1858" i="1"/>
  <c r="AB1878" i="1"/>
  <c r="AB1860" i="1"/>
  <c r="AB1861" i="1"/>
  <c r="AB1857" i="1"/>
  <c r="AB1856" i="1"/>
  <c r="AB1862" i="1"/>
  <c r="AA973" i="1"/>
  <c r="AA979" i="1"/>
  <c r="AA994" i="1"/>
  <c r="AA985" i="1"/>
  <c r="AA964" i="1"/>
  <c r="AA995" i="1"/>
  <c r="AA968" i="1"/>
  <c r="AA989" i="1"/>
  <c r="AA980" i="1"/>
  <c r="AA966" i="1"/>
  <c r="AA982" i="1"/>
  <c r="AA970" i="1"/>
  <c r="AA984" i="1"/>
  <c r="AA972" i="1"/>
  <c r="AA965" i="1"/>
  <c r="AA992" i="1"/>
  <c r="AA969" i="1"/>
  <c r="AA971" i="1"/>
  <c r="AA981" i="1"/>
  <c r="AA988" i="1"/>
  <c r="AA975" i="1"/>
  <c r="AA3541" i="1"/>
  <c r="AA976" i="1"/>
  <c r="AA967" i="1"/>
  <c r="AA983" i="1"/>
  <c r="AA974" i="1"/>
  <c r="AA991" i="1"/>
  <c r="AA977" i="1"/>
  <c r="AA978" i="1"/>
  <c r="AA990" i="1"/>
  <c r="AA963" i="1"/>
  <c r="AA986" i="1"/>
  <c r="AA993" i="1"/>
  <c r="AA987" i="1"/>
  <c r="AB1889" i="1" l="1"/>
  <c r="AB252" i="1"/>
  <c r="AB2739" i="1"/>
  <c r="AB2735" i="1"/>
  <c r="AB2736" i="1"/>
  <c r="AB2737" i="1"/>
  <c r="AB2738" i="1"/>
  <c r="AB1056" i="1"/>
  <c r="AB1072" i="1"/>
  <c r="AA186" i="1"/>
  <c r="AA177" i="1"/>
  <c r="AA211" i="1"/>
  <c r="AA199" i="1"/>
  <c r="AA209" i="1"/>
  <c r="AA196" i="1"/>
  <c r="AA170" i="1"/>
  <c r="AA207" i="1"/>
  <c r="AA182" i="1"/>
  <c r="AA179" i="1"/>
  <c r="AA192" i="1"/>
  <c r="AA169" i="1"/>
  <c r="AA202" i="1"/>
  <c r="AA208" i="1"/>
  <c r="AA197" i="1"/>
  <c r="AA190" i="1"/>
  <c r="AA173" i="1"/>
  <c r="AA204" i="1"/>
  <c r="AA175" i="1"/>
  <c r="AA205" i="1"/>
  <c r="AA171" i="1"/>
  <c r="AA178" i="1"/>
  <c r="AA195" i="1"/>
  <c r="AA200" i="1"/>
  <c r="AA201" i="1"/>
  <c r="AA183" i="1"/>
  <c r="AA184" i="1"/>
  <c r="AA191" i="1"/>
  <c r="AA203" i="1"/>
  <c r="AA212" i="1"/>
  <c r="AA198" i="1"/>
  <c r="AA187" i="1"/>
  <c r="AA167" i="1"/>
  <c r="AA210" i="1"/>
  <c r="AA189" i="1"/>
  <c r="AA213" i="1"/>
  <c r="AA168" i="1"/>
  <c r="AA193" i="1"/>
  <c r="AA185" i="1"/>
  <c r="AA174" i="1"/>
  <c r="AA188" i="1"/>
  <c r="AA194" i="1"/>
  <c r="AA180" i="1"/>
  <c r="AA176" i="1"/>
  <c r="AA181" i="1"/>
  <c r="AA172" i="1"/>
  <c r="AA206" i="1"/>
  <c r="AB249" i="1"/>
  <c r="AB250" i="1"/>
  <c r="AB251" i="1"/>
  <c r="AB2768" i="1"/>
  <c r="AB2751" i="1"/>
  <c r="AB2749" i="1"/>
  <c r="AB2763" i="1"/>
  <c r="AB2756" i="1"/>
  <c r="AB2757" i="1"/>
  <c r="AB2758" i="1"/>
  <c r="AB2767" i="1"/>
  <c r="AB2762" i="1"/>
  <c r="AB2750" i="1"/>
  <c r="AB231" i="1"/>
  <c r="AB245" i="1"/>
  <c r="AB220" i="1"/>
  <c r="AB1069" i="1"/>
  <c r="AB1047" i="1"/>
  <c r="AB1899" i="1"/>
  <c r="AB1896" i="1"/>
  <c r="AB1897" i="1"/>
  <c r="AB1895" i="1"/>
  <c r="AB1898" i="1"/>
  <c r="AA1848" i="1"/>
  <c r="AA1851" i="1"/>
  <c r="AA1847" i="1"/>
  <c r="AA1852" i="1"/>
  <c r="AA1850" i="1"/>
  <c r="AA1849" i="1"/>
  <c r="AB2760" i="1"/>
  <c r="AB2761" i="1"/>
  <c r="AB2743" i="1"/>
  <c r="AB2740" i="1"/>
  <c r="AB2744" i="1"/>
  <c r="AB2766" i="1"/>
  <c r="AB2746" i="1"/>
  <c r="AB2747" i="1"/>
  <c r="AB2765" i="1"/>
  <c r="AB226" i="1"/>
  <c r="AB228" i="1"/>
  <c r="AB229" i="1"/>
  <c r="AB243" i="1"/>
  <c r="AB225" i="1"/>
  <c r="AB242" i="1"/>
  <c r="AB1075" i="1"/>
  <c r="AB1070" i="1"/>
  <c r="AB1071" i="1"/>
  <c r="AB1074" i="1"/>
  <c r="AB1076" i="1"/>
  <c r="AB1115" i="1"/>
  <c r="AB1116" i="1"/>
  <c r="AB1117" i="1"/>
  <c r="AB1111" i="1"/>
  <c r="AB1112" i="1"/>
  <c r="AB2702" i="1"/>
  <c r="AA2702" i="1" s="1"/>
  <c r="AB2712" i="1"/>
  <c r="AA2712" i="1" s="1"/>
  <c r="AB2724" i="1"/>
  <c r="AB216" i="1"/>
  <c r="AB244" i="1"/>
  <c r="AB230" i="1"/>
  <c r="AB1908" i="1"/>
  <c r="AB1926" i="1"/>
  <c r="AB1921" i="1"/>
  <c r="AB1902" i="1"/>
  <c r="AB1922" i="1"/>
  <c r="AB1903" i="1"/>
  <c r="AB1907" i="1"/>
  <c r="AB1900" i="1"/>
  <c r="AB1927" i="1"/>
  <c r="AA2698" i="1"/>
  <c r="AA2697" i="1"/>
  <c r="AA2699" i="1"/>
  <c r="AA2701" i="1"/>
  <c r="AA2700" i="1"/>
  <c r="AA1011" i="1"/>
  <c r="AA1023" i="1"/>
  <c r="AA1002" i="1"/>
  <c r="AA996" i="1"/>
  <c r="AA1008" i="1"/>
  <c r="AA1013" i="1"/>
  <c r="AA1012" i="1"/>
  <c r="AA1024" i="1"/>
  <c r="AA1022" i="1"/>
  <c r="AA1038" i="1"/>
  <c r="AA1009" i="1"/>
  <c r="AA1020" i="1"/>
  <c r="AA1025" i="1"/>
  <c r="AA1007" i="1"/>
  <c r="AA1034" i="1"/>
  <c r="AA1039" i="1"/>
  <c r="AA1005" i="1"/>
  <c r="AA1003" i="1"/>
  <c r="AA1037" i="1"/>
  <c r="AA1035" i="1"/>
  <c r="AA1014" i="1"/>
  <c r="AA1001" i="1"/>
  <c r="AA1006" i="1"/>
  <c r="AA1004" i="1"/>
  <c r="AA1015" i="1"/>
  <c r="AA1036" i="1"/>
  <c r="AA1018" i="1"/>
  <c r="AA1031" i="1"/>
  <c r="AA1029" i="1"/>
  <c r="AA1026" i="1"/>
  <c r="AA1016" i="1"/>
  <c r="AA1040" i="1"/>
  <c r="AA1019" i="1"/>
  <c r="AA1032" i="1"/>
  <c r="AA1030" i="1"/>
  <c r="AA997" i="1"/>
  <c r="AA1017" i="1"/>
  <c r="AA999" i="1"/>
  <c r="AA1027" i="1"/>
  <c r="AA1010" i="1"/>
  <c r="AA1000" i="1"/>
  <c r="AA998" i="1"/>
  <c r="AA1021" i="1"/>
  <c r="AA1033" i="1"/>
  <c r="AA1028" i="1"/>
  <c r="AB227" i="1"/>
  <c r="AB239" i="1"/>
  <c r="AB246" i="1"/>
  <c r="AB221" i="1"/>
  <c r="AB235" i="1"/>
  <c r="AB222" i="1"/>
  <c r="AB219" i="1"/>
  <c r="AB234" i="1"/>
  <c r="AB218" i="1"/>
  <c r="AB1055" i="1"/>
  <c r="AB1067" i="1"/>
  <c r="AB1068" i="1"/>
  <c r="AB1054" i="1"/>
  <c r="AB1046" i="1"/>
  <c r="AB1065" i="1"/>
  <c r="AB1066" i="1"/>
  <c r="AB1048" i="1"/>
  <c r="AB1050" i="1"/>
  <c r="AB1044" i="1"/>
  <c r="AB1045" i="1"/>
  <c r="AB1049" i="1"/>
  <c r="AB1051" i="1"/>
  <c r="AB1073" i="1"/>
  <c r="AB1061" i="1"/>
  <c r="AB2745" i="1"/>
  <c r="AB2748" i="1"/>
  <c r="AB2752" i="1"/>
  <c r="AB2759" i="1"/>
  <c r="AB1094" i="1"/>
  <c r="AB1107" i="1"/>
  <c r="AB1097" i="1"/>
  <c r="AB1096" i="1"/>
  <c r="AB1102" i="1"/>
  <c r="AB1103" i="1"/>
  <c r="AB1085" i="1"/>
  <c r="AB1106" i="1"/>
  <c r="AB1095" i="1"/>
  <c r="AB1943" i="1"/>
  <c r="AB1933" i="1"/>
  <c r="AB1934" i="1"/>
  <c r="AB1941" i="1"/>
  <c r="AB1942" i="1"/>
  <c r="AB1928" i="1"/>
  <c r="AB1917" i="1"/>
  <c r="AB1911" i="1"/>
  <c r="AB1929" i="1"/>
  <c r="AB1912" i="1"/>
  <c r="AB1924" i="1"/>
  <c r="AB1915" i="1"/>
  <c r="AB1910" i="1"/>
  <c r="AB1916" i="1"/>
  <c r="AB1923" i="1"/>
  <c r="AB1057" i="1"/>
  <c r="AB1041" i="1"/>
  <c r="AB1059" i="1"/>
  <c r="AB1042" i="1"/>
  <c r="AB1043" i="1"/>
  <c r="AB1060" i="1"/>
  <c r="AB1058" i="1"/>
  <c r="AB1866" i="1"/>
  <c r="AB1882" i="1"/>
  <c r="AB1853" i="1"/>
  <c r="AB2764" i="1"/>
  <c r="AB2773" i="1"/>
  <c r="AB2769" i="1"/>
  <c r="AB237" i="1"/>
  <c r="AB214" i="1"/>
  <c r="AB238" i="1"/>
  <c r="AB215" i="1"/>
  <c r="AB236" i="1"/>
  <c r="AB247" i="1"/>
  <c r="AB248" i="1"/>
  <c r="AA1812" i="1"/>
  <c r="AA1816" i="1"/>
  <c r="AA1841" i="1"/>
  <c r="AA1844" i="1"/>
  <c r="AA1818" i="1"/>
  <c r="AA1823" i="1"/>
  <c r="AA1827" i="1"/>
  <c r="AA1825" i="1"/>
  <c r="AA1819" i="1"/>
  <c r="AA1814" i="1"/>
  <c r="AA1809" i="1"/>
  <c r="AA1830" i="1"/>
  <c r="AA1834" i="1"/>
  <c r="AA1815" i="1"/>
  <c r="AA1826" i="1"/>
  <c r="AA1821" i="1"/>
  <c r="AA1845" i="1"/>
  <c r="AA1806" i="1"/>
  <c r="AA1822" i="1"/>
  <c r="AA1817" i="1"/>
  <c r="AA1820" i="1"/>
  <c r="AA1836" i="1"/>
  <c r="AA1829" i="1"/>
  <c r="AA1837" i="1"/>
  <c r="AA1832" i="1"/>
  <c r="AA1835" i="1"/>
  <c r="AA1843" i="1"/>
  <c r="AA1824" i="1"/>
  <c r="AA1840" i="1"/>
  <c r="AA1828" i="1"/>
  <c r="AA1831" i="1"/>
  <c r="AA1807" i="1"/>
  <c r="AA1838" i="1"/>
  <c r="AA1810" i="1"/>
  <c r="AA1839" i="1"/>
  <c r="AA1833" i="1"/>
  <c r="AA1813" i="1"/>
  <c r="AA1846" i="1"/>
  <c r="AA1805" i="1"/>
  <c r="AA1808" i="1"/>
  <c r="AA1811" i="1"/>
  <c r="AA1842" i="1"/>
  <c r="AB389" i="1"/>
  <c r="AB300" i="1"/>
  <c r="AA2717" i="1" l="1"/>
  <c r="AA2723" i="1"/>
  <c r="AA2718" i="1"/>
  <c r="AA2710" i="1"/>
  <c r="AA2716" i="1"/>
  <c r="AA2705" i="1"/>
  <c r="AA2728" i="1"/>
  <c r="AA2733" i="1"/>
  <c r="AB2777" i="1"/>
  <c r="AA2720" i="1"/>
  <c r="AA2721" i="1"/>
  <c r="AA2711" i="1"/>
  <c r="AA2734" i="1"/>
  <c r="AA2722" i="1"/>
  <c r="AA2704" i="1"/>
  <c r="AA2715" i="1"/>
  <c r="AA2727" i="1"/>
  <c r="AA2726" i="1"/>
  <c r="AA2706" i="1"/>
  <c r="AA2713" i="1"/>
  <c r="AA2703" i="1"/>
  <c r="AA2719" i="1"/>
  <c r="AA2724" i="1"/>
  <c r="AA2729" i="1"/>
  <c r="AA2708" i="1"/>
  <c r="AA2709" i="1"/>
  <c r="AA2707" i="1"/>
  <c r="AA1873" i="1"/>
  <c r="AA1894" i="1"/>
  <c r="AA1860" i="1"/>
  <c r="AA1882" i="1"/>
  <c r="AA1856" i="1"/>
  <c r="AA1880" i="1"/>
  <c r="AA2725" i="1"/>
  <c r="AA1861" i="1"/>
  <c r="AA1870" i="1"/>
  <c r="AA1859" i="1"/>
  <c r="AA1863" i="1"/>
  <c r="AA1857" i="1"/>
  <c r="AB367" i="1"/>
  <c r="AB279" i="1"/>
  <c r="AB310" i="1"/>
  <c r="AB1098" i="1"/>
  <c r="AB1114" i="1"/>
  <c r="AB1108" i="1"/>
  <c r="AB1088" i="1"/>
  <c r="AB1105" i="1"/>
  <c r="AB1087" i="1"/>
  <c r="AB1089" i="1"/>
  <c r="AB2809" i="1"/>
  <c r="AB2787" i="1"/>
  <c r="AB2790" i="1"/>
  <c r="AB2791" i="1"/>
  <c r="AB2792" i="1"/>
  <c r="AB2808" i="1"/>
  <c r="AB2786" i="1"/>
  <c r="AB2788" i="1"/>
  <c r="AB2814" i="1"/>
  <c r="AB2800" i="1"/>
  <c r="AB2819" i="1"/>
  <c r="AB2789" i="1"/>
  <c r="AB281" i="1"/>
  <c r="AB276" i="1"/>
  <c r="AB288" i="1"/>
  <c r="AB283" i="1"/>
  <c r="AB287" i="1"/>
  <c r="AB282" i="1"/>
  <c r="AB294" i="1"/>
  <c r="AB275" i="1"/>
  <c r="AB277" i="1"/>
  <c r="AB293" i="1"/>
  <c r="AA1058" i="1"/>
  <c r="AA1068" i="1"/>
  <c r="AA1071" i="1"/>
  <c r="AA1067" i="1"/>
  <c r="AA1070" i="1"/>
  <c r="AA1065" i="1"/>
  <c r="AA1075" i="1"/>
  <c r="AA1078" i="1"/>
  <c r="AA1066" i="1"/>
  <c r="AA1069" i="1"/>
  <c r="AA1079" i="1"/>
  <c r="AA1074" i="1"/>
  <c r="AA1077" i="1"/>
  <c r="AA1073" i="1"/>
  <c r="AA1076" i="1"/>
  <c r="AA1041" i="1"/>
  <c r="AA1044" i="1"/>
  <c r="AA1047" i="1"/>
  <c r="AA1043" i="1"/>
  <c r="AA1046" i="1"/>
  <c r="AA1048" i="1"/>
  <c r="AA1051" i="1"/>
  <c r="AA1054" i="1"/>
  <c r="AA1042" i="1"/>
  <c r="AA1045" i="1"/>
  <c r="AA1055" i="1"/>
  <c r="AA1050" i="1"/>
  <c r="AA1053" i="1"/>
  <c r="AA1049" i="1"/>
  <c r="AA1062" i="1"/>
  <c r="AA1057" i="1"/>
  <c r="AA1072" i="1"/>
  <c r="AA1056" i="1"/>
  <c r="AA1059" i="1"/>
  <c r="AA1061" i="1"/>
  <c r="AA1064" i="1"/>
  <c r="AA1060" i="1"/>
  <c r="AA1063" i="1"/>
  <c r="AA1052" i="1"/>
  <c r="AA1884" i="1"/>
  <c r="AA1853" i="1"/>
  <c r="AA1872" i="1"/>
  <c r="AA1865" i="1"/>
  <c r="AB323" i="1"/>
  <c r="AB352" i="1"/>
  <c r="AB264" i="1"/>
  <c r="AB1113" i="1"/>
  <c r="AB1090" i="1"/>
  <c r="AB1104" i="1"/>
  <c r="AB2785" i="1"/>
  <c r="AB2802" i="1"/>
  <c r="AB2783" i="1"/>
  <c r="AB2806" i="1"/>
  <c r="AB2784" i="1"/>
  <c r="AB2807" i="1"/>
  <c r="AB2803" i="1"/>
  <c r="AB2801" i="1"/>
  <c r="AB2804" i="1"/>
  <c r="AB2753" i="1"/>
  <c r="AB2770" i="1"/>
  <c r="AB2741" i="1"/>
  <c r="AA2743" i="1" s="1"/>
  <c r="AB325" i="1"/>
  <c r="AB350" i="1"/>
  <c r="AB364" i="1"/>
  <c r="AB349" i="1"/>
  <c r="AB366" i="1"/>
  <c r="AB326" i="1"/>
  <c r="AB363" i="1"/>
  <c r="AB324" i="1"/>
  <c r="AB327" i="1"/>
  <c r="AB365" i="1"/>
  <c r="AB1952" i="1"/>
  <c r="AB1958" i="1"/>
  <c r="AB1959" i="1"/>
  <c r="AB1960" i="1"/>
  <c r="AB1979" i="1"/>
  <c r="AB1950" i="1"/>
  <c r="AB1951" i="1"/>
  <c r="AB1978" i="1"/>
  <c r="AB332" i="1"/>
  <c r="AB261" i="1"/>
  <c r="AB257" i="1"/>
  <c r="AB331" i="1"/>
  <c r="AB262" i="1"/>
  <c r="AB336" i="1"/>
  <c r="AB259" i="1"/>
  <c r="AB333" i="1"/>
  <c r="AB337" i="1"/>
  <c r="AB258" i="1"/>
  <c r="AB330" i="1"/>
  <c r="AB1962" i="1"/>
  <c r="AB1980" i="1"/>
  <c r="AB1963" i="1"/>
  <c r="AB1964" i="1"/>
  <c r="AB1965" i="1"/>
  <c r="AB1981" i="1"/>
  <c r="AB1083" i="1"/>
  <c r="AB1084" i="1"/>
  <c r="AB1080" i="1"/>
  <c r="AB1081" i="1"/>
  <c r="AB1082" i="1"/>
  <c r="AA2731" i="1"/>
  <c r="AA1854" i="1"/>
  <c r="AA1886" i="1"/>
  <c r="AA1868" i="1"/>
  <c r="AA1858" i="1"/>
  <c r="AA1883" i="1"/>
  <c r="AA1881" i="1"/>
  <c r="AB1118" i="1"/>
  <c r="AB3566" i="1"/>
  <c r="AB1989" i="1"/>
  <c r="AB1990" i="1"/>
  <c r="AB1985" i="1"/>
  <c r="AB1988" i="1"/>
  <c r="AB1984" i="1"/>
  <c r="AB386" i="1"/>
  <c r="AB307" i="1"/>
  <c r="AB387" i="1"/>
  <c r="AB309" i="1"/>
  <c r="AB377" i="1"/>
  <c r="AB308" i="1"/>
  <c r="AB378" i="1"/>
  <c r="AB383" i="1"/>
  <c r="AB303" i="1"/>
  <c r="AB302" i="1"/>
  <c r="AB382" i="1"/>
  <c r="AB2852" i="1"/>
  <c r="AB2842" i="1"/>
  <c r="AB2841" i="1"/>
  <c r="AB2851" i="1"/>
  <c r="AB2843" i="1"/>
  <c r="AB2840" i="1"/>
  <c r="AA2730" i="1"/>
  <c r="AA2732" i="1"/>
  <c r="AA1871" i="1"/>
  <c r="AA1876" i="1"/>
  <c r="AA1877" i="1"/>
  <c r="AA1869" i="1"/>
  <c r="AA1867" i="1"/>
  <c r="AA1875" i="1"/>
  <c r="AA1896" i="1"/>
  <c r="AA1899" i="1"/>
  <c r="AA1898" i="1"/>
  <c r="AA1897" i="1"/>
  <c r="AA1900" i="1"/>
  <c r="AA1895" i="1"/>
  <c r="AB2855" i="1"/>
  <c r="AB2862" i="1"/>
  <c r="AB2835" i="1"/>
  <c r="AB2812" i="1"/>
  <c r="AB2813" i="1"/>
  <c r="AB2799" i="1"/>
  <c r="AB2794" i="1"/>
  <c r="AB2795" i="1"/>
  <c r="AB2798" i="1"/>
  <c r="AB1976" i="1"/>
  <c r="AB1977" i="1"/>
  <c r="AB1971" i="1"/>
  <c r="AB1972" i="1"/>
  <c r="AB1949" i="1"/>
  <c r="AB1974" i="1"/>
  <c r="AB1973" i="1"/>
  <c r="AB1947" i="1"/>
  <c r="AB1948" i="1"/>
  <c r="AB338" i="1"/>
  <c r="AB291" i="1"/>
  <c r="AB321" i="1"/>
  <c r="AB272" i="1"/>
  <c r="AB317" i="1"/>
  <c r="AB263" i="1"/>
  <c r="AB322" i="1"/>
  <c r="AB270" i="1"/>
  <c r="AB320" i="1"/>
  <c r="AB285" i="1"/>
  <c r="AB339" i="1"/>
  <c r="AB292" i="1"/>
  <c r="AB316" i="1"/>
  <c r="AB286" i="1"/>
  <c r="AB318" i="1"/>
  <c r="AB269" i="1"/>
  <c r="AB273" i="1"/>
  <c r="AB355" i="1"/>
  <c r="AB361" i="1"/>
  <c r="AB356" i="1"/>
  <c r="AB359" i="1"/>
  <c r="AB388" i="1"/>
  <c r="AB360" i="1"/>
  <c r="AB319" i="1"/>
  <c r="AB295" i="1"/>
  <c r="AB274" i="1"/>
  <c r="AB278" i="1"/>
  <c r="AB271" i="1"/>
  <c r="AB328" i="1"/>
  <c r="AB2831" i="1"/>
  <c r="AB2833" i="1"/>
  <c r="AB2837" i="1"/>
  <c r="AB2838" i="1"/>
  <c r="AB2836" i="1"/>
  <c r="AB2830" i="1"/>
  <c r="AB2834" i="1"/>
  <c r="AB1099" i="1"/>
  <c r="AB1109" i="1"/>
  <c r="AB1086" i="1"/>
  <c r="AA218" i="1"/>
  <c r="AA248" i="1"/>
  <c r="AA232" i="1"/>
  <c r="AA242" i="1"/>
  <c r="AA250" i="1"/>
  <c r="AA243" i="1"/>
  <c r="AA217" i="1"/>
  <c r="AA228" i="1"/>
  <c r="AA223" i="1"/>
  <c r="AA249" i="1"/>
  <c r="AA254" i="1"/>
  <c r="AA230" i="1"/>
  <c r="AA220" i="1"/>
  <c r="AA225" i="1"/>
  <c r="AA241" i="1"/>
  <c r="AA215" i="1"/>
  <c r="AA240" i="1"/>
  <c r="AA234" i="1"/>
  <c r="AA214" i="1"/>
  <c r="AA224" i="1"/>
  <c r="AA246" i="1"/>
  <c r="AA238" i="1"/>
  <c r="AA237" i="1"/>
  <c r="AA222" i="1"/>
  <c r="AA227" i="1"/>
  <c r="AA235" i="1"/>
  <c r="AA251" i="1"/>
  <c r="AA256" i="1"/>
  <c r="AA236" i="1"/>
  <c r="AA221" i="1"/>
  <c r="AA229" i="1"/>
  <c r="AA219" i="1"/>
  <c r="AA244" i="1"/>
  <c r="AA253" i="1"/>
  <c r="AA255" i="1"/>
  <c r="AA252" i="1"/>
  <c r="AA239" i="1"/>
  <c r="AA231" i="1"/>
  <c r="AA226" i="1"/>
  <c r="AA245" i="1"/>
  <c r="AA247" i="1"/>
  <c r="AA233" i="1"/>
  <c r="AA216" i="1"/>
  <c r="AA2714" i="1"/>
  <c r="AA1892" i="1"/>
  <c r="AA1874" i="1"/>
  <c r="AA1864" i="1"/>
  <c r="AA1855" i="1"/>
  <c r="AA1893" i="1"/>
  <c r="AB2817" i="1"/>
  <c r="AB2821" i="1"/>
  <c r="AB2822" i="1"/>
  <c r="AB2823" i="1"/>
  <c r="AB2818" i="1"/>
  <c r="AB2850" i="1"/>
  <c r="AB2861" i="1"/>
  <c r="AB2829" i="1"/>
  <c r="AB1936" i="1"/>
  <c r="AB1901" i="1"/>
  <c r="AB1914" i="1"/>
  <c r="AB289" i="1"/>
  <c r="AB284" i="1"/>
  <c r="AB384" i="1"/>
  <c r="AB379" i="1"/>
  <c r="AB351" i="1"/>
  <c r="AB357" i="1"/>
  <c r="AB304" i="1"/>
  <c r="AB2854" i="1"/>
  <c r="AB2858" i="1"/>
  <c r="AB2859" i="1"/>
  <c r="AB2860" i="1"/>
  <c r="AB2853" i="1"/>
  <c r="AB2828" i="1"/>
  <c r="AB2849" i="1"/>
  <c r="AB2827" i="1"/>
  <c r="AB2847" i="1"/>
  <c r="AB2848" i="1"/>
  <c r="AB2846" i="1"/>
  <c r="AA1885" i="1"/>
  <c r="AA1878" i="1"/>
  <c r="AA1889" i="1"/>
  <c r="AA1866" i="1"/>
  <c r="AA1891" i="1"/>
  <c r="AA1887" i="1"/>
  <c r="AA2739" i="1"/>
  <c r="AA2735" i="1"/>
  <c r="AA2744" i="1"/>
  <c r="AA2757" i="1"/>
  <c r="AA2762" i="1"/>
  <c r="AA2742" i="1"/>
  <c r="AA2740" i="1"/>
  <c r="AA2738" i="1"/>
  <c r="AA2737" i="1"/>
  <c r="AA2776" i="1"/>
  <c r="AA2736" i="1"/>
  <c r="AA1879" i="1"/>
  <c r="AA1890" i="1"/>
  <c r="AA1862" i="1"/>
  <c r="AA1888" i="1"/>
  <c r="AB1248" i="1"/>
  <c r="AB1158" i="1"/>
  <c r="AB1195" i="1"/>
  <c r="AA2752" i="1" l="1"/>
  <c r="AA2750" i="1"/>
  <c r="AA2771" i="1"/>
  <c r="AA2769" i="1"/>
  <c r="AA2774" i="1"/>
  <c r="AA2755" i="1"/>
  <c r="AA2756" i="1"/>
  <c r="AA2745" i="1"/>
  <c r="AA2772" i="1"/>
  <c r="AA2751" i="1"/>
  <c r="AA2766" i="1"/>
  <c r="AA2763" i="1"/>
  <c r="AA2775" i="1"/>
  <c r="AA2748" i="1"/>
  <c r="AA2759" i="1"/>
  <c r="AA2754" i="1"/>
  <c r="AA2767" i="1"/>
  <c r="AA2761" i="1"/>
  <c r="AA2773" i="1"/>
  <c r="AA2749" i="1"/>
  <c r="AA2768" i="1"/>
  <c r="AA2753" i="1"/>
  <c r="AA2764" i="1"/>
  <c r="AA2758" i="1"/>
  <c r="AA2760" i="1"/>
  <c r="AA2770" i="1"/>
  <c r="AA2746" i="1"/>
  <c r="AA2765" i="1"/>
  <c r="AA2747" i="1"/>
  <c r="AA2741" i="1"/>
  <c r="AA2780" i="1"/>
  <c r="AA2779" i="1"/>
  <c r="AA2781" i="1"/>
  <c r="AA2778" i="1"/>
  <c r="AA2777" i="1"/>
  <c r="AA2782" i="1"/>
  <c r="AB2863" i="1"/>
  <c r="AB1991" i="1"/>
  <c r="AA1921" i="1"/>
  <c r="AA1905" i="1"/>
  <c r="AA1928" i="1"/>
  <c r="AA1909" i="1"/>
  <c r="AA1918" i="1"/>
  <c r="AA1924" i="1"/>
  <c r="AB1223" i="1"/>
  <c r="AB1205" i="1"/>
  <c r="AB1231" i="1"/>
  <c r="AB1199" i="1"/>
  <c r="AB1225" i="1"/>
  <c r="AB1204" i="1"/>
  <c r="AB1222" i="1"/>
  <c r="AB1190" i="1"/>
  <c r="AB1230" i="1"/>
  <c r="AB1173" i="1"/>
  <c r="AB1229" i="1"/>
  <c r="AB1198" i="1"/>
  <c r="AB1224" i="1"/>
  <c r="AB1191" i="1"/>
  <c r="AB1145" i="1"/>
  <c r="AB1141" i="1"/>
  <c r="AB1157" i="1"/>
  <c r="AB1206" i="1"/>
  <c r="AB1232" i="1"/>
  <c r="AB1181" i="1"/>
  <c r="AB1213" i="1"/>
  <c r="AB1239" i="1"/>
  <c r="AB1155" i="1"/>
  <c r="AB1143" i="1"/>
  <c r="AB1140" i="1"/>
  <c r="AB1138" i="1"/>
  <c r="AB1156" i="1"/>
  <c r="AB1139" i="1"/>
  <c r="AB1149" i="1"/>
  <c r="AB1150" i="1"/>
  <c r="AB1144" i="1"/>
  <c r="AB1142" i="1"/>
  <c r="AA1939" i="1"/>
  <c r="AA1917" i="1"/>
  <c r="AA1903" i="1"/>
  <c r="AA1942" i="1"/>
  <c r="AA1927" i="1"/>
  <c r="AA1940" i="1"/>
  <c r="AA1910" i="1"/>
  <c r="AB2820" i="1"/>
  <c r="AB2805" i="1"/>
  <c r="AB2793" i="1"/>
  <c r="AA2798" i="1" s="1"/>
  <c r="AB1975" i="1"/>
  <c r="AB1961" i="1"/>
  <c r="AB1987" i="1"/>
  <c r="AA2828" i="1"/>
  <c r="AA2834" i="1"/>
  <c r="AA2831" i="1"/>
  <c r="AA2835" i="1"/>
  <c r="AA2827" i="1"/>
  <c r="AA2837" i="1"/>
  <c r="AA2833" i="1"/>
  <c r="AA2836" i="1"/>
  <c r="AA2838" i="1"/>
  <c r="AA2830" i="1"/>
  <c r="AA2832" i="1"/>
  <c r="AA2829" i="1"/>
  <c r="AA1902" i="1"/>
  <c r="AA1922" i="1"/>
  <c r="AA1907" i="1"/>
  <c r="AA1904" i="1"/>
  <c r="AA1946" i="1"/>
  <c r="AA1929" i="1"/>
  <c r="AA2791" i="1"/>
  <c r="AA2786" i="1"/>
  <c r="AA2787" i="1"/>
  <c r="AA2789" i="1"/>
  <c r="AA2790" i="1"/>
  <c r="AA2783" i="1"/>
  <c r="AA2795" i="1"/>
  <c r="AA2792" i="1"/>
  <c r="AA2784" i="1"/>
  <c r="AA2785" i="1"/>
  <c r="AA2804" i="1"/>
  <c r="AA2800" i="1"/>
  <c r="AA2788" i="1"/>
  <c r="AA2810" i="1"/>
  <c r="AA2802" i="1"/>
  <c r="AB1148" i="1"/>
  <c r="AB1179" i="1"/>
  <c r="AB1203" i="1"/>
  <c r="AB1134" i="1"/>
  <c r="AB1128" i="1"/>
  <c r="AB1126" i="1"/>
  <c r="AB1182" i="1"/>
  <c r="AB1135" i="1"/>
  <c r="AB1180" i="1"/>
  <c r="AB1147" i="1"/>
  <c r="AB1183" i="1"/>
  <c r="AB1127" i="1"/>
  <c r="AB1178" i="1"/>
  <c r="AB1184" i="1"/>
  <c r="AB1245" i="1"/>
  <c r="AB1163" i="1"/>
  <c r="AB1169" i="1"/>
  <c r="AB1168" i="1"/>
  <c r="AB1170" i="1"/>
  <c r="AB1237" i="1"/>
  <c r="AB1221" i="1"/>
  <c r="AB1246" i="1"/>
  <c r="AB1219" i="1"/>
  <c r="AB1247" i="1"/>
  <c r="AB1162" i="1"/>
  <c r="AB1238" i="1"/>
  <c r="AB1220" i="1"/>
  <c r="AB1212" i="1"/>
  <c r="AB1211" i="1"/>
  <c r="AB1192" i="1"/>
  <c r="AB1151" i="1"/>
  <c r="AB1164" i="1"/>
  <c r="AB1132" i="1"/>
  <c r="AB1226" i="1"/>
  <c r="AB1200" i="1"/>
  <c r="AB1136" i="1"/>
  <c r="AB1193" i="1"/>
  <c r="AB1153" i="1"/>
  <c r="AB1171" i="1"/>
  <c r="AB1124" i="1"/>
  <c r="AB1194" i="1"/>
  <c r="AB1154" i="1"/>
  <c r="AB1172" i="1"/>
  <c r="AB1130" i="1"/>
  <c r="AB1125" i="1"/>
  <c r="AB1123" i="1"/>
  <c r="AB1197" i="1"/>
  <c r="AB1131" i="1"/>
  <c r="AB1196" i="1"/>
  <c r="AB2844" i="1"/>
  <c r="AB2856" i="1"/>
  <c r="AB2839" i="1"/>
  <c r="AB1233" i="1"/>
  <c r="AB1185" i="1"/>
  <c r="AB1165" i="1"/>
  <c r="AB1129" i="1"/>
  <c r="AA1936" i="1"/>
  <c r="AA1941" i="1"/>
  <c r="AA1923" i="1"/>
  <c r="AA1935" i="1"/>
  <c r="AA1906" i="1"/>
  <c r="AA1114" i="1"/>
  <c r="AA1115" i="1"/>
  <c r="AA1102" i="1"/>
  <c r="AA1087" i="1"/>
  <c r="AA1108" i="1"/>
  <c r="AA1101" i="1"/>
  <c r="AA1105" i="1"/>
  <c r="AA1111" i="1"/>
  <c r="AA1089" i="1"/>
  <c r="AA1110" i="1"/>
  <c r="AA1113" i="1"/>
  <c r="AA1120" i="1"/>
  <c r="AA1097" i="1"/>
  <c r="AA1121" i="1"/>
  <c r="AA1099" i="1"/>
  <c r="AA1122" i="1"/>
  <c r="AA1096" i="1"/>
  <c r="AA1082" i="1"/>
  <c r="AA1107" i="1"/>
  <c r="AA1094" i="1"/>
  <c r="AA1117" i="1"/>
  <c r="AA1119" i="1"/>
  <c r="AA1100" i="1"/>
  <c r="AA1118" i="1"/>
  <c r="AA1080" i="1"/>
  <c r="AA1083" i="1"/>
  <c r="AA1104" i="1"/>
  <c r="AA1081" i="1"/>
  <c r="AA1106" i="1"/>
  <c r="AA1088" i="1"/>
  <c r="AA1112" i="1"/>
  <c r="AA1109" i="1"/>
  <c r="AA1084" i="1"/>
  <c r="AA1103" i="1"/>
  <c r="AA1091" i="1"/>
  <c r="AA1092" i="1"/>
  <c r="AA1116" i="1"/>
  <c r="AA1085" i="1"/>
  <c r="AA1086" i="1"/>
  <c r="AA1095" i="1"/>
  <c r="AA1098" i="1"/>
  <c r="AA1093" i="1"/>
  <c r="AA1090" i="1"/>
  <c r="AB1146" i="1"/>
  <c r="AB1174" i="1"/>
  <c r="AB1207" i="1"/>
  <c r="AA1931" i="1"/>
  <c r="AA1934" i="1"/>
  <c r="AA1915" i="1"/>
  <c r="AA1925" i="1"/>
  <c r="AA1914" i="1"/>
  <c r="AA296" i="1"/>
  <c r="AA332" i="1"/>
  <c r="AA301" i="1"/>
  <c r="AA290" i="1"/>
  <c r="AA272" i="1"/>
  <c r="AA328" i="1"/>
  <c r="AA295" i="1"/>
  <c r="AA306" i="1"/>
  <c r="AA267" i="1"/>
  <c r="AA326" i="1"/>
  <c r="AA336" i="1"/>
  <c r="AA368" i="1"/>
  <c r="AA354" i="1"/>
  <c r="AA356" i="1"/>
  <c r="AA373" i="1"/>
  <c r="AA371" i="1"/>
  <c r="AA376" i="1"/>
  <c r="AA327" i="1"/>
  <c r="AA263" i="1"/>
  <c r="AA313" i="1"/>
  <c r="AA298" i="1"/>
  <c r="AA294" i="1"/>
  <c r="AA292" i="1"/>
  <c r="AA291" i="1"/>
  <c r="AA260" i="1"/>
  <c r="AA318" i="1"/>
  <c r="AA273" i="1"/>
  <c r="AA386" i="1"/>
  <c r="AA382" i="1"/>
  <c r="AA359" i="1"/>
  <c r="AA381" i="1"/>
  <c r="AA341" i="1"/>
  <c r="AA380" i="1"/>
  <c r="AA337" i="1"/>
  <c r="AA331" i="1"/>
  <c r="AA315" i="1"/>
  <c r="AA325" i="1"/>
  <c r="AA300" i="1"/>
  <c r="AA261" i="1"/>
  <c r="AA329" i="1"/>
  <c r="AA330" i="1"/>
  <c r="AA283" i="1"/>
  <c r="AA258" i="1"/>
  <c r="AA307" i="1"/>
  <c r="AA391" i="1"/>
  <c r="AA353" i="1"/>
  <c r="AA374" i="1"/>
  <c r="AA351" i="1"/>
  <c r="AA361" i="1"/>
  <c r="AA360" i="1"/>
  <c r="AA346" i="1"/>
  <c r="AA284" i="1"/>
  <c r="AA259" i="1"/>
  <c r="AA269" i="1"/>
  <c r="AA311" i="1"/>
  <c r="AA279" i="1"/>
  <c r="AA304" i="1"/>
  <c r="AA274" i="1"/>
  <c r="AA276" i="1"/>
  <c r="AA268" i="1"/>
  <c r="AA319" i="1"/>
  <c r="AA335" i="1"/>
  <c r="AA350" i="1"/>
  <c r="AA390" i="1"/>
  <c r="AA384" i="1"/>
  <c r="AA392" i="1"/>
  <c r="AA338" i="1"/>
  <c r="AA369" i="1"/>
  <c r="AA316" i="1"/>
  <c r="AA257" i="1"/>
  <c r="AA309" i="1"/>
  <c r="AA321" i="1"/>
  <c r="AA303" i="1"/>
  <c r="AA287" i="1"/>
  <c r="AA277" i="1"/>
  <c r="AA314" i="1"/>
  <c r="AA312" i="1"/>
  <c r="AA339" i="1"/>
  <c r="AA334" i="1"/>
  <c r="AA340" i="1"/>
  <c r="AA385" i="1"/>
  <c r="AA352" i="1"/>
  <c r="AA347" i="1"/>
  <c r="AA357" i="1"/>
  <c r="AA363" i="1"/>
  <c r="AA286" i="1"/>
  <c r="AA297" i="1"/>
  <c r="AA288" i="1"/>
  <c r="AA317" i="1"/>
  <c r="AA293" i="1"/>
  <c r="AA302" i="1"/>
  <c r="AA322" i="1"/>
  <c r="AA265" i="1"/>
  <c r="AA320" i="1"/>
  <c r="AA388" i="1"/>
  <c r="AA375" i="1"/>
  <c r="AA389" i="1"/>
  <c r="AA345" i="1"/>
  <c r="AA342" i="1"/>
  <c r="AA367" i="1"/>
  <c r="AA349" i="1"/>
  <c r="AA383" i="1"/>
  <c r="AA324" i="1"/>
  <c r="AA280" i="1"/>
  <c r="AA323" i="1"/>
  <c r="AA281" i="1"/>
  <c r="AA285" i="1"/>
  <c r="AA308" i="1"/>
  <c r="AA262" i="1"/>
  <c r="AA299" i="1"/>
  <c r="AA305" i="1"/>
  <c r="AA358" i="1"/>
  <c r="AA355" i="1"/>
  <c r="AA379" i="1"/>
  <c r="AA377" i="1"/>
  <c r="AA364" i="1"/>
  <c r="AA370" i="1"/>
  <c r="AA365" i="1"/>
  <c r="AA378" i="1"/>
  <c r="AA289" i="1"/>
  <c r="AA266" i="1"/>
  <c r="AA275" i="1"/>
  <c r="AA282" i="1"/>
  <c r="AA270" i="1"/>
  <c r="AA333" i="1"/>
  <c r="AA264" i="1"/>
  <c r="AA278" i="1"/>
  <c r="AA271" i="1"/>
  <c r="AA310" i="1"/>
  <c r="AA343" i="1"/>
  <c r="AA387" i="1"/>
  <c r="AA344" i="1"/>
  <c r="AA348" i="1"/>
  <c r="AA362" i="1"/>
  <c r="AA366" i="1"/>
  <c r="AA372" i="1"/>
  <c r="AA1961" i="1"/>
  <c r="AA1980" i="1"/>
  <c r="AA1951" i="1"/>
  <c r="AA1975" i="1"/>
  <c r="AA1965" i="1"/>
  <c r="AA1957" i="1"/>
  <c r="AA1964" i="1"/>
  <c r="AA1989" i="1"/>
  <c r="AA1950" i="1"/>
  <c r="AA1973" i="1"/>
  <c r="AA1982" i="1"/>
  <c r="AA1948" i="1"/>
  <c r="AA1987" i="1"/>
  <c r="AA1954" i="1"/>
  <c r="AA1947" i="1"/>
  <c r="AA1986" i="1"/>
  <c r="AA1956" i="1"/>
  <c r="AA1978" i="1"/>
  <c r="AA1968" i="1"/>
  <c r="AA1962" i="1"/>
  <c r="AA1967" i="1"/>
  <c r="AA1971" i="1"/>
  <c r="AA1959" i="1"/>
  <c r="AA1953" i="1"/>
  <c r="AA1977" i="1"/>
  <c r="AA1981" i="1"/>
  <c r="AA1960" i="1"/>
  <c r="AA1974" i="1"/>
  <c r="AA1963" i="1"/>
  <c r="AA1949" i="1"/>
  <c r="AA1988" i="1"/>
  <c r="AA1990" i="1"/>
  <c r="AA1979" i="1"/>
  <c r="AA1966" i="1"/>
  <c r="AA1983" i="1"/>
  <c r="AA1958" i="1"/>
  <c r="AA1970" i="1"/>
  <c r="AA1984" i="1"/>
  <c r="AA1952" i="1"/>
  <c r="AA1976" i="1"/>
  <c r="AA1972" i="1"/>
  <c r="AA1955" i="1"/>
  <c r="AA1969" i="1"/>
  <c r="AA1985" i="1"/>
  <c r="AA1916" i="1"/>
  <c r="AA1912" i="1"/>
  <c r="AA1901" i="1"/>
  <c r="AA1944" i="1"/>
  <c r="AA1933" i="1"/>
  <c r="AA1930" i="1"/>
  <c r="AA1919" i="1"/>
  <c r="AA1911" i="1"/>
  <c r="AA1920" i="1"/>
  <c r="AA1926" i="1"/>
  <c r="AA1945" i="1"/>
  <c r="AA1938" i="1"/>
  <c r="AA1913" i="1"/>
  <c r="AA1937" i="1"/>
  <c r="AA1908" i="1"/>
  <c r="AA1943" i="1"/>
  <c r="AA1932" i="1"/>
  <c r="AB2123" i="1"/>
  <c r="AB2074" i="1"/>
  <c r="AB2035" i="1"/>
  <c r="AA2796" i="1" l="1"/>
  <c r="AA2812" i="1"/>
  <c r="AA2820" i="1"/>
  <c r="AA2808" i="1"/>
  <c r="AA2807" i="1"/>
  <c r="AA2819" i="1"/>
  <c r="AA2816" i="1"/>
  <c r="AA2821" i="1"/>
  <c r="AA2813" i="1"/>
  <c r="AA2806" i="1"/>
  <c r="AA2805" i="1"/>
  <c r="AA2811" i="1"/>
  <c r="AA2822" i="1"/>
  <c r="AA2823" i="1"/>
  <c r="AA2799" i="1"/>
  <c r="AA2809" i="1"/>
  <c r="AA2815" i="1"/>
  <c r="AA2801" i="1"/>
  <c r="AA2817" i="1"/>
  <c r="AA2797" i="1"/>
  <c r="AA2824" i="1"/>
  <c r="AA2794" i="1"/>
  <c r="AA2825" i="1"/>
  <c r="AA2814" i="1"/>
  <c r="AA2818" i="1"/>
  <c r="AA2793" i="1"/>
  <c r="AA2826" i="1"/>
  <c r="AA2803" i="1"/>
  <c r="AA1992" i="1"/>
  <c r="AA1993" i="1"/>
  <c r="AA1991" i="1"/>
  <c r="AA1995" i="1"/>
  <c r="AA1994" i="1"/>
  <c r="AA2850" i="1"/>
  <c r="AA2862" i="1"/>
  <c r="AA2864" i="1"/>
  <c r="AA2858" i="1"/>
  <c r="AA2859" i="1"/>
  <c r="AA2852" i="1"/>
  <c r="AA2866" i="1"/>
  <c r="AA2839" i="1"/>
  <c r="AA1153" i="1"/>
  <c r="AA1177" i="1"/>
  <c r="AA1169" i="1"/>
  <c r="AA1246" i="1"/>
  <c r="AA1213" i="1"/>
  <c r="AA1221" i="1"/>
  <c r="AA1151" i="1"/>
  <c r="AA1179" i="1"/>
  <c r="AA1162" i="1"/>
  <c r="AA1157" i="1"/>
  <c r="AA1124" i="1"/>
  <c r="AA1230" i="1"/>
  <c r="AA1217" i="1"/>
  <c r="AA1145" i="1"/>
  <c r="AA1200" i="1"/>
  <c r="AA1142" i="1"/>
  <c r="AA1123" i="1"/>
  <c r="AA1168" i="1"/>
  <c r="AA1206" i="1"/>
  <c r="AA1175" i="1"/>
  <c r="AA1130" i="1"/>
  <c r="AA1233" i="1"/>
  <c r="AA1243" i="1"/>
  <c r="AA1141" i="1"/>
  <c r="AA1229" i="1"/>
  <c r="AA1205" i="1"/>
  <c r="AA1189" i="1"/>
  <c r="AA1132" i="1"/>
  <c r="AA1154" i="1"/>
  <c r="AA1188" i="1"/>
  <c r="AA1138" i="1"/>
  <c r="AA1211" i="1"/>
  <c r="AA1210" i="1"/>
  <c r="AA1174" i="1"/>
  <c r="AA1195" i="1"/>
  <c r="AA1226" i="1"/>
  <c r="AA1178" i="1"/>
  <c r="AA1187" i="1"/>
  <c r="AA1239" i="1"/>
  <c r="AA1249" i="1"/>
  <c r="AA1161" i="1"/>
  <c r="AA1139" i="1"/>
  <c r="AA1225" i="1"/>
  <c r="AA1240" i="1"/>
  <c r="AA1140" i="1"/>
  <c r="AA1165" i="1"/>
  <c r="AA1196" i="1"/>
  <c r="AA1190" i="1"/>
  <c r="AA1252" i="1"/>
  <c r="AA1207" i="1"/>
  <c r="AA1218" i="1"/>
  <c r="AA1223" i="1"/>
  <c r="AA1147" i="1"/>
  <c r="AA1202" i="1"/>
  <c r="AA1133" i="1"/>
  <c r="AA1199" i="1"/>
  <c r="AA1241" i="1"/>
  <c r="AA1193" i="1"/>
  <c r="AA1248" i="1"/>
  <c r="AA1172" i="1"/>
  <c r="AA1184" i="1"/>
  <c r="AA1236" i="1"/>
  <c r="AA1191" i="1"/>
  <c r="AA1228" i="1"/>
  <c r="AA1127" i="1"/>
  <c r="AA1160" i="1"/>
  <c r="AA1227" i="1"/>
  <c r="AA1135" i="1"/>
  <c r="AA1129" i="1"/>
  <c r="AA1173" i="1"/>
  <c r="AA1237" i="1"/>
  <c r="AA1164" i="1"/>
  <c r="AA1220" i="1"/>
  <c r="AA1134" i="1"/>
  <c r="AA1126" i="1"/>
  <c r="AA1232" i="1"/>
  <c r="AA1180" i="1"/>
  <c r="AA1137" i="1"/>
  <c r="AA1244" i="1"/>
  <c r="AA1192" i="1"/>
  <c r="AA1166" i="1"/>
  <c r="AA1163" i="1"/>
  <c r="AA1194" i="1"/>
  <c r="AA1215" i="1"/>
  <c r="AA1209" i="1"/>
  <c r="AA1146" i="1"/>
  <c r="AA1152" i="1"/>
  <c r="AA1159" i="1"/>
  <c r="AA1197" i="1"/>
  <c r="AA1183" i="1"/>
  <c r="AA1222" i="1"/>
  <c r="AA1247" i="1"/>
  <c r="AA1238" i="1"/>
  <c r="AA1216" i="1"/>
  <c r="AA1144" i="1"/>
  <c r="AA1171" i="1"/>
  <c r="AA1250" i="1"/>
  <c r="AA1176" i="1"/>
  <c r="AA1186" i="1"/>
  <c r="AA1136" i="1"/>
  <c r="AA1125" i="1"/>
  <c r="AA1219" i="1"/>
  <c r="AA1235" i="1"/>
  <c r="AA1155" i="1"/>
  <c r="AA1182" i="1"/>
  <c r="AA1208" i="1"/>
  <c r="AA1150" i="1"/>
  <c r="AA1149" i="1"/>
  <c r="AA1143" i="1"/>
  <c r="AA1251" i="1"/>
  <c r="AA1158" i="1"/>
  <c r="AA1203" i="1"/>
  <c r="AA1214" i="1"/>
  <c r="AA1185" i="1"/>
  <c r="AA1198" i="1"/>
  <c r="AA1181" i="1"/>
  <c r="AA1242" i="1"/>
  <c r="AA1167" i="1"/>
  <c r="AA1231" i="1"/>
  <c r="AA1148" i="1"/>
  <c r="AA1204" i="1"/>
  <c r="AA1128" i="1"/>
  <c r="AA1224" i="1"/>
  <c r="AA1201" i="1"/>
  <c r="AA1245" i="1"/>
  <c r="AA1170" i="1"/>
  <c r="AA1234" i="1"/>
  <c r="AA1156" i="1"/>
  <c r="AA1212" i="1"/>
  <c r="AA1131" i="1"/>
  <c r="AA2847" i="1"/>
  <c r="AA2863" i="1"/>
  <c r="AA2846" i="1"/>
  <c r="AA2849" i="1"/>
  <c r="AA2843" i="1"/>
  <c r="AA2845" i="1"/>
  <c r="AA2848" i="1"/>
  <c r="AB2024" i="1"/>
  <c r="AB2049" i="1"/>
  <c r="AB2020" i="1"/>
  <c r="AB2018" i="1"/>
  <c r="AB1998" i="1"/>
  <c r="AB1996" i="1"/>
  <c r="AB2021" i="1"/>
  <c r="AB2076" i="1"/>
  <c r="AB2019" i="1"/>
  <c r="AB1997" i="1"/>
  <c r="AB2023" i="1"/>
  <c r="AB2006" i="1"/>
  <c r="AB2113" i="1"/>
  <c r="AB2064" i="1"/>
  <c r="AB2100" i="1"/>
  <c r="AB2122" i="1"/>
  <c r="AB2040" i="1"/>
  <c r="AB2097" i="1"/>
  <c r="AB2091" i="1"/>
  <c r="AB2098" i="1"/>
  <c r="AB2120" i="1"/>
  <c r="AB2036" i="1"/>
  <c r="AB2041" i="1"/>
  <c r="AB2037" i="1"/>
  <c r="AB2121" i="1"/>
  <c r="AB2115" i="1"/>
  <c r="AB2042" i="1"/>
  <c r="AB2116" i="1"/>
  <c r="AB2099" i="1"/>
  <c r="AB2092" i="1"/>
  <c r="AB2028" i="1"/>
  <c r="AB2013" i="1"/>
  <c r="AB2029" i="1"/>
  <c r="AB2014" i="1"/>
  <c r="AB2012" i="1"/>
  <c r="AB2011" i="1"/>
  <c r="AA2856" i="1"/>
  <c r="AA2855" i="1"/>
  <c r="AA2857" i="1"/>
  <c r="AB2086" i="1"/>
  <c r="AB2078" i="1"/>
  <c r="AB2068" i="1"/>
  <c r="AA2867" i="1"/>
  <c r="AA2860" i="1"/>
  <c r="AA2844" i="1"/>
  <c r="AA2851" i="1"/>
  <c r="AB2088" i="1"/>
  <c r="AB2022" i="1"/>
  <c r="AB2051" i="1"/>
  <c r="AB2111" i="1"/>
  <c r="AB1999" i="1"/>
  <c r="AB2000" i="1"/>
  <c r="AB2026" i="1"/>
  <c r="AB2001" i="1"/>
  <c r="AB2055" i="1"/>
  <c r="AB2003" i="1"/>
  <c r="AB2005" i="1"/>
  <c r="AB2025" i="1"/>
  <c r="AB2112" i="1"/>
  <c r="AB2063" i="1"/>
  <c r="AB2004" i="1"/>
  <c r="AA2840" i="1"/>
  <c r="AA2853" i="1"/>
  <c r="AA2854" i="1"/>
  <c r="AA2842" i="1"/>
  <c r="AA2865" i="1"/>
  <c r="AA2861" i="1"/>
  <c r="AA2841" i="1"/>
  <c r="AB2942" i="1"/>
  <c r="AB2989" i="1"/>
  <c r="AB2906" i="1"/>
  <c r="AA2094" i="1" l="1"/>
  <c r="AA2097" i="1"/>
  <c r="AA2066" i="1"/>
  <c r="AA2019" i="1"/>
  <c r="AA2121" i="1"/>
  <c r="AA2096" i="1"/>
  <c r="AA2119" i="1"/>
  <c r="AA2040" i="1"/>
  <c r="AA2085" i="1"/>
  <c r="AA2020" i="1"/>
  <c r="AA2128" i="1"/>
  <c r="AA2021" i="1"/>
  <c r="AA2068" i="1"/>
  <c r="AA2076" i="1"/>
  <c r="AA2080" i="1"/>
  <c r="AA2107" i="1"/>
  <c r="AA2054" i="1"/>
  <c r="AA2038" i="1"/>
  <c r="AA2118" i="1"/>
  <c r="AA2065" i="1"/>
  <c r="AA2090" i="1"/>
  <c r="AA2130" i="1"/>
  <c r="AA2082" i="1"/>
  <c r="AA2050" i="1"/>
  <c r="AA2101" i="1"/>
  <c r="AA2061" i="1"/>
  <c r="AA2103" i="1"/>
  <c r="AA2008" i="1"/>
  <c r="AA2018" i="1"/>
  <c r="AA2069" i="1"/>
  <c r="AA2084" i="1"/>
  <c r="AA1997" i="1"/>
  <c r="AA2025" i="1"/>
  <c r="AA2042" i="1"/>
  <c r="AA2117" i="1"/>
  <c r="AA2105" i="1"/>
  <c r="AA2023" i="1"/>
  <c r="AA2039" i="1"/>
  <c r="AA2129" i="1"/>
  <c r="AA2030" i="1"/>
  <c r="AA2058" i="1"/>
  <c r="AA2053" i="1"/>
  <c r="AA2114" i="1"/>
  <c r="AA2009" i="1"/>
  <c r="AA2131" i="1"/>
  <c r="AA2032" i="1"/>
  <c r="AA2071" i="1"/>
  <c r="AA2081" i="1"/>
  <c r="AA2077" i="1"/>
  <c r="AA2001" i="1"/>
  <c r="AA2060" i="1"/>
  <c r="AA2093" i="1"/>
  <c r="AA2124" i="1"/>
  <c r="AA2115" i="1"/>
  <c r="AA2046" i="1"/>
  <c r="AA2086" i="1"/>
  <c r="AA2102" i="1"/>
  <c r="AA2007" i="1"/>
  <c r="AA2099" i="1"/>
  <c r="AA2122" i="1"/>
  <c r="AA2123" i="1"/>
  <c r="AA2088" i="1"/>
  <c r="AA2109" i="1"/>
  <c r="AA2014" i="1"/>
  <c r="AA2095" i="1"/>
  <c r="AA2000" i="1"/>
  <c r="AA2016" i="1"/>
  <c r="AA2049" i="1"/>
  <c r="AA2063" i="1"/>
  <c r="AA2079" i="1"/>
  <c r="AA2113" i="1"/>
  <c r="AA2037" i="1"/>
  <c r="AA2044" i="1"/>
  <c r="AA2045" i="1"/>
  <c r="AA2110" i="1"/>
  <c r="AA2015" i="1"/>
  <c r="AA2056" i="1"/>
  <c r="AA2070" i="1"/>
  <c r="AA2075" i="1"/>
  <c r="AA2064" i="1"/>
  <c r="AA2106" i="1"/>
  <c r="AA2011" i="1"/>
  <c r="AA2017" i="1"/>
  <c r="AA2043" i="1"/>
  <c r="AA2024" i="1"/>
  <c r="AA2051" i="1"/>
  <c r="AA2087" i="1"/>
  <c r="AA1996" i="1"/>
  <c r="AA2104" i="1"/>
  <c r="AA2052" i="1"/>
  <c r="AA2100" i="1"/>
  <c r="AA2108" i="1"/>
  <c r="AA2010" i="1"/>
  <c r="AA2033" i="1"/>
  <c r="AA2078" i="1"/>
  <c r="AA1999" i="1"/>
  <c r="AA2022" i="1"/>
  <c r="AA2006" i="1"/>
  <c r="AA2041" i="1"/>
  <c r="AA2035" i="1"/>
  <c r="AA2074" i="1"/>
  <c r="AA2026" i="1"/>
  <c r="AA2003" i="1"/>
  <c r="AA2089" i="1"/>
  <c r="AA2127" i="1"/>
  <c r="AA2028" i="1"/>
  <c r="AA2047" i="1"/>
  <c r="AA2012" i="1"/>
  <c r="AA2116" i="1"/>
  <c r="AA2029" i="1"/>
  <c r="AA2059" i="1"/>
  <c r="AA2073" i="1"/>
  <c r="AA2125" i="1"/>
  <c r="AA1998" i="1"/>
  <c r="AA2062" i="1"/>
  <c r="AA2091" i="1"/>
  <c r="AA2083" i="1"/>
  <c r="AA2048" i="1"/>
  <c r="AA2098" i="1"/>
  <c r="AA2002" i="1"/>
  <c r="AA2027" i="1"/>
  <c r="AA2057" i="1"/>
  <c r="AA2004" i="1"/>
  <c r="AA2055" i="1"/>
  <c r="AA2120" i="1"/>
  <c r="AA2111" i="1"/>
  <c r="AA2112" i="1"/>
  <c r="AA2036" i="1"/>
  <c r="AA2092" i="1"/>
  <c r="AA2005" i="1"/>
  <c r="AA2013" i="1"/>
  <c r="AA2072" i="1"/>
  <c r="AA2067" i="1"/>
  <c r="AA2126" i="1"/>
  <c r="AA2031" i="1"/>
  <c r="AA2034" i="1"/>
  <c r="AB2956" i="1"/>
  <c r="AB2885" i="1"/>
  <c r="AB2958" i="1"/>
  <c r="AB2875" i="1"/>
  <c r="AB2919" i="1"/>
  <c r="AB2876" i="1"/>
  <c r="AB2920" i="1"/>
  <c r="AB2877" i="1"/>
  <c r="AB2940" i="1"/>
  <c r="AB2923" i="1"/>
  <c r="AB2955" i="1"/>
  <c r="AB2902" i="1"/>
  <c r="AB2957" i="1"/>
  <c r="AB2883" i="1"/>
  <c r="AB2941" i="1"/>
  <c r="AB2922" i="1"/>
  <c r="AB2884" i="1"/>
  <c r="AB2987" i="1"/>
  <c r="AB2916" i="1"/>
  <c r="AB2947" i="1"/>
  <c r="AB2909" i="1"/>
  <c r="AB2951" i="1"/>
  <c r="AB2914" i="1"/>
  <c r="AB2978" i="1"/>
  <c r="AB2986" i="1"/>
  <c r="AB2952" i="1"/>
  <c r="AB2985" i="1"/>
  <c r="AB2979" i="1"/>
  <c r="AB2946" i="1"/>
  <c r="AB2915" i="1"/>
  <c r="AB2910" i="1"/>
  <c r="AB2950" i="1"/>
  <c r="AB2977" i="1"/>
  <c r="AB2874" i="1"/>
  <c r="AB2929" i="1"/>
  <c r="AB2921" i="1"/>
  <c r="AB2892" i="1"/>
  <c r="AB2960" i="1"/>
  <c r="AB2926" i="1"/>
  <c r="AB2927" i="1"/>
  <c r="AB2937" i="1"/>
  <c r="AB2936" i="1"/>
  <c r="AB2938" i="1"/>
  <c r="AB2928" i="1"/>
  <c r="AB2965" i="1"/>
  <c r="AB2988" i="1"/>
  <c r="AB2873" i="1"/>
  <c r="AB2903" i="1"/>
  <c r="AB2895" i="1"/>
  <c r="AB2896" i="1"/>
  <c r="AB2904" i="1"/>
  <c r="AB2972" i="1"/>
  <c r="AB2887" i="1"/>
  <c r="AB2973" i="1"/>
  <c r="AB2886" i="1"/>
  <c r="AB2888" i="1"/>
  <c r="AB2911" i="1"/>
  <c r="AB2980" i="1"/>
  <c r="AB2959" i="1"/>
  <c r="AB2905" i="1"/>
  <c r="AB2897" i="1"/>
  <c r="AB2878" i="1"/>
  <c r="AB2963" i="1"/>
  <c r="AB2890" i="1"/>
  <c r="AB2893" i="1"/>
  <c r="AB2891" i="1"/>
  <c r="AB2894" i="1"/>
  <c r="AB2869" i="1"/>
  <c r="AB2961" i="1"/>
  <c r="AB2870" i="1"/>
  <c r="AB2962" i="1"/>
  <c r="AB2871" i="1"/>
  <c r="AB2964" i="1"/>
  <c r="AB2868" i="1"/>
  <c r="AB2872" i="1"/>
  <c r="AA2994" i="1" l="1"/>
  <c r="AA3119" i="1"/>
  <c r="AA2918" i="1"/>
  <c r="AA2927" i="1"/>
  <c r="AA2873" i="1"/>
  <c r="AA2898" i="1"/>
  <c r="AA2968" i="1"/>
  <c r="AA2977" i="1"/>
  <c r="AA2916" i="1"/>
  <c r="AA2925" i="1"/>
  <c r="AA2871" i="1"/>
  <c r="AA2896" i="1"/>
  <c r="AA2966" i="1"/>
  <c r="AA2975" i="1"/>
  <c r="AA2922" i="1"/>
  <c r="AA2931" i="1"/>
  <c r="AA2885" i="1"/>
  <c r="AA2902" i="1"/>
  <c r="AA2964" i="1"/>
  <c r="AA2981" i="1"/>
  <c r="AA2920" i="1"/>
  <c r="AA2937" i="1"/>
  <c r="AA2890" i="1"/>
  <c r="AA2900" i="1"/>
  <c r="AA2970" i="1"/>
  <c r="AA2979" i="1"/>
  <c r="AA2926" i="1"/>
  <c r="AA2935" i="1"/>
  <c r="AA2897" i="1"/>
  <c r="AA2906" i="1"/>
  <c r="AA2976" i="1"/>
  <c r="AA2985" i="1"/>
  <c r="AA2924" i="1"/>
  <c r="AA2895" i="1"/>
  <c r="AA2869" i="1"/>
  <c r="AA2974" i="1"/>
  <c r="AA2933" i="1"/>
  <c r="AA2930" i="1"/>
  <c r="AA2872" i="1"/>
  <c r="AA2893" i="1"/>
  <c r="AA2936" i="1"/>
  <c r="AA2972" i="1"/>
  <c r="AA2875" i="1"/>
  <c r="AA2928" i="1"/>
  <c r="AA2939" i="1"/>
  <c r="AA2899" i="1"/>
  <c r="AA2878" i="1"/>
  <c r="AA2978" i="1"/>
  <c r="AA2949" i="1"/>
  <c r="AA2965" i="1"/>
  <c r="AA2904" i="1"/>
  <c r="AA2921" i="1"/>
  <c r="AA2983" i="1"/>
  <c r="AA2868" i="1"/>
  <c r="AA2954" i="1"/>
  <c r="AA2963" i="1"/>
  <c r="AA2910" i="1"/>
  <c r="AA2919" i="1"/>
  <c r="AA2989" i="1"/>
  <c r="AA2874" i="1"/>
  <c r="AA2960" i="1"/>
  <c r="AA2969" i="1"/>
  <c r="AA2908" i="1"/>
  <c r="AA2917" i="1"/>
  <c r="AA2911" i="1"/>
  <c r="AA2990" i="1"/>
  <c r="AA2961" i="1"/>
  <c r="AA2909" i="1"/>
  <c r="AA2988" i="1"/>
  <c r="AA2959" i="1"/>
  <c r="AA2915" i="1"/>
  <c r="AA2870" i="1"/>
  <c r="AA2888" i="1"/>
  <c r="AA2967" i="1"/>
  <c r="AA2923" i="1"/>
  <c r="AA2894" i="1"/>
  <c r="AA2973" i="1"/>
  <c r="AA2929" i="1"/>
  <c r="AA2891" i="1"/>
  <c r="AA2971" i="1"/>
  <c r="AA2942" i="1"/>
  <c r="AA2881" i="1"/>
  <c r="AA2945" i="1"/>
  <c r="AA2876" i="1"/>
  <c r="AA2940" i="1"/>
  <c r="AA2879" i="1"/>
  <c r="AA2943" i="1"/>
  <c r="AA2882" i="1"/>
  <c r="AA2946" i="1"/>
  <c r="AA2877" i="1"/>
  <c r="AA2941" i="1"/>
  <c r="AA2880" i="1"/>
  <c r="AA2944" i="1"/>
  <c r="AA2883" i="1"/>
  <c r="AA2947" i="1"/>
  <c r="AA2886" i="1"/>
  <c r="AA2950" i="1"/>
  <c r="AA2892" i="1"/>
  <c r="AA2884" i="1"/>
  <c r="AA2948" i="1"/>
  <c r="AA2887" i="1"/>
  <c r="AA2951" i="1"/>
  <c r="AA2889" i="1"/>
  <c r="AA2953" i="1"/>
  <c r="AA2987" i="1"/>
  <c r="AA2958" i="1"/>
  <c r="AA2914" i="1"/>
  <c r="AA2993" i="1"/>
  <c r="AA2956" i="1"/>
  <c r="AA2912" i="1"/>
  <c r="AA2991" i="1"/>
  <c r="AA2962" i="1"/>
  <c r="AA2934" i="1"/>
  <c r="AA2905" i="1"/>
  <c r="AA2984" i="1"/>
  <c r="AA2932" i="1"/>
  <c r="AA2903" i="1"/>
  <c r="AA2982" i="1"/>
  <c r="AA2938" i="1"/>
  <c r="AA2901" i="1"/>
  <c r="AA2980" i="1"/>
  <c r="AA2952" i="1"/>
  <c r="AA2907" i="1"/>
  <c r="AA2986" i="1"/>
  <c r="AA2957" i="1"/>
  <c r="AA2913" i="1"/>
  <c r="AA2992" i="1"/>
  <c r="AA295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yanhaoyhli(李炎昊)</author>
    <author>jerrylwang</author>
    <author>jerrylwang(汪佳磊)</author>
  </authors>
  <commentList>
    <comment ref="A2" authorId="0" shapeId="0" xr:uid="{00000000-0006-0000-0000-000001000000}">
      <text>
        <r>
          <rPr>
            <b/>
            <sz val="9"/>
            <rFont val="宋体"/>
            <family val="3"/>
            <charset val="134"/>
          </rPr>
          <t>yanhaoyhli(李炎昊):</t>
        </r>
        <r>
          <rPr>
            <sz val="9"/>
            <rFont val="宋体"/>
            <family val="3"/>
            <charset val="134"/>
          </rPr>
          <t xml:space="preserve">
主关卡id+子关卡id</t>
        </r>
      </text>
    </comment>
    <comment ref="B2" authorId="0" shapeId="0" xr:uid="{00000000-0006-0000-0000-000002000000}">
      <text>
        <r>
          <rPr>
            <b/>
            <sz val="9"/>
            <rFont val="宋体"/>
            <family val="3"/>
            <charset val="134"/>
          </rPr>
          <t>yanhaoyhli(李炎昊):</t>
        </r>
        <r>
          <rPr>
            <sz val="9"/>
            <rFont val="宋体"/>
            <family val="3"/>
            <charset val="134"/>
          </rPr>
          <t xml:space="preserve">
刷新组id+波次id，波次预留3位数</t>
        </r>
      </text>
    </comment>
    <comment ref="E2" authorId="1" shapeId="0" xr:uid="{00000000-0006-0000-0000-000003000000}">
      <text>
        <r>
          <rPr>
            <b/>
            <sz val="9"/>
            <rFont val="宋体"/>
            <family val="3"/>
            <charset val="134"/>
          </rPr>
          <t>jerrylwang:</t>
        </r>
        <r>
          <rPr>
            <sz val="9"/>
            <rFont val="宋体"/>
            <family val="3"/>
            <charset val="134"/>
          </rPr>
          <t xml:space="preserve">
配置关卡刷怪时，需要确定每个时间段的怪物数量（提前设计）
每个时间段的怪物数量确定之后，配置此数量在此列，配置左侧对应怪物章节，复制左侧对应目标怪物名，右侧刷怪数量、刷新频率自动生成</t>
        </r>
      </text>
    </comment>
    <comment ref="G2" authorId="1" shapeId="0" xr:uid="{00000000-0006-0000-0000-000004000000}">
      <text>
        <r>
          <rPr>
            <b/>
            <sz val="9"/>
            <rFont val="宋体"/>
            <family val="3"/>
            <charset val="134"/>
          </rPr>
          <t>jerrylwang:</t>
        </r>
        <r>
          <rPr>
            <sz val="9"/>
            <rFont val="宋体"/>
            <family val="3"/>
            <charset val="134"/>
          </rPr>
          <t xml:space="preserve">
调用怪物表id</t>
        </r>
      </text>
    </comment>
    <comment ref="I2" authorId="1" shapeId="0" xr:uid="{00000000-0006-0000-0000-000005000000}">
      <text>
        <r>
          <rPr>
            <b/>
            <sz val="9"/>
            <rFont val="宋体"/>
            <family val="3"/>
            <charset val="134"/>
          </rPr>
          <t>jerrylwang:</t>
        </r>
        <r>
          <rPr>
            <sz val="9"/>
            <rFont val="宋体"/>
            <family val="3"/>
            <charset val="134"/>
          </rPr>
          <t xml:space="preserve">
调用怪物表中怪物组id</t>
        </r>
      </text>
    </comment>
    <comment ref="Q2" authorId="1" shapeId="0" xr:uid="{00000000-0006-0000-0000-000006000000}">
      <text>
        <r>
          <rPr>
            <b/>
            <sz val="9"/>
            <rFont val="宋体"/>
            <family val="3"/>
            <charset val="134"/>
          </rPr>
          <t>jerrylwang:</t>
        </r>
        <r>
          <rPr>
            <sz val="9"/>
            <rFont val="宋体"/>
            <family val="3"/>
            <charset val="134"/>
          </rPr>
          <t xml:space="preserve">
4,5即指距离玩家当前坐标4距离到5距离之间的区域</t>
        </r>
      </text>
    </comment>
    <comment ref="R2" authorId="1" shapeId="0" xr:uid="{00000000-0006-0000-0000-000007000000}">
      <text>
        <r>
          <rPr>
            <b/>
            <sz val="9"/>
            <rFont val="宋体"/>
            <family val="3"/>
            <charset val="134"/>
          </rPr>
          <t>jerrylwang:</t>
        </r>
        <r>
          <rPr>
            <sz val="9"/>
            <rFont val="宋体"/>
            <family val="3"/>
            <charset val="134"/>
          </rPr>
          <t xml:space="preserve">
用于修正刷新范围或为怪物刷新添加随机性时使用</t>
        </r>
      </text>
    </comment>
    <comment ref="S2" authorId="2" shapeId="0" xr:uid="{B03BB0CA-85E5-4386-AE4C-824932E21989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(和怪物/怪物组id一一对应)</t>
        </r>
      </text>
    </comment>
    <comment ref="T2" authorId="1" shapeId="0" xr:uid="{00000000-0006-0000-0000-000008000000}">
      <text>
        <r>
          <rPr>
            <b/>
            <sz val="9"/>
            <rFont val="宋体"/>
            <family val="3"/>
            <charset val="134"/>
          </rPr>
          <t>jerrylwang:</t>
        </r>
        <r>
          <rPr>
            <sz val="9"/>
            <rFont val="宋体"/>
            <family val="3"/>
            <charset val="134"/>
          </rPr>
          <t xml:space="preserve">
尚未使用</t>
        </r>
      </text>
    </comment>
    <comment ref="U2" authorId="1" shapeId="0" xr:uid="{00000000-0006-0000-0000-000009000000}">
      <text>
        <r>
          <rPr>
            <b/>
            <sz val="9"/>
            <rFont val="宋体"/>
            <family val="3"/>
            <charset val="134"/>
          </rPr>
          <t>jerrylwang:</t>
        </r>
        <r>
          <rPr>
            <sz val="9"/>
            <rFont val="宋体"/>
            <family val="3"/>
            <charset val="134"/>
          </rPr>
          <t xml:space="preserve">
0指只刷新一次，1指每秒刷新一次
(和怪物/怪物组id一一对应)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jerrylwang(汪佳磊)</author>
  </authors>
  <commentList>
    <comment ref="A2" authorId="0" shapeId="0" xr:uid="{77B148A5-3BB7-4818-AD4C-57953A4C4AFA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配置在隔壁怪物刷新表中，命名规则为怪物组名+序号名，如无尽1-1为2991怪物组，第一个怪物链为299101</t>
        </r>
      </text>
    </comment>
    <comment ref="B2" authorId="0" shapeId="0" xr:uid="{12094108-984D-404F-B08F-BEF51A79AF92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表示怪物链刷新的陡峭程度_怪物类型_怪物总数量，具体可参见怪物链模板sheet</t>
        </r>
      </text>
    </comment>
    <comment ref="C2" authorId="0" shapeId="0" xr:uid="{C31EAFE7-5BF4-4B56-AB23-101D6BCAFE2C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表示怪物链所属章节，同时用于索引对应章节怪物id</t>
        </r>
      </text>
    </comment>
    <comment ref="D2" authorId="0" shapeId="0" xr:uid="{ECDEFAAA-3EF0-44C0-90A2-88F8DCDB6186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表示怪物链所处时间段，并决定该怪物链中怪物属性的时间系数</t>
        </r>
      </text>
    </comment>
    <comment ref="E2" authorId="0" shapeId="0" xr:uid="{2BE0A82A-1019-4AA9-8FE9-F0ED4B9C9147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表示同一怪物链中的不同波次，按序按条件依次生成这些波次</t>
        </r>
      </text>
    </comment>
    <comment ref="F2" authorId="0" shapeId="0" xr:uid="{3DB689AF-D550-4D3D-967B-81E72C50D529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读取怪物表中的怪物id</t>
        </r>
      </text>
    </comment>
    <comment ref="H2" authorId="0" shapeId="0" xr:uid="{AA988BC6-4D07-4973-9A34-C6104A9CC786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表示单个怪物链中每波刷新怪物的数量</t>
        </r>
      </text>
    </comment>
    <comment ref="I2" authorId="0" shapeId="0" xr:uid="{E2265E86-3F6D-475C-947D-8A89576D27AD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表示从波次1到波次2，所需击杀的最少怪物数量（此怪物必须是左侧配置的怪物）</t>
        </r>
      </text>
    </comment>
    <comment ref="J2" authorId="0" shapeId="0" xr:uid="{80540E60-E798-4085-917E-9EAD9C41CC42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表示怪物链每波怪物生成的范围半径，其圆心为怪物刷新表中所配置刷新范围中的一点</t>
        </r>
      </text>
    </comment>
    <comment ref="K2" authorId="0" shapeId="0" xr:uid="{6CD92998-36AC-4BE7-A733-25BC165D7D2C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表示怪物链从波次1到波次2的最低间隔时间</t>
        </r>
      </text>
    </comment>
    <comment ref="L2" authorId="0" shapeId="0" xr:uid="{F062DDA9-07A7-4963-B39E-3907F8C98647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表示怪物链从波次1到波次2的最大间隔时间</t>
        </r>
      </text>
    </comment>
    <comment ref="M2" authorId="0" shapeId="0" xr:uid="{1060889F-73BB-4F4F-B01B-79650AEB4949}">
      <text>
        <r>
          <rPr>
            <b/>
            <sz val="9"/>
            <color indexed="81"/>
            <rFont val="宋体"/>
            <family val="3"/>
            <charset val="134"/>
          </rPr>
          <t>jerrylwang(汪佳磊):</t>
        </r>
        <r>
          <rPr>
            <sz val="9"/>
            <color indexed="81"/>
            <rFont val="宋体"/>
            <family val="3"/>
            <charset val="134"/>
          </rPr>
          <t xml:space="preserve">
表示怪物属性所读取的时间系数，相应配置在怪物表_时间系数表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<sst xmlns="http://schemas.openxmlformats.org/spreadsheetml/2006/main" count="21026" uniqueCount="389">
  <si>
    <t>刷新组id</t>
  </si>
  <si>
    <t>波次id</t>
  </si>
  <si>
    <t>怪物章节备注</t>
  </si>
  <si>
    <t>怪物名称备注</t>
  </si>
  <si>
    <t>时间点/时间段</t>
  </si>
  <si>
    <t>怪物id</t>
  </si>
  <si>
    <t>怪物组id</t>
  </si>
  <si>
    <t>怪物组名称备注</t>
  </si>
  <si>
    <t>创建怪物链id</t>
  </si>
  <si>
    <t>怪物链名称备注</t>
  </si>
  <si>
    <t>道具id</t>
  </si>
  <si>
    <t>道具名称备注</t>
  </si>
  <si>
    <t>怪物刷新范围</t>
  </si>
  <si>
    <t>刷新范围随机数组</t>
  </si>
  <si>
    <t>刷新数量随机数(预留)</t>
  </si>
  <si>
    <t>刷新事件通告（文本）</t>
  </si>
  <si>
    <t>通告类型（1怪物群，2boss）</t>
  </si>
  <si>
    <t>刷新配置解锁条件</t>
  </si>
  <si>
    <t>id</t>
  </si>
  <si>
    <t>waveCfg.id</t>
  </si>
  <si>
    <t>waveCfg.timeslots[-]</t>
  </si>
  <si>
    <t>waveCfg.monsterId</t>
  </si>
  <si>
    <t>waveCfg.dropItemId</t>
  </si>
  <si>
    <t>waveCfg.range[,]</t>
  </si>
  <si>
    <t>waveCfg.randRange[,]</t>
  </si>
  <si>
    <t>waveCfg.showMsgStr</t>
  </si>
  <si>
    <t>showMsgType</t>
  </si>
  <si>
    <t>waveCfg.unlockCond.conditionRelation</t>
  </si>
  <si>
    <t>1-1</t>
  </si>
  <si>
    <t>0,0</t>
  </si>
  <si>
    <t>0-30</t>
  </si>
  <si>
    <t>16,16.5</t>
  </si>
  <si>
    <t>60-90</t>
  </si>
  <si>
    <t>7.5,8</t>
  </si>
  <si>
    <t>冲锋阵型_狼</t>
  </si>
  <si>
    <t>12,12.5</t>
  </si>
  <si>
    <t>95-100</t>
  </si>
  <si>
    <t>100-120</t>
  </si>
  <si>
    <t>120-150</t>
  </si>
  <si>
    <t>150-180</t>
  </si>
  <si>
    <t>蓝色经验</t>
  </si>
  <si>
    <t>定制宝箱：必定掉落血包</t>
  </si>
  <si>
    <t>1-2</t>
  </si>
  <si>
    <t>30-60</t>
  </si>
  <si>
    <t>70-90</t>
  </si>
  <si>
    <t>151-180</t>
  </si>
  <si>
    <t>180-210</t>
  </si>
  <si>
    <t>定制宝箱：经验替换金币</t>
  </si>
  <si>
    <t>2-1</t>
  </si>
  <si>
    <t>270-300</t>
  </si>
  <si>
    <t>300-330</t>
  </si>
  <si>
    <t>金币</t>
  </si>
  <si>
    <t>330-360</t>
  </si>
  <si>
    <t>2-2</t>
  </si>
  <si>
    <t/>
  </si>
  <si>
    <t>240-270</t>
  </si>
  <si>
    <t>2-3</t>
  </si>
  <si>
    <t>2-4</t>
  </si>
  <si>
    <t>90-120</t>
  </si>
  <si>
    <t>360-390</t>
  </si>
  <si>
    <t>420-450</t>
  </si>
  <si>
    <t>450-480</t>
  </si>
  <si>
    <t>390-420</t>
  </si>
  <si>
    <t>3-1</t>
  </si>
  <si>
    <t>210-240</t>
  </si>
  <si>
    <t>测试</t>
  </si>
  <si>
    <t>怪物链id</t>
  </si>
  <si>
    <t>波次</t>
  </si>
  <si>
    <t>怪物名称</t>
  </si>
  <si>
    <t>怪物数量</t>
  </si>
  <si>
    <t>创建半径</t>
  </si>
  <si>
    <t>创建时间延迟</t>
  </si>
  <si>
    <t>时间节点</t>
  </si>
  <si>
    <t>目标刷怪数量</t>
  </si>
  <si>
    <t>时间段，秒为单位</t>
  </si>
  <si>
    <t>搜索列</t>
  </si>
  <si>
    <t>刷新表_刷新数量</t>
  </si>
  <si>
    <t>刷新表_刷新频率</t>
  </si>
  <si>
    <t>只能填整数</t>
  </si>
  <si>
    <t>0.5min</t>
  </si>
  <si>
    <t>1min</t>
  </si>
  <si>
    <t>1.5min</t>
  </si>
  <si>
    <t>2min</t>
  </si>
  <si>
    <t>2.5min</t>
  </si>
  <si>
    <t>3min</t>
  </si>
  <si>
    <t>3.5min</t>
  </si>
  <si>
    <t>4min</t>
  </si>
  <si>
    <t>4.5min</t>
  </si>
  <si>
    <t>5min</t>
  </si>
  <si>
    <t>5.5min</t>
  </si>
  <si>
    <t>6min</t>
  </si>
  <si>
    <t>6.5min</t>
  </si>
  <si>
    <t>7min</t>
  </si>
  <si>
    <t>7.5min</t>
  </si>
  <si>
    <t>8min</t>
  </si>
  <si>
    <t>测试用木桩怪</t>
  </si>
  <si>
    <t>8,9</t>
    <phoneticPr fontId="6" type="noConversion"/>
  </si>
  <si>
    <t>怪物名称备注</t>
    <phoneticPr fontId="6" type="noConversion"/>
  </si>
  <si>
    <t>怪物数量（策划配置）</t>
    <phoneticPr fontId="6" type="noConversion"/>
  </si>
  <si>
    <t>waveCfg.randCount[,]</t>
    <phoneticPr fontId="6" type="noConversion"/>
  </si>
  <si>
    <t>waveCfg.timeInterval[,]</t>
    <phoneticPr fontId="6" type="noConversion"/>
  </si>
  <si>
    <t>waveCfg.count</t>
    <phoneticPr fontId="6" type="noConversion"/>
  </si>
  <si>
    <t>waveCfg.monsterGroupId</t>
    <phoneticPr fontId="6" type="noConversion"/>
  </si>
  <si>
    <t>60-80</t>
    <phoneticPr fontId="6" type="noConversion"/>
  </si>
  <si>
    <t>100-110</t>
    <phoneticPr fontId="6" type="noConversion"/>
  </si>
  <si>
    <t>16,16.5</t>
    <phoneticPr fontId="6" type="noConversion"/>
  </si>
  <si>
    <t>30-50</t>
    <phoneticPr fontId="6" type="noConversion"/>
  </si>
  <si>
    <t>12,12.5</t>
    <phoneticPr fontId="6" type="noConversion"/>
  </si>
  <si>
    <t>5-30</t>
    <phoneticPr fontId="6" type="noConversion"/>
  </si>
  <si>
    <t>14,14.5</t>
    <phoneticPr fontId="6" type="noConversion"/>
  </si>
  <si>
    <t>条件与</t>
    <phoneticPr fontId="6" type="noConversion"/>
  </si>
  <si>
    <t>gameLevel{level: 3004}</t>
    <phoneticPr fontId="6" type="noConversion"/>
  </si>
  <si>
    <t>寻宝道具 - 无尽臂环</t>
    <phoneticPr fontId="6" type="noConversion"/>
  </si>
  <si>
    <t>寻宝道具 - 金币之握</t>
    <phoneticPr fontId="6" type="noConversion"/>
  </si>
  <si>
    <t>5-4</t>
    <phoneticPr fontId="6" type="noConversion"/>
  </si>
  <si>
    <t>寻宝道具 -  拂晓金冠</t>
    <phoneticPr fontId="6" type="noConversion"/>
  </si>
  <si>
    <t>刷新配置解锁条件</t>
    <phoneticPr fontId="6" type="noConversion"/>
  </si>
  <si>
    <t>30-300</t>
    <phoneticPr fontId="6" type="noConversion"/>
  </si>
  <si>
    <t>20-300</t>
    <phoneticPr fontId="6" type="noConversion"/>
  </si>
  <si>
    <t>15,15.5</t>
    <phoneticPr fontId="6" type="noConversion"/>
  </si>
  <si>
    <t>10,10.5</t>
    <phoneticPr fontId="6" type="noConversion"/>
  </si>
  <si>
    <t>紫色经验</t>
    <phoneticPr fontId="6" type="noConversion"/>
  </si>
  <si>
    <t>小狼</t>
    <phoneticPr fontId="6" type="noConversion"/>
  </si>
  <si>
    <t>弓兵1</t>
    <phoneticPr fontId="6" type="noConversion"/>
  </si>
  <si>
    <t>鹰</t>
    <phoneticPr fontId="6" type="noConversion"/>
  </si>
  <si>
    <t>小熊</t>
    <phoneticPr fontId="6" type="noConversion"/>
  </si>
  <si>
    <t>大象</t>
  </si>
  <si>
    <t>斗兽场饲养员</t>
    <phoneticPr fontId="6" type="noConversion"/>
  </si>
  <si>
    <t>3-2</t>
    <phoneticPr fontId="6" type="noConversion"/>
  </si>
  <si>
    <t>5-1</t>
    <phoneticPr fontId="6" type="noConversion"/>
  </si>
  <si>
    <t>毒气怪</t>
    <phoneticPr fontId="6" type="noConversion"/>
  </si>
  <si>
    <t>小象</t>
    <phoneticPr fontId="6" type="noConversion"/>
  </si>
  <si>
    <t>荒漠法师</t>
    <phoneticPr fontId="6" type="noConversion"/>
  </si>
  <si>
    <t>密林窃贼</t>
    <phoneticPr fontId="6" type="noConversion"/>
  </si>
  <si>
    <t>狼人（紫）</t>
    <phoneticPr fontId="6" type="noConversion"/>
  </si>
  <si>
    <t>3-1</t>
    <phoneticPr fontId="6" type="noConversion"/>
  </si>
  <si>
    <t>弓兵2</t>
    <phoneticPr fontId="6" type="noConversion"/>
  </si>
  <si>
    <t>鳄鱼</t>
    <phoneticPr fontId="6" type="noConversion"/>
  </si>
  <si>
    <t>斗兽场饲养员</t>
  </si>
  <si>
    <t>斗兽场监管员</t>
    <phoneticPr fontId="6" type="noConversion"/>
  </si>
  <si>
    <t>巨象</t>
    <phoneticPr fontId="6" type="noConversion"/>
  </si>
  <si>
    <t>4-3</t>
    <phoneticPr fontId="6" type="noConversion"/>
  </si>
  <si>
    <t>蓝色经验</t>
    <phoneticPr fontId="6" type="noConversion"/>
  </si>
  <si>
    <t>盾兵2（红）</t>
    <phoneticPr fontId="6" type="noConversion"/>
  </si>
  <si>
    <t>大象</t>
    <phoneticPr fontId="6" type="noConversion"/>
  </si>
  <si>
    <t>毒气怪2</t>
    <phoneticPr fontId="6" type="noConversion"/>
  </si>
  <si>
    <t>5-2</t>
    <phoneticPr fontId="6" type="noConversion"/>
  </si>
  <si>
    <t>狼人（灰）</t>
    <phoneticPr fontId="6" type="noConversion"/>
  </si>
  <si>
    <t>狼人</t>
    <phoneticPr fontId="6" type="noConversion"/>
  </si>
  <si>
    <t>3-3</t>
    <phoneticPr fontId="6" type="noConversion"/>
  </si>
  <si>
    <t>4-4</t>
    <phoneticPr fontId="6" type="noConversion"/>
  </si>
  <si>
    <t>盾兵1（灰）</t>
    <phoneticPr fontId="6" type="noConversion"/>
  </si>
  <si>
    <t>大窃贼</t>
    <phoneticPr fontId="6" type="noConversion"/>
  </si>
  <si>
    <t>5-3</t>
    <phoneticPr fontId="6" type="noConversion"/>
  </si>
  <si>
    <t>3-4</t>
    <phoneticPr fontId="6" type="noConversion"/>
  </si>
  <si>
    <t>4-2</t>
    <phoneticPr fontId="6" type="noConversion"/>
  </si>
  <si>
    <t>毒气怪</t>
  </si>
  <si>
    <t>4-1</t>
    <phoneticPr fontId="6" type="noConversion"/>
  </si>
  <si>
    <t>斯芬克斯的幻影</t>
    <phoneticPr fontId="6" type="noConversion"/>
  </si>
  <si>
    <t>250-270</t>
    <phoneticPr fontId="6" type="noConversion"/>
  </si>
  <si>
    <t>15,25</t>
    <phoneticPr fontId="6" type="noConversion"/>
  </si>
  <si>
    <t>notAccomplishment{id: 400699}</t>
    <phoneticPr fontId="6" type="noConversion"/>
  </si>
  <si>
    <t>notAccomplishment{id: 400599}</t>
    <phoneticPr fontId="6" type="noConversion"/>
  </si>
  <si>
    <t>notAccomplishment{id: 400499}</t>
    <phoneticPr fontId="6" type="noConversion"/>
  </si>
  <si>
    <t>160-180</t>
    <phoneticPr fontId="6" type="noConversion"/>
  </si>
  <si>
    <t>2-1</t>
    <phoneticPr fontId="6" type="noConversion"/>
  </si>
  <si>
    <t>剑兵1</t>
    <phoneticPr fontId="6" type="noConversion"/>
  </si>
  <si>
    <t>骑兵1</t>
    <phoneticPr fontId="6" type="noConversion"/>
  </si>
  <si>
    <t>2-2</t>
    <phoneticPr fontId="6" type="noConversion"/>
  </si>
  <si>
    <t>剑兵2</t>
    <phoneticPr fontId="6" type="noConversion"/>
  </si>
  <si>
    <t>骑兵2（灰）</t>
    <phoneticPr fontId="6" type="noConversion"/>
  </si>
  <si>
    <t>大熊</t>
    <phoneticPr fontId="6" type="noConversion"/>
  </si>
  <si>
    <t>2-3</t>
    <phoneticPr fontId="6" type="noConversion"/>
  </si>
  <si>
    <t>2-4</t>
    <phoneticPr fontId="6" type="noConversion"/>
  </si>
  <si>
    <t>酒桶</t>
    <phoneticPr fontId="6" type="noConversion"/>
  </si>
  <si>
    <t>酒桶2</t>
    <phoneticPr fontId="6" type="noConversion"/>
  </si>
  <si>
    <t>id</t>
    <phoneticPr fontId="6" type="noConversion"/>
  </si>
  <si>
    <t>waveConf.index</t>
    <phoneticPr fontId="6" type="noConversion"/>
  </si>
  <si>
    <t xml:space="preserve"> waveConf.monsterId</t>
    <phoneticPr fontId="6" type="noConversion"/>
  </si>
  <si>
    <t>convert(ResSurvival.proto, table_SurvivalMonsterSpawnConf, SurvivalMonsterSpawnConf.pbin)</t>
    <phoneticPr fontId="6" type="noConversion"/>
  </si>
  <si>
    <t xml:space="preserve"> waveConf.count</t>
    <phoneticPr fontId="6" type="noConversion"/>
  </si>
  <si>
    <t xml:space="preserve"> waveConf.range</t>
    <phoneticPr fontId="6" type="noConversion"/>
  </si>
  <si>
    <t xml:space="preserve"> waveConf.delay</t>
    <phoneticPr fontId="6" type="noConversion"/>
  </si>
  <si>
    <t xml:space="preserve"> waveConf.maxDuration</t>
    <phoneticPr fontId="6" type="noConversion"/>
  </si>
  <si>
    <t>最大创建时间间隔</t>
    <phoneticPr fontId="6" type="noConversion"/>
  </si>
  <si>
    <t>目标数量</t>
    <phoneticPr fontId="6" type="noConversion"/>
  </si>
  <si>
    <t xml:space="preserve"> waveConf.targetCount</t>
    <phoneticPr fontId="6" type="noConversion"/>
  </si>
  <si>
    <t>时间系数</t>
    <phoneticPr fontId="6" type="noConversion"/>
  </si>
  <si>
    <t xml:space="preserve"> waveConf.timeRatio</t>
    <phoneticPr fontId="6" type="noConversion"/>
  </si>
  <si>
    <t>convert(ResSurvival.proto, table_SurvivalMonsterLinkConf, SurvivalMonsterLinkConf.pbin)</t>
    <phoneticPr fontId="6" type="noConversion"/>
  </si>
  <si>
    <t>waveCfg.monsterLinkId</t>
    <phoneticPr fontId="6" type="noConversion"/>
  </si>
  <si>
    <t>330-360</t>
    <phoneticPr fontId="6" type="noConversion"/>
  </si>
  <si>
    <t>8.5min</t>
    <phoneticPr fontId="6" type="noConversion"/>
  </si>
  <si>
    <t>480-510</t>
    <phoneticPr fontId="6" type="noConversion"/>
  </si>
  <si>
    <t>9min</t>
    <phoneticPr fontId="6" type="noConversion"/>
  </si>
  <si>
    <t>510-540</t>
    <phoneticPr fontId="6" type="noConversion"/>
  </si>
  <si>
    <t>9.5min</t>
    <phoneticPr fontId="6" type="noConversion"/>
  </si>
  <si>
    <t>540-570</t>
    <phoneticPr fontId="6" type="noConversion"/>
  </si>
  <si>
    <t>10min</t>
    <phoneticPr fontId="6" type="noConversion"/>
  </si>
  <si>
    <t>570-600</t>
    <phoneticPr fontId="6" type="noConversion"/>
  </si>
  <si>
    <t>360-390</t>
    <phoneticPr fontId="6" type="noConversion"/>
  </si>
  <si>
    <t>390-420</t>
    <phoneticPr fontId="6" type="noConversion"/>
  </si>
  <si>
    <t>420-450</t>
    <phoneticPr fontId="6" type="noConversion"/>
  </si>
  <si>
    <t>450-480</t>
    <phoneticPr fontId="6" type="noConversion"/>
  </si>
  <si>
    <t>30-600</t>
    <phoneticPr fontId="6" type="noConversion"/>
  </si>
  <si>
    <t>20-600</t>
    <phoneticPr fontId="6" type="noConversion"/>
  </si>
  <si>
    <t>无尽1-1</t>
  </si>
  <si>
    <t>无尽1-1</t>
    <phoneticPr fontId="6" type="noConversion"/>
  </si>
  <si>
    <t>盾兵2（红）</t>
  </si>
  <si>
    <t>大狼人</t>
    <phoneticPr fontId="6" type="noConversion"/>
  </si>
  <si>
    <t>蛮族百夫长</t>
    <phoneticPr fontId="6" type="noConversion"/>
  </si>
  <si>
    <t>无尽1-2</t>
    <phoneticPr fontId="6" type="noConversion"/>
  </si>
  <si>
    <t>无尽1-3</t>
    <phoneticPr fontId="6" type="noConversion"/>
  </si>
  <si>
    <t>无尽2-1</t>
    <phoneticPr fontId="6" type="noConversion"/>
  </si>
  <si>
    <t>无尽2-2</t>
    <phoneticPr fontId="6" type="noConversion"/>
  </si>
  <si>
    <t>裁判官</t>
    <phoneticPr fontId="6" type="noConversion"/>
  </si>
  <si>
    <t>无尽2-3</t>
    <phoneticPr fontId="6" type="noConversion"/>
  </si>
  <si>
    <t>无尽3-1</t>
    <phoneticPr fontId="6" type="noConversion"/>
  </si>
  <si>
    <t>10.5min</t>
    <phoneticPr fontId="6" type="noConversion"/>
  </si>
  <si>
    <t>600-630</t>
    <phoneticPr fontId="6" type="noConversion"/>
  </si>
  <si>
    <t>11min</t>
    <phoneticPr fontId="6" type="noConversion"/>
  </si>
  <si>
    <t>630-660</t>
    <phoneticPr fontId="6" type="noConversion"/>
  </si>
  <si>
    <t>11.5min</t>
    <phoneticPr fontId="6" type="noConversion"/>
  </si>
  <si>
    <t>660-690</t>
    <phoneticPr fontId="6" type="noConversion"/>
  </si>
  <si>
    <t>12min</t>
    <phoneticPr fontId="6" type="noConversion"/>
  </si>
  <si>
    <t>690-720</t>
    <phoneticPr fontId="6" type="noConversion"/>
  </si>
  <si>
    <t>12.5min</t>
    <phoneticPr fontId="6" type="noConversion"/>
  </si>
  <si>
    <t>720-750</t>
    <phoneticPr fontId="6" type="noConversion"/>
  </si>
  <si>
    <t>13min</t>
    <phoneticPr fontId="6" type="noConversion"/>
  </si>
  <si>
    <t>750-780</t>
    <phoneticPr fontId="6" type="noConversion"/>
  </si>
  <si>
    <t>13.5min</t>
    <phoneticPr fontId="6" type="noConversion"/>
  </si>
  <si>
    <t>780-810</t>
    <phoneticPr fontId="6" type="noConversion"/>
  </si>
  <si>
    <t>14min</t>
    <phoneticPr fontId="6" type="noConversion"/>
  </si>
  <si>
    <t>810-840</t>
    <phoneticPr fontId="6" type="noConversion"/>
  </si>
  <si>
    <t>14.5min</t>
    <phoneticPr fontId="6" type="noConversion"/>
  </si>
  <si>
    <t>840-870</t>
    <phoneticPr fontId="6" type="noConversion"/>
  </si>
  <si>
    <t>15min</t>
    <phoneticPr fontId="6" type="noConversion"/>
  </si>
  <si>
    <t>870-900</t>
    <phoneticPr fontId="6" type="noConversion"/>
  </si>
  <si>
    <t>鹰</t>
  </si>
  <si>
    <t>小象</t>
  </si>
  <si>
    <t>密林窃贼</t>
  </si>
  <si>
    <t>窃贼首领</t>
    <phoneticPr fontId="6" type="noConversion"/>
  </si>
  <si>
    <t>无尽3-2</t>
  </si>
  <si>
    <t>无尽3-3</t>
  </si>
  <si>
    <t>木马</t>
    <phoneticPr fontId="6" type="noConversion"/>
  </si>
  <si>
    <t>无尽4-1</t>
  </si>
  <si>
    <t>小熊</t>
  </si>
  <si>
    <t>狼人（紫）</t>
  </si>
  <si>
    <t>定制宝箱：经验替换金币</t>
    <phoneticPr fontId="6" type="noConversion"/>
  </si>
  <si>
    <t>无尽4-2</t>
  </si>
  <si>
    <t>无尽4-3</t>
  </si>
  <si>
    <t>怪物链50_平滑的_模板1</t>
    <phoneticPr fontId="6" type="noConversion"/>
  </si>
  <si>
    <t>怪物链50_骤变的_模板1</t>
    <phoneticPr fontId="6" type="noConversion"/>
  </si>
  <si>
    <t>创建时间延迟</t>
    <phoneticPr fontId="6" type="noConversion"/>
  </si>
  <si>
    <t>初级</t>
    <phoneticPr fontId="6" type="noConversion"/>
  </si>
  <si>
    <t>怪物链100_平滑的_模板1</t>
    <phoneticPr fontId="6" type="noConversion"/>
  </si>
  <si>
    <t>怪物链100_骤变的_模板1</t>
    <phoneticPr fontId="6" type="noConversion"/>
  </si>
  <si>
    <t>怪物链200_平滑的_模板1</t>
    <phoneticPr fontId="6" type="noConversion"/>
  </si>
  <si>
    <t>怪物链50_平滑的_模板2</t>
    <phoneticPr fontId="6" type="noConversion"/>
  </si>
  <si>
    <t>怪物链50_骤变的_模板2</t>
    <phoneticPr fontId="6" type="noConversion"/>
  </si>
  <si>
    <t>怪物链100_平滑的_模板2</t>
    <phoneticPr fontId="6" type="noConversion"/>
  </si>
  <si>
    <t>怪物链100_骤变的_模板2</t>
    <phoneticPr fontId="6" type="noConversion"/>
  </si>
  <si>
    <t>怪物链200_平滑的_模板2</t>
    <phoneticPr fontId="6" type="noConversion"/>
  </si>
  <si>
    <t>怪物链200_骤变的_模板2</t>
    <phoneticPr fontId="6" type="noConversion"/>
  </si>
  <si>
    <t>怪物章节备注</t>
    <phoneticPr fontId="6" type="noConversion"/>
  </si>
  <si>
    <t>5min前用</t>
    <phoneticPr fontId="6" type="noConversion"/>
  </si>
  <si>
    <t>5min后用</t>
    <phoneticPr fontId="6" type="noConversion"/>
  </si>
  <si>
    <t>怪物链类型备注</t>
    <phoneticPr fontId="6" type="noConversion"/>
  </si>
  <si>
    <t>平滑_初级_100</t>
    <phoneticPr fontId="6" type="noConversion"/>
  </si>
  <si>
    <t>平滑_中级_100</t>
    <phoneticPr fontId="6" type="noConversion"/>
  </si>
  <si>
    <t>骤变_中级_100</t>
    <phoneticPr fontId="6" type="noConversion"/>
  </si>
  <si>
    <t>骤变_高级_100</t>
    <phoneticPr fontId="6" type="noConversion"/>
  </si>
  <si>
    <t>骤变_特殊_50</t>
    <phoneticPr fontId="6" type="noConversion"/>
  </si>
  <si>
    <t>平滑_初级_50</t>
    <phoneticPr fontId="6" type="noConversion"/>
  </si>
  <si>
    <t>平滑_中级_50</t>
    <phoneticPr fontId="6" type="noConversion"/>
  </si>
  <si>
    <t>骤变_中级_50</t>
    <phoneticPr fontId="6" type="noConversion"/>
  </si>
  <si>
    <t>骤变_高级_50</t>
    <phoneticPr fontId="6" type="noConversion"/>
  </si>
  <si>
    <t>平滑_高级_50</t>
    <phoneticPr fontId="6" type="noConversion"/>
  </si>
  <si>
    <t>时间备注</t>
    <phoneticPr fontId="6" type="noConversion"/>
  </si>
  <si>
    <t>30-60</t>
    <phoneticPr fontId="6" type="noConversion"/>
  </si>
  <si>
    <t>60-90</t>
    <phoneticPr fontId="6" type="noConversion"/>
  </si>
  <si>
    <t>150-180</t>
    <phoneticPr fontId="6" type="noConversion"/>
  </si>
  <si>
    <t>210-240</t>
    <phoneticPr fontId="6" type="noConversion"/>
  </si>
  <si>
    <t>240-270</t>
    <phoneticPr fontId="6" type="noConversion"/>
  </si>
  <si>
    <t>270-300</t>
    <phoneticPr fontId="6" type="noConversion"/>
  </si>
  <si>
    <t>180-210</t>
    <phoneticPr fontId="6" type="noConversion"/>
  </si>
  <si>
    <t>平滑_特殊_50</t>
    <phoneticPr fontId="6" type="noConversion"/>
  </si>
  <si>
    <t>怪物链时间备注</t>
    <phoneticPr fontId="6" type="noConversion"/>
  </si>
  <si>
    <t>骑兵2（灰）</t>
  </si>
  <si>
    <t>90-120</t>
    <phoneticPr fontId="6" type="noConversion"/>
  </si>
  <si>
    <t>骤变_初级_100</t>
    <phoneticPr fontId="6" type="noConversion"/>
  </si>
  <si>
    <t>无尽3-2</t>
    <phoneticPr fontId="6" type="noConversion"/>
  </si>
  <si>
    <t>无尽3-3</t>
    <phoneticPr fontId="6" type="noConversion"/>
  </si>
  <si>
    <t>平滑_高级_100</t>
    <phoneticPr fontId="6" type="noConversion"/>
  </si>
  <si>
    <t>无尽4-1</t>
    <phoneticPr fontId="6" type="noConversion"/>
  </si>
  <si>
    <t>无尽4-2</t>
    <phoneticPr fontId="6" type="noConversion"/>
  </si>
  <si>
    <t>无尽4-3</t>
    <phoneticPr fontId="6" type="noConversion"/>
  </si>
  <si>
    <t>120-150</t>
    <phoneticPr fontId="6" type="noConversion"/>
  </si>
  <si>
    <t>0-30</t>
    <phoneticPr fontId="6" type="noConversion"/>
  </si>
  <si>
    <t>5,5.5</t>
    <phoneticPr fontId="6" type="noConversion"/>
  </si>
  <si>
    <t>0-600</t>
    <phoneticPr fontId="6" type="noConversion"/>
  </si>
  <si>
    <t>7.5,8</t>
    <phoneticPr fontId="6" type="noConversion"/>
  </si>
  <si>
    <t>4,6.5</t>
    <phoneticPr fontId="6" type="noConversion"/>
  </si>
  <si>
    <t>获得经验</t>
    <phoneticPr fontId="6" type="noConversion"/>
  </si>
  <si>
    <t>等级</t>
    <phoneticPr fontId="6" type="noConversion"/>
  </si>
  <si>
    <t>刷怪时长</t>
    <phoneticPr fontId="6" type="noConversion"/>
  </si>
  <si>
    <t>怪物链30_骤变的_模板1</t>
    <phoneticPr fontId="6" type="noConversion"/>
  </si>
  <si>
    <t>怪物链30_骤变的_模板2</t>
    <phoneticPr fontId="6" type="noConversion"/>
  </si>
  <si>
    <t>骤变_特殊_30</t>
    <phoneticPr fontId="6" type="noConversion"/>
  </si>
  <si>
    <t>10,11</t>
    <phoneticPr fontId="6" type="noConversion"/>
  </si>
  <si>
    <t>最后一分钟怪物链，最低创建时间为5s</t>
    <phoneticPr fontId="6" type="noConversion"/>
  </si>
  <si>
    <t>前两个无尽关卡怪物链，最低创建时间统一为60s（除最后一分钟外）</t>
    <phoneticPr fontId="6" type="noConversion"/>
  </si>
  <si>
    <t>其它怪物链按模板走</t>
    <phoneticPr fontId="6" type="noConversion"/>
  </si>
  <si>
    <t>疯狂酒桶</t>
    <phoneticPr fontId="6" type="noConversion"/>
  </si>
  <si>
    <t>waveCfg.unlockCond.conditions[2].condOneOf</t>
    <phoneticPr fontId="6" type="noConversion"/>
  </si>
  <si>
    <t>270-295</t>
    <phoneticPr fontId="6" type="noConversion"/>
  </si>
  <si>
    <t>0-120</t>
    <phoneticPr fontId="6" type="noConversion"/>
  </si>
  <si>
    <t>30-720</t>
    <phoneticPr fontId="6" type="noConversion"/>
  </si>
  <si>
    <t>20-720</t>
    <phoneticPr fontId="6" type="noConversion"/>
  </si>
  <si>
    <t>`</t>
    <phoneticPr fontId="6" type="noConversion"/>
  </si>
  <si>
    <t>紫色蒙杜克</t>
    <phoneticPr fontId="6" type="noConversion"/>
  </si>
  <si>
    <t>怪物分数</t>
    <phoneticPr fontId="6" type="noConversion"/>
  </si>
  <si>
    <t>无尽1-2</t>
  </si>
  <si>
    <t>无尽1-3</t>
  </si>
  <si>
    <t>无尽2-1</t>
  </si>
  <si>
    <t>无尽2-2</t>
  </si>
  <si>
    <t>无尽2-3</t>
  </si>
  <si>
    <t>无尽3-1</t>
  </si>
  <si>
    <t>关卡</t>
    <phoneticPr fontId="6" type="noConversion"/>
  </si>
  <si>
    <t>怪物数量</t>
    <phoneticPr fontId="6" type="noConversion"/>
  </si>
  <si>
    <t>时间分数</t>
    <phoneticPr fontId="6" type="noConversion"/>
  </si>
  <si>
    <t>分数系数</t>
    <phoneticPr fontId="6" type="noConversion"/>
  </si>
  <si>
    <t>怪物链分数</t>
    <phoneticPr fontId="6" type="noConversion"/>
  </si>
  <si>
    <t>总分</t>
    <phoneticPr fontId="6" type="noConversion"/>
  </si>
  <si>
    <t>成就1</t>
    <phoneticPr fontId="6" type="noConversion"/>
  </si>
  <si>
    <t>成就2</t>
    <phoneticPr fontId="6" type="noConversion"/>
  </si>
  <si>
    <t>waveCfg.unlockCond.conditions[1].condOneOf</t>
    <phoneticPr fontId="6" type="noConversion"/>
  </si>
  <si>
    <t>300-330</t>
    <phoneticPr fontId="6" type="noConversion"/>
  </si>
  <si>
    <t>阵型怪</t>
    <phoneticPr fontId="6" type="noConversion"/>
  </si>
  <si>
    <t>剑兵1-升级</t>
    <phoneticPr fontId="6" type="noConversion"/>
  </si>
  <si>
    <t>剑兵2-升级</t>
    <phoneticPr fontId="6" type="noConversion"/>
  </si>
  <si>
    <t>小狼-升级</t>
    <phoneticPr fontId="6" type="noConversion"/>
  </si>
  <si>
    <t>鹰-升级</t>
    <phoneticPr fontId="6" type="noConversion"/>
  </si>
  <si>
    <t>盾兵2（红）-升级</t>
    <phoneticPr fontId="6" type="noConversion"/>
  </si>
  <si>
    <t>小象-升级</t>
    <phoneticPr fontId="6" type="noConversion"/>
  </si>
  <si>
    <t>0-300</t>
    <phoneticPr fontId="6" type="noConversion"/>
  </si>
  <si>
    <t>刷新数量</t>
    <phoneticPr fontId="6" type="noConversion"/>
  </si>
  <si>
    <t>刷新频率</t>
    <phoneticPr fontId="6" type="noConversion"/>
  </si>
  <si>
    <t>无尽1-4</t>
  </si>
  <si>
    <t>无尽2-4</t>
  </si>
  <si>
    <t>无尽3-4</t>
  </si>
  <si>
    <t>无尽4-4</t>
  </si>
  <si>
    <t>6,10</t>
    <phoneticPr fontId="6" type="noConversion"/>
  </si>
  <si>
    <t>无尽1-4</t>
    <phoneticPr fontId="6" type="noConversion"/>
  </si>
  <si>
    <t>无尽2-4</t>
    <phoneticPr fontId="6" type="noConversion"/>
  </si>
  <si>
    <t>无尽3-4</t>
    <phoneticPr fontId="6" type="noConversion"/>
  </si>
  <si>
    <t>无尽4-4</t>
    <phoneticPr fontId="6" type="noConversion"/>
  </si>
  <si>
    <t>塔罗牌测试</t>
    <phoneticPr fontId="6" type="noConversion"/>
  </si>
  <si>
    <t>无尽1-5</t>
  </si>
  <si>
    <t>无尽2-5</t>
  </si>
  <si>
    <t>无尽3-5</t>
  </si>
  <si>
    <t>无尽4-5</t>
  </si>
  <si>
    <t>平滑_初级_75</t>
    <phoneticPr fontId="6" type="noConversion"/>
  </si>
  <si>
    <t>平滑_特殊_75</t>
    <phoneticPr fontId="6" type="noConversion"/>
  </si>
  <si>
    <t>平滑_中级_150</t>
    <phoneticPr fontId="6" type="noConversion"/>
  </si>
  <si>
    <t>平滑_高级_75</t>
    <phoneticPr fontId="6" type="noConversion"/>
  </si>
  <si>
    <t>骤变_中级_75</t>
    <phoneticPr fontId="6" type="noConversion"/>
  </si>
  <si>
    <t>骤变_特殊_75</t>
    <phoneticPr fontId="6" type="noConversion"/>
  </si>
  <si>
    <t>骤变_高级_150</t>
    <phoneticPr fontId="6" type="noConversion"/>
  </si>
  <si>
    <t>怪物链150_平滑的_模板2</t>
    <phoneticPr fontId="6" type="noConversion"/>
  </si>
  <si>
    <t>怪物链75_平滑的_模板2</t>
    <phoneticPr fontId="6" type="noConversion"/>
  </si>
  <si>
    <t>怪物链150_骤变的_模板2</t>
    <phoneticPr fontId="6" type="noConversion"/>
  </si>
  <si>
    <t>怪物链75_骤变的_模板2</t>
    <phoneticPr fontId="6" type="noConversion"/>
  </si>
  <si>
    <t>平滑_初级_150</t>
    <phoneticPr fontId="6" type="noConversion"/>
  </si>
  <si>
    <t>平滑_中级_75</t>
    <phoneticPr fontId="6" type="noConversion"/>
  </si>
  <si>
    <t>骤变_高级_75</t>
    <phoneticPr fontId="6" type="noConversion"/>
  </si>
  <si>
    <t>骤变_中级_150</t>
    <phoneticPr fontId="6" type="noConversion"/>
  </si>
  <si>
    <t>平滑_高级_150</t>
    <phoneticPr fontId="6" type="noConversion"/>
  </si>
  <si>
    <t>《阿斯托拉尔手札》</t>
    <phoneticPr fontId="6" type="noConversion"/>
  </si>
  <si>
    <t>notAccomplishment{id: 700001}</t>
    <phoneticPr fontId="6" type="noConversion"/>
  </si>
  <si>
    <t>无尽4-5</t>
    <phoneticPr fontId="6" type="noConversion"/>
  </si>
  <si>
    <t>是否强制刷出</t>
    <phoneticPr fontId="6" type="noConversion"/>
  </si>
  <si>
    <t>waveCfg.forceSpawnItem</t>
    <phoneticPr fontId="6" type="noConversion"/>
  </si>
  <si>
    <t>塔罗牌_狼</t>
    <phoneticPr fontId="6" type="noConversion"/>
  </si>
  <si>
    <t>骤变_初级_150</t>
    <phoneticPr fontId="6" type="noConversion"/>
  </si>
  <si>
    <t>8,10</t>
    <phoneticPr fontId="6" type="noConversion"/>
  </si>
  <si>
    <t>骤变_特殊_150</t>
    <phoneticPr fontId="6" type="noConversion"/>
  </si>
  <si>
    <t>平滑_特殊_150</t>
    <phoneticPr fontId="6" type="noConversion"/>
  </si>
  <si>
    <t>featureUnlock{featureId: 3016}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</si>
</sst>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等线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2" tint="-0.249977111117893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2" tint="-0.249977111117893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theme="2" tint="-0.249977111117893"/>
      <name val="等线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5" fillId="0" borderId="0">
      <alignment vertical="center"/>
    </xf>
    <xf numFmtId="0" fontId="5" fillId="0" borderId="0"/>
  </cellStyleXfs>
  <cellXfs count="10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0" fillId="7" borderId="0" xfId="0" applyFill="1"/>
    <xf numFmtId="0" fontId="5" fillId="0" borderId="0" xfId="0" applyFont="1"/>
    <xf numFmtId="0" fontId="5" fillId="0" borderId="0" xfId="0" applyFont="1" applyAlignment="1">
      <alignment horizontal="right"/>
    </xf>
    <xf numFmtId="0" fontId="8" fillId="3" borderId="0" xfId="0" applyFont="1" applyFill="1" applyAlignment="1">
      <alignment horizontal="right"/>
    </xf>
    <xf numFmtId="0" fontId="8" fillId="3" borderId="0" xfId="0" applyFont="1" applyFill="1"/>
    <xf numFmtId="0" fontId="0" fillId="10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Fill="1" applyAlignment="1">
      <alignment horizontal="left"/>
    </xf>
    <xf numFmtId="0" fontId="12" fillId="0" borderId="0" xfId="0" applyFont="1" applyFill="1" applyAlignment="1">
      <alignment horizontal="center"/>
    </xf>
    <xf numFmtId="0" fontId="12" fillId="3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 applyFill="1" applyAlignment="1">
      <alignment horizontal="center"/>
    </xf>
    <xf numFmtId="0" fontId="1" fillId="5" borderId="0" xfId="0" applyFont="1" applyFill="1"/>
    <xf numFmtId="0" fontId="1" fillId="0" borderId="0" xfId="0" applyFont="1" applyFill="1"/>
    <xf numFmtId="0" fontId="1" fillId="6" borderId="0" xfId="0" applyFont="1" applyFill="1"/>
    <xf numFmtId="0" fontId="1" fillId="8" borderId="0" xfId="0" applyFont="1" applyFill="1"/>
    <xf numFmtId="0" fontId="1" fillId="0" borderId="0" xfId="0" applyFont="1" applyAlignment="1">
      <alignment horizontal="center"/>
    </xf>
    <xf numFmtId="0" fontId="1" fillId="2" borderId="0" xfId="0" applyFont="1" applyFill="1"/>
    <xf numFmtId="0" fontId="14" fillId="0" borderId="0" xfId="0" applyFont="1" applyFill="1"/>
    <xf numFmtId="0" fontId="14" fillId="0" borderId="0" xfId="0" applyFont="1"/>
    <xf numFmtId="0" fontId="1" fillId="10" borderId="0" xfId="0" applyFont="1" applyFill="1"/>
    <xf numFmtId="0" fontId="1" fillId="7" borderId="0" xfId="0" applyFont="1" applyFill="1"/>
    <xf numFmtId="0" fontId="11" fillId="0" borderId="0" xfId="0" applyFont="1" applyAlignment="1">
      <alignment horizontal="center"/>
    </xf>
    <xf numFmtId="0" fontId="12" fillId="0" borderId="0" xfId="0" applyFont="1"/>
    <xf numFmtId="0" fontId="5" fillId="0" borderId="1" xfId="2" applyFont="1" applyBorder="1" applyAlignment="1">
      <alignment horizontal="left" vertical="center"/>
    </xf>
    <xf numFmtId="0" fontId="5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Fill="1" applyAlignment="1">
      <alignment horizontal="left"/>
    </xf>
    <xf numFmtId="0" fontId="8" fillId="3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left" vertical="center"/>
    </xf>
    <xf numFmtId="0" fontId="17" fillId="3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0" fontId="5" fillId="5" borderId="0" xfId="0" applyFont="1" applyFill="1"/>
    <xf numFmtId="0" fontId="5" fillId="0" borderId="0" xfId="0" applyFont="1" applyFill="1"/>
    <xf numFmtId="49" fontId="5" fillId="0" borderId="1" xfId="0" applyNumberFormat="1" applyFont="1" applyBorder="1" applyAlignment="1">
      <alignment horizontal="center"/>
    </xf>
    <xf numFmtId="0" fontId="5" fillId="6" borderId="0" xfId="0" applyFont="1" applyFill="1"/>
    <xf numFmtId="0" fontId="15" fillId="0" borderId="1" xfId="0" applyFont="1" applyBorder="1" applyAlignment="1">
      <alignment horizontal="center" vertical="center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 vertical="center"/>
    </xf>
    <xf numFmtId="49" fontId="5" fillId="8" borderId="1" xfId="0" applyNumberFormat="1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5" fillId="8" borderId="0" xfId="0" applyFont="1" applyFill="1"/>
    <xf numFmtId="0" fontId="5" fillId="0" borderId="0" xfId="0" applyFont="1" applyAlignment="1">
      <alignment horizontal="center"/>
    </xf>
    <xf numFmtId="0" fontId="5" fillId="2" borderId="0" xfId="0" applyFont="1" applyFill="1"/>
    <xf numFmtId="0" fontId="17" fillId="0" borderId="1" xfId="0" applyFont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5" fillId="10" borderId="0" xfId="0" applyFont="1" applyFill="1"/>
    <xf numFmtId="0" fontId="7" fillId="7" borderId="1" xfId="0" applyFont="1" applyFill="1" applyBorder="1" applyAlignment="1">
      <alignment horizontal="center"/>
    </xf>
    <xf numFmtId="0" fontId="5" fillId="7" borderId="0" xfId="0" applyFont="1" applyFill="1"/>
    <xf numFmtId="49" fontId="5" fillId="7" borderId="1" xfId="0" applyNumberFormat="1" applyFont="1" applyFill="1" applyBorder="1" applyAlignment="1">
      <alignment horizontal="center" vertical="center"/>
    </xf>
    <xf numFmtId="0" fontId="5" fillId="0" borderId="0" xfId="2"/>
    <xf numFmtId="0" fontId="5" fillId="0" borderId="1" xfId="2" applyBorder="1" applyAlignment="1">
      <alignment horizontal="center"/>
    </xf>
    <xf numFmtId="0" fontId="5" fillId="11" borderId="1" xfId="2" applyFill="1" applyBorder="1" applyAlignment="1">
      <alignment horizontal="center"/>
    </xf>
    <xf numFmtId="0" fontId="5" fillId="5" borderId="1" xfId="2" applyFill="1" applyBorder="1" applyAlignment="1">
      <alignment horizontal="center"/>
    </xf>
    <xf numFmtId="0" fontId="8" fillId="9" borderId="1" xfId="2" applyFont="1" applyFill="1" applyBorder="1" applyAlignment="1">
      <alignment horizontal="center"/>
    </xf>
    <xf numFmtId="0" fontId="8" fillId="11" borderId="1" xfId="2" applyFont="1" applyFill="1" applyBorder="1" applyAlignment="1">
      <alignment horizontal="center"/>
    </xf>
    <xf numFmtId="0" fontId="8" fillId="5" borderId="1" xfId="2" applyFont="1" applyFill="1" applyBorder="1" applyAlignment="1">
      <alignment horizontal="center"/>
    </xf>
    <xf numFmtId="0" fontId="2" fillId="7" borderId="1" xfId="2" applyFont="1" applyFill="1" applyBorder="1" applyAlignment="1">
      <alignment horizontal="center"/>
    </xf>
  </cellXfs>
  <cellStyles count="3">
    <cellStyle name="常规" xfId="0" builtinId="0"/>
    <cellStyle name="常规 2" xfId="1" xr:uid="{00000000-0005-0000-0000-000031000000}"/>
    <cellStyle name="常规 3" xfId="2" xr:uid="{00000000-0005-0000-0000-000032000000}"/>
  </cellStyles>
  <dxfs count="7830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eetMetadata" Target="metadata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Trunk\common\excel\xls\Main\survivor\F_&#21103;&#29609;&#27861;&#24618;&#29289;&#34920;.xlsx" TargetMode="External"/><Relationship Id="rId1" Type="http://schemas.openxmlformats.org/officeDocument/2006/relationships/externalLinkPath" Target="F_&#21103;&#29609;&#27861;&#24618;&#29289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Trunk\common\excel\xls\Main\survivor\F_&#21103;&#29609;&#27861;&#36947;&#20855;&#34920;.xlsx" TargetMode="External"/><Relationship Id="rId1" Type="http://schemas.openxmlformats.org/officeDocument/2006/relationships/externalLinkPath" Target="F_&#21103;&#29609;&#27861;&#36947;&#20855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Trunk\common\excel\xls\Main\survivor\F_&#21103;&#29609;&#27861;&#33521;&#38596;&#34920;.xlsx" TargetMode="External"/><Relationship Id="rId1" Type="http://schemas.openxmlformats.org/officeDocument/2006/relationships/externalLinkPath" Target="F_&#21103;&#29609;&#27861;&#33521;&#38596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怪物表"/>
      <sheetName val="怪物数据表"/>
      <sheetName val="怪物时间系数表"/>
      <sheetName val="怪物阵型表"/>
      <sheetName val="怪物AI表"/>
    </sheetNames>
    <sheetDataSet>
      <sheetData sheetId="0">
        <row r="1">
          <cell r="A1" t="str">
            <v>convert(ResSurvival.proto, table_SurvivalMonsterConf, SurvivalMonsterConf.pbin)</v>
          </cell>
        </row>
        <row r="2">
          <cell r="A2" t="str">
            <v>怪物id</v>
          </cell>
          <cell r="B2" t="str">
            <v>怪物章节</v>
          </cell>
          <cell r="C2" t="str">
            <v>名称备注</v>
          </cell>
          <cell r="J2" t="str">
            <v>怪物稀有度</v>
          </cell>
          <cell r="U2" t="str">
            <v>怪物掉落奖励</v>
          </cell>
        </row>
        <row r="3">
          <cell r="A3" t="str">
            <v>id</v>
          </cell>
          <cell r="J3" t="str">
            <v>monsterType</v>
          </cell>
          <cell r="U3" t="str">
            <v>dropItemRet[|]{id;count;weight}</v>
          </cell>
        </row>
        <row r="4">
          <cell r="A4">
            <v>1</v>
          </cell>
          <cell r="C4" t="str">
            <v>冲锋阵型_狼</v>
          </cell>
          <cell r="J4">
            <v>1</v>
          </cell>
          <cell r="U4" t="str">
            <v>4;1;80</v>
          </cell>
        </row>
        <row r="5">
          <cell r="A5">
            <v>2</v>
          </cell>
          <cell r="C5" t="str">
            <v>狼</v>
          </cell>
          <cell r="J5">
            <v>1</v>
          </cell>
          <cell r="U5" t="str">
            <v>2;1;80</v>
          </cell>
        </row>
        <row r="6">
          <cell r="A6">
            <v>3</v>
          </cell>
          <cell r="C6" t="str">
            <v>高速狼</v>
          </cell>
          <cell r="J6">
            <v>1</v>
          </cell>
          <cell r="U6" t="str">
            <v>4;1;80</v>
          </cell>
        </row>
        <row r="7">
          <cell r="A7">
            <v>4</v>
          </cell>
          <cell r="C7" t="str">
            <v>熊</v>
          </cell>
          <cell r="J7">
            <v>1</v>
          </cell>
          <cell r="U7" t="str">
            <v>4;1;80</v>
          </cell>
        </row>
        <row r="8">
          <cell r="A8">
            <v>5</v>
          </cell>
          <cell r="C8" t="str">
            <v>马</v>
          </cell>
          <cell r="J8">
            <v>1</v>
          </cell>
          <cell r="U8" t="str">
            <v>4;1;70|5;1;30</v>
          </cell>
        </row>
        <row r="9">
          <cell r="A9">
            <v>6</v>
          </cell>
          <cell r="C9" t="str">
            <v>剑兵1</v>
          </cell>
          <cell r="J9">
            <v>1</v>
          </cell>
          <cell r="U9" t="str">
            <v>2;1;80</v>
          </cell>
        </row>
        <row r="10">
          <cell r="A10">
            <v>7</v>
          </cell>
          <cell r="C10" t="str">
            <v>剑兵2</v>
          </cell>
          <cell r="J10">
            <v>1</v>
          </cell>
          <cell r="U10" t="str">
            <v>4;1;80</v>
          </cell>
        </row>
        <row r="11">
          <cell r="A11">
            <v>8</v>
          </cell>
          <cell r="C11" t="str">
            <v>高级剑兵1</v>
          </cell>
          <cell r="J11">
            <v>1</v>
          </cell>
          <cell r="U11" t="str">
            <v>4;1;70|5;1;30</v>
          </cell>
        </row>
        <row r="12">
          <cell r="A12">
            <v>9</v>
          </cell>
          <cell r="C12" t="str">
            <v>高级剑兵2</v>
          </cell>
          <cell r="J12">
            <v>1</v>
          </cell>
          <cell r="U12" t="str">
            <v>4;1;70|5;1;30</v>
          </cell>
        </row>
        <row r="13">
          <cell r="A13">
            <v>10</v>
          </cell>
          <cell r="C13" t="str">
            <v>骑兵1</v>
          </cell>
          <cell r="J13">
            <v>1</v>
          </cell>
        </row>
        <row r="14">
          <cell r="A14">
            <v>11</v>
          </cell>
          <cell r="C14" t="str">
            <v>骑兵2</v>
          </cell>
          <cell r="J14">
            <v>1</v>
          </cell>
          <cell r="U14" t="str">
            <v>4;1;70|5;1;30</v>
          </cell>
        </row>
        <row r="15">
          <cell r="A15">
            <v>14</v>
          </cell>
          <cell r="C15" t="str">
            <v>弓兵1</v>
          </cell>
          <cell r="J15">
            <v>1</v>
          </cell>
        </row>
        <row r="16">
          <cell r="A16">
            <v>15</v>
          </cell>
          <cell r="C16" t="str">
            <v>弓兵2</v>
          </cell>
          <cell r="J16">
            <v>1</v>
          </cell>
        </row>
        <row r="17">
          <cell r="A17">
            <v>18</v>
          </cell>
          <cell r="C17" t="str">
            <v>圆环阵型怪_枪兵1</v>
          </cell>
          <cell r="J17">
            <v>4</v>
          </cell>
          <cell r="U17" t="str">
            <v>4;1;80</v>
          </cell>
        </row>
        <row r="18">
          <cell r="A18">
            <v>19</v>
          </cell>
          <cell r="C18" t="str">
            <v>圆环阵型怪_枪兵2</v>
          </cell>
          <cell r="J18">
            <v>4</v>
          </cell>
          <cell r="U18" t="str">
            <v>4;1;80</v>
          </cell>
        </row>
        <row r="19">
          <cell r="A19">
            <v>22</v>
          </cell>
          <cell r="C19" t="str">
            <v>盾兵（紫）</v>
          </cell>
          <cell r="J19">
            <v>1</v>
          </cell>
          <cell r="U19" t="str">
            <v>4;1;70|5;1;30</v>
          </cell>
        </row>
        <row r="20">
          <cell r="A20">
            <v>23</v>
          </cell>
          <cell r="C20" t="str">
            <v>盾兵2（红）</v>
          </cell>
          <cell r="J20">
            <v>1</v>
          </cell>
          <cell r="U20" t="str">
            <v>4;1;70|5;1;30</v>
          </cell>
        </row>
        <row r="21">
          <cell r="A21">
            <v>24</v>
          </cell>
          <cell r="C21" t="str">
            <v>精英骑士</v>
          </cell>
          <cell r="J21">
            <v>2</v>
          </cell>
          <cell r="U21" t="str">
            <v>12;1;50|13;1;50</v>
          </cell>
        </row>
        <row r="22">
          <cell r="A22">
            <v>25</v>
          </cell>
          <cell r="C22" t="str">
            <v>紫色蒙杜克</v>
          </cell>
          <cell r="J22">
            <v>3</v>
          </cell>
          <cell r="U22" t="str">
            <v>6;1;100</v>
          </cell>
        </row>
        <row r="23">
          <cell r="A23">
            <v>26</v>
          </cell>
          <cell r="C23" t="str">
            <v>双骑士</v>
          </cell>
          <cell r="J23">
            <v>2</v>
          </cell>
          <cell r="U23" t="str">
            <v>12;1;50|13;1;50</v>
          </cell>
        </row>
        <row r="24">
          <cell r="A24">
            <v>27</v>
          </cell>
          <cell r="C24" t="str">
            <v>灰色骑士1</v>
          </cell>
          <cell r="J24">
            <v>1</v>
          </cell>
          <cell r="U24" t="str">
            <v>12;1;50|13;1;50</v>
          </cell>
        </row>
        <row r="25">
          <cell r="A25">
            <v>28</v>
          </cell>
          <cell r="C25" t="str">
            <v>灰色骑士2</v>
          </cell>
          <cell r="J25">
            <v>1</v>
          </cell>
          <cell r="U25" t="str">
            <v>12;1;50|13;1;50</v>
          </cell>
        </row>
        <row r="26">
          <cell r="A26">
            <v>29</v>
          </cell>
          <cell r="C26" t="str">
            <v>巫师</v>
          </cell>
          <cell r="J26">
            <v>2</v>
          </cell>
          <cell r="U26" t="str">
            <v>4;1;70|5;1;30</v>
          </cell>
        </row>
        <row r="27">
          <cell r="A27">
            <v>30</v>
          </cell>
          <cell r="C27" t="str">
            <v>红色骑士</v>
          </cell>
          <cell r="J27">
            <v>3</v>
          </cell>
        </row>
        <row r="28">
          <cell r="A28">
            <v>31</v>
          </cell>
          <cell r="C28" t="str">
            <v>酒桶</v>
          </cell>
          <cell r="J28">
            <v>2</v>
          </cell>
          <cell r="U28" t="str">
            <v>4;1;70|5;1;30</v>
          </cell>
        </row>
        <row r="29">
          <cell r="A29">
            <v>32</v>
          </cell>
          <cell r="C29" t="str">
            <v>刺客</v>
          </cell>
          <cell r="J29">
            <v>2</v>
          </cell>
          <cell r="U29" t="str">
            <v>4;1;70|5;1;30</v>
          </cell>
        </row>
        <row r="30">
          <cell r="A30">
            <v>33</v>
          </cell>
          <cell r="C30" t="str">
            <v>狼人</v>
          </cell>
          <cell r="J30">
            <v>2</v>
          </cell>
          <cell r="U30" t="str">
            <v>12;1;50|13;1;50</v>
          </cell>
        </row>
        <row r="31">
          <cell r="A31">
            <v>34</v>
          </cell>
          <cell r="C31" t="str">
            <v>测试精英宝箱用_狼</v>
          </cell>
          <cell r="J31">
            <v>1</v>
          </cell>
          <cell r="U31" t="str">
            <v>4;1;80</v>
          </cell>
        </row>
        <row r="32">
          <cell r="A32">
            <v>35</v>
          </cell>
          <cell r="C32" t="str">
            <v>测试精英宝箱用_狼</v>
          </cell>
          <cell r="J32">
            <v>1</v>
          </cell>
          <cell r="U32" t="str">
            <v>12;1;50|13;1;50</v>
          </cell>
        </row>
        <row r="33">
          <cell r="A33">
            <v>36</v>
          </cell>
          <cell r="C33" t="str">
            <v>羊</v>
          </cell>
          <cell r="J33">
            <v>1</v>
          </cell>
          <cell r="U33" t="str">
            <v>4;1;80</v>
          </cell>
        </row>
        <row r="34">
          <cell r="A34">
            <v>37</v>
          </cell>
          <cell r="C34" t="str">
            <v>鹿</v>
          </cell>
          <cell r="J34">
            <v>1</v>
          </cell>
          <cell r="U34" t="str">
            <v>4;1;80</v>
          </cell>
        </row>
        <row r="35">
          <cell r="A35">
            <v>38</v>
          </cell>
          <cell r="C35" t="str">
            <v>大象</v>
          </cell>
          <cell r="J35">
            <v>3</v>
          </cell>
          <cell r="U35" t="str">
            <v>6;1;100</v>
          </cell>
        </row>
        <row r="36">
          <cell r="A36">
            <v>39</v>
          </cell>
          <cell r="C36" t="str">
            <v>血狼</v>
          </cell>
          <cell r="J36">
            <v>2</v>
          </cell>
          <cell r="U36" t="str">
            <v>4;1;70|5;1;30</v>
          </cell>
        </row>
        <row r="37">
          <cell r="A37">
            <v>40</v>
          </cell>
          <cell r="C37" t="str">
            <v>传令官</v>
          </cell>
          <cell r="J37">
            <v>1</v>
          </cell>
          <cell r="U37" t="str">
            <v>4;1;80</v>
          </cell>
        </row>
        <row r="38">
          <cell r="A38">
            <v>41</v>
          </cell>
          <cell r="C38" t="str">
            <v>木马</v>
          </cell>
          <cell r="J38">
            <v>3</v>
          </cell>
          <cell r="U38" t="str">
            <v>6;1;100</v>
          </cell>
        </row>
        <row r="39">
          <cell r="A39">
            <v>42</v>
          </cell>
          <cell r="C39" t="str">
            <v>精英射手</v>
          </cell>
          <cell r="J39">
            <v>2</v>
          </cell>
          <cell r="U39" t="str">
            <v>4;1;70|5;1;30</v>
          </cell>
        </row>
        <row r="40">
          <cell r="A40">
            <v>43</v>
          </cell>
          <cell r="C40" t="str">
            <v>新手守护boss骑兵</v>
          </cell>
          <cell r="J40">
            <v>2</v>
          </cell>
          <cell r="U40" t="str">
            <v>4;1;80</v>
          </cell>
        </row>
        <row r="41">
          <cell r="A41">
            <v>44</v>
          </cell>
          <cell r="C41" t="str">
            <v>新手刺客</v>
          </cell>
          <cell r="J41">
            <v>2</v>
          </cell>
          <cell r="U41" t="str">
            <v>4;1;80</v>
          </cell>
        </row>
        <row r="42">
          <cell r="A42">
            <v>45</v>
          </cell>
          <cell r="C42" t="str">
            <v>新手boss投石车</v>
          </cell>
          <cell r="J42">
            <v>2</v>
          </cell>
          <cell r="U42" t="str">
            <v>4;1;70|5;1;30</v>
          </cell>
        </row>
        <row r="43">
          <cell r="A43">
            <v>46</v>
          </cell>
          <cell r="C43" t="str">
            <v>新手狼</v>
          </cell>
          <cell r="J43">
            <v>1</v>
          </cell>
          <cell r="U43" t="str">
            <v>4;1;80</v>
          </cell>
        </row>
        <row r="44">
          <cell r="A44">
            <v>47</v>
          </cell>
          <cell r="C44" t="str">
            <v>新手剑兵</v>
          </cell>
          <cell r="J44">
            <v>1</v>
          </cell>
          <cell r="U44" t="str">
            <v>4;1;80</v>
          </cell>
        </row>
        <row r="45">
          <cell r="A45">
            <v>48</v>
          </cell>
          <cell r="C45" t="str">
            <v>鹰</v>
          </cell>
          <cell r="J45">
            <v>1</v>
          </cell>
          <cell r="U45" t="str">
            <v>4;1;80</v>
          </cell>
        </row>
        <row r="46">
          <cell r="A46">
            <v>49</v>
          </cell>
          <cell r="C46" t="str">
            <v>新手小投石车</v>
          </cell>
          <cell r="J46">
            <v>2</v>
          </cell>
          <cell r="U46" t="str">
            <v>4;1;70|5;1;30</v>
          </cell>
        </row>
        <row r="47">
          <cell r="A47">
            <v>50</v>
          </cell>
          <cell r="C47" t="str">
            <v>新手枪兵1</v>
          </cell>
          <cell r="J47">
            <v>1</v>
          </cell>
          <cell r="U47" t="str">
            <v>4;1;70|5;1;30</v>
          </cell>
        </row>
        <row r="48">
          <cell r="A48">
            <v>51</v>
          </cell>
          <cell r="C48" t="str">
            <v>新手栅栏怪</v>
          </cell>
          <cell r="J48">
            <v>1</v>
          </cell>
          <cell r="U48" t="str">
            <v>4;1;70|5;1;30</v>
          </cell>
        </row>
        <row r="49">
          <cell r="A49">
            <v>52</v>
          </cell>
          <cell r="C49" t="str">
            <v>新手剑兵2</v>
          </cell>
          <cell r="J49">
            <v>1</v>
          </cell>
          <cell r="U49" t="str">
            <v>4;1;70|5;1;30</v>
          </cell>
        </row>
        <row r="50">
          <cell r="A50">
            <v>53</v>
          </cell>
          <cell r="C50" t="str">
            <v>新手栅栏怪2</v>
          </cell>
          <cell r="J50">
            <v>1</v>
          </cell>
          <cell r="U50" t="str">
            <v>4;1;80</v>
          </cell>
        </row>
        <row r="51">
          <cell r="A51">
            <v>54</v>
          </cell>
          <cell r="C51" t="str">
            <v>裁判官</v>
          </cell>
          <cell r="J51">
            <v>3</v>
          </cell>
          <cell r="U51" t="str">
            <v>4;1;70|5;1;30</v>
          </cell>
        </row>
        <row r="52">
          <cell r="A52">
            <v>55</v>
          </cell>
          <cell r="C52" t="str">
            <v>大祭司</v>
          </cell>
          <cell r="J52">
            <v>3</v>
          </cell>
          <cell r="U52" t="str">
            <v>4;1;70|5;1;30</v>
          </cell>
        </row>
        <row r="53">
          <cell r="A53">
            <v>56</v>
          </cell>
          <cell r="C53" t="str">
            <v>斯芬克斯的幻影</v>
          </cell>
          <cell r="J53">
            <v>3</v>
          </cell>
          <cell r="U53" t="str">
            <v>4;1;70|5;1;30</v>
          </cell>
        </row>
        <row r="54">
          <cell r="A54">
            <v>57</v>
          </cell>
          <cell r="C54" t="str">
            <v>毒气怪</v>
          </cell>
          <cell r="J54">
            <v>1</v>
          </cell>
          <cell r="U54" t="str">
            <v>4;1;70|5;1;30</v>
          </cell>
        </row>
        <row r="55">
          <cell r="A55">
            <v>58</v>
          </cell>
          <cell r="C55" t="str">
            <v>自爆炸药桶</v>
          </cell>
          <cell r="J55">
            <v>1</v>
          </cell>
        </row>
        <row r="56">
          <cell r="A56">
            <v>59</v>
          </cell>
          <cell r="C56" t="str">
            <v>鳄鱼</v>
          </cell>
          <cell r="J56">
            <v>1</v>
          </cell>
          <cell r="U56" t="str">
            <v>4;1;70|5;1;30</v>
          </cell>
        </row>
        <row r="57">
          <cell r="A57">
            <v>60</v>
          </cell>
          <cell r="C57" t="str">
            <v>斗兽场饲养员</v>
          </cell>
          <cell r="J57">
            <v>1</v>
          </cell>
          <cell r="U57" t="str">
            <v>4;1;70|5;1;30</v>
          </cell>
        </row>
        <row r="58">
          <cell r="A58">
            <v>61</v>
          </cell>
          <cell r="C58" t="str">
            <v>窃贼首领</v>
          </cell>
          <cell r="J58">
            <v>3</v>
          </cell>
          <cell r="U58" t="str">
            <v>6;1;100</v>
          </cell>
        </row>
        <row r="59">
          <cell r="A59">
            <v>62</v>
          </cell>
          <cell r="C59" t="str">
            <v>自爆炸药桶</v>
          </cell>
          <cell r="J59">
            <v>1</v>
          </cell>
        </row>
        <row r="60">
          <cell r="A60">
            <v>63</v>
          </cell>
          <cell r="B60" t="str">
            <v>3-1</v>
          </cell>
          <cell r="C60" t="str">
            <v>荒漠法师</v>
          </cell>
          <cell r="J60">
            <v>3</v>
          </cell>
          <cell r="U60" t="str">
            <v>6;1;100</v>
          </cell>
        </row>
        <row r="61">
          <cell r="A61">
            <v>908001</v>
          </cell>
          <cell r="C61" t="str">
            <v>测试用木桩怪</v>
          </cell>
          <cell r="J61">
            <v>1</v>
          </cell>
        </row>
        <row r="62">
          <cell r="A62">
            <v>64</v>
          </cell>
          <cell r="C62" t="str">
            <v>测试冲锋阵型_狼</v>
          </cell>
          <cell r="J62">
            <v>1</v>
          </cell>
          <cell r="U62" t="str">
            <v>4;1;80</v>
          </cell>
        </row>
        <row r="63">
          <cell r="A63">
            <v>65</v>
          </cell>
          <cell r="C63" t="str">
            <v>测试剑兵1</v>
          </cell>
          <cell r="J63">
            <v>1</v>
          </cell>
          <cell r="U63" t="str">
            <v>2;1;80</v>
          </cell>
        </row>
        <row r="64">
          <cell r="A64">
            <v>66</v>
          </cell>
          <cell r="C64" t="str">
            <v>测试狼人</v>
          </cell>
          <cell r="J64">
            <v>2</v>
          </cell>
          <cell r="U64" t="str">
            <v>1002;1;100</v>
          </cell>
        </row>
        <row r="65">
          <cell r="A65">
            <v>67</v>
          </cell>
          <cell r="B65" t="str">
            <v>3-4</v>
          </cell>
          <cell r="C65" t="str">
            <v>测试巨象</v>
          </cell>
          <cell r="J65">
            <v>3</v>
          </cell>
          <cell r="U65" t="str">
            <v>6;1;100</v>
          </cell>
        </row>
        <row r="66">
          <cell r="A66">
            <v>110101</v>
          </cell>
          <cell r="B66" t="str">
            <v>1-1</v>
          </cell>
          <cell r="C66" t="str">
            <v>冲锋阵型_狼</v>
          </cell>
          <cell r="J66">
            <v>1</v>
          </cell>
          <cell r="U66" t="str">
            <v>4;1;80</v>
          </cell>
        </row>
        <row r="67">
          <cell r="A67">
            <v>110102</v>
          </cell>
          <cell r="B67" t="str">
            <v>1-1</v>
          </cell>
          <cell r="C67" t="str">
            <v>小狼</v>
          </cell>
          <cell r="J67">
            <v>1</v>
          </cell>
          <cell r="U67" t="str">
            <v>4;1;80</v>
          </cell>
        </row>
        <row r="68">
          <cell r="A68">
            <v>110103</v>
          </cell>
          <cell r="B68" t="str">
            <v>1-1</v>
          </cell>
          <cell r="C68" t="str">
            <v>剑兵1</v>
          </cell>
          <cell r="J68">
            <v>1</v>
          </cell>
          <cell r="U68" t="str">
            <v>4;1;80</v>
          </cell>
        </row>
        <row r="69">
          <cell r="A69">
            <v>110104</v>
          </cell>
          <cell r="B69" t="str">
            <v>1-1</v>
          </cell>
          <cell r="C69" t="str">
            <v>盾兵（紫）</v>
          </cell>
          <cell r="J69">
            <v>1</v>
          </cell>
          <cell r="U69" t="str">
            <v>4;1;70|5;1;30</v>
          </cell>
        </row>
        <row r="70">
          <cell r="A70">
            <v>110105</v>
          </cell>
          <cell r="B70" t="str">
            <v>1-1</v>
          </cell>
          <cell r="C70" t="str">
            <v>大熊</v>
          </cell>
          <cell r="J70">
            <v>2</v>
          </cell>
          <cell r="U70" t="str">
            <v>1001;1;100</v>
          </cell>
        </row>
        <row r="71">
          <cell r="A71">
            <v>110201</v>
          </cell>
          <cell r="B71" t="str">
            <v>1-2</v>
          </cell>
          <cell r="C71" t="str">
            <v>冲锋阵型_狼</v>
          </cell>
          <cell r="J71">
            <v>1</v>
          </cell>
          <cell r="U71" t="str">
            <v>4;1;80</v>
          </cell>
        </row>
        <row r="72">
          <cell r="A72">
            <v>110202</v>
          </cell>
          <cell r="B72" t="str">
            <v>1-2</v>
          </cell>
          <cell r="C72" t="str">
            <v>小狼</v>
          </cell>
          <cell r="J72">
            <v>1</v>
          </cell>
          <cell r="U72" t="str">
            <v>4;1;80</v>
          </cell>
        </row>
        <row r="73">
          <cell r="A73">
            <v>110203</v>
          </cell>
          <cell r="B73" t="str">
            <v>1-2</v>
          </cell>
          <cell r="C73" t="str">
            <v>小熊</v>
          </cell>
          <cell r="J73">
            <v>1</v>
          </cell>
          <cell r="U73" t="str">
            <v>4;1;70|5;1;30</v>
          </cell>
        </row>
        <row r="74">
          <cell r="A74">
            <v>110204</v>
          </cell>
          <cell r="B74" t="str">
            <v>1-2</v>
          </cell>
          <cell r="C74" t="str">
            <v>盾兵（紫）</v>
          </cell>
          <cell r="J74">
            <v>1</v>
          </cell>
          <cell r="U74" t="str">
            <v>4;1;80</v>
          </cell>
        </row>
        <row r="75">
          <cell r="A75">
            <v>110205</v>
          </cell>
          <cell r="B75" t="str">
            <v>1-2</v>
          </cell>
          <cell r="C75" t="str">
            <v>盾兵2（红）</v>
          </cell>
          <cell r="J75">
            <v>1</v>
          </cell>
          <cell r="U75" t="str">
            <v>4;1;70|5;1;30</v>
          </cell>
        </row>
        <row r="76">
          <cell r="A76">
            <v>110206</v>
          </cell>
          <cell r="B76" t="str">
            <v>1-2</v>
          </cell>
          <cell r="C76" t="str">
            <v>狼人</v>
          </cell>
          <cell r="J76">
            <v>2</v>
          </cell>
          <cell r="U76" t="str">
            <v>1002;1;100</v>
          </cell>
        </row>
        <row r="77">
          <cell r="A77">
            <v>110207</v>
          </cell>
          <cell r="B77" t="str">
            <v>1-2</v>
          </cell>
          <cell r="C77" t="str">
            <v>紫色蒙杜克</v>
          </cell>
          <cell r="J77">
            <v>3</v>
          </cell>
          <cell r="U77" t="str">
            <v>6;1;100</v>
          </cell>
        </row>
        <row r="78">
          <cell r="A78">
            <v>110208</v>
          </cell>
          <cell r="B78" t="str">
            <v>1-2</v>
          </cell>
          <cell r="C78" t="str">
            <v>圆环阵型怪_枪兵1</v>
          </cell>
          <cell r="J78">
            <v>4</v>
          </cell>
          <cell r="U78" t="str">
            <v>4;1;80</v>
          </cell>
        </row>
        <row r="79">
          <cell r="A79">
            <v>110209</v>
          </cell>
          <cell r="B79" t="str">
            <v>1-2</v>
          </cell>
          <cell r="C79" t="str">
            <v>圆环阵型怪_枪兵2</v>
          </cell>
          <cell r="J79">
            <v>4</v>
          </cell>
          <cell r="U79" t="str">
            <v>4;1;80</v>
          </cell>
        </row>
        <row r="80">
          <cell r="A80">
            <v>120101</v>
          </cell>
          <cell r="B80" t="str">
            <v>2-1</v>
          </cell>
          <cell r="C80" t="str">
            <v>冲锋阵型_狼</v>
          </cell>
          <cell r="J80">
            <v>1</v>
          </cell>
          <cell r="U80" t="str">
            <v>4;1;80</v>
          </cell>
        </row>
        <row r="81">
          <cell r="A81">
            <v>120102</v>
          </cell>
          <cell r="B81" t="str">
            <v>2-1</v>
          </cell>
          <cell r="C81" t="str">
            <v>小狼</v>
          </cell>
          <cell r="J81">
            <v>1</v>
          </cell>
          <cell r="U81" t="str">
            <v>4;1;80</v>
          </cell>
        </row>
        <row r="82">
          <cell r="A82">
            <v>120103</v>
          </cell>
          <cell r="B82" t="str">
            <v>2-1</v>
          </cell>
          <cell r="C82" t="str">
            <v>小熊</v>
          </cell>
          <cell r="J82">
            <v>1</v>
          </cell>
          <cell r="U82" t="str">
            <v>4;1;80</v>
          </cell>
        </row>
        <row r="83">
          <cell r="A83">
            <v>120104</v>
          </cell>
          <cell r="B83" t="str">
            <v>2-1</v>
          </cell>
          <cell r="C83" t="str">
            <v>剑兵1</v>
          </cell>
          <cell r="J83">
            <v>1</v>
          </cell>
          <cell r="U83" t="str">
            <v>4;1;80</v>
          </cell>
        </row>
        <row r="84">
          <cell r="A84">
            <v>120105</v>
          </cell>
          <cell r="B84" t="str">
            <v>2-1</v>
          </cell>
          <cell r="C84" t="str">
            <v>剑兵2</v>
          </cell>
          <cell r="J84">
            <v>1</v>
          </cell>
          <cell r="U84" t="str">
            <v>4;1;80</v>
          </cell>
        </row>
        <row r="85">
          <cell r="A85">
            <v>120106</v>
          </cell>
          <cell r="B85" t="str">
            <v>2-1</v>
          </cell>
          <cell r="C85" t="str">
            <v>骑兵1</v>
          </cell>
          <cell r="J85">
            <v>1</v>
          </cell>
          <cell r="U85" t="str">
            <v>4;1;70|5;1;30</v>
          </cell>
        </row>
        <row r="86">
          <cell r="A86">
            <v>120107</v>
          </cell>
          <cell r="B86" t="str">
            <v>2-1</v>
          </cell>
          <cell r="C86" t="str">
            <v>骑兵2（灰）</v>
          </cell>
          <cell r="J86">
            <v>1</v>
          </cell>
          <cell r="U86" t="str">
            <v>4;1;70|5;1;30</v>
          </cell>
        </row>
        <row r="87">
          <cell r="A87">
            <v>120108</v>
          </cell>
          <cell r="B87" t="str">
            <v>2-1</v>
          </cell>
          <cell r="C87" t="str">
            <v>盾兵1（灰）</v>
          </cell>
          <cell r="J87">
            <v>1</v>
          </cell>
          <cell r="U87" t="str">
            <v>4;1;70|5;1;30</v>
          </cell>
        </row>
        <row r="88">
          <cell r="A88">
            <v>120109</v>
          </cell>
          <cell r="B88" t="str">
            <v>2-1</v>
          </cell>
          <cell r="C88" t="str">
            <v>盾兵2（红）</v>
          </cell>
          <cell r="J88">
            <v>1</v>
          </cell>
          <cell r="U88" t="str">
            <v>4;1;70|5;1;30</v>
          </cell>
        </row>
        <row r="89">
          <cell r="A89">
            <v>120110</v>
          </cell>
          <cell r="B89" t="str">
            <v>2-1</v>
          </cell>
          <cell r="C89" t="str">
            <v>狼人</v>
          </cell>
          <cell r="J89">
            <v>2</v>
          </cell>
          <cell r="U89" t="str">
            <v>2001;1;100</v>
          </cell>
        </row>
        <row r="90">
          <cell r="A90">
            <v>120111</v>
          </cell>
          <cell r="B90" t="str">
            <v>2-1</v>
          </cell>
          <cell r="C90" t="str">
            <v>大熊</v>
          </cell>
          <cell r="J90">
            <v>2</v>
          </cell>
          <cell r="U90" t="str">
            <v>2001;1;100</v>
          </cell>
        </row>
        <row r="91">
          <cell r="A91">
            <v>120112</v>
          </cell>
          <cell r="B91" t="str">
            <v>2-1</v>
          </cell>
          <cell r="C91" t="str">
            <v>大狼人</v>
          </cell>
          <cell r="J91">
            <v>3</v>
          </cell>
          <cell r="U91" t="str">
            <v>6;1;100</v>
          </cell>
        </row>
        <row r="92">
          <cell r="A92">
            <v>120113</v>
          </cell>
          <cell r="B92" t="str">
            <v>2-1</v>
          </cell>
          <cell r="C92" t="str">
            <v>蛮族百夫长</v>
          </cell>
          <cell r="J92">
            <v>3</v>
          </cell>
          <cell r="U92" t="str">
            <v>6;1;100</v>
          </cell>
        </row>
        <row r="93">
          <cell r="A93">
            <v>120114</v>
          </cell>
          <cell r="B93" t="str">
            <v>2-1</v>
          </cell>
          <cell r="C93" t="str">
            <v>圆环阵型怪_枪兵1</v>
          </cell>
          <cell r="J93">
            <v>4</v>
          </cell>
          <cell r="U93" t="str">
            <v>4;1;80</v>
          </cell>
        </row>
        <row r="94">
          <cell r="A94">
            <v>120115</v>
          </cell>
          <cell r="B94" t="str">
            <v>2-1</v>
          </cell>
          <cell r="C94" t="str">
            <v>圆环阵型怪_枪兵2</v>
          </cell>
          <cell r="J94">
            <v>4</v>
          </cell>
          <cell r="U94" t="str">
            <v>4;1;80</v>
          </cell>
        </row>
        <row r="95">
          <cell r="A95">
            <v>120201</v>
          </cell>
          <cell r="B95" t="str">
            <v>2-2</v>
          </cell>
          <cell r="C95" t="str">
            <v>冲锋阵型_狼</v>
          </cell>
          <cell r="J95">
            <v>1</v>
          </cell>
          <cell r="U95" t="str">
            <v>4;1;80</v>
          </cell>
        </row>
        <row r="96">
          <cell r="A96">
            <v>120202</v>
          </cell>
          <cell r="B96" t="str">
            <v>2-2</v>
          </cell>
          <cell r="C96" t="str">
            <v>小狼</v>
          </cell>
          <cell r="J96">
            <v>1</v>
          </cell>
          <cell r="U96" t="str">
            <v>4;1;80</v>
          </cell>
        </row>
        <row r="97">
          <cell r="A97">
            <v>120203</v>
          </cell>
          <cell r="B97" t="str">
            <v>2-2</v>
          </cell>
          <cell r="C97" t="str">
            <v>小熊</v>
          </cell>
          <cell r="J97">
            <v>1</v>
          </cell>
          <cell r="U97" t="str">
            <v>4;1;80</v>
          </cell>
        </row>
        <row r="98">
          <cell r="A98">
            <v>120204</v>
          </cell>
          <cell r="B98" t="str">
            <v>2-2</v>
          </cell>
          <cell r="C98" t="str">
            <v>剑兵1</v>
          </cell>
          <cell r="J98">
            <v>1</v>
          </cell>
          <cell r="U98" t="str">
            <v>4;1;80</v>
          </cell>
        </row>
        <row r="99">
          <cell r="A99">
            <v>120205</v>
          </cell>
          <cell r="B99" t="str">
            <v>2-2</v>
          </cell>
          <cell r="C99" t="str">
            <v>剑兵2</v>
          </cell>
          <cell r="J99">
            <v>1</v>
          </cell>
          <cell r="U99" t="str">
            <v>4;1;80</v>
          </cell>
        </row>
        <row r="100">
          <cell r="A100">
            <v>120206</v>
          </cell>
          <cell r="B100" t="str">
            <v>2-2</v>
          </cell>
          <cell r="C100" t="str">
            <v>骑兵1</v>
          </cell>
          <cell r="J100">
            <v>1</v>
          </cell>
          <cell r="U100" t="str">
            <v>4;1;70|5;1;30</v>
          </cell>
        </row>
        <row r="101">
          <cell r="A101">
            <v>120207</v>
          </cell>
          <cell r="B101" t="str">
            <v>2-2</v>
          </cell>
          <cell r="C101" t="str">
            <v>骑兵2（灰）</v>
          </cell>
          <cell r="J101">
            <v>1</v>
          </cell>
          <cell r="U101" t="str">
            <v>4;1;70|5;1;30</v>
          </cell>
        </row>
        <row r="102">
          <cell r="A102">
            <v>120208</v>
          </cell>
          <cell r="B102" t="str">
            <v>2-2</v>
          </cell>
          <cell r="C102" t="str">
            <v>盾兵1（灰）</v>
          </cell>
          <cell r="J102">
            <v>1</v>
          </cell>
          <cell r="U102" t="str">
            <v>4;1;70|5;1;30</v>
          </cell>
        </row>
        <row r="103">
          <cell r="A103">
            <v>120209</v>
          </cell>
          <cell r="B103" t="str">
            <v>2-2</v>
          </cell>
          <cell r="C103" t="str">
            <v>盾兵2（红）</v>
          </cell>
          <cell r="J103">
            <v>1</v>
          </cell>
          <cell r="U103" t="str">
            <v>4;1;70|5;1;30</v>
          </cell>
        </row>
        <row r="104">
          <cell r="A104">
            <v>120210</v>
          </cell>
          <cell r="B104" t="str">
            <v>2-2</v>
          </cell>
          <cell r="C104" t="str">
            <v>狼人</v>
          </cell>
          <cell r="J104">
            <v>2</v>
          </cell>
          <cell r="U104" t="str">
            <v>2001;1;100</v>
          </cell>
        </row>
        <row r="105">
          <cell r="A105">
            <v>120211</v>
          </cell>
          <cell r="B105" t="str">
            <v>2-2</v>
          </cell>
          <cell r="C105" t="str">
            <v>大熊</v>
          </cell>
          <cell r="J105">
            <v>2</v>
          </cell>
          <cell r="U105" t="str">
            <v>2001;1;100</v>
          </cell>
        </row>
        <row r="106">
          <cell r="A106">
            <v>120212</v>
          </cell>
          <cell r="B106" t="str">
            <v>2-2</v>
          </cell>
          <cell r="C106" t="str">
            <v>大狼人</v>
          </cell>
          <cell r="J106">
            <v>3</v>
          </cell>
          <cell r="U106" t="str">
            <v>6;1;100</v>
          </cell>
        </row>
        <row r="107">
          <cell r="A107">
            <v>120213</v>
          </cell>
          <cell r="B107" t="str">
            <v>2-2</v>
          </cell>
          <cell r="C107" t="str">
            <v>蛮族百夫长</v>
          </cell>
          <cell r="J107">
            <v>3</v>
          </cell>
          <cell r="U107" t="str">
            <v>6;1;100</v>
          </cell>
        </row>
        <row r="108">
          <cell r="A108">
            <v>120214</v>
          </cell>
          <cell r="B108" t="str">
            <v>2-2</v>
          </cell>
          <cell r="C108" t="str">
            <v>圆环阵型怪_枪兵1</v>
          </cell>
          <cell r="J108">
            <v>4</v>
          </cell>
          <cell r="U108" t="str">
            <v>4;1;80</v>
          </cell>
        </row>
        <row r="109">
          <cell r="A109">
            <v>120215</v>
          </cell>
          <cell r="B109" t="str">
            <v>2-2</v>
          </cell>
          <cell r="C109" t="str">
            <v>圆环阵型怪_枪兵2</v>
          </cell>
          <cell r="J109">
            <v>4</v>
          </cell>
          <cell r="U109" t="str">
            <v>4;1;80</v>
          </cell>
        </row>
        <row r="110">
          <cell r="A110">
            <v>120301</v>
          </cell>
          <cell r="B110" t="str">
            <v>2-3</v>
          </cell>
          <cell r="C110" t="str">
            <v>冲锋阵型_狼</v>
          </cell>
          <cell r="J110">
            <v>1</v>
          </cell>
          <cell r="U110" t="str">
            <v>4;1;80</v>
          </cell>
        </row>
        <row r="111">
          <cell r="A111">
            <v>120302</v>
          </cell>
          <cell r="B111" t="str">
            <v>2-3</v>
          </cell>
          <cell r="C111" t="str">
            <v>小狼</v>
          </cell>
          <cell r="J111">
            <v>1</v>
          </cell>
          <cell r="U111" t="str">
            <v>4;1;80</v>
          </cell>
        </row>
        <row r="112">
          <cell r="A112">
            <v>120303</v>
          </cell>
          <cell r="B112" t="str">
            <v>2-3</v>
          </cell>
          <cell r="C112" t="str">
            <v>小熊</v>
          </cell>
          <cell r="J112">
            <v>1</v>
          </cell>
          <cell r="U112" t="str">
            <v>4;1;80</v>
          </cell>
        </row>
        <row r="113">
          <cell r="A113">
            <v>120304</v>
          </cell>
          <cell r="B113" t="str">
            <v>2-3</v>
          </cell>
          <cell r="C113" t="str">
            <v>剑兵1</v>
          </cell>
          <cell r="J113">
            <v>1</v>
          </cell>
          <cell r="U113" t="str">
            <v>4;1;80</v>
          </cell>
        </row>
        <row r="114">
          <cell r="A114">
            <v>120305</v>
          </cell>
          <cell r="B114" t="str">
            <v>2-3</v>
          </cell>
          <cell r="C114" t="str">
            <v>剑兵2</v>
          </cell>
          <cell r="J114">
            <v>1</v>
          </cell>
          <cell r="U114" t="str">
            <v>4;1;80</v>
          </cell>
        </row>
        <row r="115">
          <cell r="A115">
            <v>120306</v>
          </cell>
          <cell r="B115" t="str">
            <v>2-3</v>
          </cell>
          <cell r="C115" t="str">
            <v>骑兵1</v>
          </cell>
          <cell r="J115">
            <v>1</v>
          </cell>
          <cell r="U115" t="str">
            <v>4;1;70|5;1;30</v>
          </cell>
        </row>
        <row r="116">
          <cell r="A116">
            <v>120307</v>
          </cell>
          <cell r="B116" t="str">
            <v>2-3</v>
          </cell>
          <cell r="C116" t="str">
            <v>骑兵2（灰）</v>
          </cell>
          <cell r="J116">
            <v>1</v>
          </cell>
          <cell r="U116" t="str">
            <v>4;1;70|5;1;30</v>
          </cell>
        </row>
        <row r="117">
          <cell r="A117">
            <v>120308</v>
          </cell>
          <cell r="B117" t="str">
            <v>2-3</v>
          </cell>
          <cell r="C117" t="str">
            <v>盾兵1（灰）</v>
          </cell>
          <cell r="J117">
            <v>1</v>
          </cell>
          <cell r="U117" t="str">
            <v>4;1;70|5;1;30</v>
          </cell>
        </row>
        <row r="118">
          <cell r="A118">
            <v>120309</v>
          </cell>
          <cell r="B118" t="str">
            <v>2-3</v>
          </cell>
          <cell r="C118" t="str">
            <v>盾兵2（红）</v>
          </cell>
          <cell r="J118">
            <v>1</v>
          </cell>
          <cell r="U118" t="str">
            <v>4;1;70|5;1;30</v>
          </cell>
        </row>
        <row r="119">
          <cell r="A119">
            <v>120310</v>
          </cell>
          <cell r="B119" t="str">
            <v>2-3</v>
          </cell>
          <cell r="C119" t="str">
            <v>狼人</v>
          </cell>
          <cell r="J119">
            <v>2</v>
          </cell>
          <cell r="U119" t="str">
            <v>2001;1;100</v>
          </cell>
        </row>
        <row r="120">
          <cell r="A120">
            <v>120311</v>
          </cell>
          <cell r="B120" t="str">
            <v>2-3</v>
          </cell>
          <cell r="C120" t="str">
            <v>大熊</v>
          </cell>
          <cell r="J120">
            <v>2</v>
          </cell>
          <cell r="U120" t="str">
            <v>2001;1;100</v>
          </cell>
        </row>
        <row r="121">
          <cell r="A121">
            <v>120312</v>
          </cell>
          <cell r="B121" t="str">
            <v>2-3</v>
          </cell>
          <cell r="C121" t="str">
            <v>大狼人</v>
          </cell>
          <cell r="J121">
            <v>3</v>
          </cell>
          <cell r="U121" t="str">
            <v>6;1;100</v>
          </cell>
        </row>
        <row r="122">
          <cell r="A122">
            <v>120313</v>
          </cell>
          <cell r="B122" t="str">
            <v>2-3</v>
          </cell>
          <cell r="C122" t="str">
            <v>蛮族百夫长</v>
          </cell>
          <cell r="J122">
            <v>3</v>
          </cell>
          <cell r="U122" t="str">
            <v>6;1;100</v>
          </cell>
        </row>
        <row r="123">
          <cell r="A123">
            <v>120314</v>
          </cell>
          <cell r="B123" t="str">
            <v>2-3</v>
          </cell>
          <cell r="C123" t="str">
            <v>圆环阵型怪_枪兵1</v>
          </cell>
          <cell r="J123">
            <v>4</v>
          </cell>
          <cell r="U123" t="str">
            <v>4;1;80</v>
          </cell>
        </row>
        <row r="124">
          <cell r="A124">
            <v>120315</v>
          </cell>
          <cell r="B124" t="str">
            <v>2-3</v>
          </cell>
          <cell r="C124" t="str">
            <v>圆环阵型怪_枪兵2</v>
          </cell>
          <cell r="J124">
            <v>4</v>
          </cell>
          <cell r="U124" t="str">
            <v>4;1;80</v>
          </cell>
        </row>
        <row r="125">
          <cell r="A125">
            <v>120401</v>
          </cell>
          <cell r="B125" t="str">
            <v>2-4</v>
          </cell>
          <cell r="C125" t="str">
            <v>冲锋阵型_狼</v>
          </cell>
          <cell r="J125">
            <v>1</v>
          </cell>
          <cell r="U125" t="str">
            <v>4;1;80</v>
          </cell>
        </row>
        <row r="126">
          <cell r="A126">
            <v>120402</v>
          </cell>
          <cell r="B126" t="str">
            <v>2-4</v>
          </cell>
          <cell r="C126" t="str">
            <v>小狼</v>
          </cell>
          <cell r="J126">
            <v>1</v>
          </cell>
          <cell r="U126" t="str">
            <v>4;1;80</v>
          </cell>
        </row>
        <row r="127">
          <cell r="A127">
            <v>120403</v>
          </cell>
          <cell r="B127" t="str">
            <v>2-4</v>
          </cell>
          <cell r="C127" t="str">
            <v>小熊</v>
          </cell>
          <cell r="J127">
            <v>1</v>
          </cell>
          <cell r="U127" t="str">
            <v>4;1;80</v>
          </cell>
        </row>
        <row r="128">
          <cell r="A128">
            <v>120404</v>
          </cell>
          <cell r="B128" t="str">
            <v>2-4</v>
          </cell>
          <cell r="C128" t="str">
            <v>剑兵1</v>
          </cell>
          <cell r="J128">
            <v>1</v>
          </cell>
          <cell r="U128" t="str">
            <v>4;1;80</v>
          </cell>
        </row>
        <row r="129">
          <cell r="A129">
            <v>120405</v>
          </cell>
          <cell r="B129" t="str">
            <v>2-4</v>
          </cell>
          <cell r="C129" t="str">
            <v>剑兵2</v>
          </cell>
          <cell r="J129">
            <v>1</v>
          </cell>
          <cell r="U129" t="str">
            <v>4;1;80</v>
          </cell>
        </row>
        <row r="130">
          <cell r="A130">
            <v>120406</v>
          </cell>
          <cell r="B130" t="str">
            <v>2-4</v>
          </cell>
          <cell r="C130" t="str">
            <v>骑兵1</v>
          </cell>
          <cell r="J130">
            <v>1</v>
          </cell>
          <cell r="U130" t="str">
            <v>4;1;70|5;1;30</v>
          </cell>
        </row>
        <row r="131">
          <cell r="A131">
            <v>120407</v>
          </cell>
          <cell r="B131" t="str">
            <v>2-4</v>
          </cell>
          <cell r="C131" t="str">
            <v>骑兵2（灰）</v>
          </cell>
          <cell r="J131">
            <v>1</v>
          </cell>
          <cell r="U131" t="str">
            <v>4;1;70|5;1;30</v>
          </cell>
        </row>
        <row r="132">
          <cell r="A132">
            <v>120408</v>
          </cell>
          <cell r="B132" t="str">
            <v>2-4</v>
          </cell>
          <cell r="C132" t="str">
            <v>盾兵1（灰）</v>
          </cell>
          <cell r="J132">
            <v>1</v>
          </cell>
          <cell r="U132" t="str">
            <v>4;1;70|5;1;30</v>
          </cell>
        </row>
        <row r="133">
          <cell r="A133">
            <v>120409</v>
          </cell>
          <cell r="B133" t="str">
            <v>2-4</v>
          </cell>
          <cell r="C133" t="str">
            <v>盾兵2（红）</v>
          </cell>
          <cell r="J133">
            <v>1</v>
          </cell>
          <cell r="U133" t="str">
            <v>4;1;70|5;1;30</v>
          </cell>
        </row>
        <row r="134">
          <cell r="A134">
            <v>120410</v>
          </cell>
          <cell r="B134" t="str">
            <v>2-4</v>
          </cell>
          <cell r="C134" t="str">
            <v>狼人</v>
          </cell>
          <cell r="J134">
            <v>2</v>
          </cell>
          <cell r="U134" t="str">
            <v>2001;1;100</v>
          </cell>
        </row>
        <row r="135">
          <cell r="A135">
            <v>120411</v>
          </cell>
          <cell r="B135" t="str">
            <v>2-4</v>
          </cell>
          <cell r="C135" t="str">
            <v>大熊</v>
          </cell>
          <cell r="J135">
            <v>2</v>
          </cell>
          <cell r="U135" t="str">
            <v>2001;1;100</v>
          </cell>
        </row>
        <row r="136">
          <cell r="A136">
            <v>120412</v>
          </cell>
          <cell r="B136" t="str">
            <v>2-4</v>
          </cell>
          <cell r="C136" t="str">
            <v>大狼人</v>
          </cell>
          <cell r="J136">
            <v>3</v>
          </cell>
          <cell r="U136" t="str">
            <v>6;1;100</v>
          </cell>
        </row>
        <row r="137">
          <cell r="A137">
            <v>120413</v>
          </cell>
          <cell r="B137" t="str">
            <v>2-4</v>
          </cell>
          <cell r="C137" t="str">
            <v>蛮族百夫长</v>
          </cell>
          <cell r="J137">
            <v>3</v>
          </cell>
          <cell r="U137" t="str">
            <v>6;1;100</v>
          </cell>
        </row>
        <row r="138">
          <cell r="A138">
            <v>120414</v>
          </cell>
          <cell r="B138" t="str">
            <v>2-4</v>
          </cell>
          <cell r="C138" t="str">
            <v>圆环阵型怪_枪兵1</v>
          </cell>
          <cell r="J138">
            <v>4</v>
          </cell>
          <cell r="U138" t="str">
            <v>4;1;80</v>
          </cell>
        </row>
        <row r="139">
          <cell r="A139">
            <v>120415</v>
          </cell>
          <cell r="B139" t="str">
            <v>2-4</v>
          </cell>
          <cell r="C139" t="str">
            <v>圆环阵型怪_枪兵2</v>
          </cell>
          <cell r="J139">
            <v>4</v>
          </cell>
          <cell r="U139" t="str">
            <v>4;1;80</v>
          </cell>
        </row>
        <row r="140">
          <cell r="A140">
            <v>1299101</v>
          </cell>
          <cell r="B140" t="str">
            <v>无尽1-1</v>
          </cell>
          <cell r="C140" t="str">
            <v>冲锋阵型_狼</v>
          </cell>
          <cell r="J140">
            <v>1</v>
          </cell>
          <cell r="U140" t="str">
            <v>4;1;50</v>
          </cell>
        </row>
        <row r="141">
          <cell r="A141">
            <v>1299102</v>
          </cell>
          <cell r="B141" t="str">
            <v>无尽1-1</v>
          </cell>
          <cell r="C141" t="str">
            <v>小狼</v>
          </cell>
          <cell r="J141">
            <v>1</v>
          </cell>
          <cell r="U141" t="str">
            <v>4;1;50</v>
          </cell>
        </row>
        <row r="142">
          <cell r="A142">
            <v>1299103</v>
          </cell>
          <cell r="B142" t="str">
            <v>无尽1-1</v>
          </cell>
          <cell r="C142" t="str">
            <v>小熊</v>
          </cell>
          <cell r="J142">
            <v>1</v>
          </cell>
          <cell r="U142" t="str">
            <v>4;1;50</v>
          </cell>
        </row>
        <row r="143">
          <cell r="A143">
            <v>1299104</v>
          </cell>
          <cell r="B143" t="str">
            <v>无尽1-1</v>
          </cell>
          <cell r="C143" t="str">
            <v>剑兵1</v>
          </cell>
          <cell r="J143">
            <v>1</v>
          </cell>
          <cell r="U143" t="str">
            <v>4;1;50</v>
          </cell>
        </row>
        <row r="144">
          <cell r="A144">
            <v>1299105</v>
          </cell>
          <cell r="B144" t="str">
            <v>无尽1-1</v>
          </cell>
          <cell r="C144" t="str">
            <v>剑兵2</v>
          </cell>
          <cell r="J144">
            <v>1</v>
          </cell>
          <cell r="U144" t="str">
            <v>4;1;50</v>
          </cell>
        </row>
        <row r="145">
          <cell r="A145">
            <v>1299106</v>
          </cell>
          <cell r="B145" t="str">
            <v>无尽1-1</v>
          </cell>
          <cell r="C145" t="str">
            <v>骑兵1</v>
          </cell>
          <cell r="J145">
            <v>1</v>
          </cell>
          <cell r="U145" t="str">
            <v>4;1;90|5;1;10</v>
          </cell>
        </row>
        <row r="146">
          <cell r="A146">
            <v>1299107</v>
          </cell>
          <cell r="B146" t="str">
            <v>无尽1-1</v>
          </cell>
          <cell r="C146" t="str">
            <v>骑兵2（灰）</v>
          </cell>
          <cell r="J146">
            <v>1</v>
          </cell>
          <cell r="U146" t="str">
            <v>4;1;90|5;1;10</v>
          </cell>
        </row>
        <row r="147">
          <cell r="A147">
            <v>1299108</v>
          </cell>
          <cell r="B147" t="str">
            <v>无尽1-1</v>
          </cell>
          <cell r="C147" t="str">
            <v>盾兵1（灰）</v>
          </cell>
          <cell r="J147">
            <v>1</v>
          </cell>
          <cell r="U147" t="str">
            <v>4;1;90|5;1;10</v>
          </cell>
        </row>
        <row r="148">
          <cell r="A148">
            <v>1299109</v>
          </cell>
          <cell r="B148" t="str">
            <v>无尽1-1</v>
          </cell>
          <cell r="C148" t="str">
            <v>盾兵2（红）</v>
          </cell>
          <cell r="J148">
            <v>1</v>
          </cell>
          <cell r="U148" t="str">
            <v>4;1;90|5;1;10</v>
          </cell>
        </row>
        <row r="149">
          <cell r="A149">
            <v>1299110</v>
          </cell>
          <cell r="B149" t="str">
            <v>无尽1-1</v>
          </cell>
          <cell r="C149" t="str">
            <v>狼人</v>
          </cell>
          <cell r="J149">
            <v>2</v>
          </cell>
          <cell r="U149" t="str">
            <v>2001;1;100</v>
          </cell>
        </row>
        <row r="150">
          <cell r="A150">
            <v>1299111</v>
          </cell>
          <cell r="B150" t="str">
            <v>无尽1-1</v>
          </cell>
          <cell r="C150" t="str">
            <v>大熊</v>
          </cell>
          <cell r="J150">
            <v>2</v>
          </cell>
          <cell r="U150" t="str">
            <v>2001;1;100</v>
          </cell>
        </row>
        <row r="151">
          <cell r="A151">
            <v>1299112</v>
          </cell>
          <cell r="B151" t="str">
            <v>无尽1-1</v>
          </cell>
          <cell r="C151" t="str">
            <v>大狼人</v>
          </cell>
          <cell r="J151">
            <v>3</v>
          </cell>
          <cell r="U151" t="str">
            <v>2002;1;100</v>
          </cell>
        </row>
        <row r="152">
          <cell r="A152">
            <v>1299113</v>
          </cell>
          <cell r="B152" t="str">
            <v>无尽1-1</v>
          </cell>
          <cell r="C152" t="str">
            <v>蛮族百夫长</v>
          </cell>
          <cell r="J152">
            <v>3</v>
          </cell>
          <cell r="U152" t="str">
            <v>2002;1;100</v>
          </cell>
        </row>
        <row r="153">
          <cell r="A153">
            <v>1299114</v>
          </cell>
          <cell r="B153" t="str">
            <v>无尽1-1</v>
          </cell>
          <cell r="C153" t="str">
            <v>圆环阵型怪_枪兵1</v>
          </cell>
          <cell r="J153">
            <v>4</v>
          </cell>
          <cell r="U153" t="str">
            <v>4;1;50</v>
          </cell>
        </row>
        <row r="154">
          <cell r="A154">
            <v>1299115</v>
          </cell>
          <cell r="B154" t="str">
            <v>无尽1-1</v>
          </cell>
          <cell r="C154" t="str">
            <v>圆环阵型怪_枪兵2</v>
          </cell>
          <cell r="J154">
            <v>4</v>
          </cell>
          <cell r="U154" t="str">
            <v>4;1;50</v>
          </cell>
        </row>
        <row r="155">
          <cell r="A155">
            <v>1299116</v>
          </cell>
          <cell r="B155" t="str">
            <v>无尽1-1</v>
          </cell>
          <cell r="C155" t="str">
            <v>紫色蒙杜克</v>
          </cell>
          <cell r="J155">
            <v>3</v>
          </cell>
          <cell r="U155" t="str">
            <v>2002;1;100</v>
          </cell>
        </row>
        <row r="156">
          <cell r="A156">
            <v>1299117</v>
          </cell>
          <cell r="B156" t="str">
            <v>无尽1-1</v>
          </cell>
          <cell r="C156" t="str">
            <v>塔罗牌_狼</v>
          </cell>
          <cell r="J156">
            <v>2</v>
          </cell>
          <cell r="U156" t="str">
            <v>4001;1;100</v>
          </cell>
        </row>
        <row r="157">
          <cell r="A157">
            <v>1299201</v>
          </cell>
          <cell r="B157" t="str">
            <v>无尽1-2</v>
          </cell>
          <cell r="C157" t="str">
            <v>冲锋阵型_狼</v>
          </cell>
          <cell r="J157">
            <v>1</v>
          </cell>
          <cell r="U157" t="str">
            <v>4;1;50</v>
          </cell>
        </row>
        <row r="158">
          <cell r="A158">
            <v>1299202</v>
          </cell>
          <cell r="B158" t="str">
            <v>无尽1-2</v>
          </cell>
          <cell r="C158" t="str">
            <v>小狼</v>
          </cell>
          <cell r="J158">
            <v>1</v>
          </cell>
          <cell r="U158" t="str">
            <v>4;1;50</v>
          </cell>
        </row>
        <row r="159">
          <cell r="A159">
            <v>1299203</v>
          </cell>
          <cell r="B159" t="str">
            <v>无尽1-2</v>
          </cell>
          <cell r="C159" t="str">
            <v>小熊</v>
          </cell>
          <cell r="J159">
            <v>1</v>
          </cell>
          <cell r="U159" t="str">
            <v>4;1;50</v>
          </cell>
        </row>
        <row r="160">
          <cell r="A160">
            <v>1299204</v>
          </cell>
          <cell r="B160" t="str">
            <v>无尽1-2</v>
          </cell>
          <cell r="C160" t="str">
            <v>剑兵1</v>
          </cell>
          <cell r="J160">
            <v>1</v>
          </cell>
          <cell r="U160" t="str">
            <v>4;1;50</v>
          </cell>
        </row>
        <row r="161">
          <cell r="A161">
            <v>1299205</v>
          </cell>
          <cell r="B161" t="str">
            <v>无尽1-2</v>
          </cell>
          <cell r="C161" t="str">
            <v>剑兵2</v>
          </cell>
          <cell r="J161">
            <v>1</v>
          </cell>
          <cell r="U161" t="str">
            <v>4;1;50</v>
          </cell>
        </row>
        <row r="162">
          <cell r="A162">
            <v>1299206</v>
          </cell>
          <cell r="B162" t="str">
            <v>无尽1-2</v>
          </cell>
          <cell r="C162" t="str">
            <v>骑兵1</v>
          </cell>
          <cell r="J162">
            <v>1</v>
          </cell>
          <cell r="U162" t="str">
            <v>4;1;90|5;1;10</v>
          </cell>
        </row>
        <row r="163">
          <cell r="A163">
            <v>1299207</v>
          </cell>
          <cell r="B163" t="str">
            <v>无尽1-2</v>
          </cell>
          <cell r="C163" t="str">
            <v>骑兵2（灰）</v>
          </cell>
          <cell r="J163">
            <v>1</v>
          </cell>
          <cell r="U163" t="str">
            <v>4;1;90|5;1;10</v>
          </cell>
        </row>
        <row r="164">
          <cell r="A164">
            <v>1299208</v>
          </cell>
          <cell r="B164" t="str">
            <v>无尽1-2</v>
          </cell>
          <cell r="C164" t="str">
            <v>盾兵1（灰）</v>
          </cell>
          <cell r="J164">
            <v>1</v>
          </cell>
          <cell r="U164" t="str">
            <v>4;1;90|5;1;10</v>
          </cell>
        </row>
        <row r="165">
          <cell r="A165">
            <v>1299209</v>
          </cell>
          <cell r="B165" t="str">
            <v>无尽1-2</v>
          </cell>
          <cell r="C165" t="str">
            <v>盾兵2（红）</v>
          </cell>
          <cell r="J165">
            <v>1</v>
          </cell>
          <cell r="U165" t="str">
            <v>4;1;90|5;1;10</v>
          </cell>
        </row>
        <row r="166">
          <cell r="A166">
            <v>1299210</v>
          </cell>
          <cell r="B166" t="str">
            <v>无尽1-2</v>
          </cell>
          <cell r="C166" t="str">
            <v>狼人</v>
          </cell>
          <cell r="J166">
            <v>2</v>
          </cell>
          <cell r="U166" t="str">
            <v>2001;1;100</v>
          </cell>
        </row>
        <row r="167">
          <cell r="A167">
            <v>1299211</v>
          </cell>
          <cell r="B167" t="str">
            <v>无尽1-2</v>
          </cell>
          <cell r="C167" t="str">
            <v>大熊</v>
          </cell>
          <cell r="J167">
            <v>2</v>
          </cell>
          <cell r="U167" t="str">
            <v>2001;1;100</v>
          </cell>
        </row>
        <row r="168">
          <cell r="A168">
            <v>1299212</v>
          </cell>
          <cell r="B168" t="str">
            <v>无尽1-2</v>
          </cell>
          <cell r="C168" t="str">
            <v>大狼人</v>
          </cell>
          <cell r="J168">
            <v>3</v>
          </cell>
          <cell r="U168" t="str">
            <v>2002;1;100</v>
          </cell>
        </row>
        <row r="169">
          <cell r="A169">
            <v>1299213</v>
          </cell>
          <cell r="B169" t="str">
            <v>无尽1-2</v>
          </cell>
          <cell r="C169" t="str">
            <v>蛮族百夫长</v>
          </cell>
          <cell r="J169">
            <v>3</v>
          </cell>
          <cell r="U169" t="str">
            <v>2002;1;100</v>
          </cell>
        </row>
        <row r="170">
          <cell r="A170">
            <v>1299214</v>
          </cell>
          <cell r="B170" t="str">
            <v>无尽1-2</v>
          </cell>
          <cell r="C170" t="str">
            <v>圆环阵型怪_枪兵1</v>
          </cell>
          <cell r="J170">
            <v>4</v>
          </cell>
          <cell r="U170" t="str">
            <v>4;1;50</v>
          </cell>
        </row>
        <row r="171">
          <cell r="A171">
            <v>1299215</v>
          </cell>
          <cell r="B171" t="str">
            <v>无尽1-2</v>
          </cell>
          <cell r="C171" t="str">
            <v>圆环阵型怪_枪兵2</v>
          </cell>
          <cell r="J171">
            <v>4</v>
          </cell>
          <cell r="U171" t="str">
            <v>4;1;50</v>
          </cell>
        </row>
        <row r="172">
          <cell r="A172">
            <v>1299216</v>
          </cell>
          <cell r="B172" t="str">
            <v>无尽1-2</v>
          </cell>
          <cell r="C172" t="str">
            <v>弓兵1</v>
          </cell>
          <cell r="J172">
            <v>1</v>
          </cell>
          <cell r="U172" t="str">
            <v>4;1;90|5;1;10</v>
          </cell>
        </row>
        <row r="173">
          <cell r="A173">
            <v>1299217</v>
          </cell>
          <cell r="B173" t="str">
            <v>无尽1-2</v>
          </cell>
          <cell r="C173" t="str">
            <v>弓兵2</v>
          </cell>
          <cell r="J173">
            <v>1</v>
          </cell>
          <cell r="U173" t="str">
            <v>4;1;90|5;1;10</v>
          </cell>
        </row>
        <row r="174">
          <cell r="A174">
            <v>1299218</v>
          </cell>
          <cell r="B174" t="str">
            <v>无尽1-2</v>
          </cell>
          <cell r="C174" t="str">
            <v>紫色蒙杜克</v>
          </cell>
          <cell r="J174">
            <v>3</v>
          </cell>
          <cell r="U174" t="str">
            <v>2002;1;100</v>
          </cell>
        </row>
        <row r="175">
          <cell r="A175">
            <v>1299219</v>
          </cell>
          <cell r="B175" t="str">
            <v>无尽1-2</v>
          </cell>
          <cell r="C175" t="str">
            <v>小狼-升级</v>
          </cell>
          <cell r="J175">
            <v>1</v>
          </cell>
          <cell r="U175" t="str">
            <v>4;1;50</v>
          </cell>
        </row>
        <row r="176">
          <cell r="A176">
            <v>1299220</v>
          </cell>
          <cell r="B176" t="str">
            <v>无尽1-2</v>
          </cell>
          <cell r="C176" t="str">
            <v>剑兵1-升级</v>
          </cell>
          <cell r="J176">
            <v>1</v>
          </cell>
          <cell r="U176" t="str">
            <v>4;1;50</v>
          </cell>
        </row>
        <row r="177">
          <cell r="A177">
            <v>1299221</v>
          </cell>
          <cell r="B177" t="str">
            <v>无尽1-2</v>
          </cell>
          <cell r="C177" t="str">
            <v>剑兵2-升级</v>
          </cell>
          <cell r="J177">
            <v>1</v>
          </cell>
          <cell r="U177" t="str">
            <v>4;1;90|5;1;10</v>
          </cell>
        </row>
        <row r="178">
          <cell r="A178">
            <v>1299301</v>
          </cell>
          <cell r="B178" t="str">
            <v>无尽1-3</v>
          </cell>
          <cell r="C178" t="str">
            <v>冲锋阵型_狼</v>
          </cell>
          <cell r="J178">
            <v>1</v>
          </cell>
          <cell r="U178" t="str">
            <v>4;1;50</v>
          </cell>
        </row>
        <row r="179">
          <cell r="A179">
            <v>1299302</v>
          </cell>
          <cell r="B179" t="str">
            <v>无尽1-3</v>
          </cell>
          <cell r="C179" t="str">
            <v>小狼</v>
          </cell>
          <cell r="J179">
            <v>1</v>
          </cell>
          <cell r="U179" t="str">
            <v>4;1;50</v>
          </cell>
        </row>
        <row r="180">
          <cell r="A180">
            <v>1299303</v>
          </cell>
          <cell r="B180" t="str">
            <v>无尽1-3</v>
          </cell>
          <cell r="C180" t="str">
            <v>小熊</v>
          </cell>
          <cell r="J180">
            <v>1</v>
          </cell>
          <cell r="U180" t="str">
            <v>4;1;50</v>
          </cell>
        </row>
        <row r="181">
          <cell r="A181">
            <v>1299304</v>
          </cell>
          <cell r="B181" t="str">
            <v>无尽1-3</v>
          </cell>
          <cell r="C181" t="str">
            <v>剑兵1</v>
          </cell>
          <cell r="J181">
            <v>1</v>
          </cell>
          <cell r="U181" t="str">
            <v>4;1;50</v>
          </cell>
        </row>
        <row r="182">
          <cell r="A182">
            <v>1299305</v>
          </cell>
          <cell r="B182" t="str">
            <v>无尽1-3</v>
          </cell>
          <cell r="C182" t="str">
            <v>剑兵2</v>
          </cell>
          <cell r="J182">
            <v>1</v>
          </cell>
          <cell r="U182" t="str">
            <v>4;1;50</v>
          </cell>
        </row>
        <row r="183">
          <cell r="A183">
            <v>1299306</v>
          </cell>
          <cell r="B183" t="str">
            <v>无尽1-3</v>
          </cell>
          <cell r="C183" t="str">
            <v>骑兵1</v>
          </cell>
          <cell r="J183">
            <v>1</v>
          </cell>
          <cell r="U183" t="str">
            <v>4;1;90|5;1;10</v>
          </cell>
        </row>
        <row r="184">
          <cell r="A184">
            <v>1299307</v>
          </cell>
          <cell r="B184" t="str">
            <v>无尽1-3</v>
          </cell>
          <cell r="C184" t="str">
            <v>骑兵2（灰）</v>
          </cell>
          <cell r="J184">
            <v>1</v>
          </cell>
          <cell r="U184" t="str">
            <v>4;1;90|5;1;10</v>
          </cell>
        </row>
        <row r="185">
          <cell r="A185">
            <v>1299308</v>
          </cell>
          <cell r="B185" t="str">
            <v>无尽1-3</v>
          </cell>
          <cell r="C185" t="str">
            <v>盾兵1（灰）</v>
          </cell>
          <cell r="J185">
            <v>1</v>
          </cell>
          <cell r="U185" t="str">
            <v>4;1;90|5;1;10</v>
          </cell>
        </row>
        <row r="186">
          <cell r="A186">
            <v>1299309</v>
          </cell>
          <cell r="B186" t="str">
            <v>无尽1-3</v>
          </cell>
          <cell r="C186" t="str">
            <v>盾兵2（红）</v>
          </cell>
          <cell r="J186">
            <v>1</v>
          </cell>
          <cell r="U186" t="str">
            <v>4;1;90|5;1;10</v>
          </cell>
        </row>
        <row r="187">
          <cell r="A187">
            <v>1299310</v>
          </cell>
          <cell r="B187" t="str">
            <v>无尽1-3</v>
          </cell>
          <cell r="C187" t="str">
            <v>狼人</v>
          </cell>
          <cell r="J187">
            <v>2</v>
          </cell>
          <cell r="U187" t="str">
            <v>2001;1;100</v>
          </cell>
        </row>
        <row r="188">
          <cell r="A188">
            <v>1299311</v>
          </cell>
          <cell r="B188" t="str">
            <v>无尽1-3</v>
          </cell>
          <cell r="C188" t="str">
            <v>大熊</v>
          </cell>
          <cell r="J188">
            <v>2</v>
          </cell>
          <cell r="U188" t="str">
            <v>2001;1;100</v>
          </cell>
        </row>
        <row r="189">
          <cell r="A189">
            <v>1299312</v>
          </cell>
          <cell r="B189" t="str">
            <v>无尽1-3</v>
          </cell>
          <cell r="C189" t="str">
            <v>大狼人</v>
          </cell>
          <cell r="J189">
            <v>3</v>
          </cell>
          <cell r="U189" t="str">
            <v>2002;1;100</v>
          </cell>
        </row>
        <row r="190">
          <cell r="A190">
            <v>1299313</v>
          </cell>
          <cell r="B190" t="str">
            <v>无尽1-3</v>
          </cell>
          <cell r="C190" t="str">
            <v>蛮族百夫长</v>
          </cell>
          <cell r="J190">
            <v>3</v>
          </cell>
          <cell r="U190" t="str">
            <v>2002;1;100</v>
          </cell>
        </row>
        <row r="191">
          <cell r="A191">
            <v>1299314</v>
          </cell>
          <cell r="B191" t="str">
            <v>无尽1-3</v>
          </cell>
          <cell r="C191" t="str">
            <v>圆环阵型怪_枪兵1</v>
          </cell>
          <cell r="J191">
            <v>4</v>
          </cell>
          <cell r="U191" t="str">
            <v>4;1;50</v>
          </cell>
        </row>
        <row r="192">
          <cell r="A192">
            <v>1299315</v>
          </cell>
          <cell r="B192" t="str">
            <v>无尽1-3</v>
          </cell>
          <cell r="C192" t="str">
            <v>圆环阵型怪_枪兵2</v>
          </cell>
          <cell r="J192">
            <v>4</v>
          </cell>
          <cell r="U192" t="str">
            <v>4;1;50</v>
          </cell>
        </row>
        <row r="193">
          <cell r="A193">
            <v>1299316</v>
          </cell>
          <cell r="B193" t="str">
            <v>无尽1-3</v>
          </cell>
          <cell r="C193" t="str">
            <v>酒桶</v>
          </cell>
          <cell r="J193">
            <v>1</v>
          </cell>
          <cell r="U193" t="str">
            <v>4;1;90|5;1;10</v>
          </cell>
        </row>
        <row r="194">
          <cell r="A194">
            <v>1299317</v>
          </cell>
          <cell r="B194" t="str">
            <v>无尽1-3</v>
          </cell>
          <cell r="C194" t="str">
            <v>酒桶2</v>
          </cell>
          <cell r="J194">
            <v>1</v>
          </cell>
          <cell r="U194" t="str">
            <v>4;1;90|5;1;10</v>
          </cell>
        </row>
        <row r="195">
          <cell r="A195">
            <v>1299318</v>
          </cell>
          <cell r="B195" t="str">
            <v>无尽1-3</v>
          </cell>
          <cell r="C195" t="str">
            <v>紫色蒙杜克</v>
          </cell>
          <cell r="J195">
            <v>3</v>
          </cell>
          <cell r="U195" t="str">
            <v>2002;1;100</v>
          </cell>
        </row>
        <row r="196">
          <cell r="A196">
            <v>1299401</v>
          </cell>
          <cell r="B196" t="str">
            <v>无尽1-4</v>
          </cell>
          <cell r="C196" t="str">
            <v>冲锋阵型_狼</v>
          </cell>
          <cell r="J196">
            <v>1</v>
          </cell>
          <cell r="U196" t="str">
            <v>4;1;50</v>
          </cell>
        </row>
        <row r="197">
          <cell r="A197">
            <v>1299402</v>
          </cell>
          <cell r="B197" t="str">
            <v>无尽1-4</v>
          </cell>
          <cell r="C197" t="str">
            <v>小狼</v>
          </cell>
          <cell r="J197">
            <v>1</v>
          </cell>
          <cell r="U197" t="str">
            <v>4;1;50</v>
          </cell>
        </row>
        <row r="198">
          <cell r="A198">
            <v>1299403</v>
          </cell>
          <cell r="B198" t="str">
            <v>无尽1-4</v>
          </cell>
          <cell r="C198" t="str">
            <v>小熊</v>
          </cell>
          <cell r="J198">
            <v>1</v>
          </cell>
          <cell r="U198" t="str">
            <v>4;1;50</v>
          </cell>
        </row>
        <row r="199">
          <cell r="A199">
            <v>1299404</v>
          </cell>
          <cell r="B199" t="str">
            <v>无尽1-4</v>
          </cell>
          <cell r="C199" t="str">
            <v>剑兵1</v>
          </cell>
          <cell r="J199">
            <v>1</v>
          </cell>
          <cell r="U199" t="str">
            <v>4;1;50</v>
          </cell>
        </row>
        <row r="200">
          <cell r="A200">
            <v>1299405</v>
          </cell>
          <cell r="B200" t="str">
            <v>无尽1-4</v>
          </cell>
          <cell r="C200" t="str">
            <v>剑兵2</v>
          </cell>
          <cell r="J200">
            <v>1</v>
          </cell>
          <cell r="U200" t="str">
            <v>4;1;50</v>
          </cell>
        </row>
        <row r="201">
          <cell r="A201">
            <v>1299406</v>
          </cell>
          <cell r="B201" t="str">
            <v>无尽1-4</v>
          </cell>
          <cell r="C201" t="str">
            <v>骑兵1</v>
          </cell>
          <cell r="J201">
            <v>1</v>
          </cell>
          <cell r="U201" t="str">
            <v>4;1;90|5;1;10</v>
          </cell>
        </row>
        <row r="202">
          <cell r="A202">
            <v>1299407</v>
          </cell>
          <cell r="B202" t="str">
            <v>无尽1-4</v>
          </cell>
          <cell r="C202" t="str">
            <v>骑兵2（灰）</v>
          </cell>
          <cell r="J202">
            <v>1</v>
          </cell>
          <cell r="U202" t="str">
            <v>4;1;90|5;1;10</v>
          </cell>
        </row>
        <row r="203">
          <cell r="A203">
            <v>1299408</v>
          </cell>
          <cell r="B203" t="str">
            <v>无尽1-4</v>
          </cell>
          <cell r="C203" t="str">
            <v>盾兵1（灰）</v>
          </cell>
          <cell r="J203">
            <v>1</v>
          </cell>
          <cell r="U203" t="str">
            <v>4;1;90|5;1;10</v>
          </cell>
        </row>
        <row r="204">
          <cell r="A204">
            <v>1299409</v>
          </cell>
          <cell r="B204" t="str">
            <v>无尽1-4</v>
          </cell>
          <cell r="C204" t="str">
            <v>盾兵2（红）</v>
          </cell>
          <cell r="J204">
            <v>1</v>
          </cell>
          <cell r="U204" t="str">
            <v>4;1;90|5;1;10</v>
          </cell>
        </row>
        <row r="205">
          <cell r="A205">
            <v>1299410</v>
          </cell>
          <cell r="B205" t="str">
            <v>无尽1-4</v>
          </cell>
          <cell r="C205" t="str">
            <v>狼人</v>
          </cell>
          <cell r="J205">
            <v>2</v>
          </cell>
          <cell r="U205" t="str">
            <v>2001;1;100</v>
          </cell>
        </row>
        <row r="206">
          <cell r="A206">
            <v>1299411</v>
          </cell>
          <cell r="B206" t="str">
            <v>无尽1-4</v>
          </cell>
          <cell r="C206" t="str">
            <v>大熊</v>
          </cell>
          <cell r="J206">
            <v>2</v>
          </cell>
          <cell r="U206" t="str">
            <v>2001;1;100</v>
          </cell>
        </row>
        <row r="207">
          <cell r="A207">
            <v>1299412</v>
          </cell>
          <cell r="B207" t="str">
            <v>无尽1-4</v>
          </cell>
          <cell r="C207" t="str">
            <v>大狼人</v>
          </cell>
          <cell r="J207">
            <v>3</v>
          </cell>
          <cell r="U207" t="str">
            <v>2002;1;100</v>
          </cell>
        </row>
        <row r="208">
          <cell r="A208">
            <v>1299413</v>
          </cell>
          <cell r="B208" t="str">
            <v>无尽1-4</v>
          </cell>
          <cell r="C208" t="str">
            <v>蛮族百夫长</v>
          </cell>
          <cell r="J208">
            <v>3</v>
          </cell>
          <cell r="U208" t="str">
            <v>2002;1;100</v>
          </cell>
        </row>
        <row r="209">
          <cell r="A209">
            <v>1299414</v>
          </cell>
          <cell r="B209" t="str">
            <v>无尽1-4</v>
          </cell>
          <cell r="C209" t="str">
            <v>圆环阵型怪_枪兵1</v>
          </cell>
          <cell r="J209">
            <v>4</v>
          </cell>
          <cell r="U209" t="str">
            <v>4;1;50</v>
          </cell>
        </row>
        <row r="210">
          <cell r="A210">
            <v>1299415</v>
          </cell>
          <cell r="B210" t="str">
            <v>无尽1-4</v>
          </cell>
          <cell r="C210" t="str">
            <v>圆环阵型怪_枪兵2</v>
          </cell>
          <cell r="J210">
            <v>4</v>
          </cell>
          <cell r="U210" t="str">
            <v>4;1;50</v>
          </cell>
        </row>
        <row r="211">
          <cell r="A211">
            <v>1299416</v>
          </cell>
          <cell r="B211" t="str">
            <v>无尽1-4</v>
          </cell>
          <cell r="C211" t="str">
            <v>酒桶</v>
          </cell>
          <cell r="J211">
            <v>1</v>
          </cell>
          <cell r="U211" t="str">
            <v>4;1;90|5;1;10</v>
          </cell>
        </row>
        <row r="212">
          <cell r="A212">
            <v>1299417</v>
          </cell>
          <cell r="B212" t="str">
            <v>无尽1-4</v>
          </cell>
          <cell r="C212" t="str">
            <v>酒桶2</v>
          </cell>
          <cell r="J212">
            <v>1</v>
          </cell>
          <cell r="U212" t="str">
            <v>4;1;90|5;1;10</v>
          </cell>
        </row>
        <row r="213">
          <cell r="A213">
            <v>1299418</v>
          </cell>
          <cell r="B213" t="str">
            <v>无尽1-4</v>
          </cell>
          <cell r="C213" t="str">
            <v>紫色蒙杜克</v>
          </cell>
          <cell r="J213">
            <v>3</v>
          </cell>
          <cell r="U213" t="str">
            <v>2002;1;100</v>
          </cell>
        </row>
        <row r="214">
          <cell r="A214">
            <v>1299501</v>
          </cell>
          <cell r="B214" t="str">
            <v>无尽1-5</v>
          </cell>
          <cell r="C214" t="str">
            <v>冲锋阵型_狼</v>
          </cell>
          <cell r="J214">
            <v>1</v>
          </cell>
          <cell r="U214" t="str">
            <v>4;1;50</v>
          </cell>
        </row>
        <row r="215">
          <cell r="A215">
            <v>1299502</v>
          </cell>
          <cell r="B215" t="str">
            <v>无尽1-5</v>
          </cell>
          <cell r="C215" t="str">
            <v>小狼</v>
          </cell>
          <cell r="J215">
            <v>1</v>
          </cell>
          <cell r="U215" t="str">
            <v>4;1;50</v>
          </cell>
        </row>
        <row r="216">
          <cell r="A216">
            <v>1299503</v>
          </cell>
          <cell r="B216" t="str">
            <v>无尽1-5</v>
          </cell>
          <cell r="C216" t="str">
            <v>小熊</v>
          </cell>
          <cell r="J216">
            <v>1</v>
          </cell>
          <cell r="U216" t="str">
            <v>4;1;50</v>
          </cell>
        </row>
        <row r="217">
          <cell r="A217">
            <v>1299504</v>
          </cell>
          <cell r="B217" t="str">
            <v>无尽1-5</v>
          </cell>
          <cell r="C217" t="str">
            <v>剑兵1</v>
          </cell>
          <cell r="J217">
            <v>1</v>
          </cell>
          <cell r="U217" t="str">
            <v>4;1;50</v>
          </cell>
        </row>
        <row r="218">
          <cell r="A218">
            <v>1299505</v>
          </cell>
          <cell r="B218" t="str">
            <v>无尽1-5</v>
          </cell>
          <cell r="C218" t="str">
            <v>剑兵2</v>
          </cell>
          <cell r="J218">
            <v>1</v>
          </cell>
          <cell r="U218" t="str">
            <v>4;1;50</v>
          </cell>
        </row>
        <row r="219">
          <cell r="A219">
            <v>1299506</v>
          </cell>
          <cell r="B219" t="str">
            <v>无尽1-5</v>
          </cell>
          <cell r="C219" t="str">
            <v>骑兵1</v>
          </cell>
          <cell r="J219">
            <v>1</v>
          </cell>
          <cell r="U219" t="str">
            <v>4;1;90|5;1;10</v>
          </cell>
        </row>
        <row r="220">
          <cell r="A220">
            <v>1299507</v>
          </cell>
          <cell r="B220" t="str">
            <v>无尽1-5</v>
          </cell>
          <cell r="C220" t="str">
            <v>骑兵2（灰）</v>
          </cell>
          <cell r="J220">
            <v>1</v>
          </cell>
          <cell r="U220" t="str">
            <v>4;1;90|5;1;10</v>
          </cell>
        </row>
        <row r="221">
          <cell r="A221">
            <v>1299508</v>
          </cell>
          <cell r="B221" t="str">
            <v>无尽1-5</v>
          </cell>
          <cell r="C221" t="str">
            <v>盾兵1（灰）</v>
          </cell>
          <cell r="J221">
            <v>1</v>
          </cell>
          <cell r="U221" t="str">
            <v>4;1;90|5;1;10</v>
          </cell>
        </row>
        <row r="222">
          <cell r="A222">
            <v>1299509</v>
          </cell>
          <cell r="B222" t="str">
            <v>无尽1-5</v>
          </cell>
          <cell r="C222" t="str">
            <v>盾兵2（红）</v>
          </cell>
          <cell r="J222">
            <v>1</v>
          </cell>
          <cell r="U222" t="str">
            <v>4;1;90|5;1;10</v>
          </cell>
        </row>
        <row r="223">
          <cell r="A223">
            <v>1299510</v>
          </cell>
          <cell r="B223" t="str">
            <v>无尽1-5</v>
          </cell>
          <cell r="C223" t="str">
            <v>狼人</v>
          </cell>
          <cell r="J223">
            <v>2</v>
          </cell>
          <cell r="U223" t="str">
            <v>2001;1;100</v>
          </cell>
        </row>
        <row r="224">
          <cell r="A224">
            <v>1299511</v>
          </cell>
          <cell r="B224" t="str">
            <v>无尽1-5</v>
          </cell>
          <cell r="C224" t="str">
            <v>大熊</v>
          </cell>
          <cell r="J224">
            <v>2</v>
          </cell>
          <cell r="U224" t="str">
            <v>2001;1;100</v>
          </cell>
        </row>
        <row r="225">
          <cell r="A225">
            <v>1299512</v>
          </cell>
          <cell r="B225" t="str">
            <v>无尽1-5</v>
          </cell>
          <cell r="C225" t="str">
            <v>大狼人</v>
          </cell>
          <cell r="J225">
            <v>3</v>
          </cell>
          <cell r="U225" t="str">
            <v>2002;1;100</v>
          </cell>
        </row>
        <row r="226">
          <cell r="A226">
            <v>1299513</v>
          </cell>
          <cell r="B226" t="str">
            <v>无尽1-5</v>
          </cell>
          <cell r="C226" t="str">
            <v>蛮族百夫长</v>
          </cell>
          <cell r="J226">
            <v>3</v>
          </cell>
          <cell r="U226" t="str">
            <v>2002;1;100</v>
          </cell>
        </row>
        <row r="227">
          <cell r="A227">
            <v>1299514</v>
          </cell>
          <cell r="B227" t="str">
            <v>无尽1-5</v>
          </cell>
          <cell r="C227" t="str">
            <v>圆环阵型怪_枪兵1</v>
          </cell>
          <cell r="J227">
            <v>4</v>
          </cell>
          <cell r="U227" t="str">
            <v>4;1;50</v>
          </cell>
        </row>
        <row r="228">
          <cell r="A228">
            <v>1299515</v>
          </cell>
          <cell r="B228" t="str">
            <v>无尽1-5</v>
          </cell>
          <cell r="C228" t="str">
            <v>圆环阵型怪_枪兵2</v>
          </cell>
          <cell r="J228">
            <v>4</v>
          </cell>
          <cell r="U228" t="str">
            <v>4;1;50</v>
          </cell>
        </row>
        <row r="229">
          <cell r="A229">
            <v>1299516</v>
          </cell>
          <cell r="B229" t="str">
            <v>无尽1-5</v>
          </cell>
          <cell r="C229" t="str">
            <v>酒桶</v>
          </cell>
          <cell r="J229">
            <v>1</v>
          </cell>
          <cell r="U229" t="str">
            <v>4;1;90|5;1;10</v>
          </cell>
        </row>
        <row r="230">
          <cell r="A230">
            <v>1299517</v>
          </cell>
          <cell r="B230" t="str">
            <v>无尽1-5</v>
          </cell>
          <cell r="C230" t="str">
            <v>酒桶2</v>
          </cell>
          <cell r="J230">
            <v>1</v>
          </cell>
          <cell r="U230" t="str">
            <v>4;1;90|5;1;10</v>
          </cell>
        </row>
        <row r="231">
          <cell r="A231">
            <v>1299518</v>
          </cell>
          <cell r="B231" t="str">
            <v>无尽1-5</v>
          </cell>
          <cell r="C231" t="str">
            <v>紫色蒙杜克</v>
          </cell>
          <cell r="J231">
            <v>3</v>
          </cell>
          <cell r="U231" t="str">
            <v>2002;1;100</v>
          </cell>
        </row>
        <row r="232">
          <cell r="A232">
            <v>130101</v>
          </cell>
          <cell r="B232" t="str">
            <v>3-1</v>
          </cell>
          <cell r="C232" t="str">
            <v>冲锋阵型_狼</v>
          </cell>
          <cell r="J232">
            <v>1</v>
          </cell>
          <cell r="U232" t="str">
            <v>4;1;80</v>
          </cell>
        </row>
        <row r="233">
          <cell r="A233">
            <v>130102</v>
          </cell>
          <cell r="B233" t="str">
            <v>3-1</v>
          </cell>
          <cell r="C233" t="str">
            <v>小狼</v>
          </cell>
          <cell r="J233">
            <v>1</v>
          </cell>
          <cell r="U233" t="str">
            <v>4;1;80</v>
          </cell>
        </row>
        <row r="234">
          <cell r="A234">
            <v>130103</v>
          </cell>
          <cell r="B234" t="str">
            <v>3-1</v>
          </cell>
          <cell r="C234" t="str">
            <v>鹰</v>
          </cell>
          <cell r="J234">
            <v>1</v>
          </cell>
          <cell r="U234" t="str">
            <v>4;1;80</v>
          </cell>
        </row>
        <row r="235">
          <cell r="A235">
            <v>130104</v>
          </cell>
          <cell r="B235" t="str">
            <v>3-1</v>
          </cell>
          <cell r="C235" t="str">
            <v>小熊</v>
          </cell>
          <cell r="J235">
            <v>1</v>
          </cell>
          <cell r="U235" t="str">
            <v>4;1;80</v>
          </cell>
        </row>
        <row r="236">
          <cell r="A236">
            <v>130105</v>
          </cell>
          <cell r="B236" t="str">
            <v>3-1</v>
          </cell>
          <cell r="C236" t="str">
            <v>弓兵1</v>
          </cell>
          <cell r="J236">
            <v>1</v>
          </cell>
          <cell r="U236" t="str">
            <v>4;1;70|5;1;30</v>
          </cell>
        </row>
        <row r="237">
          <cell r="A237">
            <v>130106</v>
          </cell>
          <cell r="B237" t="str">
            <v>3-1</v>
          </cell>
          <cell r="C237" t="str">
            <v>弓兵2</v>
          </cell>
          <cell r="J237">
            <v>1</v>
          </cell>
          <cell r="U237" t="str">
            <v>4;1;70|5;1;30</v>
          </cell>
        </row>
        <row r="238">
          <cell r="A238">
            <v>130107</v>
          </cell>
          <cell r="B238" t="str">
            <v>3-1</v>
          </cell>
          <cell r="C238" t="str">
            <v>鳄鱼</v>
          </cell>
          <cell r="J238">
            <v>1</v>
          </cell>
          <cell r="U238" t="str">
            <v>4;1;80</v>
          </cell>
        </row>
        <row r="239">
          <cell r="A239">
            <v>130108</v>
          </cell>
          <cell r="B239" t="str">
            <v>3-1</v>
          </cell>
          <cell r="C239" t="str">
            <v>斗兽场饲养员</v>
          </cell>
          <cell r="J239">
            <v>1</v>
          </cell>
          <cell r="U239" t="str">
            <v>4;1;70|5;1;30</v>
          </cell>
        </row>
        <row r="240">
          <cell r="A240">
            <v>130109</v>
          </cell>
          <cell r="B240" t="str">
            <v>3-1</v>
          </cell>
          <cell r="C240" t="str">
            <v>大象</v>
          </cell>
          <cell r="J240">
            <v>2</v>
          </cell>
          <cell r="U240" t="str">
            <v>2001;1;100</v>
          </cell>
        </row>
        <row r="241">
          <cell r="A241">
            <v>130110</v>
          </cell>
          <cell r="B241" t="str">
            <v>3-1</v>
          </cell>
          <cell r="C241" t="str">
            <v>斗兽场监管员</v>
          </cell>
          <cell r="J241">
            <v>2</v>
          </cell>
          <cell r="U241" t="str">
            <v>2001;1;100</v>
          </cell>
        </row>
        <row r="242">
          <cell r="A242">
            <v>130111</v>
          </cell>
          <cell r="B242" t="str">
            <v>3-1</v>
          </cell>
          <cell r="C242" t="str">
            <v>巨象</v>
          </cell>
          <cell r="J242">
            <v>3</v>
          </cell>
          <cell r="U242" t="str">
            <v>6;1;100</v>
          </cell>
        </row>
        <row r="243">
          <cell r="A243">
            <v>130112</v>
          </cell>
          <cell r="B243" t="str">
            <v>3-1</v>
          </cell>
          <cell r="C243" t="str">
            <v>荒漠法师</v>
          </cell>
          <cell r="J243">
            <v>3</v>
          </cell>
          <cell r="U243" t="str">
            <v>6;1;100</v>
          </cell>
        </row>
        <row r="244">
          <cell r="A244">
            <v>130113</v>
          </cell>
          <cell r="B244" t="str">
            <v>3-1</v>
          </cell>
          <cell r="C244" t="str">
            <v>裁判官</v>
          </cell>
          <cell r="J244">
            <v>3</v>
          </cell>
          <cell r="U244" t="str">
            <v>6;1;100</v>
          </cell>
        </row>
        <row r="245">
          <cell r="A245">
            <v>130114</v>
          </cell>
          <cell r="B245" t="str">
            <v>3-1</v>
          </cell>
          <cell r="C245" t="str">
            <v>圆环阵型怪_枪兵1</v>
          </cell>
          <cell r="J245">
            <v>4</v>
          </cell>
          <cell r="U245" t="str">
            <v>4;1;80</v>
          </cell>
        </row>
        <row r="246">
          <cell r="A246">
            <v>130115</v>
          </cell>
          <cell r="B246" t="str">
            <v>3-1</v>
          </cell>
          <cell r="C246" t="str">
            <v>圆环阵型怪_枪兵2</v>
          </cell>
          <cell r="J246">
            <v>4</v>
          </cell>
          <cell r="U246" t="str">
            <v>4;1;80</v>
          </cell>
        </row>
        <row r="247">
          <cell r="A247">
            <v>130201</v>
          </cell>
          <cell r="B247" t="str">
            <v>3-2</v>
          </cell>
          <cell r="C247" t="str">
            <v>冲锋阵型_狼</v>
          </cell>
          <cell r="J247">
            <v>1</v>
          </cell>
          <cell r="U247" t="str">
            <v>4;1;80</v>
          </cell>
        </row>
        <row r="248">
          <cell r="A248">
            <v>130202</v>
          </cell>
          <cell r="B248" t="str">
            <v>3-2</v>
          </cell>
          <cell r="C248" t="str">
            <v>小狼</v>
          </cell>
          <cell r="J248">
            <v>1</v>
          </cell>
          <cell r="U248" t="str">
            <v>4;1;80</v>
          </cell>
        </row>
        <row r="249">
          <cell r="A249">
            <v>130203</v>
          </cell>
          <cell r="B249" t="str">
            <v>3-2</v>
          </cell>
          <cell r="C249" t="str">
            <v>鹰</v>
          </cell>
          <cell r="J249">
            <v>1</v>
          </cell>
          <cell r="U249" t="str">
            <v>4;1;80</v>
          </cell>
        </row>
        <row r="250">
          <cell r="A250">
            <v>130204</v>
          </cell>
          <cell r="B250" t="str">
            <v>3-2</v>
          </cell>
          <cell r="C250" t="str">
            <v>小熊</v>
          </cell>
          <cell r="J250">
            <v>1</v>
          </cell>
          <cell r="U250" t="str">
            <v>4;1;80</v>
          </cell>
        </row>
        <row r="251">
          <cell r="A251">
            <v>130205</v>
          </cell>
          <cell r="B251" t="str">
            <v>3-2</v>
          </cell>
          <cell r="C251" t="str">
            <v>弓兵1</v>
          </cell>
          <cell r="J251">
            <v>1</v>
          </cell>
          <cell r="U251" t="str">
            <v>4;1;70|5;1;30</v>
          </cell>
        </row>
        <row r="252">
          <cell r="A252">
            <v>130206</v>
          </cell>
          <cell r="B252" t="str">
            <v>3-2</v>
          </cell>
          <cell r="C252" t="str">
            <v>弓兵2</v>
          </cell>
          <cell r="J252">
            <v>1</v>
          </cell>
          <cell r="U252" t="str">
            <v>4;1;70|5;1;30</v>
          </cell>
        </row>
        <row r="253">
          <cell r="A253">
            <v>130207</v>
          </cell>
          <cell r="B253" t="str">
            <v>3-2</v>
          </cell>
          <cell r="C253" t="str">
            <v>鳄鱼</v>
          </cell>
          <cell r="J253">
            <v>1</v>
          </cell>
          <cell r="U253" t="str">
            <v>4;1;80</v>
          </cell>
        </row>
        <row r="254">
          <cell r="A254">
            <v>130208</v>
          </cell>
          <cell r="B254" t="str">
            <v>3-2</v>
          </cell>
          <cell r="C254" t="str">
            <v>斗兽场饲养员</v>
          </cell>
          <cell r="J254">
            <v>1</v>
          </cell>
          <cell r="U254" t="str">
            <v>4;1;70|5;1;30</v>
          </cell>
        </row>
        <row r="255">
          <cell r="A255">
            <v>130209</v>
          </cell>
          <cell r="B255" t="str">
            <v>3-2</v>
          </cell>
          <cell r="C255" t="str">
            <v>大象</v>
          </cell>
          <cell r="J255">
            <v>2</v>
          </cell>
          <cell r="U255" t="str">
            <v>2001;1;100</v>
          </cell>
        </row>
        <row r="256">
          <cell r="A256">
            <v>130210</v>
          </cell>
          <cell r="B256" t="str">
            <v>3-2</v>
          </cell>
          <cell r="C256" t="str">
            <v>斗兽场监管员</v>
          </cell>
          <cell r="J256">
            <v>2</v>
          </cell>
          <cell r="U256" t="str">
            <v>2001;1;100</v>
          </cell>
        </row>
        <row r="257">
          <cell r="A257">
            <v>130211</v>
          </cell>
          <cell r="B257" t="str">
            <v>3-2</v>
          </cell>
          <cell r="C257" t="str">
            <v>巨象</v>
          </cell>
          <cell r="J257">
            <v>3</v>
          </cell>
          <cell r="U257" t="str">
            <v>6;1;100</v>
          </cell>
        </row>
        <row r="258">
          <cell r="A258">
            <v>130212</v>
          </cell>
          <cell r="B258" t="str">
            <v>3-2</v>
          </cell>
          <cell r="C258" t="str">
            <v>荒漠法师</v>
          </cell>
          <cell r="J258">
            <v>3</v>
          </cell>
          <cell r="U258" t="str">
            <v>6;1;100</v>
          </cell>
        </row>
        <row r="259">
          <cell r="A259">
            <v>130213</v>
          </cell>
          <cell r="B259" t="str">
            <v>3-2</v>
          </cell>
          <cell r="C259" t="str">
            <v>裁判官</v>
          </cell>
          <cell r="J259">
            <v>3</v>
          </cell>
          <cell r="U259" t="str">
            <v>6;1;100</v>
          </cell>
        </row>
        <row r="260">
          <cell r="A260">
            <v>130214</v>
          </cell>
          <cell r="B260" t="str">
            <v>3-2</v>
          </cell>
          <cell r="C260" t="str">
            <v>圆环阵型怪_枪兵1</v>
          </cell>
          <cell r="J260">
            <v>4</v>
          </cell>
          <cell r="U260" t="str">
            <v>4;1;80</v>
          </cell>
        </row>
        <row r="261">
          <cell r="A261">
            <v>130215</v>
          </cell>
          <cell r="B261" t="str">
            <v>3-2</v>
          </cell>
          <cell r="C261" t="str">
            <v>圆环阵型怪_枪兵2</v>
          </cell>
          <cell r="J261">
            <v>4</v>
          </cell>
          <cell r="U261" t="str">
            <v>4;1;80</v>
          </cell>
        </row>
        <row r="262">
          <cell r="A262">
            <v>130301</v>
          </cell>
          <cell r="B262" t="str">
            <v>3-3</v>
          </cell>
          <cell r="C262" t="str">
            <v>冲锋阵型_狼</v>
          </cell>
          <cell r="J262">
            <v>1</v>
          </cell>
          <cell r="U262" t="str">
            <v>4;1;80</v>
          </cell>
        </row>
        <row r="263">
          <cell r="A263">
            <v>130302</v>
          </cell>
          <cell r="B263" t="str">
            <v>3-3</v>
          </cell>
          <cell r="C263" t="str">
            <v>小狼</v>
          </cell>
          <cell r="J263">
            <v>1</v>
          </cell>
          <cell r="U263" t="str">
            <v>4;1;80</v>
          </cell>
        </row>
        <row r="264">
          <cell r="A264">
            <v>130303</v>
          </cell>
          <cell r="B264" t="str">
            <v>3-3</v>
          </cell>
          <cell r="C264" t="str">
            <v>鹰</v>
          </cell>
          <cell r="J264">
            <v>1</v>
          </cell>
          <cell r="U264" t="str">
            <v>4;1;80</v>
          </cell>
        </row>
        <row r="265">
          <cell r="A265">
            <v>130304</v>
          </cell>
          <cell r="B265" t="str">
            <v>3-3</v>
          </cell>
          <cell r="C265" t="str">
            <v>小熊</v>
          </cell>
          <cell r="J265">
            <v>1</v>
          </cell>
          <cell r="U265" t="str">
            <v>4;1;80</v>
          </cell>
        </row>
        <row r="266">
          <cell r="A266">
            <v>130305</v>
          </cell>
          <cell r="B266" t="str">
            <v>3-3</v>
          </cell>
          <cell r="C266" t="str">
            <v>弓兵1</v>
          </cell>
          <cell r="J266">
            <v>1</v>
          </cell>
          <cell r="U266" t="str">
            <v>4;1;70|5;1;30</v>
          </cell>
        </row>
        <row r="267">
          <cell r="A267">
            <v>130306</v>
          </cell>
          <cell r="B267" t="str">
            <v>3-3</v>
          </cell>
          <cell r="C267" t="str">
            <v>弓兵2</v>
          </cell>
          <cell r="J267">
            <v>1</v>
          </cell>
          <cell r="U267" t="str">
            <v>4;1;70|5;1;30</v>
          </cell>
        </row>
        <row r="268">
          <cell r="A268">
            <v>130307</v>
          </cell>
          <cell r="B268" t="str">
            <v>3-3</v>
          </cell>
          <cell r="C268" t="str">
            <v>鳄鱼</v>
          </cell>
          <cell r="J268">
            <v>1</v>
          </cell>
          <cell r="U268" t="str">
            <v>4;1;80</v>
          </cell>
        </row>
        <row r="269">
          <cell r="A269">
            <v>130308</v>
          </cell>
          <cell r="B269" t="str">
            <v>3-3</v>
          </cell>
          <cell r="C269" t="str">
            <v>斗兽场饲养员</v>
          </cell>
          <cell r="J269">
            <v>1</v>
          </cell>
          <cell r="U269" t="str">
            <v>4;1;70|5;1;30</v>
          </cell>
        </row>
        <row r="270">
          <cell r="A270">
            <v>130309</v>
          </cell>
          <cell r="B270" t="str">
            <v>3-3</v>
          </cell>
          <cell r="C270" t="str">
            <v>大象</v>
          </cell>
          <cell r="J270">
            <v>2</v>
          </cell>
          <cell r="U270" t="str">
            <v>2001;1;100</v>
          </cell>
        </row>
        <row r="271">
          <cell r="A271">
            <v>130310</v>
          </cell>
          <cell r="B271" t="str">
            <v>3-3</v>
          </cell>
          <cell r="C271" t="str">
            <v>斗兽场监管员</v>
          </cell>
          <cell r="J271">
            <v>2</v>
          </cell>
          <cell r="U271" t="str">
            <v>2001;1;100</v>
          </cell>
        </row>
        <row r="272">
          <cell r="A272">
            <v>130311</v>
          </cell>
          <cell r="B272" t="str">
            <v>3-3</v>
          </cell>
          <cell r="C272" t="str">
            <v>巨象</v>
          </cell>
          <cell r="J272">
            <v>3</v>
          </cell>
          <cell r="U272" t="str">
            <v>6;1;100</v>
          </cell>
        </row>
        <row r="273">
          <cell r="A273">
            <v>130312</v>
          </cell>
          <cell r="B273" t="str">
            <v>3-3</v>
          </cell>
          <cell r="C273" t="str">
            <v>荒漠法师</v>
          </cell>
          <cell r="J273">
            <v>3</v>
          </cell>
          <cell r="U273" t="str">
            <v>6;1;100</v>
          </cell>
        </row>
        <row r="274">
          <cell r="A274">
            <v>130313</v>
          </cell>
          <cell r="B274" t="str">
            <v>3-3</v>
          </cell>
          <cell r="C274" t="str">
            <v>裁判官</v>
          </cell>
          <cell r="J274">
            <v>3</v>
          </cell>
          <cell r="U274" t="str">
            <v>6;1;100</v>
          </cell>
        </row>
        <row r="275">
          <cell r="A275">
            <v>130314</v>
          </cell>
          <cell r="B275" t="str">
            <v>3-3</v>
          </cell>
          <cell r="C275" t="str">
            <v>圆环阵型怪_枪兵1</v>
          </cell>
          <cell r="J275">
            <v>4</v>
          </cell>
          <cell r="U275" t="str">
            <v>4;1;80</v>
          </cell>
        </row>
        <row r="276">
          <cell r="A276">
            <v>130315</v>
          </cell>
          <cell r="B276" t="str">
            <v>3-3</v>
          </cell>
          <cell r="C276" t="str">
            <v>圆环阵型怪_枪兵2</v>
          </cell>
          <cell r="J276">
            <v>4</v>
          </cell>
          <cell r="U276" t="str">
            <v>4;1;80</v>
          </cell>
        </row>
        <row r="277">
          <cell r="A277">
            <v>130401</v>
          </cell>
          <cell r="B277" t="str">
            <v>3-4</v>
          </cell>
          <cell r="C277" t="str">
            <v>冲锋阵型_狼</v>
          </cell>
          <cell r="J277">
            <v>1</v>
          </cell>
          <cell r="U277" t="str">
            <v>4;1;80</v>
          </cell>
        </row>
        <row r="278">
          <cell r="A278">
            <v>130402</v>
          </cell>
          <cell r="B278" t="str">
            <v>3-4</v>
          </cell>
          <cell r="C278" t="str">
            <v>小狼</v>
          </cell>
          <cell r="J278">
            <v>1</v>
          </cell>
          <cell r="U278" t="str">
            <v>4;1;80</v>
          </cell>
        </row>
        <row r="279">
          <cell r="A279">
            <v>130403</v>
          </cell>
          <cell r="B279" t="str">
            <v>3-4</v>
          </cell>
          <cell r="C279" t="str">
            <v>鹰</v>
          </cell>
          <cell r="J279">
            <v>1</v>
          </cell>
          <cell r="U279" t="str">
            <v>4;1;80</v>
          </cell>
        </row>
        <row r="280">
          <cell r="A280">
            <v>130404</v>
          </cell>
          <cell r="B280" t="str">
            <v>3-4</v>
          </cell>
          <cell r="C280" t="str">
            <v>小熊</v>
          </cell>
          <cell r="J280">
            <v>1</v>
          </cell>
          <cell r="U280" t="str">
            <v>4;1;80</v>
          </cell>
        </row>
        <row r="281">
          <cell r="A281">
            <v>130405</v>
          </cell>
          <cell r="B281" t="str">
            <v>3-4</v>
          </cell>
          <cell r="C281" t="str">
            <v>弓兵1</v>
          </cell>
          <cell r="J281">
            <v>1</v>
          </cell>
          <cell r="U281" t="str">
            <v>4;1;70|5;1;30</v>
          </cell>
        </row>
        <row r="282">
          <cell r="A282">
            <v>130406</v>
          </cell>
          <cell r="B282" t="str">
            <v>3-4</v>
          </cell>
          <cell r="C282" t="str">
            <v>弓兵2</v>
          </cell>
          <cell r="J282">
            <v>1</v>
          </cell>
          <cell r="U282" t="str">
            <v>4;1;70|5;1;30</v>
          </cell>
        </row>
        <row r="283">
          <cell r="A283">
            <v>130407</v>
          </cell>
          <cell r="B283" t="str">
            <v>3-4</v>
          </cell>
          <cell r="C283" t="str">
            <v>鳄鱼</v>
          </cell>
          <cell r="J283">
            <v>1</v>
          </cell>
          <cell r="U283" t="str">
            <v>4;1;80</v>
          </cell>
        </row>
        <row r="284">
          <cell r="A284">
            <v>130408</v>
          </cell>
          <cell r="B284" t="str">
            <v>3-4</v>
          </cell>
          <cell r="C284" t="str">
            <v>斗兽场饲养员</v>
          </cell>
          <cell r="J284">
            <v>1</v>
          </cell>
          <cell r="U284" t="str">
            <v>4;1;70|5;1;30</v>
          </cell>
        </row>
        <row r="285">
          <cell r="A285">
            <v>130409</v>
          </cell>
          <cell r="B285" t="str">
            <v>3-4</v>
          </cell>
          <cell r="C285" t="str">
            <v>大象</v>
          </cell>
          <cell r="J285">
            <v>2</v>
          </cell>
          <cell r="U285" t="str">
            <v>2001;1;100</v>
          </cell>
        </row>
        <row r="286">
          <cell r="A286">
            <v>130410</v>
          </cell>
          <cell r="B286" t="str">
            <v>3-4</v>
          </cell>
          <cell r="C286" t="str">
            <v>斗兽场监管员</v>
          </cell>
          <cell r="J286">
            <v>2</v>
          </cell>
          <cell r="U286" t="str">
            <v>2001;1;100</v>
          </cell>
        </row>
        <row r="287">
          <cell r="A287">
            <v>130411</v>
          </cell>
          <cell r="B287" t="str">
            <v>3-4</v>
          </cell>
          <cell r="C287" t="str">
            <v>巨象</v>
          </cell>
          <cell r="J287">
            <v>3</v>
          </cell>
          <cell r="U287" t="str">
            <v>6;1;100</v>
          </cell>
        </row>
        <row r="288">
          <cell r="A288">
            <v>130412</v>
          </cell>
          <cell r="B288" t="str">
            <v>3-4</v>
          </cell>
          <cell r="C288" t="str">
            <v>荒漠法师</v>
          </cell>
          <cell r="J288">
            <v>3</v>
          </cell>
          <cell r="U288" t="str">
            <v>6;1;100</v>
          </cell>
        </row>
        <row r="289">
          <cell r="A289">
            <v>130413</v>
          </cell>
          <cell r="B289" t="str">
            <v>3-4</v>
          </cell>
          <cell r="C289" t="str">
            <v>裁判官</v>
          </cell>
          <cell r="J289">
            <v>3</v>
          </cell>
          <cell r="U289" t="str">
            <v>6;1;100</v>
          </cell>
        </row>
        <row r="290">
          <cell r="A290">
            <v>130414</v>
          </cell>
          <cell r="B290" t="str">
            <v>3-4</v>
          </cell>
          <cell r="C290" t="str">
            <v>圆环阵型怪_枪兵1</v>
          </cell>
          <cell r="J290">
            <v>4</v>
          </cell>
          <cell r="U290" t="str">
            <v>4;1;80</v>
          </cell>
        </row>
        <row r="291">
          <cell r="A291">
            <v>130415</v>
          </cell>
          <cell r="B291" t="str">
            <v>3-4</v>
          </cell>
          <cell r="C291" t="str">
            <v>圆环阵型怪_枪兵2</v>
          </cell>
          <cell r="J291">
            <v>4</v>
          </cell>
          <cell r="U291" t="str">
            <v>4;1;80</v>
          </cell>
        </row>
        <row r="292">
          <cell r="A292">
            <v>1399101</v>
          </cell>
          <cell r="B292" t="str">
            <v>无尽2-1</v>
          </cell>
          <cell r="C292" t="str">
            <v>冲锋阵型_狼</v>
          </cell>
          <cell r="J292">
            <v>1</v>
          </cell>
          <cell r="U292" t="str">
            <v>4;1;50</v>
          </cell>
        </row>
        <row r="293">
          <cell r="A293">
            <v>1399102</v>
          </cell>
          <cell r="B293" t="str">
            <v>无尽2-1</v>
          </cell>
          <cell r="C293" t="str">
            <v>小狼</v>
          </cell>
          <cell r="J293">
            <v>1</v>
          </cell>
          <cell r="U293" t="str">
            <v>4;1;50</v>
          </cell>
        </row>
        <row r="294">
          <cell r="A294">
            <v>1399103</v>
          </cell>
          <cell r="B294" t="str">
            <v>无尽2-1</v>
          </cell>
          <cell r="C294" t="str">
            <v>鹰</v>
          </cell>
          <cell r="J294">
            <v>1</v>
          </cell>
          <cell r="U294" t="str">
            <v>4;1;50</v>
          </cell>
        </row>
        <row r="295">
          <cell r="A295">
            <v>1399104</v>
          </cell>
          <cell r="B295" t="str">
            <v>无尽2-1</v>
          </cell>
          <cell r="C295" t="str">
            <v>小熊</v>
          </cell>
          <cell r="J295">
            <v>1</v>
          </cell>
          <cell r="U295" t="str">
            <v>4;1;50</v>
          </cell>
        </row>
        <row r="296">
          <cell r="A296">
            <v>1399105</v>
          </cell>
          <cell r="B296" t="str">
            <v>无尽2-1</v>
          </cell>
          <cell r="C296" t="str">
            <v>弓兵1</v>
          </cell>
          <cell r="J296">
            <v>1</v>
          </cell>
          <cell r="U296" t="str">
            <v>4;1;90|5;1;10</v>
          </cell>
        </row>
        <row r="297">
          <cell r="A297">
            <v>1399106</v>
          </cell>
          <cell r="B297" t="str">
            <v>无尽2-1</v>
          </cell>
          <cell r="C297" t="str">
            <v>弓兵2</v>
          </cell>
          <cell r="J297">
            <v>1</v>
          </cell>
          <cell r="U297" t="str">
            <v>4;1;90|5;1;10</v>
          </cell>
        </row>
        <row r="298">
          <cell r="A298">
            <v>1399107</v>
          </cell>
          <cell r="B298" t="str">
            <v>无尽2-1</v>
          </cell>
          <cell r="C298" t="str">
            <v>鳄鱼</v>
          </cell>
          <cell r="J298">
            <v>1</v>
          </cell>
          <cell r="U298" t="str">
            <v>4;1;50</v>
          </cell>
        </row>
        <row r="299">
          <cell r="A299">
            <v>1399108</v>
          </cell>
          <cell r="B299" t="str">
            <v>无尽2-1</v>
          </cell>
          <cell r="C299" t="str">
            <v>斗兽场饲养员</v>
          </cell>
          <cell r="J299">
            <v>1</v>
          </cell>
          <cell r="U299" t="str">
            <v>4;1;90|5;1;10</v>
          </cell>
        </row>
        <row r="300">
          <cell r="A300">
            <v>1399109</v>
          </cell>
          <cell r="B300" t="str">
            <v>无尽2-1</v>
          </cell>
          <cell r="C300" t="str">
            <v>大象</v>
          </cell>
          <cell r="J300">
            <v>2</v>
          </cell>
          <cell r="U300" t="str">
            <v>2001;1;100</v>
          </cell>
        </row>
        <row r="301">
          <cell r="A301">
            <v>1399110</v>
          </cell>
          <cell r="B301" t="str">
            <v>无尽2-1</v>
          </cell>
          <cell r="C301" t="str">
            <v>斗兽场监管员</v>
          </cell>
          <cell r="J301">
            <v>2</v>
          </cell>
          <cell r="U301" t="str">
            <v>2001;1;100</v>
          </cell>
        </row>
        <row r="302">
          <cell r="A302">
            <v>1399111</v>
          </cell>
          <cell r="B302" t="str">
            <v>无尽2-1</v>
          </cell>
          <cell r="C302" t="str">
            <v>巨象</v>
          </cell>
          <cell r="J302">
            <v>3</v>
          </cell>
          <cell r="U302" t="str">
            <v>2002;1;100</v>
          </cell>
        </row>
        <row r="303">
          <cell r="A303">
            <v>1399112</v>
          </cell>
          <cell r="B303" t="str">
            <v>无尽2-1</v>
          </cell>
          <cell r="C303" t="str">
            <v>荒漠法师</v>
          </cell>
          <cell r="J303">
            <v>3</v>
          </cell>
          <cell r="U303" t="str">
            <v>2002;1;100</v>
          </cell>
        </row>
        <row r="304">
          <cell r="A304">
            <v>1399113</v>
          </cell>
          <cell r="B304" t="str">
            <v>无尽2-1</v>
          </cell>
          <cell r="C304" t="str">
            <v>裁判官</v>
          </cell>
          <cell r="J304">
            <v>3</v>
          </cell>
          <cell r="U304" t="str">
            <v>2002;1;100</v>
          </cell>
        </row>
        <row r="305">
          <cell r="A305">
            <v>1399114</v>
          </cell>
          <cell r="B305" t="str">
            <v>无尽2-1</v>
          </cell>
          <cell r="C305" t="str">
            <v>圆环阵型怪_枪兵1</v>
          </cell>
          <cell r="J305">
            <v>4</v>
          </cell>
          <cell r="U305" t="str">
            <v>4;1;50</v>
          </cell>
        </row>
        <row r="306">
          <cell r="A306">
            <v>1399115</v>
          </cell>
          <cell r="B306" t="str">
            <v>无尽2-1</v>
          </cell>
          <cell r="C306" t="str">
            <v>圆环阵型怪_枪兵2</v>
          </cell>
          <cell r="J306">
            <v>4</v>
          </cell>
          <cell r="U306" t="str">
            <v>4;1;50</v>
          </cell>
        </row>
        <row r="307">
          <cell r="A307">
            <v>1399201</v>
          </cell>
          <cell r="B307" t="str">
            <v>无尽2-2</v>
          </cell>
          <cell r="C307" t="str">
            <v>冲锋阵型_狼</v>
          </cell>
          <cell r="J307">
            <v>1</v>
          </cell>
          <cell r="U307" t="str">
            <v>4;1;50</v>
          </cell>
        </row>
        <row r="308">
          <cell r="A308">
            <v>1399202</v>
          </cell>
          <cell r="B308" t="str">
            <v>无尽2-2</v>
          </cell>
          <cell r="C308" t="str">
            <v>小狼</v>
          </cell>
          <cell r="J308">
            <v>1</v>
          </cell>
          <cell r="U308" t="str">
            <v>4;1;50</v>
          </cell>
        </row>
        <row r="309">
          <cell r="A309">
            <v>1399203</v>
          </cell>
          <cell r="B309" t="str">
            <v>无尽2-2</v>
          </cell>
          <cell r="C309" t="str">
            <v>鹰</v>
          </cell>
          <cell r="J309">
            <v>1</v>
          </cell>
          <cell r="U309" t="str">
            <v>4;1;50</v>
          </cell>
        </row>
        <row r="310">
          <cell r="A310">
            <v>1399204</v>
          </cell>
          <cell r="B310" t="str">
            <v>无尽2-2</v>
          </cell>
          <cell r="C310" t="str">
            <v>小熊</v>
          </cell>
          <cell r="J310">
            <v>1</v>
          </cell>
          <cell r="U310" t="str">
            <v>4;1;50</v>
          </cell>
        </row>
        <row r="311">
          <cell r="A311">
            <v>1399205</v>
          </cell>
          <cell r="B311" t="str">
            <v>无尽2-2</v>
          </cell>
          <cell r="C311" t="str">
            <v>弓兵1</v>
          </cell>
          <cell r="J311">
            <v>1</v>
          </cell>
          <cell r="U311" t="str">
            <v>4;1;90|5;1;10</v>
          </cell>
        </row>
        <row r="312">
          <cell r="A312">
            <v>1399206</v>
          </cell>
          <cell r="B312" t="str">
            <v>无尽2-2</v>
          </cell>
          <cell r="C312" t="str">
            <v>弓兵2</v>
          </cell>
          <cell r="J312">
            <v>1</v>
          </cell>
          <cell r="U312" t="str">
            <v>4;1;90|5;1;10</v>
          </cell>
        </row>
        <row r="313">
          <cell r="A313">
            <v>1399207</v>
          </cell>
          <cell r="B313" t="str">
            <v>无尽2-2</v>
          </cell>
          <cell r="C313" t="str">
            <v>鳄鱼</v>
          </cell>
          <cell r="J313">
            <v>1</v>
          </cell>
          <cell r="U313" t="str">
            <v>4;1;50</v>
          </cell>
        </row>
        <row r="314">
          <cell r="A314">
            <v>1399208</v>
          </cell>
          <cell r="B314" t="str">
            <v>无尽2-2</v>
          </cell>
          <cell r="C314" t="str">
            <v>斗兽场饲养员</v>
          </cell>
          <cell r="J314">
            <v>1</v>
          </cell>
          <cell r="U314" t="str">
            <v>4;1;90|5;1;10</v>
          </cell>
        </row>
        <row r="315">
          <cell r="A315">
            <v>1399209</v>
          </cell>
          <cell r="B315" t="str">
            <v>无尽2-2</v>
          </cell>
          <cell r="C315" t="str">
            <v>大象</v>
          </cell>
          <cell r="J315">
            <v>2</v>
          </cell>
          <cell r="U315" t="str">
            <v>2001;1;100</v>
          </cell>
        </row>
        <row r="316">
          <cell r="A316">
            <v>1399210</v>
          </cell>
          <cell r="B316" t="str">
            <v>无尽2-2</v>
          </cell>
          <cell r="C316" t="str">
            <v>斗兽场监管员</v>
          </cell>
          <cell r="J316">
            <v>2</v>
          </cell>
          <cell r="U316" t="str">
            <v>2001;1;100</v>
          </cell>
        </row>
        <row r="317">
          <cell r="A317">
            <v>1399211</v>
          </cell>
          <cell r="B317" t="str">
            <v>无尽2-2</v>
          </cell>
          <cell r="C317" t="str">
            <v>巨象</v>
          </cell>
          <cell r="J317">
            <v>3</v>
          </cell>
          <cell r="U317" t="str">
            <v>2002;1;100</v>
          </cell>
        </row>
        <row r="318">
          <cell r="A318">
            <v>1399212</v>
          </cell>
          <cell r="B318" t="str">
            <v>无尽2-2</v>
          </cell>
          <cell r="C318" t="str">
            <v>荒漠法师</v>
          </cell>
          <cell r="J318">
            <v>3</v>
          </cell>
          <cell r="U318" t="str">
            <v>2002;1;100</v>
          </cell>
        </row>
        <row r="319">
          <cell r="A319">
            <v>1399213</v>
          </cell>
          <cell r="B319" t="str">
            <v>无尽2-2</v>
          </cell>
          <cell r="C319" t="str">
            <v>裁判官</v>
          </cell>
          <cell r="J319">
            <v>3</v>
          </cell>
          <cell r="U319" t="str">
            <v>2002;1;100</v>
          </cell>
        </row>
        <row r="320">
          <cell r="A320">
            <v>1399214</v>
          </cell>
          <cell r="B320" t="str">
            <v>无尽2-2</v>
          </cell>
          <cell r="C320" t="str">
            <v>圆环阵型怪_枪兵1</v>
          </cell>
          <cell r="J320">
            <v>4</v>
          </cell>
          <cell r="U320" t="str">
            <v>4;1;50</v>
          </cell>
        </row>
        <row r="321">
          <cell r="A321">
            <v>1399215</v>
          </cell>
          <cell r="B321" t="str">
            <v>无尽2-2</v>
          </cell>
          <cell r="C321" t="str">
            <v>圆环阵型怪_枪兵2</v>
          </cell>
          <cell r="J321">
            <v>4</v>
          </cell>
          <cell r="U321" t="str">
            <v>4;1;50</v>
          </cell>
        </row>
        <row r="322">
          <cell r="A322">
            <v>1399216</v>
          </cell>
          <cell r="B322" t="str">
            <v>无尽2-2</v>
          </cell>
          <cell r="C322" t="str">
            <v>骑兵1</v>
          </cell>
          <cell r="J322">
            <v>1</v>
          </cell>
          <cell r="U322" t="str">
            <v>4;1;90|5;1;10</v>
          </cell>
        </row>
        <row r="323">
          <cell r="A323">
            <v>1399217</v>
          </cell>
          <cell r="B323" t="str">
            <v>无尽2-2</v>
          </cell>
          <cell r="C323" t="str">
            <v>骑兵2（灰）</v>
          </cell>
          <cell r="J323">
            <v>1</v>
          </cell>
          <cell r="U323" t="str">
            <v>4;1;90|5;1;10</v>
          </cell>
        </row>
        <row r="324">
          <cell r="A324">
            <v>1399301</v>
          </cell>
          <cell r="B324" t="str">
            <v>无尽2-3</v>
          </cell>
          <cell r="C324" t="str">
            <v>冲锋阵型_狼</v>
          </cell>
          <cell r="J324">
            <v>1</v>
          </cell>
          <cell r="U324" t="str">
            <v>4;1;50</v>
          </cell>
        </row>
        <row r="325">
          <cell r="A325">
            <v>1399302</v>
          </cell>
          <cell r="B325" t="str">
            <v>无尽2-3</v>
          </cell>
          <cell r="C325" t="str">
            <v>小狼</v>
          </cell>
          <cell r="J325">
            <v>1</v>
          </cell>
          <cell r="U325" t="str">
            <v>4;1;50</v>
          </cell>
        </row>
        <row r="326">
          <cell r="A326">
            <v>1399303</v>
          </cell>
          <cell r="B326" t="str">
            <v>无尽2-3</v>
          </cell>
          <cell r="C326" t="str">
            <v>鹰</v>
          </cell>
          <cell r="J326">
            <v>1</v>
          </cell>
          <cell r="U326" t="str">
            <v>4;1;50</v>
          </cell>
        </row>
        <row r="327">
          <cell r="A327">
            <v>1399304</v>
          </cell>
          <cell r="B327" t="str">
            <v>无尽2-3</v>
          </cell>
          <cell r="C327" t="str">
            <v>小熊</v>
          </cell>
          <cell r="J327">
            <v>1</v>
          </cell>
          <cell r="U327" t="str">
            <v>4;1;50</v>
          </cell>
        </row>
        <row r="328">
          <cell r="A328">
            <v>1399305</v>
          </cell>
          <cell r="B328" t="str">
            <v>无尽2-3</v>
          </cell>
          <cell r="C328" t="str">
            <v>弓兵1</v>
          </cell>
          <cell r="J328">
            <v>1</v>
          </cell>
          <cell r="U328" t="str">
            <v>4;1;90|5;1;10</v>
          </cell>
        </row>
        <row r="329">
          <cell r="A329">
            <v>1399306</v>
          </cell>
          <cell r="B329" t="str">
            <v>无尽2-3</v>
          </cell>
          <cell r="C329" t="str">
            <v>弓兵2</v>
          </cell>
          <cell r="J329">
            <v>1</v>
          </cell>
          <cell r="U329" t="str">
            <v>4;1;90|5;1;10</v>
          </cell>
        </row>
        <row r="330">
          <cell r="A330">
            <v>1399307</v>
          </cell>
          <cell r="B330" t="str">
            <v>无尽2-3</v>
          </cell>
          <cell r="C330" t="str">
            <v>鳄鱼</v>
          </cell>
          <cell r="J330">
            <v>1</v>
          </cell>
          <cell r="U330" t="str">
            <v>4;1;50</v>
          </cell>
        </row>
        <row r="331">
          <cell r="A331">
            <v>1399308</v>
          </cell>
          <cell r="B331" t="str">
            <v>无尽2-3</v>
          </cell>
          <cell r="C331" t="str">
            <v>斗兽场饲养员</v>
          </cell>
          <cell r="J331">
            <v>1</v>
          </cell>
          <cell r="U331" t="str">
            <v>4;1;90|5;1;10</v>
          </cell>
        </row>
        <row r="332">
          <cell r="A332">
            <v>1399309</v>
          </cell>
          <cell r="B332" t="str">
            <v>无尽2-3</v>
          </cell>
          <cell r="C332" t="str">
            <v>大象</v>
          </cell>
          <cell r="J332">
            <v>2</v>
          </cell>
          <cell r="U332" t="str">
            <v>2001;1;100</v>
          </cell>
        </row>
        <row r="333">
          <cell r="A333">
            <v>1399310</v>
          </cell>
          <cell r="B333" t="str">
            <v>无尽2-3</v>
          </cell>
          <cell r="C333" t="str">
            <v>斗兽场监管员</v>
          </cell>
          <cell r="J333">
            <v>2</v>
          </cell>
          <cell r="U333" t="str">
            <v>2001;1;100</v>
          </cell>
        </row>
        <row r="334">
          <cell r="A334">
            <v>1399311</v>
          </cell>
          <cell r="B334" t="str">
            <v>无尽2-3</v>
          </cell>
          <cell r="C334" t="str">
            <v>巨象</v>
          </cell>
          <cell r="J334">
            <v>3</v>
          </cell>
          <cell r="U334" t="str">
            <v>2002;1;100</v>
          </cell>
        </row>
        <row r="335">
          <cell r="A335">
            <v>1399312</v>
          </cell>
          <cell r="B335" t="str">
            <v>无尽2-3</v>
          </cell>
          <cell r="C335" t="str">
            <v>荒漠法师</v>
          </cell>
          <cell r="J335">
            <v>3</v>
          </cell>
          <cell r="U335" t="str">
            <v>2002;1;100</v>
          </cell>
        </row>
        <row r="336">
          <cell r="A336">
            <v>1399313</v>
          </cell>
          <cell r="B336" t="str">
            <v>无尽2-3</v>
          </cell>
          <cell r="C336" t="str">
            <v>裁判官</v>
          </cell>
          <cell r="J336">
            <v>3</v>
          </cell>
          <cell r="U336" t="str">
            <v>2002;1;100</v>
          </cell>
        </row>
        <row r="337">
          <cell r="A337">
            <v>1399314</v>
          </cell>
          <cell r="B337" t="str">
            <v>无尽2-3</v>
          </cell>
          <cell r="C337" t="str">
            <v>圆环阵型怪_枪兵1</v>
          </cell>
          <cell r="J337">
            <v>4</v>
          </cell>
          <cell r="U337" t="str">
            <v>4;1;50</v>
          </cell>
        </row>
        <row r="338">
          <cell r="A338">
            <v>1399315</v>
          </cell>
          <cell r="B338" t="str">
            <v>无尽2-3</v>
          </cell>
          <cell r="C338" t="str">
            <v>圆环阵型怪_枪兵2</v>
          </cell>
          <cell r="J338">
            <v>4</v>
          </cell>
          <cell r="U338" t="str">
            <v>4;1;50</v>
          </cell>
        </row>
        <row r="339">
          <cell r="A339">
            <v>1399316</v>
          </cell>
          <cell r="B339" t="str">
            <v>无尽2-3</v>
          </cell>
          <cell r="C339" t="str">
            <v>毒气怪</v>
          </cell>
          <cell r="J339">
            <v>1</v>
          </cell>
          <cell r="U339" t="str">
            <v>4;1;90|5;1;10</v>
          </cell>
        </row>
        <row r="340">
          <cell r="A340">
            <v>1399317</v>
          </cell>
          <cell r="B340" t="str">
            <v>无尽2-3</v>
          </cell>
          <cell r="C340" t="str">
            <v>毒气怪2</v>
          </cell>
          <cell r="J340">
            <v>1</v>
          </cell>
          <cell r="U340" t="str">
            <v>4;1;90|5;1;10</v>
          </cell>
        </row>
        <row r="341">
          <cell r="A341">
            <v>1399401</v>
          </cell>
          <cell r="B341" t="str">
            <v>无尽2-4</v>
          </cell>
          <cell r="C341" t="str">
            <v>冲锋阵型_狼</v>
          </cell>
          <cell r="J341">
            <v>1</v>
          </cell>
          <cell r="U341" t="str">
            <v>4;1;50</v>
          </cell>
        </row>
        <row r="342">
          <cell r="A342">
            <v>1399402</v>
          </cell>
          <cell r="B342" t="str">
            <v>无尽2-4</v>
          </cell>
          <cell r="C342" t="str">
            <v>小狼</v>
          </cell>
          <cell r="J342">
            <v>1</v>
          </cell>
          <cell r="U342" t="str">
            <v>4;1;50</v>
          </cell>
        </row>
        <row r="343">
          <cell r="A343">
            <v>1399403</v>
          </cell>
          <cell r="B343" t="str">
            <v>无尽2-4</v>
          </cell>
          <cell r="C343" t="str">
            <v>鹰</v>
          </cell>
          <cell r="J343">
            <v>1</v>
          </cell>
          <cell r="U343" t="str">
            <v>4;1;50</v>
          </cell>
        </row>
        <row r="344">
          <cell r="A344">
            <v>1399404</v>
          </cell>
          <cell r="B344" t="str">
            <v>无尽2-4</v>
          </cell>
          <cell r="C344" t="str">
            <v>小熊</v>
          </cell>
          <cell r="J344">
            <v>1</v>
          </cell>
          <cell r="U344" t="str">
            <v>4;1;50</v>
          </cell>
        </row>
        <row r="345">
          <cell r="A345">
            <v>1399405</v>
          </cell>
          <cell r="B345" t="str">
            <v>无尽2-4</v>
          </cell>
          <cell r="C345" t="str">
            <v>弓兵1</v>
          </cell>
          <cell r="J345">
            <v>1</v>
          </cell>
          <cell r="U345" t="str">
            <v>4;1;90|5;1;10</v>
          </cell>
        </row>
        <row r="346">
          <cell r="A346">
            <v>1399406</v>
          </cell>
          <cell r="B346" t="str">
            <v>无尽2-4</v>
          </cell>
          <cell r="C346" t="str">
            <v>弓兵2</v>
          </cell>
          <cell r="J346">
            <v>1</v>
          </cell>
          <cell r="U346" t="str">
            <v>4;1;90|5;1;10</v>
          </cell>
        </row>
        <row r="347">
          <cell r="A347">
            <v>1399407</v>
          </cell>
          <cell r="B347" t="str">
            <v>无尽2-4</v>
          </cell>
          <cell r="C347" t="str">
            <v>鳄鱼</v>
          </cell>
          <cell r="J347">
            <v>1</v>
          </cell>
          <cell r="U347" t="str">
            <v>4;1;50</v>
          </cell>
        </row>
        <row r="348">
          <cell r="A348">
            <v>1399408</v>
          </cell>
          <cell r="B348" t="str">
            <v>无尽2-4</v>
          </cell>
          <cell r="C348" t="str">
            <v>斗兽场饲养员</v>
          </cell>
          <cell r="J348">
            <v>1</v>
          </cell>
          <cell r="U348" t="str">
            <v>4;1;90|5;1;10</v>
          </cell>
        </row>
        <row r="349">
          <cell r="A349">
            <v>1399409</v>
          </cell>
          <cell r="B349" t="str">
            <v>无尽2-4</v>
          </cell>
          <cell r="C349" t="str">
            <v>大象</v>
          </cell>
          <cell r="J349">
            <v>2</v>
          </cell>
          <cell r="U349" t="str">
            <v>2001;1;100</v>
          </cell>
        </row>
        <row r="350">
          <cell r="A350">
            <v>1399410</v>
          </cell>
          <cell r="B350" t="str">
            <v>无尽2-4</v>
          </cell>
          <cell r="C350" t="str">
            <v>斗兽场监管员</v>
          </cell>
          <cell r="J350">
            <v>2</v>
          </cell>
          <cell r="U350" t="str">
            <v>2001;1;100</v>
          </cell>
        </row>
        <row r="351">
          <cell r="A351">
            <v>1399411</v>
          </cell>
          <cell r="B351" t="str">
            <v>无尽2-4</v>
          </cell>
          <cell r="C351" t="str">
            <v>巨象</v>
          </cell>
          <cell r="J351">
            <v>3</v>
          </cell>
          <cell r="U351" t="str">
            <v>2002;1;100</v>
          </cell>
        </row>
        <row r="352">
          <cell r="A352">
            <v>1399412</v>
          </cell>
          <cell r="B352" t="str">
            <v>无尽2-4</v>
          </cell>
          <cell r="C352" t="str">
            <v>荒漠法师</v>
          </cell>
          <cell r="J352">
            <v>3</v>
          </cell>
          <cell r="U352" t="str">
            <v>2002;1;100</v>
          </cell>
        </row>
        <row r="353">
          <cell r="A353">
            <v>1399413</v>
          </cell>
          <cell r="B353" t="str">
            <v>无尽2-4</v>
          </cell>
          <cell r="C353" t="str">
            <v>裁判官</v>
          </cell>
          <cell r="J353">
            <v>3</v>
          </cell>
          <cell r="U353" t="str">
            <v>2002;1;100</v>
          </cell>
        </row>
        <row r="354">
          <cell r="A354">
            <v>1399414</v>
          </cell>
          <cell r="B354" t="str">
            <v>无尽2-4</v>
          </cell>
          <cell r="C354" t="str">
            <v>圆环阵型怪_枪兵1</v>
          </cell>
          <cell r="J354">
            <v>4</v>
          </cell>
          <cell r="U354" t="str">
            <v>4;1;50</v>
          </cell>
        </row>
        <row r="355">
          <cell r="A355">
            <v>1399415</v>
          </cell>
          <cell r="B355" t="str">
            <v>无尽2-4</v>
          </cell>
          <cell r="C355" t="str">
            <v>圆环阵型怪_枪兵2</v>
          </cell>
          <cell r="J355">
            <v>4</v>
          </cell>
          <cell r="U355" t="str">
            <v>4;1;50</v>
          </cell>
        </row>
        <row r="356">
          <cell r="A356">
            <v>1399416</v>
          </cell>
          <cell r="B356" t="str">
            <v>无尽2-4</v>
          </cell>
          <cell r="C356" t="str">
            <v>毒气怪</v>
          </cell>
          <cell r="J356">
            <v>1</v>
          </cell>
          <cell r="U356" t="str">
            <v>4;1;90|5;1;10</v>
          </cell>
        </row>
        <row r="357">
          <cell r="A357">
            <v>1399417</v>
          </cell>
          <cell r="B357" t="str">
            <v>无尽2-4</v>
          </cell>
          <cell r="C357" t="str">
            <v>毒气怪2</v>
          </cell>
          <cell r="J357">
            <v>1</v>
          </cell>
          <cell r="U357" t="str">
            <v>4;1;90|5;1;10</v>
          </cell>
        </row>
        <row r="358">
          <cell r="A358">
            <v>1399501</v>
          </cell>
          <cell r="B358" t="str">
            <v>无尽2-5</v>
          </cell>
          <cell r="C358" t="str">
            <v>冲锋阵型_狼</v>
          </cell>
          <cell r="J358">
            <v>1</v>
          </cell>
          <cell r="U358" t="str">
            <v>4;1;50</v>
          </cell>
        </row>
        <row r="359">
          <cell r="A359">
            <v>1399502</v>
          </cell>
          <cell r="B359" t="str">
            <v>无尽2-5</v>
          </cell>
          <cell r="C359" t="str">
            <v>小狼</v>
          </cell>
          <cell r="J359">
            <v>1</v>
          </cell>
          <cell r="U359" t="str">
            <v>4;1;50</v>
          </cell>
        </row>
        <row r="360">
          <cell r="A360">
            <v>1399503</v>
          </cell>
          <cell r="B360" t="str">
            <v>无尽2-5</v>
          </cell>
          <cell r="C360" t="str">
            <v>鹰</v>
          </cell>
          <cell r="J360">
            <v>1</v>
          </cell>
          <cell r="U360" t="str">
            <v>4;1;50</v>
          </cell>
        </row>
        <row r="361">
          <cell r="A361">
            <v>1399504</v>
          </cell>
          <cell r="B361" t="str">
            <v>无尽2-5</v>
          </cell>
          <cell r="C361" t="str">
            <v>小熊</v>
          </cell>
          <cell r="J361">
            <v>1</v>
          </cell>
          <cell r="U361" t="str">
            <v>4;1;50</v>
          </cell>
        </row>
        <row r="362">
          <cell r="A362">
            <v>1399505</v>
          </cell>
          <cell r="B362" t="str">
            <v>无尽2-5</v>
          </cell>
          <cell r="C362" t="str">
            <v>弓兵1</v>
          </cell>
          <cell r="J362">
            <v>1</v>
          </cell>
          <cell r="U362" t="str">
            <v>4;1;90|5;1;10</v>
          </cell>
        </row>
        <row r="363">
          <cell r="A363">
            <v>1399506</v>
          </cell>
          <cell r="B363" t="str">
            <v>无尽2-5</v>
          </cell>
          <cell r="C363" t="str">
            <v>弓兵2</v>
          </cell>
          <cell r="J363">
            <v>1</v>
          </cell>
          <cell r="U363" t="str">
            <v>4;1;90|5;1;10</v>
          </cell>
        </row>
        <row r="364">
          <cell r="A364">
            <v>1399507</v>
          </cell>
          <cell r="B364" t="str">
            <v>无尽2-5</v>
          </cell>
          <cell r="C364" t="str">
            <v>鳄鱼</v>
          </cell>
          <cell r="J364">
            <v>1</v>
          </cell>
          <cell r="U364" t="str">
            <v>4;1;50</v>
          </cell>
        </row>
        <row r="365">
          <cell r="A365">
            <v>1399508</v>
          </cell>
          <cell r="B365" t="str">
            <v>无尽2-5</v>
          </cell>
          <cell r="C365" t="str">
            <v>斗兽场饲养员</v>
          </cell>
          <cell r="J365">
            <v>1</v>
          </cell>
          <cell r="U365" t="str">
            <v>4;1;90|5;1;10</v>
          </cell>
        </row>
        <row r="366">
          <cell r="A366">
            <v>1399509</v>
          </cell>
          <cell r="B366" t="str">
            <v>无尽2-5</v>
          </cell>
          <cell r="C366" t="str">
            <v>大象</v>
          </cell>
          <cell r="J366">
            <v>2</v>
          </cell>
          <cell r="U366" t="str">
            <v>2001;1;100</v>
          </cell>
        </row>
        <row r="367">
          <cell r="A367">
            <v>1399510</v>
          </cell>
          <cell r="B367" t="str">
            <v>无尽2-5</v>
          </cell>
          <cell r="C367" t="str">
            <v>斗兽场监管员</v>
          </cell>
          <cell r="J367">
            <v>2</v>
          </cell>
          <cell r="U367" t="str">
            <v>2001;1;100</v>
          </cell>
        </row>
        <row r="368">
          <cell r="A368">
            <v>1399511</v>
          </cell>
          <cell r="B368" t="str">
            <v>无尽2-5</v>
          </cell>
          <cell r="C368" t="str">
            <v>巨象</v>
          </cell>
          <cell r="J368">
            <v>3</v>
          </cell>
          <cell r="U368" t="str">
            <v>2002;1;100</v>
          </cell>
        </row>
        <row r="369">
          <cell r="A369">
            <v>1399512</v>
          </cell>
          <cell r="B369" t="str">
            <v>无尽2-5</v>
          </cell>
          <cell r="C369" t="str">
            <v>荒漠法师</v>
          </cell>
          <cell r="J369">
            <v>3</v>
          </cell>
          <cell r="U369" t="str">
            <v>2002;1;100</v>
          </cell>
        </row>
        <row r="370">
          <cell r="A370">
            <v>1399513</v>
          </cell>
          <cell r="B370" t="str">
            <v>无尽2-5</v>
          </cell>
          <cell r="C370" t="str">
            <v>裁判官</v>
          </cell>
          <cell r="J370">
            <v>3</v>
          </cell>
          <cell r="U370" t="str">
            <v>2002;1;100</v>
          </cell>
        </row>
        <row r="371">
          <cell r="A371">
            <v>1399514</v>
          </cell>
          <cell r="B371" t="str">
            <v>无尽2-5</v>
          </cell>
          <cell r="C371" t="str">
            <v>圆环阵型怪_枪兵1</v>
          </cell>
          <cell r="J371">
            <v>4</v>
          </cell>
          <cell r="U371" t="str">
            <v>4;1;50</v>
          </cell>
        </row>
        <row r="372">
          <cell r="A372">
            <v>1399515</v>
          </cell>
          <cell r="B372" t="str">
            <v>无尽2-5</v>
          </cell>
          <cell r="C372" t="str">
            <v>圆环阵型怪_枪兵2</v>
          </cell>
          <cell r="J372">
            <v>4</v>
          </cell>
          <cell r="U372" t="str">
            <v>4;1;50</v>
          </cell>
        </row>
        <row r="373">
          <cell r="A373">
            <v>1399516</v>
          </cell>
          <cell r="B373" t="str">
            <v>无尽2-5</v>
          </cell>
          <cell r="C373" t="str">
            <v>毒气怪</v>
          </cell>
          <cell r="J373">
            <v>1</v>
          </cell>
          <cell r="U373" t="str">
            <v>4;1;90|5;1;10</v>
          </cell>
        </row>
        <row r="374">
          <cell r="A374">
            <v>1399517</v>
          </cell>
          <cell r="B374" t="str">
            <v>无尽2-5</v>
          </cell>
          <cell r="C374" t="str">
            <v>毒气怪2</v>
          </cell>
          <cell r="J374">
            <v>1</v>
          </cell>
          <cell r="U374" t="str">
            <v>4;1;90|5;1;10</v>
          </cell>
        </row>
        <row r="375">
          <cell r="A375">
            <v>140101</v>
          </cell>
          <cell r="B375" t="str">
            <v>4-1</v>
          </cell>
          <cell r="C375" t="str">
            <v>冲锋阵型_鹰</v>
          </cell>
          <cell r="J375">
            <v>1</v>
          </cell>
          <cell r="U375" t="str">
            <v>4;1;80</v>
          </cell>
        </row>
        <row r="376">
          <cell r="A376">
            <v>140102</v>
          </cell>
          <cell r="B376" t="str">
            <v>4-1</v>
          </cell>
          <cell r="C376" t="str">
            <v>鹰</v>
          </cell>
          <cell r="J376">
            <v>1</v>
          </cell>
          <cell r="U376" t="str">
            <v>4;1;80</v>
          </cell>
        </row>
        <row r="377">
          <cell r="A377">
            <v>140103</v>
          </cell>
          <cell r="B377" t="str">
            <v>4-1</v>
          </cell>
          <cell r="C377" t="str">
            <v>小象</v>
          </cell>
          <cell r="J377">
            <v>1</v>
          </cell>
          <cell r="U377" t="str">
            <v>4;1;80</v>
          </cell>
        </row>
        <row r="378">
          <cell r="A378">
            <v>140104</v>
          </cell>
          <cell r="B378" t="str">
            <v>4-1</v>
          </cell>
          <cell r="C378" t="str">
            <v>盾兵1（灰）</v>
          </cell>
          <cell r="J378">
            <v>1</v>
          </cell>
          <cell r="U378" t="str">
            <v>4;1;80</v>
          </cell>
        </row>
        <row r="379">
          <cell r="A379">
            <v>140105</v>
          </cell>
          <cell r="B379" t="str">
            <v>4-1</v>
          </cell>
          <cell r="C379" t="str">
            <v>盾兵2（红）</v>
          </cell>
          <cell r="J379">
            <v>1</v>
          </cell>
          <cell r="U379" t="str">
            <v>4;1;80</v>
          </cell>
        </row>
        <row r="380">
          <cell r="A380">
            <v>140106</v>
          </cell>
          <cell r="B380" t="str">
            <v>4-1</v>
          </cell>
          <cell r="C380" t="str">
            <v>密林窃贼</v>
          </cell>
          <cell r="J380">
            <v>1</v>
          </cell>
          <cell r="U380" t="str">
            <v>4;1;70|5;1;30</v>
          </cell>
        </row>
        <row r="381">
          <cell r="A381">
            <v>140107</v>
          </cell>
          <cell r="B381" t="str">
            <v>4-1</v>
          </cell>
          <cell r="C381" t="str">
            <v>酒桶</v>
          </cell>
          <cell r="J381">
            <v>1</v>
          </cell>
          <cell r="U381" t="str">
            <v>4;1;70|5;1;30</v>
          </cell>
        </row>
        <row r="382">
          <cell r="A382">
            <v>140108</v>
          </cell>
          <cell r="B382" t="str">
            <v>4-1</v>
          </cell>
          <cell r="C382" t="str">
            <v>酒桶2</v>
          </cell>
          <cell r="J382">
            <v>1</v>
          </cell>
          <cell r="U382" t="str">
            <v>4;1;70|5;1;30</v>
          </cell>
        </row>
        <row r="383">
          <cell r="A383">
            <v>140109</v>
          </cell>
          <cell r="B383" t="str">
            <v>4-1</v>
          </cell>
          <cell r="C383" t="str">
            <v>大象</v>
          </cell>
          <cell r="J383">
            <v>2</v>
          </cell>
          <cell r="U383" t="str">
            <v>2001;1;100</v>
          </cell>
        </row>
        <row r="384">
          <cell r="A384">
            <v>140110</v>
          </cell>
          <cell r="B384" t="str">
            <v>4-1</v>
          </cell>
          <cell r="C384" t="str">
            <v>大窃贼</v>
          </cell>
          <cell r="J384">
            <v>2</v>
          </cell>
          <cell r="U384" t="str">
            <v>2001;1;100</v>
          </cell>
        </row>
        <row r="385">
          <cell r="A385">
            <v>140111</v>
          </cell>
          <cell r="B385" t="str">
            <v>4-1</v>
          </cell>
          <cell r="C385" t="str">
            <v>荒漠法师</v>
          </cell>
          <cell r="J385">
            <v>3</v>
          </cell>
          <cell r="U385" t="str">
            <v>6;1;100</v>
          </cell>
        </row>
        <row r="386">
          <cell r="A386">
            <v>140112</v>
          </cell>
          <cell r="B386" t="str">
            <v>4-1</v>
          </cell>
          <cell r="C386" t="str">
            <v>疯狂酒桶</v>
          </cell>
          <cell r="J386">
            <v>3</v>
          </cell>
          <cell r="U386" t="str">
            <v>6;1;100</v>
          </cell>
        </row>
        <row r="387">
          <cell r="A387">
            <v>140113</v>
          </cell>
          <cell r="B387" t="str">
            <v>4-1</v>
          </cell>
          <cell r="C387" t="str">
            <v>窃贼首领</v>
          </cell>
          <cell r="J387">
            <v>3</v>
          </cell>
          <cell r="U387" t="str">
            <v>6;1;100</v>
          </cell>
        </row>
        <row r="388">
          <cell r="A388">
            <v>140114</v>
          </cell>
          <cell r="B388" t="str">
            <v>4-1</v>
          </cell>
          <cell r="C388" t="str">
            <v>圆环阵型怪_枪兵1</v>
          </cell>
          <cell r="J388">
            <v>4</v>
          </cell>
          <cell r="U388" t="str">
            <v>4;1;80</v>
          </cell>
        </row>
        <row r="389">
          <cell r="A389">
            <v>140115</v>
          </cell>
          <cell r="B389" t="str">
            <v>4-1</v>
          </cell>
          <cell r="C389" t="str">
            <v>圆环阵型怪_枪兵2</v>
          </cell>
          <cell r="J389">
            <v>4</v>
          </cell>
          <cell r="U389" t="str">
            <v>4;1;80</v>
          </cell>
        </row>
        <row r="390">
          <cell r="A390">
            <v>140201</v>
          </cell>
          <cell r="B390" t="str">
            <v>4-2</v>
          </cell>
          <cell r="C390" t="str">
            <v>冲锋阵型_鹰</v>
          </cell>
          <cell r="J390">
            <v>1</v>
          </cell>
          <cell r="U390" t="str">
            <v>4;1;80</v>
          </cell>
        </row>
        <row r="391">
          <cell r="A391">
            <v>140202</v>
          </cell>
          <cell r="B391" t="str">
            <v>4-2</v>
          </cell>
          <cell r="C391" t="str">
            <v>鹰</v>
          </cell>
          <cell r="J391">
            <v>1</v>
          </cell>
          <cell r="U391" t="str">
            <v>4;1;80</v>
          </cell>
        </row>
        <row r="392">
          <cell r="A392">
            <v>140203</v>
          </cell>
          <cell r="B392" t="str">
            <v>4-2</v>
          </cell>
          <cell r="C392" t="str">
            <v>小象</v>
          </cell>
          <cell r="J392">
            <v>1</v>
          </cell>
          <cell r="U392" t="str">
            <v>4;1;80</v>
          </cell>
        </row>
        <row r="393">
          <cell r="A393">
            <v>140204</v>
          </cell>
          <cell r="B393" t="str">
            <v>4-2</v>
          </cell>
          <cell r="C393" t="str">
            <v>盾兵1（灰）</v>
          </cell>
          <cell r="J393">
            <v>1</v>
          </cell>
          <cell r="U393" t="str">
            <v>4;1;80</v>
          </cell>
        </row>
        <row r="394">
          <cell r="A394">
            <v>140205</v>
          </cell>
          <cell r="B394" t="str">
            <v>4-2</v>
          </cell>
          <cell r="C394" t="str">
            <v>盾兵2（红）</v>
          </cell>
          <cell r="J394">
            <v>1</v>
          </cell>
          <cell r="U394" t="str">
            <v>4;1;80</v>
          </cell>
        </row>
        <row r="395">
          <cell r="A395">
            <v>140206</v>
          </cell>
          <cell r="B395" t="str">
            <v>4-2</v>
          </cell>
          <cell r="C395" t="str">
            <v>密林窃贼</v>
          </cell>
          <cell r="J395">
            <v>1</v>
          </cell>
          <cell r="U395" t="str">
            <v>4;1;70|5;1;30</v>
          </cell>
        </row>
        <row r="396">
          <cell r="A396">
            <v>140207</v>
          </cell>
          <cell r="B396" t="str">
            <v>4-2</v>
          </cell>
          <cell r="C396" t="str">
            <v>酒桶</v>
          </cell>
          <cell r="J396">
            <v>1</v>
          </cell>
          <cell r="U396" t="str">
            <v>4;1;70|5;1;30</v>
          </cell>
        </row>
        <row r="397">
          <cell r="A397">
            <v>140208</v>
          </cell>
          <cell r="B397" t="str">
            <v>4-2</v>
          </cell>
          <cell r="C397" t="str">
            <v>酒桶2</v>
          </cell>
          <cell r="J397">
            <v>1</v>
          </cell>
          <cell r="U397" t="str">
            <v>4;1;70|5;1;30</v>
          </cell>
        </row>
        <row r="398">
          <cell r="A398">
            <v>140209</v>
          </cell>
          <cell r="B398" t="str">
            <v>4-2</v>
          </cell>
          <cell r="C398" t="str">
            <v>大象</v>
          </cell>
          <cell r="J398">
            <v>2</v>
          </cell>
          <cell r="U398" t="str">
            <v>2001;1;100</v>
          </cell>
        </row>
        <row r="399">
          <cell r="A399">
            <v>140210</v>
          </cell>
          <cell r="B399" t="str">
            <v>4-2</v>
          </cell>
          <cell r="C399" t="str">
            <v>大窃贼</v>
          </cell>
          <cell r="J399">
            <v>2</v>
          </cell>
          <cell r="U399" t="str">
            <v>2001;1;100</v>
          </cell>
        </row>
        <row r="400">
          <cell r="A400">
            <v>140211</v>
          </cell>
          <cell r="B400" t="str">
            <v>4-2</v>
          </cell>
          <cell r="C400" t="str">
            <v>荒漠法师</v>
          </cell>
          <cell r="J400">
            <v>3</v>
          </cell>
          <cell r="U400" t="str">
            <v>6;1;100</v>
          </cell>
        </row>
        <row r="401">
          <cell r="A401">
            <v>140212</v>
          </cell>
          <cell r="B401" t="str">
            <v>4-2</v>
          </cell>
          <cell r="C401" t="str">
            <v>疯狂酒桶</v>
          </cell>
          <cell r="J401">
            <v>3</v>
          </cell>
          <cell r="U401" t="str">
            <v>6;1;100</v>
          </cell>
        </row>
        <row r="402">
          <cell r="A402">
            <v>140213</v>
          </cell>
          <cell r="B402" t="str">
            <v>4-2</v>
          </cell>
          <cell r="C402" t="str">
            <v>窃贼首领</v>
          </cell>
          <cell r="J402">
            <v>3</v>
          </cell>
          <cell r="U402" t="str">
            <v>6;1;100</v>
          </cell>
        </row>
        <row r="403">
          <cell r="A403">
            <v>140214</v>
          </cell>
          <cell r="B403" t="str">
            <v>4-2</v>
          </cell>
          <cell r="C403" t="str">
            <v>圆环阵型怪_枪兵1</v>
          </cell>
          <cell r="J403">
            <v>4</v>
          </cell>
          <cell r="U403" t="str">
            <v>4;1;80</v>
          </cell>
        </row>
        <row r="404">
          <cell r="A404">
            <v>140215</v>
          </cell>
          <cell r="B404" t="str">
            <v>4-2</v>
          </cell>
          <cell r="C404" t="str">
            <v>圆环阵型怪_枪兵2</v>
          </cell>
          <cell r="J404">
            <v>4</v>
          </cell>
          <cell r="U404" t="str">
            <v>4;1;80</v>
          </cell>
        </row>
        <row r="405">
          <cell r="A405">
            <v>140301</v>
          </cell>
          <cell r="B405" t="str">
            <v>4-3</v>
          </cell>
          <cell r="C405" t="str">
            <v>冲锋阵型_鹰</v>
          </cell>
          <cell r="J405">
            <v>1</v>
          </cell>
          <cell r="U405" t="str">
            <v>4;1;80</v>
          </cell>
        </row>
        <row r="406">
          <cell r="A406">
            <v>140302</v>
          </cell>
          <cell r="B406" t="str">
            <v>4-3</v>
          </cell>
          <cell r="C406" t="str">
            <v>鹰</v>
          </cell>
          <cell r="J406">
            <v>1</v>
          </cell>
          <cell r="U406" t="str">
            <v>4;1;80</v>
          </cell>
        </row>
        <row r="407">
          <cell r="A407">
            <v>140303</v>
          </cell>
          <cell r="B407" t="str">
            <v>4-3</v>
          </cell>
          <cell r="C407" t="str">
            <v>小象</v>
          </cell>
          <cell r="J407">
            <v>1</v>
          </cell>
          <cell r="U407" t="str">
            <v>4;1;80</v>
          </cell>
        </row>
        <row r="408">
          <cell r="A408">
            <v>140304</v>
          </cell>
          <cell r="B408" t="str">
            <v>4-3</v>
          </cell>
          <cell r="C408" t="str">
            <v>盾兵1（灰）</v>
          </cell>
          <cell r="J408">
            <v>1</v>
          </cell>
          <cell r="U408" t="str">
            <v>4;1;80</v>
          </cell>
        </row>
        <row r="409">
          <cell r="A409">
            <v>140305</v>
          </cell>
          <cell r="B409" t="str">
            <v>4-3</v>
          </cell>
          <cell r="C409" t="str">
            <v>盾兵2（红）</v>
          </cell>
          <cell r="J409">
            <v>1</v>
          </cell>
          <cell r="U409" t="str">
            <v>4;1;80</v>
          </cell>
        </row>
        <row r="410">
          <cell r="A410">
            <v>140306</v>
          </cell>
          <cell r="B410" t="str">
            <v>4-3</v>
          </cell>
          <cell r="C410" t="str">
            <v>密林窃贼</v>
          </cell>
          <cell r="J410">
            <v>1</v>
          </cell>
          <cell r="U410" t="str">
            <v>4;1;70|5;1;30</v>
          </cell>
        </row>
        <row r="411">
          <cell r="A411">
            <v>140307</v>
          </cell>
          <cell r="B411" t="str">
            <v>4-3</v>
          </cell>
          <cell r="C411" t="str">
            <v>酒桶</v>
          </cell>
          <cell r="J411">
            <v>1</v>
          </cell>
          <cell r="U411" t="str">
            <v>4;1;70|5;1;30</v>
          </cell>
        </row>
        <row r="412">
          <cell r="A412">
            <v>140308</v>
          </cell>
          <cell r="B412" t="str">
            <v>4-3</v>
          </cell>
          <cell r="C412" t="str">
            <v>酒桶2</v>
          </cell>
          <cell r="J412">
            <v>1</v>
          </cell>
          <cell r="U412" t="str">
            <v>4;1;70|5;1;30</v>
          </cell>
        </row>
        <row r="413">
          <cell r="A413">
            <v>140309</v>
          </cell>
          <cell r="B413" t="str">
            <v>4-3</v>
          </cell>
          <cell r="C413" t="str">
            <v>大象</v>
          </cell>
          <cell r="J413">
            <v>2</v>
          </cell>
          <cell r="U413" t="str">
            <v>2001;1;100</v>
          </cell>
        </row>
        <row r="414">
          <cell r="A414">
            <v>140310</v>
          </cell>
          <cell r="B414" t="str">
            <v>4-3</v>
          </cell>
          <cell r="C414" t="str">
            <v>大窃贼</v>
          </cell>
          <cell r="J414">
            <v>2</v>
          </cell>
          <cell r="U414" t="str">
            <v>2001;1;100</v>
          </cell>
        </row>
        <row r="415">
          <cell r="A415">
            <v>140311</v>
          </cell>
          <cell r="B415" t="str">
            <v>4-3</v>
          </cell>
          <cell r="C415" t="str">
            <v>荒漠法师</v>
          </cell>
          <cell r="J415">
            <v>3</v>
          </cell>
          <cell r="U415" t="str">
            <v>6;1;100</v>
          </cell>
        </row>
        <row r="416">
          <cell r="A416">
            <v>140312</v>
          </cell>
          <cell r="B416" t="str">
            <v>4-3</v>
          </cell>
          <cell r="C416" t="str">
            <v>疯狂酒桶</v>
          </cell>
          <cell r="J416">
            <v>3</v>
          </cell>
          <cell r="U416" t="str">
            <v>6;1;100</v>
          </cell>
        </row>
        <row r="417">
          <cell r="A417">
            <v>140313</v>
          </cell>
          <cell r="B417" t="str">
            <v>4-3</v>
          </cell>
          <cell r="C417" t="str">
            <v>窃贼首领</v>
          </cell>
          <cell r="J417">
            <v>3</v>
          </cell>
          <cell r="U417" t="str">
            <v>6;1;100</v>
          </cell>
        </row>
        <row r="418">
          <cell r="A418">
            <v>140314</v>
          </cell>
          <cell r="B418" t="str">
            <v>4-3</v>
          </cell>
          <cell r="C418" t="str">
            <v>圆环阵型怪_枪兵1</v>
          </cell>
          <cell r="J418">
            <v>4</v>
          </cell>
          <cell r="U418" t="str">
            <v>4;1;80</v>
          </cell>
        </row>
        <row r="419">
          <cell r="A419">
            <v>140315</v>
          </cell>
          <cell r="B419" t="str">
            <v>4-3</v>
          </cell>
          <cell r="C419" t="str">
            <v>圆环阵型怪_枪兵2</v>
          </cell>
          <cell r="J419">
            <v>4</v>
          </cell>
          <cell r="U419" t="str">
            <v>4;1;80</v>
          </cell>
        </row>
        <row r="420">
          <cell r="A420">
            <v>140401</v>
          </cell>
          <cell r="B420" t="str">
            <v>4-4</v>
          </cell>
          <cell r="C420" t="str">
            <v>冲锋阵型_鹰</v>
          </cell>
          <cell r="J420">
            <v>1</v>
          </cell>
          <cell r="U420" t="str">
            <v>4;1;80</v>
          </cell>
        </row>
        <row r="421">
          <cell r="A421">
            <v>140402</v>
          </cell>
          <cell r="B421" t="str">
            <v>4-4</v>
          </cell>
          <cell r="C421" t="str">
            <v>鹰</v>
          </cell>
          <cell r="J421">
            <v>1</v>
          </cell>
          <cell r="U421" t="str">
            <v>4;1;80</v>
          </cell>
        </row>
        <row r="422">
          <cell r="A422">
            <v>140403</v>
          </cell>
          <cell r="B422" t="str">
            <v>4-4</v>
          </cell>
          <cell r="C422" t="str">
            <v>小象</v>
          </cell>
          <cell r="J422">
            <v>1</v>
          </cell>
          <cell r="U422" t="str">
            <v>4;1;80</v>
          </cell>
        </row>
        <row r="423">
          <cell r="A423">
            <v>140404</v>
          </cell>
          <cell r="B423" t="str">
            <v>4-4</v>
          </cell>
          <cell r="C423" t="str">
            <v>盾兵1（灰）</v>
          </cell>
          <cell r="J423">
            <v>1</v>
          </cell>
          <cell r="U423" t="str">
            <v>4;1;80</v>
          </cell>
        </row>
        <row r="424">
          <cell r="A424">
            <v>140405</v>
          </cell>
          <cell r="B424" t="str">
            <v>4-4</v>
          </cell>
          <cell r="C424" t="str">
            <v>盾兵2（红）</v>
          </cell>
          <cell r="J424">
            <v>1</v>
          </cell>
          <cell r="U424" t="str">
            <v>4;1;80</v>
          </cell>
        </row>
        <row r="425">
          <cell r="A425">
            <v>140406</v>
          </cell>
          <cell r="B425" t="str">
            <v>4-4</v>
          </cell>
          <cell r="C425" t="str">
            <v>密林窃贼</v>
          </cell>
          <cell r="J425">
            <v>1</v>
          </cell>
          <cell r="U425" t="str">
            <v>4;1;70|5;1;30</v>
          </cell>
        </row>
        <row r="426">
          <cell r="A426">
            <v>140407</v>
          </cell>
          <cell r="B426" t="str">
            <v>4-4</v>
          </cell>
          <cell r="C426" t="str">
            <v>酒桶</v>
          </cell>
          <cell r="J426">
            <v>1</v>
          </cell>
          <cell r="U426" t="str">
            <v>4;1;70|5;1;30</v>
          </cell>
        </row>
        <row r="427">
          <cell r="A427">
            <v>140408</v>
          </cell>
          <cell r="B427" t="str">
            <v>4-4</v>
          </cell>
          <cell r="C427" t="str">
            <v>酒桶2</v>
          </cell>
          <cell r="J427">
            <v>1</v>
          </cell>
          <cell r="U427" t="str">
            <v>4;1;70|5;1;30</v>
          </cell>
        </row>
        <row r="428">
          <cell r="A428">
            <v>140409</v>
          </cell>
          <cell r="B428" t="str">
            <v>4-4</v>
          </cell>
          <cell r="C428" t="str">
            <v>大象</v>
          </cell>
          <cell r="J428">
            <v>2</v>
          </cell>
          <cell r="U428" t="str">
            <v>2001;1;100</v>
          </cell>
        </row>
        <row r="429">
          <cell r="A429">
            <v>140410</v>
          </cell>
          <cell r="B429" t="str">
            <v>4-4</v>
          </cell>
          <cell r="C429" t="str">
            <v>大窃贼</v>
          </cell>
          <cell r="J429">
            <v>2</v>
          </cell>
          <cell r="U429" t="str">
            <v>2001;1;100</v>
          </cell>
        </row>
        <row r="430">
          <cell r="A430">
            <v>140411</v>
          </cell>
          <cell r="B430" t="str">
            <v>4-4</v>
          </cell>
          <cell r="C430" t="str">
            <v>荒漠法师</v>
          </cell>
          <cell r="J430">
            <v>3</v>
          </cell>
          <cell r="U430" t="str">
            <v>6;1;100</v>
          </cell>
        </row>
        <row r="431">
          <cell r="A431">
            <v>140412</v>
          </cell>
          <cell r="B431" t="str">
            <v>4-4</v>
          </cell>
          <cell r="C431" t="str">
            <v>疯狂酒桶</v>
          </cell>
          <cell r="J431">
            <v>3</v>
          </cell>
          <cell r="U431" t="str">
            <v>6;1;100</v>
          </cell>
        </row>
        <row r="432">
          <cell r="A432">
            <v>140413</v>
          </cell>
          <cell r="B432" t="str">
            <v>4-4</v>
          </cell>
          <cell r="C432" t="str">
            <v>窃贼首领</v>
          </cell>
          <cell r="J432">
            <v>3</v>
          </cell>
          <cell r="U432" t="str">
            <v>6;1;100</v>
          </cell>
        </row>
        <row r="433">
          <cell r="A433">
            <v>140414</v>
          </cell>
          <cell r="B433" t="str">
            <v>4-4</v>
          </cell>
          <cell r="C433" t="str">
            <v>圆环阵型怪_枪兵1</v>
          </cell>
          <cell r="J433">
            <v>4</v>
          </cell>
          <cell r="U433" t="str">
            <v>4;1;80</v>
          </cell>
        </row>
        <row r="434">
          <cell r="A434">
            <v>140415</v>
          </cell>
          <cell r="B434" t="str">
            <v>4-4</v>
          </cell>
          <cell r="C434" t="str">
            <v>圆环阵型怪_枪兵2</v>
          </cell>
          <cell r="J434">
            <v>4</v>
          </cell>
          <cell r="U434" t="str">
            <v>4;1;80</v>
          </cell>
        </row>
        <row r="435">
          <cell r="A435">
            <v>1499101</v>
          </cell>
          <cell r="B435" t="str">
            <v>无尽3-1</v>
          </cell>
          <cell r="C435" t="str">
            <v>冲锋阵型_鹰</v>
          </cell>
          <cell r="J435">
            <v>1</v>
          </cell>
          <cell r="U435" t="str">
            <v>4;1;50</v>
          </cell>
        </row>
        <row r="436">
          <cell r="A436">
            <v>1499102</v>
          </cell>
          <cell r="B436" t="str">
            <v>无尽3-1</v>
          </cell>
          <cell r="C436" t="str">
            <v>鹰</v>
          </cell>
          <cell r="J436">
            <v>1</v>
          </cell>
          <cell r="U436" t="str">
            <v>4;1;50</v>
          </cell>
        </row>
        <row r="437">
          <cell r="A437">
            <v>1499103</v>
          </cell>
          <cell r="B437" t="str">
            <v>无尽3-1</v>
          </cell>
          <cell r="C437" t="str">
            <v>小象</v>
          </cell>
          <cell r="J437">
            <v>1</v>
          </cell>
          <cell r="U437" t="str">
            <v>4;1;50</v>
          </cell>
        </row>
        <row r="438">
          <cell r="A438">
            <v>1499104</v>
          </cell>
          <cell r="B438" t="str">
            <v>无尽3-1</v>
          </cell>
          <cell r="C438" t="str">
            <v>盾兵1（灰）</v>
          </cell>
          <cell r="J438">
            <v>1</v>
          </cell>
          <cell r="U438" t="str">
            <v>4;1;50</v>
          </cell>
        </row>
        <row r="439">
          <cell r="A439">
            <v>1499105</v>
          </cell>
          <cell r="B439" t="str">
            <v>无尽3-1</v>
          </cell>
          <cell r="C439" t="str">
            <v>盾兵2（红）</v>
          </cell>
          <cell r="J439">
            <v>1</v>
          </cell>
          <cell r="U439" t="str">
            <v>4;1;50</v>
          </cell>
        </row>
        <row r="440">
          <cell r="A440">
            <v>1499106</v>
          </cell>
          <cell r="B440" t="str">
            <v>无尽3-1</v>
          </cell>
          <cell r="C440" t="str">
            <v>密林窃贼</v>
          </cell>
          <cell r="J440">
            <v>1</v>
          </cell>
          <cell r="U440" t="str">
            <v>4;1;90|5;1;10</v>
          </cell>
        </row>
        <row r="441">
          <cell r="A441">
            <v>1499107</v>
          </cell>
          <cell r="B441" t="str">
            <v>无尽3-1</v>
          </cell>
          <cell r="C441" t="str">
            <v>酒桶</v>
          </cell>
          <cell r="J441">
            <v>1</v>
          </cell>
          <cell r="U441" t="str">
            <v>4;1;90|5;1;10</v>
          </cell>
        </row>
        <row r="442">
          <cell r="A442">
            <v>1499108</v>
          </cell>
          <cell r="B442" t="str">
            <v>无尽3-1</v>
          </cell>
          <cell r="C442" t="str">
            <v>酒桶2</v>
          </cell>
          <cell r="J442">
            <v>1</v>
          </cell>
          <cell r="U442" t="str">
            <v>4;1;90|5;1;10</v>
          </cell>
        </row>
        <row r="443">
          <cell r="A443">
            <v>1499109</v>
          </cell>
          <cell r="B443" t="str">
            <v>无尽3-1</v>
          </cell>
          <cell r="C443" t="str">
            <v>大象</v>
          </cell>
          <cell r="J443">
            <v>2</v>
          </cell>
          <cell r="U443" t="str">
            <v>2001;1;100</v>
          </cell>
        </row>
        <row r="444">
          <cell r="A444">
            <v>1499110</v>
          </cell>
          <cell r="B444" t="str">
            <v>无尽3-1</v>
          </cell>
          <cell r="C444" t="str">
            <v>大窃贼</v>
          </cell>
          <cell r="J444">
            <v>2</v>
          </cell>
          <cell r="U444" t="str">
            <v>2001;1;100</v>
          </cell>
        </row>
        <row r="445">
          <cell r="A445">
            <v>1499111</v>
          </cell>
          <cell r="B445" t="str">
            <v>无尽3-1</v>
          </cell>
          <cell r="C445" t="str">
            <v>荒漠法师</v>
          </cell>
          <cell r="J445">
            <v>3</v>
          </cell>
          <cell r="U445" t="str">
            <v>2002;1;100</v>
          </cell>
        </row>
        <row r="446">
          <cell r="A446">
            <v>1499112</v>
          </cell>
          <cell r="B446" t="str">
            <v>无尽3-1</v>
          </cell>
          <cell r="C446" t="str">
            <v>疯狂酒桶</v>
          </cell>
          <cell r="J446">
            <v>3</v>
          </cell>
          <cell r="U446" t="str">
            <v>2002;1;100</v>
          </cell>
        </row>
        <row r="447">
          <cell r="A447">
            <v>1499113</v>
          </cell>
          <cell r="B447" t="str">
            <v>无尽3-1</v>
          </cell>
          <cell r="C447" t="str">
            <v>窃贼首领</v>
          </cell>
          <cell r="J447">
            <v>3</v>
          </cell>
          <cell r="U447" t="str">
            <v>2002;1;100</v>
          </cell>
        </row>
        <row r="448">
          <cell r="A448">
            <v>1499114</v>
          </cell>
          <cell r="B448" t="str">
            <v>无尽3-1</v>
          </cell>
          <cell r="C448" t="str">
            <v>圆环阵型怪_枪兵1</v>
          </cell>
          <cell r="J448">
            <v>4</v>
          </cell>
          <cell r="U448" t="str">
            <v>4;1;50</v>
          </cell>
        </row>
        <row r="449">
          <cell r="A449">
            <v>1499115</v>
          </cell>
          <cell r="B449" t="str">
            <v>无尽3-1</v>
          </cell>
          <cell r="C449" t="str">
            <v>圆环阵型怪_枪兵2</v>
          </cell>
          <cell r="J449">
            <v>4</v>
          </cell>
          <cell r="U449" t="str">
            <v>4;1;50</v>
          </cell>
        </row>
        <row r="450">
          <cell r="A450">
            <v>1499116</v>
          </cell>
          <cell r="B450" t="str">
            <v>无尽3-1</v>
          </cell>
          <cell r="C450" t="str">
            <v>鹰-升级</v>
          </cell>
          <cell r="J450">
            <v>1</v>
          </cell>
          <cell r="U450" t="str">
            <v>4;1;50</v>
          </cell>
        </row>
        <row r="451">
          <cell r="A451">
            <v>1499117</v>
          </cell>
          <cell r="B451" t="str">
            <v>无尽3-1</v>
          </cell>
          <cell r="C451" t="str">
            <v>小象-升级</v>
          </cell>
          <cell r="J451">
            <v>1</v>
          </cell>
          <cell r="U451" t="str">
            <v>4;1;50</v>
          </cell>
        </row>
        <row r="452">
          <cell r="A452">
            <v>1499118</v>
          </cell>
          <cell r="B452" t="str">
            <v>无尽3-1</v>
          </cell>
          <cell r="C452" t="str">
            <v>盾兵2（红）-升级</v>
          </cell>
          <cell r="J452">
            <v>1</v>
          </cell>
          <cell r="U452" t="str">
            <v>4;1;90|5;1;10</v>
          </cell>
        </row>
        <row r="453">
          <cell r="A453">
            <v>1499201</v>
          </cell>
          <cell r="B453" t="str">
            <v>无尽3-2</v>
          </cell>
          <cell r="C453" t="str">
            <v>冲锋阵型_鹰</v>
          </cell>
          <cell r="J453">
            <v>1</v>
          </cell>
          <cell r="U453" t="str">
            <v>4;1;50</v>
          </cell>
        </row>
        <row r="454">
          <cell r="A454">
            <v>1499202</v>
          </cell>
          <cell r="B454" t="str">
            <v>无尽3-2</v>
          </cell>
          <cell r="C454" t="str">
            <v>鹰</v>
          </cell>
          <cell r="J454">
            <v>1</v>
          </cell>
          <cell r="U454" t="str">
            <v>4;1;50</v>
          </cell>
        </row>
        <row r="455">
          <cell r="A455">
            <v>1499203</v>
          </cell>
          <cell r="B455" t="str">
            <v>无尽3-2</v>
          </cell>
          <cell r="C455" t="str">
            <v>小象</v>
          </cell>
          <cell r="J455">
            <v>1</v>
          </cell>
          <cell r="U455" t="str">
            <v>4;1;50</v>
          </cell>
        </row>
        <row r="456">
          <cell r="A456">
            <v>1499204</v>
          </cell>
          <cell r="B456" t="str">
            <v>无尽3-2</v>
          </cell>
          <cell r="C456" t="str">
            <v>盾兵1（灰）</v>
          </cell>
          <cell r="J456">
            <v>1</v>
          </cell>
          <cell r="U456" t="str">
            <v>4;1;50</v>
          </cell>
        </row>
        <row r="457">
          <cell r="A457">
            <v>1499205</v>
          </cell>
          <cell r="B457" t="str">
            <v>无尽3-2</v>
          </cell>
          <cell r="C457" t="str">
            <v>盾兵2（红）</v>
          </cell>
          <cell r="J457">
            <v>1</v>
          </cell>
          <cell r="U457" t="str">
            <v>4;1;50</v>
          </cell>
        </row>
        <row r="458">
          <cell r="A458">
            <v>1499206</v>
          </cell>
          <cell r="B458" t="str">
            <v>无尽3-2</v>
          </cell>
          <cell r="C458" t="str">
            <v>密林窃贼</v>
          </cell>
          <cell r="J458">
            <v>1</v>
          </cell>
          <cell r="U458" t="str">
            <v>4;1;90|5;1;10</v>
          </cell>
        </row>
        <row r="459">
          <cell r="A459">
            <v>1499207</v>
          </cell>
          <cell r="B459" t="str">
            <v>无尽3-2</v>
          </cell>
          <cell r="C459" t="str">
            <v>酒桶</v>
          </cell>
          <cell r="J459">
            <v>1</v>
          </cell>
          <cell r="U459" t="str">
            <v>4;1;90|5;1;10</v>
          </cell>
        </row>
        <row r="460">
          <cell r="A460">
            <v>1499208</v>
          </cell>
          <cell r="B460" t="str">
            <v>无尽3-2</v>
          </cell>
          <cell r="C460" t="str">
            <v>酒桶2</v>
          </cell>
          <cell r="J460">
            <v>1</v>
          </cell>
          <cell r="U460" t="str">
            <v>4;1;90|5;1;10</v>
          </cell>
        </row>
        <row r="461">
          <cell r="A461">
            <v>1499209</v>
          </cell>
          <cell r="B461" t="str">
            <v>无尽3-2</v>
          </cell>
          <cell r="C461" t="str">
            <v>大象</v>
          </cell>
          <cell r="J461">
            <v>2</v>
          </cell>
          <cell r="U461" t="str">
            <v>2001;1;100</v>
          </cell>
        </row>
        <row r="462">
          <cell r="A462">
            <v>1499210</v>
          </cell>
          <cell r="B462" t="str">
            <v>无尽3-2</v>
          </cell>
          <cell r="C462" t="str">
            <v>大窃贼</v>
          </cell>
          <cell r="J462">
            <v>2</v>
          </cell>
          <cell r="U462" t="str">
            <v>2001;1;100</v>
          </cell>
        </row>
        <row r="463">
          <cell r="A463">
            <v>1499211</v>
          </cell>
          <cell r="B463" t="str">
            <v>无尽3-2</v>
          </cell>
          <cell r="C463" t="str">
            <v>荒漠法师</v>
          </cell>
          <cell r="J463">
            <v>3</v>
          </cell>
          <cell r="U463" t="str">
            <v>2002;1;100</v>
          </cell>
        </row>
        <row r="464">
          <cell r="A464">
            <v>1499212</v>
          </cell>
          <cell r="B464" t="str">
            <v>无尽3-2</v>
          </cell>
          <cell r="C464" t="str">
            <v>疯狂酒桶</v>
          </cell>
          <cell r="J464">
            <v>3</v>
          </cell>
          <cell r="U464" t="str">
            <v>2002;1;100</v>
          </cell>
        </row>
        <row r="465">
          <cell r="A465">
            <v>1499213</v>
          </cell>
          <cell r="B465" t="str">
            <v>无尽3-2</v>
          </cell>
          <cell r="C465" t="str">
            <v>窃贼首领</v>
          </cell>
          <cell r="J465">
            <v>3</v>
          </cell>
          <cell r="U465" t="str">
            <v>2002;1;100</v>
          </cell>
        </row>
        <row r="466">
          <cell r="A466">
            <v>1499214</v>
          </cell>
          <cell r="B466" t="str">
            <v>无尽3-2</v>
          </cell>
          <cell r="C466" t="str">
            <v>圆环阵型怪_枪兵1</v>
          </cell>
          <cell r="J466">
            <v>4</v>
          </cell>
          <cell r="U466" t="str">
            <v>4;1;50</v>
          </cell>
        </row>
        <row r="467">
          <cell r="A467">
            <v>1499215</v>
          </cell>
          <cell r="B467" t="str">
            <v>无尽3-2</v>
          </cell>
          <cell r="C467" t="str">
            <v>圆环阵型怪_枪兵2</v>
          </cell>
          <cell r="J467">
            <v>4</v>
          </cell>
          <cell r="U467" t="str">
            <v>4;1;50</v>
          </cell>
        </row>
        <row r="468">
          <cell r="A468">
            <v>1499216</v>
          </cell>
          <cell r="B468" t="str">
            <v>无尽3-2</v>
          </cell>
          <cell r="C468" t="str">
            <v>弓兵1</v>
          </cell>
          <cell r="J468">
            <v>1</v>
          </cell>
          <cell r="U468" t="str">
            <v>4;1;90|5;1;10</v>
          </cell>
        </row>
        <row r="469">
          <cell r="A469">
            <v>1499217</v>
          </cell>
          <cell r="B469" t="str">
            <v>无尽3-2</v>
          </cell>
          <cell r="C469" t="str">
            <v>弓兵2</v>
          </cell>
          <cell r="J469">
            <v>1</v>
          </cell>
          <cell r="U469" t="str">
            <v>4;1;90|5;1;10</v>
          </cell>
        </row>
        <row r="470">
          <cell r="A470">
            <v>1499301</v>
          </cell>
          <cell r="B470" t="str">
            <v>无尽3-3</v>
          </cell>
          <cell r="C470" t="str">
            <v>冲锋阵型_鹰</v>
          </cell>
          <cell r="J470">
            <v>1</v>
          </cell>
          <cell r="U470" t="str">
            <v>4;1;50</v>
          </cell>
        </row>
        <row r="471">
          <cell r="A471">
            <v>1499302</v>
          </cell>
          <cell r="B471" t="str">
            <v>无尽3-3</v>
          </cell>
          <cell r="C471" t="str">
            <v>鹰</v>
          </cell>
          <cell r="J471">
            <v>1</v>
          </cell>
          <cell r="U471" t="str">
            <v>4;1;50</v>
          </cell>
        </row>
        <row r="472">
          <cell r="A472">
            <v>1499303</v>
          </cell>
          <cell r="B472" t="str">
            <v>无尽3-3</v>
          </cell>
          <cell r="C472" t="str">
            <v>小象</v>
          </cell>
          <cell r="J472">
            <v>1</v>
          </cell>
          <cell r="U472" t="str">
            <v>4;1;50</v>
          </cell>
        </row>
        <row r="473">
          <cell r="A473">
            <v>1499304</v>
          </cell>
          <cell r="B473" t="str">
            <v>无尽3-3</v>
          </cell>
          <cell r="C473" t="str">
            <v>盾兵1（灰）</v>
          </cell>
          <cell r="J473">
            <v>1</v>
          </cell>
          <cell r="U473" t="str">
            <v>4;1;50</v>
          </cell>
        </row>
        <row r="474">
          <cell r="A474">
            <v>1499305</v>
          </cell>
          <cell r="B474" t="str">
            <v>无尽3-3</v>
          </cell>
          <cell r="C474" t="str">
            <v>盾兵2（红）</v>
          </cell>
          <cell r="J474">
            <v>1</v>
          </cell>
          <cell r="U474" t="str">
            <v>4;1;50</v>
          </cell>
        </row>
        <row r="475">
          <cell r="A475">
            <v>1499306</v>
          </cell>
          <cell r="B475" t="str">
            <v>无尽3-3</v>
          </cell>
          <cell r="C475" t="str">
            <v>密林窃贼</v>
          </cell>
          <cell r="J475">
            <v>1</v>
          </cell>
          <cell r="U475" t="str">
            <v>4;1;90|5;1;10</v>
          </cell>
        </row>
        <row r="476">
          <cell r="A476">
            <v>1499307</v>
          </cell>
          <cell r="B476" t="str">
            <v>无尽3-3</v>
          </cell>
          <cell r="C476" t="str">
            <v>酒桶</v>
          </cell>
          <cell r="J476">
            <v>1</v>
          </cell>
          <cell r="U476" t="str">
            <v>4;1;90|5;1;10</v>
          </cell>
        </row>
        <row r="477">
          <cell r="A477">
            <v>1499308</v>
          </cell>
          <cell r="B477" t="str">
            <v>无尽3-3</v>
          </cell>
          <cell r="C477" t="str">
            <v>酒桶2</v>
          </cell>
          <cell r="J477">
            <v>1</v>
          </cell>
          <cell r="U477" t="str">
            <v>4;1;90|5;1;10</v>
          </cell>
        </row>
        <row r="478">
          <cell r="A478">
            <v>1499309</v>
          </cell>
          <cell r="B478" t="str">
            <v>无尽3-3</v>
          </cell>
          <cell r="C478" t="str">
            <v>大象</v>
          </cell>
          <cell r="J478">
            <v>2</v>
          </cell>
          <cell r="U478" t="str">
            <v>2001;1;100</v>
          </cell>
        </row>
        <row r="479">
          <cell r="A479">
            <v>1499310</v>
          </cell>
          <cell r="B479" t="str">
            <v>无尽3-3</v>
          </cell>
          <cell r="C479" t="str">
            <v>大窃贼</v>
          </cell>
          <cell r="J479">
            <v>2</v>
          </cell>
          <cell r="U479" t="str">
            <v>2001;1;100</v>
          </cell>
        </row>
        <row r="480">
          <cell r="A480">
            <v>1499311</v>
          </cell>
          <cell r="B480" t="str">
            <v>无尽3-3</v>
          </cell>
          <cell r="C480" t="str">
            <v>荒漠法师</v>
          </cell>
          <cell r="J480">
            <v>3</v>
          </cell>
          <cell r="U480" t="str">
            <v>2002;1;100</v>
          </cell>
        </row>
        <row r="481">
          <cell r="A481">
            <v>1499312</v>
          </cell>
          <cell r="B481" t="str">
            <v>无尽3-3</v>
          </cell>
          <cell r="C481" t="str">
            <v>疯狂酒桶</v>
          </cell>
          <cell r="J481">
            <v>3</v>
          </cell>
          <cell r="U481" t="str">
            <v>2002;1;100</v>
          </cell>
        </row>
        <row r="482">
          <cell r="A482">
            <v>1499313</v>
          </cell>
          <cell r="B482" t="str">
            <v>无尽3-3</v>
          </cell>
          <cell r="C482" t="str">
            <v>窃贼首领</v>
          </cell>
          <cell r="J482">
            <v>3</v>
          </cell>
          <cell r="U482" t="str">
            <v>2002;1;100</v>
          </cell>
        </row>
        <row r="483">
          <cell r="A483">
            <v>1499314</v>
          </cell>
          <cell r="B483" t="str">
            <v>无尽3-3</v>
          </cell>
          <cell r="C483" t="str">
            <v>圆环阵型怪_枪兵1</v>
          </cell>
          <cell r="J483">
            <v>4</v>
          </cell>
          <cell r="U483" t="str">
            <v>4;1;50</v>
          </cell>
        </row>
        <row r="484">
          <cell r="A484">
            <v>1499315</v>
          </cell>
          <cell r="B484" t="str">
            <v>无尽3-3</v>
          </cell>
          <cell r="C484" t="str">
            <v>圆环阵型怪_枪兵2</v>
          </cell>
          <cell r="J484">
            <v>4</v>
          </cell>
          <cell r="U484" t="str">
            <v>4;1;50</v>
          </cell>
        </row>
        <row r="485">
          <cell r="A485">
            <v>1499316</v>
          </cell>
          <cell r="B485" t="str">
            <v>无尽3-3</v>
          </cell>
          <cell r="C485" t="str">
            <v>骑兵1</v>
          </cell>
          <cell r="J485">
            <v>1</v>
          </cell>
          <cell r="U485" t="str">
            <v>4;1;90|5;1;10</v>
          </cell>
        </row>
        <row r="486">
          <cell r="A486">
            <v>1499317</v>
          </cell>
          <cell r="B486" t="str">
            <v>无尽3-3</v>
          </cell>
          <cell r="C486" t="str">
            <v>骑兵2（灰）</v>
          </cell>
          <cell r="J486">
            <v>1</v>
          </cell>
          <cell r="U486" t="str">
            <v>4;1;90|5;1;10</v>
          </cell>
        </row>
        <row r="487">
          <cell r="A487">
            <v>1499318</v>
          </cell>
          <cell r="B487" t="str">
            <v>无尽3-3</v>
          </cell>
          <cell r="C487" t="str">
            <v>弓兵1</v>
          </cell>
          <cell r="J487">
            <v>1</v>
          </cell>
          <cell r="U487" t="str">
            <v>4;1;90|5;1;10</v>
          </cell>
        </row>
        <row r="488">
          <cell r="A488">
            <v>1499319</v>
          </cell>
          <cell r="B488" t="str">
            <v>无尽3-3</v>
          </cell>
          <cell r="C488" t="str">
            <v>弓兵2</v>
          </cell>
          <cell r="J488">
            <v>1</v>
          </cell>
          <cell r="U488" t="str">
            <v>4;1;90|5;1;10</v>
          </cell>
        </row>
        <row r="489">
          <cell r="A489">
            <v>1499401</v>
          </cell>
          <cell r="B489" t="str">
            <v>无尽3-4</v>
          </cell>
          <cell r="C489" t="str">
            <v>冲锋阵型_鹰</v>
          </cell>
          <cell r="J489">
            <v>1</v>
          </cell>
          <cell r="U489" t="str">
            <v>4;1;50</v>
          </cell>
        </row>
        <row r="490">
          <cell r="A490">
            <v>1499402</v>
          </cell>
          <cell r="B490" t="str">
            <v>无尽3-4</v>
          </cell>
          <cell r="C490" t="str">
            <v>鹰</v>
          </cell>
          <cell r="J490">
            <v>1</v>
          </cell>
          <cell r="U490" t="str">
            <v>4;1;50</v>
          </cell>
        </row>
        <row r="491">
          <cell r="A491">
            <v>1499403</v>
          </cell>
          <cell r="B491" t="str">
            <v>无尽3-4</v>
          </cell>
          <cell r="C491" t="str">
            <v>小象</v>
          </cell>
          <cell r="J491">
            <v>1</v>
          </cell>
          <cell r="U491" t="str">
            <v>4;1;50</v>
          </cell>
        </row>
        <row r="492">
          <cell r="A492">
            <v>1499404</v>
          </cell>
          <cell r="B492" t="str">
            <v>无尽3-4</v>
          </cell>
          <cell r="C492" t="str">
            <v>盾兵1（灰）</v>
          </cell>
          <cell r="J492">
            <v>1</v>
          </cell>
          <cell r="U492" t="str">
            <v>4;1;50</v>
          </cell>
        </row>
        <row r="493">
          <cell r="A493">
            <v>1499405</v>
          </cell>
          <cell r="B493" t="str">
            <v>无尽3-4</v>
          </cell>
          <cell r="C493" t="str">
            <v>盾兵2（红）</v>
          </cell>
          <cell r="J493">
            <v>1</v>
          </cell>
          <cell r="U493" t="str">
            <v>4;1;50</v>
          </cell>
        </row>
        <row r="494">
          <cell r="A494">
            <v>1499406</v>
          </cell>
          <cell r="B494" t="str">
            <v>无尽3-4</v>
          </cell>
          <cell r="C494" t="str">
            <v>密林窃贼</v>
          </cell>
          <cell r="J494">
            <v>1</v>
          </cell>
          <cell r="U494" t="str">
            <v>4;1;90|5;1;10</v>
          </cell>
        </row>
        <row r="495">
          <cell r="A495">
            <v>1499407</v>
          </cell>
          <cell r="B495" t="str">
            <v>无尽3-4</v>
          </cell>
          <cell r="C495" t="str">
            <v>酒桶</v>
          </cell>
          <cell r="J495">
            <v>1</v>
          </cell>
          <cell r="U495" t="str">
            <v>4;1;90|5;1;10</v>
          </cell>
        </row>
        <row r="496">
          <cell r="A496">
            <v>1499408</v>
          </cell>
          <cell r="B496" t="str">
            <v>无尽3-4</v>
          </cell>
          <cell r="C496" t="str">
            <v>酒桶2</v>
          </cell>
          <cell r="J496">
            <v>1</v>
          </cell>
          <cell r="U496" t="str">
            <v>4;1;90|5;1;10</v>
          </cell>
        </row>
        <row r="497">
          <cell r="A497">
            <v>1499409</v>
          </cell>
          <cell r="B497" t="str">
            <v>无尽3-4</v>
          </cell>
          <cell r="C497" t="str">
            <v>大象</v>
          </cell>
          <cell r="J497">
            <v>2</v>
          </cell>
          <cell r="U497" t="str">
            <v>2001;1;100</v>
          </cell>
        </row>
        <row r="498">
          <cell r="A498">
            <v>1499410</v>
          </cell>
          <cell r="B498" t="str">
            <v>无尽3-4</v>
          </cell>
          <cell r="C498" t="str">
            <v>大窃贼</v>
          </cell>
          <cell r="J498">
            <v>2</v>
          </cell>
          <cell r="U498" t="str">
            <v>2001;1;100</v>
          </cell>
        </row>
        <row r="499">
          <cell r="A499">
            <v>1499411</v>
          </cell>
          <cell r="B499" t="str">
            <v>无尽3-4</v>
          </cell>
          <cell r="C499" t="str">
            <v>荒漠法师</v>
          </cell>
          <cell r="J499">
            <v>3</v>
          </cell>
          <cell r="U499" t="str">
            <v>2002;1;100</v>
          </cell>
        </row>
        <row r="500">
          <cell r="A500">
            <v>1499412</v>
          </cell>
          <cell r="B500" t="str">
            <v>无尽3-4</v>
          </cell>
          <cell r="C500" t="str">
            <v>疯狂酒桶</v>
          </cell>
          <cell r="J500">
            <v>3</v>
          </cell>
          <cell r="U500" t="str">
            <v>2002;1;100</v>
          </cell>
        </row>
        <row r="501">
          <cell r="A501">
            <v>1499413</v>
          </cell>
          <cell r="B501" t="str">
            <v>无尽3-4</v>
          </cell>
          <cell r="C501" t="str">
            <v>窃贼首领</v>
          </cell>
          <cell r="J501">
            <v>3</v>
          </cell>
          <cell r="U501" t="str">
            <v>2002;1;100</v>
          </cell>
        </row>
        <row r="502">
          <cell r="A502">
            <v>1499414</v>
          </cell>
          <cell r="B502" t="str">
            <v>无尽3-4</v>
          </cell>
          <cell r="C502" t="str">
            <v>圆环阵型怪_枪兵1</v>
          </cell>
          <cell r="J502">
            <v>4</v>
          </cell>
          <cell r="U502" t="str">
            <v>4;1;50</v>
          </cell>
        </row>
        <row r="503">
          <cell r="A503">
            <v>1499415</v>
          </cell>
          <cell r="B503" t="str">
            <v>无尽3-4</v>
          </cell>
          <cell r="C503" t="str">
            <v>圆环阵型怪_枪兵2</v>
          </cell>
          <cell r="J503">
            <v>4</v>
          </cell>
          <cell r="U503" t="str">
            <v>4;1;50</v>
          </cell>
        </row>
        <row r="504">
          <cell r="A504">
            <v>1499416</v>
          </cell>
          <cell r="B504" t="str">
            <v>无尽3-4</v>
          </cell>
          <cell r="C504" t="str">
            <v>骑兵1</v>
          </cell>
          <cell r="J504">
            <v>1</v>
          </cell>
          <cell r="U504" t="str">
            <v>4;1;90|5;1;10</v>
          </cell>
        </row>
        <row r="505">
          <cell r="A505">
            <v>1499417</v>
          </cell>
          <cell r="B505" t="str">
            <v>无尽3-4</v>
          </cell>
          <cell r="C505" t="str">
            <v>骑兵2（灰）</v>
          </cell>
          <cell r="J505">
            <v>1</v>
          </cell>
          <cell r="U505" t="str">
            <v>4;1;90|5;1;10</v>
          </cell>
        </row>
        <row r="506">
          <cell r="A506">
            <v>1499418</v>
          </cell>
          <cell r="B506" t="str">
            <v>无尽3-4</v>
          </cell>
          <cell r="C506" t="str">
            <v>弓兵1</v>
          </cell>
          <cell r="J506">
            <v>1</v>
          </cell>
          <cell r="U506" t="str">
            <v>4;1;90|5;1;10</v>
          </cell>
        </row>
        <row r="507">
          <cell r="A507">
            <v>1499419</v>
          </cell>
          <cell r="B507" t="str">
            <v>无尽3-4</v>
          </cell>
          <cell r="C507" t="str">
            <v>弓兵2</v>
          </cell>
          <cell r="J507">
            <v>1</v>
          </cell>
          <cell r="U507" t="str">
            <v>4;1;90|5;1;10</v>
          </cell>
        </row>
        <row r="508">
          <cell r="A508">
            <v>1499501</v>
          </cell>
          <cell r="B508" t="str">
            <v>无尽3-5</v>
          </cell>
          <cell r="C508" t="str">
            <v>冲锋阵型_鹰</v>
          </cell>
          <cell r="J508">
            <v>1</v>
          </cell>
          <cell r="U508" t="str">
            <v>4;1;50</v>
          </cell>
        </row>
        <row r="509">
          <cell r="A509">
            <v>1499502</v>
          </cell>
          <cell r="B509" t="str">
            <v>无尽3-5</v>
          </cell>
          <cell r="C509" t="str">
            <v>鹰</v>
          </cell>
          <cell r="J509">
            <v>1</v>
          </cell>
          <cell r="U509" t="str">
            <v>4;1;50</v>
          </cell>
        </row>
        <row r="510">
          <cell r="A510">
            <v>1499503</v>
          </cell>
          <cell r="B510" t="str">
            <v>无尽3-5</v>
          </cell>
          <cell r="C510" t="str">
            <v>小象</v>
          </cell>
          <cell r="J510">
            <v>1</v>
          </cell>
          <cell r="U510" t="str">
            <v>4;1;50</v>
          </cell>
        </row>
        <row r="511">
          <cell r="A511">
            <v>1499504</v>
          </cell>
          <cell r="B511" t="str">
            <v>无尽3-5</v>
          </cell>
          <cell r="C511" t="str">
            <v>盾兵1（灰）</v>
          </cell>
          <cell r="J511">
            <v>1</v>
          </cell>
          <cell r="U511" t="str">
            <v>4;1;50</v>
          </cell>
        </row>
        <row r="512">
          <cell r="A512">
            <v>1499505</v>
          </cell>
          <cell r="B512" t="str">
            <v>无尽3-5</v>
          </cell>
          <cell r="C512" t="str">
            <v>盾兵2（红）</v>
          </cell>
          <cell r="J512">
            <v>1</v>
          </cell>
          <cell r="U512" t="str">
            <v>4;1;50</v>
          </cell>
        </row>
        <row r="513">
          <cell r="A513">
            <v>1499506</v>
          </cell>
          <cell r="B513" t="str">
            <v>无尽3-5</v>
          </cell>
          <cell r="C513" t="str">
            <v>密林窃贼</v>
          </cell>
          <cell r="J513">
            <v>1</v>
          </cell>
          <cell r="U513" t="str">
            <v>4;1;90|5;1;10</v>
          </cell>
        </row>
        <row r="514">
          <cell r="A514">
            <v>1499507</v>
          </cell>
          <cell r="B514" t="str">
            <v>无尽3-5</v>
          </cell>
          <cell r="C514" t="str">
            <v>酒桶</v>
          </cell>
          <cell r="J514">
            <v>1</v>
          </cell>
          <cell r="U514" t="str">
            <v>4;1;90|5;1;10</v>
          </cell>
        </row>
        <row r="515">
          <cell r="A515">
            <v>1499508</v>
          </cell>
          <cell r="B515" t="str">
            <v>无尽3-5</v>
          </cell>
          <cell r="C515" t="str">
            <v>酒桶2</v>
          </cell>
          <cell r="J515">
            <v>1</v>
          </cell>
          <cell r="U515" t="str">
            <v>4;1;90|5;1;10</v>
          </cell>
        </row>
        <row r="516">
          <cell r="A516">
            <v>1499509</v>
          </cell>
          <cell r="B516" t="str">
            <v>无尽3-5</v>
          </cell>
          <cell r="C516" t="str">
            <v>大象</v>
          </cell>
          <cell r="J516">
            <v>2</v>
          </cell>
          <cell r="U516" t="str">
            <v>2001;1;100</v>
          </cell>
        </row>
        <row r="517">
          <cell r="A517">
            <v>1499510</v>
          </cell>
          <cell r="B517" t="str">
            <v>无尽3-5</v>
          </cell>
          <cell r="C517" t="str">
            <v>大窃贼</v>
          </cell>
          <cell r="J517">
            <v>2</v>
          </cell>
          <cell r="U517" t="str">
            <v>2001;1;100</v>
          </cell>
        </row>
        <row r="518">
          <cell r="A518">
            <v>1499511</v>
          </cell>
          <cell r="B518" t="str">
            <v>无尽3-5</v>
          </cell>
          <cell r="C518" t="str">
            <v>荒漠法师</v>
          </cell>
          <cell r="J518">
            <v>3</v>
          </cell>
          <cell r="U518" t="str">
            <v>2002;1;100</v>
          </cell>
        </row>
        <row r="519">
          <cell r="A519">
            <v>1499512</v>
          </cell>
          <cell r="B519" t="str">
            <v>无尽3-5</v>
          </cell>
          <cell r="C519" t="str">
            <v>疯狂酒桶</v>
          </cell>
          <cell r="J519">
            <v>3</v>
          </cell>
          <cell r="U519" t="str">
            <v>2002;1;100</v>
          </cell>
        </row>
        <row r="520">
          <cell r="A520">
            <v>1499513</v>
          </cell>
          <cell r="B520" t="str">
            <v>无尽3-5</v>
          </cell>
          <cell r="C520" t="str">
            <v>窃贼首领</v>
          </cell>
          <cell r="J520">
            <v>3</v>
          </cell>
          <cell r="U520" t="str">
            <v>2002;1;100</v>
          </cell>
        </row>
        <row r="521">
          <cell r="A521">
            <v>1499514</v>
          </cell>
          <cell r="B521" t="str">
            <v>无尽3-5</v>
          </cell>
          <cell r="C521" t="str">
            <v>圆环阵型怪_枪兵1</v>
          </cell>
          <cell r="J521">
            <v>4</v>
          </cell>
          <cell r="U521" t="str">
            <v>4;1;50</v>
          </cell>
        </row>
        <row r="522">
          <cell r="A522">
            <v>1499515</v>
          </cell>
          <cell r="B522" t="str">
            <v>无尽3-5</v>
          </cell>
          <cell r="C522" t="str">
            <v>圆环阵型怪_枪兵2</v>
          </cell>
          <cell r="J522">
            <v>4</v>
          </cell>
          <cell r="U522" t="str">
            <v>4;1;50</v>
          </cell>
        </row>
        <row r="523">
          <cell r="A523">
            <v>1499516</v>
          </cell>
          <cell r="B523" t="str">
            <v>无尽3-5</v>
          </cell>
          <cell r="C523" t="str">
            <v>骑兵1</v>
          </cell>
          <cell r="J523">
            <v>1</v>
          </cell>
          <cell r="U523" t="str">
            <v>4;1;90|5;1;10</v>
          </cell>
        </row>
        <row r="524">
          <cell r="A524">
            <v>1499517</v>
          </cell>
          <cell r="B524" t="str">
            <v>无尽3-5</v>
          </cell>
          <cell r="C524" t="str">
            <v>骑兵2（灰）</v>
          </cell>
          <cell r="J524">
            <v>1</v>
          </cell>
          <cell r="U524" t="str">
            <v>4;1;90|5;1;10</v>
          </cell>
        </row>
        <row r="525">
          <cell r="A525">
            <v>1499518</v>
          </cell>
          <cell r="B525" t="str">
            <v>无尽3-5</v>
          </cell>
          <cell r="C525" t="str">
            <v>弓兵1</v>
          </cell>
          <cell r="J525">
            <v>1</v>
          </cell>
          <cell r="U525" t="str">
            <v>4;1;90|5;1;10</v>
          </cell>
        </row>
        <row r="526">
          <cell r="A526">
            <v>1499519</v>
          </cell>
          <cell r="B526" t="str">
            <v>无尽3-5</v>
          </cell>
          <cell r="C526" t="str">
            <v>弓兵2</v>
          </cell>
          <cell r="J526">
            <v>1</v>
          </cell>
          <cell r="U526" t="str">
            <v>4;1;90|5;1;10</v>
          </cell>
        </row>
        <row r="527">
          <cell r="A527">
            <v>150101</v>
          </cell>
          <cell r="B527" t="str">
            <v>5-1</v>
          </cell>
          <cell r="C527" t="str">
            <v>小熊</v>
          </cell>
          <cell r="J527">
            <v>1</v>
          </cell>
          <cell r="U527" t="str">
            <v>4;1;80</v>
          </cell>
        </row>
        <row r="528">
          <cell r="A528">
            <v>150102</v>
          </cell>
          <cell r="B528" t="str">
            <v>5-1</v>
          </cell>
          <cell r="C528" t="str">
            <v>小象</v>
          </cell>
          <cell r="J528">
            <v>1</v>
          </cell>
          <cell r="U528" t="str">
            <v>4;1;80</v>
          </cell>
        </row>
        <row r="529">
          <cell r="A529">
            <v>150103</v>
          </cell>
          <cell r="B529" t="str">
            <v>5-1</v>
          </cell>
          <cell r="C529" t="str">
            <v>密林窃贼</v>
          </cell>
          <cell r="J529">
            <v>1</v>
          </cell>
          <cell r="U529" t="str">
            <v>4;1;80</v>
          </cell>
        </row>
        <row r="530">
          <cell r="A530">
            <v>150104</v>
          </cell>
          <cell r="B530" t="str">
            <v>5-1</v>
          </cell>
          <cell r="C530" t="str">
            <v>狼人（紫）</v>
          </cell>
          <cell r="J530">
            <v>1</v>
          </cell>
          <cell r="U530" t="str">
            <v>4;1;70|5;1;30</v>
          </cell>
        </row>
        <row r="531">
          <cell r="A531">
            <v>150105</v>
          </cell>
          <cell r="B531" t="str">
            <v>5-1</v>
          </cell>
          <cell r="C531" t="str">
            <v>狼人（灰）</v>
          </cell>
          <cell r="J531">
            <v>1</v>
          </cell>
          <cell r="U531" t="str">
            <v>4;1;80</v>
          </cell>
        </row>
        <row r="532">
          <cell r="A532">
            <v>150106</v>
          </cell>
          <cell r="B532" t="str">
            <v>5-1</v>
          </cell>
          <cell r="C532" t="str">
            <v>毒气怪</v>
          </cell>
          <cell r="J532">
            <v>1</v>
          </cell>
          <cell r="U532" t="str">
            <v>4;1;70|5;1;30</v>
          </cell>
        </row>
        <row r="533">
          <cell r="A533">
            <v>150107</v>
          </cell>
          <cell r="B533" t="str">
            <v>5-1</v>
          </cell>
          <cell r="C533" t="str">
            <v>毒气怪2</v>
          </cell>
          <cell r="J533">
            <v>1</v>
          </cell>
          <cell r="U533" t="str">
            <v>4;1;70|5;1;30</v>
          </cell>
        </row>
        <row r="534">
          <cell r="A534">
            <v>150108</v>
          </cell>
          <cell r="B534" t="str">
            <v>5-1</v>
          </cell>
          <cell r="C534" t="str">
            <v>大象</v>
          </cell>
          <cell r="J534">
            <v>2</v>
          </cell>
          <cell r="U534" t="str">
            <v>2001;1;100</v>
          </cell>
        </row>
        <row r="535">
          <cell r="A535">
            <v>150109</v>
          </cell>
          <cell r="B535" t="str">
            <v>5-1</v>
          </cell>
          <cell r="C535" t="str">
            <v>狼人</v>
          </cell>
          <cell r="J535">
            <v>2</v>
          </cell>
          <cell r="U535" t="str">
            <v>2001;1;100</v>
          </cell>
        </row>
        <row r="536">
          <cell r="A536">
            <v>150110</v>
          </cell>
          <cell r="B536" t="str">
            <v>5-1</v>
          </cell>
          <cell r="C536" t="str">
            <v>荒漠法师</v>
          </cell>
          <cell r="J536">
            <v>3</v>
          </cell>
          <cell r="U536" t="str">
            <v>6;1;100</v>
          </cell>
        </row>
        <row r="537">
          <cell r="A537">
            <v>150111</v>
          </cell>
          <cell r="B537" t="str">
            <v>5-1</v>
          </cell>
          <cell r="C537" t="str">
            <v>斯芬克斯的幻影</v>
          </cell>
          <cell r="J537">
            <v>3</v>
          </cell>
          <cell r="U537" t="str">
            <v>6;1;100</v>
          </cell>
        </row>
        <row r="538">
          <cell r="A538">
            <v>150112</v>
          </cell>
          <cell r="B538" t="str">
            <v>5-1</v>
          </cell>
          <cell r="C538" t="str">
            <v>木马</v>
          </cell>
          <cell r="J538">
            <v>3</v>
          </cell>
          <cell r="U538" t="str">
            <v>6;1;100</v>
          </cell>
        </row>
        <row r="539">
          <cell r="A539">
            <v>150113</v>
          </cell>
          <cell r="B539" t="str">
            <v>5-1</v>
          </cell>
          <cell r="C539" t="str">
            <v>圆环阵型怪_枪兵1</v>
          </cell>
          <cell r="J539">
            <v>4</v>
          </cell>
          <cell r="U539" t="str">
            <v>4;1;80</v>
          </cell>
        </row>
        <row r="540">
          <cell r="A540">
            <v>150114</v>
          </cell>
          <cell r="B540" t="str">
            <v>5-1</v>
          </cell>
          <cell r="C540" t="str">
            <v>圆环阵型怪_枪兵2</v>
          </cell>
          <cell r="J540">
            <v>4</v>
          </cell>
          <cell r="U540" t="str">
            <v>4;1;80</v>
          </cell>
        </row>
        <row r="541">
          <cell r="A541">
            <v>150201</v>
          </cell>
          <cell r="B541" t="str">
            <v>5-2</v>
          </cell>
          <cell r="C541" t="str">
            <v>小熊</v>
          </cell>
          <cell r="J541">
            <v>1</v>
          </cell>
          <cell r="U541" t="str">
            <v>4;1;80</v>
          </cell>
        </row>
        <row r="542">
          <cell r="A542">
            <v>150202</v>
          </cell>
          <cell r="B542" t="str">
            <v>5-2</v>
          </cell>
          <cell r="C542" t="str">
            <v>小象</v>
          </cell>
          <cell r="J542">
            <v>1</v>
          </cell>
          <cell r="U542" t="str">
            <v>4;1;80</v>
          </cell>
        </row>
        <row r="543">
          <cell r="A543">
            <v>150203</v>
          </cell>
          <cell r="B543" t="str">
            <v>5-2</v>
          </cell>
          <cell r="C543" t="str">
            <v>密林窃贼</v>
          </cell>
          <cell r="J543">
            <v>1</v>
          </cell>
          <cell r="U543" t="str">
            <v>4;1;80</v>
          </cell>
        </row>
        <row r="544">
          <cell r="A544">
            <v>150204</v>
          </cell>
          <cell r="B544" t="str">
            <v>5-2</v>
          </cell>
          <cell r="C544" t="str">
            <v>狼人（紫）</v>
          </cell>
          <cell r="J544">
            <v>1</v>
          </cell>
          <cell r="U544" t="str">
            <v>4;1;70|5;1;30</v>
          </cell>
        </row>
        <row r="545">
          <cell r="A545">
            <v>150205</v>
          </cell>
          <cell r="B545" t="str">
            <v>5-2</v>
          </cell>
          <cell r="C545" t="str">
            <v>狼人（灰）</v>
          </cell>
          <cell r="J545">
            <v>1</v>
          </cell>
          <cell r="U545" t="str">
            <v>4;1;80</v>
          </cell>
        </row>
        <row r="546">
          <cell r="A546">
            <v>150206</v>
          </cell>
          <cell r="B546" t="str">
            <v>5-2</v>
          </cell>
          <cell r="C546" t="str">
            <v>毒气怪</v>
          </cell>
          <cell r="J546">
            <v>1</v>
          </cell>
          <cell r="U546" t="str">
            <v>4;1;70|5;1;30</v>
          </cell>
        </row>
        <row r="547">
          <cell r="A547">
            <v>150207</v>
          </cell>
          <cell r="B547" t="str">
            <v>5-2</v>
          </cell>
          <cell r="C547" t="str">
            <v>毒气怪2</v>
          </cell>
          <cell r="J547">
            <v>1</v>
          </cell>
          <cell r="U547" t="str">
            <v>4;1;70|5;1;30</v>
          </cell>
        </row>
        <row r="548">
          <cell r="A548">
            <v>150208</v>
          </cell>
          <cell r="B548" t="str">
            <v>5-2</v>
          </cell>
          <cell r="C548" t="str">
            <v>大象</v>
          </cell>
          <cell r="J548">
            <v>2</v>
          </cell>
          <cell r="U548" t="str">
            <v>2001;1;100</v>
          </cell>
        </row>
        <row r="549">
          <cell r="A549">
            <v>150209</v>
          </cell>
          <cell r="B549" t="str">
            <v>5-2</v>
          </cell>
          <cell r="C549" t="str">
            <v>狼人</v>
          </cell>
          <cell r="J549">
            <v>2</v>
          </cell>
          <cell r="U549" t="str">
            <v>2001;1;100</v>
          </cell>
        </row>
        <row r="550">
          <cell r="A550">
            <v>150210</v>
          </cell>
          <cell r="B550" t="str">
            <v>5-2</v>
          </cell>
          <cell r="C550" t="str">
            <v>荒漠法师</v>
          </cell>
          <cell r="J550">
            <v>3</v>
          </cell>
          <cell r="U550" t="str">
            <v>6;1;100</v>
          </cell>
        </row>
        <row r="551">
          <cell r="A551">
            <v>150211</v>
          </cell>
          <cell r="B551" t="str">
            <v>5-2</v>
          </cell>
          <cell r="C551" t="str">
            <v>斯芬克斯的幻影</v>
          </cell>
          <cell r="J551">
            <v>3</v>
          </cell>
          <cell r="U551" t="str">
            <v>6;1;100</v>
          </cell>
        </row>
        <row r="552">
          <cell r="A552">
            <v>150212</v>
          </cell>
          <cell r="B552" t="str">
            <v>5-2</v>
          </cell>
          <cell r="C552" t="str">
            <v>木马</v>
          </cell>
          <cell r="J552">
            <v>3</v>
          </cell>
          <cell r="U552" t="str">
            <v>6;1;100</v>
          </cell>
        </row>
        <row r="553">
          <cell r="A553">
            <v>150213</v>
          </cell>
          <cell r="B553" t="str">
            <v>5-2</v>
          </cell>
          <cell r="C553" t="str">
            <v>圆环阵型怪_枪兵1</v>
          </cell>
          <cell r="J553">
            <v>4</v>
          </cell>
          <cell r="U553" t="str">
            <v>4;1;80</v>
          </cell>
        </row>
        <row r="554">
          <cell r="A554">
            <v>150214</v>
          </cell>
          <cell r="B554" t="str">
            <v>5-2</v>
          </cell>
          <cell r="C554" t="str">
            <v>圆环阵型怪_枪兵2</v>
          </cell>
          <cell r="J554">
            <v>4</v>
          </cell>
          <cell r="U554" t="str">
            <v>4;1;80</v>
          </cell>
        </row>
        <row r="555">
          <cell r="A555">
            <v>150301</v>
          </cell>
          <cell r="B555" t="str">
            <v>5-3</v>
          </cell>
          <cell r="C555" t="str">
            <v>小熊</v>
          </cell>
          <cell r="J555">
            <v>1</v>
          </cell>
          <cell r="U555" t="str">
            <v>4;1;80</v>
          </cell>
        </row>
        <row r="556">
          <cell r="A556">
            <v>150302</v>
          </cell>
          <cell r="B556" t="str">
            <v>5-3</v>
          </cell>
          <cell r="C556" t="str">
            <v>小象</v>
          </cell>
          <cell r="J556">
            <v>1</v>
          </cell>
          <cell r="U556" t="str">
            <v>4;1;80</v>
          </cell>
        </row>
        <row r="557">
          <cell r="A557">
            <v>150303</v>
          </cell>
          <cell r="B557" t="str">
            <v>5-3</v>
          </cell>
          <cell r="C557" t="str">
            <v>密林窃贼</v>
          </cell>
          <cell r="J557">
            <v>1</v>
          </cell>
          <cell r="U557" t="str">
            <v>4;1;80</v>
          </cell>
        </row>
        <row r="558">
          <cell r="A558">
            <v>150304</v>
          </cell>
          <cell r="B558" t="str">
            <v>5-3</v>
          </cell>
          <cell r="C558" t="str">
            <v>狼人（紫）</v>
          </cell>
          <cell r="J558">
            <v>1</v>
          </cell>
          <cell r="U558" t="str">
            <v>4;1;70|5;1;30</v>
          </cell>
        </row>
        <row r="559">
          <cell r="A559">
            <v>150305</v>
          </cell>
          <cell r="B559" t="str">
            <v>5-3</v>
          </cell>
          <cell r="C559" t="str">
            <v>狼人（灰）</v>
          </cell>
          <cell r="J559">
            <v>1</v>
          </cell>
          <cell r="U559" t="str">
            <v>4;1;80</v>
          </cell>
        </row>
        <row r="560">
          <cell r="A560">
            <v>150306</v>
          </cell>
          <cell r="B560" t="str">
            <v>5-3</v>
          </cell>
          <cell r="C560" t="str">
            <v>毒气怪</v>
          </cell>
          <cell r="J560">
            <v>1</v>
          </cell>
          <cell r="U560" t="str">
            <v>4;1;70|5;1;30</v>
          </cell>
        </row>
        <row r="561">
          <cell r="A561">
            <v>150307</v>
          </cell>
          <cell r="B561" t="str">
            <v>5-3</v>
          </cell>
          <cell r="C561" t="str">
            <v>毒气怪2</v>
          </cell>
          <cell r="J561">
            <v>1</v>
          </cell>
          <cell r="U561" t="str">
            <v>4;1;70|5;1;30</v>
          </cell>
        </row>
        <row r="562">
          <cell r="A562">
            <v>150308</v>
          </cell>
          <cell r="B562" t="str">
            <v>5-3</v>
          </cell>
          <cell r="C562" t="str">
            <v>大象</v>
          </cell>
          <cell r="J562">
            <v>2</v>
          </cell>
          <cell r="U562" t="str">
            <v>2001;1;100</v>
          </cell>
        </row>
        <row r="563">
          <cell r="A563">
            <v>150309</v>
          </cell>
          <cell r="B563" t="str">
            <v>5-3</v>
          </cell>
          <cell r="C563" t="str">
            <v>狼人</v>
          </cell>
          <cell r="J563">
            <v>2</v>
          </cell>
          <cell r="U563" t="str">
            <v>2001;1;100</v>
          </cell>
        </row>
        <row r="564">
          <cell r="A564">
            <v>150310</v>
          </cell>
          <cell r="B564" t="str">
            <v>5-3</v>
          </cell>
          <cell r="C564" t="str">
            <v>荒漠法师</v>
          </cell>
          <cell r="J564">
            <v>3</v>
          </cell>
          <cell r="U564" t="str">
            <v>6;1;100</v>
          </cell>
        </row>
        <row r="565">
          <cell r="A565">
            <v>150311</v>
          </cell>
          <cell r="B565" t="str">
            <v>5-3</v>
          </cell>
          <cell r="C565" t="str">
            <v>斯芬克斯的幻影</v>
          </cell>
          <cell r="J565">
            <v>3</v>
          </cell>
          <cell r="U565" t="str">
            <v>6;1;100</v>
          </cell>
        </row>
        <row r="566">
          <cell r="A566">
            <v>150312</v>
          </cell>
          <cell r="B566" t="str">
            <v>5-3</v>
          </cell>
          <cell r="C566" t="str">
            <v>木马</v>
          </cell>
          <cell r="J566">
            <v>3</v>
          </cell>
          <cell r="U566" t="str">
            <v>6;1;100</v>
          </cell>
        </row>
        <row r="567">
          <cell r="A567">
            <v>150313</v>
          </cell>
          <cell r="B567" t="str">
            <v>5-3</v>
          </cell>
          <cell r="C567" t="str">
            <v>圆环阵型怪_枪兵1</v>
          </cell>
          <cell r="J567">
            <v>4</v>
          </cell>
          <cell r="U567" t="str">
            <v>4;1;80</v>
          </cell>
        </row>
        <row r="568">
          <cell r="A568">
            <v>150314</v>
          </cell>
          <cell r="B568" t="str">
            <v>5-3</v>
          </cell>
          <cell r="C568" t="str">
            <v>圆环阵型怪_枪兵2</v>
          </cell>
          <cell r="J568">
            <v>4</v>
          </cell>
          <cell r="U568" t="str">
            <v>4;1;80</v>
          </cell>
        </row>
        <row r="569">
          <cell r="A569">
            <v>150401</v>
          </cell>
          <cell r="B569" t="str">
            <v>5-4</v>
          </cell>
          <cell r="C569" t="str">
            <v>小熊</v>
          </cell>
          <cell r="J569">
            <v>1</v>
          </cell>
          <cell r="U569" t="str">
            <v>4;1;80</v>
          </cell>
        </row>
        <row r="570">
          <cell r="A570">
            <v>150402</v>
          </cell>
          <cell r="B570" t="str">
            <v>5-4</v>
          </cell>
          <cell r="C570" t="str">
            <v>小象</v>
          </cell>
          <cell r="J570">
            <v>1</v>
          </cell>
          <cell r="U570" t="str">
            <v>4;1;80</v>
          </cell>
        </row>
        <row r="571">
          <cell r="A571">
            <v>150403</v>
          </cell>
          <cell r="B571" t="str">
            <v>5-4</v>
          </cell>
          <cell r="C571" t="str">
            <v>密林窃贼</v>
          </cell>
          <cell r="J571">
            <v>1</v>
          </cell>
          <cell r="U571" t="str">
            <v>4;1;80</v>
          </cell>
        </row>
        <row r="572">
          <cell r="A572">
            <v>150404</v>
          </cell>
          <cell r="B572" t="str">
            <v>5-4</v>
          </cell>
          <cell r="C572" t="str">
            <v>狼人（紫）</v>
          </cell>
          <cell r="J572">
            <v>1</v>
          </cell>
          <cell r="U572" t="str">
            <v>4;1;70|5;1;30</v>
          </cell>
        </row>
        <row r="573">
          <cell r="A573">
            <v>150405</v>
          </cell>
          <cell r="B573" t="str">
            <v>5-4</v>
          </cell>
          <cell r="C573" t="str">
            <v>狼人（灰）</v>
          </cell>
          <cell r="J573">
            <v>1</v>
          </cell>
          <cell r="U573" t="str">
            <v>4;1;80</v>
          </cell>
        </row>
        <row r="574">
          <cell r="A574">
            <v>150406</v>
          </cell>
          <cell r="B574" t="str">
            <v>5-4</v>
          </cell>
          <cell r="C574" t="str">
            <v>毒气怪</v>
          </cell>
          <cell r="J574">
            <v>1</v>
          </cell>
          <cell r="U574" t="str">
            <v>4;1;70|5;1;30</v>
          </cell>
        </row>
        <row r="575">
          <cell r="A575">
            <v>150407</v>
          </cell>
          <cell r="B575" t="str">
            <v>5-4</v>
          </cell>
          <cell r="C575" t="str">
            <v>毒气怪2</v>
          </cell>
          <cell r="J575">
            <v>1</v>
          </cell>
          <cell r="U575" t="str">
            <v>4;1;70|5;1;30</v>
          </cell>
        </row>
        <row r="576">
          <cell r="A576">
            <v>150408</v>
          </cell>
          <cell r="B576" t="str">
            <v>5-4</v>
          </cell>
          <cell r="C576" t="str">
            <v>大象</v>
          </cell>
          <cell r="J576">
            <v>2</v>
          </cell>
          <cell r="U576" t="str">
            <v>2001;1;100</v>
          </cell>
        </row>
        <row r="577">
          <cell r="A577">
            <v>150409</v>
          </cell>
          <cell r="B577" t="str">
            <v>5-4</v>
          </cell>
          <cell r="C577" t="str">
            <v>狼人</v>
          </cell>
          <cell r="J577">
            <v>2</v>
          </cell>
          <cell r="U577" t="str">
            <v>2001;1;100</v>
          </cell>
        </row>
        <row r="578">
          <cell r="A578">
            <v>150410</v>
          </cell>
          <cell r="B578" t="str">
            <v>5-4</v>
          </cell>
          <cell r="C578" t="str">
            <v>荒漠法师</v>
          </cell>
          <cell r="J578">
            <v>3</v>
          </cell>
          <cell r="U578" t="str">
            <v>6;1;100</v>
          </cell>
        </row>
        <row r="579">
          <cell r="A579">
            <v>150411</v>
          </cell>
          <cell r="B579" t="str">
            <v>5-4</v>
          </cell>
          <cell r="C579" t="str">
            <v>斯芬克斯的幻影</v>
          </cell>
          <cell r="J579">
            <v>3</v>
          </cell>
          <cell r="U579" t="str">
            <v>6;1;100</v>
          </cell>
        </row>
        <row r="580">
          <cell r="A580">
            <v>150412</v>
          </cell>
          <cell r="B580" t="str">
            <v>5-4</v>
          </cell>
          <cell r="C580" t="str">
            <v>木马</v>
          </cell>
          <cell r="J580">
            <v>3</v>
          </cell>
          <cell r="U580" t="str">
            <v>6;1;100</v>
          </cell>
        </row>
        <row r="581">
          <cell r="A581">
            <v>150413</v>
          </cell>
          <cell r="B581" t="str">
            <v>5-4</v>
          </cell>
          <cell r="C581" t="str">
            <v>圆环阵型怪_枪兵1</v>
          </cell>
          <cell r="J581">
            <v>4</v>
          </cell>
          <cell r="U581" t="str">
            <v>4;1;80</v>
          </cell>
        </row>
        <row r="582">
          <cell r="A582">
            <v>150414</v>
          </cell>
          <cell r="B582" t="str">
            <v>5-4</v>
          </cell>
          <cell r="C582" t="str">
            <v>圆环阵型怪_枪兵2</v>
          </cell>
          <cell r="J582">
            <v>4</v>
          </cell>
          <cell r="U582" t="str">
            <v>4;1;80</v>
          </cell>
        </row>
        <row r="583">
          <cell r="A583">
            <v>1599101</v>
          </cell>
          <cell r="B583" t="str">
            <v>无尽4-1</v>
          </cell>
          <cell r="C583" t="str">
            <v>小熊</v>
          </cell>
          <cell r="J583">
            <v>1</v>
          </cell>
          <cell r="U583" t="str">
            <v>4;1;50</v>
          </cell>
        </row>
        <row r="584">
          <cell r="A584">
            <v>1599102</v>
          </cell>
          <cell r="B584" t="str">
            <v>无尽4-1</v>
          </cell>
          <cell r="C584" t="str">
            <v>小象</v>
          </cell>
          <cell r="J584">
            <v>1</v>
          </cell>
          <cell r="U584" t="str">
            <v>4;1;50</v>
          </cell>
        </row>
        <row r="585">
          <cell r="A585">
            <v>1599103</v>
          </cell>
          <cell r="B585" t="str">
            <v>无尽4-1</v>
          </cell>
          <cell r="C585" t="str">
            <v>密林窃贼</v>
          </cell>
          <cell r="J585">
            <v>1</v>
          </cell>
          <cell r="U585" t="str">
            <v>4;1;50</v>
          </cell>
        </row>
        <row r="586">
          <cell r="A586">
            <v>1599104</v>
          </cell>
          <cell r="B586" t="str">
            <v>无尽4-1</v>
          </cell>
          <cell r="C586" t="str">
            <v>狼人（紫）</v>
          </cell>
          <cell r="J586">
            <v>1</v>
          </cell>
          <cell r="U586" t="str">
            <v>4;1;90|5;1;10</v>
          </cell>
        </row>
        <row r="587">
          <cell r="A587">
            <v>1599105</v>
          </cell>
          <cell r="B587" t="str">
            <v>无尽4-1</v>
          </cell>
          <cell r="C587" t="str">
            <v>狼人（灰）</v>
          </cell>
          <cell r="J587">
            <v>1</v>
          </cell>
          <cell r="U587" t="str">
            <v>4;1;50</v>
          </cell>
        </row>
        <row r="588">
          <cell r="A588">
            <v>1599106</v>
          </cell>
          <cell r="B588" t="str">
            <v>无尽4-1</v>
          </cell>
          <cell r="C588" t="str">
            <v>毒气怪</v>
          </cell>
          <cell r="J588">
            <v>1</v>
          </cell>
          <cell r="U588" t="str">
            <v>4;1;90|5;1;10</v>
          </cell>
        </row>
        <row r="589">
          <cell r="A589">
            <v>1599107</v>
          </cell>
          <cell r="B589" t="str">
            <v>无尽4-1</v>
          </cell>
          <cell r="C589" t="str">
            <v>毒气怪2</v>
          </cell>
          <cell r="J589">
            <v>1</v>
          </cell>
          <cell r="U589" t="str">
            <v>4;1;90|5;1;10</v>
          </cell>
        </row>
        <row r="590">
          <cell r="A590">
            <v>1599108</v>
          </cell>
          <cell r="B590" t="str">
            <v>无尽4-1</v>
          </cell>
          <cell r="C590" t="str">
            <v>大象</v>
          </cell>
          <cell r="J590">
            <v>2</v>
          </cell>
          <cell r="U590" t="str">
            <v>2001;1;100</v>
          </cell>
        </row>
        <row r="591">
          <cell r="A591">
            <v>1599109</v>
          </cell>
          <cell r="B591" t="str">
            <v>无尽4-1</v>
          </cell>
          <cell r="C591" t="str">
            <v>狼人</v>
          </cell>
          <cell r="J591">
            <v>2</v>
          </cell>
          <cell r="U591" t="str">
            <v>2001;1;100</v>
          </cell>
        </row>
        <row r="592">
          <cell r="A592">
            <v>1599110</v>
          </cell>
          <cell r="B592" t="str">
            <v>无尽4-1</v>
          </cell>
          <cell r="C592" t="str">
            <v>荒漠法师</v>
          </cell>
          <cell r="J592">
            <v>3</v>
          </cell>
          <cell r="U592" t="str">
            <v>2002;1;100</v>
          </cell>
        </row>
        <row r="593">
          <cell r="A593">
            <v>1599111</v>
          </cell>
          <cell r="B593" t="str">
            <v>无尽4-1</v>
          </cell>
          <cell r="C593" t="str">
            <v>斯芬克斯的幻影</v>
          </cell>
          <cell r="J593">
            <v>3</v>
          </cell>
          <cell r="U593" t="str">
            <v>2002;1;100</v>
          </cell>
        </row>
        <row r="594">
          <cell r="A594">
            <v>1599112</v>
          </cell>
          <cell r="B594" t="str">
            <v>无尽4-1</v>
          </cell>
          <cell r="C594" t="str">
            <v>木马</v>
          </cell>
          <cell r="J594">
            <v>3</v>
          </cell>
          <cell r="U594" t="str">
            <v>2002;1;100</v>
          </cell>
        </row>
        <row r="595">
          <cell r="A595">
            <v>1599113</v>
          </cell>
          <cell r="B595" t="str">
            <v>无尽4-1</v>
          </cell>
          <cell r="C595" t="str">
            <v>圆环阵型怪_枪兵1</v>
          </cell>
          <cell r="J595">
            <v>4</v>
          </cell>
          <cell r="U595" t="str">
            <v>4;1;50</v>
          </cell>
        </row>
        <row r="596">
          <cell r="A596">
            <v>1599114</v>
          </cell>
          <cell r="B596" t="str">
            <v>无尽4-1</v>
          </cell>
          <cell r="C596" t="str">
            <v>圆环阵型怪_枪兵2</v>
          </cell>
          <cell r="J596">
            <v>4</v>
          </cell>
          <cell r="U596" t="str">
            <v>4;1;50</v>
          </cell>
        </row>
        <row r="597">
          <cell r="A597">
            <v>1599115</v>
          </cell>
          <cell r="B597" t="str">
            <v>无尽4-1</v>
          </cell>
          <cell r="C597" t="str">
            <v>冲锋阵型_小熊</v>
          </cell>
          <cell r="J597">
            <v>1</v>
          </cell>
          <cell r="U597" t="str">
            <v>4;1;50</v>
          </cell>
        </row>
        <row r="598">
          <cell r="A598">
            <v>1599201</v>
          </cell>
          <cell r="B598" t="str">
            <v>无尽4-2</v>
          </cell>
          <cell r="C598" t="str">
            <v>小熊</v>
          </cell>
          <cell r="J598">
            <v>1</v>
          </cell>
          <cell r="U598" t="str">
            <v>4;1;50</v>
          </cell>
        </row>
        <row r="599">
          <cell r="A599">
            <v>1599202</v>
          </cell>
          <cell r="B599" t="str">
            <v>无尽4-2</v>
          </cell>
          <cell r="C599" t="str">
            <v>小象</v>
          </cell>
          <cell r="J599">
            <v>1</v>
          </cell>
          <cell r="U599" t="str">
            <v>4;1;50</v>
          </cell>
        </row>
        <row r="600">
          <cell r="A600">
            <v>1599203</v>
          </cell>
          <cell r="B600" t="str">
            <v>无尽4-2</v>
          </cell>
          <cell r="C600" t="str">
            <v>密林窃贼</v>
          </cell>
          <cell r="J600">
            <v>1</v>
          </cell>
          <cell r="U600" t="str">
            <v>4;1;50</v>
          </cell>
        </row>
        <row r="601">
          <cell r="A601">
            <v>1599204</v>
          </cell>
          <cell r="B601" t="str">
            <v>无尽4-2</v>
          </cell>
          <cell r="C601" t="str">
            <v>狼人（紫）</v>
          </cell>
          <cell r="J601">
            <v>1</v>
          </cell>
          <cell r="U601" t="str">
            <v>4;1;90|5;1;10</v>
          </cell>
        </row>
        <row r="602">
          <cell r="A602">
            <v>1599205</v>
          </cell>
          <cell r="B602" t="str">
            <v>无尽4-2</v>
          </cell>
          <cell r="C602" t="str">
            <v>狼人（灰）</v>
          </cell>
          <cell r="J602">
            <v>1</v>
          </cell>
          <cell r="U602" t="str">
            <v>4;1;50</v>
          </cell>
        </row>
        <row r="603">
          <cell r="A603">
            <v>1599206</v>
          </cell>
          <cell r="B603" t="str">
            <v>无尽4-2</v>
          </cell>
          <cell r="C603" t="str">
            <v>毒气怪</v>
          </cell>
          <cell r="J603">
            <v>1</v>
          </cell>
          <cell r="U603" t="str">
            <v>4;1;90|5;1;10</v>
          </cell>
        </row>
        <row r="604">
          <cell r="A604">
            <v>1599207</v>
          </cell>
          <cell r="B604" t="str">
            <v>无尽4-2</v>
          </cell>
          <cell r="C604" t="str">
            <v>毒气怪2</v>
          </cell>
          <cell r="J604">
            <v>1</v>
          </cell>
          <cell r="U604" t="str">
            <v>4;1;90|5;1;10</v>
          </cell>
        </row>
        <row r="605">
          <cell r="A605">
            <v>1599208</v>
          </cell>
          <cell r="B605" t="str">
            <v>无尽4-2</v>
          </cell>
          <cell r="C605" t="str">
            <v>大象</v>
          </cell>
          <cell r="J605">
            <v>2</v>
          </cell>
          <cell r="U605" t="str">
            <v>2001;1;100</v>
          </cell>
        </row>
        <row r="606">
          <cell r="A606">
            <v>1599209</v>
          </cell>
          <cell r="B606" t="str">
            <v>无尽4-2</v>
          </cell>
          <cell r="C606" t="str">
            <v>狼人</v>
          </cell>
          <cell r="J606">
            <v>2</v>
          </cell>
          <cell r="U606" t="str">
            <v>2001;1;100</v>
          </cell>
        </row>
        <row r="607">
          <cell r="A607">
            <v>1599210</v>
          </cell>
          <cell r="B607" t="str">
            <v>无尽4-2</v>
          </cell>
          <cell r="C607" t="str">
            <v>荒漠法师</v>
          </cell>
          <cell r="J607">
            <v>3</v>
          </cell>
          <cell r="U607" t="str">
            <v>2002;1;100</v>
          </cell>
        </row>
        <row r="608">
          <cell r="A608">
            <v>1599211</v>
          </cell>
          <cell r="B608" t="str">
            <v>无尽4-2</v>
          </cell>
          <cell r="C608" t="str">
            <v>斯芬克斯的幻影</v>
          </cell>
          <cell r="J608">
            <v>3</v>
          </cell>
          <cell r="U608" t="str">
            <v>2002;1;100</v>
          </cell>
        </row>
        <row r="609">
          <cell r="A609">
            <v>1599212</v>
          </cell>
          <cell r="B609" t="str">
            <v>无尽4-2</v>
          </cell>
          <cell r="C609" t="str">
            <v>木马</v>
          </cell>
          <cell r="J609">
            <v>3</v>
          </cell>
          <cell r="U609" t="str">
            <v>2002;1;100</v>
          </cell>
        </row>
        <row r="610">
          <cell r="A610">
            <v>1599213</v>
          </cell>
          <cell r="B610" t="str">
            <v>无尽4-2</v>
          </cell>
          <cell r="C610" t="str">
            <v>圆环阵型怪_枪兵1</v>
          </cell>
          <cell r="J610">
            <v>4</v>
          </cell>
          <cell r="U610" t="str">
            <v>4;1;50</v>
          </cell>
        </row>
        <row r="611">
          <cell r="A611">
            <v>1599214</v>
          </cell>
          <cell r="B611" t="str">
            <v>无尽4-2</v>
          </cell>
          <cell r="C611" t="str">
            <v>圆环阵型怪_枪兵2</v>
          </cell>
          <cell r="J611">
            <v>4</v>
          </cell>
          <cell r="U611" t="str">
            <v>4;1;50</v>
          </cell>
        </row>
        <row r="612">
          <cell r="A612">
            <v>1599215</v>
          </cell>
          <cell r="B612" t="str">
            <v>无尽4-2</v>
          </cell>
          <cell r="C612" t="str">
            <v>骑兵1</v>
          </cell>
          <cell r="J612">
            <v>1</v>
          </cell>
          <cell r="U612" t="str">
            <v>4;1;90|5;1;10</v>
          </cell>
        </row>
        <row r="613">
          <cell r="A613">
            <v>1599216</v>
          </cell>
          <cell r="B613" t="str">
            <v>无尽4-2</v>
          </cell>
          <cell r="C613" t="str">
            <v>骑兵2（灰）</v>
          </cell>
          <cell r="J613">
            <v>1</v>
          </cell>
          <cell r="U613" t="str">
            <v>4;1;90|5;1;10</v>
          </cell>
        </row>
        <row r="614">
          <cell r="A614">
            <v>1599217</v>
          </cell>
          <cell r="B614" t="str">
            <v>无尽4-2</v>
          </cell>
          <cell r="C614" t="str">
            <v>冲锋阵型_小熊</v>
          </cell>
          <cell r="J614">
            <v>1</v>
          </cell>
          <cell r="U614" t="str">
            <v>4;1;50</v>
          </cell>
        </row>
        <row r="615">
          <cell r="A615">
            <v>1599301</v>
          </cell>
          <cell r="B615" t="str">
            <v>无尽4-3</v>
          </cell>
          <cell r="C615" t="str">
            <v>小熊</v>
          </cell>
          <cell r="J615">
            <v>1</v>
          </cell>
          <cell r="U615" t="str">
            <v>4;1;50</v>
          </cell>
        </row>
        <row r="616">
          <cell r="A616">
            <v>1599302</v>
          </cell>
          <cell r="B616" t="str">
            <v>无尽4-3</v>
          </cell>
          <cell r="C616" t="str">
            <v>小象</v>
          </cell>
          <cell r="J616">
            <v>1</v>
          </cell>
          <cell r="U616" t="str">
            <v>4;1;50</v>
          </cell>
        </row>
        <row r="617">
          <cell r="A617">
            <v>1599303</v>
          </cell>
          <cell r="B617" t="str">
            <v>无尽4-3</v>
          </cell>
          <cell r="C617" t="str">
            <v>密林窃贼</v>
          </cell>
          <cell r="J617">
            <v>1</v>
          </cell>
          <cell r="U617" t="str">
            <v>4;1;50</v>
          </cell>
        </row>
        <row r="618">
          <cell r="A618">
            <v>1599304</v>
          </cell>
          <cell r="B618" t="str">
            <v>无尽4-3</v>
          </cell>
          <cell r="C618" t="str">
            <v>狼人（紫）</v>
          </cell>
          <cell r="J618">
            <v>1</v>
          </cell>
          <cell r="U618" t="str">
            <v>4;1;90|5;1;10</v>
          </cell>
        </row>
        <row r="619">
          <cell r="A619">
            <v>1599305</v>
          </cell>
          <cell r="B619" t="str">
            <v>无尽4-3</v>
          </cell>
          <cell r="C619" t="str">
            <v>狼人（灰）</v>
          </cell>
          <cell r="J619">
            <v>1</v>
          </cell>
          <cell r="U619" t="str">
            <v>4;1;50</v>
          </cell>
        </row>
        <row r="620">
          <cell r="A620">
            <v>1599306</v>
          </cell>
          <cell r="B620" t="str">
            <v>无尽4-3</v>
          </cell>
          <cell r="C620" t="str">
            <v>毒气怪</v>
          </cell>
          <cell r="J620">
            <v>1</v>
          </cell>
          <cell r="U620" t="str">
            <v>4;1;90|5;1;10</v>
          </cell>
        </row>
        <row r="621">
          <cell r="A621">
            <v>1599307</v>
          </cell>
          <cell r="B621" t="str">
            <v>无尽4-3</v>
          </cell>
          <cell r="C621" t="str">
            <v>毒气怪2</v>
          </cell>
          <cell r="J621">
            <v>1</v>
          </cell>
          <cell r="U621" t="str">
            <v>4;1;90|5;1;10</v>
          </cell>
        </row>
        <row r="622">
          <cell r="A622">
            <v>1599308</v>
          </cell>
          <cell r="B622" t="str">
            <v>无尽4-3</v>
          </cell>
          <cell r="C622" t="str">
            <v>大象</v>
          </cell>
          <cell r="J622">
            <v>2</v>
          </cell>
          <cell r="U622" t="str">
            <v>2001;1;100</v>
          </cell>
        </row>
        <row r="623">
          <cell r="A623">
            <v>1599309</v>
          </cell>
          <cell r="B623" t="str">
            <v>无尽4-3</v>
          </cell>
          <cell r="C623" t="str">
            <v>狼人</v>
          </cell>
          <cell r="J623">
            <v>2</v>
          </cell>
          <cell r="U623" t="str">
            <v>2001;1;100</v>
          </cell>
        </row>
        <row r="624">
          <cell r="A624">
            <v>1599310</v>
          </cell>
          <cell r="B624" t="str">
            <v>无尽4-3</v>
          </cell>
          <cell r="C624" t="str">
            <v>荒漠法师</v>
          </cell>
          <cell r="J624">
            <v>3</v>
          </cell>
          <cell r="U624" t="str">
            <v>2002;1;100</v>
          </cell>
        </row>
        <row r="625">
          <cell r="A625">
            <v>1599311</v>
          </cell>
          <cell r="B625" t="str">
            <v>无尽4-3</v>
          </cell>
          <cell r="C625" t="str">
            <v>斯芬克斯的幻影</v>
          </cell>
          <cell r="J625">
            <v>3</v>
          </cell>
          <cell r="U625" t="str">
            <v>2002;1;100</v>
          </cell>
        </row>
        <row r="626">
          <cell r="A626">
            <v>1599312</v>
          </cell>
          <cell r="B626" t="str">
            <v>无尽4-3</v>
          </cell>
          <cell r="C626" t="str">
            <v>木马</v>
          </cell>
          <cell r="J626">
            <v>3</v>
          </cell>
          <cell r="U626" t="str">
            <v>2002;1;100</v>
          </cell>
        </row>
        <row r="627">
          <cell r="A627">
            <v>1599313</v>
          </cell>
          <cell r="B627" t="str">
            <v>无尽4-3</v>
          </cell>
          <cell r="C627" t="str">
            <v>圆环阵型怪_枪兵1</v>
          </cell>
          <cell r="J627">
            <v>4</v>
          </cell>
          <cell r="U627" t="str">
            <v>4;1;50</v>
          </cell>
        </row>
        <row r="628">
          <cell r="A628">
            <v>1599314</v>
          </cell>
          <cell r="B628" t="str">
            <v>无尽4-3</v>
          </cell>
          <cell r="C628" t="str">
            <v>圆环阵型怪_枪兵2</v>
          </cell>
          <cell r="J628">
            <v>4</v>
          </cell>
          <cell r="U628" t="str">
            <v>4;1;50</v>
          </cell>
        </row>
        <row r="629">
          <cell r="A629">
            <v>1599315</v>
          </cell>
          <cell r="B629" t="str">
            <v>无尽4-3</v>
          </cell>
          <cell r="C629" t="str">
            <v>骑兵1</v>
          </cell>
          <cell r="J629">
            <v>1</v>
          </cell>
          <cell r="U629" t="str">
            <v>4;1;90|5;1;10</v>
          </cell>
        </row>
        <row r="630">
          <cell r="A630">
            <v>1599316</v>
          </cell>
          <cell r="B630" t="str">
            <v>无尽4-3</v>
          </cell>
          <cell r="C630" t="str">
            <v>骑兵2（灰）</v>
          </cell>
          <cell r="J630">
            <v>1</v>
          </cell>
          <cell r="U630" t="str">
            <v>4;1;90|5;1;10</v>
          </cell>
        </row>
        <row r="631">
          <cell r="A631">
            <v>1599317</v>
          </cell>
          <cell r="B631" t="str">
            <v>无尽4-3</v>
          </cell>
          <cell r="C631" t="str">
            <v>弓兵1</v>
          </cell>
          <cell r="J631">
            <v>1</v>
          </cell>
          <cell r="U631" t="str">
            <v>4;1;90|5;1;10</v>
          </cell>
        </row>
        <row r="632">
          <cell r="A632">
            <v>1599318</v>
          </cell>
          <cell r="B632" t="str">
            <v>无尽4-3</v>
          </cell>
          <cell r="C632" t="str">
            <v>弓兵2</v>
          </cell>
          <cell r="J632">
            <v>1</v>
          </cell>
          <cell r="U632" t="str">
            <v>4;1;90|5;1;10</v>
          </cell>
        </row>
        <row r="633">
          <cell r="A633">
            <v>1599319</v>
          </cell>
          <cell r="B633" t="str">
            <v>无尽4-3</v>
          </cell>
          <cell r="C633" t="str">
            <v>冲锋阵型_小熊</v>
          </cell>
          <cell r="J633">
            <v>1</v>
          </cell>
          <cell r="U633" t="str">
            <v>4;1;50</v>
          </cell>
        </row>
        <row r="634">
          <cell r="A634">
            <v>1599401</v>
          </cell>
          <cell r="B634" t="str">
            <v>无尽4-4</v>
          </cell>
          <cell r="C634" t="str">
            <v>小熊</v>
          </cell>
          <cell r="J634">
            <v>1</v>
          </cell>
          <cell r="U634" t="str">
            <v>4;1;50</v>
          </cell>
        </row>
        <row r="635">
          <cell r="A635">
            <v>1599402</v>
          </cell>
          <cell r="B635" t="str">
            <v>无尽4-4</v>
          </cell>
          <cell r="C635" t="str">
            <v>小象</v>
          </cell>
          <cell r="J635">
            <v>1</v>
          </cell>
          <cell r="U635" t="str">
            <v>4;1;50</v>
          </cell>
        </row>
        <row r="636">
          <cell r="A636">
            <v>1599403</v>
          </cell>
          <cell r="B636" t="str">
            <v>无尽4-4</v>
          </cell>
          <cell r="C636" t="str">
            <v>密林窃贼</v>
          </cell>
          <cell r="J636">
            <v>1</v>
          </cell>
          <cell r="U636" t="str">
            <v>4;1;50</v>
          </cell>
        </row>
        <row r="637">
          <cell r="A637">
            <v>1599404</v>
          </cell>
          <cell r="B637" t="str">
            <v>无尽4-4</v>
          </cell>
          <cell r="C637" t="str">
            <v>狼人（紫）</v>
          </cell>
          <cell r="J637">
            <v>1</v>
          </cell>
          <cell r="U637" t="str">
            <v>4;1;90|5;1;10</v>
          </cell>
        </row>
        <row r="638">
          <cell r="A638">
            <v>1599405</v>
          </cell>
          <cell r="B638" t="str">
            <v>无尽4-4</v>
          </cell>
          <cell r="C638" t="str">
            <v>狼人（灰）</v>
          </cell>
          <cell r="J638">
            <v>1</v>
          </cell>
          <cell r="U638" t="str">
            <v>4;1;50</v>
          </cell>
        </row>
        <row r="639">
          <cell r="A639">
            <v>1599406</v>
          </cell>
          <cell r="B639" t="str">
            <v>无尽4-4</v>
          </cell>
          <cell r="C639" t="str">
            <v>毒气怪</v>
          </cell>
          <cell r="J639">
            <v>1</v>
          </cell>
          <cell r="U639" t="str">
            <v>4;1;90|5;1;10</v>
          </cell>
        </row>
        <row r="640">
          <cell r="A640">
            <v>1599407</v>
          </cell>
          <cell r="B640" t="str">
            <v>无尽4-4</v>
          </cell>
          <cell r="C640" t="str">
            <v>毒气怪2</v>
          </cell>
          <cell r="J640">
            <v>1</v>
          </cell>
          <cell r="U640" t="str">
            <v>4;1;90|5;1;10</v>
          </cell>
        </row>
        <row r="641">
          <cell r="A641">
            <v>1599408</v>
          </cell>
          <cell r="B641" t="str">
            <v>无尽4-4</v>
          </cell>
          <cell r="C641" t="str">
            <v>大象</v>
          </cell>
          <cell r="J641">
            <v>2</v>
          </cell>
          <cell r="U641" t="str">
            <v>2001;1;100</v>
          </cell>
        </row>
        <row r="642">
          <cell r="A642">
            <v>1599409</v>
          </cell>
          <cell r="B642" t="str">
            <v>无尽4-4</v>
          </cell>
          <cell r="C642" t="str">
            <v>狼人</v>
          </cell>
          <cell r="J642">
            <v>2</v>
          </cell>
          <cell r="U642" t="str">
            <v>2001;1;100</v>
          </cell>
        </row>
        <row r="643">
          <cell r="A643">
            <v>1599410</v>
          </cell>
          <cell r="B643" t="str">
            <v>无尽4-4</v>
          </cell>
          <cell r="C643" t="str">
            <v>荒漠法师</v>
          </cell>
          <cell r="J643">
            <v>3</v>
          </cell>
          <cell r="U643" t="str">
            <v>2002;1;100</v>
          </cell>
        </row>
        <row r="644">
          <cell r="A644">
            <v>1599411</v>
          </cell>
          <cell r="B644" t="str">
            <v>无尽4-4</v>
          </cell>
          <cell r="C644" t="str">
            <v>斯芬克斯的幻影</v>
          </cell>
          <cell r="J644">
            <v>3</v>
          </cell>
          <cell r="U644" t="str">
            <v>2002;1;100</v>
          </cell>
        </row>
        <row r="645">
          <cell r="A645">
            <v>1599412</v>
          </cell>
          <cell r="B645" t="str">
            <v>无尽4-4</v>
          </cell>
          <cell r="C645" t="str">
            <v>木马</v>
          </cell>
          <cell r="J645">
            <v>3</v>
          </cell>
          <cell r="U645" t="str">
            <v>2002;1;100</v>
          </cell>
        </row>
        <row r="646">
          <cell r="A646">
            <v>1599413</v>
          </cell>
          <cell r="B646" t="str">
            <v>无尽4-4</v>
          </cell>
          <cell r="C646" t="str">
            <v>圆环阵型怪_枪兵1</v>
          </cell>
          <cell r="J646">
            <v>4</v>
          </cell>
          <cell r="U646" t="str">
            <v>4;1;50</v>
          </cell>
        </row>
        <row r="647">
          <cell r="A647">
            <v>1599414</v>
          </cell>
          <cell r="B647" t="str">
            <v>无尽4-4</v>
          </cell>
          <cell r="C647" t="str">
            <v>圆环阵型怪_枪兵2</v>
          </cell>
          <cell r="J647">
            <v>4</v>
          </cell>
          <cell r="U647" t="str">
            <v>4;1;50</v>
          </cell>
        </row>
        <row r="648">
          <cell r="A648">
            <v>1599415</v>
          </cell>
          <cell r="B648" t="str">
            <v>无尽4-4</v>
          </cell>
          <cell r="C648" t="str">
            <v>骑兵1</v>
          </cell>
          <cell r="J648">
            <v>1</v>
          </cell>
          <cell r="U648" t="str">
            <v>4;1;90|5;1;10</v>
          </cell>
        </row>
        <row r="649">
          <cell r="A649">
            <v>1599416</v>
          </cell>
          <cell r="B649" t="str">
            <v>无尽4-4</v>
          </cell>
          <cell r="C649" t="str">
            <v>骑兵2（灰）</v>
          </cell>
          <cell r="J649">
            <v>1</v>
          </cell>
          <cell r="U649" t="str">
            <v>4;1;90|5;1;10</v>
          </cell>
        </row>
        <row r="650">
          <cell r="A650">
            <v>1599417</v>
          </cell>
          <cell r="B650" t="str">
            <v>无尽4-4</v>
          </cell>
          <cell r="C650" t="str">
            <v>弓兵1</v>
          </cell>
          <cell r="J650">
            <v>1</v>
          </cell>
          <cell r="U650" t="str">
            <v>4;1;90|5;1;10</v>
          </cell>
        </row>
        <row r="651">
          <cell r="A651">
            <v>1599418</v>
          </cell>
          <cell r="B651" t="str">
            <v>无尽4-4</v>
          </cell>
          <cell r="C651" t="str">
            <v>弓兵2</v>
          </cell>
          <cell r="J651">
            <v>1</v>
          </cell>
          <cell r="U651" t="str">
            <v>4;1;90|5;1;10</v>
          </cell>
        </row>
        <row r="652">
          <cell r="A652">
            <v>1599419</v>
          </cell>
          <cell r="B652" t="str">
            <v>无尽4-4</v>
          </cell>
          <cell r="C652" t="str">
            <v>冲锋阵型_小熊</v>
          </cell>
          <cell r="J652">
            <v>1</v>
          </cell>
          <cell r="U652" t="str">
            <v>4;1;50</v>
          </cell>
        </row>
        <row r="653">
          <cell r="A653">
            <v>1599501</v>
          </cell>
          <cell r="B653" t="str">
            <v>无尽4-5</v>
          </cell>
          <cell r="C653" t="str">
            <v>小熊</v>
          </cell>
          <cell r="J653">
            <v>1</v>
          </cell>
          <cell r="U653" t="str">
            <v>4;1;50</v>
          </cell>
        </row>
        <row r="654">
          <cell r="A654">
            <v>1599502</v>
          </cell>
          <cell r="B654" t="str">
            <v>无尽4-5</v>
          </cell>
          <cell r="C654" t="str">
            <v>小象</v>
          </cell>
          <cell r="J654">
            <v>1</v>
          </cell>
          <cell r="U654" t="str">
            <v>4;1;50</v>
          </cell>
        </row>
        <row r="655">
          <cell r="A655">
            <v>1599503</v>
          </cell>
          <cell r="B655" t="str">
            <v>无尽4-5</v>
          </cell>
          <cell r="C655" t="str">
            <v>密林窃贼</v>
          </cell>
          <cell r="J655">
            <v>1</v>
          </cell>
          <cell r="U655" t="str">
            <v>4;1;50</v>
          </cell>
        </row>
        <row r="656">
          <cell r="A656">
            <v>1599504</v>
          </cell>
          <cell r="B656" t="str">
            <v>无尽4-5</v>
          </cell>
          <cell r="C656" t="str">
            <v>狼人（紫）</v>
          </cell>
          <cell r="J656">
            <v>1</v>
          </cell>
          <cell r="U656" t="str">
            <v>4;1;90|5;1;10</v>
          </cell>
        </row>
        <row r="657">
          <cell r="A657">
            <v>1599505</v>
          </cell>
          <cell r="B657" t="str">
            <v>无尽4-5</v>
          </cell>
          <cell r="C657" t="str">
            <v>狼人（灰）</v>
          </cell>
          <cell r="J657">
            <v>1</v>
          </cell>
          <cell r="U657" t="str">
            <v>4;1;50</v>
          </cell>
        </row>
        <row r="658">
          <cell r="A658">
            <v>1599506</v>
          </cell>
          <cell r="B658" t="str">
            <v>无尽4-5</v>
          </cell>
          <cell r="C658" t="str">
            <v>毒气怪</v>
          </cell>
          <cell r="J658">
            <v>1</v>
          </cell>
          <cell r="U658" t="str">
            <v>4;1;90|5;1;10</v>
          </cell>
        </row>
        <row r="659">
          <cell r="A659">
            <v>1599507</v>
          </cell>
          <cell r="B659" t="str">
            <v>无尽4-5</v>
          </cell>
          <cell r="C659" t="str">
            <v>毒气怪2</v>
          </cell>
          <cell r="J659">
            <v>1</v>
          </cell>
          <cell r="U659" t="str">
            <v>4;1;90|5;1;10</v>
          </cell>
        </row>
        <row r="660">
          <cell r="A660">
            <v>1599508</v>
          </cell>
          <cell r="B660" t="str">
            <v>无尽4-5</v>
          </cell>
          <cell r="C660" t="str">
            <v>大象</v>
          </cell>
          <cell r="J660">
            <v>2</v>
          </cell>
          <cell r="U660" t="str">
            <v>2001;1;100</v>
          </cell>
        </row>
        <row r="661">
          <cell r="A661">
            <v>1599509</v>
          </cell>
          <cell r="B661" t="str">
            <v>无尽4-5</v>
          </cell>
          <cell r="C661" t="str">
            <v>狼人</v>
          </cell>
          <cell r="J661">
            <v>2</v>
          </cell>
          <cell r="U661" t="str">
            <v>2001;1;100</v>
          </cell>
        </row>
        <row r="662">
          <cell r="A662">
            <v>1599510</v>
          </cell>
          <cell r="B662" t="str">
            <v>无尽4-5</v>
          </cell>
          <cell r="C662" t="str">
            <v>荒漠法师</v>
          </cell>
          <cell r="J662">
            <v>3</v>
          </cell>
          <cell r="U662" t="str">
            <v>2002;1;100</v>
          </cell>
        </row>
        <row r="663">
          <cell r="A663">
            <v>1599511</v>
          </cell>
          <cell r="B663" t="str">
            <v>无尽4-5</v>
          </cell>
          <cell r="C663" t="str">
            <v>斯芬克斯的幻影</v>
          </cell>
          <cell r="J663">
            <v>3</v>
          </cell>
          <cell r="U663" t="str">
            <v>2002;1;100</v>
          </cell>
        </row>
        <row r="664">
          <cell r="A664">
            <v>1599512</v>
          </cell>
          <cell r="B664" t="str">
            <v>无尽4-5</v>
          </cell>
          <cell r="C664" t="str">
            <v>木马</v>
          </cell>
          <cell r="J664">
            <v>3</v>
          </cell>
          <cell r="U664" t="str">
            <v>2002;1;100</v>
          </cell>
        </row>
        <row r="665">
          <cell r="A665">
            <v>1599513</v>
          </cell>
          <cell r="B665" t="str">
            <v>无尽4-5</v>
          </cell>
          <cell r="C665" t="str">
            <v>圆环阵型怪_枪兵1</v>
          </cell>
          <cell r="J665">
            <v>4</v>
          </cell>
          <cell r="U665" t="str">
            <v>4;1;50</v>
          </cell>
        </row>
        <row r="666">
          <cell r="A666">
            <v>1599514</v>
          </cell>
          <cell r="B666" t="str">
            <v>无尽4-5</v>
          </cell>
          <cell r="C666" t="str">
            <v>圆环阵型怪_枪兵2</v>
          </cell>
          <cell r="J666">
            <v>4</v>
          </cell>
          <cell r="U666" t="str">
            <v>4;1;50</v>
          </cell>
        </row>
        <row r="667">
          <cell r="A667">
            <v>1599515</v>
          </cell>
          <cell r="B667" t="str">
            <v>无尽4-5</v>
          </cell>
          <cell r="C667" t="str">
            <v>骑兵1</v>
          </cell>
          <cell r="J667">
            <v>1</v>
          </cell>
          <cell r="U667" t="str">
            <v>4;1;90|5;1;10</v>
          </cell>
        </row>
        <row r="668">
          <cell r="A668">
            <v>1599516</v>
          </cell>
          <cell r="B668" t="str">
            <v>无尽4-5</v>
          </cell>
          <cell r="C668" t="str">
            <v>骑兵2（灰）</v>
          </cell>
          <cell r="J668">
            <v>1</v>
          </cell>
          <cell r="U668" t="str">
            <v>4;1;90|5;1;10</v>
          </cell>
        </row>
        <row r="669">
          <cell r="A669">
            <v>1599517</v>
          </cell>
          <cell r="B669" t="str">
            <v>无尽4-5</v>
          </cell>
          <cell r="C669" t="str">
            <v>弓兵1</v>
          </cell>
          <cell r="J669">
            <v>1</v>
          </cell>
          <cell r="U669" t="str">
            <v>4;1;90|5;1;10</v>
          </cell>
        </row>
        <row r="670">
          <cell r="A670">
            <v>1599518</v>
          </cell>
          <cell r="B670" t="str">
            <v>无尽4-5</v>
          </cell>
          <cell r="C670" t="str">
            <v>弓兵2</v>
          </cell>
          <cell r="J670">
            <v>1</v>
          </cell>
          <cell r="U670" t="str">
            <v>4;1;90|5;1;10</v>
          </cell>
        </row>
        <row r="671">
          <cell r="A671">
            <v>1599519</v>
          </cell>
          <cell r="B671" t="str">
            <v>无尽4-5</v>
          </cell>
          <cell r="C671" t="str">
            <v>冲锋阵型_小熊</v>
          </cell>
          <cell r="J671">
            <v>1</v>
          </cell>
          <cell r="U671" t="str">
            <v>4;1;50</v>
          </cell>
        </row>
      </sheetData>
      <sheetData sheetId="1"/>
      <sheetData sheetId="2"/>
      <sheetData sheetId="3">
        <row r="1">
          <cell r="A1" t="str">
            <v>convert(ResSurvival.proto, table_SurvivalMonsterGroupConf,SurvivalMonsterGroupConf.pbin)</v>
          </cell>
        </row>
        <row r="2">
          <cell r="A2" t="str">
            <v>怪物阵型id</v>
          </cell>
          <cell r="B2" t="str">
            <v>备注</v>
          </cell>
        </row>
        <row r="3">
          <cell r="A3" t="str">
            <v>id</v>
          </cell>
        </row>
        <row r="4">
          <cell r="A4">
            <v>1001</v>
          </cell>
          <cell r="B4" t="str">
            <v>怪物群阵型</v>
          </cell>
        </row>
        <row r="5">
          <cell r="A5">
            <v>1002</v>
          </cell>
          <cell r="B5" t="str">
            <v>冲锋阵型</v>
          </cell>
        </row>
        <row r="6">
          <cell r="A6">
            <v>1003</v>
          </cell>
          <cell r="B6" t="str">
            <v>冲锋阵型</v>
          </cell>
        </row>
        <row r="7">
          <cell r="A7">
            <v>1004</v>
          </cell>
          <cell r="B7" t="str">
            <v>直线防御阵型</v>
          </cell>
        </row>
        <row r="8">
          <cell r="A8">
            <v>1005</v>
          </cell>
          <cell r="B8" t="str">
            <v>圆环远攻怪物阵型</v>
          </cell>
        </row>
        <row r="9">
          <cell r="A9">
            <v>1006</v>
          </cell>
          <cell r="B9" t="str">
            <v>圆环防御怪物阵型</v>
          </cell>
        </row>
        <row r="10">
          <cell r="A10">
            <v>1007</v>
          </cell>
          <cell r="B10" t="str">
            <v>测试冲锋阵型</v>
          </cell>
        </row>
        <row r="11">
          <cell r="A11">
            <v>1008</v>
          </cell>
          <cell r="B11" t="str">
            <v>冲锋阵型</v>
          </cell>
        </row>
        <row r="12">
          <cell r="A12">
            <v>1009</v>
          </cell>
          <cell r="B12" t="str">
            <v>直线防御阵型</v>
          </cell>
        </row>
        <row r="13">
          <cell r="A13">
            <v>1010</v>
          </cell>
          <cell r="B13" t="str">
            <v>直线防御阵型</v>
          </cell>
        </row>
        <row r="14">
          <cell r="A14">
            <v>1011</v>
          </cell>
          <cell r="B14" t="str">
            <v>直线防御阵型</v>
          </cell>
        </row>
        <row r="15">
          <cell r="A15">
            <v>1012</v>
          </cell>
          <cell r="B15" t="str">
            <v>圆环防御怪物阵型</v>
          </cell>
        </row>
        <row r="16">
          <cell r="A16">
            <v>1099</v>
          </cell>
        </row>
        <row r="17">
          <cell r="A17">
            <v>1100</v>
          </cell>
        </row>
        <row r="18">
          <cell r="A18">
            <v>100101</v>
          </cell>
          <cell r="B18" t="str">
            <v>冲锋阵型</v>
          </cell>
        </row>
        <row r="19">
          <cell r="A19">
            <v>100201</v>
          </cell>
          <cell r="B19" t="str">
            <v>冲锋阵型</v>
          </cell>
        </row>
        <row r="20">
          <cell r="A20">
            <v>100202</v>
          </cell>
          <cell r="B20" t="str">
            <v>圆环防御怪物阵型</v>
          </cell>
        </row>
        <row r="21">
          <cell r="A21">
            <v>100203</v>
          </cell>
          <cell r="B21" t="str">
            <v>圆环防御怪物阵型</v>
          </cell>
        </row>
        <row r="22">
          <cell r="A22">
            <v>200101</v>
          </cell>
          <cell r="B22" t="str">
            <v>冲锋阵型</v>
          </cell>
        </row>
        <row r="23">
          <cell r="A23">
            <v>200102</v>
          </cell>
          <cell r="B23" t="str">
            <v>圆环防御怪物阵型</v>
          </cell>
        </row>
        <row r="24">
          <cell r="A24">
            <v>200103</v>
          </cell>
          <cell r="B24" t="str">
            <v>圆环防御怪物阵型</v>
          </cell>
        </row>
        <row r="25">
          <cell r="A25">
            <v>200104</v>
          </cell>
          <cell r="B25" t="str">
            <v>直线防御阵型</v>
          </cell>
        </row>
        <row r="26">
          <cell r="A26">
            <v>200105</v>
          </cell>
          <cell r="B26" t="str">
            <v>直线防御阵型</v>
          </cell>
        </row>
        <row r="27">
          <cell r="A27">
            <v>200106</v>
          </cell>
          <cell r="B27" t="str">
            <v>直线防御阵型</v>
          </cell>
        </row>
        <row r="28">
          <cell r="A28">
            <v>200107</v>
          </cell>
          <cell r="B28" t="str">
            <v>直线防御阵型</v>
          </cell>
        </row>
        <row r="29">
          <cell r="A29">
            <v>200201</v>
          </cell>
          <cell r="B29" t="str">
            <v>冲锋阵型</v>
          </cell>
        </row>
        <row r="30">
          <cell r="A30">
            <v>200202</v>
          </cell>
          <cell r="B30" t="str">
            <v>圆环防御怪物阵型</v>
          </cell>
        </row>
        <row r="31">
          <cell r="A31">
            <v>200203</v>
          </cell>
          <cell r="B31" t="str">
            <v>圆环防御怪物阵型</v>
          </cell>
        </row>
        <row r="32">
          <cell r="A32">
            <v>200204</v>
          </cell>
          <cell r="B32" t="str">
            <v>直线防御阵型</v>
          </cell>
        </row>
        <row r="33">
          <cell r="A33">
            <v>200205</v>
          </cell>
          <cell r="B33" t="str">
            <v>直线防御阵型</v>
          </cell>
        </row>
        <row r="34">
          <cell r="A34">
            <v>200206</v>
          </cell>
          <cell r="B34" t="str">
            <v>直线防御阵型</v>
          </cell>
        </row>
        <row r="35">
          <cell r="A35">
            <v>200207</v>
          </cell>
          <cell r="B35" t="str">
            <v>直线防御阵型</v>
          </cell>
        </row>
        <row r="36">
          <cell r="A36">
            <v>200301</v>
          </cell>
          <cell r="B36" t="str">
            <v>冲锋阵型</v>
          </cell>
        </row>
        <row r="37">
          <cell r="A37">
            <v>200302</v>
          </cell>
          <cell r="B37" t="str">
            <v>圆环防御怪物阵型</v>
          </cell>
        </row>
        <row r="38">
          <cell r="A38">
            <v>200303</v>
          </cell>
          <cell r="B38" t="str">
            <v>圆环防御怪物阵型</v>
          </cell>
        </row>
        <row r="39">
          <cell r="A39">
            <v>200304</v>
          </cell>
          <cell r="B39" t="str">
            <v>直线防御阵型</v>
          </cell>
        </row>
        <row r="40">
          <cell r="A40">
            <v>200305</v>
          </cell>
          <cell r="B40" t="str">
            <v>直线防御阵型</v>
          </cell>
        </row>
        <row r="41">
          <cell r="A41">
            <v>200306</v>
          </cell>
          <cell r="B41" t="str">
            <v>直线防御阵型</v>
          </cell>
        </row>
        <row r="42">
          <cell r="A42">
            <v>200307</v>
          </cell>
          <cell r="B42" t="str">
            <v>直线防御阵型</v>
          </cell>
        </row>
        <row r="43">
          <cell r="A43">
            <v>200401</v>
          </cell>
          <cell r="B43" t="str">
            <v>冲锋阵型</v>
          </cell>
        </row>
        <row r="44">
          <cell r="A44">
            <v>200402</v>
          </cell>
          <cell r="B44" t="str">
            <v>圆环防御怪物阵型</v>
          </cell>
        </row>
        <row r="45">
          <cell r="A45">
            <v>200403</v>
          </cell>
          <cell r="B45" t="str">
            <v>圆环防御怪物阵型</v>
          </cell>
        </row>
        <row r="46">
          <cell r="A46">
            <v>200404</v>
          </cell>
          <cell r="B46" t="str">
            <v>直线防御阵型</v>
          </cell>
        </row>
        <row r="47">
          <cell r="A47">
            <v>200405</v>
          </cell>
          <cell r="B47" t="str">
            <v>直线防御阵型</v>
          </cell>
        </row>
        <row r="48">
          <cell r="A48">
            <v>200406</v>
          </cell>
          <cell r="B48" t="str">
            <v>直线防御阵型</v>
          </cell>
        </row>
        <row r="49">
          <cell r="A49">
            <v>200407</v>
          </cell>
          <cell r="B49" t="str">
            <v>直线防御阵型</v>
          </cell>
        </row>
        <row r="50">
          <cell r="A50">
            <v>299101</v>
          </cell>
          <cell r="B50" t="str">
            <v>冲锋阵型</v>
          </cell>
        </row>
        <row r="51">
          <cell r="A51">
            <v>299102</v>
          </cell>
          <cell r="B51" t="str">
            <v>圆环防御怪物阵型</v>
          </cell>
        </row>
        <row r="52">
          <cell r="A52">
            <v>299103</v>
          </cell>
          <cell r="B52" t="str">
            <v>圆环防御怪物阵型</v>
          </cell>
        </row>
        <row r="53">
          <cell r="A53">
            <v>299201</v>
          </cell>
          <cell r="B53" t="str">
            <v>冲锋阵型</v>
          </cell>
        </row>
        <row r="54">
          <cell r="A54">
            <v>299202</v>
          </cell>
          <cell r="B54" t="str">
            <v>圆环防御怪物阵型</v>
          </cell>
        </row>
        <row r="55">
          <cell r="A55">
            <v>299203</v>
          </cell>
          <cell r="B55" t="str">
            <v>圆环防御怪物阵型</v>
          </cell>
        </row>
        <row r="56">
          <cell r="A56">
            <v>299301</v>
          </cell>
          <cell r="B56" t="str">
            <v>冲锋阵型</v>
          </cell>
        </row>
        <row r="57">
          <cell r="A57">
            <v>299302</v>
          </cell>
          <cell r="B57" t="str">
            <v>圆环防御怪物阵型</v>
          </cell>
        </row>
        <row r="58">
          <cell r="A58">
            <v>299303</v>
          </cell>
          <cell r="B58" t="str">
            <v>圆环防御怪物阵型</v>
          </cell>
        </row>
        <row r="59">
          <cell r="A59">
            <v>299401</v>
          </cell>
          <cell r="B59" t="str">
            <v>冲锋阵型</v>
          </cell>
        </row>
        <row r="60">
          <cell r="A60">
            <v>299402</v>
          </cell>
          <cell r="B60" t="str">
            <v>圆环防御怪物阵型</v>
          </cell>
        </row>
        <row r="61">
          <cell r="A61">
            <v>299403</v>
          </cell>
          <cell r="B61" t="str">
            <v>圆环防御怪物阵型</v>
          </cell>
        </row>
        <row r="62">
          <cell r="A62">
            <v>299501</v>
          </cell>
          <cell r="B62" t="str">
            <v>冲锋阵型</v>
          </cell>
        </row>
        <row r="63">
          <cell r="A63">
            <v>299502</v>
          </cell>
          <cell r="B63" t="str">
            <v>圆环防御怪物阵型</v>
          </cell>
        </row>
        <row r="64">
          <cell r="A64">
            <v>299503</v>
          </cell>
          <cell r="B64" t="str">
            <v>圆环防御怪物阵型</v>
          </cell>
        </row>
        <row r="65">
          <cell r="A65">
            <v>300101</v>
          </cell>
          <cell r="B65" t="str">
            <v>冲锋阵型</v>
          </cell>
        </row>
        <row r="66">
          <cell r="A66">
            <v>300102</v>
          </cell>
          <cell r="B66" t="str">
            <v>圆环防御怪物阵型</v>
          </cell>
        </row>
        <row r="67">
          <cell r="A67">
            <v>300103</v>
          </cell>
          <cell r="B67" t="str">
            <v>圆环防御怪物阵型</v>
          </cell>
        </row>
        <row r="68">
          <cell r="A68">
            <v>300104</v>
          </cell>
          <cell r="B68" t="str">
            <v>直线防御阵型</v>
          </cell>
        </row>
        <row r="69">
          <cell r="A69">
            <v>300105</v>
          </cell>
          <cell r="B69" t="str">
            <v>直线防御阵型</v>
          </cell>
        </row>
        <row r="70">
          <cell r="A70">
            <v>300106</v>
          </cell>
          <cell r="B70" t="str">
            <v>直线防御阵型</v>
          </cell>
        </row>
        <row r="71">
          <cell r="A71">
            <v>300107</v>
          </cell>
          <cell r="B71" t="str">
            <v>直线防御阵型</v>
          </cell>
        </row>
        <row r="72">
          <cell r="A72">
            <v>300108</v>
          </cell>
          <cell r="B72" t="str">
            <v>怪物群阵型</v>
          </cell>
        </row>
        <row r="73">
          <cell r="A73">
            <v>300109</v>
          </cell>
          <cell r="B73" t="str">
            <v>怪物群阵型</v>
          </cell>
        </row>
        <row r="74">
          <cell r="A74">
            <v>300201</v>
          </cell>
          <cell r="B74" t="str">
            <v>冲锋阵型</v>
          </cell>
        </row>
        <row r="75">
          <cell r="A75">
            <v>300202</v>
          </cell>
          <cell r="B75" t="str">
            <v>圆环防御怪物阵型</v>
          </cell>
        </row>
        <row r="76">
          <cell r="A76">
            <v>300203</v>
          </cell>
          <cell r="B76" t="str">
            <v>圆环防御怪物阵型</v>
          </cell>
        </row>
        <row r="77">
          <cell r="A77">
            <v>300204</v>
          </cell>
          <cell r="B77" t="str">
            <v>直线防御阵型</v>
          </cell>
        </row>
        <row r="78">
          <cell r="A78">
            <v>300205</v>
          </cell>
          <cell r="B78" t="str">
            <v>直线防御阵型</v>
          </cell>
        </row>
        <row r="79">
          <cell r="A79">
            <v>300206</v>
          </cell>
          <cell r="B79" t="str">
            <v>直线防御阵型</v>
          </cell>
        </row>
        <row r="80">
          <cell r="A80">
            <v>300207</v>
          </cell>
          <cell r="B80" t="str">
            <v>直线防御阵型</v>
          </cell>
        </row>
        <row r="81">
          <cell r="A81">
            <v>300208</v>
          </cell>
          <cell r="B81" t="str">
            <v>怪物群阵型</v>
          </cell>
        </row>
        <row r="82">
          <cell r="A82">
            <v>300209</v>
          </cell>
          <cell r="B82" t="str">
            <v>怪物群阵型</v>
          </cell>
        </row>
        <row r="83">
          <cell r="A83">
            <v>300301</v>
          </cell>
          <cell r="B83" t="str">
            <v>冲锋阵型</v>
          </cell>
        </row>
        <row r="84">
          <cell r="A84">
            <v>300302</v>
          </cell>
          <cell r="B84" t="str">
            <v>圆环防御怪物阵型</v>
          </cell>
        </row>
        <row r="85">
          <cell r="A85">
            <v>300303</v>
          </cell>
          <cell r="B85" t="str">
            <v>圆环防御怪物阵型</v>
          </cell>
        </row>
        <row r="86">
          <cell r="A86">
            <v>300304</v>
          </cell>
          <cell r="B86" t="str">
            <v>直线防御阵型</v>
          </cell>
        </row>
        <row r="87">
          <cell r="A87">
            <v>300305</v>
          </cell>
          <cell r="B87" t="str">
            <v>直线防御阵型</v>
          </cell>
        </row>
        <row r="88">
          <cell r="A88">
            <v>300306</v>
          </cell>
          <cell r="B88" t="str">
            <v>直线防御阵型</v>
          </cell>
        </row>
        <row r="89">
          <cell r="A89">
            <v>300307</v>
          </cell>
          <cell r="B89" t="str">
            <v>直线防御阵型</v>
          </cell>
        </row>
        <row r="90">
          <cell r="A90">
            <v>300308</v>
          </cell>
          <cell r="B90" t="str">
            <v>怪物群阵型</v>
          </cell>
        </row>
        <row r="91">
          <cell r="A91">
            <v>300309</v>
          </cell>
          <cell r="B91" t="str">
            <v>怪物群阵型</v>
          </cell>
        </row>
        <row r="92">
          <cell r="A92">
            <v>300310</v>
          </cell>
          <cell r="B92" t="str">
            <v>怪物群阵型</v>
          </cell>
        </row>
        <row r="93">
          <cell r="A93">
            <v>300311</v>
          </cell>
          <cell r="B93" t="str">
            <v>怪物群阵型</v>
          </cell>
        </row>
        <row r="94">
          <cell r="A94">
            <v>300401</v>
          </cell>
          <cell r="B94" t="str">
            <v>冲锋阵型</v>
          </cell>
        </row>
        <row r="95">
          <cell r="A95">
            <v>300402</v>
          </cell>
          <cell r="B95" t="str">
            <v>圆环防御怪物阵型</v>
          </cell>
        </row>
        <row r="96">
          <cell r="A96">
            <v>300403</v>
          </cell>
          <cell r="B96" t="str">
            <v>圆环防御怪物阵型</v>
          </cell>
        </row>
        <row r="97">
          <cell r="A97">
            <v>300404</v>
          </cell>
          <cell r="B97" t="str">
            <v>直线防御阵型</v>
          </cell>
        </row>
        <row r="98">
          <cell r="A98">
            <v>300405</v>
          </cell>
          <cell r="B98" t="str">
            <v>直线防御阵型</v>
          </cell>
        </row>
        <row r="99">
          <cell r="A99">
            <v>300406</v>
          </cell>
          <cell r="B99" t="str">
            <v>直线防御阵型</v>
          </cell>
        </row>
        <row r="100">
          <cell r="A100">
            <v>300407</v>
          </cell>
          <cell r="B100" t="str">
            <v>直线防御阵型</v>
          </cell>
        </row>
        <row r="101">
          <cell r="A101">
            <v>300408</v>
          </cell>
          <cell r="B101" t="str">
            <v>怪物群阵型</v>
          </cell>
        </row>
        <row r="102">
          <cell r="A102">
            <v>300409</v>
          </cell>
          <cell r="B102" t="str">
            <v>怪物群阵型</v>
          </cell>
        </row>
        <row r="103">
          <cell r="A103">
            <v>300410</v>
          </cell>
          <cell r="B103" t="str">
            <v>怪物群阵型</v>
          </cell>
        </row>
        <row r="104">
          <cell r="A104">
            <v>300411</v>
          </cell>
          <cell r="B104" t="str">
            <v>怪物群阵型</v>
          </cell>
        </row>
        <row r="105">
          <cell r="A105">
            <v>399101</v>
          </cell>
          <cell r="B105" t="str">
            <v>直线防御阵型</v>
          </cell>
        </row>
        <row r="106">
          <cell r="A106">
            <v>399102</v>
          </cell>
          <cell r="B106" t="str">
            <v>直线防御阵型</v>
          </cell>
        </row>
        <row r="107">
          <cell r="A107">
            <v>399103</v>
          </cell>
          <cell r="B107" t="str">
            <v>直线防御阵型</v>
          </cell>
        </row>
        <row r="108">
          <cell r="A108">
            <v>399104</v>
          </cell>
          <cell r="B108" t="str">
            <v>直线防御阵型</v>
          </cell>
        </row>
        <row r="109">
          <cell r="A109">
            <v>399201</v>
          </cell>
          <cell r="B109" t="str">
            <v>直线防御阵型</v>
          </cell>
        </row>
        <row r="110">
          <cell r="A110">
            <v>399202</v>
          </cell>
          <cell r="B110" t="str">
            <v>直线防御阵型</v>
          </cell>
        </row>
        <row r="111">
          <cell r="A111">
            <v>399203</v>
          </cell>
          <cell r="B111" t="str">
            <v>直线防御阵型</v>
          </cell>
        </row>
        <row r="112">
          <cell r="A112">
            <v>399204</v>
          </cell>
          <cell r="B112" t="str">
            <v>直线防御阵型</v>
          </cell>
        </row>
        <row r="113">
          <cell r="A113">
            <v>399301</v>
          </cell>
          <cell r="B113" t="str">
            <v>直线防御阵型</v>
          </cell>
        </row>
        <row r="114">
          <cell r="A114">
            <v>399302</v>
          </cell>
          <cell r="B114" t="str">
            <v>直线防御阵型</v>
          </cell>
        </row>
        <row r="115">
          <cell r="A115">
            <v>399303</v>
          </cell>
          <cell r="B115" t="str">
            <v>直线防御阵型</v>
          </cell>
        </row>
        <row r="116">
          <cell r="A116">
            <v>399304</v>
          </cell>
          <cell r="B116" t="str">
            <v>直线防御阵型</v>
          </cell>
        </row>
        <row r="117">
          <cell r="A117">
            <v>399401</v>
          </cell>
          <cell r="B117" t="str">
            <v>直线防御阵型</v>
          </cell>
        </row>
        <row r="118">
          <cell r="A118">
            <v>399402</v>
          </cell>
          <cell r="B118" t="str">
            <v>直线防御阵型</v>
          </cell>
        </row>
        <row r="119">
          <cell r="A119">
            <v>399403</v>
          </cell>
          <cell r="B119" t="str">
            <v>直线防御阵型</v>
          </cell>
        </row>
        <row r="120">
          <cell r="A120">
            <v>399404</v>
          </cell>
          <cell r="B120" t="str">
            <v>直线防御阵型</v>
          </cell>
        </row>
        <row r="121">
          <cell r="A121">
            <v>399501</v>
          </cell>
          <cell r="B121" t="str">
            <v>直线防御阵型</v>
          </cell>
        </row>
        <row r="122">
          <cell r="A122">
            <v>399502</v>
          </cell>
          <cell r="B122" t="str">
            <v>直线防御阵型</v>
          </cell>
        </row>
        <row r="123">
          <cell r="A123">
            <v>399503</v>
          </cell>
          <cell r="B123" t="str">
            <v>直线防御阵型</v>
          </cell>
        </row>
        <row r="124">
          <cell r="A124">
            <v>399504</v>
          </cell>
          <cell r="B124" t="str">
            <v>直线防御阵型</v>
          </cell>
        </row>
        <row r="125">
          <cell r="A125">
            <v>400101</v>
          </cell>
          <cell r="B125" t="str">
            <v>冲锋阵型</v>
          </cell>
        </row>
        <row r="126">
          <cell r="A126">
            <v>400102</v>
          </cell>
          <cell r="B126" t="str">
            <v>圆环防御怪物阵型</v>
          </cell>
        </row>
        <row r="127">
          <cell r="A127">
            <v>400103</v>
          </cell>
          <cell r="B127" t="str">
            <v>圆环防御怪物阵型</v>
          </cell>
        </row>
        <row r="128">
          <cell r="A128">
            <v>400104</v>
          </cell>
          <cell r="B128" t="str">
            <v>直线防御阵型</v>
          </cell>
        </row>
        <row r="129">
          <cell r="A129">
            <v>400105</v>
          </cell>
          <cell r="B129" t="str">
            <v>直线防御阵型</v>
          </cell>
        </row>
        <row r="130">
          <cell r="A130">
            <v>400106</v>
          </cell>
          <cell r="B130" t="str">
            <v>直线防御阵型</v>
          </cell>
        </row>
        <row r="131">
          <cell r="A131">
            <v>400107</v>
          </cell>
          <cell r="B131" t="str">
            <v>直线防御阵型</v>
          </cell>
        </row>
        <row r="132">
          <cell r="A132">
            <v>400108</v>
          </cell>
          <cell r="B132" t="str">
            <v>怪物群阵型</v>
          </cell>
        </row>
        <row r="133">
          <cell r="A133">
            <v>400109</v>
          </cell>
          <cell r="B133" t="str">
            <v>怪物群阵型</v>
          </cell>
        </row>
        <row r="134">
          <cell r="A134">
            <v>400201</v>
          </cell>
          <cell r="B134" t="str">
            <v>冲锋阵型</v>
          </cell>
        </row>
        <row r="135">
          <cell r="A135">
            <v>400202</v>
          </cell>
          <cell r="B135" t="str">
            <v>圆环防御怪物阵型</v>
          </cell>
        </row>
        <row r="136">
          <cell r="A136">
            <v>400203</v>
          </cell>
          <cell r="B136" t="str">
            <v>圆环防御怪物阵型</v>
          </cell>
        </row>
        <row r="137">
          <cell r="A137">
            <v>400204</v>
          </cell>
          <cell r="B137" t="str">
            <v>直线防御阵型</v>
          </cell>
        </row>
        <row r="138">
          <cell r="A138">
            <v>400205</v>
          </cell>
          <cell r="B138" t="str">
            <v>直线防御阵型</v>
          </cell>
        </row>
        <row r="139">
          <cell r="A139">
            <v>400206</v>
          </cell>
          <cell r="B139" t="str">
            <v>直线防御阵型</v>
          </cell>
        </row>
        <row r="140">
          <cell r="A140">
            <v>400207</v>
          </cell>
          <cell r="B140" t="str">
            <v>直线防御阵型</v>
          </cell>
        </row>
        <row r="141">
          <cell r="A141">
            <v>400208</v>
          </cell>
          <cell r="B141" t="str">
            <v>怪物群阵型</v>
          </cell>
        </row>
        <row r="142">
          <cell r="A142">
            <v>400209</v>
          </cell>
          <cell r="B142" t="str">
            <v>怪物群阵型</v>
          </cell>
        </row>
        <row r="143">
          <cell r="A143">
            <v>400301</v>
          </cell>
          <cell r="B143" t="str">
            <v>冲锋阵型</v>
          </cell>
        </row>
        <row r="144">
          <cell r="A144">
            <v>400302</v>
          </cell>
          <cell r="B144" t="str">
            <v>圆环防御怪物阵型</v>
          </cell>
        </row>
        <row r="145">
          <cell r="A145">
            <v>400303</v>
          </cell>
          <cell r="B145" t="str">
            <v>圆环防御怪物阵型</v>
          </cell>
        </row>
        <row r="146">
          <cell r="A146">
            <v>400304</v>
          </cell>
          <cell r="B146" t="str">
            <v>直线防御阵型</v>
          </cell>
        </row>
        <row r="147">
          <cell r="A147">
            <v>400305</v>
          </cell>
          <cell r="B147" t="str">
            <v>直线防御阵型</v>
          </cell>
        </row>
        <row r="148">
          <cell r="A148">
            <v>400306</v>
          </cell>
          <cell r="B148" t="str">
            <v>直线防御阵型</v>
          </cell>
        </row>
        <row r="149">
          <cell r="A149">
            <v>400307</v>
          </cell>
          <cell r="B149" t="str">
            <v>直线防御阵型</v>
          </cell>
        </row>
        <row r="150">
          <cell r="A150">
            <v>400308</v>
          </cell>
          <cell r="B150" t="str">
            <v>怪物群阵型</v>
          </cell>
        </row>
        <row r="151">
          <cell r="A151">
            <v>400309</v>
          </cell>
          <cell r="B151" t="str">
            <v>怪物群阵型</v>
          </cell>
        </row>
        <row r="152">
          <cell r="A152">
            <v>400310</v>
          </cell>
          <cell r="B152" t="str">
            <v>直线防御阵型</v>
          </cell>
        </row>
        <row r="153">
          <cell r="A153">
            <v>400311</v>
          </cell>
          <cell r="B153" t="str">
            <v>直线防御阵型</v>
          </cell>
        </row>
        <row r="154">
          <cell r="A154">
            <v>400312</v>
          </cell>
          <cell r="B154" t="str">
            <v>直线防御阵型</v>
          </cell>
        </row>
        <row r="155">
          <cell r="A155">
            <v>400313</v>
          </cell>
          <cell r="B155" t="str">
            <v>直线防御阵型</v>
          </cell>
        </row>
        <row r="156">
          <cell r="A156">
            <v>400401</v>
          </cell>
          <cell r="B156" t="str">
            <v>冲锋阵型</v>
          </cell>
        </row>
        <row r="157">
          <cell r="A157">
            <v>400402</v>
          </cell>
          <cell r="B157" t="str">
            <v>圆环防御怪物阵型</v>
          </cell>
        </row>
        <row r="158">
          <cell r="A158">
            <v>400403</v>
          </cell>
          <cell r="B158" t="str">
            <v>圆环防御怪物阵型</v>
          </cell>
        </row>
        <row r="159">
          <cell r="A159">
            <v>400404</v>
          </cell>
          <cell r="B159" t="str">
            <v>直线防御阵型</v>
          </cell>
        </row>
        <row r="160">
          <cell r="A160">
            <v>400405</v>
          </cell>
          <cell r="B160" t="str">
            <v>直线防御阵型</v>
          </cell>
        </row>
        <row r="161">
          <cell r="A161">
            <v>400406</v>
          </cell>
          <cell r="B161" t="str">
            <v>直线防御阵型</v>
          </cell>
        </row>
        <row r="162">
          <cell r="A162">
            <v>400407</v>
          </cell>
          <cell r="B162" t="str">
            <v>直线防御阵型</v>
          </cell>
        </row>
        <row r="163">
          <cell r="A163">
            <v>400408</v>
          </cell>
          <cell r="B163" t="str">
            <v>怪物群阵型</v>
          </cell>
        </row>
        <row r="164">
          <cell r="A164">
            <v>400409</v>
          </cell>
          <cell r="B164" t="str">
            <v>怪物群阵型</v>
          </cell>
        </row>
        <row r="165">
          <cell r="A165">
            <v>499101</v>
          </cell>
          <cell r="B165" t="str">
            <v>冲锋阵型</v>
          </cell>
        </row>
        <row r="166">
          <cell r="A166">
            <v>499102</v>
          </cell>
          <cell r="B166" t="str">
            <v>直线防御阵型</v>
          </cell>
        </row>
        <row r="167">
          <cell r="A167">
            <v>499103</v>
          </cell>
          <cell r="B167" t="str">
            <v>直线防御阵型</v>
          </cell>
        </row>
        <row r="168">
          <cell r="A168">
            <v>499104</v>
          </cell>
          <cell r="B168" t="str">
            <v>直线防御阵型</v>
          </cell>
        </row>
        <row r="169">
          <cell r="A169">
            <v>499105</v>
          </cell>
          <cell r="B169" t="str">
            <v>直线防御阵型</v>
          </cell>
        </row>
        <row r="170">
          <cell r="A170">
            <v>499201</v>
          </cell>
          <cell r="B170" t="str">
            <v>冲锋阵型</v>
          </cell>
        </row>
        <row r="171">
          <cell r="A171">
            <v>499202</v>
          </cell>
          <cell r="B171" t="str">
            <v>直线防御阵型</v>
          </cell>
        </row>
        <row r="172">
          <cell r="A172">
            <v>499203</v>
          </cell>
          <cell r="B172" t="str">
            <v>直线防御阵型</v>
          </cell>
        </row>
        <row r="173">
          <cell r="A173">
            <v>499204</v>
          </cell>
          <cell r="B173" t="str">
            <v>直线防御阵型</v>
          </cell>
        </row>
        <row r="174">
          <cell r="A174">
            <v>499205</v>
          </cell>
          <cell r="B174" t="str">
            <v>直线防御阵型</v>
          </cell>
        </row>
        <row r="175">
          <cell r="A175">
            <v>499301</v>
          </cell>
          <cell r="B175" t="str">
            <v>冲锋阵型</v>
          </cell>
        </row>
        <row r="176">
          <cell r="A176">
            <v>499302</v>
          </cell>
          <cell r="B176" t="str">
            <v>直线防御阵型</v>
          </cell>
        </row>
        <row r="177">
          <cell r="A177">
            <v>499303</v>
          </cell>
          <cell r="B177" t="str">
            <v>直线防御阵型</v>
          </cell>
        </row>
        <row r="178">
          <cell r="A178">
            <v>499304</v>
          </cell>
          <cell r="B178" t="str">
            <v>直线防御阵型</v>
          </cell>
        </row>
        <row r="179">
          <cell r="A179">
            <v>499305</v>
          </cell>
          <cell r="B179" t="str">
            <v>直线防御阵型</v>
          </cell>
        </row>
        <row r="180">
          <cell r="A180">
            <v>499401</v>
          </cell>
          <cell r="B180" t="str">
            <v>冲锋阵型</v>
          </cell>
        </row>
        <row r="181">
          <cell r="A181">
            <v>499402</v>
          </cell>
          <cell r="B181" t="str">
            <v>直线防御阵型</v>
          </cell>
        </row>
        <row r="182">
          <cell r="A182">
            <v>499403</v>
          </cell>
          <cell r="B182" t="str">
            <v>直线防御阵型</v>
          </cell>
        </row>
        <row r="183">
          <cell r="A183">
            <v>499404</v>
          </cell>
          <cell r="B183" t="str">
            <v>直线防御阵型</v>
          </cell>
        </row>
        <row r="184">
          <cell r="A184">
            <v>499405</v>
          </cell>
          <cell r="B184" t="str">
            <v>直线防御阵型</v>
          </cell>
        </row>
        <row r="185">
          <cell r="A185">
            <v>499501</v>
          </cell>
          <cell r="B185" t="str">
            <v>冲锋阵型</v>
          </cell>
        </row>
        <row r="186">
          <cell r="A186">
            <v>499502</v>
          </cell>
          <cell r="B186" t="str">
            <v>直线防御阵型</v>
          </cell>
        </row>
        <row r="187">
          <cell r="A187">
            <v>499503</v>
          </cell>
          <cell r="B187" t="str">
            <v>直线防御阵型</v>
          </cell>
        </row>
        <row r="188">
          <cell r="A188">
            <v>499504</v>
          </cell>
          <cell r="B188" t="str">
            <v>直线防御阵型</v>
          </cell>
        </row>
        <row r="189">
          <cell r="A189">
            <v>499505</v>
          </cell>
          <cell r="B189" t="str">
            <v>直线防御阵型</v>
          </cell>
        </row>
        <row r="190">
          <cell r="A190">
            <v>500101</v>
          </cell>
          <cell r="B190" t="str">
            <v>圆环防御怪物阵型</v>
          </cell>
        </row>
        <row r="191">
          <cell r="A191">
            <v>500102</v>
          </cell>
          <cell r="B191" t="str">
            <v>圆环防御怪物阵型</v>
          </cell>
        </row>
        <row r="192">
          <cell r="A192">
            <v>500103</v>
          </cell>
          <cell r="B192" t="str">
            <v>直线防御阵型</v>
          </cell>
        </row>
        <row r="193">
          <cell r="A193">
            <v>500104</v>
          </cell>
          <cell r="B193" t="str">
            <v>直线防御阵型</v>
          </cell>
        </row>
        <row r="194">
          <cell r="A194">
            <v>500105</v>
          </cell>
          <cell r="B194" t="str">
            <v>直线防御阵型</v>
          </cell>
        </row>
        <row r="195">
          <cell r="A195">
            <v>500106</v>
          </cell>
          <cell r="B195" t="str">
            <v>直线防御阵型</v>
          </cell>
        </row>
        <row r="196">
          <cell r="A196">
            <v>500107</v>
          </cell>
          <cell r="B196" t="str">
            <v>直线防御阵型</v>
          </cell>
        </row>
        <row r="197">
          <cell r="A197">
            <v>500108</v>
          </cell>
          <cell r="B197" t="str">
            <v>直线防御阵型</v>
          </cell>
        </row>
        <row r="198">
          <cell r="A198">
            <v>500109</v>
          </cell>
          <cell r="B198" t="str">
            <v>直线防御阵型</v>
          </cell>
        </row>
        <row r="199">
          <cell r="A199">
            <v>500110</v>
          </cell>
          <cell r="B199" t="str">
            <v>直线防御阵型</v>
          </cell>
        </row>
        <row r="200">
          <cell r="A200">
            <v>500201</v>
          </cell>
          <cell r="B200" t="str">
            <v>圆环防御怪物阵型</v>
          </cell>
        </row>
        <row r="201">
          <cell r="A201">
            <v>500202</v>
          </cell>
          <cell r="B201" t="str">
            <v>圆环防御怪物阵型</v>
          </cell>
        </row>
        <row r="202">
          <cell r="A202">
            <v>500203</v>
          </cell>
          <cell r="B202" t="str">
            <v>直线防御阵型</v>
          </cell>
        </row>
        <row r="203">
          <cell r="A203">
            <v>500204</v>
          </cell>
          <cell r="B203" t="str">
            <v>直线防御阵型</v>
          </cell>
        </row>
        <row r="204">
          <cell r="A204">
            <v>500205</v>
          </cell>
          <cell r="B204" t="str">
            <v>直线防御阵型</v>
          </cell>
        </row>
        <row r="205">
          <cell r="A205">
            <v>500206</v>
          </cell>
          <cell r="B205" t="str">
            <v>直线防御阵型</v>
          </cell>
        </row>
        <row r="206">
          <cell r="A206">
            <v>500207</v>
          </cell>
          <cell r="B206" t="str">
            <v>直线防御阵型</v>
          </cell>
        </row>
        <row r="207">
          <cell r="A207">
            <v>500208</v>
          </cell>
          <cell r="B207" t="str">
            <v>直线防御阵型</v>
          </cell>
        </row>
        <row r="208">
          <cell r="A208">
            <v>500209</v>
          </cell>
          <cell r="B208" t="str">
            <v>直线防御阵型</v>
          </cell>
        </row>
        <row r="209">
          <cell r="A209">
            <v>500210</v>
          </cell>
          <cell r="B209" t="str">
            <v>直线防御阵型</v>
          </cell>
        </row>
        <row r="210">
          <cell r="A210">
            <v>500301</v>
          </cell>
          <cell r="B210" t="str">
            <v>圆环防御怪物阵型</v>
          </cell>
        </row>
        <row r="211">
          <cell r="A211">
            <v>500302</v>
          </cell>
          <cell r="B211" t="str">
            <v>圆环防御怪物阵型</v>
          </cell>
        </row>
        <row r="212">
          <cell r="A212">
            <v>500303</v>
          </cell>
          <cell r="B212" t="str">
            <v>直线防御阵型</v>
          </cell>
        </row>
        <row r="213">
          <cell r="A213">
            <v>500304</v>
          </cell>
          <cell r="B213" t="str">
            <v>直线防御阵型</v>
          </cell>
        </row>
        <row r="214">
          <cell r="A214">
            <v>500305</v>
          </cell>
          <cell r="B214" t="str">
            <v>直线防御阵型</v>
          </cell>
        </row>
        <row r="215">
          <cell r="A215">
            <v>500306</v>
          </cell>
          <cell r="B215" t="str">
            <v>直线防御阵型</v>
          </cell>
        </row>
        <row r="216">
          <cell r="A216">
            <v>500401</v>
          </cell>
          <cell r="B216" t="str">
            <v>圆环防御怪物阵型</v>
          </cell>
        </row>
        <row r="217">
          <cell r="A217">
            <v>500402</v>
          </cell>
          <cell r="B217" t="str">
            <v>圆环防御怪物阵型</v>
          </cell>
        </row>
        <row r="218">
          <cell r="A218">
            <v>500403</v>
          </cell>
          <cell r="B218" t="str">
            <v>直线防御阵型</v>
          </cell>
        </row>
        <row r="219">
          <cell r="A219">
            <v>500404</v>
          </cell>
          <cell r="B219" t="str">
            <v>直线防御阵型</v>
          </cell>
        </row>
        <row r="220">
          <cell r="A220">
            <v>500405</v>
          </cell>
          <cell r="B220" t="str">
            <v>直线防御阵型</v>
          </cell>
        </row>
        <row r="221">
          <cell r="A221">
            <v>500406</v>
          </cell>
          <cell r="B221" t="str">
            <v>直线防御阵型</v>
          </cell>
        </row>
        <row r="222">
          <cell r="A222">
            <v>599101</v>
          </cell>
          <cell r="B222" t="str">
            <v>冲锋阵型</v>
          </cell>
        </row>
        <row r="223">
          <cell r="A223">
            <v>599102</v>
          </cell>
          <cell r="B223" t="str">
            <v>圆环防御怪物阵型</v>
          </cell>
        </row>
        <row r="224">
          <cell r="A224">
            <v>599103</v>
          </cell>
          <cell r="B224" t="str">
            <v>圆环防御怪物阵型</v>
          </cell>
        </row>
        <row r="225">
          <cell r="A225">
            <v>599201</v>
          </cell>
          <cell r="B225" t="str">
            <v>冲锋阵型</v>
          </cell>
        </row>
        <row r="226">
          <cell r="A226">
            <v>599202</v>
          </cell>
          <cell r="B226" t="str">
            <v>圆环防御怪物阵型</v>
          </cell>
        </row>
        <row r="227">
          <cell r="A227">
            <v>599203</v>
          </cell>
          <cell r="B227" t="str">
            <v>圆环防御怪物阵型</v>
          </cell>
        </row>
        <row r="228">
          <cell r="A228">
            <v>599301</v>
          </cell>
          <cell r="B228" t="str">
            <v>冲锋阵型</v>
          </cell>
        </row>
        <row r="229">
          <cell r="A229">
            <v>599302</v>
          </cell>
          <cell r="B229" t="str">
            <v>圆环防御怪物阵型</v>
          </cell>
        </row>
        <row r="230">
          <cell r="A230">
            <v>599303</v>
          </cell>
          <cell r="B230" t="str">
            <v>圆环防御怪物阵型</v>
          </cell>
        </row>
        <row r="231">
          <cell r="A231">
            <v>599401</v>
          </cell>
          <cell r="B231" t="str">
            <v>冲锋阵型</v>
          </cell>
        </row>
        <row r="232">
          <cell r="A232">
            <v>599402</v>
          </cell>
          <cell r="B232" t="str">
            <v>圆环防御怪物阵型</v>
          </cell>
        </row>
        <row r="233">
          <cell r="A233">
            <v>599403</v>
          </cell>
          <cell r="B233" t="str">
            <v>圆环防御怪物阵型</v>
          </cell>
        </row>
        <row r="234">
          <cell r="A234">
            <v>599501</v>
          </cell>
          <cell r="B234" t="str">
            <v>冲锋阵型</v>
          </cell>
        </row>
        <row r="235">
          <cell r="A235">
            <v>599502</v>
          </cell>
          <cell r="B235" t="str">
            <v>圆环防御怪物阵型</v>
          </cell>
        </row>
        <row r="236">
          <cell r="A236">
            <v>599503</v>
          </cell>
          <cell r="B236" t="str">
            <v>圆环防御怪物阵型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物品表"/>
    </sheetNames>
    <sheetDataSet>
      <sheetData sheetId="0">
        <row r="1">
          <cell r="A1" t="str">
            <v>convert(ResSurvival.proto, table_SurvivalItemConf, SurvivalItemConf.pbin)</v>
          </cell>
        </row>
        <row r="2">
          <cell r="A2" t="str">
            <v>道具ID</v>
          </cell>
          <cell r="B2" t="str">
            <v>道具名称TID</v>
          </cell>
        </row>
        <row r="3">
          <cell r="A3" t="str">
            <v>id</v>
          </cell>
          <cell r="B3" t="str">
            <v>itemName</v>
          </cell>
        </row>
        <row r="4">
          <cell r="A4">
            <v>1</v>
          </cell>
          <cell r="B4" t="str">
            <v>Survivor_Item_1</v>
          </cell>
        </row>
        <row r="5">
          <cell r="A5">
            <v>2</v>
          </cell>
          <cell r="B5" t="str">
            <v>Survivor_Item_2</v>
          </cell>
        </row>
        <row r="6">
          <cell r="A6">
            <v>3</v>
          </cell>
          <cell r="B6" t="str">
            <v>Survivor_Item_2</v>
          </cell>
        </row>
        <row r="7">
          <cell r="A7">
            <v>4</v>
          </cell>
          <cell r="B7" t="str">
            <v>Survivor_Item_3</v>
          </cell>
        </row>
        <row r="8">
          <cell r="A8">
            <v>5</v>
          </cell>
          <cell r="B8" t="str">
            <v>Survivor_Item_3</v>
          </cell>
        </row>
        <row r="9">
          <cell r="A9">
            <v>6</v>
          </cell>
          <cell r="B9" t="str">
            <v>Survivor_Item_3</v>
          </cell>
        </row>
        <row r="10">
          <cell r="A10">
            <v>7</v>
          </cell>
          <cell r="B10" t="str">
            <v>Survivor_Item_3</v>
          </cell>
        </row>
        <row r="11">
          <cell r="A11">
            <v>8</v>
          </cell>
          <cell r="B11" t="str">
            <v>Survivor_Item_8</v>
          </cell>
        </row>
        <row r="12">
          <cell r="A12">
            <v>9</v>
          </cell>
          <cell r="B12" t="str">
            <v>Survivor_Item_4</v>
          </cell>
        </row>
        <row r="13">
          <cell r="A13">
            <v>10</v>
          </cell>
          <cell r="B13" t="str">
            <v>Survivor_Item_5</v>
          </cell>
        </row>
        <row r="14">
          <cell r="A14">
            <v>11</v>
          </cell>
          <cell r="B14" t="str">
            <v>Survivor_Item_6</v>
          </cell>
        </row>
        <row r="15">
          <cell r="A15">
            <v>12</v>
          </cell>
          <cell r="B15" t="str">
            <v>Survivor_Item_7</v>
          </cell>
        </row>
        <row r="16">
          <cell r="A16">
            <v>13</v>
          </cell>
          <cell r="B16" t="str">
            <v>Survivor_Item_7</v>
          </cell>
        </row>
        <row r="17">
          <cell r="A17">
            <v>14</v>
          </cell>
          <cell r="B17" t="str">
            <v>Survivor_Item_8</v>
          </cell>
        </row>
        <row r="18">
          <cell r="A18">
            <v>15</v>
          </cell>
          <cell r="B18" t="str">
            <v>Survivor_Item_8</v>
          </cell>
        </row>
        <row r="19">
          <cell r="A19">
            <v>16</v>
          </cell>
          <cell r="B19" t="str">
            <v>Survivor_Item_8</v>
          </cell>
        </row>
        <row r="20">
          <cell r="A20">
            <v>17</v>
          </cell>
          <cell r="B20" t="str">
            <v>Survivor_Item_8</v>
          </cell>
        </row>
        <row r="21">
          <cell r="A21">
            <v>18</v>
          </cell>
          <cell r="B21" t="str">
            <v>Survivor_Item_8</v>
          </cell>
        </row>
        <row r="22">
          <cell r="A22">
            <v>19</v>
          </cell>
          <cell r="B22" t="str">
            <v>Survivor_Item_8</v>
          </cell>
        </row>
        <row r="23">
          <cell r="A23">
            <v>30</v>
          </cell>
          <cell r="B23" t="str">
            <v>Survivor_Item_2</v>
          </cell>
        </row>
        <row r="24">
          <cell r="A24">
            <v>31</v>
          </cell>
          <cell r="B24" t="str">
            <v>Survivor_Item_2</v>
          </cell>
        </row>
        <row r="25">
          <cell r="A25">
            <v>32</v>
          </cell>
          <cell r="B25" t="str">
            <v>Survivor_Item_2</v>
          </cell>
        </row>
        <row r="26">
          <cell r="A26">
            <v>33</v>
          </cell>
          <cell r="B26" t="str">
            <v>Survivor_Item_2</v>
          </cell>
        </row>
        <row r="27">
          <cell r="A27">
            <v>34</v>
          </cell>
          <cell r="B27" t="str">
            <v>Survivor_Item_2</v>
          </cell>
        </row>
        <row r="28">
          <cell r="A28">
            <v>35</v>
          </cell>
          <cell r="B28" t="str">
            <v>Survivor_Item_2</v>
          </cell>
        </row>
        <row r="29">
          <cell r="A29">
            <v>1001</v>
          </cell>
          <cell r="B29" t="str">
            <v>Survivor_Item_7</v>
          </cell>
        </row>
        <row r="30">
          <cell r="A30">
            <v>1002</v>
          </cell>
          <cell r="B30" t="str">
            <v>Survivor_Item_7</v>
          </cell>
        </row>
        <row r="31">
          <cell r="A31">
            <v>2001</v>
          </cell>
          <cell r="B31" t="str">
            <v>Survivor_Item_7</v>
          </cell>
        </row>
        <row r="32">
          <cell r="A32">
            <v>2002</v>
          </cell>
          <cell r="B32" t="str">
            <v>Survivor_Item_7</v>
          </cell>
        </row>
        <row r="33">
          <cell r="A33">
            <v>3001</v>
          </cell>
          <cell r="B33" t="str">
            <v>Survivor_Item_8</v>
          </cell>
        </row>
        <row r="34">
          <cell r="A34">
            <v>3002</v>
          </cell>
          <cell r="B34" t="str">
            <v>Survivor_Item_8</v>
          </cell>
        </row>
        <row r="35">
          <cell r="A35">
            <v>3003</v>
          </cell>
          <cell r="B35" t="str">
            <v>Survivor_Item_8</v>
          </cell>
        </row>
        <row r="36">
          <cell r="A36">
            <v>3004</v>
          </cell>
          <cell r="B36" t="str">
            <v>Survivor_Item_8</v>
          </cell>
        </row>
        <row r="37">
          <cell r="A37">
            <v>3005</v>
          </cell>
          <cell r="B37" t="str">
            <v>Survivor_Item_8</v>
          </cell>
        </row>
        <row r="38">
          <cell r="A38">
            <v>200401</v>
          </cell>
          <cell r="B38" t="str">
            <v>Survivor_Item_9</v>
          </cell>
        </row>
        <row r="39">
          <cell r="A39">
            <v>200701</v>
          </cell>
          <cell r="B39" t="str">
            <v>Survivor_Item_10</v>
          </cell>
        </row>
        <row r="40">
          <cell r="A40">
            <v>201101</v>
          </cell>
          <cell r="B40" t="str">
            <v>Survivor_Item_11</v>
          </cell>
        </row>
        <row r="41">
          <cell r="A41">
            <v>4001</v>
          </cell>
          <cell r="B41" t="str">
            <v>Survivor_Item_12</v>
          </cell>
        </row>
        <row r="42">
          <cell r="A42">
            <v>4002</v>
          </cell>
          <cell r="B42" t="str">
            <v>Survivor_Item_12</v>
          </cell>
        </row>
        <row r="43">
          <cell r="A43">
            <v>700101</v>
          </cell>
          <cell r="B43" t="str">
            <v>Survivor_Item_13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副玩法英雄配置"/>
      <sheetName val="经验升级表"/>
      <sheetName val="属性定义表"/>
      <sheetName val="#属性计算公式"/>
    </sheetNames>
    <sheetDataSet>
      <sheetData sheetId="0"/>
      <sheetData sheetId="1">
        <row r="2">
          <cell r="C2" t="str">
            <v>累计经验</v>
          </cell>
        </row>
        <row r="4">
          <cell r="C4">
            <v>50</v>
          </cell>
        </row>
        <row r="5">
          <cell r="C5">
            <v>120</v>
          </cell>
        </row>
        <row r="6">
          <cell r="C6">
            <v>200</v>
          </cell>
        </row>
        <row r="7">
          <cell r="C7">
            <v>300</v>
          </cell>
        </row>
        <row r="8">
          <cell r="C8">
            <v>430</v>
          </cell>
        </row>
        <row r="9">
          <cell r="C9">
            <v>660</v>
          </cell>
        </row>
        <row r="10">
          <cell r="C10">
            <v>990</v>
          </cell>
        </row>
        <row r="11">
          <cell r="C11">
            <v>1380</v>
          </cell>
        </row>
        <row r="12">
          <cell r="C12">
            <v>1840</v>
          </cell>
        </row>
        <row r="13">
          <cell r="C13">
            <v>2360</v>
          </cell>
        </row>
        <row r="14">
          <cell r="C14">
            <v>2950</v>
          </cell>
        </row>
        <row r="15">
          <cell r="C15">
            <v>3600</v>
          </cell>
        </row>
        <row r="16">
          <cell r="C16">
            <v>4320</v>
          </cell>
        </row>
        <row r="17">
          <cell r="C17">
            <v>5100</v>
          </cell>
        </row>
        <row r="18">
          <cell r="C18">
            <v>5950</v>
          </cell>
        </row>
        <row r="19">
          <cell r="C19">
            <v>6930</v>
          </cell>
        </row>
        <row r="20">
          <cell r="C20">
            <v>7980</v>
          </cell>
        </row>
        <row r="21">
          <cell r="C21">
            <v>9080</v>
          </cell>
        </row>
        <row r="22">
          <cell r="C22">
            <v>10280</v>
          </cell>
        </row>
        <row r="23">
          <cell r="C23">
            <v>11580</v>
          </cell>
        </row>
        <row r="24">
          <cell r="C24">
            <v>12880</v>
          </cell>
        </row>
        <row r="25">
          <cell r="C25">
            <v>14180</v>
          </cell>
        </row>
        <row r="26">
          <cell r="C26">
            <v>15480</v>
          </cell>
        </row>
        <row r="27">
          <cell r="C27">
            <v>16780</v>
          </cell>
        </row>
        <row r="28">
          <cell r="C28">
            <v>18280</v>
          </cell>
        </row>
        <row r="29">
          <cell r="C29">
            <v>19980</v>
          </cell>
        </row>
        <row r="30">
          <cell r="C30">
            <v>21880</v>
          </cell>
        </row>
        <row r="31">
          <cell r="C31">
            <v>23980</v>
          </cell>
        </row>
        <row r="32">
          <cell r="C32">
            <v>26280</v>
          </cell>
        </row>
        <row r="33">
          <cell r="C33">
            <v>28780</v>
          </cell>
        </row>
        <row r="34">
          <cell r="C34">
            <v>31780</v>
          </cell>
        </row>
        <row r="35">
          <cell r="C35">
            <v>35280</v>
          </cell>
        </row>
        <row r="36">
          <cell r="C36">
            <v>39280</v>
          </cell>
        </row>
        <row r="37">
          <cell r="C37">
            <v>43780</v>
          </cell>
        </row>
        <row r="38">
          <cell r="C38">
            <v>48780</v>
          </cell>
        </row>
        <row r="39">
          <cell r="C39">
            <v>54780</v>
          </cell>
        </row>
        <row r="40">
          <cell r="C40">
            <v>61780</v>
          </cell>
        </row>
        <row r="41">
          <cell r="C41">
            <v>69780</v>
          </cell>
        </row>
        <row r="42">
          <cell r="C42">
            <v>78780</v>
          </cell>
        </row>
        <row r="43">
          <cell r="C43">
            <v>88780</v>
          </cell>
        </row>
        <row r="44">
          <cell r="C44">
            <v>103780</v>
          </cell>
        </row>
        <row r="45">
          <cell r="C45">
            <v>123780</v>
          </cell>
        </row>
        <row r="46">
          <cell r="C46">
            <v>148780</v>
          </cell>
        </row>
        <row r="47">
          <cell r="C47">
            <v>178780</v>
          </cell>
        </row>
        <row r="48">
          <cell r="C48">
            <v>213780</v>
          </cell>
        </row>
        <row r="49">
          <cell r="C49">
            <v>253780</v>
          </cell>
        </row>
        <row r="50">
          <cell r="C50">
            <v>298780</v>
          </cell>
        </row>
        <row r="51">
          <cell r="C51">
            <v>348780</v>
          </cell>
        </row>
        <row r="52">
          <cell r="C52">
            <v>403780</v>
          </cell>
        </row>
        <row r="53">
          <cell r="C53">
            <v>463780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583"/>
  <sheetViews>
    <sheetView tabSelected="1" zoomScale="90" zoomScaleNormal="90" workbookViewId="0">
      <pane xSplit="6" ySplit="3" topLeftCell="G2985" activePane="bottomRight" state="frozen"/>
      <selection pane="topRight"/>
      <selection pane="bottomLeft"/>
      <selection pane="bottomRight" activeCell="O3001" sqref="O3001"/>
    </sheetView>
  </sheetViews>
  <sheetFormatPr defaultColWidth="9" defaultRowHeight="16.5" x14ac:dyDescent="0.45"/>
  <cols>
    <col min="1" max="1" width="7.83203125" style="48" customWidth="1"/>
    <col min="2" max="2" width="12.83203125" style="48" customWidth="1"/>
    <col min="3" max="3" width="10.25" style="48" customWidth="1"/>
    <col min="4" max="4" width="16.5" style="48" customWidth="1"/>
    <col min="5" max="5" width="8.08203125" style="48" customWidth="1"/>
    <col min="6" max="6" width="14.33203125" style="48" customWidth="1"/>
    <col min="7" max="7" width="13.33203125" style="48" customWidth="1"/>
    <col min="8" max="8" width="12.33203125" style="54" customWidth="1"/>
    <col min="9" max="9" width="12.83203125" style="48" customWidth="1"/>
    <col min="10" max="10" width="13.58203125" style="1" customWidth="1"/>
    <col min="11" max="11" width="8.5" style="1" customWidth="1"/>
    <col min="12" max="12" width="11.83203125" style="1" customWidth="1"/>
    <col min="13" max="13" width="8.83203125" style="48" customWidth="1"/>
    <col min="14" max="14" width="12.33203125" style="1" customWidth="1"/>
    <col min="15" max="17" width="16.58203125" style="1" customWidth="1"/>
    <col min="18" max="18" width="12.08203125" style="1" customWidth="1"/>
    <col min="19" max="19" width="14.5" style="55" customWidth="1"/>
    <col min="20" max="20" width="8.08203125" style="1" customWidth="1"/>
    <col min="21" max="21" width="14.33203125" style="55" customWidth="1"/>
    <col min="22" max="22" width="22.33203125" style="1" customWidth="1"/>
    <col min="23" max="23" width="17.33203125" style="1" customWidth="1"/>
    <col min="24" max="24" width="25.83203125" style="1" customWidth="1"/>
    <col min="25" max="25" width="26" style="1" customWidth="1"/>
    <col min="26" max="26" width="29.08203125" style="1" customWidth="1"/>
    <col min="27" max="34" width="9" style="45"/>
    <col min="35" max="35" width="11.25" style="45" bestFit="1" customWidth="1"/>
    <col min="36" max="36" width="11.25" style="45" customWidth="1"/>
    <col min="37" max="46" width="9" style="45"/>
    <col min="47" max="16384" width="9" style="1"/>
  </cols>
  <sheetData>
    <row r="1" spans="1:46" s="38" customFormat="1" x14ac:dyDescent="0.45">
      <c r="A1" s="56" t="s">
        <v>179</v>
      </c>
      <c r="B1" s="57"/>
      <c r="C1" s="57"/>
      <c r="D1" s="57"/>
      <c r="E1" s="57"/>
      <c r="F1" s="4" t="e">
        <f>IF(#REF!="",#REF!,#REF!&amp;"-"&amp;#REF!)</f>
        <v>#REF!</v>
      </c>
      <c r="G1" s="57"/>
      <c r="H1" s="58"/>
      <c r="I1" s="57"/>
      <c r="J1" s="57"/>
      <c r="K1" s="57"/>
      <c r="L1" s="57"/>
      <c r="M1" s="57"/>
      <c r="N1" s="57"/>
      <c r="O1" s="57"/>
      <c r="P1" s="57"/>
      <c r="Q1" s="57"/>
      <c r="R1" s="57"/>
      <c r="S1" s="59"/>
      <c r="T1" s="57"/>
      <c r="U1" s="59"/>
      <c r="V1" s="57"/>
      <c r="W1" s="57"/>
      <c r="X1" s="57"/>
      <c r="Y1" s="57"/>
      <c r="Z1" s="60"/>
      <c r="AA1" s="61"/>
      <c r="AB1" s="61"/>
      <c r="AC1" s="61"/>
      <c r="AD1" s="61"/>
      <c r="AE1" s="61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</row>
    <row r="2" spans="1:46" s="41" customFormat="1" x14ac:dyDescent="0.45">
      <c r="A2" s="62" t="s">
        <v>0</v>
      </c>
      <c r="B2" s="62" t="s">
        <v>1</v>
      </c>
      <c r="C2" s="63" t="s">
        <v>2</v>
      </c>
      <c r="D2" s="64" t="s">
        <v>3</v>
      </c>
      <c r="E2" s="65" t="s">
        <v>98</v>
      </c>
      <c r="F2" s="62" t="s">
        <v>4</v>
      </c>
      <c r="G2" s="62" t="s">
        <v>5</v>
      </c>
      <c r="H2" s="63" t="s">
        <v>97</v>
      </c>
      <c r="I2" s="66" t="s">
        <v>6</v>
      </c>
      <c r="J2" s="63" t="s">
        <v>7</v>
      </c>
      <c r="K2" s="66" t="s">
        <v>8</v>
      </c>
      <c r="L2" s="63" t="s">
        <v>9</v>
      </c>
      <c r="M2" s="67" t="s">
        <v>287</v>
      </c>
      <c r="N2" s="66" t="s">
        <v>10</v>
      </c>
      <c r="O2" s="63" t="s">
        <v>11</v>
      </c>
      <c r="P2" s="62" t="s">
        <v>381</v>
      </c>
      <c r="Q2" s="62" t="s">
        <v>12</v>
      </c>
      <c r="R2" s="62" t="s">
        <v>13</v>
      </c>
      <c r="S2" s="68" t="s">
        <v>346</v>
      </c>
      <c r="T2" s="62" t="s">
        <v>14</v>
      </c>
      <c r="U2" s="68" t="s">
        <v>347</v>
      </c>
      <c r="V2" s="62" t="s">
        <v>15</v>
      </c>
      <c r="W2" s="66" t="s">
        <v>16</v>
      </c>
      <c r="X2" s="5" t="s">
        <v>17</v>
      </c>
      <c r="Y2" s="5" t="s">
        <v>116</v>
      </c>
      <c r="Z2" s="5" t="s">
        <v>116</v>
      </c>
      <c r="AA2" s="69" t="s">
        <v>304</v>
      </c>
      <c r="AB2" s="69" t="s">
        <v>303</v>
      </c>
      <c r="AC2" s="69" t="s">
        <v>305</v>
      </c>
      <c r="AD2" s="69" t="s">
        <v>321</v>
      </c>
      <c r="AE2" s="69" t="s">
        <v>329</v>
      </c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</row>
    <row r="3" spans="1:46" s="42" customFormat="1" x14ac:dyDescent="0.45">
      <c r="A3" s="70" t="s">
        <v>18</v>
      </c>
      <c r="B3" s="71" t="s">
        <v>19</v>
      </c>
      <c r="C3" s="71"/>
      <c r="D3" s="64"/>
      <c r="E3" s="64"/>
      <c r="F3" s="71" t="s">
        <v>20</v>
      </c>
      <c r="G3" s="71" t="s">
        <v>21</v>
      </c>
      <c r="H3" s="72"/>
      <c r="I3" s="66" t="s">
        <v>102</v>
      </c>
      <c r="J3" s="71"/>
      <c r="K3" s="66" t="s">
        <v>190</v>
      </c>
      <c r="L3" s="71"/>
      <c r="M3" s="63"/>
      <c r="N3" s="66" t="s">
        <v>22</v>
      </c>
      <c r="O3" s="71"/>
      <c r="P3" s="71" t="s">
        <v>382</v>
      </c>
      <c r="Q3" s="71" t="s">
        <v>23</v>
      </c>
      <c r="R3" s="71" t="s">
        <v>24</v>
      </c>
      <c r="S3" s="73" t="s">
        <v>101</v>
      </c>
      <c r="T3" s="71" t="s">
        <v>99</v>
      </c>
      <c r="U3" s="73" t="s">
        <v>100</v>
      </c>
      <c r="V3" s="71" t="s">
        <v>25</v>
      </c>
      <c r="W3" s="66" t="s">
        <v>26</v>
      </c>
      <c r="X3" s="70" t="s">
        <v>27</v>
      </c>
      <c r="Y3" s="70" t="s">
        <v>336</v>
      </c>
      <c r="Z3" s="74" t="s">
        <v>314</v>
      </c>
      <c r="AA3" s="69"/>
      <c r="AB3" s="69"/>
      <c r="AC3" s="69"/>
      <c r="AD3" s="69"/>
      <c r="AE3" s="75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</row>
    <row r="4" spans="1:46" s="44" customFormat="1" x14ac:dyDescent="0.45">
      <c r="A4" s="15">
        <v>101</v>
      </c>
      <c r="B4" s="15">
        <v>101001</v>
      </c>
      <c r="C4" s="17" t="s">
        <v>28</v>
      </c>
      <c r="D4" s="15" t="str">
        <f>INDEX([1]怪物表!$C:$C,MATCH(G4,[1]怪物表!$A:$A,0),1)</f>
        <v>小狼</v>
      </c>
      <c r="E4" s="16"/>
      <c r="F4" s="15">
        <v>0</v>
      </c>
      <c r="G4" s="15">
        <v>110102</v>
      </c>
      <c r="H4" s="18" t="str">
        <f>IF(G4="","",INDEX([1]怪物表!$C:$C,MATCH(G4,[1]怪物表!$A:$A,0)))</f>
        <v>小狼</v>
      </c>
      <c r="I4" s="15"/>
      <c r="J4" s="15" t="str">
        <f>IF(I4="","",INDEX([1]怪物阵型表!$B:$B,MATCH(I4,[1]怪物阵型表!$A:$A,0)))</f>
        <v/>
      </c>
      <c r="K4" s="15"/>
      <c r="L4" s="15"/>
      <c r="M4" s="15"/>
      <c r="N4" s="15"/>
      <c r="O4" s="15" t="str">
        <f>IF(N4="","",INDEX([2]物品表!$B:$B,MATCH(N4,[2]物品表!$A:$A,0)))</f>
        <v/>
      </c>
      <c r="P4" s="15"/>
      <c r="Q4" s="16" t="s">
        <v>107</v>
      </c>
      <c r="R4" s="16" t="s">
        <v>29</v>
      </c>
      <c r="S4" s="19">
        <v>3</v>
      </c>
      <c r="T4" s="15"/>
      <c r="U4" s="19">
        <v>0</v>
      </c>
      <c r="V4" s="15" t="str">
        <f>IF(W4=1,"TID_Survivor_Notice_Occur_2",IF(W4=2,"TID_Survivor_Notice_Occur_1",""))</f>
        <v/>
      </c>
      <c r="W4" s="15"/>
      <c r="X4" s="15"/>
      <c r="Y4" s="15"/>
      <c r="Z4" s="76"/>
      <c r="AA4" s="77">
        <f>COUNTIF([3]经验升级表!$C:$C,"&lt;="&amp;SUMIFS($AB$4:AB4,$C$4:C4,C4))</f>
        <v>0</v>
      </c>
      <c r="AB4" s="77">
        <f>IFERROR(INDEX([1]怪物表!$U:$U,MATCH(G4,[1]怪物表!$A:$A,0),1)*S4/U4,0)*AC4</f>
        <v>0</v>
      </c>
      <c r="AC4" s="77">
        <f>IFERROR(INDEX(_xlfn.TEXTSPLIT(F4,"-"),1,2)-INDEX(_xlfn.TEXTSPLIT(F4,"-"),1,1),1)</f>
        <v>1</v>
      </c>
      <c r="AD4" s="77">
        <f>IFERROR(INDEX([1]怪物表!$J:$J,MATCH(G4,[1]怪物表!$A:$A,0),1),0)*AE4</f>
        <v>0</v>
      </c>
      <c r="AE4" s="77">
        <f>IFERROR(ROUNDUP(AC4*S4/U4,),0)</f>
        <v>0</v>
      </c>
      <c r="AF4" s="45"/>
      <c r="AG4" s="45" t="s">
        <v>328</v>
      </c>
      <c r="AH4" s="45" t="s">
        <v>321</v>
      </c>
      <c r="AI4" s="45" t="s">
        <v>332</v>
      </c>
      <c r="AJ4" s="45" t="s">
        <v>338</v>
      </c>
      <c r="AK4" s="45" t="s">
        <v>330</v>
      </c>
      <c r="AL4" s="45" t="s">
        <v>331</v>
      </c>
      <c r="AM4" s="45" t="s">
        <v>333</v>
      </c>
      <c r="AN4" s="45" t="s">
        <v>329</v>
      </c>
      <c r="AO4" s="45" t="s">
        <v>334</v>
      </c>
      <c r="AP4" s="45" t="s">
        <v>335</v>
      </c>
      <c r="AQ4" s="45"/>
      <c r="AR4" s="45"/>
      <c r="AS4" s="45"/>
      <c r="AT4" s="45"/>
    </row>
    <row r="5" spans="1:46" x14ac:dyDescent="0.45">
      <c r="A5" s="4"/>
      <c r="B5" s="4">
        <v>101002</v>
      </c>
      <c r="C5" s="6" t="s">
        <v>28</v>
      </c>
      <c r="D5" s="4" t="str">
        <f>INDEX([1]怪物表!$C:$C,MATCH(G5,[1]怪物表!$A:$A,0),1)</f>
        <v>小狼</v>
      </c>
      <c r="E5" s="7"/>
      <c r="F5" s="4">
        <v>5</v>
      </c>
      <c r="G5" s="4">
        <v>110102</v>
      </c>
      <c r="H5" s="8" t="str">
        <f>IF(G5="","",INDEX([1]怪物表!$C:$C,MATCH(G5,[1]怪物表!$A:$A,0)))</f>
        <v>小狼</v>
      </c>
      <c r="I5" s="4"/>
      <c r="J5" s="4" t="str">
        <f>IF(I5="","",INDEX([1]怪物阵型表!$B:$B,MATCH(I5,[1]怪物阵型表!$A:$A,0)))</f>
        <v/>
      </c>
      <c r="K5" s="4"/>
      <c r="L5" s="4"/>
      <c r="M5" s="4"/>
      <c r="N5" s="4"/>
      <c r="O5" s="4" t="str">
        <f>IF(N5="","",INDEX([2]物品表!$B:$B,MATCH(N5,[2]物品表!$A:$A,0)))</f>
        <v/>
      </c>
      <c r="P5" s="4"/>
      <c r="Q5" s="7" t="s">
        <v>107</v>
      </c>
      <c r="R5" s="7" t="s">
        <v>29</v>
      </c>
      <c r="S5" s="9">
        <v>5</v>
      </c>
      <c r="T5" s="4"/>
      <c r="U5" s="9">
        <v>0</v>
      </c>
      <c r="V5" s="4" t="str">
        <f t="shared" ref="V5" si="0">IF(W5=1,"TID_Survivor_Notice_Occur_2",IF(W5=2,"TID_Survivor_Notice_Occur_1",""))</f>
        <v/>
      </c>
      <c r="W5" s="4"/>
      <c r="X5" s="4"/>
      <c r="Y5" s="4"/>
      <c r="Z5" s="28"/>
      <c r="AA5" s="77">
        <f>COUNTIF([3]经验升级表!$C:$C,"&lt;="&amp;SUMIFS($AB$4:AB5,$C$4:C5,C5))</f>
        <v>0</v>
      </c>
      <c r="AB5" s="77">
        <f>IFERROR(INDEX([1]怪物表!$U:$U,MATCH(G5,[1]怪物表!$A:$A,0),1)*S5/U5,0)*AC5</f>
        <v>0</v>
      </c>
      <c r="AC5" s="77">
        <f t="shared" ref="AC5:AC68" si="1">IFERROR(INDEX(_xlfn.TEXTSPLIT(F5,"-"),1,2)-INDEX(_xlfn.TEXTSPLIT(F5,"-"),1,1),1)</f>
        <v>1</v>
      </c>
      <c r="AD5" s="77">
        <f>IFERROR(INDEX([1]怪物表!$J:$J,MATCH(G5,[1]怪物表!$A:$A,0),1),0)*AE5</f>
        <v>0</v>
      </c>
      <c r="AE5" s="77">
        <f t="shared" ref="AE5:AE68" si="2">IFERROR(ROUNDUP(AC5*S5/U5,),0)</f>
        <v>0</v>
      </c>
      <c r="AG5" s="45" t="s">
        <v>206</v>
      </c>
      <c r="AH5" s="45">
        <f t="shared" ref="AH5:AH20" si="3">SUMIFS(AD:AD,C:C,AG5)</f>
        <v>3600</v>
      </c>
      <c r="AI5" s="45">
        <f>SUMIFS(怪物链表!N:N,怪物链表!C:C,怪物刷新表!AG5)</f>
        <v>1088</v>
      </c>
      <c r="AJ5" s="45">
        <f t="shared" ref="AJ5:AJ20" si="4">COUNTIFS(I:I,"&gt;"&amp;0,C:C,AG5)*44*0.5</f>
        <v>638</v>
      </c>
      <c r="AK5" s="45">
        <f>12*60*5</f>
        <v>3600</v>
      </c>
      <c r="AL5" s="45">
        <v>1</v>
      </c>
      <c r="AM5" s="45">
        <f>(SUM(AH5:AJ5)*2+AK5)*AL5</f>
        <v>14252</v>
      </c>
      <c r="AN5" s="45">
        <f t="shared" ref="AN5:AN20" si="5">SUMIFS(AE:AE,C:C,AG5)</f>
        <v>3688</v>
      </c>
      <c r="AO5" s="45">
        <f t="shared" ref="AO5:AO7" si="6">INT(AM5*0.7/100)*100</f>
        <v>9900</v>
      </c>
      <c r="AP5" s="45">
        <f t="shared" ref="AP5:AP7" si="7">INT(AM5*0.9/100)*100</f>
        <v>12800</v>
      </c>
    </row>
    <row r="6" spans="1:46" x14ac:dyDescent="0.45">
      <c r="A6" s="4"/>
      <c r="B6" s="4">
        <v>101003</v>
      </c>
      <c r="C6" s="6" t="s">
        <v>28</v>
      </c>
      <c r="D6" s="4" t="str">
        <f>INDEX([1]怪物表!$C:$C,MATCH(G6,[1]怪物表!$A:$A,0),1)</f>
        <v>小狼</v>
      </c>
      <c r="E6" s="7"/>
      <c r="F6" s="78" t="s">
        <v>108</v>
      </c>
      <c r="G6" s="4">
        <v>110102</v>
      </c>
      <c r="H6" s="8" t="str">
        <f>IF(G6="","",INDEX([1]怪物表!$C:$C,MATCH(G6,[1]怪物表!$A:$A,0)))</f>
        <v>小狼</v>
      </c>
      <c r="I6" s="4"/>
      <c r="J6" s="4" t="str">
        <f>IF(I6="","",INDEX([1]怪物阵型表!$B:$B,MATCH(I6,[1]怪物阵型表!$A:$A,0)))</f>
        <v/>
      </c>
      <c r="K6" s="4"/>
      <c r="L6" s="4"/>
      <c r="M6" s="4"/>
      <c r="N6" s="4"/>
      <c r="O6" s="4" t="str">
        <f>IF(N6="","",INDEX([2]物品表!$B:$B,MATCH(N6,[2]物品表!$A:$A,0)))</f>
        <v/>
      </c>
      <c r="P6" s="4"/>
      <c r="Q6" s="7" t="s">
        <v>105</v>
      </c>
      <c r="R6" s="7" t="s">
        <v>29</v>
      </c>
      <c r="S6" s="9">
        <v>1</v>
      </c>
      <c r="T6" s="4"/>
      <c r="U6" s="9">
        <v>2</v>
      </c>
      <c r="V6" s="4" t="str">
        <f t="shared" ref="V6:V54" si="8">IF(W6=1,"TID_Survivor_Notice_Occur_2",IF(W6=2,"TID_Survivor_Notice_Occur_1",""))</f>
        <v/>
      </c>
      <c r="W6" s="4"/>
      <c r="X6" s="4"/>
      <c r="Y6" s="4"/>
      <c r="Z6" s="28"/>
      <c r="AA6" s="77">
        <f>COUNTIF([3]经验升级表!$C:$C,"&lt;="&amp;SUMIFS($AB$4:AB6,$C$4:C6,C6))</f>
        <v>0</v>
      </c>
      <c r="AB6" s="77">
        <f>IFERROR(INDEX([1]怪物表!$U:$U,MATCH(G6,[1]怪物表!$A:$A,0),1)*S6/U6,0)*AC6</f>
        <v>0</v>
      </c>
      <c r="AC6" s="77">
        <f t="shared" si="1"/>
        <v>25</v>
      </c>
      <c r="AD6" s="77">
        <f>IFERROR(INDEX([1]怪物表!$J:$J,MATCH(G6,[1]怪物表!$A:$A,0),1),0)*AE6</f>
        <v>13</v>
      </c>
      <c r="AE6" s="77">
        <f t="shared" si="2"/>
        <v>13</v>
      </c>
      <c r="AG6" s="45" t="s">
        <v>322</v>
      </c>
      <c r="AH6" s="45">
        <f t="shared" si="3"/>
        <v>3950</v>
      </c>
      <c r="AI6" s="45">
        <f>SUMIFS(怪物链表!N:N,怪物链表!C:C,怪物刷新表!AG6)</f>
        <v>1148</v>
      </c>
      <c r="AJ6" s="45">
        <f t="shared" si="4"/>
        <v>638</v>
      </c>
      <c r="AK6" s="45">
        <f t="shared" ref="AK6:AK20" si="9">12*60*5</f>
        <v>3600</v>
      </c>
      <c r="AL6" s="45">
        <v>2</v>
      </c>
      <c r="AM6" s="45">
        <f t="shared" ref="AM6:AM7" si="10">(SUM(AH6:AJ6)*2+AK6)*AL6</f>
        <v>30144</v>
      </c>
      <c r="AN6" s="45">
        <f t="shared" si="5"/>
        <v>4038</v>
      </c>
      <c r="AO6" s="45">
        <f t="shared" si="6"/>
        <v>21100</v>
      </c>
      <c r="AP6" s="45">
        <f t="shared" si="7"/>
        <v>27100</v>
      </c>
    </row>
    <row r="7" spans="1:46" x14ac:dyDescent="0.45">
      <c r="A7" s="4"/>
      <c r="B7" s="4">
        <v>101004</v>
      </c>
      <c r="C7" s="6" t="s">
        <v>28</v>
      </c>
      <c r="D7" s="4" t="str">
        <f>INDEX([1]怪物表!$C:$C,MATCH(G7,[1]怪物表!$A:$A,0),1)</f>
        <v>小狼</v>
      </c>
      <c r="E7" s="4"/>
      <c r="F7" s="78" t="s">
        <v>108</v>
      </c>
      <c r="G7" s="4">
        <v>110102</v>
      </c>
      <c r="H7" s="8" t="str">
        <f>IF(G7="","",INDEX([1]怪物表!$C:$C,MATCH(G7,[1]怪物表!$A:$A,0)))</f>
        <v>小狼</v>
      </c>
      <c r="I7" s="4"/>
      <c r="J7" s="4" t="str">
        <f>IF(I7="","",INDEX([1]怪物阵型表!$B:$B,MATCH(I7,[1]怪物阵型表!$A:$A,0)))</f>
        <v/>
      </c>
      <c r="K7" s="4"/>
      <c r="L7" s="4"/>
      <c r="M7" s="4"/>
      <c r="N7" s="4"/>
      <c r="O7" s="4" t="str">
        <f>IF(N7="","",INDEX([2]物品表!$B:$B,MATCH(N7,[2]物品表!$A:$A,0)))</f>
        <v/>
      </c>
      <c r="P7" s="4"/>
      <c r="Q7" s="7" t="s">
        <v>31</v>
      </c>
      <c r="R7" s="7" t="s">
        <v>29</v>
      </c>
      <c r="S7" s="9">
        <v>2</v>
      </c>
      <c r="T7" s="4"/>
      <c r="U7" s="9">
        <v>10</v>
      </c>
      <c r="V7" s="4" t="str">
        <f t="shared" si="8"/>
        <v/>
      </c>
      <c r="W7" s="4"/>
      <c r="X7" s="4"/>
      <c r="Y7" s="4"/>
      <c r="Z7" s="28"/>
      <c r="AA7" s="77">
        <f>COUNTIF([3]经验升级表!$C:$C,"&lt;="&amp;SUMIFS($AB$4:AB7,$C$4:C7,C7))</f>
        <v>0</v>
      </c>
      <c r="AB7" s="77">
        <f>IFERROR(INDEX([1]怪物表!$U:$U,MATCH(G7,[1]怪物表!$A:$A,0),1)*S7/U7,0)*AC7</f>
        <v>0</v>
      </c>
      <c r="AC7" s="77">
        <f t="shared" si="1"/>
        <v>25</v>
      </c>
      <c r="AD7" s="77">
        <f>IFERROR(INDEX([1]怪物表!$J:$J,MATCH(G7,[1]怪物表!$A:$A,0),1),0)*AE7</f>
        <v>5</v>
      </c>
      <c r="AE7" s="77">
        <f t="shared" si="2"/>
        <v>5</v>
      </c>
      <c r="AG7" s="45" t="s">
        <v>323</v>
      </c>
      <c r="AH7" s="45">
        <f t="shared" si="3"/>
        <v>3870</v>
      </c>
      <c r="AI7" s="45">
        <f>SUMIFS(怪物链表!N:N,怪物链表!C:C,怪物刷新表!AG7)</f>
        <v>1096</v>
      </c>
      <c r="AJ7" s="45">
        <f t="shared" si="4"/>
        <v>638</v>
      </c>
      <c r="AK7" s="45">
        <f t="shared" si="9"/>
        <v>3600</v>
      </c>
      <c r="AL7" s="45">
        <v>3</v>
      </c>
      <c r="AM7" s="45">
        <f t="shared" si="10"/>
        <v>44424</v>
      </c>
      <c r="AN7" s="45">
        <f t="shared" si="5"/>
        <v>3943</v>
      </c>
      <c r="AO7" s="45">
        <f t="shared" si="6"/>
        <v>31000</v>
      </c>
      <c r="AP7" s="45">
        <f t="shared" si="7"/>
        <v>39900</v>
      </c>
    </row>
    <row r="8" spans="1:46" x14ac:dyDescent="0.45">
      <c r="A8" s="4"/>
      <c r="B8" s="4">
        <v>101005</v>
      </c>
      <c r="C8" s="6" t="s">
        <v>28</v>
      </c>
      <c r="D8" s="4" t="str">
        <f>INDEX([1]怪物表!$C:$C,MATCH(G8,[1]怪物表!$A:$A,0),1)</f>
        <v>小狼</v>
      </c>
      <c r="E8" s="4"/>
      <c r="F8" s="4" t="s">
        <v>106</v>
      </c>
      <c r="G8" s="4">
        <v>110102</v>
      </c>
      <c r="H8" s="8" t="str">
        <f>IF(G8="","",INDEX([1]怪物表!$C:$C,MATCH(G8,[1]怪物表!$A:$A,0)))</f>
        <v>小狼</v>
      </c>
      <c r="I8" s="4"/>
      <c r="J8" s="4" t="str">
        <f>IF(I8="","",INDEX([1]怪物阵型表!$B:$B,MATCH(I8,[1]怪物阵型表!$A:$A,0)))</f>
        <v/>
      </c>
      <c r="K8" s="4"/>
      <c r="L8" s="4"/>
      <c r="M8" s="4"/>
      <c r="N8" s="4"/>
      <c r="O8" s="4" t="str">
        <f>IF(N8="","",INDEX([2]物品表!$B:$B,MATCH(N8,[2]物品表!$A:$A,0)))</f>
        <v/>
      </c>
      <c r="P8" s="4"/>
      <c r="Q8" s="7" t="s">
        <v>31</v>
      </c>
      <c r="R8" s="7" t="s">
        <v>29</v>
      </c>
      <c r="S8" s="9">
        <v>1</v>
      </c>
      <c r="T8" s="4"/>
      <c r="U8" s="9">
        <v>1</v>
      </c>
      <c r="V8" s="4" t="str">
        <f t="shared" si="8"/>
        <v/>
      </c>
      <c r="W8" s="4"/>
      <c r="X8" s="4"/>
      <c r="Y8" s="4"/>
      <c r="Z8" s="28"/>
      <c r="AA8" s="77">
        <f>COUNTIF([3]经验升级表!$C:$C,"&lt;="&amp;SUMIFS($AB$4:AB8,$C$4:C8,C8))</f>
        <v>0</v>
      </c>
      <c r="AB8" s="77">
        <f>IFERROR(INDEX([1]怪物表!$U:$U,MATCH(G8,[1]怪物表!$A:$A,0),1)*S8/U8,0)*AC8</f>
        <v>0</v>
      </c>
      <c r="AC8" s="77">
        <f t="shared" si="1"/>
        <v>20</v>
      </c>
      <c r="AD8" s="77">
        <f>IFERROR(INDEX([1]怪物表!$J:$J,MATCH(G8,[1]怪物表!$A:$A,0),1),0)*AE8</f>
        <v>20</v>
      </c>
      <c r="AE8" s="77">
        <f t="shared" si="2"/>
        <v>20</v>
      </c>
      <c r="AG8" s="45" t="s">
        <v>353</v>
      </c>
      <c r="AH8" s="45">
        <f t="shared" si="3"/>
        <v>3880</v>
      </c>
      <c r="AI8" s="45">
        <f>SUMIFS(怪物链表!N:N,怪物链表!C:C,怪物刷新表!AG8)</f>
        <v>1525</v>
      </c>
      <c r="AJ8" s="45">
        <f t="shared" si="4"/>
        <v>638</v>
      </c>
      <c r="AK8" s="45">
        <f t="shared" si="9"/>
        <v>3600</v>
      </c>
      <c r="AL8" s="45">
        <v>4</v>
      </c>
      <c r="AM8" s="45">
        <f t="shared" ref="AM8" si="11">(SUM(AH8:AJ8)*2+AK8)*AL8</f>
        <v>62744</v>
      </c>
      <c r="AN8" s="45">
        <f t="shared" si="5"/>
        <v>3953</v>
      </c>
      <c r="AO8" s="45">
        <f t="shared" ref="AO8" si="12">INT(AM8*0.7/100)*100</f>
        <v>43900</v>
      </c>
      <c r="AP8" s="45">
        <f t="shared" ref="AP8" si="13">INT(AM8*0.9/100)*100</f>
        <v>56400</v>
      </c>
    </row>
    <row r="9" spans="1:46" x14ac:dyDescent="0.45">
      <c r="A9" s="4"/>
      <c r="B9" s="4">
        <v>101006</v>
      </c>
      <c r="C9" s="6" t="s">
        <v>28</v>
      </c>
      <c r="D9" s="4" t="str">
        <f>INDEX([1]怪物表!$C:$C,MATCH(G9,[1]怪物表!$A:$A,0),1)</f>
        <v>剑兵1</v>
      </c>
      <c r="E9" s="4"/>
      <c r="F9" s="4" t="s">
        <v>106</v>
      </c>
      <c r="G9" s="4">
        <v>110103</v>
      </c>
      <c r="H9" s="8" t="str">
        <f>IF(G9="","",INDEX([1]怪物表!$C:$C,MATCH(G9,[1]怪物表!$A:$A,0)))</f>
        <v>剑兵1</v>
      </c>
      <c r="I9" s="4"/>
      <c r="J9" s="4" t="str">
        <f>IF(I9="","",INDEX([1]怪物阵型表!$B:$B,MATCH(I9,[1]怪物阵型表!$A:$A,0)))</f>
        <v/>
      </c>
      <c r="K9" s="4"/>
      <c r="L9" s="4"/>
      <c r="M9" s="4"/>
      <c r="N9" s="4"/>
      <c r="O9" s="4" t="str">
        <f>IF(N9="","",INDEX([2]物品表!$B:$B,MATCH(N9,[2]物品表!$A:$A,0)))</f>
        <v/>
      </c>
      <c r="P9" s="4"/>
      <c r="Q9" s="7" t="s">
        <v>31</v>
      </c>
      <c r="R9" s="7" t="s">
        <v>29</v>
      </c>
      <c r="S9" s="9">
        <v>2</v>
      </c>
      <c r="T9" s="4"/>
      <c r="U9" s="9">
        <v>3</v>
      </c>
      <c r="V9" s="4" t="str">
        <f t="shared" si="8"/>
        <v/>
      </c>
      <c r="W9" s="4"/>
      <c r="X9" s="4"/>
      <c r="Y9" s="4"/>
      <c r="Z9" s="28"/>
      <c r="AA9" s="77">
        <f>COUNTIF([3]经验升级表!$C:$C,"&lt;="&amp;SUMIFS($AB$4:AB9,$C$4:C9,C9))</f>
        <v>0</v>
      </c>
      <c r="AB9" s="77">
        <f>IFERROR(INDEX([1]怪物表!$U:$U,MATCH(G9,[1]怪物表!$A:$A,0),1)*S9/U9,0)*AC9</f>
        <v>0</v>
      </c>
      <c r="AC9" s="77">
        <f t="shared" si="1"/>
        <v>20</v>
      </c>
      <c r="AD9" s="77">
        <f>IFERROR(INDEX([1]怪物表!$J:$J,MATCH(G9,[1]怪物表!$A:$A,0),1),0)*AE9</f>
        <v>14</v>
      </c>
      <c r="AE9" s="77">
        <f t="shared" si="2"/>
        <v>14</v>
      </c>
      <c r="AG9" s="45" t="s">
        <v>324</v>
      </c>
      <c r="AH9" s="45">
        <f t="shared" si="3"/>
        <v>3480</v>
      </c>
      <c r="AI9" s="45">
        <f>SUMIFS(怪物链表!N:N,怪物链表!C:C,怪物刷新表!AG9)</f>
        <v>1052</v>
      </c>
      <c r="AJ9" s="45">
        <f t="shared" si="4"/>
        <v>440</v>
      </c>
      <c r="AK9" s="45">
        <f t="shared" si="9"/>
        <v>3600</v>
      </c>
      <c r="AL9" s="45">
        <v>1</v>
      </c>
      <c r="AM9" s="45">
        <f t="shared" ref="AM9:AM20" si="14">(SUM(AH9:AJ9)*2+AK9)*AL9</f>
        <v>13544</v>
      </c>
      <c r="AN9" s="45">
        <f t="shared" si="5"/>
        <v>3568</v>
      </c>
      <c r="AO9" s="45">
        <f t="shared" ref="AO9:AO20" si="15">INT(AM9*0.7/100)*100</f>
        <v>9400</v>
      </c>
      <c r="AP9" s="45">
        <f t="shared" ref="AP9:AP20" si="16">INT(AM9*0.9/100)*100</f>
        <v>12100</v>
      </c>
    </row>
    <row r="10" spans="1:46" x14ac:dyDescent="0.45">
      <c r="A10" s="4"/>
      <c r="B10" s="4">
        <v>101007</v>
      </c>
      <c r="C10" s="6" t="s">
        <v>28</v>
      </c>
      <c r="D10" s="4" t="str">
        <f>INDEX([1]怪物表!$C:$C,MATCH(G10,[1]怪物表!$A:$A,0),1)</f>
        <v>剑兵1</v>
      </c>
      <c r="E10" s="4"/>
      <c r="F10" s="4" t="s">
        <v>106</v>
      </c>
      <c r="G10" s="4">
        <v>110103</v>
      </c>
      <c r="H10" s="8" t="str">
        <f>IF(G10="","",INDEX([1]怪物表!$C:$C,MATCH(G10,[1]怪物表!$A:$A,0)))</f>
        <v>剑兵1</v>
      </c>
      <c r="I10" s="4"/>
      <c r="J10" s="4" t="str">
        <f>IF(I10="","",INDEX([1]怪物阵型表!$B:$B,MATCH(I10,[1]怪物阵型表!$A:$A,0)))</f>
        <v/>
      </c>
      <c r="K10" s="4"/>
      <c r="L10" s="4"/>
      <c r="M10" s="4"/>
      <c r="N10" s="4"/>
      <c r="O10" s="4" t="str">
        <f>IF(N10="","",INDEX([2]物品表!$B:$B,MATCH(N10,[2]物品表!$A:$A,0)))</f>
        <v/>
      </c>
      <c r="P10" s="4"/>
      <c r="Q10" s="7" t="s">
        <v>31</v>
      </c>
      <c r="R10" s="7" t="s">
        <v>29</v>
      </c>
      <c r="S10" s="9">
        <v>3</v>
      </c>
      <c r="T10" s="4"/>
      <c r="U10" s="9">
        <v>6</v>
      </c>
      <c r="V10" s="4" t="str">
        <f t="shared" si="8"/>
        <v/>
      </c>
      <c r="W10" s="4"/>
      <c r="X10" s="4"/>
      <c r="Y10" s="4"/>
      <c r="Z10" s="28"/>
      <c r="AA10" s="77">
        <f>COUNTIF([3]经验升级表!$C:$C,"&lt;="&amp;SUMIFS($AB$4:AB10,$C$4:C10,C10))</f>
        <v>0</v>
      </c>
      <c r="AB10" s="77">
        <f>IFERROR(INDEX([1]怪物表!$U:$U,MATCH(G10,[1]怪物表!$A:$A,0),1)*S10/U10,0)*AC10</f>
        <v>0</v>
      </c>
      <c r="AC10" s="77">
        <f t="shared" si="1"/>
        <v>20</v>
      </c>
      <c r="AD10" s="77">
        <f>IFERROR(INDEX([1]怪物表!$J:$J,MATCH(G10,[1]怪物表!$A:$A,0),1),0)*AE10</f>
        <v>10</v>
      </c>
      <c r="AE10" s="77">
        <f t="shared" si="2"/>
        <v>10</v>
      </c>
      <c r="AG10" s="45" t="s">
        <v>325</v>
      </c>
      <c r="AH10" s="45">
        <f t="shared" si="3"/>
        <v>3560</v>
      </c>
      <c r="AI10" s="45">
        <f>SUMIFS(怪物链表!N:N,怪物链表!C:C,怪物刷新表!AG10)</f>
        <v>1092</v>
      </c>
      <c r="AJ10" s="45">
        <f t="shared" si="4"/>
        <v>440</v>
      </c>
      <c r="AK10" s="45">
        <f t="shared" si="9"/>
        <v>3600</v>
      </c>
      <c r="AL10" s="45">
        <v>2</v>
      </c>
      <c r="AM10" s="45">
        <f t="shared" si="14"/>
        <v>27568</v>
      </c>
      <c r="AN10" s="45">
        <f t="shared" si="5"/>
        <v>3648</v>
      </c>
      <c r="AO10" s="45">
        <f t="shared" si="15"/>
        <v>19200</v>
      </c>
      <c r="AP10" s="45">
        <f t="shared" si="16"/>
        <v>24800</v>
      </c>
    </row>
    <row r="11" spans="1:46" x14ac:dyDescent="0.45">
      <c r="A11" s="4"/>
      <c r="B11" s="4">
        <v>101008</v>
      </c>
      <c r="C11" s="6" t="s">
        <v>28</v>
      </c>
      <c r="D11" s="4" t="str">
        <f>INDEX([1]怪物表!$C:$C,MATCH(G11,[1]怪物表!$A:$A,0),1)</f>
        <v>小狼</v>
      </c>
      <c r="E11" s="4"/>
      <c r="F11" s="4" t="s">
        <v>103</v>
      </c>
      <c r="G11" s="4">
        <v>110102</v>
      </c>
      <c r="H11" s="8" t="str">
        <f>IF(G11="","",INDEX([1]怪物表!$C:$C,MATCH(G11,[1]怪物表!$A:$A,0)))</f>
        <v>小狼</v>
      </c>
      <c r="I11" s="4"/>
      <c r="J11" s="4" t="str">
        <f>IF(I11="","",INDEX([1]怪物阵型表!$B:$B,MATCH(I11,[1]怪物阵型表!$A:$A,0)))</f>
        <v/>
      </c>
      <c r="K11" s="4"/>
      <c r="L11" s="4"/>
      <c r="M11" s="4"/>
      <c r="N11" s="4"/>
      <c r="O11" s="4" t="str">
        <f>IF(N11="","",INDEX([2]物品表!$B:$B,MATCH(N11,[2]物品表!$A:$A,0)))</f>
        <v/>
      </c>
      <c r="P11" s="4"/>
      <c r="Q11" s="7" t="s">
        <v>31</v>
      </c>
      <c r="R11" s="7" t="s">
        <v>29</v>
      </c>
      <c r="S11" s="9">
        <v>2</v>
      </c>
      <c r="T11" s="4"/>
      <c r="U11" s="9">
        <v>1</v>
      </c>
      <c r="V11" s="4" t="str">
        <f t="shared" si="8"/>
        <v/>
      </c>
      <c r="W11" s="4"/>
      <c r="X11" s="4"/>
      <c r="Y11" s="4"/>
      <c r="Z11" s="28"/>
      <c r="AA11" s="77">
        <f>COUNTIF([3]经验升级表!$C:$C,"&lt;="&amp;SUMIFS($AB$4:AB11,$C$4:C11,C11))</f>
        <v>0</v>
      </c>
      <c r="AB11" s="77">
        <f>IFERROR(INDEX([1]怪物表!$U:$U,MATCH(G11,[1]怪物表!$A:$A,0),1)*S11/U11,0)*AC11</f>
        <v>0</v>
      </c>
      <c r="AC11" s="77">
        <f t="shared" si="1"/>
        <v>20</v>
      </c>
      <c r="AD11" s="77">
        <f>IFERROR(INDEX([1]怪物表!$J:$J,MATCH(G11,[1]怪物表!$A:$A,0),1),0)*AE11</f>
        <v>40</v>
      </c>
      <c r="AE11" s="77">
        <f t="shared" si="2"/>
        <v>40</v>
      </c>
      <c r="AG11" s="45" t="s">
        <v>326</v>
      </c>
      <c r="AH11" s="45">
        <f t="shared" si="3"/>
        <v>3590</v>
      </c>
      <c r="AI11" s="45">
        <f>SUMIFS(怪物链表!N:N,怪物链表!C:C,怪物刷新表!AG11)</f>
        <v>1192</v>
      </c>
      <c r="AJ11" s="45">
        <f t="shared" si="4"/>
        <v>528</v>
      </c>
      <c r="AK11" s="45">
        <f t="shared" si="9"/>
        <v>3600</v>
      </c>
      <c r="AL11" s="45">
        <v>3</v>
      </c>
      <c r="AM11" s="45">
        <f t="shared" si="14"/>
        <v>42660</v>
      </c>
      <c r="AN11" s="45">
        <f t="shared" si="5"/>
        <v>3678</v>
      </c>
      <c r="AO11" s="45">
        <f t="shared" si="15"/>
        <v>29800</v>
      </c>
      <c r="AP11" s="45">
        <f t="shared" si="16"/>
        <v>38300</v>
      </c>
    </row>
    <row r="12" spans="1:46" x14ac:dyDescent="0.45">
      <c r="A12" s="4"/>
      <c r="B12" s="4">
        <v>101009</v>
      </c>
      <c r="C12" s="6" t="s">
        <v>28</v>
      </c>
      <c r="D12" s="4" t="str">
        <f>INDEX([1]怪物表!$C:$C,MATCH(G12,[1]怪物表!$A:$A,0),1)</f>
        <v>小狼</v>
      </c>
      <c r="E12" s="4"/>
      <c r="F12" s="4" t="s">
        <v>103</v>
      </c>
      <c r="G12" s="4">
        <v>110102</v>
      </c>
      <c r="H12" s="8" t="str">
        <f>IF(G12="","",INDEX([1]怪物表!$C:$C,MATCH(G12,[1]怪物表!$A:$A,0)))</f>
        <v>小狼</v>
      </c>
      <c r="I12" s="4"/>
      <c r="J12" s="4" t="str">
        <f>IF(I12="","",INDEX([1]怪物阵型表!$B:$B,MATCH(I12,[1]怪物阵型表!$A:$A,0)))</f>
        <v/>
      </c>
      <c r="K12" s="4"/>
      <c r="L12" s="4"/>
      <c r="M12" s="4"/>
      <c r="N12" s="4"/>
      <c r="O12" s="4" t="str">
        <f>IF(N12="","",INDEX([2]物品表!$B:$B,MATCH(N12,[2]物品表!$A:$A,0)))</f>
        <v/>
      </c>
      <c r="P12" s="4"/>
      <c r="Q12" s="7" t="s">
        <v>31</v>
      </c>
      <c r="R12" s="7" t="s">
        <v>29</v>
      </c>
      <c r="S12" s="9">
        <v>3</v>
      </c>
      <c r="T12" s="4"/>
      <c r="U12" s="9">
        <v>6</v>
      </c>
      <c r="V12" s="4" t="str">
        <f t="shared" si="8"/>
        <v/>
      </c>
      <c r="W12" s="4"/>
      <c r="X12" s="4"/>
      <c r="Y12" s="4"/>
      <c r="Z12" s="28"/>
      <c r="AA12" s="77">
        <f>COUNTIF([3]经验升级表!$C:$C,"&lt;="&amp;SUMIFS($AB$4:AB12,$C$4:C12,C12))</f>
        <v>0</v>
      </c>
      <c r="AB12" s="77">
        <f>IFERROR(INDEX([1]怪物表!$U:$U,MATCH(G12,[1]怪物表!$A:$A,0),1)*S12/U12,0)*AC12</f>
        <v>0</v>
      </c>
      <c r="AC12" s="77">
        <f t="shared" si="1"/>
        <v>20</v>
      </c>
      <c r="AD12" s="77">
        <f>IFERROR(INDEX([1]怪物表!$J:$J,MATCH(G12,[1]怪物表!$A:$A,0),1),0)*AE12</f>
        <v>10</v>
      </c>
      <c r="AE12" s="77">
        <f t="shared" si="2"/>
        <v>10</v>
      </c>
      <c r="AG12" s="45" t="s">
        <v>354</v>
      </c>
      <c r="AH12" s="45">
        <f t="shared" si="3"/>
        <v>3530</v>
      </c>
      <c r="AI12" s="45">
        <f>SUMIFS(怪物链表!N:N,怪物链表!C:C,怪物刷新表!AG12)</f>
        <v>1550</v>
      </c>
      <c r="AJ12" s="45">
        <f t="shared" si="4"/>
        <v>528</v>
      </c>
      <c r="AK12" s="45">
        <f t="shared" si="9"/>
        <v>3600</v>
      </c>
      <c r="AL12" s="45">
        <v>4</v>
      </c>
      <c r="AM12" s="45">
        <f t="shared" si="14"/>
        <v>59264</v>
      </c>
      <c r="AN12" s="45">
        <f t="shared" si="5"/>
        <v>3618</v>
      </c>
      <c r="AO12" s="45">
        <f t="shared" si="15"/>
        <v>41400</v>
      </c>
      <c r="AP12" s="45">
        <f t="shared" si="16"/>
        <v>53300</v>
      </c>
    </row>
    <row r="13" spans="1:46" x14ac:dyDescent="0.45">
      <c r="A13" s="4"/>
      <c r="B13" s="4">
        <v>101010</v>
      </c>
      <c r="C13" s="6" t="s">
        <v>28</v>
      </c>
      <c r="D13" s="4" t="str">
        <f>INDEX([1]怪物表!$C:$C,MATCH(G13,[1]怪物表!$A:$A,0),1)</f>
        <v>剑兵1</v>
      </c>
      <c r="E13" s="7"/>
      <c r="F13" s="4" t="s">
        <v>103</v>
      </c>
      <c r="G13" s="4">
        <v>110103</v>
      </c>
      <c r="H13" s="8" t="str">
        <f>IF(G13="","",INDEX([1]怪物表!$C:$C,MATCH(G13,[1]怪物表!$A:$A,0)))</f>
        <v>剑兵1</v>
      </c>
      <c r="I13" s="4"/>
      <c r="J13" s="4" t="str">
        <f>IF(I13="","",INDEX([1]怪物阵型表!$B:$B,MATCH(I13,[1]怪物阵型表!$A:$A,0)))</f>
        <v/>
      </c>
      <c r="K13" s="4"/>
      <c r="L13" s="4"/>
      <c r="M13" s="4"/>
      <c r="N13" s="4"/>
      <c r="O13" s="4" t="str">
        <f>IF(N13="","",INDEX([2]物品表!$B:$B,MATCH(N13,[2]物品表!$A:$A,0)))</f>
        <v/>
      </c>
      <c r="P13" s="4"/>
      <c r="Q13" s="7" t="s">
        <v>31</v>
      </c>
      <c r="R13" s="7" t="s">
        <v>29</v>
      </c>
      <c r="S13" s="9">
        <v>1</v>
      </c>
      <c r="T13" s="4"/>
      <c r="U13" s="9">
        <v>2</v>
      </c>
      <c r="V13" s="4" t="str">
        <f t="shared" si="8"/>
        <v/>
      </c>
      <c r="W13" s="4"/>
      <c r="X13" s="4"/>
      <c r="Y13" s="4"/>
      <c r="Z13" s="28"/>
      <c r="AA13" s="77">
        <f>COUNTIF([3]经验升级表!$C:$C,"&lt;="&amp;SUMIFS($AB$4:AB13,$C$4:C13,C13))</f>
        <v>0</v>
      </c>
      <c r="AB13" s="77">
        <f>IFERROR(INDEX([1]怪物表!$U:$U,MATCH(G13,[1]怪物表!$A:$A,0),1)*S13/U13,0)*AC13</f>
        <v>0</v>
      </c>
      <c r="AC13" s="77">
        <f t="shared" si="1"/>
        <v>20</v>
      </c>
      <c r="AD13" s="77">
        <f>IFERROR(INDEX([1]怪物表!$J:$J,MATCH(G13,[1]怪物表!$A:$A,0),1),0)*AE13</f>
        <v>10</v>
      </c>
      <c r="AE13" s="77">
        <f t="shared" si="2"/>
        <v>10</v>
      </c>
      <c r="AG13" s="45" t="s">
        <v>327</v>
      </c>
      <c r="AH13" s="45">
        <f t="shared" si="3"/>
        <v>3520</v>
      </c>
      <c r="AI13" s="45">
        <f>SUMIFS(怪物链表!N:N,怪物链表!C:C,怪物刷新表!AG13)</f>
        <v>1588</v>
      </c>
      <c r="AJ13" s="45">
        <f t="shared" si="4"/>
        <v>748</v>
      </c>
      <c r="AK13" s="45">
        <f t="shared" si="9"/>
        <v>3600</v>
      </c>
      <c r="AL13" s="45">
        <v>1</v>
      </c>
      <c r="AM13" s="45">
        <f t="shared" si="14"/>
        <v>15312</v>
      </c>
      <c r="AN13" s="45">
        <f t="shared" si="5"/>
        <v>3608</v>
      </c>
      <c r="AO13" s="45">
        <f t="shared" si="15"/>
        <v>10700</v>
      </c>
      <c r="AP13" s="45">
        <f t="shared" si="16"/>
        <v>13700</v>
      </c>
    </row>
    <row r="14" spans="1:46" x14ac:dyDescent="0.45">
      <c r="A14" s="4"/>
      <c r="B14" s="4">
        <v>101011</v>
      </c>
      <c r="C14" s="6" t="s">
        <v>28</v>
      </c>
      <c r="D14" s="4" t="str">
        <f>INDEX([1]怪物表!$C:$C,MATCH(G14,[1]怪物表!$A:$A,0),1)</f>
        <v>剑兵1</v>
      </c>
      <c r="E14" s="7"/>
      <c r="F14" s="4" t="s">
        <v>103</v>
      </c>
      <c r="G14" s="4">
        <v>110103</v>
      </c>
      <c r="H14" s="8" t="str">
        <f>IF(G14="","",INDEX([1]怪物表!$C:$C,MATCH(G14,[1]怪物表!$A:$A,0)))</f>
        <v>剑兵1</v>
      </c>
      <c r="I14" s="4"/>
      <c r="J14" s="4" t="str">
        <f>IF(I14="","",INDEX([1]怪物阵型表!$B:$B,MATCH(I14,[1]怪物阵型表!$A:$A,0)))</f>
        <v/>
      </c>
      <c r="K14" s="4"/>
      <c r="L14" s="4"/>
      <c r="M14" s="4"/>
      <c r="N14" s="4"/>
      <c r="O14" s="4" t="str">
        <f>IF(N14="","",INDEX([2]物品表!$B:$B,MATCH(N14,[2]物品表!$A:$A,0)))</f>
        <v/>
      </c>
      <c r="P14" s="4"/>
      <c r="Q14" s="7" t="s">
        <v>31</v>
      </c>
      <c r="R14" s="7" t="s">
        <v>29</v>
      </c>
      <c r="S14" s="9">
        <v>3</v>
      </c>
      <c r="T14" s="4"/>
      <c r="U14" s="9">
        <v>6</v>
      </c>
      <c r="V14" s="4" t="str">
        <f t="shared" si="8"/>
        <v/>
      </c>
      <c r="W14" s="4"/>
      <c r="X14" s="4"/>
      <c r="Y14" s="4"/>
      <c r="Z14" s="28"/>
      <c r="AA14" s="77">
        <f>COUNTIF([3]经验升级表!$C:$C,"&lt;="&amp;SUMIFS($AB$4:AB14,$C$4:C14,C14))</f>
        <v>0</v>
      </c>
      <c r="AB14" s="77">
        <f>IFERROR(INDEX([1]怪物表!$U:$U,MATCH(G14,[1]怪物表!$A:$A,0),1)*S14/U14,0)*AC14</f>
        <v>0</v>
      </c>
      <c r="AC14" s="77">
        <f t="shared" si="1"/>
        <v>20</v>
      </c>
      <c r="AD14" s="77">
        <f>IFERROR(INDEX([1]怪物表!$J:$J,MATCH(G14,[1]怪物表!$A:$A,0),1),0)*AE14</f>
        <v>10</v>
      </c>
      <c r="AE14" s="77">
        <f t="shared" si="2"/>
        <v>10</v>
      </c>
      <c r="AG14" s="45" t="s">
        <v>242</v>
      </c>
      <c r="AH14" s="45">
        <f t="shared" si="3"/>
        <v>3500</v>
      </c>
      <c r="AI14" s="45">
        <f>SUMIFS(怪物链表!N:N,怪物链表!C:C,怪物刷新表!AG14)</f>
        <v>1708</v>
      </c>
      <c r="AJ14" s="45">
        <f t="shared" si="4"/>
        <v>748</v>
      </c>
      <c r="AK14" s="45">
        <f t="shared" si="9"/>
        <v>3600</v>
      </c>
      <c r="AL14" s="45">
        <v>2</v>
      </c>
      <c r="AM14" s="45">
        <f t="shared" si="14"/>
        <v>31024</v>
      </c>
      <c r="AN14" s="45">
        <f t="shared" si="5"/>
        <v>3588</v>
      </c>
      <c r="AO14" s="45">
        <f t="shared" si="15"/>
        <v>21700</v>
      </c>
      <c r="AP14" s="45">
        <f t="shared" si="16"/>
        <v>27900</v>
      </c>
    </row>
    <row r="15" spans="1:46" s="46" customFormat="1" x14ac:dyDescent="0.45">
      <c r="A15" s="20"/>
      <c r="B15" s="20">
        <v>101012</v>
      </c>
      <c r="C15" s="22" t="s">
        <v>28</v>
      </c>
      <c r="D15" s="20" t="str">
        <f>INDEX([1]怪物表!$C:$C,MATCH(G15,[1]怪物表!$A:$A,0),1)</f>
        <v>大熊</v>
      </c>
      <c r="E15" s="21"/>
      <c r="F15" s="20">
        <v>90</v>
      </c>
      <c r="G15" s="20">
        <v>110105</v>
      </c>
      <c r="H15" s="23" t="str">
        <f>IF(G15="","",INDEX([1]怪物表!$C:$C,MATCH(G15,[1]怪物表!$A:$A,0)))</f>
        <v>大熊</v>
      </c>
      <c r="I15" s="20"/>
      <c r="J15" s="20" t="str">
        <f>IF(I15="","",INDEX([1]怪物阵型表!$B:$B,MATCH(I15,[1]怪物阵型表!$A:$A,0)))</f>
        <v/>
      </c>
      <c r="K15" s="20"/>
      <c r="L15" s="20"/>
      <c r="M15" s="20"/>
      <c r="N15" s="20"/>
      <c r="O15" s="20" t="str">
        <f>IF(N15="","",INDEX([2]物品表!$B:$B,MATCH(N15,[2]物品表!$A:$A,0)))</f>
        <v/>
      </c>
      <c r="P15" s="20"/>
      <c r="Q15" s="21" t="s">
        <v>120</v>
      </c>
      <c r="R15" s="21" t="s">
        <v>29</v>
      </c>
      <c r="S15" s="24">
        <v>1</v>
      </c>
      <c r="T15" s="20"/>
      <c r="U15" s="24">
        <v>0</v>
      </c>
      <c r="V15" s="20" t="str">
        <f t="shared" si="8"/>
        <v/>
      </c>
      <c r="W15" s="20"/>
      <c r="X15" s="20"/>
      <c r="Y15" s="20"/>
      <c r="Z15" s="79"/>
      <c r="AA15" s="77">
        <f>COUNTIF([3]经验升级表!$C:$C,"&lt;="&amp;SUMIFS($AB$4:AB15,$C$4:C15,C15))</f>
        <v>0</v>
      </c>
      <c r="AB15" s="77">
        <f>IFERROR(INDEX([1]怪物表!$U:$U,MATCH(G15,[1]怪物表!$A:$A,0),1)*S15/U15,0)*AC15</f>
        <v>0</v>
      </c>
      <c r="AC15" s="77">
        <f t="shared" si="1"/>
        <v>1</v>
      </c>
      <c r="AD15" s="77">
        <f>IFERROR(INDEX([1]怪物表!$J:$J,MATCH(G15,[1]怪物表!$A:$A,0),1),0)*AE15</f>
        <v>0</v>
      </c>
      <c r="AE15" s="77">
        <f t="shared" si="2"/>
        <v>0</v>
      </c>
      <c r="AF15" s="45"/>
      <c r="AG15" s="45" t="s">
        <v>243</v>
      </c>
      <c r="AH15" s="45">
        <f t="shared" si="3"/>
        <v>3550</v>
      </c>
      <c r="AI15" s="45">
        <f>SUMIFS(怪物链表!N:N,怪物链表!C:C,怪物刷新表!AG15)</f>
        <v>1724</v>
      </c>
      <c r="AJ15" s="45">
        <f t="shared" si="4"/>
        <v>792</v>
      </c>
      <c r="AK15" s="45">
        <f t="shared" si="9"/>
        <v>3600</v>
      </c>
      <c r="AL15" s="45">
        <v>3</v>
      </c>
      <c r="AM15" s="45">
        <f t="shared" si="14"/>
        <v>47196</v>
      </c>
      <c r="AN15" s="45">
        <f t="shared" si="5"/>
        <v>3638</v>
      </c>
      <c r="AO15" s="45">
        <f t="shared" si="15"/>
        <v>33000</v>
      </c>
      <c r="AP15" s="45">
        <f t="shared" si="16"/>
        <v>42400</v>
      </c>
      <c r="AQ15" s="45"/>
      <c r="AR15" s="45"/>
      <c r="AS15" s="45"/>
      <c r="AT15" s="45"/>
    </row>
    <row r="16" spans="1:46" x14ac:dyDescent="0.45">
      <c r="A16" s="4"/>
      <c r="B16" s="4">
        <v>101013</v>
      </c>
      <c r="C16" s="6" t="s">
        <v>28</v>
      </c>
      <c r="D16" s="4"/>
      <c r="E16" s="7"/>
      <c r="F16" s="4">
        <v>90</v>
      </c>
      <c r="G16" s="4"/>
      <c r="H16" s="8" t="str">
        <f>IF(G16="","",INDEX([1]怪物表!$C:$C,MATCH(G16,[1]怪物表!$A:$A,0)))</f>
        <v/>
      </c>
      <c r="I16" s="4">
        <v>100101</v>
      </c>
      <c r="J16" s="4" t="str">
        <f>IF(I16="","",INDEX([1]怪物阵型表!$B:$B,MATCH(I16,[1]怪物阵型表!$A:$A,0)))</f>
        <v>冲锋阵型</v>
      </c>
      <c r="K16" s="4"/>
      <c r="L16" s="4"/>
      <c r="M16" s="4"/>
      <c r="N16" s="4"/>
      <c r="O16" s="4" t="str">
        <f>IF(N16="","",INDEX([2]物品表!$B:$B,MATCH(N16,[2]物品表!$A:$A,0)))</f>
        <v/>
      </c>
      <c r="P16" s="4"/>
      <c r="Q16" s="7" t="s">
        <v>309</v>
      </c>
      <c r="R16" s="7" t="s">
        <v>29</v>
      </c>
      <c r="S16" s="9">
        <v>1</v>
      </c>
      <c r="T16" s="4"/>
      <c r="U16" s="9">
        <v>0</v>
      </c>
      <c r="V16" s="4" t="str">
        <f t="shared" si="8"/>
        <v/>
      </c>
      <c r="W16" s="4"/>
      <c r="X16" s="4"/>
      <c r="Y16" s="4"/>
      <c r="Z16" s="28"/>
      <c r="AA16" s="77">
        <f>COUNTIF([3]经验升级表!$C:$C,"&lt;="&amp;SUMIFS($AB$4:AB16,$C$4:C16,C16))</f>
        <v>0</v>
      </c>
      <c r="AB16" s="77">
        <f>IFERROR(INDEX([1]怪物表!$U:$U,MATCH(G16,[1]怪物表!$A:$A,0),1)*S16/U16,0)*AC16</f>
        <v>0</v>
      </c>
      <c r="AC16" s="77">
        <f t="shared" si="1"/>
        <v>1</v>
      </c>
      <c r="AD16" s="77">
        <f>IFERROR(INDEX([1]怪物表!$J:$J,MATCH(G16,[1]怪物表!$A:$A,0),1),0)*AE16</f>
        <v>0</v>
      </c>
      <c r="AE16" s="77">
        <f t="shared" si="2"/>
        <v>0</v>
      </c>
      <c r="AG16" s="45" t="s">
        <v>355</v>
      </c>
      <c r="AH16" s="45">
        <f t="shared" si="3"/>
        <v>3620</v>
      </c>
      <c r="AI16" s="45">
        <f>SUMIFS(怪物链表!N:N,怪物链表!C:C,怪物刷新表!AG16)</f>
        <v>2800</v>
      </c>
      <c r="AJ16" s="45">
        <f t="shared" si="4"/>
        <v>792</v>
      </c>
      <c r="AK16" s="45">
        <f t="shared" si="9"/>
        <v>3600</v>
      </c>
      <c r="AL16" s="45">
        <v>4</v>
      </c>
      <c r="AM16" s="45">
        <f t="shared" si="14"/>
        <v>72096</v>
      </c>
      <c r="AN16" s="45">
        <f t="shared" si="5"/>
        <v>3708</v>
      </c>
      <c r="AO16" s="45">
        <f t="shared" si="15"/>
        <v>50400</v>
      </c>
      <c r="AP16" s="45">
        <f t="shared" si="16"/>
        <v>64800</v>
      </c>
    </row>
    <row r="17" spans="1:46" x14ac:dyDescent="0.45">
      <c r="A17" s="4"/>
      <c r="B17" s="4">
        <v>101014</v>
      </c>
      <c r="C17" s="6" t="s">
        <v>28</v>
      </c>
      <c r="D17" s="4"/>
      <c r="E17" s="7"/>
      <c r="F17" s="4">
        <v>97</v>
      </c>
      <c r="G17" s="4"/>
      <c r="H17" s="8" t="str">
        <f>IF(G17="","",INDEX([1]怪物表!$C:$C,MATCH(G17,[1]怪物表!$A:$A,0)))</f>
        <v/>
      </c>
      <c r="I17" s="4">
        <v>100101</v>
      </c>
      <c r="J17" s="4" t="str">
        <f>IF(I17="","",INDEX([1]怪物阵型表!$B:$B,MATCH(I17,[1]怪物阵型表!$A:$A,0)))</f>
        <v>冲锋阵型</v>
      </c>
      <c r="K17" s="4"/>
      <c r="L17" s="4"/>
      <c r="M17" s="4"/>
      <c r="N17" s="4"/>
      <c r="O17" s="4" t="str">
        <f>IF(N17="","",INDEX([2]物品表!$B:$B,MATCH(N17,[2]物品表!$A:$A,0)))</f>
        <v/>
      </c>
      <c r="P17" s="4"/>
      <c r="Q17" s="7" t="s">
        <v>309</v>
      </c>
      <c r="R17" s="7" t="s">
        <v>29</v>
      </c>
      <c r="S17" s="9">
        <v>1</v>
      </c>
      <c r="T17" s="4"/>
      <c r="U17" s="9">
        <v>0</v>
      </c>
      <c r="V17" s="4" t="str">
        <f t="shared" si="8"/>
        <v/>
      </c>
      <c r="W17" s="4"/>
      <c r="X17" s="4"/>
      <c r="Y17" s="4"/>
      <c r="Z17" s="28"/>
      <c r="AA17" s="77">
        <f>COUNTIF([3]经验升级表!$C:$C,"&lt;="&amp;SUMIFS($AB$4:AB17,$C$4:C17,C17))</f>
        <v>0</v>
      </c>
      <c r="AB17" s="77">
        <f>IFERROR(INDEX([1]怪物表!$U:$U,MATCH(G17,[1]怪物表!$A:$A,0),1)*S17/U17,0)*AC17</f>
        <v>0</v>
      </c>
      <c r="AC17" s="77">
        <f t="shared" si="1"/>
        <v>1</v>
      </c>
      <c r="AD17" s="77">
        <f>IFERROR(INDEX([1]怪物表!$J:$J,MATCH(G17,[1]怪物表!$A:$A,0),1),0)*AE17</f>
        <v>0</v>
      </c>
      <c r="AE17" s="77">
        <f t="shared" si="2"/>
        <v>0</v>
      </c>
      <c r="AG17" s="45" t="s">
        <v>245</v>
      </c>
      <c r="AH17" s="45">
        <f t="shared" si="3"/>
        <v>3330</v>
      </c>
      <c r="AI17" s="45">
        <f>SUMIFS(怪物链表!N:N,怪物链表!C:C,怪物刷新表!AG17)</f>
        <v>1826</v>
      </c>
      <c r="AJ17" s="45">
        <f t="shared" si="4"/>
        <v>550</v>
      </c>
      <c r="AK17" s="45">
        <f t="shared" si="9"/>
        <v>3600</v>
      </c>
      <c r="AL17" s="45">
        <v>1</v>
      </c>
      <c r="AM17" s="45">
        <f t="shared" si="14"/>
        <v>15012</v>
      </c>
      <c r="AN17" s="45">
        <f t="shared" si="5"/>
        <v>3418</v>
      </c>
      <c r="AO17" s="45">
        <f t="shared" si="15"/>
        <v>10500</v>
      </c>
      <c r="AP17" s="45">
        <f t="shared" si="16"/>
        <v>13500</v>
      </c>
    </row>
    <row r="18" spans="1:46" x14ac:dyDescent="0.45">
      <c r="A18" s="4"/>
      <c r="B18" s="4">
        <v>101015</v>
      </c>
      <c r="C18" s="6" t="s">
        <v>28</v>
      </c>
      <c r="D18" s="4" t="str">
        <f>INDEX([1]怪物表!$C:$C,MATCH(G18,[1]怪物表!$A:$A,0),1)</f>
        <v>剑兵1</v>
      </c>
      <c r="E18" s="7"/>
      <c r="F18" s="4" t="s">
        <v>36</v>
      </c>
      <c r="G18" s="4">
        <v>110103</v>
      </c>
      <c r="H18" s="8" t="str">
        <f>IF(G18="","",INDEX([1]怪物表!$C:$C,MATCH(G18,[1]怪物表!$A:$A,0)))</f>
        <v>剑兵1</v>
      </c>
      <c r="I18" s="4"/>
      <c r="J18" s="4" t="str">
        <f>IF(I18="","",INDEX([1]怪物阵型表!$B:$B,MATCH(I18,[1]怪物阵型表!$A:$A,0)))</f>
        <v/>
      </c>
      <c r="K18" s="4"/>
      <c r="L18" s="4"/>
      <c r="M18" s="4"/>
      <c r="N18" s="4"/>
      <c r="O18" s="4" t="str">
        <f>IF(N18="","",INDEX([2]物品表!$B:$B,MATCH(N18,[2]物品表!$A:$A,0)))</f>
        <v/>
      </c>
      <c r="P18" s="4"/>
      <c r="Q18" s="7" t="s">
        <v>31</v>
      </c>
      <c r="R18" s="7" t="s">
        <v>29</v>
      </c>
      <c r="S18" s="9">
        <v>1</v>
      </c>
      <c r="T18" s="4"/>
      <c r="U18" s="9">
        <v>2</v>
      </c>
      <c r="V18" s="4" t="str">
        <f t="shared" si="8"/>
        <v/>
      </c>
      <c r="W18" s="4"/>
      <c r="X18" s="4"/>
      <c r="Y18" s="4"/>
      <c r="Z18" s="28"/>
      <c r="AA18" s="77">
        <f>COUNTIF([3]经验升级表!$C:$C,"&lt;="&amp;SUMIFS($AB$4:AB18,$C$4:C18,C18))</f>
        <v>0</v>
      </c>
      <c r="AB18" s="77">
        <f>IFERROR(INDEX([1]怪物表!$U:$U,MATCH(G18,[1]怪物表!$A:$A,0),1)*S18/U18,0)*AC18</f>
        <v>0</v>
      </c>
      <c r="AC18" s="77">
        <f t="shared" si="1"/>
        <v>5</v>
      </c>
      <c r="AD18" s="77">
        <f>IFERROR(INDEX([1]怪物表!$J:$J,MATCH(G18,[1]怪物表!$A:$A,0),1),0)*AE18</f>
        <v>3</v>
      </c>
      <c r="AE18" s="77">
        <f t="shared" si="2"/>
        <v>3</v>
      </c>
      <c r="AG18" s="45" t="s">
        <v>249</v>
      </c>
      <c r="AH18" s="45">
        <f t="shared" si="3"/>
        <v>3190</v>
      </c>
      <c r="AI18" s="45">
        <f>SUMIFS(怪物链表!N:N,怪物链表!C:C,怪物刷新表!AG18)</f>
        <v>1826</v>
      </c>
      <c r="AJ18" s="45">
        <f t="shared" si="4"/>
        <v>550</v>
      </c>
      <c r="AK18" s="45">
        <f t="shared" si="9"/>
        <v>3600</v>
      </c>
      <c r="AL18" s="45">
        <v>2</v>
      </c>
      <c r="AM18" s="45">
        <f t="shared" si="14"/>
        <v>29464</v>
      </c>
      <c r="AN18" s="45">
        <f t="shared" si="5"/>
        <v>3278</v>
      </c>
      <c r="AO18" s="45">
        <f t="shared" si="15"/>
        <v>20600</v>
      </c>
      <c r="AP18" s="45">
        <f t="shared" si="16"/>
        <v>26500</v>
      </c>
    </row>
    <row r="19" spans="1:46" x14ac:dyDescent="0.45">
      <c r="A19" s="4"/>
      <c r="B19" s="4">
        <v>101016</v>
      </c>
      <c r="C19" s="6" t="s">
        <v>28</v>
      </c>
      <c r="D19" s="4" t="str">
        <f>INDEX([1]怪物表!$C:$C,MATCH(G19,[1]怪物表!$A:$A,0),1)</f>
        <v>剑兵1</v>
      </c>
      <c r="E19" s="7"/>
      <c r="F19" s="4" t="s">
        <v>36</v>
      </c>
      <c r="G19" s="4">
        <v>110103</v>
      </c>
      <c r="H19" s="8" t="str">
        <f>IF(G19="","",INDEX([1]怪物表!$C:$C,MATCH(G19,[1]怪物表!$A:$A,0)))</f>
        <v>剑兵1</v>
      </c>
      <c r="I19" s="4"/>
      <c r="J19" s="4" t="str">
        <f>IF(I19="","",INDEX([1]怪物阵型表!$B:$B,MATCH(I19,[1]怪物阵型表!$A:$A,0)))</f>
        <v/>
      </c>
      <c r="K19" s="4"/>
      <c r="L19" s="4"/>
      <c r="M19" s="4"/>
      <c r="N19" s="4"/>
      <c r="O19" s="4" t="str">
        <f>IF(N19="","",INDEX([2]物品表!$B:$B,MATCH(N19,[2]物品表!$A:$A,0)))</f>
        <v/>
      </c>
      <c r="P19" s="4"/>
      <c r="Q19" s="7" t="s">
        <v>31</v>
      </c>
      <c r="R19" s="7" t="s">
        <v>29</v>
      </c>
      <c r="S19" s="9">
        <v>2</v>
      </c>
      <c r="T19" s="4"/>
      <c r="U19" s="9">
        <v>6</v>
      </c>
      <c r="V19" s="4" t="str">
        <f t="shared" si="8"/>
        <v/>
      </c>
      <c r="W19" s="4"/>
      <c r="X19" s="4"/>
      <c r="Y19" s="4"/>
      <c r="Z19" s="28"/>
      <c r="AA19" s="77">
        <f>COUNTIF([3]经验升级表!$C:$C,"&lt;="&amp;SUMIFS($AB$4:AB19,$C$4:C19,C19))</f>
        <v>0</v>
      </c>
      <c r="AB19" s="77">
        <f>IFERROR(INDEX([1]怪物表!$U:$U,MATCH(G19,[1]怪物表!$A:$A,0),1)*S19/U19,0)*AC19</f>
        <v>0</v>
      </c>
      <c r="AC19" s="77">
        <f t="shared" si="1"/>
        <v>5</v>
      </c>
      <c r="AD19" s="77">
        <f>IFERROR(INDEX([1]怪物表!$J:$J,MATCH(G19,[1]怪物表!$A:$A,0),1),0)*AE19</f>
        <v>2</v>
      </c>
      <c r="AE19" s="77">
        <f t="shared" si="2"/>
        <v>2</v>
      </c>
      <c r="AG19" s="45" t="s">
        <v>250</v>
      </c>
      <c r="AH19" s="45">
        <f t="shared" si="3"/>
        <v>3450</v>
      </c>
      <c r="AI19" s="45">
        <f>SUMIFS(怪物链表!N:N,怪物链表!C:C,怪物刷新表!AG19)</f>
        <v>1726</v>
      </c>
      <c r="AJ19" s="45">
        <f t="shared" si="4"/>
        <v>682</v>
      </c>
      <c r="AK19" s="45">
        <f t="shared" si="9"/>
        <v>3600</v>
      </c>
      <c r="AL19" s="45">
        <v>3</v>
      </c>
      <c r="AM19" s="45">
        <f t="shared" si="14"/>
        <v>45948</v>
      </c>
      <c r="AN19" s="45">
        <f t="shared" si="5"/>
        <v>3538</v>
      </c>
      <c r="AO19" s="45">
        <f t="shared" si="15"/>
        <v>32100</v>
      </c>
      <c r="AP19" s="45">
        <f t="shared" si="16"/>
        <v>41300</v>
      </c>
    </row>
    <row r="20" spans="1:46" x14ac:dyDescent="0.45">
      <c r="A20" s="4"/>
      <c r="B20" s="4">
        <v>101017</v>
      </c>
      <c r="C20" s="6" t="s">
        <v>28</v>
      </c>
      <c r="D20" s="4" t="str">
        <f>INDEX([1]怪物表!$C:$C,MATCH(G20,[1]怪物表!$A:$A,0),1)</f>
        <v>小狼</v>
      </c>
      <c r="E20" s="7"/>
      <c r="F20" s="4" t="s">
        <v>36</v>
      </c>
      <c r="G20" s="4">
        <v>110102</v>
      </c>
      <c r="H20" s="8" t="str">
        <f>IF(G20="","",INDEX([1]怪物表!$C:$C,MATCH(G20,[1]怪物表!$A:$A,0)))</f>
        <v>小狼</v>
      </c>
      <c r="I20" s="4"/>
      <c r="J20" s="4" t="str">
        <f>IF(I20="","",INDEX([1]怪物阵型表!$B:$B,MATCH(I20,[1]怪物阵型表!$A:$A,0)))</f>
        <v/>
      </c>
      <c r="K20" s="4"/>
      <c r="L20" s="4"/>
      <c r="M20" s="4"/>
      <c r="N20" s="4"/>
      <c r="O20" s="4" t="str">
        <f>IF(N20="","",INDEX([2]物品表!$B:$B,MATCH(N20,[2]物品表!$A:$A,0)))</f>
        <v/>
      </c>
      <c r="P20" s="4"/>
      <c r="Q20" s="7" t="s">
        <v>31</v>
      </c>
      <c r="R20" s="7" t="s">
        <v>29</v>
      </c>
      <c r="S20" s="9">
        <v>1</v>
      </c>
      <c r="T20" s="4"/>
      <c r="U20" s="9">
        <v>2</v>
      </c>
      <c r="V20" s="4" t="str">
        <f t="shared" si="8"/>
        <v/>
      </c>
      <c r="W20" s="4"/>
      <c r="X20" s="4"/>
      <c r="Y20" s="4"/>
      <c r="Z20" s="28"/>
      <c r="AA20" s="77">
        <f>COUNTIF([3]经验升级表!$C:$C,"&lt;="&amp;SUMIFS($AB$4:AB20,$C$4:C20,C20))</f>
        <v>0</v>
      </c>
      <c r="AB20" s="77">
        <f>IFERROR(INDEX([1]怪物表!$U:$U,MATCH(G20,[1]怪物表!$A:$A,0),1)*S20/U20,0)*AC20</f>
        <v>0</v>
      </c>
      <c r="AC20" s="77">
        <f t="shared" si="1"/>
        <v>5</v>
      </c>
      <c r="AD20" s="77">
        <f>IFERROR(INDEX([1]怪物表!$J:$J,MATCH(G20,[1]怪物表!$A:$A,0),1),0)*AE20</f>
        <v>3</v>
      </c>
      <c r="AE20" s="77">
        <f t="shared" si="2"/>
        <v>3</v>
      </c>
      <c r="AG20" s="45" t="s">
        <v>356</v>
      </c>
      <c r="AH20" s="45">
        <f t="shared" si="3"/>
        <v>3300</v>
      </c>
      <c r="AI20" s="45">
        <f>SUMIFS(怪物链表!N:N,怪物链表!C:C,怪物刷新表!AG20)</f>
        <v>2950</v>
      </c>
      <c r="AJ20" s="45">
        <f t="shared" si="4"/>
        <v>682</v>
      </c>
      <c r="AK20" s="45">
        <f t="shared" si="9"/>
        <v>3600</v>
      </c>
      <c r="AL20" s="45">
        <v>4</v>
      </c>
      <c r="AM20" s="45">
        <f t="shared" si="14"/>
        <v>69856</v>
      </c>
      <c r="AN20" s="45">
        <f t="shared" si="5"/>
        <v>3388</v>
      </c>
      <c r="AO20" s="45">
        <f t="shared" si="15"/>
        <v>48800</v>
      </c>
      <c r="AP20" s="45">
        <f t="shared" si="16"/>
        <v>62800</v>
      </c>
    </row>
    <row r="21" spans="1:46" x14ac:dyDescent="0.45">
      <c r="A21" s="4"/>
      <c r="B21" s="4">
        <v>101018</v>
      </c>
      <c r="C21" s="6" t="s">
        <v>28</v>
      </c>
      <c r="D21" s="4" t="str">
        <f>INDEX([1]怪物表!$C:$C,MATCH(G21,[1]怪物表!$A:$A,0),1)</f>
        <v>小狼</v>
      </c>
      <c r="E21" s="7"/>
      <c r="F21" s="4" t="s">
        <v>36</v>
      </c>
      <c r="G21" s="4">
        <v>110102</v>
      </c>
      <c r="H21" s="8" t="str">
        <f>IF(G21="","",INDEX([1]怪物表!$C:$C,MATCH(G21,[1]怪物表!$A:$A,0)))</f>
        <v>小狼</v>
      </c>
      <c r="I21" s="4"/>
      <c r="J21" s="4" t="str">
        <f>IF(I21="","",INDEX([1]怪物阵型表!$B:$B,MATCH(I21,[1]怪物阵型表!$A:$A,0)))</f>
        <v/>
      </c>
      <c r="K21" s="4"/>
      <c r="L21" s="4"/>
      <c r="M21" s="4"/>
      <c r="N21" s="4"/>
      <c r="O21" s="4" t="str">
        <f>IF(N21="","",INDEX([2]物品表!$B:$B,MATCH(N21,[2]物品表!$A:$A,0)))</f>
        <v/>
      </c>
      <c r="P21" s="4"/>
      <c r="Q21" s="7" t="s">
        <v>31</v>
      </c>
      <c r="R21" s="7" t="s">
        <v>29</v>
      </c>
      <c r="S21" s="9">
        <v>2</v>
      </c>
      <c r="T21" s="4"/>
      <c r="U21" s="9">
        <v>6</v>
      </c>
      <c r="V21" s="4" t="str">
        <f t="shared" si="8"/>
        <v/>
      </c>
      <c r="W21" s="4"/>
      <c r="X21" s="4"/>
      <c r="Y21" s="4"/>
      <c r="Z21" s="28"/>
      <c r="AA21" s="77">
        <f>COUNTIF([3]经验升级表!$C:$C,"&lt;="&amp;SUMIFS($AB$4:AB21,$C$4:C21,C21))</f>
        <v>0</v>
      </c>
      <c r="AB21" s="77">
        <f>IFERROR(INDEX([1]怪物表!$U:$U,MATCH(G21,[1]怪物表!$A:$A,0),1)*S21/U21,0)*AC21</f>
        <v>0</v>
      </c>
      <c r="AC21" s="77">
        <f t="shared" si="1"/>
        <v>5</v>
      </c>
      <c r="AD21" s="77">
        <f>IFERROR(INDEX([1]怪物表!$J:$J,MATCH(G21,[1]怪物表!$A:$A,0),1),0)*AE21</f>
        <v>2</v>
      </c>
      <c r="AE21" s="77">
        <f t="shared" si="2"/>
        <v>2</v>
      </c>
    </row>
    <row r="22" spans="1:46" x14ac:dyDescent="0.45">
      <c r="A22" s="4"/>
      <c r="B22" s="4">
        <v>101019</v>
      </c>
      <c r="C22" s="6" t="s">
        <v>28</v>
      </c>
      <c r="D22" s="4" t="str">
        <f>INDEX([1]怪物表!$C:$C,MATCH(G22,[1]怪物表!$A:$A,0),1)</f>
        <v>剑兵1</v>
      </c>
      <c r="E22" s="7"/>
      <c r="F22" s="4" t="s">
        <v>104</v>
      </c>
      <c r="G22" s="4">
        <v>110103</v>
      </c>
      <c r="H22" s="8" t="str">
        <f>IF(G22="","",INDEX([1]怪物表!$C:$C,MATCH(G22,[1]怪物表!$A:$A,0)))</f>
        <v>剑兵1</v>
      </c>
      <c r="I22" s="4"/>
      <c r="J22" s="4" t="str">
        <f>IF(I22="","",INDEX([1]怪物阵型表!$B:$B,MATCH(I22,[1]怪物阵型表!$A:$A,0)))</f>
        <v/>
      </c>
      <c r="K22" s="4"/>
      <c r="L22" s="4"/>
      <c r="M22" s="4"/>
      <c r="N22" s="4"/>
      <c r="O22" s="4" t="str">
        <f>IF(N22="","",INDEX([2]物品表!$B:$B,MATCH(N22,[2]物品表!$A:$A,0)))</f>
        <v/>
      </c>
      <c r="P22" s="4"/>
      <c r="Q22" s="7" t="s">
        <v>31</v>
      </c>
      <c r="R22" s="7" t="s">
        <v>29</v>
      </c>
      <c r="S22" s="9">
        <v>2</v>
      </c>
      <c r="T22" s="4"/>
      <c r="U22" s="9">
        <v>1</v>
      </c>
      <c r="V22" s="4" t="str">
        <f t="shared" si="8"/>
        <v/>
      </c>
      <c r="W22" s="4"/>
      <c r="X22" s="7"/>
      <c r="Y22" s="7"/>
      <c r="Z22" s="28"/>
      <c r="AA22" s="77">
        <f>COUNTIF([3]经验升级表!$C:$C,"&lt;="&amp;SUMIFS($AB$4:AB22,$C$4:C22,C22))</f>
        <v>0</v>
      </c>
      <c r="AB22" s="77">
        <f>IFERROR(INDEX([1]怪物表!$U:$U,MATCH(G22,[1]怪物表!$A:$A,0),1)*S22/U22,0)*AC22</f>
        <v>0</v>
      </c>
      <c r="AC22" s="77">
        <f t="shared" si="1"/>
        <v>10</v>
      </c>
      <c r="AD22" s="77">
        <f>IFERROR(INDEX([1]怪物表!$J:$J,MATCH(G22,[1]怪物表!$A:$A,0),1),0)*AE22</f>
        <v>20</v>
      </c>
      <c r="AE22" s="77">
        <f t="shared" si="2"/>
        <v>20</v>
      </c>
    </row>
    <row r="23" spans="1:46" x14ac:dyDescent="0.45">
      <c r="A23" s="4"/>
      <c r="B23" s="4">
        <v>101020</v>
      </c>
      <c r="C23" s="6" t="s">
        <v>28</v>
      </c>
      <c r="D23" s="4" t="str">
        <f>INDEX([1]怪物表!$C:$C,MATCH(G23,[1]怪物表!$A:$A,0),1)</f>
        <v>剑兵1</v>
      </c>
      <c r="E23" s="7"/>
      <c r="F23" s="4" t="s">
        <v>104</v>
      </c>
      <c r="G23" s="4">
        <v>110103</v>
      </c>
      <c r="H23" s="8" t="str">
        <f>IF(G23="","",INDEX([1]怪物表!$C:$C,MATCH(G23,[1]怪物表!$A:$A,0)))</f>
        <v>剑兵1</v>
      </c>
      <c r="I23" s="4"/>
      <c r="J23" s="4" t="str">
        <f>IF(I23="","",INDEX([1]怪物阵型表!$B:$B,MATCH(I23,[1]怪物阵型表!$A:$A,0)))</f>
        <v/>
      </c>
      <c r="K23" s="4"/>
      <c r="L23" s="4"/>
      <c r="M23" s="4"/>
      <c r="N23" s="4"/>
      <c r="O23" s="4" t="str">
        <f>IF(N23="","",INDEX([2]物品表!$B:$B,MATCH(N23,[2]物品表!$A:$A,0)))</f>
        <v/>
      </c>
      <c r="P23" s="4"/>
      <c r="Q23" s="7" t="s">
        <v>31</v>
      </c>
      <c r="R23" s="7" t="s">
        <v>29</v>
      </c>
      <c r="S23" s="9">
        <v>3</v>
      </c>
      <c r="T23" s="4"/>
      <c r="U23" s="9">
        <v>6</v>
      </c>
      <c r="V23" s="4" t="str">
        <f t="shared" si="8"/>
        <v/>
      </c>
      <c r="W23" s="4"/>
      <c r="X23" s="4"/>
      <c r="Y23" s="4"/>
      <c r="Z23" s="28"/>
      <c r="AA23" s="77">
        <f>COUNTIF([3]经验升级表!$C:$C,"&lt;="&amp;SUMIFS($AB$4:AB23,$C$4:C23,C23))</f>
        <v>0</v>
      </c>
      <c r="AB23" s="77">
        <f>IFERROR(INDEX([1]怪物表!$U:$U,MATCH(G23,[1]怪物表!$A:$A,0),1)*S23/U23,0)*AC23</f>
        <v>0</v>
      </c>
      <c r="AC23" s="77">
        <f t="shared" si="1"/>
        <v>10</v>
      </c>
      <c r="AD23" s="77">
        <f>IFERROR(INDEX([1]怪物表!$J:$J,MATCH(G23,[1]怪物表!$A:$A,0),1),0)*AE23</f>
        <v>5</v>
      </c>
      <c r="AE23" s="77">
        <f t="shared" si="2"/>
        <v>5</v>
      </c>
    </row>
    <row r="24" spans="1:46" x14ac:dyDescent="0.45">
      <c r="A24" s="4"/>
      <c r="B24" s="4">
        <v>101021</v>
      </c>
      <c r="C24" s="6" t="s">
        <v>28</v>
      </c>
      <c r="D24" s="4" t="str">
        <f>INDEX([1]怪物表!$C:$C,MATCH(G24,[1]怪物表!$A:$A,0),1)</f>
        <v>盾兵（紫）</v>
      </c>
      <c r="E24" s="7"/>
      <c r="F24" s="4" t="s">
        <v>104</v>
      </c>
      <c r="G24" s="4">
        <v>110104</v>
      </c>
      <c r="H24" s="8" t="str">
        <f>IF(G24="","",INDEX([1]怪物表!$C:$C,MATCH(G24,[1]怪物表!$A:$A,0)))</f>
        <v>盾兵（紫）</v>
      </c>
      <c r="I24" s="4"/>
      <c r="J24" s="4" t="str">
        <f>IF(I24="","",INDEX([1]怪物阵型表!$B:$B,MATCH(I24,[1]怪物阵型表!$A:$A,0)))</f>
        <v/>
      </c>
      <c r="K24" s="4"/>
      <c r="L24" s="4"/>
      <c r="M24" s="4"/>
      <c r="N24" s="4"/>
      <c r="O24" s="4" t="str">
        <f>IF(N24="","",INDEX([2]物品表!$B:$B,MATCH(N24,[2]物品表!$A:$A,0)))</f>
        <v/>
      </c>
      <c r="P24" s="4"/>
      <c r="Q24" s="7" t="s">
        <v>105</v>
      </c>
      <c r="R24" s="7" t="s">
        <v>29</v>
      </c>
      <c r="S24" s="9">
        <v>4</v>
      </c>
      <c r="T24" s="4"/>
      <c r="U24" s="9">
        <v>2</v>
      </c>
      <c r="V24" s="4" t="str">
        <f t="shared" si="8"/>
        <v/>
      </c>
      <c r="W24" s="4"/>
      <c r="X24" s="4"/>
      <c r="Y24" s="4"/>
      <c r="Z24" s="28"/>
      <c r="AA24" s="77">
        <f>COUNTIF([3]经验升级表!$C:$C,"&lt;="&amp;SUMIFS($AB$4:AB24,$C$4:C24,C24))</f>
        <v>0</v>
      </c>
      <c r="AB24" s="77">
        <f>IFERROR(INDEX([1]怪物表!$U:$U,MATCH(G24,[1]怪物表!$A:$A,0),1)*S24/U24,0)*AC24</f>
        <v>0</v>
      </c>
      <c r="AC24" s="77">
        <f t="shared" si="1"/>
        <v>10</v>
      </c>
      <c r="AD24" s="77">
        <f>IFERROR(INDEX([1]怪物表!$J:$J,MATCH(G24,[1]怪物表!$A:$A,0),1),0)*AE24</f>
        <v>20</v>
      </c>
      <c r="AE24" s="77">
        <f t="shared" si="2"/>
        <v>20</v>
      </c>
    </row>
    <row r="25" spans="1:46" x14ac:dyDescent="0.45">
      <c r="A25" s="4"/>
      <c r="B25" s="4">
        <v>101022</v>
      </c>
      <c r="C25" s="6" t="s">
        <v>28</v>
      </c>
      <c r="D25" s="4" t="str">
        <f>INDEX([1]怪物表!$C:$C,MATCH(G25,[1]怪物表!$A:$A,0),1)</f>
        <v>盾兵（紫）</v>
      </c>
      <c r="E25" s="7"/>
      <c r="F25" s="4" t="s">
        <v>104</v>
      </c>
      <c r="G25" s="4">
        <v>110104</v>
      </c>
      <c r="H25" s="8" t="str">
        <f>IF(G25="","",INDEX([1]怪物表!$C:$C,MATCH(G25,[1]怪物表!$A:$A,0)))</f>
        <v>盾兵（紫）</v>
      </c>
      <c r="I25" s="4"/>
      <c r="J25" s="4" t="str">
        <f>IF(I25="","",INDEX([1]怪物阵型表!$B:$B,MATCH(I25,[1]怪物阵型表!$A:$A,0)))</f>
        <v/>
      </c>
      <c r="K25" s="4"/>
      <c r="L25" s="4"/>
      <c r="M25" s="4"/>
      <c r="N25" s="4"/>
      <c r="O25" s="4" t="str">
        <f>IF(N25="","",INDEX([2]物品表!$B:$B,MATCH(N25,[2]物品表!$A:$A,0)))</f>
        <v/>
      </c>
      <c r="P25" s="4"/>
      <c r="Q25" s="7" t="s">
        <v>31</v>
      </c>
      <c r="R25" s="7" t="s">
        <v>29</v>
      </c>
      <c r="S25" s="9">
        <v>3</v>
      </c>
      <c r="T25" s="4"/>
      <c r="U25" s="9">
        <v>6</v>
      </c>
      <c r="V25" s="4" t="str">
        <f t="shared" si="8"/>
        <v/>
      </c>
      <c r="W25" s="4"/>
      <c r="X25" s="4"/>
      <c r="Y25" s="4"/>
      <c r="Z25" s="28"/>
      <c r="AA25" s="77">
        <f>COUNTIF([3]经验升级表!$C:$C,"&lt;="&amp;SUMIFS($AB$4:AB25,$C$4:C25,C25))</f>
        <v>0</v>
      </c>
      <c r="AB25" s="77">
        <f>IFERROR(INDEX([1]怪物表!$U:$U,MATCH(G25,[1]怪物表!$A:$A,0),1)*S25/U25,0)*AC25</f>
        <v>0</v>
      </c>
      <c r="AC25" s="77">
        <f t="shared" si="1"/>
        <v>10</v>
      </c>
      <c r="AD25" s="77">
        <f>IFERROR(INDEX([1]怪物表!$J:$J,MATCH(G25,[1]怪物表!$A:$A,0),1),0)*AE25</f>
        <v>5</v>
      </c>
      <c r="AE25" s="77">
        <f t="shared" si="2"/>
        <v>5</v>
      </c>
    </row>
    <row r="26" spans="1:46" s="46" customFormat="1" x14ac:dyDescent="0.45">
      <c r="A26" s="20"/>
      <c r="B26" s="20">
        <v>101023</v>
      </c>
      <c r="C26" s="22" t="s">
        <v>28</v>
      </c>
      <c r="D26" s="20" t="str">
        <f>INDEX([1]怪物表!$C:$C,MATCH(G26,[1]怪物表!$A:$A,0),1)</f>
        <v>大熊</v>
      </c>
      <c r="E26" s="21"/>
      <c r="F26" s="20">
        <v>125</v>
      </c>
      <c r="G26" s="20">
        <v>110105</v>
      </c>
      <c r="H26" s="23" t="str">
        <f>IF(G26="","",INDEX([1]怪物表!$C:$C,MATCH(G26,[1]怪物表!$A:$A,0)))</f>
        <v>大熊</v>
      </c>
      <c r="I26" s="20"/>
      <c r="J26" s="20" t="str">
        <f>IF(I26="","",INDEX([1]怪物阵型表!$B:$B,MATCH(I26,[1]怪物阵型表!$A:$A,0)))</f>
        <v/>
      </c>
      <c r="K26" s="20"/>
      <c r="L26" s="20"/>
      <c r="M26" s="20"/>
      <c r="N26" s="20"/>
      <c r="O26" s="20" t="str">
        <f>IF(N26="","",INDEX([2]物品表!$B:$B,MATCH(N26,[2]物品表!$A:$A,0)))</f>
        <v/>
      </c>
      <c r="P26" s="20"/>
      <c r="Q26" s="21" t="s">
        <v>120</v>
      </c>
      <c r="R26" s="21" t="s">
        <v>29</v>
      </c>
      <c r="S26" s="24">
        <v>1</v>
      </c>
      <c r="T26" s="20"/>
      <c r="U26" s="24">
        <v>0</v>
      </c>
      <c r="V26" s="20" t="str">
        <f t="shared" si="8"/>
        <v/>
      </c>
      <c r="W26" s="20"/>
      <c r="X26" s="20"/>
      <c r="Y26" s="20"/>
      <c r="Z26" s="79"/>
      <c r="AA26" s="77">
        <f>COUNTIF([3]经验升级表!$C:$C,"&lt;="&amp;SUMIFS($AB$4:AB26,$C$4:C26,C26))</f>
        <v>0</v>
      </c>
      <c r="AB26" s="77">
        <f>IFERROR(INDEX([1]怪物表!$U:$U,MATCH(G26,[1]怪物表!$A:$A,0),1)*S26/U26,0)*AC26</f>
        <v>0</v>
      </c>
      <c r="AC26" s="77">
        <f t="shared" si="1"/>
        <v>1</v>
      </c>
      <c r="AD26" s="77">
        <f>IFERROR(INDEX([1]怪物表!$J:$J,MATCH(G26,[1]怪物表!$A:$A,0),1),0)*AE26</f>
        <v>0</v>
      </c>
      <c r="AE26" s="77">
        <f t="shared" si="2"/>
        <v>0</v>
      </c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</row>
    <row r="27" spans="1:46" x14ac:dyDescent="0.45">
      <c r="A27" s="4"/>
      <c r="B27" s="4">
        <v>101024</v>
      </c>
      <c r="C27" s="6" t="s">
        <v>28</v>
      </c>
      <c r="D27" s="4"/>
      <c r="E27" s="7"/>
      <c r="F27" s="4">
        <v>120</v>
      </c>
      <c r="G27" s="4"/>
      <c r="H27" s="8" t="str">
        <f>IF(G27="","",INDEX([1]怪物表!$C:$C,MATCH(G27,[1]怪物表!$A:$A,0)))</f>
        <v/>
      </c>
      <c r="I27" s="4">
        <v>100101</v>
      </c>
      <c r="J27" s="4" t="str">
        <f>IF(I27="","",INDEX([1]怪物阵型表!$B:$B,MATCH(I27,[1]怪物阵型表!$A:$A,0)))</f>
        <v>冲锋阵型</v>
      </c>
      <c r="K27" s="4"/>
      <c r="L27" s="4"/>
      <c r="M27" s="4"/>
      <c r="N27" s="4"/>
      <c r="O27" s="4" t="str">
        <f>IF(N27="","",INDEX([2]物品表!$B:$B,MATCH(N27,[2]物品表!$A:$A,0)))</f>
        <v/>
      </c>
      <c r="P27" s="4"/>
      <c r="Q27" s="7" t="s">
        <v>309</v>
      </c>
      <c r="R27" s="7" t="s">
        <v>29</v>
      </c>
      <c r="S27" s="9">
        <v>1</v>
      </c>
      <c r="T27" s="4"/>
      <c r="U27" s="9">
        <v>0</v>
      </c>
      <c r="V27" s="4" t="str">
        <f>IF(W27=1,"TID_Survivor_Notice_Occur_2",IF(W27=2,"TID_Survivor_Notice_Occur_1",""))</f>
        <v/>
      </c>
      <c r="W27" s="4"/>
      <c r="X27" s="4"/>
      <c r="Y27" s="4"/>
      <c r="Z27" s="28"/>
      <c r="AA27" s="77">
        <f>COUNTIF([3]经验升级表!$C:$C,"&lt;="&amp;SUMIFS($AB$4:AB27,$C$4:C27,C27))</f>
        <v>0</v>
      </c>
      <c r="AB27" s="77">
        <f>IFERROR(INDEX([1]怪物表!$U:$U,MATCH(G27,[1]怪物表!$A:$A,0),1)*S27/U27,0)*AC27</f>
        <v>0</v>
      </c>
      <c r="AC27" s="77">
        <f t="shared" si="1"/>
        <v>1</v>
      </c>
      <c r="AD27" s="77">
        <f>IFERROR(INDEX([1]怪物表!$J:$J,MATCH(G27,[1]怪物表!$A:$A,0),1),0)*AE27</f>
        <v>0</v>
      </c>
      <c r="AE27" s="77">
        <f t="shared" si="2"/>
        <v>0</v>
      </c>
    </row>
    <row r="28" spans="1:46" x14ac:dyDescent="0.45">
      <c r="A28" s="4"/>
      <c r="B28" s="4">
        <v>101025</v>
      </c>
      <c r="C28" s="6" t="s">
        <v>28</v>
      </c>
      <c r="D28" s="4"/>
      <c r="E28" s="7"/>
      <c r="F28" s="4">
        <v>127</v>
      </c>
      <c r="G28" s="4"/>
      <c r="H28" s="8" t="str">
        <f>IF(G28="","",INDEX([1]怪物表!$C:$C,MATCH(G28,[1]怪物表!$A:$A,0)))</f>
        <v/>
      </c>
      <c r="I28" s="4">
        <v>100101</v>
      </c>
      <c r="J28" s="4" t="str">
        <f>IF(I28="","",INDEX([1]怪物阵型表!$B:$B,MATCH(I28,[1]怪物阵型表!$A:$A,0)))</f>
        <v>冲锋阵型</v>
      </c>
      <c r="K28" s="4"/>
      <c r="L28" s="4"/>
      <c r="M28" s="4"/>
      <c r="N28" s="4"/>
      <c r="O28" s="4" t="str">
        <f>IF(N28="","",INDEX([2]物品表!$B:$B,MATCH(N28,[2]物品表!$A:$A,0)))</f>
        <v/>
      </c>
      <c r="P28" s="4"/>
      <c r="Q28" s="7" t="s">
        <v>309</v>
      </c>
      <c r="R28" s="7" t="s">
        <v>29</v>
      </c>
      <c r="S28" s="9">
        <v>1</v>
      </c>
      <c r="T28" s="4"/>
      <c r="U28" s="9">
        <v>0</v>
      </c>
      <c r="V28" s="4" t="str">
        <f>IF(W28=1,"TID_Survivor_Notice_Occur_2",IF(W28=2,"TID_Survivor_Notice_Occur_1",""))</f>
        <v/>
      </c>
      <c r="W28" s="4"/>
      <c r="X28" s="4"/>
      <c r="Y28" s="4"/>
      <c r="Z28" s="28"/>
      <c r="AA28" s="77">
        <f>COUNTIF([3]经验升级表!$C:$C,"&lt;="&amp;SUMIFS($AB$4:AB28,$C$4:C28,C28))</f>
        <v>0</v>
      </c>
      <c r="AB28" s="77">
        <f>IFERROR(INDEX([1]怪物表!$U:$U,MATCH(G28,[1]怪物表!$A:$A,0),1)*S28/U28,0)*AC28</f>
        <v>0</v>
      </c>
      <c r="AC28" s="77">
        <f t="shared" si="1"/>
        <v>1</v>
      </c>
      <c r="AD28" s="77">
        <f>IFERROR(INDEX([1]怪物表!$J:$J,MATCH(G28,[1]怪物表!$A:$A,0),1),0)*AE28</f>
        <v>0</v>
      </c>
      <c r="AE28" s="77">
        <f t="shared" si="2"/>
        <v>0</v>
      </c>
    </row>
    <row r="29" spans="1:46" x14ac:dyDescent="0.45">
      <c r="A29" s="4"/>
      <c r="B29" s="4">
        <v>101026</v>
      </c>
      <c r="C29" s="6" t="s">
        <v>28</v>
      </c>
      <c r="D29" s="4" t="str">
        <f>INDEX([1]怪物表!$C:$C,MATCH(G29,[1]怪物表!$A:$A,0),1)</f>
        <v>剑兵1</v>
      </c>
      <c r="E29" s="7"/>
      <c r="F29" s="4" t="s">
        <v>38</v>
      </c>
      <c r="G29" s="4">
        <v>110103</v>
      </c>
      <c r="H29" s="8" t="str">
        <f>IF(G29="","",INDEX([1]怪物表!$C:$C,MATCH(G29,[1]怪物表!$A:$A,0)))</f>
        <v>剑兵1</v>
      </c>
      <c r="I29" s="4"/>
      <c r="J29" s="4" t="str">
        <f>IF(I29="","",INDEX([1]怪物阵型表!$B:$B,MATCH(I29,[1]怪物阵型表!$A:$A,0)))</f>
        <v/>
      </c>
      <c r="K29" s="4"/>
      <c r="L29" s="4"/>
      <c r="M29" s="4"/>
      <c r="N29" s="4"/>
      <c r="O29" s="4" t="str">
        <f>IF(N29="","",INDEX([2]物品表!$B:$B,MATCH(N29,[2]物品表!$A:$A,0)))</f>
        <v/>
      </c>
      <c r="P29" s="4"/>
      <c r="Q29" s="80" t="s">
        <v>31</v>
      </c>
      <c r="R29" s="7" t="s">
        <v>29</v>
      </c>
      <c r="S29" s="9">
        <v>3</v>
      </c>
      <c r="T29" s="4"/>
      <c r="U29" s="9">
        <v>1</v>
      </c>
      <c r="V29" s="4" t="str">
        <f t="shared" si="8"/>
        <v/>
      </c>
      <c r="W29" s="4"/>
      <c r="X29" s="4"/>
      <c r="Y29" s="4"/>
      <c r="Z29" s="28"/>
      <c r="AA29" s="77">
        <f>COUNTIF([3]经验升级表!$C:$C,"&lt;="&amp;SUMIFS($AB$4:AB29,$C$4:C29,C29))</f>
        <v>0</v>
      </c>
      <c r="AB29" s="77">
        <f>IFERROR(INDEX([1]怪物表!$U:$U,MATCH(G29,[1]怪物表!$A:$A,0),1)*S29/U29,0)*AC29</f>
        <v>0</v>
      </c>
      <c r="AC29" s="77">
        <f t="shared" si="1"/>
        <v>30</v>
      </c>
      <c r="AD29" s="77">
        <f>IFERROR(INDEX([1]怪物表!$J:$J,MATCH(G29,[1]怪物表!$A:$A,0),1),0)*AE29</f>
        <v>90</v>
      </c>
      <c r="AE29" s="77">
        <f t="shared" si="2"/>
        <v>90</v>
      </c>
    </row>
    <row r="30" spans="1:46" x14ac:dyDescent="0.45">
      <c r="A30" s="4"/>
      <c r="B30" s="4">
        <v>101027</v>
      </c>
      <c r="C30" s="6" t="s">
        <v>28</v>
      </c>
      <c r="D30" s="4" t="str">
        <f>INDEX([1]怪物表!$C:$C,MATCH(G30,[1]怪物表!$A:$A,0),1)</f>
        <v>盾兵（紫）</v>
      </c>
      <c r="E30" s="7"/>
      <c r="F30" s="4" t="s">
        <v>38</v>
      </c>
      <c r="G30" s="4">
        <v>110104</v>
      </c>
      <c r="H30" s="8" t="str">
        <f>IF(G30="","",INDEX([1]怪物表!$C:$C,MATCH(G30,[1]怪物表!$A:$A,0)))</f>
        <v>盾兵（紫）</v>
      </c>
      <c r="I30" s="4"/>
      <c r="J30" s="4" t="str">
        <f>IF(I30="","",INDEX([1]怪物阵型表!$B:$B,MATCH(I30,[1]怪物阵型表!$A:$A,0)))</f>
        <v/>
      </c>
      <c r="K30" s="4"/>
      <c r="L30" s="4"/>
      <c r="M30" s="4"/>
      <c r="N30" s="4"/>
      <c r="O30" s="4" t="str">
        <f>IF(N30="","",INDEX([2]物品表!$B:$B,MATCH(N30,[2]物品表!$A:$A,0)))</f>
        <v/>
      </c>
      <c r="P30" s="4"/>
      <c r="Q30" s="7" t="s">
        <v>31</v>
      </c>
      <c r="R30" s="7" t="s">
        <v>29</v>
      </c>
      <c r="S30" s="9">
        <v>1</v>
      </c>
      <c r="T30" s="4"/>
      <c r="U30" s="9">
        <v>2</v>
      </c>
      <c r="V30" s="4" t="str">
        <f t="shared" si="8"/>
        <v/>
      </c>
      <c r="W30" s="4"/>
      <c r="X30" s="4"/>
      <c r="Y30" s="4"/>
      <c r="Z30" s="28"/>
      <c r="AA30" s="77">
        <f>COUNTIF([3]经验升级表!$C:$C,"&lt;="&amp;SUMIFS($AB$4:AB30,$C$4:C30,C30))</f>
        <v>0</v>
      </c>
      <c r="AB30" s="77">
        <f>IFERROR(INDEX([1]怪物表!$U:$U,MATCH(G30,[1]怪物表!$A:$A,0),1)*S30/U30,0)*AC30</f>
        <v>0</v>
      </c>
      <c r="AC30" s="77">
        <f t="shared" si="1"/>
        <v>30</v>
      </c>
      <c r="AD30" s="77">
        <f>IFERROR(INDEX([1]怪物表!$J:$J,MATCH(G30,[1]怪物表!$A:$A,0),1),0)*AE30</f>
        <v>15</v>
      </c>
      <c r="AE30" s="77">
        <f t="shared" si="2"/>
        <v>15</v>
      </c>
    </row>
    <row r="31" spans="1:46" x14ac:dyDescent="0.45">
      <c r="A31" s="4"/>
      <c r="B31" s="7">
        <v>101901</v>
      </c>
      <c r="C31" s="6" t="s">
        <v>28</v>
      </c>
      <c r="D31" s="4" t="s">
        <v>40</v>
      </c>
      <c r="E31" s="7"/>
      <c r="F31" s="4">
        <v>0</v>
      </c>
      <c r="G31" s="4"/>
      <c r="H31" s="8" t="str">
        <f>IF(G31="","",INDEX([1]怪物表!$C:$C,MATCH(G31,[1]怪物表!$A:$A,0)))</f>
        <v/>
      </c>
      <c r="I31" s="4"/>
      <c r="J31" s="4" t="str">
        <f>IF(I31="","",INDEX([1]怪物阵型表!$B:$B,MATCH(I31,[1]怪物阵型表!$A:$A,0)))</f>
        <v/>
      </c>
      <c r="K31" s="4"/>
      <c r="L31" s="4"/>
      <c r="M31" s="4"/>
      <c r="N31" s="4">
        <v>4</v>
      </c>
      <c r="O31" s="4" t="str">
        <f>IF(N31="","",INDEX([2]物品表!$B:$B,MATCH(N31,[2]物品表!$A:$A,0)))</f>
        <v>Survivor_Item_3</v>
      </c>
      <c r="P31" s="4"/>
      <c r="Q31" s="7" t="s">
        <v>302</v>
      </c>
      <c r="R31" s="7" t="s">
        <v>29</v>
      </c>
      <c r="S31" s="9">
        <v>8</v>
      </c>
      <c r="T31" s="4"/>
      <c r="U31" s="9">
        <v>0</v>
      </c>
      <c r="V31" s="4" t="str">
        <f t="shared" si="8"/>
        <v/>
      </c>
      <c r="W31" s="4"/>
      <c r="X31" s="4"/>
      <c r="Y31" s="4"/>
      <c r="Z31" s="28"/>
      <c r="AA31" s="77">
        <f>COUNTIF([3]经验升级表!$C:$C,"&lt;="&amp;SUMIFS($AB$4:AB31,$C$4:C31,C31))</f>
        <v>0</v>
      </c>
      <c r="AB31" s="77">
        <f>IFERROR(INDEX([1]怪物表!$U:$U,MATCH(G31,[1]怪物表!$A:$A,0),1)*S31/U31,0)*AC31</f>
        <v>0</v>
      </c>
      <c r="AC31" s="77">
        <f t="shared" si="1"/>
        <v>1</v>
      </c>
      <c r="AD31" s="77">
        <f>IFERROR(INDEX([1]怪物表!$J:$J,MATCH(G31,[1]怪物表!$A:$A,0),1),0)*AE31</f>
        <v>0</v>
      </c>
      <c r="AE31" s="77">
        <f t="shared" si="2"/>
        <v>0</v>
      </c>
    </row>
    <row r="32" spans="1:46" x14ac:dyDescent="0.45">
      <c r="A32" s="4"/>
      <c r="B32" s="7">
        <v>101902</v>
      </c>
      <c r="C32" s="6" t="s">
        <v>28</v>
      </c>
      <c r="D32" s="4" t="s">
        <v>41</v>
      </c>
      <c r="E32" s="7"/>
      <c r="F32" s="4">
        <v>60</v>
      </c>
      <c r="G32" s="4"/>
      <c r="H32" s="8" t="str">
        <f>IF(G32="","",INDEX([1]怪物表!$C:$C,MATCH(G32,[1]怪物表!$A:$A,0)))</f>
        <v/>
      </c>
      <c r="I32" s="4"/>
      <c r="J32" s="4" t="str">
        <f>IF(I32="","",INDEX([1]怪物阵型表!$B:$B,MATCH(I32,[1]怪物阵型表!$A:$A,0)))</f>
        <v/>
      </c>
      <c r="K32" s="4"/>
      <c r="L32" s="4"/>
      <c r="M32" s="4"/>
      <c r="N32" s="4">
        <v>14</v>
      </c>
      <c r="O32" s="4" t="str">
        <f>IF(N32="","",INDEX([2]物品表!$B:$B,MATCH(N32,[2]物品表!$A:$A,0)))</f>
        <v>Survivor_Item_8</v>
      </c>
      <c r="P32" s="4"/>
      <c r="Q32" s="7" t="s">
        <v>107</v>
      </c>
      <c r="R32" s="7" t="s">
        <v>29</v>
      </c>
      <c r="S32" s="9">
        <v>2</v>
      </c>
      <c r="T32" s="4"/>
      <c r="U32" s="9">
        <v>0</v>
      </c>
      <c r="V32" s="4" t="str">
        <f t="shared" si="8"/>
        <v/>
      </c>
      <c r="W32" s="4"/>
      <c r="X32" s="4"/>
      <c r="Y32" s="4"/>
      <c r="Z32" s="28"/>
      <c r="AA32" s="77">
        <f>COUNTIF([3]经验升级表!$C:$C,"&lt;="&amp;SUMIFS($AB$4:AB32,$C$4:C32,C32))</f>
        <v>0</v>
      </c>
      <c r="AB32" s="77">
        <f>IFERROR(INDEX([1]怪物表!$U:$U,MATCH(G32,[1]怪物表!$A:$A,0),1)*S32/U32,0)*AC32</f>
        <v>0</v>
      </c>
      <c r="AC32" s="77">
        <f t="shared" si="1"/>
        <v>1</v>
      </c>
      <c r="AD32" s="77">
        <f>IFERROR(INDEX([1]怪物表!$J:$J,MATCH(G32,[1]怪物表!$A:$A,0),1),0)*AE32</f>
        <v>0</v>
      </c>
      <c r="AE32" s="77">
        <f t="shared" si="2"/>
        <v>0</v>
      </c>
    </row>
    <row r="33" spans="1:46" x14ac:dyDescent="0.45">
      <c r="A33" s="4"/>
      <c r="B33" s="7">
        <v>101903</v>
      </c>
      <c r="C33" s="6" t="s">
        <v>28</v>
      </c>
      <c r="D33" s="4" t="s">
        <v>41</v>
      </c>
      <c r="E33" s="7"/>
      <c r="F33" s="4">
        <v>120</v>
      </c>
      <c r="G33" s="4"/>
      <c r="H33" s="8" t="str">
        <f>IF(G33="","",INDEX([1]怪物表!$C:$C,MATCH(G33,[1]怪物表!$A:$A,0)))</f>
        <v/>
      </c>
      <c r="I33" s="4"/>
      <c r="J33" s="4" t="str">
        <f>IF(I33="","",INDEX([1]怪物阵型表!$B:$B,MATCH(I33,[1]怪物阵型表!$A:$A,0)))</f>
        <v/>
      </c>
      <c r="K33" s="4"/>
      <c r="L33" s="4"/>
      <c r="M33" s="4"/>
      <c r="N33" s="4">
        <v>14</v>
      </c>
      <c r="O33" s="4" t="str">
        <f>IF(N33="","",INDEX([2]物品表!$B:$B,MATCH(N33,[2]物品表!$A:$A,0)))</f>
        <v>Survivor_Item_8</v>
      </c>
      <c r="P33" s="4"/>
      <c r="Q33" s="7" t="s">
        <v>107</v>
      </c>
      <c r="R33" s="7" t="s">
        <v>29</v>
      </c>
      <c r="S33" s="9">
        <v>2</v>
      </c>
      <c r="T33" s="4"/>
      <c r="U33" s="9">
        <v>0</v>
      </c>
      <c r="V33" s="4" t="str">
        <f t="shared" si="8"/>
        <v/>
      </c>
      <c r="W33" s="4"/>
      <c r="X33" s="4"/>
      <c r="Y33" s="4"/>
      <c r="Z33" s="28"/>
      <c r="AA33" s="77">
        <f>COUNTIF([3]经验升级表!$C:$C,"&lt;="&amp;SUMIFS($AB$4:AB33,$C$4:C33,C33))</f>
        <v>0</v>
      </c>
      <c r="AB33" s="77">
        <f>IFERROR(INDEX([1]怪物表!$U:$U,MATCH(G33,[1]怪物表!$A:$A,0),1)*S33/U33,0)*AC33</f>
        <v>0</v>
      </c>
      <c r="AC33" s="77">
        <f t="shared" si="1"/>
        <v>1</v>
      </c>
      <c r="AD33" s="77">
        <f>IFERROR(INDEX([1]怪物表!$J:$J,MATCH(G33,[1]怪物表!$A:$A,0),1),0)*AE33</f>
        <v>0</v>
      </c>
      <c r="AE33" s="77">
        <f t="shared" si="2"/>
        <v>0</v>
      </c>
    </row>
    <row r="34" spans="1:46" s="44" customFormat="1" x14ac:dyDescent="0.45">
      <c r="A34" s="15">
        <v>102</v>
      </c>
      <c r="B34" s="16">
        <v>102001</v>
      </c>
      <c r="C34" s="17" t="s">
        <v>42</v>
      </c>
      <c r="D34" s="15" t="str">
        <f>INDEX([1]怪物表!$C:$C,MATCH(G34,[1]怪物表!$A:$A,0),1)</f>
        <v>小狼</v>
      </c>
      <c r="E34" s="16"/>
      <c r="F34" s="15">
        <v>0</v>
      </c>
      <c r="G34" s="15">
        <v>110202</v>
      </c>
      <c r="H34" s="18" t="str">
        <f>IF(G34="","",INDEX([1]怪物表!$C:$C,MATCH(G34,[1]怪物表!$A:$A,0)))</f>
        <v>小狼</v>
      </c>
      <c r="I34" s="15"/>
      <c r="J34" s="15" t="str">
        <f>IF(I34="","",INDEX([1]怪物阵型表!$B:$B,MATCH(I34,[1]怪物阵型表!$A:$A,0)))</f>
        <v/>
      </c>
      <c r="K34" s="15"/>
      <c r="L34" s="15"/>
      <c r="M34" s="15"/>
      <c r="N34" s="15"/>
      <c r="O34" s="15" t="str">
        <f>IF(N34="","",INDEX([2]物品表!$B:$B,MATCH(N34,[2]物品表!$A:$A,0)))</f>
        <v/>
      </c>
      <c r="P34" s="15"/>
      <c r="Q34" s="16" t="s">
        <v>107</v>
      </c>
      <c r="R34" s="16" t="s">
        <v>29</v>
      </c>
      <c r="S34" s="19">
        <v>5</v>
      </c>
      <c r="T34" s="15"/>
      <c r="U34" s="19">
        <v>0</v>
      </c>
      <c r="V34" s="15" t="str">
        <f t="shared" si="8"/>
        <v/>
      </c>
      <c r="W34" s="15"/>
      <c r="X34" s="15"/>
      <c r="Y34" s="15"/>
      <c r="Z34" s="76"/>
      <c r="AA34" s="77">
        <f>COUNTIF([3]经验升级表!$C:$C,"&lt;="&amp;SUMIFS($AB$4:AB34,$C$4:C34,C34))</f>
        <v>0</v>
      </c>
      <c r="AB34" s="77">
        <f>IFERROR(INDEX([1]怪物表!$U:$U,MATCH(G34,[1]怪物表!$A:$A,0),1)*S34/U34,0)*AC34</f>
        <v>0</v>
      </c>
      <c r="AC34" s="77">
        <f t="shared" si="1"/>
        <v>1</v>
      </c>
      <c r="AD34" s="77">
        <f>IFERROR(INDEX([1]怪物表!$J:$J,MATCH(G34,[1]怪物表!$A:$A,0),1),0)*AE34</f>
        <v>0</v>
      </c>
      <c r="AE34" s="77">
        <f t="shared" si="2"/>
        <v>0</v>
      </c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</row>
    <row r="35" spans="1:46" x14ac:dyDescent="0.45">
      <c r="A35" s="4"/>
      <c r="B35" s="7">
        <v>102002</v>
      </c>
      <c r="C35" s="6" t="s">
        <v>42</v>
      </c>
      <c r="D35" s="4" t="str">
        <f>INDEX([1]怪物表!$C:$C,MATCH(G35,[1]怪物表!$A:$A,0),1)</f>
        <v>小狼</v>
      </c>
      <c r="E35" s="7"/>
      <c r="F35" s="4" t="s">
        <v>30</v>
      </c>
      <c r="G35" s="4">
        <v>110202</v>
      </c>
      <c r="H35" s="8" t="str">
        <f>IF(G35="","",INDEX([1]怪物表!$C:$C,MATCH(G35,[1]怪物表!$A:$A,0)))</f>
        <v>小狼</v>
      </c>
      <c r="I35" s="4"/>
      <c r="J35" s="4" t="str">
        <f>IF(I35="","",INDEX([1]怪物阵型表!$B:$B,MATCH(I35,[1]怪物阵型表!$A:$A,0)))</f>
        <v/>
      </c>
      <c r="K35" s="4"/>
      <c r="L35" s="4"/>
      <c r="M35" s="4"/>
      <c r="N35" s="4"/>
      <c r="O35" s="4" t="str">
        <f>IF(N35="","",INDEX([2]物品表!$B:$B,MATCH(N35,[2]物品表!$A:$A,0)))</f>
        <v/>
      </c>
      <c r="P35" s="4"/>
      <c r="Q35" s="7" t="s">
        <v>105</v>
      </c>
      <c r="R35" s="7" t="s">
        <v>29</v>
      </c>
      <c r="S35" s="9">
        <v>1</v>
      </c>
      <c r="T35" s="4"/>
      <c r="U35" s="9">
        <v>1</v>
      </c>
      <c r="V35" s="4" t="str">
        <f t="shared" si="8"/>
        <v/>
      </c>
      <c r="W35" s="4"/>
      <c r="X35" s="4"/>
      <c r="Y35" s="4"/>
      <c r="Z35" s="28"/>
      <c r="AA35" s="77">
        <f>COUNTIF([3]经验升级表!$C:$C,"&lt;="&amp;SUMIFS($AB$4:AB35,$C$4:C35,C35))</f>
        <v>0</v>
      </c>
      <c r="AB35" s="77">
        <f>IFERROR(INDEX([1]怪物表!$U:$U,MATCH(G35,[1]怪物表!$A:$A,0),1)*S35/U35,0)*AC35</f>
        <v>0</v>
      </c>
      <c r="AC35" s="77">
        <f t="shared" si="1"/>
        <v>30</v>
      </c>
      <c r="AD35" s="77">
        <f>IFERROR(INDEX([1]怪物表!$J:$J,MATCH(G35,[1]怪物表!$A:$A,0),1),0)*AE35</f>
        <v>30</v>
      </c>
      <c r="AE35" s="77">
        <f t="shared" si="2"/>
        <v>30</v>
      </c>
    </row>
    <row r="36" spans="1:46" x14ac:dyDescent="0.45">
      <c r="A36" s="4"/>
      <c r="B36" s="7">
        <v>102003</v>
      </c>
      <c r="C36" s="6" t="s">
        <v>42</v>
      </c>
      <c r="D36" s="4" t="str">
        <f>INDEX([1]怪物表!$C:$C,MATCH(G36,[1]怪物表!$A:$A,0),1)</f>
        <v>小狼</v>
      </c>
      <c r="E36" s="7"/>
      <c r="F36" s="4" t="s">
        <v>30</v>
      </c>
      <c r="G36" s="4">
        <v>110202</v>
      </c>
      <c r="H36" s="8" t="str">
        <f>IF(G36="","",INDEX([1]怪物表!$C:$C,MATCH(G36,[1]怪物表!$A:$A,0)))</f>
        <v>小狼</v>
      </c>
      <c r="I36" s="4"/>
      <c r="J36" s="4" t="str">
        <f>IF(I36="","",INDEX([1]怪物阵型表!$B:$B,MATCH(I36,[1]怪物阵型表!$A:$A,0)))</f>
        <v/>
      </c>
      <c r="K36" s="4"/>
      <c r="L36" s="4"/>
      <c r="M36" s="4"/>
      <c r="N36" s="4"/>
      <c r="O36" s="4" t="str">
        <f>IF(N36="","",INDEX([2]物品表!$B:$B,MATCH(N36,[2]物品表!$A:$A,0)))</f>
        <v/>
      </c>
      <c r="P36" s="4"/>
      <c r="Q36" s="7" t="s">
        <v>105</v>
      </c>
      <c r="R36" s="7" t="s">
        <v>29</v>
      </c>
      <c r="S36" s="9">
        <v>2</v>
      </c>
      <c r="T36" s="4"/>
      <c r="U36" s="9">
        <v>5</v>
      </c>
      <c r="V36" s="4" t="str">
        <f t="shared" si="8"/>
        <v/>
      </c>
      <c r="W36" s="4"/>
      <c r="X36" s="4"/>
      <c r="Y36" s="4"/>
      <c r="Z36" s="28"/>
      <c r="AA36" s="77">
        <f>COUNTIF([3]经验升级表!$C:$C,"&lt;="&amp;SUMIFS($AB$4:AB36,$C$4:C36,C36))</f>
        <v>0</v>
      </c>
      <c r="AB36" s="77">
        <f>IFERROR(INDEX([1]怪物表!$U:$U,MATCH(G36,[1]怪物表!$A:$A,0),1)*S36/U36,0)*AC36</f>
        <v>0</v>
      </c>
      <c r="AC36" s="77">
        <f t="shared" si="1"/>
        <v>30</v>
      </c>
      <c r="AD36" s="77">
        <f>IFERROR(INDEX([1]怪物表!$J:$J,MATCH(G36,[1]怪物表!$A:$A,0),1),0)*AE36</f>
        <v>12</v>
      </c>
      <c r="AE36" s="77">
        <f t="shared" si="2"/>
        <v>12</v>
      </c>
    </row>
    <row r="37" spans="1:46" x14ac:dyDescent="0.45">
      <c r="A37" s="4"/>
      <c r="B37" s="7">
        <v>102004</v>
      </c>
      <c r="C37" s="6" t="s">
        <v>42</v>
      </c>
      <c r="D37" s="4"/>
      <c r="E37" s="7"/>
      <c r="F37" s="4">
        <v>30</v>
      </c>
      <c r="G37" s="4"/>
      <c r="H37" s="8" t="str">
        <f>IF(G37="","",INDEX([1]怪物表!$C:$C,MATCH(G37,[1]怪物表!$A:$A,0)))</f>
        <v/>
      </c>
      <c r="I37" s="4">
        <v>100201</v>
      </c>
      <c r="J37" s="4" t="str">
        <f>IF(I37="","",INDEX([1]怪物阵型表!$B:$B,MATCH(I37,[1]怪物阵型表!$A:$A,0)))</f>
        <v>冲锋阵型</v>
      </c>
      <c r="K37" s="4"/>
      <c r="L37" s="4"/>
      <c r="M37" s="4"/>
      <c r="N37" s="4"/>
      <c r="O37" s="4" t="str">
        <f>IF(N37="","",INDEX([2]物品表!$B:$B,MATCH(N37,[2]物品表!$A:$A,0)))</f>
        <v/>
      </c>
      <c r="P37" s="4"/>
      <c r="Q37" s="7" t="s">
        <v>309</v>
      </c>
      <c r="R37" s="7" t="s">
        <v>29</v>
      </c>
      <c r="S37" s="9">
        <v>1</v>
      </c>
      <c r="T37" s="4"/>
      <c r="U37" s="9">
        <v>0</v>
      </c>
      <c r="V37" s="4" t="str">
        <f t="shared" si="8"/>
        <v/>
      </c>
      <c r="W37" s="4"/>
      <c r="X37" s="4"/>
      <c r="Y37" s="4"/>
      <c r="Z37" s="28"/>
      <c r="AA37" s="77">
        <f>COUNTIF([3]经验升级表!$C:$C,"&lt;="&amp;SUMIFS($AB$4:AB37,$C$4:C37,C37))</f>
        <v>0</v>
      </c>
      <c r="AB37" s="77">
        <f>IFERROR(INDEX([1]怪物表!$U:$U,MATCH(G37,[1]怪物表!$A:$A,0),1)*S37/U37,0)*AC37</f>
        <v>0</v>
      </c>
      <c r="AC37" s="77">
        <f t="shared" si="1"/>
        <v>1</v>
      </c>
      <c r="AD37" s="77">
        <f>IFERROR(INDEX([1]怪物表!$J:$J,MATCH(G37,[1]怪物表!$A:$A,0),1),0)*AE37</f>
        <v>0</v>
      </c>
      <c r="AE37" s="77">
        <f t="shared" si="2"/>
        <v>0</v>
      </c>
    </row>
    <row r="38" spans="1:46" x14ac:dyDescent="0.45">
      <c r="A38" s="4"/>
      <c r="B38" s="7">
        <v>102005</v>
      </c>
      <c r="C38" s="6" t="s">
        <v>42</v>
      </c>
      <c r="D38" s="4" t="str">
        <f>INDEX([1]怪物表!$C:$C,MATCH(G38,[1]怪物表!$A:$A,0),1)</f>
        <v>小狼</v>
      </c>
      <c r="E38" s="7"/>
      <c r="F38" s="4" t="s">
        <v>43</v>
      </c>
      <c r="G38" s="4">
        <v>110202</v>
      </c>
      <c r="H38" s="8" t="str">
        <f>IF(G38="","",INDEX([1]怪物表!$C:$C,MATCH(G38,[1]怪物表!$A:$A,0)))</f>
        <v>小狼</v>
      </c>
      <c r="I38" s="4"/>
      <c r="J38" s="4" t="str">
        <f>IF(I38="","",INDEX([1]怪物阵型表!$B:$B,MATCH(I38,[1]怪物阵型表!$A:$A,0)))</f>
        <v/>
      </c>
      <c r="K38" s="4"/>
      <c r="L38" s="4"/>
      <c r="M38" s="4"/>
      <c r="N38" s="4"/>
      <c r="O38" s="4" t="str">
        <f>IF(N38="","",INDEX([2]物品表!$B:$B,MATCH(N38,[2]物品表!$A:$A,0)))</f>
        <v/>
      </c>
      <c r="P38" s="4"/>
      <c r="Q38" s="7" t="s">
        <v>105</v>
      </c>
      <c r="R38" s="7" t="s">
        <v>29</v>
      </c>
      <c r="S38" s="9">
        <v>1</v>
      </c>
      <c r="T38" s="4"/>
      <c r="U38" s="9">
        <v>1</v>
      </c>
      <c r="V38" s="4" t="str">
        <f t="shared" si="8"/>
        <v/>
      </c>
      <c r="W38" s="4"/>
      <c r="X38" s="4"/>
      <c r="Y38" s="4"/>
      <c r="Z38" s="28"/>
      <c r="AA38" s="77">
        <f>COUNTIF([3]经验升级表!$C:$C,"&lt;="&amp;SUMIFS($AB$4:AB38,$C$4:C38,C38))</f>
        <v>0</v>
      </c>
      <c r="AB38" s="77">
        <f>IFERROR(INDEX([1]怪物表!$U:$U,MATCH(G38,[1]怪物表!$A:$A,0),1)*S38/U38,0)*AC38</f>
        <v>0</v>
      </c>
      <c r="AC38" s="77">
        <f t="shared" si="1"/>
        <v>30</v>
      </c>
      <c r="AD38" s="77">
        <f>IFERROR(INDEX([1]怪物表!$J:$J,MATCH(G38,[1]怪物表!$A:$A,0),1),0)*AE38</f>
        <v>30</v>
      </c>
      <c r="AE38" s="77">
        <f t="shared" si="2"/>
        <v>30</v>
      </c>
    </row>
    <row r="39" spans="1:46" x14ac:dyDescent="0.45">
      <c r="A39" s="4"/>
      <c r="B39" s="7">
        <v>102006</v>
      </c>
      <c r="C39" s="6" t="s">
        <v>42</v>
      </c>
      <c r="D39" s="4" t="str">
        <f>INDEX([1]怪物表!$C:$C,MATCH(G39,[1]怪物表!$A:$A,0),1)</f>
        <v>盾兵（紫）</v>
      </c>
      <c r="E39" s="7"/>
      <c r="F39" s="4" t="s">
        <v>43</v>
      </c>
      <c r="G39" s="4">
        <v>110204</v>
      </c>
      <c r="H39" s="8" t="str">
        <f>IF(G39="","",INDEX([1]怪物表!$C:$C,MATCH(G39,[1]怪物表!$A:$A,0)))</f>
        <v>盾兵（紫）</v>
      </c>
      <c r="I39" s="4"/>
      <c r="J39" s="4" t="str">
        <f>IF(I39="","",INDEX([1]怪物阵型表!$B:$B,MATCH(I39,[1]怪物阵型表!$A:$A,0)))</f>
        <v/>
      </c>
      <c r="K39" s="4"/>
      <c r="L39" s="4"/>
      <c r="M39" s="4"/>
      <c r="N39" s="4"/>
      <c r="O39" s="4" t="str">
        <f>IF(N39="","",INDEX([2]物品表!$B:$B,MATCH(N39,[2]物品表!$A:$A,0)))</f>
        <v/>
      </c>
      <c r="P39" s="4"/>
      <c r="Q39" s="7" t="s">
        <v>105</v>
      </c>
      <c r="R39" s="7" t="s">
        <v>29</v>
      </c>
      <c r="S39" s="9">
        <v>1</v>
      </c>
      <c r="T39" s="4"/>
      <c r="U39" s="9">
        <v>2</v>
      </c>
      <c r="V39" s="4" t="str">
        <f t="shared" si="8"/>
        <v/>
      </c>
      <c r="W39" s="4"/>
      <c r="X39" s="4"/>
      <c r="Y39" s="4"/>
      <c r="Z39" s="28"/>
      <c r="AA39" s="77">
        <f>COUNTIF([3]经验升级表!$C:$C,"&lt;="&amp;SUMIFS($AB$4:AB39,$C$4:C39,C39))</f>
        <v>0</v>
      </c>
      <c r="AB39" s="77">
        <f>IFERROR(INDEX([1]怪物表!$U:$U,MATCH(G39,[1]怪物表!$A:$A,0),1)*S39/U39,0)*AC39</f>
        <v>0</v>
      </c>
      <c r="AC39" s="77">
        <f t="shared" si="1"/>
        <v>30</v>
      </c>
      <c r="AD39" s="77">
        <f>IFERROR(INDEX([1]怪物表!$J:$J,MATCH(G39,[1]怪物表!$A:$A,0),1),0)*AE39</f>
        <v>15</v>
      </c>
      <c r="AE39" s="77">
        <f t="shared" si="2"/>
        <v>15</v>
      </c>
    </row>
    <row r="40" spans="1:46" x14ac:dyDescent="0.45">
      <c r="A40" s="4"/>
      <c r="B40" s="7">
        <v>102007</v>
      </c>
      <c r="C40" s="6" t="s">
        <v>42</v>
      </c>
      <c r="D40" s="4" t="str">
        <f>INDEX([1]怪物表!$C:$C,MATCH(G40,[1]怪物表!$A:$A,0),1)</f>
        <v>盾兵（紫）</v>
      </c>
      <c r="E40" s="7"/>
      <c r="F40" s="4" t="s">
        <v>43</v>
      </c>
      <c r="G40" s="4">
        <v>110204</v>
      </c>
      <c r="H40" s="8" t="str">
        <f>IF(G40="","",INDEX([1]怪物表!$C:$C,MATCH(G40,[1]怪物表!$A:$A,0)))</f>
        <v>盾兵（紫）</v>
      </c>
      <c r="I40" s="4"/>
      <c r="J40" s="4" t="str">
        <f>IF(I40="","",INDEX([1]怪物阵型表!$B:$B,MATCH(I40,[1]怪物阵型表!$A:$A,0)))</f>
        <v/>
      </c>
      <c r="K40" s="4"/>
      <c r="L40" s="4"/>
      <c r="M40" s="4"/>
      <c r="N40" s="4"/>
      <c r="O40" s="4" t="str">
        <f>IF(N40="","",INDEX([2]物品表!$B:$B,MATCH(N40,[2]物品表!$A:$A,0)))</f>
        <v/>
      </c>
      <c r="P40" s="4"/>
      <c r="Q40" s="7" t="s">
        <v>105</v>
      </c>
      <c r="R40" s="7" t="s">
        <v>29</v>
      </c>
      <c r="S40" s="9">
        <v>2</v>
      </c>
      <c r="T40" s="4"/>
      <c r="U40" s="9">
        <v>2</v>
      </c>
      <c r="V40" s="4" t="str">
        <f t="shared" si="8"/>
        <v/>
      </c>
      <c r="W40" s="4"/>
      <c r="X40" s="4"/>
      <c r="Y40" s="4"/>
      <c r="Z40" s="28"/>
      <c r="AA40" s="77">
        <f>COUNTIF([3]经验升级表!$C:$C,"&lt;="&amp;SUMIFS($AB$4:AB40,$C$4:C40,C40))</f>
        <v>0</v>
      </c>
      <c r="AB40" s="77">
        <f>IFERROR(INDEX([1]怪物表!$U:$U,MATCH(G40,[1]怪物表!$A:$A,0),1)*S40/U40,0)*AC40</f>
        <v>0</v>
      </c>
      <c r="AC40" s="77">
        <f t="shared" si="1"/>
        <v>30</v>
      </c>
      <c r="AD40" s="77">
        <f>IFERROR(INDEX([1]怪物表!$J:$J,MATCH(G40,[1]怪物表!$A:$A,0),1),0)*AE40</f>
        <v>30</v>
      </c>
      <c r="AE40" s="77">
        <f t="shared" si="2"/>
        <v>30</v>
      </c>
    </row>
    <row r="41" spans="1:46" s="46" customFormat="1" x14ac:dyDescent="0.45">
      <c r="A41" s="20"/>
      <c r="B41" s="21">
        <v>102008</v>
      </c>
      <c r="C41" s="22" t="s">
        <v>42</v>
      </c>
      <c r="D41" s="20" t="str">
        <f>INDEX([1]怪物表!$C:$C,MATCH(G41,[1]怪物表!$A:$A,0),1)</f>
        <v>狼人</v>
      </c>
      <c r="E41" s="21"/>
      <c r="F41" s="20">
        <v>60</v>
      </c>
      <c r="G41" s="20">
        <v>110206</v>
      </c>
      <c r="H41" s="23" t="str">
        <f>IF(G41="","",INDEX([1]怪物表!$C:$C,MATCH(G41,[1]怪物表!$A:$A,0)))</f>
        <v>狼人</v>
      </c>
      <c r="I41" s="20"/>
      <c r="J41" s="20" t="str">
        <f>IF(I41="","",INDEX([1]怪物阵型表!$B:$B,MATCH(I41,[1]怪物阵型表!$A:$A,0)))</f>
        <v/>
      </c>
      <c r="K41" s="20"/>
      <c r="L41" s="20"/>
      <c r="M41" s="20"/>
      <c r="N41" s="20"/>
      <c r="O41" s="20" t="str">
        <f>IF(N41="","",INDEX([2]物品表!$B:$B,MATCH(N41,[2]物品表!$A:$A,0)))</f>
        <v/>
      </c>
      <c r="P41" s="20"/>
      <c r="Q41" s="21" t="s">
        <v>120</v>
      </c>
      <c r="R41" s="21" t="s">
        <v>29</v>
      </c>
      <c r="S41" s="24">
        <v>1</v>
      </c>
      <c r="T41" s="20"/>
      <c r="U41" s="24">
        <v>0</v>
      </c>
      <c r="V41" s="20" t="str">
        <f t="shared" si="8"/>
        <v/>
      </c>
      <c r="W41" s="20"/>
      <c r="X41" s="20"/>
      <c r="Y41" s="20"/>
      <c r="Z41" s="79"/>
      <c r="AA41" s="77">
        <f>COUNTIF([3]经验升级表!$C:$C,"&lt;="&amp;SUMIFS($AB$4:AB41,$C$4:C41,C41))</f>
        <v>0</v>
      </c>
      <c r="AB41" s="77">
        <f>IFERROR(INDEX([1]怪物表!$U:$U,MATCH(G41,[1]怪物表!$A:$A,0),1)*S41/U41,0)*AC41</f>
        <v>0</v>
      </c>
      <c r="AC41" s="77">
        <f t="shared" si="1"/>
        <v>1</v>
      </c>
      <c r="AD41" s="77">
        <f>IFERROR(INDEX([1]怪物表!$J:$J,MATCH(G41,[1]怪物表!$A:$A,0),1),0)*AE41</f>
        <v>0</v>
      </c>
      <c r="AE41" s="77">
        <f t="shared" si="2"/>
        <v>0</v>
      </c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</row>
    <row r="42" spans="1:46" x14ac:dyDescent="0.45">
      <c r="A42" s="4"/>
      <c r="B42" s="7">
        <v>102009</v>
      </c>
      <c r="C42" s="6" t="s">
        <v>42</v>
      </c>
      <c r="D42" s="4" t="str">
        <f>INDEX([1]怪物表!$C:$C,MATCH(G42,[1]怪物表!$A:$A,0),1)</f>
        <v>盾兵（紫）</v>
      </c>
      <c r="E42" s="7"/>
      <c r="F42" s="4" t="s">
        <v>44</v>
      </c>
      <c r="G42" s="4">
        <v>110204</v>
      </c>
      <c r="H42" s="8" t="str">
        <f>IF(G42="","",INDEX([1]怪物表!$C:$C,MATCH(G42,[1]怪物表!$A:$A,0)))</f>
        <v>盾兵（紫）</v>
      </c>
      <c r="I42" s="4"/>
      <c r="J42" s="4" t="str">
        <f>IF(I42="","",INDEX([1]怪物阵型表!$B:$B,MATCH(I42,[1]怪物阵型表!$A:$A,0)))</f>
        <v/>
      </c>
      <c r="K42" s="4"/>
      <c r="L42" s="4"/>
      <c r="M42" s="4"/>
      <c r="N42" s="4"/>
      <c r="O42" s="4" t="str">
        <f>IF(N42="","",INDEX([2]物品表!$B:$B,MATCH(N42,[2]物品表!$A:$A,0)))</f>
        <v/>
      </c>
      <c r="P42" s="4"/>
      <c r="Q42" s="7" t="s">
        <v>105</v>
      </c>
      <c r="R42" s="7" t="s">
        <v>29</v>
      </c>
      <c r="S42" s="9">
        <v>1</v>
      </c>
      <c r="T42" s="4"/>
      <c r="U42" s="9">
        <v>1</v>
      </c>
      <c r="V42" s="4" t="str">
        <f t="shared" si="8"/>
        <v/>
      </c>
      <c r="W42" s="4"/>
      <c r="X42" s="4"/>
      <c r="Y42" s="4"/>
      <c r="Z42" s="28"/>
      <c r="AA42" s="77">
        <f>COUNTIF([3]经验升级表!$C:$C,"&lt;="&amp;SUMIFS($AB$4:AB42,$C$4:C42,C42))</f>
        <v>0</v>
      </c>
      <c r="AB42" s="77">
        <f>IFERROR(INDEX([1]怪物表!$U:$U,MATCH(G42,[1]怪物表!$A:$A,0),1)*S42/U42,0)*AC42</f>
        <v>0</v>
      </c>
      <c r="AC42" s="77">
        <f t="shared" si="1"/>
        <v>20</v>
      </c>
      <c r="AD42" s="77">
        <f>IFERROR(INDEX([1]怪物表!$J:$J,MATCH(G42,[1]怪物表!$A:$A,0),1),0)*AE42</f>
        <v>20</v>
      </c>
      <c r="AE42" s="77">
        <f t="shared" si="2"/>
        <v>20</v>
      </c>
    </row>
    <row r="43" spans="1:46" x14ac:dyDescent="0.45">
      <c r="A43" s="4"/>
      <c r="B43" s="7">
        <v>102010</v>
      </c>
      <c r="C43" s="6" t="s">
        <v>42</v>
      </c>
      <c r="D43" s="4" t="str">
        <f>INDEX([1]怪物表!$C:$C,MATCH(G43,[1]怪物表!$A:$A,0),1)</f>
        <v>盾兵（紫）</v>
      </c>
      <c r="E43" s="7"/>
      <c r="F43" s="4" t="s">
        <v>44</v>
      </c>
      <c r="G43" s="4">
        <v>110204</v>
      </c>
      <c r="H43" s="8" t="str">
        <f>IF(G43="","",INDEX([1]怪物表!$C:$C,MATCH(G43,[1]怪物表!$A:$A,0)))</f>
        <v>盾兵（紫）</v>
      </c>
      <c r="I43" s="4"/>
      <c r="J43" s="4" t="str">
        <f>IF(I43="","",INDEX([1]怪物阵型表!$B:$B,MATCH(I43,[1]怪物阵型表!$A:$A,0)))</f>
        <v/>
      </c>
      <c r="K43" s="4"/>
      <c r="L43" s="4"/>
      <c r="M43" s="4"/>
      <c r="N43" s="4"/>
      <c r="O43" s="4" t="str">
        <f>IF(N43="","",INDEX([2]物品表!$B:$B,MATCH(N43,[2]物品表!$A:$A,0)))</f>
        <v/>
      </c>
      <c r="P43" s="4"/>
      <c r="Q43" s="7" t="s">
        <v>105</v>
      </c>
      <c r="R43" s="7" t="s">
        <v>29</v>
      </c>
      <c r="S43" s="9">
        <v>3</v>
      </c>
      <c r="T43" s="4"/>
      <c r="U43" s="9">
        <v>6</v>
      </c>
      <c r="V43" s="4" t="str">
        <f t="shared" si="8"/>
        <v/>
      </c>
      <c r="W43" s="4"/>
      <c r="X43" s="4"/>
      <c r="Y43" s="4"/>
      <c r="Z43" s="28"/>
      <c r="AA43" s="77">
        <f>COUNTIF([3]经验升级表!$C:$C,"&lt;="&amp;SUMIFS($AB$4:AB43,$C$4:C43,C43))</f>
        <v>0</v>
      </c>
      <c r="AB43" s="77">
        <f>IFERROR(INDEX([1]怪物表!$U:$U,MATCH(G43,[1]怪物表!$A:$A,0),1)*S43/U43,0)*AC43</f>
        <v>0</v>
      </c>
      <c r="AC43" s="77">
        <f t="shared" si="1"/>
        <v>20</v>
      </c>
      <c r="AD43" s="77">
        <f>IFERROR(INDEX([1]怪物表!$J:$J,MATCH(G43,[1]怪物表!$A:$A,0),1),0)*AE43</f>
        <v>10</v>
      </c>
      <c r="AE43" s="77">
        <f t="shared" si="2"/>
        <v>10</v>
      </c>
    </row>
    <row r="44" spans="1:46" x14ac:dyDescent="0.45">
      <c r="A44" s="4"/>
      <c r="B44" s="7">
        <v>102011</v>
      </c>
      <c r="C44" s="6" t="s">
        <v>42</v>
      </c>
      <c r="D44" s="4" t="str">
        <f>INDEX([1]怪物表!$C:$C,MATCH(G44,[1]怪物表!$A:$A,0),1)</f>
        <v>小熊</v>
      </c>
      <c r="E44" s="7"/>
      <c r="F44" s="4" t="s">
        <v>44</v>
      </c>
      <c r="G44" s="4">
        <v>110203</v>
      </c>
      <c r="H44" s="8" t="str">
        <f>IF(G44="","",INDEX([1]怪物表!$C:$C,MATCH(G44,[1]怪物表!$A:$A,0)))</f>
        <v>小熊</v>
      </c>
      <c r="I44" s="4"/>
      <c r="J44" s="4" t="str">
        <f>IF(I44="","",INDEX([1]怪物阵型表!$B:$B,MATCH(I44,[1]怪物阵型表!$A:$A,0)))</f>
        <v/>
      </c>
      <c r="K44" s="4"/>
      <c r="L44" s="4"/>
      <c r="M44" s="4"/>
      <c r="N44" s="4"/>
      <c r="O44" s="4" t="str">
        <f>IF(N44="","",INDEX([2]物品表!$B:$B,MATCH(N44,[2]物品表!$A:$A,0)))</f>
        <v/>
      </c>
      <c r="P44" s="4"/>
      <c r="Q44" s="7" t="s">
        <v>105</v>
      </c>
      <c r="R44" s="7" t="s">
        <v>29</v>
      </c>
      <c r="S44" s="9">
        <v>2</v>
      </c>
      <c r="T44" s="4"/>
      <c r="U44" s="9">
        <v>2</v>
      </c>
      <c r="V44" s="4" t="str">
        <f t="shared" si="8"/>
        <v/>
      </c>
      <c r="W44" s="4"/>
      <c r="X44" s="4"/>
      <c r="Y44" s="4"/>
      <c r="Z44" s="28"/>
      <c r="AA44" s="77">
        <f>COUNTIF([3]经验升级表!$C:$C,"&lt;="&amp;SUMIFS($AB$4:AB44,$C$4:C44,C44))</f>
        <v>0</v>
      </c>
      <c r="AB44" s="77">
        <f>IFERROR(INDEX([1]怪物表!$U:$U,MATCH(G44,[1]怪物表!$A:$A,0),1)*S44/U44,0)*AC44</f>
        <v>0</v>
      </c>
      <c r="AC44" s="77">
        <f t="shared" si="1"/>
        <v>20</v>
      </c>
      <c r="AD44" s="77">
        <f>IFERROR(INDEX([1]怪物表!$J:$J,MATCH(G44,[1]怪物表!$A:$A,0),1),0)*AE44</f>
        <v>20</v>
      </c>
      <c r="AE44" s="77">
        <f t="shared" si="2"/>
        <v>20</v>
      </c>
    </row>
    <row r="45" spans="1:46" x14ac:dyDescent="0.45">
      <c r="A45" s="4"/>
      <c r="B45" s="7">
        <v>102012</v>
      </c>
      <c r="C45" s="6" t="s">
        <v>42</v>
      </c>
      <c r="D45" s="4" t="str">
        <f>INDEX([1]怪物表!$C:$C,MATCH(G45,[1]怪物表!$A:$A,0),1)</f>
        <v>小熊</v>
      </c>
      <c r="E45" s="7"/>
      <c r="F45" s="4" t="s">
        <v>44</v>
      </c>
      <c r="G45" s="4">
        <v>110203</v>
      </c>
      <c r="H45" s="8" t="str">
        <f>IF(G45="","",INDEX([1]怪物表!$C:$C,MATCH(G45,[1]怪物表!$A:$A,0)))</f>
        <v>小熊</v>
      </c>
      <c r="I45" s="4"/>
      <c r="J45" s="4" t="str">
        <f>IF(I45="","",INDEX([1]怪物阵型表!$B:$B,MATCH(I45,[1]怪物阵型表!$A:$A,0)))</f>
        <v/>
      </c>
      <c r="K45" s="4"/>
      <c r="L45" s="4"/>
      <c r="M45" s="4"/>
      <c r="N45" s="4"/>
      <c r="O45" s="4" t="str">
        <f>IF(N45="","",INDEX([2]物品表!$B:$B,MATCH(N45,[2]物品表!$A:$A,0)))</f>
        <v/>
      </c>
      <c r="P45" s="4"/>
      <c r="Q45" s="7" t="s">
        <v>105</v>
      </c>
      <c r="R45" s="7" t="s">
        <v>29</v>
      </c>
      <c r="S45" s="9">
        <v>3</v>
      </c>
      <c r="T45" s="4"/>
      <c r="U45" s="9">
        <v>6</v>
      </c>
      <c r="V45" s="4" t="str">
        <f t="shared" si="8"/>
        <v/>
      </c>
      <c r="W45" s="4"/>
      <c r="X45" s="4"/>
      <c r="Y45" s="4"/>
      <c r="Z45" s="28"/>
      <c r="AA45" s="77">
        <f>COUNTIF([3]经验升级表!$C:$C,"&lt;="&amp;SUMIFS($AB$4:AB45,$C$4:C45,C45))</f>
        <v>0</v>
      </c>
      <c r="AB45" s="77">
        <f>IFERROR(INDEX([1]怪物表!$U:$U,MATCH(G45,[1]怪物表!$A:$A,0),1)*S45/U45,0)*AC45</f>
        <v>0</v>
      </c>
      <c r="AC45" s="77">
        <f t="shared" si="1"/>
        <v>20</v>
      </c>
      <c r="AD45" s="77">
        <f>IFERROR(INDEX([1]怪物表!$J:$J,MATCH(G45,[1]怪物表!$A:$A,0),1),0)*AE45</f>
        <v>10</v>
      </c>
      <c r="AE45" s="77">
        <f t="shared" si="2"/>
        <v>10</v>
      </c>
    </row>
    <row r="46" spans="1:46" x14ac:dyDescent="0.45">
      <c r="A46" s="4"/>
      <c r="B46" s="7">
        <v>102013</v>
      </c>
      <c r="C46" s="6" t="s">
        <v>42</v>
      </c>
      <c r="D46" s="4"/>
      <c r="E46" s="7"/>
      <c r="F46" s="4">
        <v>90</v>
      </c>
      <c r="G46" s="4"/>
      <c r="H46" s="8" t="str">
        <f>IF(G46="","",INDEX([1]怪物表!$C:$C,MATCH(G46,[1]怪物表!$A:$A,0)))</f>
        <v/>
      </c>
      <c r="I46" s="4">
        <v>100201</v>
      </c>
      <c r="J46" s="4" t="str">
        <f>IF(I46="","",INDEX([1]怪物阵型表!$B:$B,MATCH(I46,[1]怪物阵型表!$A:$A,0)))</f>
        <v>冲锋阵型</v>
      </c>
      <c r="K46" s="4"/>
      <c r="L46" s="4"/>
      <c r="M46" s="4"/>
      <c r="N46" s="4"/>
      <c r="O46" s="4" t="str">
        <f>IF(N46="","",INDEX([2]物品表!$B:$B,MATCH(N46,[2]物品表!$A:$A,0)))</f>
        <v/>
      </c>
      <c r="P46" s="4"/>
      <c r="Q46" s="7" t="s">
        <v>309</v>
      </c>
      <c r="R46" s="7" t="s">
        <v>29</v>
      </c>
      <c r="S46" s="9">
        <v>1</v>
      </c>
      <c r="T46" s="4"/>
      <c r="U46" s="9">
        <v>0</v>
      </c>
      <c r="V46" s="4" t="str">
        <f t="shared" si="8"/>
        <v/>
      </c>
      <c r="W46" s="4"/>
      <c r="X46" s="4"/>
      <c r="Y46" s="4"/>
      <c r="Z46" s="28"/>
      <c r="AA46" s="77">
        <f>COUNTIF([3]经验升级表!$C:$C,"&lt;="&amp;SUMIFS($AB$4:AB46,$C$4:C46,C46))</f>
        <v>0</v>
      </c>
      <c r="AB46" s="77">
        <f>IFERROR(INDEX([1]怪物表!$U:$U,MATCH(G46,[1]怪物表!$A:$A,0),1)*S46/U46,0)*AC46</f>
        <v>0</v>
      </c>
      <c r="AC46" s="77">
        <f t="shared" si="1"/>
        <v>1</v>
      </c>
      <c r="AD46" s="77">
        <f>IFERROR(INDEX([1]怪物表!$J:$J,MATCH(G46,[1]怪物表!$A:$A,0),1),0)*AE46</f>
        <v>0</v>
      </c>
      <c r="AE46" s="77">
        <f t="shared" si="2"/>
        <v>0</v>
      </c>
    </row>
    <row r="47" spans="1:46" x14ac:dyDescent="0.45">
      <c r="A47" s="4"/>
      <c r="B47" s="7">
        <v>102014</v>
      </c>
      <c r="C47" s="6" t="s">
        <v>42</v>
      </c>
      <c r="D47" s="4"/>
      <c r="E47" s="7"/>
      <c r="F47" s="4">
        <v>96</v>
      </c>
      <c r="G47" s="4"/>
      <c r="H47" s="8" t="str">
        <f>IF(G47="","",INDEX([1]怪物表!$C:$C,MATCH(G47,[1]怪物表!$A:$A,0)))</f>
        <v/>
      </c>
      <c r="I47" s="4">
        <v>100201</v>
      </c>
      <c r="J47" s="4" t="str">
        <f>IF(I47="","",INDEX([1]怪物阵型表!$B:$B,MATCH(I47,[1]怪物阵型表!$A:$A,0)))</f>
        <v>冲锋阵型</v>
      </c>
      <c r="K47" s="4"/>
      <c r="L47" s="4"/>
      <c r="M47" s="4"/>
      <c r="N47" s="4"/>
      <c r="O47" s="4" t="str">
        <f>IF(N47="","",INDEX([2]物品表!$B:$B,MATCH(N47,[2]物品表!$A:$A,0)))</f>
        <v/>
      </c>
      <c r="P47" s="4"/>
      <c r="Q47" s="7" t="s">
        <v>309</v>
      </c>
      <c r="R47" s="7" t="s">
        <v>29</v>
      </c>
      <c r="S47" s="9">
        <v>1</v>
      </c>
      <c r="T47" s="4"/>
      <c r="U47" s="9">
        <v>0</v>
      </c>
      <c r="V47" s="4" t="str">
        <f t="shared" si="8"/>
        <v/>
      </c>
      <c r="W47" s="4"/>
      <c r="X47" s="4"/>
      <c r="Y47" s="4"/>
      <c r="Z47" s="28"/>
      <c r="AA47" s="77">
        <f>COUNTIF([3]经验升级表!$C:$C,"&lt;="&amp;SUMIFS($AB$4:AB47,$C$4:C47,C47))</f>
        <v>0</v>
      </c>
      <c r="AB47" s="77">
        <f>IFERROR(INDEX([1]怪物表!$U:$U,MATCH(G47,[1]怪物表!$A:$A,0),1)*S47/U47,0)*AC47</f>
        <v>0</v>
      </c>
      <c r="AC47" s="77">
        <f t="shared" si="1"/>
        <v>1</v>
      </c>
      <c r="AD47" s="77">
        <f>IFERROR(INDEX([1]怪物表!$J:$J,MATCH(G47,[1]怪物表!$A:$A,0),1),0)*AE47</f>
        <v>0</v>
      </c>
      <c r="AE47" s="77">
        <f t="shared" si="2"/>
        <v>0</v>
      </c>
    </row>
    <row r="48" spans="1:46" x14ac:dyDescent="0.45">
      <c r="A48" s="4"/>
      <c r="B48" s="7">
        <v>102015</v>
      </c>
      <c r="C48" s="6" t="s">
        <v>42</v>
      </c>
      <c r="D48" s="4" t="str">
        <f>INDEX([1]怪物表!$C:$C,MATCH(G48,[1]怪物表!$A:$A,0),1)</f>
        <v>盾兵（紫）</v>
      </c>
      <c r="E48" s="7"/>
      <c r="F48" s="4" t="s">
        <v>37</v>
      </c>
      <c r="G48" s="4">
        <v>110204</v>
      </c>
      <c r="H48" s="8" t="str">
        <f>IF(G48="","",INDEX([1]怪物表!$C:$C,MATCH(G48,[1]怪物表!$A:$A,0)))</f>
        <v>盾兵（紫）</v>
      </c>
      <c r="I48" s="4"/>
      <c r="J48" s="4" t="str">
        <f>IF(I48="","",INDEX([1]怪物阵型表!$B:$B,MATCH(I48,[1]怪物阵型表!$A:$A,0)))</f>
        <v/>
      </c>
      <c r="K48" s="4"/>
      <c r="L48" s="4"/>
      <c r="M48" s="4"/>
      <c r="N48" s="4"/>
      <c r="O48" s="4" t="str">
        <f>IF(N48="","",INDEX([2]物品表!$B:$B,MATCH(N48,[2]物品表!$A:$A,0)))</f>
        <v/>
      </c>
      <c r="P48" s="4"/>
      <c r="Q48" s="7" t="s">
        <v>105</v>
      </c>
      <c r="R48" s="7" t="s">
        <v>29</v>
      </c>
      <c r="S48" s="9">
        <v>1</v>
      </c>
      <c r="T48" s="4"/>
      <c r="U48" s="9">
        <v>1</v>
      </c>
      <c r="V48" s="4" t="str">
        <f t="shared" si="8"/>
        <v/>
      </c>
      <c r="W48" s="4"/>
      <c r="X48" s="4"/>
      <c r="Y48" s="4"/>
      <c r="Z48" s="28"/>
      <c r="AA48" s="77">
        <f>COUNTIF([3]经验升级表!$C:$C,"&lt;="&amp;SUMIFS($AB$4:AB48,$C$4:C48,C48))</f>
        <v>0</v>
      </c>
      <c r="AB48" s="77">
        <f>IFERROR(INDEX([1]怪物表!$U:$U,MATCH(G48,[1]怪物表!$A:$A,0),1)*S48/U48,0)*AC48</f>
        <v>0</v>
      </c>
      <c r="AC48" s="77">
        <f t="shared" si="1"/>
        <v>20</v>
      </c>
      <c r="AD48" s="77">
        <f>IFERROR(INDEX([1]怪物表!$J:$J,MATCH(G48,[1]怪物表!$A:$A,0),1),0)*AE48</f>
        <v>20</v>
      </c>
      <c r="AE48" s="77">
        <f t="shared" si="2"/>
        <v>20</v>
      </c>
    </row>
    <row r="49" spans="1:46" x14ac:dyDescent="0.45">
      <c r="A49" s="4"/>
      <c r="B49" s="7">
        <v>102016</v>
      </c>
      <c r="C49" s="6" t="s">
        <v>42</v>
      </c>
      <c r="D49" s="4" t="str">
        <f>INDEX([1]怪物表!$C:$C,MATCH(G49,[1]怪物表!$A:$A,0),1)</f>
        <v>小熊</v>
      </c>
      <c r="E49" s="7"/>
      <c r="F49" s="4" t="s">
        <v>37</v>
      </c>
      <c r="G49" s="4">
        <v>110203</v>
      </c>
      <c r="H49" s="8" t="str">
        <f>IF(G49="","",INDEX([1]怪物表!$C:$C,MATCH(G49,[1]怪物表!$A:$A,0)))</f>
        <v>小熊</v>
      </c>
      <c r="I49" s="4"/>
      <c r="J49" s="4" t="str">
        <f>IF(I49="","",INDEX([1]怪物阵型表!$B:$B,MATCH(I49,[1]怪物阵型表!$A:$A,0)))</f>
        <v/>
      </c>
      <c r="K49" s="4"/>
      <c r="L49" s="4"/>
      <c r="M49" s="4"/>
      <c r="N49" s="4"/>
      <c r="O49" s="4" t="str">
        <f>IF(N49="","",INDEX([2]物品表!$B:$B,MATCH(N49,[2]物品表!$A:$A,0)))</f>
        <v/>
      </c>
      <c r="P49" s="4"/>
      <c r="Q49" s="7" t="s">
        <v>105</v>
      </c>
      <c r="R49" s="7" t="s">
        <v>29</v>
      </c>
      <c r="S49" s="9">
        <v>1</v>
      </c>
      <c r="T49" s="4"/>
      <c r="U49" s="9">
        <v>1</v>
      </c>
      <c r="V49" s="4" t="str">
        <f t="shared" si="8"/>
        <v/>
      </c>
      <c r="W49" s="4"/>
      <c r="X49" s="4"/>
      <c r="Y49" s="4"/>
      <c r="Z49" s="28"/>
      <c r="AA49" s="77">
        <f>COUNTIF([3]经验升级表!$C:$C,"&lt;="&amp;SUMIFS($AB$4:AB49,$C$4:C49,C49))</f>
        <v>0</v>
      </c>
      <c r="AB49" s="77">
        <f>IFERROR(INDEX([1]怪物表!$U:$U,MATCH(G49,[1]怪物表!$A:$A,0),1)*S49/U49,0)*AC49</f>
        <v>0</v>
      </c>
      <c r="AC49" s="77">
        <f t="shared" si="1"/>
        <v>20</v>
      </c>
      <c r="AD49" s="77">
        <f>IFERROR(INDEX([1]怪物表!$J:$J,MATCH(G49,[1]怪物表!$A:$A,0),1),0)*AE49</f>
        <v>20</v>
      </c>
      <c r="AE49" s="77">
        <f t="shared" si="2"/>
        <v>20</v>
      </c>
    </row>
    <row r="50" spans="1:46" x14ac:dyDescent="0.45">
      <c r="A50" s="4"/>
      <c r="B50" s="7">
        <v>102017</v>
      </c>
      <c r="C50" s="6" t="s">
        <v>42</v>
      </c>
      <c r="D50" s="4" t="str">
        <f>INDEX([1]怪物表!$C:$C,MATCH(G50,[1]怪物表!$A:$A,0),1)</f>
        <v>小熊</v>
      </c>
      <c r="E50" s="7"/>
      <c r="F50" s="4" t="s">
        <v>37</v>
      </c>
      <c r="G50" s="4">
        <v>110203</v>
      </c>
      <c r="H50" s="8" t="str">
        <f>IF(G50="","",INDEX([1]怪物表!$C:$C,MATCH(G50,[1]怪物表!$A:$A,0)))</f>
        <v>小熊</v>
      </c>
      <c r="I50" s="4"/>
      <c r="J50" s="4" t="str">
        <f>IF(I50="","",INDEX([1]怪物阵型表!$B:$B,MATCH(I50,[1]怪物阵型表!$A:$A,0)))</f>
        <v/>
      </c>
      <c r="K50" s="4"/>
      <c r="L50" s="4"/>
      <c r="M50" s="4"/>
      <c r="N50" s="4"/>
      <c r="O50" s="4" t="str">
        <f>IF(N50="","",INDEX([2]物品表!$B:$B,MATCH(N50,[2]物品表!$A:$A,0)))</f>
        <v/>
      </c>
      <c r="P50" s="4"/>
      <c r="Q50" s="7" t="s">
        <v>105</v>
      </c>
      <c r="R50" s="7" t="s">
        <v>29</v>
      </c>
      <c r="S50" s="9">
        <v>3</v>
      </c>
      <c r="T50" s="4"/>
      <c r="U50" s="9">
        <v>6</v>
      </c>
      <c r="V50" s="4" t="str">
        <f t="shared" si="8"/>
        <v/>
      </c>
      <c r="W50" s="4"/>
      <c r="X50" s="4"/>
      <c r="Y50" s="4"/>
      <c r="Z50" s="28"/>
      <c r="AA50" s="77">
        <f>COUNTIF([3]经验升级表!$C:$C,"&lt;="&amp;SUMIFS($AB$4:AB50,$C$4:C50,C50))</f>
        <v>0</v>
      </c>
      <c r="AB50" s="77">
        <f>IFERROR(INDEX([1]怪物表!$U:$U,MATCH(G50,[1]怪物表!$A:$A,0),1)*S50/U50,0)*AC50</f>
        <v>0</v>
      </c>
      <c r="AC50" s="77">
        <f t="shared" si="1"/>
        <v>20</v>
      </c>
      <c r="AD50" s="77">
        <f>IFERROR(INDEX([1]怪物表!$J:$J,MATCH(G50,[1]怪物表!$A:$A,0),1),0)*AE50</f>
        <v>10</v>
      </c>
      <c r="AE50" s="77">
        <f t="shared" si="2"/>
        <v>10</v>
      </c>
    </row>
    <row r="51" spans="1:46" x14ac:dyDescent="0.45">
      <c r="A51" s="4"/>
      <c r="B51" s="7">
        <v>102018</v>
      </c>
      <c r="C51" s="6" t="s">
        <v>42</v>
      </c>
      <c r="D51" s="4" t="str">
        <f>INDEX([1]怪物表!$C:$C,MATCH(G51,[1]怪物表!$A:$A,0),1)</f>
        <v>盾兵（紫）</v>
      </c>
      <c r="E51" s="7"/>
      <c r="F51" s="4" t="s">
        <v>38</v>
      </c>
      <c r="G51" s="4">
        <v>110204</v>
      </c>
      <c r="H51" s="8" t="str">
        <f>IF(G51="","",INDEX([1]怪物表!$C:$C,MATCH(G51,[1]怪物表!$A:$A,0)))</f>
        <v>盾兵（紫）</v>
      </c>
      <c r="I51" s="4"/>
      <c r="J51" s="4" t="str">
        <f>IF(I51="","",INDEX([1]怪物阵型表!$B:$B,MATCH(I51,[1]怪物阵型表!$A:$A,0)))</f>
        <v/>
      </c>
      <c r="K51" s="4"/>
      <c r="L51" s="4"/>
      <c r="M51" s="4"/>
      <c r="N51" s="4"/>
      <c r="O51" s="4" t="str">
        <f>IF(N51="","",INDEX([2]物品表!$B:$B,MATCH(N51,[2]物品表!$A:$A,0)))</f>
        <v/>
      </c>
      <c r="P51" s="4"/>
      <c r="Q51" s="7" t="s">
        <v>105</v>
      </c>
      <c r="R51" s="7" t="s">
        <v>29</v>
      </c>
      <c r="S51" s="9">
        <v>1</v>
      </c>
      <c r="T51" s="4"/>
      <c r="U51" s="9">
        <v>2</v>
      </c>
      <c r="V51" s="4" t="str">
        <f t="shared" si="8"/>
        <v/>
      </c>
      <c r="W51" s="4"/>
      <c r="X51" s="4"/>
      <c r="Y51" s="4"/>
      <c r="Z51" s="28"/>
      <c r="AA51" s="77">
        <f>COUNTIF([3]经验升级表!$C:$C,"&lt;="&amp;SUMIFS($AB$4:AB51,$C$4:C51,C51))</f>
        <v>0</v>
      </c>
      <c r="AB51" s="77">
        <f>IFERROR(INDEX([1]怪物表!$U:$U,MATCH(G51,[1]怪物表!$A:$A,0),1)*S51/U51,0)*AC51</f>
        <v>0</v>
      </c>
      <c r="AC51" s="77">
        <f t="shared" si="1"/>
        <v>30</v>
      </c>
      <c r="AD51" s="77">
        <f>IFERROR(INDEX([1]怪物表!$J:$J,MATCH(G51,[1]怪物表!$A:$A,0),1),0)*AE51</f>
        <v>15</v>
      </c>
      <c r="AE51" s="77">
        <f t="shared" si="2"/>
        <v>15</v>
      </c>
    </row>
    <row r="52" spans="1:46" x14ac:dyDescent="0.45">
      <c r="A52" s="4"/>
      <c r="B52" s="7">
        <v>102019</v>
      </c>
      <c r="C52" s="6" t="s">
        <v>42</v>
      </c>
      <c r="D52" s="4" t="str">
        <f>INDEX([1]怪物表!$C:$C,MATCH(G52,[1]怪物表!$A:$A,0),1)</f>
        <v>盾兵（紫）</v>
      </c>
      <c r="E52" s="7"/>
      <c r="F52" s="4" t="s">
        <v>38</v>
      </c>
      <c r="G52" s="4">
        <v>110204</v>
      </c>
      <c r="H52" s="8" t="str">
        <f>IF(G52="","",INDEX([1]怪物表!$C:$C,MATCH(G52,[1]怪物表!$A:$A,0)))</f>
        <v>盾兵（紫）</v>
      </c>
      <c r="I52" s="4"/>
      <c r="J52" s="4" t="str">
        <f>IF(I52="","",INDEX([1]怪物阵型表!$B:$B,MATCH(I52,[1]怪物阵型表!$A:$A,0)))</f>
        <v/>
      </c>
      <c r="K52" s="4"/>
      <c r="L52" s="4"/>
      <c r="M52" s="4"/>
      <c r="N52" s="4"/>
      <c r="O52" s="4" t="str">
        <f>IF(N52="","",INDEX([2]物品表!$B:$B,MATCH(N52,[2]物品表!$A:$A,0)))</f>
        <v/>
      </c>
      <c r="P52" s="4"/>
      <c r="Q52" s="7" t="s">
        <v>105</v>
      </c>
      <c r="R52" s="7" t="s">
        <v>29</v>
      </c>
      <c r="S52" s="9">
        <v>3</v>
      </c>
      <c r="T52" s="4"/>
      <c r="U52" s="9">
        <v>3</v>
      </c>
      <c r="V52" s="4" t="str">
        <f t="shared" si="8"/>
        <v/>
      </c>
      <c r="W52" s="4"/>
      <c r="X52" s="4"/>
      <c r="Y52" s="4"/>
      <c r="Z52" s="28"/>
      <c r="AA52" s="77">
        <f>COUNTIF([3]经验升级表!$C:$C,"&lt;="&amp;SUMIFS($AB$4:AB52,$C$4:C52,C52))</f>
        <v>0</v>
      </c>
      <c r="AB52" s="77">
        <f>IFERROR(INDEX([1]怪物表!$U:$U,MATCH(G52,[1]怪物表!$A:$A,0),1)*S52/U52,0)*AC52</f>
        <v>0</v>
      </c>
      <c r="AC52" s="77">
        <f t="shared" si="1"/>
        <v>30</v>
      </c>
      <c r="AD52" s="77">
        <f>IFERROR(INDEX([1]怪物表!$J:$J,MATCH(G52,[1]怪物表!$A:$A,0),1),0)*AE52</f>
        <v>30</v>
      </c>
      <c r="AE52" s="77">
        <f t="shared" si="2"/>
        <v>30</v>
      </c>
    </row>
    <row r="53" spans="1:46" x14ac:dyDescent="0.45">
      <c r="A53" s="4"/>
      <c r="B53" s="7">
        <v>102020</v>
      </c>
      <c r="C53" s="6" t="s">
        <v>42</v>
      </c>
      <c r="D53" s="4" t="str">
        <f>INDEX([1]怪物表!$C:$C,MATCH(G53,[1]怪物表!$A:$A,0),1)</f>
        <v>盾兵2（红）</v>
      </c>
      <c r="E53" s="7"/>
      <c r="F53" s="4" t="s">
        <v>38</v>
      </c>
      <c r="G53" s="4">
        <v>110205</v>
      </c>
      <c r="H53" s="8" t="str">
        <f>IF(G53="","",INDEX([1]怪物表!$C:$C,MATCH(G53,[1]怪物表!$A:$A,0)))</f>
        <v>盾兵2（红）</v>
      </c>
      <c r="I53" s="4"/>
      <c r="J53" s="4" t="str">
        <f>IF(I53="","",INDEX([1]怪物阵型表!$B:$B,MATCH(I53,[1]怪物阵型表!$A:$A,0)))</f>
        <v/>
      </c>
      <c r="K53" s="4"/>
      <c r="L53" s="4"/>
      <c r="M53" s="4"/>
      <c r="N53" s="4"/>
      <c r="O53" s="4" t="str">
        <f>IF(N53="","",INDEX([2]物品表!$B:$B,MATCH(N53,[2]物品表!$A:$A,0)))</f>
        <v/>
      </c>
      <c r="P53" s="4"/>
      <c r="Q53" s="7" t="s">
        <v>105</v>
      </c>
      <c r="R53" s="7" t="s">
        <v>29</v>
      </c>
      <c r="S53" s="9">
        <v>3</v>
      </c>
      <c r="T53" s="4"/>
      <c r="U53" s="9">
        <v>3</v>
      </c>
      <c r="V53" s="4" t="str">
        <f t="shared" si="8"/>
        <v/>
      </c>
      <c r="W53" s="4"/>
      <c r="X53" s="4"/>
      <c r="Y53" s="4"/>
      <c r="Z53" s="28"/>
      <c r="AA53" s="77">
        <f>COUNTIF([3]经验升级表!$C:$C,"&lt;="&amp;SUMIFS($AB$4:AB53,$C$4:C53,C53))</f>
        <v>0</v>
      </c>
      <c r="AB53" s="77">
        <f>IFERROR(INDEX([1]怪物表!$U:$U,MATCH(G53,[1]怪物表!$A:$A,0),1)*S53/U53,0)*AC53</f>
        <v>0</v>
      </c>
      <c r="AC53" s="77">
        <f t="shared" si="1"/>
        <v>30</v>
      </c>
      <c r="AD53" s="77">
        <f>IFERROR(INDEX([1]怪物表!$J:$J,MATCH(G53,[1]怪物表!$A:$A,0),1),0)*AE53</f>
        <v>30</v>
      </c>
      <c r="AE53" s="77">
        <f t="shared" si="2"/>
        <v>30</v>
      </c>
    </row>
    <row r="54" spans="1:46" s="46" customFormat="1" x14ac:dyDescent="0.45">
      <c r="A54" s="20"/>
      <c r="B54" s="21">
        <v>102021</v>
      </c>
      <c r="C54" s="22" t="s">
        <v>42</v>
      </c>
      <c r="D54" s="20" t="str">
        <f>INDEX([1]怪物表!$C:$C,MATCH(G54,[1]怪物表!$A:$A,0),1)</f>
        <v>狼人</v>
      </c>
      <c r="E54" s="21"/>
      <c r="F54" s="20">
        <v>150</v>
      </c>
      <c r="G54" s="20">
        <v>110206</v>
      </c>
      <c r="H54" s="23" t="str">
        <f>IF(G54="","",INDEX([1]怪物表!$C:$C,MATCH(G54,[1]怪物表!$A:$A,0)))</f>
        <v>狼人</v>
      </c>
      <c r="I54" s="20"/>
      <c r="J54" s="20" t="str">
        <f>IF(I54="","",INDEX([1]怪物阵型表!$B:$B,MATCH(I54,[1]怪物阵型表!$A:$A,0)))</f>
        <v/>
      </c>
      <c r="K54" s="20"/>
      <c r="L54" s="20"/>
      <c r="M54" s="20"/>
      <c r="N54" s="20"/>
      <c r="O54" s="20" t="str">
        <f>IF(N54="","",INDEX([2]物品表!$B:$B,MATCH(N54,[2]物品表!$A:$A,0)))</f>
        <v/>
      </c>
      <c r="P54" s="20"/>
      <c r="Q54" s="21" t="s">
        <v>120</v>
      </c>
      <c r="R54" s="21" t="s">
        <v>29</v>
      </c>
      <c r="S54" s="24">
        <v>1</v>
      </c>
      <c r="T54" s="20"/>
      <c r="U54" s="24">
        <v>0</v>
      </c>
      <c r="V54" s="20" t="str">
        <f t="shared" si="8"/>
        <v/>
      </c>
      <c r="W54" s="20"/>
      <c r="X54" s="20"/>
      <c r="Y54" s="20"/>
      <c r="Z54" s="79"/>
      <c r="AA54" s="77">
        <f>COUNTIF([3]经验升级表!$C:$C,"&lt;="&amp;SUMIFS($AB$4:AB54,$C$4:C54,C54))</f>
        <v>0</v>
      </c>
      <c r="AB54" s="77">
        <f>IFERROR(INDEX([1]怪物表!$U:$U,MATCH(G54,[1]怪物表!$A:$A,0),1)*S54/U54,0)*AC54</f>
        <v>0</v>
      </c>
      <c r="AC54" s="77">
        <f t="shared" si="1"/>
        <v>1</v>
      </c>
      <c r="AD54" s="77">
        <f>IFERROR(INDEX([1]怪物表!$J:$J,MATCH(G54,[1]怪物表!$A:$A,0),1),0)*AE54</f>
        <v>0</v>
      </c>
      <c r="AE54" s="77">
        <f t="shared" si="2"/>
        <v>0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</row>
    <row r="55" spans="1:46" x14ac:dyDescent="0.45">
      <c r="A55" s="4"/>
      <c r="B55" s="7">
        <v>102022</v>
      </c>
      <c r="C55" s="6" t="s">
        <v>42</v>
      </c>
      <c r="D55" s="4" t="s">
        <v>34</v>
      </c>
      <c r="E55" s="7"/>
      <c r="F55" s="4">
        <v>150</v>
      </c>
      <c r="G55" s="4"/>
      <c r="H55" s="8" t="str">
        <f>IF(G55="","",INDEX([1]怪物表!$C:$C,MATCH(G55,[1]怪物表!$A:$A,0)))</f>
        <v/>
      </c>
      <c r="I55" s="4">
        <v>100201</v>
      </c>
      <c r="J55" s="4" t="str">
        <f>IF(I55="","",INDEX([1]怪物阵型表!$B:$B,MATCH(I55,[1]怪物阵型表!$A:$A,0)))</f>
        <v>冲锋阵型</v>
      </c>
      <c r="K55" s="4"/>
      <c r="L55" s="4"/>
      <c r="M55" s="4"/>
      <c r="N55" s="4"/>
      <c r="O55" s="4" t="str">
        <f>IF(N55="","",INDEX([2]物品表!$B:$B,MATCH(N55,[2]物品表!$A:$A,0)))</f>
        <v/>
      </c>
      <c r="P55" s="4"/>
      <c r="Q55" s="7" t="s">
        <v>309</v>
      </c>
      <c r="R55" s="7" t="s">
        <v>29</v>
      </c>
      <c r="S55" s="9">
        <v>1</v>
      </c>
      <c r="T55" s="4"/>
      <c r="U55" s="9">
        <v>0</v>
      </c>
      <c r="V55" s="4" t="str">
        <f t="shared" ref="V55:V56" si="17">IF(W55=1,"TID_Survivor_Notice_Occur_2",IF(W55=2,"TID_Survivor_Notice_Occur_1",""))</f>
        <v/>
      </c>
      <c r="W55" s="4"/>
      <c r="X55" s="4"/>
      <c r="Y55" s="4"/>
      <c r="Z55" s="28"/>
      <c r="AA55" s="77">
        <f>COUNTIF([3]经验升级表!$C:$C,"&lt;="&amp;SUMIFS($AB$4:AB55,$C$4:C55,C55))</f>
        <v>0</v>
      </c>
      <c r="AB55" s="77">
        <f>IFERROR(INDEX([1]怪物表!$U:$U,MATCH(G55,[1]怪物表!$A:$A,0),1)*S55/U55,0)*AC55</f>
        <v>0</v>
      </c>
      <c r="AC55" s="77">
        <f t="shared" si="1"/>
        <v>1</v>
      </c>
      <c r="AD55" s="77">
        <f>IFERROR(INDEX([1]怪物表!$J:$J,MATCH(G55,[1]怪物表!$A:$A,0),1),0)*AE55</f>
        <v>0</v>
      </c>
      <c r="AE55" s="77">
        <f t="shared" si="2"/>
        <v>0</v>
      </c>
    </row>
    <row r="56" spans="1:46" x14ac:dyDescent="0.45">
      <c r="A56" s="4"/>
      <c r="B56" s="7">
        <v>102023</v>
      </c>
      <c r="C56" s="6" t="s">
        <v>42</v>
      </c>
      <c r="D56" s="4" t="s">
        <v>34</v>
      </c>
      <c r="E56" s="7"/>
      <c r="F56" s="4">
        <v>156</v>
      </c>
      <c r="G56" s="4"/>
      <c r="H56" s="8" t="str">
        <f>IF(G56="","",INDEX([1]怪物表!$C:$C,MATCH(G56,[1]怪物表!$A:$A,0)))</f>
        <v/>
      </c>
      <c r="I56" s="4">
        <v>100201</v>
      </c>
      <c r="J56" s="4" t="str">
        <f>IF(I56="","",INDEX([1]怪物阵型表!$B:$B,MATCH(I56,[1]怪物阵型表!$A:$A,0)))</f>
        <v>冲锋阵型</v>
      </c>
      <c r="K56" s="4"/>
      <c r="L56" s="4"/>
      <c r="M56" s="4"/>
      <c r="N56" s="4"/>
      <c r="O56" s="4" t="str">
        <f>IF(N56="","",INDEX([2]物品表!$B:$B,MATCH(N56,[2]物品表!$A:$A,0)))</f>
        <v/>
      </c>
      <c r="P56" s="4"/>
      <c r="Q56" s="7" t="s">
        <v>309</v>
      </c>
      <c r="R56" s="7" t="s">
        <v>29</v>
      </c>
      <c r="S56" s="9">
        <v>1</v>
      </c>
      <c r="T56" s="4"/>
      <c r="U56" s="9">
        <v>0</v>
      </c>
      <c r="V56" s="4" t="str">
        <f t="shared" si="17"/>
        <v/>
      </c>
      <c r="W56" s="4"/>
      <c r="X56" s="4"/>
      <c r="Y56" s="4"/>
      <c r="Z56" s="28"/>
      <c r="AA56" s="77">
        <f>COUNTIF([3]经验升级表!$C:$C,"&lt;="&amp;SUMIFS($AB$4:AB56,$C$4:C56,C56))</f>
        <v>0</v>
      </c>
      <c r="AB56" s="77">
        <f>IFERROR(INDEX([1]怪物表!$U:$U,MATCH(G56,[1]怪物表!$A:$A,0),1)*S56/U56,0)*AC56</f>
        <v>0</v>
      </c>
      <c r="AC56" s="77">
        <f t="shared" si="1"/>
        <v>1</v>
      </c>
      <c r="AD56" s="77">
        <f>IFERROR(INDEX([1]怪物表!$J:$J,MATCH(G56,[1]怪物表!$A:$A,0),1),0)*AE56</f>
        <v>0</v>
      </c>
      <c r="AE56" s="77">
        <f t="shared" si="2"/>
        <v>0</v>
      </c>
    </row>
    <row r="57" spans="1:46" x14ac:dyDescent="0.45">
      <c r="A57" s="4"/>
      <c r="B57" s="7">
        <v>102024</v>
      </c>
      <c r="C57" s="6" t="s">
        <v>42</v>
      </c>
      <c r="D57" s="4" t="str">
        <f>INDEX([1]怪物表!$C:$C,MATCH(G57,[1]怪物表!$A:$A,0),1)</f>
        <v>盾兵（紫）</v>
      </c>
      <c r="E57" s="7"/>
      <c r="F57" s="4" t="s">
        <v>45</v>
      </c>
      <c r="G57" s="4">
        <v>110204</v>
      </c>
      <c r="H57" s="8" t="str">
        <f>IF(G57="","",INDEX([1]怪物表!$C:$C,MATCH(G57,[1]怪物表!$A:$A,0)))</f>
        <v>盾兵（紫）</v>
      </c>
      <c r="I57" s="4"/>
      <c r="J57" s="4" t="str">
        <f>IF(I57="","",INDEX([1]怪物阵型表!$B:$B,MATCH(I57,[1]怪物阵型表!$A:$A,0)))</f>
        <v/>
      </c>
      <c r="K57" s="4"/>
      <c r="L57" s="4"/>
      <c r="M57" s="4"/>
      <c r="N57" s="4"/>
      <c r="O57" s="4" t="str">
        <f>IF(N57="","",INDEX([2]物品表!$B:$B,MATCH(N57,[2]物品表!$A:$A,0)))</f>
        <v/>
      </c>
      <c r="P57" s="4"/>
      <c r="Q57" s="7" t="s">
        <v>105</v>
      </c>
      <c r="R57" s="7" t="s">
        <v>29</v>
      </c>
      <c r="S57" s="9">
        <v>1</v>
      </c>
      <c r="T57" s="4"/>
      <c r="U57" s="9">
        <v>1</v>
      </c>
      <c r="V57" s="4" t="str">
        <f t="shared" ref="V57:V67" si="18">IF(W57=1,"TID_Survivor_Notice_Occur_2",IF(W57=2,"TID_Survivor_Notice_Occur_1",""))</f>
        <v/>
      </c>
      <c r="W57" s="4"/>
      <c r="X57" s="4"/>
      <c r="Y57" s="4"/>
      <c r="Z57" s="28"/>
      <c r="AA57" s="77">
        <f>COUNTIF([3]经验升级表!$C:$C,"&lt;="&amp;SUMIFS($AB$4:AB57,$C$4:C57,C57))</f>
        <v>0</v>
      </c>
      <c r="AB57" s="77">
        <f>IFERROR(INDEX([1]怪物表!$U:$U,MATCH(G57,[1]怪物表!$A:$A,0),1)*S57/U57,0)*AC57</f>
        <v>0</v>
      </c>
      <c r="AC57" s="77">
        <f t="shared" si="1"/>
        <v>29</v>
      </c>
      <c r="AD57" s="77">
        <f>IFERROR(INDEX([1]怪物表!$J:$J,MATCH(G57,[1]怪物表!$A:$A,0),1),0)*AE57</f>
        <v>29</v>
      </c>
      <c r="AE57" s="77">
        <f t="shared" si="2"/>
        <v>29</v>
      </c>
    </row>
    <row r="58" spans="1:46" x14ac:dyDescent="0.45">
      <c r="A58" s="4"/>
      <c r="B58" s="7">
        <v>102025</v>
      </c>
      <c r="C58" s="6" t="s">
        <v>42</v>
      </c>
      <c r="D58" s="4" t="str">
        <f>INDEX([1]怪物表!$C:$C,MATCH(G58,[1]怪物表!$A:$A,0),1)</f>
        <v>盾兵（紫）</v>
      </c>
      <c r="E58" s="7"/>
      <c r="F58" s="4" t="s">
        <v>45</v>
      </c>
      <c r="G58" s="4">
        <v>110204</v>
      </c>
      <c r="H58" s="8" t="str">
        <f>IF(G58="","",INDEX([1]怪物表!$C:$C,MATCH(G58,[1]怪物表!$A:$A,0)))</f>
        <v>盾兵（紫）</v>
      </c>
      <c r="I58" s="4"/>
      <c r="J58" s="4" t="str">
        <f>IF(I58="","",INDEX([1]怪物阵型表!$B:$B,MATCH(I58,[1]怪物阵型表!$A:$A,0)))</f>
        <v/>
      </c>
      <c r="K58" s="4"/>
      <c r="L58" s="4"/>
      <c r="M58" s="4"/>
      <c r="N58" s="4"/>
      <c r="O58" s="4" t="str">
        <f>IF(N58="","",INDEX([2]物品表!$B:$B,MATCH(N58,[2]物品表!$A:$A,0)))</f>
        <v/>
      </c>
      <c r="P58" s="4"/>
      <c r="Q58" s="7" t="s">
        <v>105</v>
      </c>
      <c r="R58" s="7" t="s">
        <v>29</v>
      </c>
      <c r="S58" s="9">
        <v>3</v>
      </c>
      <c r="T58" s="4"/>
      <c r="U58" s="9">
        <v>3</v>
      </c>
      <c r="V58" s="4" t="str">
        <f t="shared" si="18"/>
        <v/>
      </c>
      <c r="W58" s="4"/>
      <c r="X58" s="4"/>
      <c r="Y58" s="4"/>
      <c r="Z58" s="28"/>
      <c r="AA58" s="77">
        <f>COUNTIF([3]经验升级表!$C:$C,"&lt;="&amp;SUMIFS($AB$4:AB58,$C$4:C58,C58))</f>
        <v>0</v>
      </c>
      <c r="AB58" s="77">
        <f>IFERROR(INDEX([1]怪物表!$U:$U,MATCH(G58,[1]怪物表!$A:$A,0),1)*S58/U58,0)*AC58</f>
        <v>0</v>
      </c>
      <c r="AC58" s="77">
        <f t="shared" si="1"/>
        <v>29</v>
      </c>
      <c r="AD58" s="77">
        <f>IFERROR(INDEX([1]怪物表!$J:$J,MATCH(G58,[1]怪物表!$A:$A,0),1),0)*AE58</f>
        <v>29</v>
      </c>
      <c r="AE58" s="77">
        <f t="shared" si="2"/>
        <v>29</v>
      </c>
    </row>
    <row r="59" spans="1:46" x14ac:dyDescent="0.45">
      <c r="A59" s="4"/>
      <c r="B59" s="7">
        <v>102026</v>
      </c>
      <c r="C59" s="6" t="s">
        <v>42</v>
      </c>
      <c r="D59" s="4" t="str">
        <f>INDEX([1]怪物表!$C:$C,MATCH(G59,[1]怪物表!$A:$A,0),1)</f>
        <v>小熊</v>
      </c>
      <c r="E59" s="7"/>
      <c r="F59" s="4" t="s">
        <v>45</v>
      </c>
      <c r="G59" s="4">
        <v>110203</v>
      </c>
      <c r="H59" s="8" t="str">
        <f>IF(G59="","",INDEX([1]怪物表!$C:$C,MATCH(G59,[1]怪物表!$A:$A,0)))</f>
        <v>小熊</v>
      </c>
      <c r="I59" s="4"/>
      <c r="J59" s="4" t="str">
        <f>IF(I59="","",INDEX([1]怪物阵型表!$B:$B,MATCH(I59,[1]怪物阵型表!$A:$A,0)))</f>
        <v/>
      </c>
      <c r="K59" s="4"/>
      <c r="L59" s="4"/>
      <c r="M59" s="4"/>
      <c r="N59" s="4"/>
      <c r="O59" s="4" t="str">
        <f>IF(N59="","",INDEX([2]物品表!$B:$B,MATCH(N59,[2]物品表!$A:$A,0)))</f>
        <v/>
      </c>
      <c r="P59" s="4"/>
      <c r="Q59" s="7" t="s">
        <v>105</v>
      </c>
      <c r="R59" s="7" t="s">
        <v>29</v>
      </c>
      <c r="S59" s="9">
        <v>1</v>
      </c>
      <c r="T59" s="4"/>
      <c r="U59" s="9">
        <v>1</v>
      </c>
      <c r="V59" s="4" t="str">
        <f t="shared" si="18"/>
        <v/>
      </c>
      <c r="W59" s="4"/>
      <c r="X59" s="4"/>
      <c r="Y59" s="4"/>
      <c r="Z59" s="28"/>
      <c r="AA59" s="77">
        <f>COUNTIF([3]经验升级表!$C:$C,"&lt;="&amp;SUMIFS($AB$4:AB59,$C$4:C59,C59))</f>
        <v>0</v>
      </c>
      <c r="AB59" s="77">
        <f>IFERROR(INDEX([1]怪物表!$U:$U,MATCH(G59,[1]怪物表!$A:$A,0),1)*S59/U59,0)*AC59</f>
        <v>0</v>
      </c>
      <c r="AC59" s="77">
        <f t="shared" si="1"/>
        <v>29</v>
      </c>
      <c r="AD59" s="77">
        <f>IFERROR(INDEX([1]怪物表!$J:$J,MATCH(G59,[1]怪物表!$A:$A,0),1),0)*AE59</f>
        <v>29</v>
      </c>
      <c r="AE59" s="77">
        <f t="shared" si="2"/>
        <v>29</v>
      </c>
    </row>
    <row r="60" spans="1:46" x14ac:dyDescent="0.45">
      <c r="A60" s="4"/>
      <c r="B60" s="7">
        <v>102027</v>
      </c>
      <c r="C60" s="6" t="s">
        <v>42</v>
      </c>
      <c r="D60" s="4" t="str">
        <f>INDEX([1]怪物表!$C:$C,MATCH(G60,[1]怪物表!$A:$A,0),1)</f>
        <v>小熊</v>
      </c>
      <c r="E60" s="7"/>
      <c r="F60" s="4" t="s">
        <v>45</v>
      </c>
      <c r="G60" s="4">
        <v>110203</v>
      </c>
      <c r="H60" s="8" t="str">
        <f>IF(G60="","",INDEX([1]怪物表!$C:$C,MATCH(G60,[1]怪物表!$A:$A,0)))</f>
        <v>小熊</v>
      </c>
      <c r="I60" s="4"/>
      <c r="J60" s="4" t="str">
        <f>IF(I60="","",INDEX([1]怪物阵型表!$B:$B,MATCH(I60,[1]怪物阵型表!$A:$A,0)))</f>
        <v/>
      </c>
      <c r="K60" s="4"/>
      <c r="L60" s="4"/>
      <c r="M60" s="4"/>
      <c r="N60" s="4"/>
      <c r="O60" s="4" t="str">
        <f>IF(N60="","",INDEX([2]物品表!$B:$B,MATCH(N60,[2]物品表!$A:$A,0)))</f>
        <v/>
      </c>
      <c r="P60" s="4"/>
      <c r="Q60" s="7" t="s">
        <v>105</v>
      </c>
      <c r="R60" s="7" t="s">
        <v>29</v>
      </c>
      <c r="S60" s="9">
        <v>2</v>
      </c>
      <c r="T60" s="4"/>
      <c r="U60" s="9">
        <v>3</v>
      </c>
      <c r="V60" s="4" t="str">
        <f t="shared" si="18"/>
        <v/>
      </c>
      <c r="W60" s="4"/>
      <c r="X60" s="4"/>
      <c r="Y60" s="4"/>
      <c r="Z60" s="28"/>
      <c r="AA60" s="77">
        <f>COUNTIF([3]经验升级表!$C:$C,"&lt;="&amp;SUMIFS($AB$4:AB60,$C$4:C60,C60))</f>
        <v>0</v>
      </c>
      <c r="AB60" s="77">
        <f>IFERROR(INDEX([1]怪物表!$U:$U,MATCH(G60,[1]怪物表!$A:$A,0),1)*S60/U60,0)*AC60</f>
        <v>0</v>
      </c>
      <c r="AC60" s="77">
        <f t="shared" si="1"/>
        <v>29</v>
      </c>
      <c r="AD60" s="77">
        <f>IFERROR(INDEX([1]怪物表!$J:$J,MATCH(G60,[1]怪物表!$A:$A,0),1),0)*AE60</f>
        <v>20</v>
      </c>
      <c r="AE60" s="77">
        <f t="shared" si="2"/>
        <v>20</v>
      </c>
    </row>
    <row r="61" spans="1:46" x14ac:dyDescent="0.45">
      <c r="A61" s="4"/>
      <c r="B61" s="7">
        <v>102028</v>
      </c>
      <c r="C61" s="6" t="s">
        <v>42</v>
      </c>
      <c r="D61" s="4" t="str">
        <f>INDEX([1]怪物表!$C:$C,MATCH(G61,[1]怪物表!$A:$A,0),1)</f>
        <v>盾兵2（红）</v>
      </c>
      <c r="E61" s="7"/>
      <c r="F61" s="4" t="s">
        <v>46</v>
      </c>
      <c r="G61" s="4">
        <v>110205</v>
      </c>
      <c r="H61" s="8" t="str">
        <f>IF(G61="","",INDEX([1]怪物表!$C:$C,MATCH(G61,[1]怪物表!$A:$A,0)))</f>
        <v>盾兵2（红）</v>
      </c>
      <c r="I61" s="4"/>
      <c r="J61" s="4" t="str">
        <f>IF(I61="","",INDEX([1]怪物阵型表!$B:$B,MATCH(I61,[1]怪物阵型表!$A:$A,0)))</f>
        <v/>
      </c>
      <c r="K61" s="4"/>
      <c r="L61" s="4"/>
      <c r="M61" s="4"/>
      <c r="N61" s="4"/>
      <c r="O61" s="4" t="str">
        <f>IF(N61="","",INDEX([2]物品表!$B:$B,MATCH(N61,[2]物品表!$A:$A,0)))</f>
        <v/>
      </c>
      <c r="P61" s="4"/>
      <c r="Q61" s="7" t="s">
        <v>105</v>
      </c>
      <c r="R61" s="7" t="s">
        <v>29</v>
      </c>
      <c r="S61" s="9">
        <v>1</v>
      </c>
      <c r="T61" s="4"/>
      <c r="U61" s="9">
        <v>3</v>
      </c>
      <c r="V61" s="4" t="str">
        <f t="shared" si="18"/>
        <v/>
      </c>
      <c r="W61" s="4"/>
      <c r="X61" s="4"/>
      <c r="Y61" s="4"/>
      <c r="Z61" s="28"/>
      <c r="AA61" s="77">
        <f>COUNTIF([3]经验升级表!$C:$C,"&lt;="&amp;SUMIFS($AB$4:AB61,$C$4:C61,C61))</f>
        <v>0</v>
      </c>
      <c r="AB61" s="77">
        <f>IFERROR(INDEX([1]怪物表!$U:$U,MATCH(G61,[1]怪物表!$A:$A,0),1)*S61/U61,0)*AC61</f>
        <v>0</v>
      </c>
      <c r="AC61" s="77">
        <f t="shared" si="1"/>
        <v>30</v>
      </c>
      <c r="AD61" s="77">
        <f>IFERROR(INDEX([1]怪物表!$J:$J,MATCH(G61,[1]怪物表!$A:$A,0),1),0)*AE61</f>
        <v>10</v>
      </c>
      <c r="AE61" s="77">
        <f t="shared" si="2"/>
        <v>10</v>
      </c>
    </row>
    <row r="62" spans="1:46" x14ac:dyDescent="0.45">
      <c r="A62" s="4"/>
      <c r="B62" s="7">
        <v>102029</v>
      </c>
      <c r="C62" s="6" t="s">
        <v>42</v>
      </c>
      <c r="D62" s="4" t="str">
        <f>INDEX([1]怪物表!$C:$C,MATCH(G62,[1]怪物表!$A:$A,0),1)</f>
        <v>盾兵2（红）</v>
      </c>
      <c r="E62" s="7"/>
      <c r="F62" s="4" t="s">
        <v>46</v>
      </c>
      <c r="G62" s="4">
        <v>110205</v>
      </c>
      <c r="H62" s="8" t="str">
        <f>IF(G62="","",INDEX([1]怪物表!$C:$C,MATCH(G62,[1]怪物表!$A:$A,0)))</f>
        <v>盾兵2（红）</v>
      </c>
      <c r="I62" s="4"/>
      <c r="J62" s="4" t="str">
        <f>IF(I62="","",INDEX([1]怪物阵型表!$B:$B,MATCH(I62,[1]怪物阵型表!$A:$A,0)))</f>
        <v/>
      </c>
      <c r="K62" s="4"/>
      <c r="L62" s="4"/>
      <c r="M62" s="4"/>
      <c r="N62" s="4"/>
      <c r="O62" s="4" t="str">
        <f>IF(N62="","",INDEX([2]物品表!$B:$B,MATCH(N62,[2]物品表!$A:$A,0)))</f>
        <v/>
      </c>
      <c r="P62" s="4"/>
      <c r="Q62" s="7" t="s">
        <v>105</v>
      </c>
      <c r="R62" s="7" t="s">
        <v>29</v>
      </c>
      <c r="S62" s="9">
        <v>2</v>
      </c>
      <c r="T62" s="4"/>
      <c r="U62" s="9">
        <v>3</v>
      </c>
      <c r="V62" s="4" t="str">
        <f t="shared" si="18"/>
        <v/>
      </c>
      <c r="W62" s="4"/>
      <c r="X62" s="4"/>
      <c r="Y62" s="4"/>
      <c r="Z62" s="28"/>
      <c r="AA62" s="77">
        <f>COUNTIF([3]经验升级表!$C:$C,"&lt;="&amp;SUMIFS($AB$4:AB62,$C$4:C62,C62))</f>
        <v>0</v>
      </c>
      <c r="AB62" s="77">
        <f>IFERROR(INDEX([1]怪物表!$U:$U,MATCH(G62,[1]怪物表!$A:$A,0),1)*S62/U62,0)*AC62</f>
        <v>0</v>
      </c>
      <c r="AC62" s="77">
        <f t="shared" si="1"/>
        <v>30</v>
      </c>
      <c r="AD62" s="77">
        <f>IFERROR(INDEX([1]怪物表!$J:$J,MATCH(G62,[1]怪物表!$A:$A,0),1),0)*AE62</f>
        <v>20</v>
      </c>
      <c r="AE62" s="77">
        <f t="shared" si="2"/>
        <v>20</v>
      </c>
    </row>
    <row r="63" spans="1:46" s="47" customFormat="1" x14ac:dyDescent="0.45">
      <c r="A63" s="81"/>
      <c r="B63" s="82">
        <v>102030</v>
      </c>
      <c r="C63" s="83" t="s">
        <v>42</v>
      </c>
      <c r="D63" s="81" t="str">
        <f>INDEX([1]怪物表!$C:$C,MATCH(G63,[1]怪物表!$A:$A,0),1)</f>
        <v>紫色蒙杜克</v>
      </c>
      <c r="E63" s="82"/>
      <c r="F63" s="81">
        <v>209</v>
      </c>
      <c r="G63" s="81">
        <v>110207</v>
      </c>
      <c r="H63" s="84" t="str">
        <f>IF(G63="","",INDEX([1]怪物表!$C:$C,MATCH(G63,[1]怪物表!$A:$A,0)))</f>
        <v>紫色蒙杜克</v>
      </c>
      <c r="I63" s="81"/>
      <c r="J63" s="81" t="str">
        <f>IF(I63="","",INDEX([1]怪物阵型表!$B:$B,MATCH(I63,[1]怪物阵型表!$A:$A,0)))</f>
        <v/>
      </c>
      <c r="K63" s="81"/>
      <c r="L63" s="81"/>
      <c r="M63" s="81"/>
      <c r="N63" s="81"/>
      <c r="O63" s="81" t="str">
        <f>IF(N63="","",INDEX([2]物品表!$B:$B,MATCH(N63,[2]物品表!$A:$A,0)))</f>
        <v/>
      </c>
      <c r="P63" s="81"/>
      <c r="Q63" s="82" t="s">
        <v>120</v>
      </c>
      <c r="R63" s="82" t="s">
        <v>29</v>
      </c>
      <c r="S63" s="85">
        <v>1</v>
      </c>
      <c r="T63" s="81"/>
      <c r="U63" s="85">
        <v>0</v>
      </c>
      <c r="V63" s="81" t="str">
        <f t="shared" ref="V63" si="19">IF(W63=1,"TID_Survivor_Notice_Occur_2",IF(W63=2,"TID_Survivor_Notice_Occur_1",""))</f>
        <v>TID_Survivor_Notice_Occur_1</v>
      </c>
      <c r="W63" s="81">
        <v>2</v>
      </c>
      <c r="X63" s="81"/>
      <c r="Y63" s="81"/>
      <c r="Z63" s="86"/>
      <c r="AA63" s="77">
        <f>COUNTIF([3]经验升级表!$C:$C,"&lt;="&amp;SUMIFS($AB$4:AB63,$C$4:C63,C63))</f>
        <v>0</v>
      </c>
      <c r="AB63" s="77">
        <f>IFERROR(INDEX([1]怪物表!$U:$U,MATCH(G63,[1]怪物表!$A:$A,0),1)*S63/U63,0)*AC63</f>
        <v>0</v>
      </c>
      <c r="AC63" s="77">
        <f t="shared" si="1"/>
        <v>1</v>
      </c>
      <c r="AD63" s="77">
        <f>IFERROR(INDEX([1]怪物表!$J:$J,MATCH(G63,[1]怪物表!$A:$A,0),1),0)*AE63</f>
        <v>0</v>
      </c>
      <c r="AE63" s="77">
        <f t="shared" si="2"/>
        <v>0</v>
      </c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</row>
    <row r="64" spans="1:46" x14ac:dyDescent="0.45">
      <c r="A64" s="4"/>
      <c r="B64" s="7">
        <v>102031</v>
      </c>
      <c r="C64" s="6" t="s">
        <v>42</v>
      </c>
      <c r="D64" s="4"/>
      <c r="E64" s="7"/>
      <c r="F64" s="4">
        <v>209</v>
      </c>
      <c r="G64" s="4"/>
      <c r="H64" s="8"/>
      <c r="I64" s="4">
        <v>100202</v>
      </c>
      <c r="J64" s="4" t="str">
        <f>IF(I64="","",INDEX([1]怪物阵型表!$B:$B,MATCH(I64,[1]怪物阵型表!$A:$A,0)))</f>
        <v>圆环防御怪物阵型</v>
      </c>
      <c r="K64" s="4"/>
      <c r="L64" s="4"/>
      <c r="M64" s="4"/>
      <c r="N64" s="4"/>
      <c r="O64" s="4" t="str">
        <f>IF(N64="","",INDEX([2]物品表!$B:$B,MATCH(N64,[2]物品表!$A:$A,0)))</f>
        <v/>
      </c>
      <c r="P64" s="4"/>
      <c r="Q64" s="7" t="s">
        <v>119</v>
      </c>
      <c r="R64" s="7" t="s">
        <v>29</v>
      </c>
      <c r="S64" s="9">
        <v>1</v>
      </c>
      <c r="T64" s="4"/>
      <c r="U64" s="9">
        <v>0</v>
      </c>
      <c r="V64" s="4"/>
      <c r="W64" s="4"/>
      <c r="X64" s="4"/>
      <c r="Y64" s="4"/>
      <c r="Z64" s="28"/>
      <c r="AA64" s="77">
        <f>COUNTIF([3]经验升级表!$C:$C,"&lt;="&amp;SUMIFS($AB$4:AB64,$C$4:C64,C64))</f>
        <v>0</v>
      </c>
      <c r="AB64" s="77">
        <f>IFERROR(INDEX([1]怪物表!$U:$U,MATCH(G64,[1]怪物表!$A:$A,0),1)*S64/U64,0)*AC64</f>
        <v>0</v>
      </c>
      <c r="AC64" s="77">
        <f t="shared" si="1"/>
        <v>1</v>
      </c>
      <c r="AD64" s="77">
        <f>IFERROR(INDEX([1]怪物表!$J:$J,MATCH(G64,[1]怪物表!$A:$A,0),1),0)*AE64</f>
        <v>0</v>
      </c>
      <c r="AE64" s="77">
        <f t="shared" si="2"/>
        <v>0</v>
      </c>
    </row>
    <row r="65" spans="1:46" x14ac:dyDescent="0.45">
      <c r="A65" s="4"/>
      <c r="B65" s="7">
        <v>102901</v>
      </c>
      <c r="C65" s="6" t="s">
        <v>42</v>
      </c>
      <c r="D65" s="4" t="s">
        <v>40</v>
      </c>
      <c r="E65" s="7"/>
      <c r="F65" s="4">
        <v>0</v>
      </c>
      <c r="G65" s="4"/>
      <c r="H65" s="8" t="str">
        <f>IF(G65="","",INDEX([1]怪物表!$C:$C,MATCH(G65,[1]怪物表!$A:$A,0)))</f>
        <v/>
      </c>
      <c r="I65" s="4"/>
      <c r="J65" s="4" t="str">
        <f>IF(I65="","",INDEX([1]怪物阵型表!$B:$B,MATCH(I65,[1]怪物阵型表!$A:$A,0)))</f>
        <v/>
      </c>
      <c r="K65" s="4"/>
      <c r="L65" s="4"/>
      <c r="M65" s="4"/>
      <c r="N65" s="4">
        <v>4</v>
      </c>
      <c r="O65" s="4" t="str">
        <f>IF(N65="","",INDEX([2]物品表!$B:$B,MATCH(N65,[2]物品表!$A:$A,0)))</f>
        <v>Survivor_Item_3</v>
      </c>
      <c r="P65" s="4"/>
      <c r="Q65" s="7" t="s">
        <v>302</v>
      </c>
      <c r="R65" s="7" t="s">
        <v>29</v>
      </c>
      <c r="S65" s="9">
        <v>8</v>
      </c>
      <c r="T65" s="4"/>
      <c r="U65" s="9">
        <v>0</v>
      </c>
      <c r="V65" s="4" t="str">
        <f t="shared" si="18"/>
        <v/>
      </c>
      <c r="W65" s="4"/>
      <c r="X65" s="4"/>
      <c r="Y65" s="4"/>
      <c r="Z65" s="28"/>
      <c r="AA65" s="77">
        <f>COUNTIF([3]经验升级表!$C:$C,"&lt;="&amp;SUMIFS($AB$4:AB65,$C$4:C65,C65))</f>
        <v>0</v>
      </c>
      <c r="AB65" s="77">
        <f>IFERROR(INDEX([1]怪物表!$U:$U,MATCH(G65,[1]怪物表!$A:$A,0),1)*S65/U65,0)*AC65</f>
        <v>0</v>
      </c>
      <c r="AC65" s="77">
        <f t="shared" si="1"/>
        <v>1</v>
      </c>
      <c r="AD65" s="77">
        <f>IFERROR(INDEX([1]怪物表!$J:$J,MATCH(G65,[1]怪物表!$A:$A,0),1),0)*AE65</f>
        <v>0</v>
      </c>
      <c r="AE65" s="77">
        <f t="shared" si="2"/>
        <v>0</v>
      </c>
    </row>
    <row r="66" spans="1:46" x14ac:dyDescent="0.45">
      <c r="A66" s="4"/>
      <c r="B66" s="7">
        <v>102902</v>
      </c>
      <c r="C66" s="6" t="s">
        <v>42</v>
      </c>
      <c r="D66" s="4" t="s">
        <v>41</v>
      </c>
      <c r="E66" s="7"/>
      <c r="F66" s="4">
        <v>60</v>
      </c>
      <c r="G66" s="4"/>
      <c r="H66" s="8" t="str">
        <f>IF(G66="","",INDEX([1]怪物表!$C:$C,MATCH(G66,[1]怪物表!$A:$A,0)))</f>
        <v/>
      </c>
      <c r="I66" s="4"/>
      <c r="J66" s="4" t="str">
        <f>IF(I66="","",INDEX([1]怪物阵型表!$B:$B,MATCH(I66,[1]怪物阵型表!$A:$A,0)))</f>
        <v/>
      </c>
      <c r="K66" s="4"/>
      <c r="L66" s="4"/>
      <c r="M66" s="4"/>
      <c r="N66" s="4">
        <v>14</v>
      </c>
      <c r="O66" s="4" t="str">
        <f>IF(N66="","",INDEX([2]物品表!$B:$B,MATCH(N66,[2]物品表!$A:$A,0)))</f>
        <v>Survivor_Item_8</v>
      </c>
      <c r="P66" s="4"/>
      <c r="Q66" s="7" t="s">
        <v>107</v>
      </c>
      <c r="R66" s="7" t="s">
        <v>29</v>
      </c>
      <c r="S66" s="9">
        <v>2</v>
      </c>
      <c r="T66" s="4"/>
      <c r="U66" s="9">
        <v>0</v>
      </c>
      <c r="V66" s="4" t="str">
        <f t="shared" si="18"/>
        <v/>
      </c>
      <c r="W66" s="4"/>
      <c r="X66" s="4"/>
      <c r="Y66" s="4"/>
      <c r="Z66" s="28"/>
      <c r="AA66" s="77">
        <f>COUNTIF([3]经验升级表!$C:$C,"&lt;="&amp;SUMIFS($AB$4:AB66,$C$4:C66,C66))</f>
        <v>0</v>
      </c>
      <c r="AB66" s="77">
        <f>IFERROR(INDEX([1]怪物表!$U:$U,MATCH(G66,[1]怪物表!$A:$A,0),1)*S66/U66,0)*AC66</f>
        <v>0</v>
      </c>
      <c r="AC66" s="77">
        <f t="shared" si="1"/>
        <v>1</v>
      </c>
      <c r="AD66" s="77">
        <f>IFERROR(INDEX([1]怪物表!$J:$J,MATCH(G66,[1]怪物表!$A:$A,0),1),0)*AE66</f>
        <v>0</v>
      </c>
      <c r="AE66" s="77">
        <f t="shared" si="2"/>
        <v>0</v>
      </c>
    </row>
    <row r="67" spans="1:46" x14ac:dyDescent="0.45">
      <c r="A67" s="4"/>
      <c r="B67" s="7">
        <v>102903</v>
      </c>
      <c r="C67" s="6" t="s">
        <v>42</v>
      </c>
      <c r="D67" s="4" t="s">
        <v>41</v>
      </c>
      <c r="E67" s="7"/>
      <c r="F67" s="4">
        <v>120</v>
      </c>
      <c r="G67" s="4"/>
      <c r="H67" s="8" t="str">
        <f>IF(G67="","",INDEX([1]怪物表!$C:$C,MATCH(G67,[1]怪物表!$A:$A,0)))</f>
        <v/>
      </c>
      <c r="I67" s="4"/>
      <c r="J67" s="4" t="str">
        <f>IF(I67="","",INDEX([1]怪物阵型表!$B:$B,MATCH(I67,[1]怪物阵型表!$A:$A,0)))</f>
        <v/>
      </c>
      <c r="K67" s="4"/>
      <c r="L67" s="4"/>
      <c r="M67" s="4"/>
      <c r="N67" s="4">
        <v>14</v>
      </c>
      <c r="O67" s="4" t="str">
        <f>IF(N67="","",INDEX([2]物品表!$B:$B,MATCH(N67,[2]物品表!$A:$A,0)))</f>
        <v>Survivor_Item_8</v>
      </c>
      <c r="P67" s="4"/>
      <c r="Q67" s="7" t="s">
        <v>107</v>
      </c>
      <c r="R67" s="7" t="s">
        <v>29</v>
      </c>
      <c r="S67" s="9">
        <v>2</v>
      </c>
      <c r="T67" s="4"/>
      <c r="U67" s="9">
        <v>0</v>
      </c>
      <c r="V67" s="4" t="str">
        <f t="shared" si="18"/>
        <v/>
      </c>
      <c r="W67" s="4"/>
      <c r="X67" s="4"/>
      <c r="Y67" s="4"/>
      <c r="Z67" s="28"/>
      <c r="AA67" s="77">
        <f>COUNTIF([3]经验升级表!$C:$C,"&lt;="&amp;SUMIFS($AB$4:AB67,$C$4:C67,C67))</f>
        <v>0</v>
      </c>
      <c r="AB67" s="77">
        <f>IFERROR(INDEX([1]怪物表!$U:$U,MATCH(G67,[1]怪物表!$A:$A,0),1)*S67/U67,0)*AC67</f>
        <v>0</v>
      </c>
      <c r="AC67" s="77">
        <f t="shared" si="1"/>
        <v>1</v>
      </c>
      <c r="AD67" s="77">
        <f>IFERROR(INDEX([1]怪物表!$J:$J,MATCH(G67,[1]怪物表!$A:$A,0),1),0)*AE67</f>
        <v>0</v>
      </c>
      <c r="AE67" s="77">
        <f t="shared" si="2"/>
        <v>0</v>
      </c>
    </row>
    <row r="68" spans="1:46" x14ac:dyDescent="0.45">
      <c r="A68" s="4"/>
      <c r="B68" s="7">
        <v>102904</v>
      </c>
      <c r="C68" s="6" t="s">
        <v>42</v>
      </c>
      <c r="D68" s="4" t="s">
        <v>41</v>
      </c>
      <c r="E68" s="7"/>
      <c r="F68" s="4">
        <v>180</v>
      </c>
      <c r="G68" s="4"/>
      <c r="H68" s="8" t="str">
        <f>IF(G68="","",INDEX([1]怪物表!$C:$C,MATCH(G68,[1]怪物表!$A:$A,0)))</f>
        <v/>
      </c>
      <c r="I68" s="4"/>
      <c r="J68" s="4" t="str">
        <f>IF(I68="","",INDEX([1]怪物阵型表!$B:$B,MATCH(I68,[1]怪物阵型表!$A:$A,0)))</f>
        <v/>
      </c>
      <c r="K68" s="4"/>
      <c r="L68" s="4"/>
      <c r="M68" s="4"/>
      <c r="N68" s="4">
        <v>14</v>
      </c>
      <c r="O68" s="4" t="str">
        <f>IF(N68="","",INDEX([2]物品表!$B:$B,MATCH(N68,[2]物品表!$A:$A,0)))</f>
        <v>Survivor_Item_8</v>
      </c>
      <c r="P68" s="4"/>
      <c r="Q68" s="7" t="s">
        <v>107</v>
      </c>
      <c r="R68" s="7" t="s">
        <v>29</v>
      </c>
      <c r="S68" s="9">
        <v>2</v>
      </c>
      <c r="T68" s="4"/>
      <c r="U68" s="9">
        <v>0</v>
      </c>
      <c r="V68" s="4" t="str">
        <f t="shared" ref="V68:V136" si="20">IF(W68=1,"TID_Survivor_Notice_Occur_2",IF(W68=2,"TID_Survivor_Notice_Occur_1",""))</f>
        <v/>
      </c>
      <c r="W68" s="4"/>
      <c r="X68" s="4"/>
      <c r="Y68" s="4"/>
      <c r="Z68" s="28"/>
      <c r="AA68" s="77">
        <f>COUNTIF([3]经验升级表!$C:$C,"&lt;="&amp;SUMIFS($AB$4:AB68,$C$4:C68,C68))</f>
        <v>0</v>
      </c>
      <c r="AB68" s="77">
        <f>IFERROR(INDEX([1]怪物表!$U:$U,MATCH(G68,[1]怪物表!$A:$A,0),1)*S68/U68,0)*AC68</f>
        <v>0</v>
      </c>
      <c r="AC68" s="77">
        <f t="shared" si="1"/>
        <v>1</v>
      </c>
      <c r="AD68" s="77">
        <f>IFERROR(INDEX([1]怪物表!$J:$J,MATCH(G68,[1]怪物表!$A:$A,0),1),0)*AE68</f>
        <v>0</v>
      </c>
      <c r="AE68" s="77">
        <f t="shared" si="2"/>
        <v>0</v>
      </c>
    </row>
    <row r="69" spans="1:46" s="44" customFormat="1" x14ac:dyDescent="0.45">
      <c r="A69" s="15">
        <v>201</v>
      </c>
      <c r="B69" s="16">
        <v>201001</v>
      </c>
      <c r="C69" s="17" t="s">
        <v>165</v>
      </c>
      <c r="D69" s="15" t="s">
        <v>122</v>
      </c>
      <c r="E69" s="15">
        <v>5</v>
      </c>
      <c r="F69" s="15">
        <v>0</v>
      </c>
      <c r="G69" s="15">
        <f>IF(I69="",SUMIFS([1]怪物表!$A:$A,[1]怪物表!$B:$B,C69,[1]怪物表!$C:$C,D69),"")</f>
        <v>120102</v>
      </c>
      <c r="H69" s="18" t="str">
        <f>IF(G69="","",INDEX([1]怪物表!$C:$C,MATCH(G69,[1]怪物表!$A:$A,0)))</f>
        <v>小狼</v>
      </c>
      <c r="I69" s="15"/>
      <c r="J69" s="15" t="str">
        <f>IF(I69="","",INDEX([1]怪物阵型表!$B:$B,MATCH(I69,[1]怪物阵型表!$A:$A,0)))</f>
        <v/>
      </c>
      <c r="K69" s="15"/>
      <c r="L69" s="15"/>
      <c r="M69" s="15"/>
      <c r="N69" s="16"/>
      <c r="O69" s="16" t="str">
        <f>IF(N69="","",INDEX([2]物品表!$B:$B,MATCH(N69,[2]物品表!$A:$A,0)))</f>
        <v/>
      </c>
      <c r="P69" s="16"/>
      <c r="Q69" s="16" t="s">
        <v>107</v>
      </c>
      <c r="R69" s="16" t="s">
        <v>29</v>
      </c>
      <c r="S69" s="19">
        <v>5</v>
      </c>
      <c r="T69" s="15"/>
      <c r="U69" s="19">
        <v>0</v>
      </c>
      <c r="V69" s="15" t="str">
        <f t="shared" si="20"/>
        <v/>
      </c>
      <c r="W69" s="15"/>
      <c r="X69" s="15"/>
      <c r="Y69" s="15"/>
      <c r="Z69" s="76"/>
      <c r="AA69" s="77">
        <f>COUNTIF([3]经验升级表!$C:$C,"&lt;="&amp;SUMIFS($AB$4:AB69,$C$4:C69,C69))</f>
        <v>0</v>
      </c>
      <c r="AB69" s="77">
        <f>IFERROR(INDEX([1]怪物表!$U:$U,MATCH(G69,[1]怪物表!$A:$A,0),1)*S69/U69,0)*AC69</f>
        <v>0</v>
      </c>
      <c r="AC69" s="77">
        <f t="shared" ref="AC69:AC132" si="21">IFERROR(INDEX(_xlfn.TEXTSPLIT(F69,"-"),1,2)-INDEX(_xlfn.TEXTSPLIT(F69,"-"),1,1),1)</f>
        <v>1</v>
      </c>
      <c r="AD69" s="77">
        <f>IFERROR(INDEX([1]怪物表!$J:$J,MATCH(G69,[1]怪物表!$A:$A,0),1),0)*AE69</f>
        <v>0</v>
      </c>
      <c r="AE69" s="77">
        <f t="shared" ref="AE69:AE132" si="22">IFERROR(ROUNDUP(AC69*S69/U69,),0)</f>
        <v>0</v>
      </c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</row>
    <row r="70" spans="1:46" x14ac:dyDescent="0.45">
      <c r="A70" s="4"/>
      <c r="B70" s="7">
        <v>201002</v>
      </c>
      <c r="C70" s="6" t="s">
        <v>165</v>
      </c>
      <c r="D70" s="4" t="s">
        <v>122</v>
      </c>
      <c r="E70" s="4">
        <v>10</v>
      </c>
      <c r="F70" s="4" t="s">
        <v>30</v>
      </c>
      <c r="G70" s="4">
        <f>IF(I70="",SUMIFS([1]怪物表!$A:$A,[1]怪物表!$B:$B,C70,[1]怪物表!$C:$C,D70),"")</f>
        <v>120102</v>
      </c>
      <c r="H70" s="8" t="str">
        <f>IF(G70="","",INDEX([1]怪物表!$C:$C,MATCH(G70,[1]怪物表!$A:$A,0)))</f>
        <v>小狼</v>
      </c>
      <c r="I70" s="4"/>
      <c r="J70" s="4" t="str">
        <f>IF(I70="","",INDEX([1]怪物阵型表!$B:$B,MATCH(I70,[1]怪物阵型表!$A:$A,0)))</f>
        <v/>
      </c>
      <c r="K70" s="4"/>
      <c r="L70" s="4"/>
      <c r="M70" s="4"/>
      <c r="N70" s="4"/>
      <c r="O70" s="4" t="str">
        <f>IF(N70="","",INDEX([2]物品表!$B:$B,MATCH(N70,[2]物品表!$A:$A,0)))</f>
        <v/>
      </c>
      <c r="P70" s="4"/>
      <c r="Q70" s="7" t="s">
        <v>31</v>
      </c>
      <c r="R70" s="7" t="s">
        <v>29</v>
      </c>
      <c r="S70" s="9">
        <f>INDEX('#怪物刷新配置索引'!$E:$E,MATCH(E70&amp;"-"&amp;F70,'#怪物刷新配置索引'!$D:$D,0),1)</f>
        <v>1</v>
      </c>
      <c r="T70" s="4"/>
      <c r="U70" s="9">
        <f>INDEX('#怪物刷新配置索引'!$F:$F,MATCH(E70&amp;"-"&amp;F70,'#怪物刷新配置索引'!$D:$D,0),1)</f>
        <v>3</v>
      </c>
      <c r="V70" s="4" t="str">
        <f t="shared" si="20"/>
        <v/>
      </c>
      <c r="W70" s="4"/>
      <c r="X70" s="4"/>
      <c r="Y70" s="4"/>
      <c r="Z70" s="28"/>
      <c r="AA70" s="77">
        <f>COUNTIF([3]经验升级表!$C:$C,"&lt;="&amp;SUMIFS($AB$4:AB70,$C$4:C70,C70))</f>
        <v>0</v>
      </c>
      <c r="AB70" s="77">
        <f>IFERROR(INDEX([1]怪物表!$U:$U,MATCH(G70,[1]怪物表!$A:$A,0),1)*S70/U70,0)*AC70</f>
        <v>0</v>
      </c>
      <c r="AC70" s="77">
        <f t="shared" si="21"/>
        <v>30</v>
      </c>
      <c r="AD70" s="77">
        <f>IFERROR(INDEX([1]怪物表!$J:$J,MATCH(G70,[1]怪物表!$A:$A,0),1),0)*AE70</f>
        <v>10</v>
      </c>
      <c r="AE70" s="77">
        <f t="shared" si="22"/>
        <v>10</v>
      </c>
    </row>
    <row r="71" spans="1:46" x14ac:dyDescent="0.45">
      <c r="A71" s="4"/>
      <c r="B71" s="7">
        <v>201003</v>
      </c>
      <c r="C71" s="6" t="s">
        <v>165</v>
      </c>
      <c r="D71" s="4" t="s">
        <v>122</v>
      </c>
      <c r="E71" s="4">
        <v>20</v>
      </c>
      <c r="F71" s="4" t="s">
        <v>30</v>
      </c>
      <c r="G71" s="4">
        <f>IF(I71="",SUMIFS([1]怪物表!$A:$A,[1]怪物表!$B:$B,C71,[1]怪物表!$C:$C,D71),"")</f>
        <v>120102</v>
      </c>
      <c r="H71" s="8" t="str">
        <f>IF(G71="","",INDEX([1]怪物表!$C:$C,MATCH(G71,[1]怪物表!$A:$A,0)))</f>
        <v>小狼</v>
      </c>
      <c r="I71" s="4"/>
      <c r="J71" s="4" t="str">
        <f>IF(I71="","",INDEX([1]怪物阵型表!$B:$B,MATCH(I71,[1]怪物阵型表!$A:$A,0)))</f>
        <v/>
      </c>
      <c r="K71" s="4"/>
      <c r="L71" s="4"/>
      <c r="M71" s="4"/>
      <c r="N71" s="4"/>
      <c r="O71" s="4" t="str">
        <f>IF(N71="","",INDEX([2]物品表!$B:$B,MATCH(N71,[2]物品表!$A:$A,0)))</f>
        <v/>
      </c>
      <c r="P71" s="4"/>
      <c r="Q71" s="7" t="s">
        <v>31</v>
      </c>
      <c r="R71" s="7" t="s">
        <v>29</v>
      </c>
      <c r="S71" s="9">
        <f>INDEX('#怪物刷新配置索引'!$E:$E,MATCH(E71&amp;"-"&amp;F71,'#怪物刷新配置索引'!$D:$D,0),1)</f>
        <v>2</v>
      </c>
      <c r="T71" s="4"/>
      <c r="U71" s="9">
        <f>INDEX('#怪物刷新配置索引'!$F:$F,MATCH(E71&amp;"-"&amp;F71,'#怪物刷新配置索引'!$D:$D,0),1)</f>
        <v>3</v>
      </c>
      <c r="V71" s="4" t="str">
        <f t="shared" si="20"/>
        <v/>
      </c>
      <c r="W71" s="4"/>
      <c r="X71" s="4"/>
      <c r="Y71" s="4"/>
      <c r="Z71" s="28"/>
      <c r="AA71" s="77">
        <f>COUNTIF([3]经验升级表!$C:$C,"&lt;="&amp;SUMIFS($AB$4:AB71,$C$4:C71,C71))</f>
        <v>0</v>
      </c>
      <c r="AB71" s="77">
        <f>IFERROR(INDEX([1]怪物表!$U:$U,MATCH(G71,[1]怪物表!$A:$A,0),1)*S71/U71,0)*AC71</f>
        <v>0</v>
      </c>
      <c r="AC71" s="77">
        <f t="shared" si="21"/>
        <v>30</v>
      </c>
      <c r="AD71" s="77">
        <f>IFERROR(INDEX([1]怪物表!$J:$J,MATCH(G71,[1]怪物表!$A:$A,0),1),0)*AE71</f>
        <v>20</v>
      </c>
      <c r="AE71" s="77">
        <f t="shared" si="22"/>
        <v>20</v>
      </c>
    </row>
    <row r="72" spans="1:46" x14ac:dyDescent="0.45">
      <c r="A72" s="4"/>
      <c r="B72" s="7">
        <v>201004</v>
      </c>
      <c r="C72" s="6" t="s">
        <v>48</v>
      </c>
      <c r="D72" s="4"/>
      <c r="E72" s="7"/>
      <c r="F72" s="4">
        <v>30</v>
      </c>
      <c r="G72" s="4"/>
      <c r="H72" s="8" t="str">
        <f>IF(G72="","",INDEX([1]怪物表!$C:$C,MATCH(G72,[1]怪物表!$A:$A,0)))</f>
        <v/>
      </c>
      <c r="I72" s="4">
        <v>200101</v>
      </c>
      <c r="J72" s="4" t="str">
        <f>IF(I72="","",INDEX([1]怪物阵型表!$B:$B,MATCH(I72,[1]怪物阵型表!$A:$A,0)))</f>
        <v>冲锋阵型</v>
      </c>
      <c r="K72" s="4"/>
      <c r="L72" s="4"/>
      <c r="M72" s="4"/>
      <c r="N72" s="4"/>
      <c r="O72" s="4" t="str">
        <f>IF(N72="","",INDEX([2]物品表!$B:$B,MATCH(N72,[2]物品表!$A:$A,0)))</f>
        <v/>
      </c>
      <c r="P72" s="4"/>
      <c r="Q72" s="7" t="s">
        <v>309</v>
      </c>
      <c r="R72" s="7" t="s">
        <v>29</v>
      </c>
      <c r="S72" s="9">
        <v>1</v>
      </c>
      <c r="T72" s="4"/>
      <c r="U72" s="9">
        <v>0</v>
      </c>
      <c r="V72" s="4" t="str">
        <f t="shared" si="20"/>
        <v/>
      </c>
      <c r="W72" s="4"/>
      <c r="X72" s="4"/>
      <c r="Y72" s="4"/>
      <c r="Z72" s="28"/>
      <c r="AA72" s="77">
        <f>COUNTIF([3]经验升级表!$C:$C,"&lt;="&amp;SUMIFS($AB$4:AB72,$C$4:C72,C72))</f>
        <v>0</v>
      </c>
      <c r="AB72" s="77">
        <f>IFERROR(INDEX([1]怪物表!$U:$U,MATCH(G72,[1]怪物表!$A:$A,0),1)*S72/U72,0)*AC72</f>
        <v>0</v>
      </c>
      <c r="AC72" s="77">
        <f t="shared" si="21"/>
        <v>1</v>
      </c>
      <c r="AD72" s="77">
        <f>IFERROR(INDEX([1]怪物表!$J:$J,MATCH(G72,[1]怪物表!$A:$A,0),1),0)*AE72</f>
        <v>0</v>
      </c>
      <c r="AE72" s="77">
        <f t="shared" si="22"/>
        <v>0</v>
      </c>
    </row>
    <row r="73" spans="1:46" x14ac:dyDescent="0.45">
      <c r="A73" s="4"/>
      <c r="B73" s="7">
        <v>201004</v>
      </c>
      <c r="C73" s="6" t="s">
        <v>165</v>
      </c>
      <c r="D73" s="4" t="s">
        <v>122</v>
      </c>
      <c r="E73" s="4">
        <v>20</v>
      </c>
      <c r="F73" s="4" t="s">
        <v>43</v>
      </c>
      <c r="G73" s="4">
        <f>IF(I73="",SUMIFS([1]怪物表!$A:$A,[1]怪物表!$B:$B,C73,[1]怪物表!$C:$C,D73),"")</f>
        <v>120102</v>
      </c>
      <c r="H73" s="8" t="str">
        <f>IF(G73="","",INDEX([1]怪物表!$C:$C,MATCH(G73,[1]怪物表!$A:$A,0)))</f>
        <v>小狼</v>
      </c>
      <c r="I73" s="4"/>
      <c r="J73" s="4" t="str">
        <f>IF(I73="","",INDEX([1]怪物阵型表!$B:$B,MATCH(I73,[1]怪物阵型表!$A:$A,0)))</f>
        <v/>
      </c>
      <c r="K73" s="4"/>
      <c r="L73" s="4"/>
      <c r="M73" s="4"/>
      <c r="N73" s="4"/>
      <c r="O73" s="4" t="str">
        <f>IF(N73="","",INDEX([2]物品表!$B:$B,MATCH(N73,[2]物品表!$A:$A,0)))</f>
        <v/>
      </c>
      <c r="P73" s="4"/>
      <c r="Q73" s="7" t="s">
        <v>31</v>
      </c>
      <c r="R73" s="7" t="s">
        <v>29</v>
      </c>
      <c r="S73" s="9">
        <f>INDEX('#怪物刷新配置索引'!$E:$E,MATCH(E73&amp;"-"&amp;F73,'#怪物刷新配置索引'!$D:$D,0),1)</f>
        <v>2</v>
      </c>
      <c r="T73" s="4"/>
      <c r="U73" s="9">
        <f>INDEX('#怪物刷新配置索引'!$F:$F,MATCH(E73&amp;"-"&amp;F73,'#怪物刷新配置索引'!$D:$D,0),1)</f>
        <v>3</v>
      </c>
      <c r="V73" s="4" t="str">
        <f t="shared" si="20"/>
        <v/>
      </c>
      <c r="W73" s="4"/>
      <c r="X73" s="4"/>
      <c r="Y73" s="4"/>
      <c r="Z73" s="28"/>
      <c r="AA73" s="77">
        <f>COUNTIF([3]经验升级表!$C:$C,"&lt;="&amp;SUMIFS($AB$4:AB73,$C$4:C73,C73))</f>
        <v>0</v>
      </c>
      <c r="AB73" s="77">
        <f>IFERROR(INDEX([1]怪物表!$U:$U,MATCH(G73,[1]怪物表!$A:$A,0),1)*S73/U73,0)*AC73</f>
        <v>0</v>
      </c>
      <c r="AC73" s="77">
        <f t="shared" si="21"/>
        <v>30</v>
      </c>
      <c r="AD73" s="77">
        <f>IFERROR(INDEX([1]怪物表!$J:$J,MATCH(G73,[1]怪物表!$A:$A,0),1),0)*AE73</f>
        <v>20</v>
      </c>
      <c r="AE73" s="77">
        <f t="shared" si="22"/>
        <v>20</v>
      </c>
    </row>
    <row r="74" spans="1:46" x14ac:dyDescent="0.45">
      <c r="A74" s="4"/>
      <c r="B74" s="7">
        <v>201005</v>
      </c>
      <c r="C74" s="6" t="s">
        <v>165</v>
      </c>
      <c r="D74" s="4" t="s">
        <v>122</v>
      </c>
      <c r="E74" s="4">
        <v>20</v>
      </c>
      <c r="F74" s="4" t="s">
        <v>43</v>
      </c>
      <c r="G74" s="4">
        <f>IF(I74="",SUMIFS([1]怪物表!$A:$A,[1]怪物表!$B:$B,C74,[1]怪物表!$C:$C,D74),"")</f>
        <v>120102</v>
      </c>
      <c r="H74" s="8" t="str">
        <f>IF(G74="","",INDEX([1]怪物表!$C:$C,MATCH(G74,[1]怪物表!$A:$A,0)))</f>
        <v>小狼</v>
      </c>
      <c r="I74" s="4"/>
      <c r="J74" s="4" t="str">
        <f>IF(I74="","",INDEX([1]怪物阵型表!$B:$B,MATCH(I74,[1]怪物阵型表!$A:$A,0)))</f>
        <v/>
      </c>
      <c r="K74" s="4"/>
      <c r="L74" s="4"/>
      <c r="M74" s="4"/>
      <c r="N74" s="4"/>
      <c r="O74" s="4" t="str">
        <f>IF(N74="","",INDEX([2]物品表!$B:$B,MATCH(N74,[2]物品表!$A:$A,0)))</f>
        <v/>
      </c>
      <c r="P74" s="4"/>
      <c r="Q74" s="7" t="s">
        <v>31</v>
      </c>
      <c r="R74" s="7" t="s">
        <v>29</v>
      </c>
      <c r="S74" s="9">
        <f>INDEX('#怪物刷新配置索引'!$E:$E,MATCH(E74&amp;"-"&amp;F74,'#怪物刷新配置索引'!$D:$D,0),1)</f>
        <v>2</v>
      </c>
      <c r="T74" s="4"/>
      <c r="U74" s="9">
        <f>INDEX('#怪物刷新配置索引'!$F:$F,MATCH(E74&amp;"-"&amp;F74,'#怪物刷新配置索引'!$D:$D,0),1)</f>
        <v>3</v>
      </c>
      <c r="V74" s="4" t="str">
        <f t="shared" si="20"/>
        <v/>
      </c>
      <c r="W74" s="4"/>
      <c r="X74" s="4"/>
      <c r="Y74" s="4"/>
      <c r="Z74" s="28"/>
      <c r="AA74" s="77">
        <f>COUNTIF([3]经验升级表!$C:$C,"&lt;="&amp;SUMIFS($AB$4:AB74,$C$4:C74,C74))</f>
        <v>0</v>
      </c>
      <c r="AB74" s="77">
        <f>IFERROR(INDEX([1]怪物表!$U:$U,MATCH(G74,[1]怪物表!$A:$A,0),1)*S74/U74,0)*AC74</f>
        <v>0</v>
      </c>
      <c r="AC74" s="77">
        <f t="shared" si="21"/>
        <v>30</v>
      </c>
      <c r="AD74" s="77">
        <f>IFERROR(INDEX([1]怪物表!$J:$J,MATCH(G74,[1]怪物表!$A:$A,0),1),0)*AE74</f>
        <v>20</v>
      </c>
      <c r="AE74" s="77">
        <f t="shared" si="22"/>
        <v>20</v>
      </c>
    </row>
    <row r="75" spans="1:46" x14ac:dyDescent="0.45">
      <c r="A75" s="4"/>
      <c r="B75" s="7">
        <v>201006</v>
      </c>
      <c r="C75" s="6" t="s">
        <v>165</v>
      </c>
      <c r="D75" s="4" t="s">
        <v>166</v>
      </c>
      <c r="E75" s="4">
        <v>20</v>
      </c>
      <c r="F75" s="4" t="s">
        <v>43</v>
      </c>
      <c r="G75" s="4">
        <f>IF(I75="",SUMIFS([1]怪物表!$A:$A,[1]怪物表!$B:$B,C75,[1]怪物表!$C:$C,D75),"")</f>
        <v>120104</v>
      </c>
      <c r="H75" s="8" t="str">
        <f>IF(G75="","",INDEX([1]怪物表!$C:$C,MATCH(G75,[1]怪物表!$A:$A,0)))</f>
        <v>剑兵1</v>
      </c>
      <c r="I75" s="4"/>
      <c r="J75" s="4" t="str">
        <f>IF(I75="","",INDEX([1]怪物阵型表!$B:$B,MATCH(I75,[1]怪物阵型表!$A:$A,0)))</f>
        <v/>
      </c>
      <c r="K75" s="4"/>
      <c r="L75" s="4"/>
      <c r="M75" s="4"/>
      <c r="N75" s="4"/>
      <c r="O75" s="4" t="str">
        <f>IF(N75="","",INDEX([2]物品表!$B:$B,MATCH(N75,[2]物品表!$A:$A,0)))</f>
        <v/>
      </c>
      <c r="P75" s="4"/>
      <c r="Q75" s="7" t="s">
        <v>31</v>
      </c>
      <c r="R75" s="7" t="s">
        <v>29</v>
      </c>
      <c r="S75" s="9">
        <f>INDEX('#怪物刷新配置索引'!$E:$E,MATCH(E75&amp;"-"&amp;F75,'#怪物刷新配置索引'!$D:$D,0),1)</f>
        <v>2</v>
      </c>
      <c r="T75" s="4"/>
      <c r="U75" s="9">
        <f>INDEX('#怪物刷新配置索引'!$F:$F,MATCH(E75&amp;"-"&amp;F75,'#怪物刷新配置索引'!$D:$D,0),1)</f>
        <v>3</v>
      </c>
      <c r="V75" s="4" t="str">
        <f t="shared" si="20"/>
        <v/>
      </c>
      <c r="W75" s="4"/>
      <c r="X75" s="4"/>
      <c r="Y75" s="4"/>
      <c r="Z75" s="28"/>
      <c r="AA75" s="77">
        <f>COUNTIF([3]经验升级表!$C:$C,"&lt;="&amp;SUMIFS($AB$4:AB75,$C$4:C75,C75))</f>
        <v>0</v>
      </c>
      <c r="AB75" s="77">
        <f>IFERROR(INDEX([1]怪物表!$U:$U,MATCH(G75,[1]怪物表!$A:$A,0),1)*S75/U75,0)*AC75</f>
        <v>0</v>
      </c>
      <c r="AC75" s="77">
        <f t="shared" si="21"/>
        <v>30</v>
      </c>
      <c r="AD75" s="77">
        <f>IFERROR(INDEX([1]怪物表!$J:$J,MATCH(G75,[1]怪物表!$A:$A,0),1),0)*AE75</f>
        <v>20</v>
      </c>
      <c r="AE75" s="77">
        <f t="shared" si="22"/>
        <v>20</v>
      </c>
    </row>
    <row r="76" spans="1:46" s="46" customFormat="1" x14ac:dyDescent="0.45">
      <c r="A76" s="20"/>
      <c r="B76" s="21">
        <v>201007</v>
      </c>
      <c r="C76" s="22" t="s">
        <v>165</v>
      </c>
      <c r="D76" s="20" t="s">
        <v>148</v>
      </c>
      <c r="E76" s="21"/>
      <c r="F76" s="20">
        <v>60</v>
      </c>
      <c r="G76" s="20">
        <f>IF(I76="",SUMIFS([1]怪物表!$A:$A,[1]怪物表!$B:$B,C76,[1]怪物表!$C:$C,D76),"")</f>
        <v>120110</v>
      </c>
      <c r="H76" s="23" t="str">
        <f>IF(G76="","",INDEX([1]怪物表!$C:$C,MATCH(G76,[1]怪物表!$A:$A,0)))</f>
        <v>狼人</v>
      </c>
      <c r="I76" s="20" t="s">
        <v>54</v>
      </c>
      <c r="J76" s="20" t="str">
        <f>IF(I76="","",INDEX([1]怪物阵型表!$B:$B,MATCH(I76,[1]怪物阵型表!$A:$A,0)))</f>
        <v/>
      </c>
      <c r="K76" s="20"/>
      <c r="L76" s="20"/>
      <c r="M76" s="20"/>
      <c r="N76" s="20"/>
      <c r="O76" s="20" t="str">
        <f>IF(N76="","",INDEX([2]物品表!$B:$B,MATCH(N76,[2]物品表!$A:$A,0)))</f>
        <v/>
      </c>
      <c r="P76" s="20"/>
      <c r="Q76" s="21" t="s">
        <v>120</v>
      </c>
      <c r="R76" s="21" t="s">
        <v>29</v>
      </c>
      <c r="S76" s="24">
        <v>1</v>
      </c>
      <c r="T76" s="20"/>
      <c r="U76" s="24">
        <v>0</v>
      </c>
      <c r="V76" s="20" t="str">
        <f t="shared" si="20"/>
        <v/>
      </c>
      <c r="W76" s="20"/>
      <c r="X76" s="20"/>
      <c r="Y76" s="20"/>
      <c r="Z76" s="79"/>
      <c r="AA76" s="77">
        <f>COUNTIF([3]经验升级表!$C:$C,"&lt;="&amp;SUMIFS($AB$4:AB76,$C$4:C76,C76))</f>
        <v>0</v>
      </c>
      <c r="AB76" s="77">
        <f>IFERROR(INDEX([1]怪物表!$U:$U,MATCH(G76,[1]怪物表!$A:$A,0),1)*S76/U76,0)*AC76</f>
        <v>0</v>
      </c>
      <c r="AC76" s="77">
        <f t="shared" si="21"/>
        <v>1</v>
      </c>
      <c r="AD76" s="77">
        <f>IFERROR(INDEX([1]怪物表!$J:$J,MATCH(G76,[1]怪物表!$A:$A,0),1),0)*AE76</f>
        <v>0</v>
      </c>
      <c r="AE76" s="77">
        <f t="shared" si="22"/>
        <v>0</v>
      </c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</row>
    <row r="77" spans="1:46" x14ac:dyDescent="0.45">
      <c r="A77" s="4"/>
      <c r="B77" s="7">
        <v>201008</v>
      </c>
      <c r="C77" s="6" t="s">
        <v>165</v>
      </c>
      <c r="D77" s="4" t="s">
        <v>166</v>
      </c>
      <c r="E77" s="7">
        <v>45</v>
      </c>
      <c r="F77" s="4" t="s">
        <v>32</v>
      </c>
      <c r="G77" s="4">
        <f>IF(I77="",SUMIFS([1]怪物表!$A:$A,[1]怪物表!$B:$B,C77,[1]怪物表!$C:$C,D77),"")</f>
        <v>120104</v>
      </c>
      <c r="H77" s="8" t="str">
        <f>IF(G77="","",INDEX([1]怪物表!$C:$C,MATCH(G77,[1]怪物表!$A:$A,0)))</f>
        <v>剑兵1</v>
      </c>
      <c r="I77" s="4"/>
      <c r="J77" s="4" t="str">
        <f>IF(I77="","",INDEX([1]怪物阵型表!$B:$B,MATCH(I77,[1]怪物阵型表!$A:$A,0)))</f>
        <v/>
      </c>
      <c r="K77" s="4"/>
      <c r="L77" s="4"/>
      <c r="M77" s="4"/>
      <c r="N77" s="4"/>
      <c r="O77" s="4" t="str">
        <f>IF(N77="","",INDEX([2]物品表!$B:$B,MATCH(N77,[2]物品表!$A:$A,0)))</f>
        <v/>
      </c>
      <c r="P77" s="4"/>
      <c r="Q77" s="7" t="s">
        <v>31</v>
      </c>
      <c r="R77" s="7" t="s">
        <v>29</v>
      </c>
      <c r="S77" s="9">
        <f>INDEX('#怪物刷新配置索引'!$E:$E,MATCH(E77&amp;"-"&amp;F77,'#怪物刷新配置索引'!$D:$D,0),1)</f>
        <v>3</v>
      </c>
      <c r="T77" s="4"/>
      <c r="U77" s="9">
        <f>INDEX('#怪物刷新配置索引'!$F:$F,MATCH(E77&amp;"-"&amp;F77,'#怪物刷新配置索引'!$D:$D,0),1)</f>
        <v>2</v>
      </c>
      <c r="V77" s="4" t="str">
        <f t="shared" si="20"/>
        <v/>
      </c>
      <c r="W77" s="4"/>
      <c r="X77" s="4"/>
      <c r="Y77" s="4"/>
      <c r="Z77" s="28"/>
      <c r="AA77" s="77">
        <f>COUNTIF([3]经验升级表!$C:$C,"&lt;="&amp;SUMIFS($AB$4:AB77,$C$4:C77,C77))</f>
        <v>0</v>
      </c>
      <c r="AB77" s="77">
        <f>IFERROR(INDEX([1]怪物表!$U:$U,MATCH(G77,[1]怪物表!$A:$A,0),1)*S77/U77,0)*AC77</f>
        <v>0</v>
      </c>
      <c r="AC77" s="77">
        <f t="shared" si="21"/>
        <v>30</v>
      </c>
      <c r="AD77" s="77">
        <f>IFERROR(INDEX([1]怪物表!$J:$J,MATCH(G77,[1]怪物表!$A:$A,0),1),0)*AE77</f>
        <v>45</v>
      </c>
      <c r="AE77" s="77">
        <f t="shared" si="22"/>
        <v>45</v>
      </c>
    </row>
    <row r="78" spans="1:46" x14ac:dyDescent="0.45">
      <c r="A78" s="4"/>
      <c r="B78" s="7">
        <v>201009</v>
      </c>
      <c r="C78" s="6" t="s">
        <v>165</v>
      </c>
      <c r="D78" s="4" t="s">
        <v>166</v>
      </c>
      <c r="E78" s="7">
        <v>50</v>
      </c>
      <c r="F78" s="4" t="s">
        <v>32</v>
      </c>
      <c r="G78" s="4">
        <f>IF(I78="",SUMIFS([1]怪物表!$A:$A,[1]怪物表!$B:$B,C78,[1]怪物表!$C:$C,D78),"")</f>
        <v>120104</v>
      </c>
      <c r="H78" s="8" t="str">
        <f>IF(G78="","",INDEX([1]怪物表!$C:$C,MATCH(G78,[1]怪物表!$A:$A,0)))</f>
        <v>剑兵1</v>
      </c>
      <c r="I78" s="4"/>
      <c r="J78" s="4" t="str">
        <f>IF(I78="","",INDEX([1]怪物阵型表!$B:$B,MATCH(I78,[1]怪物阵型表!$A:$A,0)))</f>
        <v/>
      </c>
      <c r="K78" s="4"/>
      <c r="L78" s="4"/>
      <c r="M78" s="4"/>
      <c r="N78" s="4"/>
      <c r="O78" s="4" t="str">
        <f>IF(N78="","",INDEX([2]物品表!$B:$B,MATCH(N78,[2]物品表!$A:$A,0)))</f>
        <v/>
      </c>
      <c r="P78" s="4"/>
      <c r="Q78" s="7" t="s">
        <v>31</v>
      </c>
      <c r="R78" s="7" t="s">
        <v>29</v>
      </c>
      <c r="S78" s="9">
        <f>INDEX('#怪物刷新配置索引'!$E:$E,MATCH(E78&amp;"-"&amp;F78,'#怪物刷新配置索引'!$D:$D,0),1)</f>
        <v>5</v>
      </c>
      <c r="T78" s="4"/>
      <c r="U78" s="9">
        <f>INDEX('#怪物刷新配置索引'!$F:$F,MATCH(E78&amp;"-"&amp;F78,'#怪物刷新配置索引'!$D:$D,0),1)</f>
        <v>3</v>
      </c>
      <c r="V78" s="4" t="str">
        <f t="shared" si="20"/>
        <v/>
      </c>
      <c r="W78" s="4"/>
      <c r="X78" s="4"/>
      <c r="Y78" s="4"/>
      <c r="Z78" s="28"/>
      <c r="AA78" s="77">
        <f>COUNTIF([3]经验升级表!$C:$C,"&lt;="&amp;SUMIFS($AB$4:AB78,$C$4:C78,C78))</f>
        <v>0</v>
      </c>
      <c r="AB78" s="77">
        <f>IFERROR(INDEX([1]怪物表!$U:$U,MATCH(G78,[1]怪物表!$A:$A,0),1)*S78/U78,0)*AC78</f>
        <v>0</v>
      </c>
      <c r="AC78" s="77">
        <f t="shared" si="21"/>
        <v>30</v>
      </c>
      <c r="AD78" s="77">
        <f>IFERROR(INDEX([1]怪物表!$J:$J,MATCH(G78,[1]怪物表!$A:$A,0),1),0)*AE78</f>
        <v>50</v>
      </c>
      <c r="AE78" s="77">
        <f t="shared" si="22"/>
        <v>50</v>
      </c>
    </row>
    <row r="79" spans="1:46" x14ac:dyDescent="0.45">
      <c r="A79" s="4"/>
      <c r="B79" s="7">
        <v>201010</v>
      </c>
      <c r="C79" s="6" t="s">
        <v>165</v>
      </c>
      <c r="D79" s="4" t="s">
        <v>167</v>
      </c>
      <c r="E79" s="7">
        <v>10</v>
      </c>
      <c r="F79" s="4" t="s">
        <v>32</v>
      </c>
      <c r="G79" s="4">
        <f>IF(I79="",SUMIFS([1]怪物表!$A:$A,[1]怪物表!$B:$B,C79,[1]怪物表!$C:$C,D79),"")</f>
        <v>120106</v>
      </c>
      <c r="H79" s="8" t="str">
        <f>IF(G79="","",INDEX([1]怪物表!$C:$C,MATCH(G79,[1]怪物表!$A:$A,0)))</f>
        <v>骑兵1</v>
      </c>
      <c r="I79" s="4"/>
      <c r="J79" s="4" t="str">
        <f>IF(I79="","",INDEX([1]怪物阵型表!$B:$B,MATCH(I79,[1]怪物阵型表!$A:$A,0)))</f>
        <v/>
      </c>
      <c r="K79" s="4"/>
      <c r="L79" s="4"/>
      <c r="M79" s="4"/>
      <c r="N79" s="4"/>
      <c r="O79" s="4" t="str">
        <f>IF(N79="","",INDEX([2]物品表!$B:$B,MATCH(N79,[2]物品表!$A:$A,0)))</f>
        <v/>
      </c>
      <c r="P79" s="4"/>
      <c r="Q79" s="7" t="s">
        <v>31</v>
      </c>
      <c r="R79" s="7" t="s">
        <v>29</v>
      </c>
      <c r="S79" s="9">
        <f>INDEX('#怪物刷新配置索引'!$E:$E,MATCH(E79&amp;"-"&amp;F79,'#怪物刷新配置索引'!$D:$D,0),1)</f>
        <v>1</v>
      </c>
      <c r="T79" s="4"/>
      <c r="U79" s="9">
        <f>INDEX('#怪物刷新配置索引'!$F:$F,MATCH(E79&amp;"-"&amp;F79,'#怪物刷新配置索引'!$D:$D,0),1)</f>
        <v>3</v>
      </c>
      <c r="V79" s="4" t="str">
        <f t="shared" si="20"/>
        <v/>
      </c>
      <c r="W79" s="4"/>
      <c r="X79" s="4"/>
      <c r="Y79" s="4"/>
      <c r="Z79" s="28"/>
      <c r="AA79" s="77">
        <f>COUNTIF([3]经验升级表!$C:$C,"&lt;="&amp;SUMIFS($AB$4:AB79,$C$4:C79,C79))</f>
        <v>0</v>
      </c>
      <c r="AB79" s="77">
        <f>IFERROR(INDEX([1]怪物表!$U:$U,MATCH(G79,[1]怪物表!$A:$A,0),1)*S79/U79,0)*AC79</f>
        <v>0</v>
      </c>
      <c r="AC79" s="77">
        <f t="shared" si="21"/>
        <v>30</v>
      </c>
      <c r="AD79" s="77">
        <f>IFERROR(INDEX([1]怪物表!$J:$J,MATCH(G79,[1]怪物表!$A:$A,0),1),0)*AE79</f>
        <v>10</v>
      </c>
      <c r="AE79" s="77">
        <f t="shared" si="22"/>
        <v>10</v>
      </c>
    </row>
    <row r="80" spans="1:46" x14ac:dyDescent="0.45">
      <c r="A80" s="4"/>
      <c r="B80" s="7">
        <v>201011</v>
      </c>
      <c r="C80" s="6" t="s">
        <v>165</v>
      </c>
      <c r="D80" s="4" t="s">
        <v>166</v>
      </c>
      <c r="E80" s="7">
        <v>45</v>
      </c>
      <c r="F80" s="4" t="s">
        <v>58</v>
      </c>
      <c r="G80" s="4">
        <f>IF(I80="",SUMIFS([1]怪物表!$A:$A,[1]怪物表!$B:$B,C80,[1]怪物表!$C:$C,D80),"")</f>
        <v>120104</v>
      </c>
      <c r="H80" s="8" t="str">
        <f>IF(G80="","",INDEX([1]怪物表!$C:$C,MATCH(G80,[1]怪物表!$A:$A,0)))</f>
        <v>剑兵1</v>
      </c>
      <c r="I80" s="4"/>
      <c r="J80" s="4" t="str">
        <f>IF(I80="","",INDEX([1]怪物阵型表!$B:$B,MATCH(I80,[1]怪物阵型表!$A:$A,0)))</f>
        <v/>
      </c>
      <c r="K80" s="4"/>
      <c r="L80" s="4"/>
      <c r="M80" s="4"/>
      <c r="N80" s="4"/>
      <c r="O80" s="4" t="str">
        <f>IF(N80="","",INDEX([2]物品表!$B:$B,MATCH(N80,[2]物品表!$A:$A,0)))</f>
        <v/>
      </c>
      <c r="P80" s="4"/>
      <c r="Q80" s="7" t="s">
        <v>31</v>
      </c>
      <c r="R80" s="7" t="s">
        <v>29</v>
      </c>
      <c r="S80" s="9">
        <f>INDEX('#怪物刷新配置索引'!$E:$E,MATCH(E80&amp;"-"&amp;F80,'#怪物刷新配置索引'!$D:$D,0),1)</f>
        <v>3</v>
      </c>
      <c r="T80" s="4"/>
      <c r="U80" s="9">
        <f>INDEX('#怪物刷新配置索引'!$F:$F,MATCH(E80&amp;"-"&amp;F80,'#怪物刷新配置索引'!$D:$D,0),1)</f>
        <v>2</v>
      </c>
      <c r="V80" s="4" t="str">
        <f t="shared" si="20"/>
        <v/>
      </c>
      <c r="W80" s="4"/>
      <c r="X80" s="4"/>
      <c r="Y80" s="4"/>
      <c r="Z80" s="28"/>
      <c r="AA80" s="77">
        <f>COUNTIF([3]经验升级表!$C:$C,"&lt;="&amp;SUMIFS($AB$4:AB80,$C$4:C80,C80))</f>
        <v>0</v>
      </c>
      <c r="AB80" s="77">
        <f>IFERROR(INDEX([1]怪物表!$U:$U,MATCH(G80,[1]怪物表!$A:$A,0),1)*S80/U80,0)*AC80</f>
        <v>0</v>
      </c>
      <c r="AC80" s="77">
        <f t="shared" si="21"/>
        <v>30</v>
      </c>
      <c r="AD80" s="77">
        <f>IFERROR(INDEX([1]怪物表!$J:$J,MATCH(G80,[1]怪物表!$A:$A,0),1),0)*AE80</f>
        <v>45</v>
      </c>
      <c r="AE80" s="77">
        <f t="shared" si="22"/>
        <v>45</v>
      </c>
    </row>
    <row r="81" spans="1:46" x14ac:dyDescent="0.45">
      <c r="A81" s="4"/>
      <c r="B81" s="7">
        <v>201012</v>
      </c>
      <c r="C81" s="6" t="s">
        <v>165</v>
      </c>
      <c r="D81" s="4" t="s">
        <v>166</v>
      </c>
      <c r="E81" s="7">
        <v>60</v>
      </c>
      <c r="F81" s="4" t="s">
        <v>58</v>
      </c>
      <c r="G81" s="4">
        <f>IF(I81="",SUMIFS([1]怪物表!$A:$A,[1]怪物表!$B:$B,C81,[1]怪物表!$C:$C,D81),"")</f>
        <v>120104</v>
      </c>
      <c r="H81" s="8" t="str">
        <f>IF(G81="","",INDEX([1]怪物表!$C:$C,MATCH(G81,[1]怪物表!$A:$A,0)))</f>
        <v>剑兵1</v>
      </c>
      <c r="I81" s="4"/>
      <c r="J81" s="4" t="str">
        <f>IF(I81="","",INDEX([1]怪物阵型表!$B:$B,MATCH(I81,[1]怪物阵型表!$A:$A,0)))</f>
        <v/>
      </c>
      <c r="K81" s="4"/>
      <c r="L81" s="4"/>
      <c r="M81" s="4"/>
      <c r="N81" s="4"/>
      <c r="O81" s="4" t="str">
        <f>IF(N81="","",INDEX([2]物品表!$B:$B,MATCH(N81,[2]物品表!$A:$A,0)))</f>
        <v/>
      </c>
      <c r="P81" s="4"/>
      <c r="Q81" s="7" t="s">
        <v>31</v>
      </c>
      <c r="R81" s="7" t="s">
        <v>29</v>
      </c>
      <c r="S81" s="9">
        <f>INDEX('#怪物刷新配置索引'!$E:$E,MATCH(E81&amp;"-"&amp;F81,'#怪物刷新配置索引'!$D:$D,0),1)</f>
        <v>2</v>
      </c>
      <c r="T81" s="4"/>
      <c r="U81" s="9">
        <f>INDEX('#怪物刷新配置索引'!$F:$F,MATCH(E81&amp;"-"&amp;F81,'#怪物刷新配置索引'!$D:$D,0),1)</f>
        <v>1</v>
      </c>
      <c r="V81" s="4" t="str">
        <f t="shared" si="20"/>
        <v/>
      </c>
      <c r="W81" s="4"/>
      <c r="X81" s="4"/>
      <c r="Y81" s="4"/>
      <c r="Z81" s="28"/>
      <c r="AA81" s="77">
        <f>COUNTIF([3]经验升级表!$C:$C,"&lt;="&amp;SUMIFS($AB$4:AB81,$C$4:C81,C81))</f>
        <v>0</v>
      </c>
      <c r="AB81" s="77">
        <f>IFERROR(INDEX([1]怪物表!$U:$U,MATCH(G81,[1]怪物表!$A:$A,0),1)*S81/U81,0)*AC81</f>
        <v>0</v>
      </c>
      <c r="AC81" s="77">
        <f t="shared" si="21"/>
        <v>30</v>
      </c>
      <c r="AD81" s="77">
        <f>IFERROR(INDEX([1]怪物表!$J:$J,MATCH(G81,[1]怪物表!$A:$A,0),1),0)*AE81</f>
        <v>60</v>
      </c>
      <c r="AE81" s="77">
        <f t="shared" si="22"/>
        <v>60</v>
      </c>
    </row>
    <row r="82" spans="1:46" x14ac:dyDescent="0.45">
      <c r="A82" s="4"/>
      <c r="B82" s="7">
        <v>201013</v>
      </c>
      <c r="C82" s="6" t="s">
        <v>165</v>
      </c>
      <c r="D82" s="4" t="s">
        <v>167</v>
      </c>
      <c r="E82" s="7">
        <v>10</v>
      </c>
      <c r="F82" s="4" t="s">
        <v>58</v>
      </c>
      <c r="G82" s="4">
        <f>IF(I82="",SUMIFS([1]怪物表!$A:$A,[1]怪物表!$B:$B,C82,[1]怪物表!$C:$C,D82),"")</f>
        <v>120106</v>
      </c>
      <c r="H82" s="8" t="str">
        <f>IF(G82="","",INDEX([1]怪物表!$C:$C,MATCH(G82,[1]怪物表!$A:$A,0)))</f>
        <v>骑兵1</v>
      </c>
      <c r="I82" s="4"/>
      <c r="J82" s="4" t="str">
        <f>IF(I82="","",INDEX([1]怪物阵型表!$B:$B,MATCH(I82,[1]怪物阵型表!$A:$A,0)))</f>
        <v/>
      </c>
      <c r="K82" s="4"/>
      <c r="L82" s="4"/>
      <c r="M82" s="4"/>
      <c r="N82" s="4"/>
      <c r="O82" s="4" t="str">
        <f>IF(N82="","",INDEX([2]物品表!$B:$B,MATCH(N82,[2]物品表!$A:$A,0)))</f>
        <v/>
      </c>
      <c r="P82" s="4"/>
      <c r="Q82" s="7" t="s">
        <v>31</v>
      </c>
      <c r="R82" s="7" t="s">
        <v>29</v>
      </c>
      <c r="S82" s="9">
        <f>INDEX('#怪物刷新配置索引'!$E:$E,MATCH(E82&amp;"-"&amp;F82,'#怪物刷新配置索引'!$D:$D,0),1)</f>
        <v>2</v>
      </c>
      <c r="T82" s="4"/>
      <c r="U82" s="9">
        <f>INDEX('#怪物刷新配置索引'!$F:$F,MATCH(E82&amp;"-"&amp;F82,'#怪物刷新配置索引'!$D:$D,0),1)</f>
        <v>6</v>
      </c>
      <c r="V82" s="4" t="str">
        <f t="shared" si="20"/>
        <v/>
      </c>
      <c r="W82" s="4"/>
      <c r="X82" s="4"/>
      <c r="Y82" s="4"/>
      <c r="Z82" s="28"/>
      <c r="AA82" s="77">
        <f>COUNTIF([3]经验升级表!$C:$C,"&lt;="&amp;SUMIFS($AB$4:AB82,$C$4:C82,C82))</f>
        <v>0</v>
      </c>
      <c r="AB82" s="77">
        <f>IFERROR(INDEX([1]怪物表!$U:$U,MATCH(G82,[1]怪物表!$A:$A,0),1)*S82/U82,0)*AC82</f>
        <v>0</v>
      </c>
      <c r="AC82" s="77">
        <f t="shared" si="21"/>
        <v>30</v>
      </c>
      <c r="AD82" s="77">
        <f>IFERROR(INDEX([1]怪物表!$J:$J,MATCH(G82,[1]怪物表!$A:$A,0),1),0)*AE82</f>
        <v>10</v>
      </c>
      <c r="AE82" s="77">
        <f t="shared" si="22"/>
        <v>10</v>
      </c>
    </row>
    <row r="83" spans="1:46" x14ac:dyDescent="0.45">
      <c r="A83" s="4"/>
      <c r="B83" s="7">
        <v>201014</v>
      </c>
      <c r="C83" s="6" t="s">
        <v>48</v>
      </c>
      <c r="D83" s="4"/>
      <c r="E83" s="7"/>
      <c r="F83" s="4">
        <v>115</v>
      </c>
      <c r="G83" s="4"/>
      <c r="H83" s="8" t="str">
        <f>IF(G83="","",INDEX([1]怪物表!$C:$C,MATCH(G83,[1]怪物表!$A:$A,0)))</f>
        <v/>
      </c>
      <c r="I83" s="4">
        <v>200101</v>
      </c>
      <c r="J83" s="4" t="str">
        <f>IF(I83="","",INDEX([1]怪物阵型表!$B:$B,MATCH(I83,[1]怪物阵型表!$A:$A,0)))</f>
        <v>冲锋阵型</v>
      </c>
      <c r="K83" s="4"/>
      <c r="L83" s="4"/>
      <c r="M83" s="4"/>
      <c r="N83" s="4"/>
      <c r="O83" s="4" t="str">
        <f>IF(N83="","",INDEX([2]物品表!$B:$B,MATCH(N83,[2]物品表!$A:$A,0)))</f>
        <v/>
      </c>
      <c r="P83" s="4"/>
      <c r="Q83" s="7" t="s">
        <v>309</v>
      </c>
      <c r="R83" s="7" t="s">
        <v>29</v>
      </c>
      <c r="S83" s="9">
        <v>1</v>
      </c>
      <c r="T83" s="4"/>
      <c r="U83" s="9">
        <v>0</v>
      </c>
      <c r="V83" s="4" t="str">
        <f t="shared" si="20"/>
        <v/>
      </c>
      <c r="W83" s="4"/>
      <c r="X83" s="4"/>
      <c r="Y83" s="4"/>
      <c r="Z83" s="28"/>
      <c r="AA83" s="77">
        <f>COUNTIF([3]经验升级表!$C:$C,"&lt;="&amp;SUMIFS($AB$4:AB83,$C$4:C83,C83))</f>
        <v>0</v>
      </c>
      <c r="AB83" s="77">
        <f>IFERROR(INDEX([1]怪物表!$U:$U,MATCH(G83,[1]怪物表!$A:$A,0),1)*S83/U83,0)*AC83</f>
        <v>0</v>
      </c>
      <c r="AC83" s="77">
        <f t="shared" si="21"/>
        <v>1</v>
      </c>
      <c r="AD83" s="77">
        <f>IFERROR(INDEX([1]怪物表!$J:$J,MATCH(G83,[1]怪物表!$A:$A,0),1),0)*AE83</f>
        <v>0</v>
      </c>
      <c r="AE83" s="77">
        <f t="shared" si="22"/>
        <v>0</v>
      </c>
    </row>
    <row r="84" spans="1:46" x14ac:dyDescent="0.45">
      <c r="A84" s="4"/>
      <c r="B84" s="7">
        <v>201015</v>
      </c>
      <c r="C84" s="6" t="s">
        <v>48</v>
      </c>
      <c r="D84" s="4"/>
      <c r="E84" s="7"/>
      <c r="F84" s="4">
        <v>120</v>
      </c>
      <c r="G84" s="4"/>
      <c r="H84" s="8" t="str">
        <f>IF(G84="","",INDEX([1]怪物表!$C:$C,MATCH(G84,[1]怪物表!$A:$A,0)))</f>
        <v/>
      </c>
      <c r="I84" s="4">
        <v>200101</v>
      </c>
      <c r="J84" s="4" t="str">
        <f>IF(I84="","",INDEX([1]怪物阵型表!$B:$B,MATCH(I84,[1]怪物阵型表!$A:$A,0)))</f>
        <v>冲锋阵型</v>
      </c>
      <c r="K84" s="4"/>
      <c r="L84" s="4"/>
      <c r="M84" s="4"/>
      <c r="N84" s="4"/>
      <c r="O84" s="4" t="str">
        <f>IF(N84="","",INDEX([2]物品表!$B:$B,MATCH(N84,[2]物品表!$A:$A,0)))</f>
        <v/>
      </c>
      <c r="P84" s="4"/>
      <c r="Q84" s="7" t="s">
        <v>309</v>
      </c>
      <c r="R84" s="7" t="s">
        <v>29</v>
      </c>
      <c r="S84" s="9">
        <v>1</v>
      </c>
      <c r="T84" s="4"/>
      <c r="U84" s="9">
        <v>0</v>
      </c>
      <c r="V84" s="4" t="str">
        <f t="shared" si="20"/>
        <v/>
      </c>
      <c r="W84" s="4"/>
      <c r="X84" s="4"/>
      <c r="Y84" s="4"/>
      <c r="Z84" s="28"/>
      <c r="AA84" s="77">
        <f>COUNTIF([3]经验升级表!$C:$C,"&lt;="&amp;SUMIFS($AB$4:AB84,$C$4:C84,C84))</f>
        <v>0</v>
      </c>
      <c r="AB84" s="77">
        <f>IFERROR(INDEX([1]怪物表!$U:$U,MATCH(G84,[1]怪物表!$A:$A,0),1)*S84/U84,0)*AC84</f>
        <v>0</v>
      </c>
      <c r="AC84" s="77">
        <f t="shared" si="21"/>
        <v>1</v>
      </c>
      <c r="AD84" s="77">
        <f>IFERROR(INDEX([1]怪物表!$J:$J,MATCH(G84,[1]怪物表!$A:$A,0),1),0)*AE84</f>
        <v>0</v>
      </c>
      <c r="AE84" s="77">
        <f t="shared" si="22"/>
        <v>0</v>
      </c>
    </row>
    <row r="85" spans="1:46" x14ac:dyDescent="0.45">
      <c r="A85" s="4"/>
      <c r="B85" s="7">
        <v>201016</v>
      </c>
      <c r="C85" s="6" t="s">
        <v>165</v>
      </c>
      <c r="D85" s="4" t="s">
        <v>125</v>
      </c>
      <c r="E85" s="7">
        <v>50</v>
      </c>
      <c r="F85" s="4" t="s">
        <v>38</v>
      </c>
      <c r="G85" s="4">
        <f>SUMIFS([1]怪物表!$A:$A,[1]怪物表!$B:$B,C85,[1]怪物表!$C:$C,D85)</f>
        <v>120103</v>
      </c>
      <c r="H85" s="8" t="str">
        <f>IF(G85="","",INDEX([1]怪物表!$C:$C,MATCH(G85,[1]怪物表!$A:$A,0)))</f>
        <v>小熊</v>
      </c>
      <c r="I85" s="4"/>
      <c r="J85" s="4" t="str">
        <f>IF(I85="","",INDEX([1]怪物阵型表!$B:$B,MATCH(I85,[1]怪物阵型表!$A:$A,0)))</f>
        <v/>
      </c>
      <c r="K85" s="4"/>
      <c r="L85" s="4"/>
      <c r="M85" s="4"/>
      <c r="N85" s="4"/>
      <c r="O85" s="4" t="str">
        <f>IF(N85="","",INDEX([2]物品表!$B:$B,MATCH(N85,[2]物品表!$A:$A,0)))</f>
        <v/>
      </c>
      <c r="P85" s="4"/>
      <c r="Q85" s="7" t="s">
        <v>31</v>
      </c>
      <c r="R85" s="7" t="s">
        <v>29</v>
      </c>
      <c r="S85" s="9">
        <f>INDEX('#怪物刷新配置索引'!$E:$E,MATCH(E85&amp;"-"&amp;F85,'#怪物刷新配置索引'!$D:$D,0),1)</f>
        <v>5</v>
      </c>
      <c r="T85" s="4"/>
      <c r="U85" s="9">
        <f>INDEX('#怪物刷新配置索引'!$F:$F,MATCH(E85&amp;"-"&amp;F85,'#怪物刷新配置索引'!$D:$D,0),1)</f>
        <v>3</v>
      </c>
      <c r="V85" s="4" t="str">
        <f t="shared" si="20"/>
        <v/>
      </c>
      <c r="W85" s="4"/>
      <c r="X85" s="4"/>
      <c r="Y85" s="4"/>
      <c r="Z85" s="28"/>
      <c r="AA85" s="77">
        <f>COUNTIF([3]经验升级表!$C:$C,"&lt;="&amp;SUMIFS($AB$4:AB85,$C$4:C85,C85))</f>
        <v>0</v>
      </c>
      <c r="AB85" s="77">
        <f>IFERROR(INDEX([1]怪物表!$U:$U,MATCH(G85,[1]怪物表!$A:$A,0),1)*S85/U85,0)*AC85</f>
        <v>0</v>
      </c>
      <c r="AC85" s="77">
        <f t="shared" si="21"/>
        <v>30</v>
      </c>
      <c r="AD85" s="77">
        <f>IFERROR(INDEX([1]怪物表!$J:$J,MATCH(G85,[1]怪物表!$A:$A,0),1),0)*AE85</f>
        <v>50</v>
      </c>
      <c r="AE85" s="77">
        <f t="shared" si="22"/>
        <v>50</v>
      </c>
    </row>
    <row r="86" spans="1:46" x14ac:dyDescent="0.45">
      <c r="A86" s="4"/>
      <c r="B86" s="7">
        <v>201017</v>
      </c>
      <c r="C86" s="6" t="s">
        <v>165</v>
      </c>
      <c r="D86" s="4" t="s">
        <v>125</v>
      </c>
      <c r="E86" s="7">
        <v>50</v>
      </c>
      <c r="F86" s="4" t="s">
        <v>38</v>
      </c>
      <c r="G86" s="4">
        <f>SUMIFS([1]怪物表!$A:$A,[1]怪物表!$B:$B,C86,[1]怪物表!$C:$C,D86)</f>
        <v>120103</v>
      </c>
      <c r="H86" s="8" t="str">
        <f>IF(G86="","",INDEX([1]怪物表!$C:$C,MATCH(G86,[1]怪物表!$A:$A,0)))</f>
        <v>小熊</v>
      </c>
      <c r="I86" s="4"/>
      <c r="J86" s="4" t="str">
        <f>IF(I86="","",INDEX([1]怪物阵型表!$B:$B,MATCH(I86,[1]怪物阵型表!$A:$A,0)))</f>
        <v/>
      </c>
      <c r="K86" s="4"/>
      <c r="L86" s="4"/>
      <c r="M86" s="4"/>
      <c r="N86" s="4"/>
      <c r="O86" s="4" t="str">
        <f>IF(N86="","",INDEX([2]物品表!$B:$B,MATCH(N86,[2]物品表!$A:$A,0)))</f>
        <v/>
      </c>
      <c r="P86" s="4"/>
      <c r="Q86" s="7" t="s">
        <v>31</v>
      </c>
      <c r="R86" s="7" t="s">
        <v>29</v>
      </c>
      <c r="S86" s="9">
        <f>INDEX('#怪物刷新配置索引'!$E:$E,MATCH(E86&amp;"-"&amp;F86,'#怪物刷新配置索引'!$D:$D,0),1)</f>
        <v>5</v>
      </c>
      <c r="T86" s="4"/>
      <c r="U86" s="9">
        <f>INDEX('#怪物刷新配置索引'!$F:$F,MATCH(E86&amp;"-"&amp;F86,'#怪物刷新配置索引'!$D:$D,0),1)</f>
        <v>3</v>
      </c>
      <c r="V86" s="4" t="str">
        <f t="shared" si="20"/>
        <v/>
      </c>
      <c r="W86" s="4"/>
      <c r="X86" s="4"/>
      <c r="Y86" s="4"/>
      <c r="Z86" s="28"/>
      <c r="AA86" s="77">
        <f>COUNTIF([3]经验升级表!$C:$C,"&lt;="&amp;SUMIFS($AB$4:AB86,$C$4:C86,C86))</f>
        <v>0</v>
      </c>
      <c r="AB86" s="77">
        <f>IFERROR(INDEX([1]怪物表!$U:$U,MATCH(G86,[1]怪物表!$A:$A,0),1)*S86/U86,0)*AC86</f>
        <v>0</v>
      </c>
      <c r="AC86" s="77">
        <f t="shared" si="21"/>
        <v>30</v>
      </c>
      <c r="AD86" s="77">
        <f>IFERROR(INDEX([1]怪物表!$J:$J,MATCH(G86,[1]怪物表!$A:$A,0),1),0)*AE86</f>
        <v>50</v>
      </c>
      <c r="AE86" s="77">
        <f t="shared" si="22"/>
        <v>50</v>
      </c>
    </row>
    <row r="87" spans="1:46" x14ac:dyDescent="0.45">
      <c r="A87" s="4"/>
      <c r="B87" s="7">
        <v>201018</v>
      </c>
      <c r="C87" s="6" t="s">
        <v>165</v>
      </c>
      <c r="D87" s="4" t="s">
        <v>125</v>
      </c>
      <c r="E87" s="7">
        <v>20</v>
      </c>
      <c r="F87" s="4" t="s">
        <v>38</v>
      </c>
      <c r="G87" s="4">
        <f>SUMIFS([1]怪物表!$A:$A,[1]怪物表!$B:$B,C87,[1]怪物表!$C:$C,D87)</f>
        <v>120103</v>
      </c>
      <c r="H87" s="8" t="str">
        <f>IF(G87="","",INDEX([1]怪物表!$C:$C,MATCH(G87,[1]怪物表!$A:$A,0)))</f>
        <v>小熊</v>
      </c>
      <c r="I87" s="4"/>
      <c r="J87" s="4" t="str">
        <f>IF(I87="","",INDEX([1]怪物阵型表!$B:$B,MATCH(I87,[1]怪物阵型表!$A:$A,0)))</f>
        <v/>
      </c>
      <c r="K87" s="4"/>
      <c r="L87" s="4"/>
      <c r="M87" s="4"/>
      <c r="N87" s="4"/>
      <c r="O87" s="4" t="str">
        <f>IF(N87="","",INDEX([2]物品表!$B:$B,MATCH(N87,[2]物品表!$A:$A,0)))</f>
        <v/>
      </c>
      <c r="P87" s="4"/>
      <c r="Q87" s="7" t="s">
        <v>31</v>
      </c>
      <c r="R87" s="7" t="s">
        <v>29</v>
      </c>
      <c r="S87" s="9">
        <f>INDEX('#怪物刷新配置索引'!$E:$E,MATCH(E87&amp;"-"&amp;F87,'#怪物刷新配置索引'!$D:$D,0),1)</f>
        <v>2</v>
      </c>
      <c r="T87" s="4"/>
      <c r="U87" s="9">
        <f>INDEX('#怪物刷新配置索引'!$F:$F,MATCH(E87&amp;"-"&amp;F87,'#怪物刷新配置索引'!$D:$D,0),1)</f>
        <v>3</v>
      </c>
      <c r="V87" s="4" t="str">
        <f t="shared" si="20"/>
        <v/>
      </c>
      <c r="W87" s="4"/>
      <c r="X87" s="4"/>
      <c r="Y87" s="4"/>
      <c r="Z87" s="28"/>
      <c r="AA87" s="77">
        <f>COUNTIF([3]经验升级表!$C:$C,"&lt;="&amp;SUMIFS($AB$4:AB87,$C$4:C87,C87))</f>
        <v>0</v>
      </c>
      <c r="AB87" s="77">
        <f>IFERROR(INDEX([1]怪物表!$U:$U,MATCH(G87,[1]怪物表!$A:$A,0),1)*S87/U87,0)*AC87</f>
        <v>0</v>
      </c>
      <c r="AC87" s="77">
        <f t="shared" si="21"/>
        <v>30</v>
      </c>
      <c r="AD87" s="77">
        <f>IFERROR(INDEX([1]怪物表!$J:$J,MATCH(G87,[1]怪物表!$A:$A,0),1),0)*AE87</f>
        <v>20</v>
      </c>
      <c r="AE87" s="77">
        <f t="shared" si="22"/>
        <v>20</v>
      </c>
    </row>
    <row r="88" spans="1:46" x14ac:dyDescent="0.45">
      <c r="A88" s="4"/>
      <c r="B88" s="7">
        <v>201019</v>
      </c>
      <c r="C88" s="6" t="s">
        <v>165</v>
      </c>
      <c r="D88" s="4" t="s">
        <v>167</v>
      </c>
      <c r="E88" s="7">
        <v>10</v>
      </c>
      <c r="F88" s="4" t="s">
        <v>38</v>
      </c>
      <c r="G88" s="4">
        <f>IF(I88="",SUMIFS([1]怪物表!$A:$A,[1]怪物表!$B:$B,C88,[1]怪物表!$C:$C,D88),"")</f>
        <v>120106</v>
      </c>
      <c r="H88" s="8" t="str">
        <f>IF(G88="","",INDEX([1]怪物表!$C:$C,MATCH(G88,[1]怪物表!$A:$A,0)))</f>
        <v>骑兵1</v>
      </c>
      <c r="I88" s="4"/>
      <c r="J88" s="4" t="str">
        <f>IF(I88="","",INDEX([1]怪物阵型表!$B:$B,MATCH(I88,[1]怪物阵型表!$A:$A,0)))</f>
        <v/>
      </c>
      <c r="K88" s="4"/>
      <c r="L88" s="4"/>
      <c r="M88" s="4"/>
      <c r="N88" s="4"/>
      <c r="O88" s="4" t="str">
        <f>IF(N88="","",INDEX([2]物品表!$B:$B,MATCH(N88,[2]物品表!$A:$A,0)))</f>
        <v/>
      </c>
      <c r="P88" s="4"/>
      <c r="Q88" s="7" t="s">
        <v>31</v>
      </c>
      <c r="R88" s="7" t="s">
        <v>29</v>
      </c>
      <c r="S88" s="9">
        <f>INDEX('#怪物刷新配置索引'!$E:$E,MATCH(E88&amp;"-"&amp;F88,'#怪物刷新配置索引'!$D:$D,0),1)</f>
        <v>2</v>
      </c>
      <c r="T88" s="4"/>
      <c r="U88" s="9">
        <f>INDEX('#怪物刷新配置索引'!$F:$F,MATCH(E88&amp;"-"&amp;F88,'#怪物刷新配置索引'!$D:$D,0),1)</f>
        <v>6</v>
      </c>
      <c r="V88" s="4" t="str">
        <f t="shared" si="20"/>
        <v/>
      </c>
      <c r="W88" s="4"/>
      <c r="X88" s="4"/>
      <c r="Y88" s="4"/>
      <c r="Z88" s="28"/>
      <c r="AA88" s="77">
        <f>COUNTIF([3]经验升级表!$C:$C,"&lt;="&amp;SUMIFS($AB$4:AB88,$C$4:C88,C88))</f>
        <v>0</v>
      </c>
      <c r="AB88" s="77">
        <f>IFERROR(INDEX([1]怪物表!$U:$U,MATCH(G88,[1]怪物表!$A:$A,0),1)*S88/U88,0)*AC88</f>
        <v>0</v>
      </c>
      <c r="AC88" s="77">
        <f t="shared" si="21"/>
        <v>30</v>
      </c>
      <c r="AD88" s="77">
        <f>IFERROR(INDEX([1]怪物表!$J:$J,MATCH(G88,[1]怪物表!$A:$A,0),1),0)*AE88</f>
        <v>10</v>
      </c>
      <c r="AE88" s="77">
        <f t="shared" si="22"/>
        <v>10</v>
      </c>
    </row>
    <row r="89" spans="1:46" s="46" customFormat="1" x14ac:dyDescent="0.45">
      <c r="A89" s="20"/>
      <c r="B89" s="21">
        <v>201020</v>
      </c>
      <c r="C89" s="22" t="s">
        <v>165</v>
      </c>
      <c r="D89" s="20" t="s">
        <v>148</v>
      </c>
      <c r="E89" s="21"/>
      <c r="F89" s="20">
        <v>150</v>
      </c>
      <c r="G89" s="20">
        <f>IF(I89="",SUMIFS([1]怪物表!$A:$A,[1]怪物表!$B:$B,C89,[1]怪物表!$C:$C,D89),"")</f>
        <v>120110</v>
      </c>
      <c r="H89" s="23" t="str">
        <f>IF(G89="","",INDEX([1]怪物表!$C:$C,MATCH(G89,[1]怪物表!$A:$A,0)))</f>
        <v>狼人</v>
      </c>
      <c r="I89" s="20" t="s">
        <v>54</v>
      </c>
      <c r="J89" s="20" t="str">
        <f>IF(I89="","",INDEX([1]怪物阵型表!$B:$B,MATCH(I89,[1]怪物阵型表!$A:$A,0)))</f>
        <v/>
      </c>
      <c r="K89" s="20"/>
      <c r="L89" s="20"/>
      <c r="M89" s="20"/>
      <c r="N89" s="20"/>
      <c r="O89" s="20" t="str">
        <f>IF(N89="","",INDEX([2]物品表!$B:$B,MATCH(N89,[2]物品表!$A:$A,0)))</f>
        <v/>
      </c>
      <c r="P89" s="20"/>
      <c r="Q89" s="21" t="s">
        <v>120</v>
      </c>
      <c r="R89" s="21" t="s">
        <v>29</v>
      </c>
      <c r="S89" s="24">
        <v>1</v>
      </c>
      <c r="T89" s="20"/>
      <c r="U89" s="24">
        <v>0</v>
      </c>
      <c r="V89" s="20" t="str">
        <f t="shared" si="20"/>
        <v/>
      </c>
      <c r="W89" s="20"/>
      <c r="X89" s="20"/>
      <c r="Y89" s="20"/>
      <c r="Z89" s="79"/>
      <c r="AA89" s="77">
        <f>COUNTIF([3]经验升级表!$C:$C,"&lt;="&amp;SUMIFS($AB$4:AB89,$C$4:C89,C89))</f>
        <v>0</v>
      </c>
      <c r="AB89" s="77">
        <f>IFERROR(INDEX([1]怪物表!$U:$U,MATCH(G89,[1]怪物表!$A:$A,0),1)*S89/U89,0)*AC89</f>
        <v>0</v>
      </c>
      <c r="AC89" s="77">
        <f t="shared" si="21"/>
        <v>1</v>
      </c>
      <c r="AD89" s="77">
        <f>IFERROR(INDEX([1]怪物表!$J:$J,MATCH(G89,[1]怪物表!$A:$A,0),1),0)*AE89</f>
        <v>0</v>
      </c>
      <c r="AE89" s="77">
        <f t="shared" si="22"/>
        <v>0</v>
      </c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</row>
    <row r="90" spans="1:46" x14ac:dyDescent="0.45">
      <c r="A90" s="4"/>
      <c r="B90" s="7">
        <v>201021</v>
      </c>
      <c r="C90" s="6" t="s">
        <v>165</v>
      </c>
      <c r="D90" s="4" t="s">
        <v>125</v>
      </c>
      <c r="E90" s="7">
        <v>30</v>
      </c>
      <c r="F90" s="4" t="s">
        <v>39</v>
      </c>
      <c r="G90" s="4">
        <f>SUMIFS([1]怪物表!$A:$A,[1]怪物表!$B:$B,C90,[1]怪物表!$C:$C,D90)</f>
        <v>120103</v>
      </c>
      <c r="H90" s="8" t="str">
        <f>IF(G90="","",INDEX([1]怪物表!$C:$C,MATCH(G90,[1]怪物表!$A:$A,0)))</f>
        <v>小熊</v>
      </c>
      <c r="I90" s="4"/>
      <c r="J90" s="4" t="str">
        <f>IF(I90="","",INDEX([1]怪物阵型表!$B:$B,MATCH(I90,[1]怪物阵型表!$A:$A,0)))</f>
        <v/>
      </c>
      <c r="K90" s="4"/>
      <c r="L90" s="4"/>
      <c r="M90" s="4"/>
      <c r="N90" s="4"/>
      <c r="O90" s="4" t="str">
        <f>IF(N90="","",INDEX([2]物品表!$B:$B,MATCH(N90,[2]物品表!$A:$A,0)))</f>
        <v/>
      </c>
      <c r="P90" s="4"/>
      <c r="Q90" s="7" t="s">
        <v>31</v>
      </c>
      <c r="R90" s="7" t="s">
        <v>29</v>
      </c>
      <c r="S90" s="9">
        <f>INDEX('#怪物刷新配置索引'!$E:$E,MATCH(E90&amp;"-"&amp;F90,'#怪物刷新配置索引'!$D:$D,0),1)</f>
        <v>2</v>
      </c>
      <c r="T90" s="4"/>
      <c r="U90" s="9">
        <f>INDEX('#怪物刷新配置索引'!$F:$F,MATCH(E90&amp;"-"&amp;F90,'#怪物刷新配置索引'!$D:$D,0),1)</f>
        <v>2</v>
      </c>
      <c r="V90" s="4" t="str">
        <f t="shared" si="20"/>
        <v/>
      </c>
      <c r="W90" s="4"/>
      <c r="X90" s="4"/>
      <c r="Y90" s="4"/>
      <c r="Z90" s="28"/>
      <c r="AA90" s="77">
        <f>COUNTIF([3]经验升级表!$C:$C,"&lt;="&amp;SUMIFS($AB$4:AB90,$C$4:C90,C90))</f>
        <v>0</v>
      </c>
      <c r="AB90" s="77">
        <f>IFERROR(INDEX([1]怪物表!$U:$U,MATCH(G90,[1]怪物表!$A:$A,0),1)*S90/U90,0)*AC90</f>
        <v>0</v>
      </c>
      <c r="AC90" s="77">
        <f t="shared" si="21"/>
        <v>30</v>
      </c>
      <c r="AD90" s="77">
        <f>IFERROR(INDEX([1]怪物表!$J:$J,MATCH(G90,[1]怪物表!$A:$A,0),1),0)*AE90</f>
        <v>30</v>
      </c>
      <c r="AE90" s="77">
        <f t="shared" si="22"/>
        <v>30</v>
      </c>
    </row>
    <row r="91" spans="1:46" x14ac:dyDescent="0.45">
      <c r="A91" s="4"/>
      <c r="B91" s="7">
        <v>201022</v>
      </c>
      <c r="C91" s="6" t="s">
        <v>165</v>
      </c>
      <c r="D91" s="4" t="s">
        <v>125</v>
      </c>
      <c r="E91" s="7">
        <v>10</v>
      </c>
      <c r="F91" s="4" t="s">
        <v>39</v>
      </c>
      <c r="G91" s="4">
        <f>SUMIFS([1]怪物表!$A:$A,[1]怪物表!$B:$B,C91,[1]怪物表!$C:$C,D91)</f>
        <v>120103</v>
      </c>
      <c r="H91" s="8" t="str">
        <f>IF(G91="","",INDEX([1]怪物表!$C:$C,MATCH(G91,[1]怪物表!$A:$A,0)))</f>
        <v>小熊</v>
      </c>
      <c r="I91" s="4"/>
      <c r="J91" s="4" t="str">
        <f>IF(I91="","",INDEX([1]怪物阵型表!$B:$B,MATCH(I91,[1]怪物阵型表!$A:$A,0)))</f>
        <v/>
      </c>
      <c r="K91" s="4"/>
      <c r="L91" s="4"/>
      <c r="M91" s="4"/>
      <c r="N91" s="4"/>
      <c r="O91" s="4" t="str">
        <f>IF(N91="","",INDEX([2]物品表!$B:$B,MATCH(N91,[2]物品表!$A:$A,0)))</f>
        <v/>
      </c>
      <c r="P91" s="4"/>
      <c r="Q91" s="7" t="s">
        <v>31</v>
      </c>
      <c r="R91" s="7" t="s">
        <v>29</v>
      </c>
      <c r="S91" s="9">
        <f>INDEX('#怪物刷新配置索引'!$E:$E,MATCH(E91&amp;"-"&amp;F91,'#怪物刷新配置索引'!$D:$D,0),1)</f>
        <v>2</v>
      </c>
      <c r="T91" s="4"/>
      <c r="U91" s="9">
        <f>INDEX('#怪物刷新配置索引'!$F:$F,MATCH(E91&amp;"-"&amp;F91,'#怪物刷新配置索引'!$D:$D,0),1)</f>
        <v>6</v>
      </c>
      <c r="V91" s="4" t="str">
        <f t="shared" si="20"/>
        <v/>
      </c>
      <c r="W91" s="4"/>
      <c r="X91" s="4"/>
      <c r="Y91" s="4"/>
      <c r="Z91" s="28"/>
      <c r="AA91" s="77">
        <f>COUNTIF([3]经验升级表!$C:$C,"&lt;="&amp;SUMIFS($AB$4:AB91,$C$4:C91,C91))</f>
        <v>0</v>
      </c>
      <c r="AB91" s="77">
        <f>IFERROR(INDEX([1]怪物表!$U:$U,MATCH(G91,[1]怪物表!$A:$A,0),1)*S91/U91,0)*AC91</f>
        <v>0</v>
      </c>
      <c r="AC91" s="77">
        <f t="shared" si="21"/>
        <v>30</v>
      </c>
      <c r="AD91" s="77">
        <f>IFERROR(INDEX([1]怪物表!$J:$J,MATCH(G91,[1]怪物表!$A:$A,0),1),0)*AE91</f>
        <v>10</v>
      </c>
      <c r="AE91" s="77">
        <f t="shared" si="22"/>
        <v>10</v>
      </c>
    </row>
    <row r="92" spans="1:46" x14ac:dyDescent="0.45">
      <c r="A92" s="4"/>
      <c r="B92" s="7">
        <v>201023</v>
      </c>
      <c r="C92" s="6" t="s">
        <v>165</v>
      </c>
      <c r="D92" s="4" t="s">
        <v>125</v>
      </c>
      <c r="E92" s="7">
        <v>50</v>
      </c>
      <c r="F92" s="4" t="s">
        <v>39</v>
      </c>
      <c r="G92" s="4">
        <f>SUMIFS([1]怪物表!$A:$A,[1]怪物表!$B:$B,C92,[1]怪物表!$C:$C,D92)</f>
        <v>120103</v>
      </c>
      <c r="H92" s="8" t="str">
        <f>IF(G92="","",INDEX([1]怪物表!$C:$C,MATCH(G92,[1]怪物表!$A:$A,0)))</f>
        <v>小熊</v>
      </c>
      <c r="I92" s="4"/>
      <c r="J92" s="4" t="str">
        <f>IF(I92="","",INDEX([1]怪物阵型表!$B:$B,MATCH(I92,[1]怪物阵型表!$A:$A,0)))</f>
        <v/>
      </c>
      <c r="K92" s="4"/>
      <c r="L92" s="4"/>
      <c r="M92" s="4"/>
      <c r="N92" s="4"/>
      <c r="O92" s="4" t="str">
        <f>IF(N92="","",INDEX([2]物品表!$B:$B,MATCH(N92,[2]物品表!$A:$A,0)))</f>
        <v/>
      </c>
      <c r="P92" s="4"/>
      <c r="Q92" s="7" t="s">
        <v>31</v>
      </c>
      <c r="R92" s="7" t="s">
        <v>29</v>
      </c>
      <c r="S92" s="9">
        <f>INDEX('#怪物刷新配置索引'!$E:$E,MATCH(E92&amp;"-"&amp;F92,'#怪物刷新配置索引'!$D:$D,0),1)</f>
        <v>5</v>
      </c>
      <c r="T92" s="4"/>
      <c r="U92" s="9">
        <f>INDEX('#怪物刷新配置索引'!$F:$F,MATCH(E92&amp;"-"&amp;F92,'#怪物刷新配置索引'!$D:$D,0),1)</f>
        <v>3</v>
      </c>
      <c r="V92" s="4" t="str">
        <f t="shared" si="20"/>
        <v/>
      </c>
      <c r="W92" s="4"/>
      <c r="X92" s="4"/>
      <c r="Y92" s="4"/>
      <c r="Z92" s="28"/>
      <c r="AA92" s="77">
        <f>COUNTIF([3]经验升级表!$C:$C,"&lt;="&amp;SUMIFS($AB$4:AB92,$C$4:C92,C92))</f>
        <v>0</v>
      </c>
      <c r="AB92" s="77">
        <f>IFERROR(INDEX([1]怪物表!$U:$U,MATCH(G92,[1]怪物表!$A:$A,0),1)*S92/U92,0)*AC92</f>
        <v>0</v>
      </c>
      <c r="AC92" s="77">
        <f t="shared" si="21"/>
        <v>30</v>
      </c>
      <c r="AD92" s="77">
        <f>IFERROR(INDEX([1]怪物表!$J:$J,MATCH(G92,[1]怪物表!$A:$A,0),1),0)*AE92</f>
        <v>50</v>
      </c>
      <c r="AE92" s="77">
        <f t="shared" si="22"/>
        <v>50</v>
      </c>
    </row>
    <row r="93" spans="1:46" x14ac:dyDescent="0.45">
      <c r="A93" s="4"/>
      <c r="B93" s="7">
        <v>201024</v>
      </c>
      <c r="C93" s="6" t="s">
        <v>165</v>
      </c>
      <c r="D93" s="4" t="s">
        <v>167</v>
      </c>
      <c r="E93" s="7">
        <v>10</v>
      </c>
      <c r="F93" s="4" t="s">
        <v>39</v>
      </c>
      <c r="G93" s="4">
        <f>SUMIFS([1]怪物表!$A:$A,[1]怪物表!$B:$B,C93,[1]怪物表!$C:$C,D93)</f>
        <v>120106</v>
      </c>
      <c r="H93" s="8" t="str">
        <f>IF(G93="","",INDEX([1]怪物表!$C:$C,MATCH(G93,[1]怪物表!$A:$A,0)))</f>
        <v>骑兵1</v>
      </c>
      <c r="I93" s="4"/>
      <c r="J93" s="4" t="str">
        <f>IF(I93="","",INDEX([1]怪物阵型表!$B:$B,MATCH(I93,[1]怪物阵型表!$A:$A,0)))</f>
        <v/>
      </c>
      <c r="K93" s="4"/>
      <c r="L93" s="4"/>
      <c r="M93" s="4"/>
      <c r="N93" s="4"/>
      <c r="O93" s="4" t="str">
        <f>IF(N93="","",INDEX([2]物品表!$B:$B,MATCH(N93,[2]物品表!$A:$A,0)))</f>
        <v/>
      </c>
      <c r="P93" s="4"/>
      <c r="Q93" s="7" t="s">
        <v>31</v>
      </c>
      <c r="R93" s="7" t="s">
        <v>29</v>
      </c>
      <c r="S93" s="9">
        <f>INDEX('#怪物刷新配置索引'!$E:$E,MATCH(E93&amp;"-"&amp;F93,'#怪物刷新配置索引'!$D:$D,0),1)</f>
        <v>2</v>
      </c>
      <c r="T93" s="4"/>
      <c r="U93" s="9">
        <f>INDEX('#怪物刷新配置索引'!$F:$F,MATCH(E93&amp;"-"&amp;F93,'#怪物刷新配置索引'!$D:$D,0),1)</f>
        <v>6</v>
      </c>
      <c r="V93" s="4" t="str">
        <f t="shared" si="20"/>
        <v/>
      </c>
      <c r="W93" s="4"/>
      <c r="X93" s="4"/>
      <c r="Y93" s="4"/>
      <c r="Z93" s="28"/>
      <c r="AA93" s="77">
        <f>COUNTIF([3]经验升级表!$C:$C,"&lt;="&amp;SUMIFS($AB$4:AB93,$C$4:C93,C93))</f>
        <v>0</v>
      </c>
      <c r="AB93" s="77">
        <f>IFERROR(INDEX([1]怪物表!$U:$U,MATCH(G93,[1]怪物表!$A:$A,0),1)*S93/U93,0)*AC93</f>
        <v>0</v>
      </c>
      <c r="AC93" s="77">
        <f t="shared" si="21"/>
        <v>30</v>
      </c>
      <c r="AD93" s="77">
        <f>IFERROR(INDEX([1]怪物表!$J:$J,MATCH(G93,[1]怪物表!$A:$A,0),1),0)*AE93</f>
        <v>10</v>
      </c>
      <c r="AE93" s="77">
        <f t="shared" si="22"/>
        <v>10</v>
      </c>
    </row>
    <row r="94" spans="1:46" x14ac:dyDescent="0.45">
      <c r="A94" s="4"/>
      <c r="B94" s="7">
        <v>201025</v>
      </c>
      <c r="C94" s="6" t="s">
        <v>165</v>
      </c>
      <c r="D94" s="4" t="s">
        <v>166</v>
      </c>
      <c r="E94" s="7">
        <v>60</v>
      </c>
      <c r="F94" s="4" t="s">
        <v>46</v>
      </c>
      <c r="G94" s="4">
        <f>SUMIFS([1]怪物表!$A:$A,[1]怪物表!$B:$B,C94,[1]怪物表!$C:$C,D94)</f>
        <v>120104</v>
      </c>
      <c r="H94" s="8" t="str">
        <f>IF(G94="","",INDEX([1]怪物表!$C:$C,MATCH(G94,[1]怪物表!$A:$A,0)))</f>
        <v>剑兵1</v>
      </c>
      <c r="I94" s="4"/>
      <c r="J94" s="4" t="str">
        <f>IF(I94="","",INDEX([1]怪物阵型表!$B:$B,MATCH(I94,[1]怪物阵型表!$A:$A,0)))</f>
        <v/>
      </c>
      <c r="K94" s="4"/>
      <c r="L94" s="4"/>
      <c r="M94" s="4"/>
      <c r="N94" s="4"/>
      <c r="O94" s="4" t="str">
        <f>IF(N94="","",INDEX([2]物品表!$B:$B,MATCH(N94,[2]物品表!$A:$A,0)))</f>
        <v/>
      </c>
      <c r="P94" s="4"/>
      <c r="Q94" s="7" t="s">
        <v>31</v>
      </c>
      <c r="R94" s="7" t="s">
        <v>29</v>
      </c>
      <c r="S94" s="9">
        <f>INDEX('#怪物刷新配置索引'!$E:$E,MATCH(E94&amp;"-"&amp;F94,'#怪物刷新配置索引'!$D:$D,0),1)</f>
        <v>2</v>
      </c>
      <c r="T94" s="4"/>
      <c r="U94" s="9">
        <f>INDEX('#怪物刷新配置索引'!$F:$F,MATCH(E94&amp;"-"&amp;F94,'#怪物刷新配置索引'!$D:$D,0),1)</f>
        <v>1</v>
      </c>
      <c r="V94" s="4" t="str">
        <f t="shared" si="20"/>
        <v/>
      </c>
      <c r="W94" s="4"/>
      <c r="X94" s="7"/>
      <c r="Y94" s="4"/>
      <c r="Z94" s="28"/>
      <c r="AA94" s="77">
        <f>COUNTIF([3]经验升级表!$C:$C,"&lt;="&amp;SUMIFS($AB$4:AB94,$C$4:C94,C94))</f>
        <v>0</v>
      </c>
      <c r="AB94" s="77">
        <f>IFERROR(INDEX([1]怪物表!$U:$U,MATCH(G94,[1]怪物表!$A:$A,0),1)*S94/U94,0)*AC94</f>
        <v>0</v>
      </c>
      <c r="AC94" s="77">
        <f t="shared" si="21"/>
        <v>30</v>
      </c>
      <c r="AD94" s="77">
        <f>IFERROR(INDEX([1]怪物表!$J:$J,MATCH(G94,[1]怪物表!$A:$A,0),1),0)*AE94</f>
        <v>60</v>
      </c>
      <c r="AE94" s="77">
        <f t="shared" si="22"/>
        <v>60</v>
      </c>
    </row>
    <row r="95" spans="1:46" x14ac:dyDescent="0.45">
      <c r="A95" s="4"/>
      <c r="B95" s="7">
        <v>201026</v>
      </c>
      <c r="C95" s="6" t="s">
        <v>165</v>
      </c>
      <c r="D95" s="4" t="s">
        <v>166</v>
      </c>
      <c r="E95" s="7">
        <v>90</v>
      </c>
      <c r="F95" s="4" t="s">
        <v>46</v>
      </c>
      <c r="G95" s="4">
        <f>SUMIFS([1]怪物表!$A:$A,[1]怪物表!$B:$B,C95,[1]怪物表!$C:$C,D95)</f>
        <v>120104</v>
      </c>
      <c r="H95" s="8" t="str">
        <f>IF(G95="","",INDEX([1]怪物表!$C:$C,MATCH(G95,[1]怪物表!$A:$A,0)))</f>
        <v>剑兵1</v>
      </c>
      <c r="I95" s="4"/>
      <c r="J95" s="4" t="str">
        <f>IF(I95="","",INDEX([1]怪物阵型表!$B:$B,MATCH(I95,[1]怪物阵型表!$A:$A,0)))</f>
        <v/>
      </c>
      <c r="K95" s="4"/>
      <c r="L95" s="4"/>
      <c r="M95" s="4"/>
      <c r="N95" s="4"/>
      <c r="O95" s="4" t="str">
        <f>IF(N95="","",INDEX([2]物品表!$B:$B,MATCH(N95,[2]物品表!$A:$A,0)))</f>
        <v/>
      </c>
      <c r="P95" s="4"/>
      <c r="Q95" s="7" t="s">
        <v>31</v>
      </c>
      <c r="R95" s="7" t="s">
        <v>29</v>
      </c>
      <c r="S95" s="9">
        <f>INDEX('#怪物刷新配置索引'!$E:$E,MATCH(E95&amp;"-"&amp;F95,'#怪物刷新配置索引'!$D:$D,0),1)</f>
        <v>3</v>
      </c>
      <c r="T95" s="4"/>
      <c r="U95" s="9">
        <f>INDEX('#怪物刷新配置索引'!$F:$F,MATCH(E95&amp;"-"&amp;F95,'#怪物刷新配置索引'!$D:$D,0),1)</f>
        <v>1</v>
      </c>
      <c r="V95" s="7" t="str">
        <f t="shared" si="20"/>
        <v/>
      </c>
      <c r="W95" s="4"/>
      <c r="X95" s="4"/>
      <c r="Y95" s="4"/>
      <c r="Z95" s="28"/>
      <c r="AA95" s="77">
        <f>COUNTIF([3]经验升级表!$C:$C,"&lt;="&amp;SUMIFS($AB$4:AB95,$C$4:C95,C95))</f>
        <v>0</v>
      </c>
      <c r="AB95" s="77">
        <f>IFERROR(INDEX([1]怪物表!$U:$U,MATCH(G95,[1]怪物表!$A:$A,0),1)*S95/U95,0)*AC95</f>
        <v>0</v>
      </c>
      <c r="AC95" s="77">
        <f t="shared" si="21"/>
        <v>30</v>
      </c>
      <c r="AD95" s="77">
        <f>IFERROR(INDEX([1]怪物表!$J:$J,MATCH(G95,[1]怪物表!$A:$A,0),1),0)*AE95</f>
        <v>90</v>
      </c>
      <c r="AE95" s="77">
        <f t="shared" si="22"/>
        <v>90</v>
      </c>
    </row>
    <row r="96" spans="1:46" x14ac:dyDescent="0.45">
      <c r="A96" s="4"/>
      <c r="B96" s="7">
        <v>201027</v>
      </c>
      <c r="C96" s="6" t="s">
        <v>165</v>
      </c>
      <c r="D96" s="4" t="s">
        <v>125</v>
      </c>
      <c r="E96" s="7">
        <v>20</v>
      </c>
      <c r="F96" s="4" t="s">
        <v>46</v>
      </c>
      <c r="G96" s="4">
        <f>SUMIFS([1]怪物表!$A:$A,[1]怪物表!$B:$B,C96,[1]怪物表!$C:$C,D96)</f>
        <v>120103</v>
      </c>
      <c r="H96" s="8" t="str">
        <f>IF(G96="","",INDEX([1]怪物表!$C:$C,MATCH(G96,[1]怪物表!$A:$A,0)))</f>
        <v>小熊</v>
      </c>
      <c r="I96" s="4"/>
      <c r="J96" s="4" t="str">
        <f>IF(I96="","",INDEX([1]怪物阵型表!$B:$B,MATCH(I96,[1]怪物阵型表!$A:$A,0)))</f>
        <v/>
      </c>
      <c r="K96" s="4"/>
      <c r="L96" s="4"/>
      <c r="M96" s="4"/>
      <c r="N96" s="4"/>
      <c r="O96" s="4" t="str">
        <f>IF(N96="","",INDEX([2]物品表!$B:$B,MATCH(N96,[2]物品表!$A:$A,0)))</f>
        <v/>
      </c>
      <c r="P96" s="4"/>
      <c r="Q96" s="7" t="s">
        <v>31</v>
      </c>
      <c r="R96" s="7" t="s">
        <v>29</v>
      </c>
      <c r="S96" s="9">
        <f>INDEX('#怪物刷新配置索引'!$E:$E,MATCH(E96&amp;"-"&amp;F96,'#怪物刷新配置索引'!$D:$D,0),1)</f>
        <v>2</v>
      </c>
      <c r="T96" s="4"/>
      <c r="U96" s="9">
        <f>INDEX('#怪物刷新配置索引'!$F:$F,MATCH(E96&amp;"-"&amp;F96,'#怪物刷新配置索引'!$D:$D,0),1)</f>
        <v>3</v>
      </c>
      <c r="V96" s="4" t="str">
        <f t="shared" si="20"/>
        <v/>
      </c>
      <c r="W96" s="4"/>
      <c r="X96" s="7"/>
      <c r="Y96" s="7"/>
      <c r="Z96" s="28"/>
      <c r="AA96" s="77">
        <f>COUNTIF([3]经验升级表!$C:$C,"&lt;="&amp;SUMIFS($AB$4:AB96,$C$4:C96,C96))</f>
        <v>0</v>
      </c>
      <c r="AB96" s="77">
        <f>IFERROR(INDEX([1]怪物表!$U:$U,MATCH(G96,[1]怪物表!$A:$A,0),1)*S96/U96,0)*AC96</f>
        <v>0</v>
      </c>
      <c r="AC96" s="77">
        <f t="shared" si="21"/>
        <v>30</v>
      </c>
      <c r="AD96" s="77">
        <f>IFERROR(INDEX([1]怪物表!$J:$J,MATCH(G96,[1]怪物表!$A:$A,0),1),0)*AE96</f>
        <v>20</v>
      </c>
      <c r="AE96" s="77">
        <f t="shared" si="22"/>
        <v>20</v>
      </c>
    </row>
    <row r="97" spans="1:46" x14ac:dyDescent="0.45">
      <c r="A97" s="4"/>
      <c r="B97" s="7">
        <v>201028</v>
      </c>
      <c r="C97" s="6" t="s">
        <v>165</v>
      </c>
      <c r="D97" s="4" t="s">
        <v>125</v>
      </c>
      <c r="E97" s="7">
        <v>40</v>
      </c>
      <c r="F97" s="4" t="s">
        <v>46</v>
      </c>
      <c r="G97" s="4">
        <f>SUMIFS([1]怪物表!$A:$A,[1]怪物表!$B:$B,C97,[1]怪物表!$C:$C,D97)</f>
        <v>120103</v>
      </c>
      <c r="H97" s="8" t="str">
        <f>IF(G97="","",INDEX([1]怪物表!$C:$C,MATCH(G97,[1]怪物表!$A:$A,0)))</f>
        <v>小熊</v>
      </c>
      <c r="I97" s="4"/>
      <c r="J97" s="4" t="str">
        <f>IF(I97="","",INDEX([1]怪物阵型表!$B:$B,MATCH(I97,[1]怪物阵型表!$A:$A,0)))</f>
        <v/>
      </c>
      <c r="K97" s="4"/>
      <c r="L97" s="4"/>
      <c r="M97" s="4"/>
      <c r="N97" s="4"/>
      <c r="O97" s="4" t="str">
        <f>IF(N97="","",INDEX([2]物品表!$B:$B,MATCH(N97,[2]物品表!$A:$A,0)))</f>
        <v/>
      </c>
      <c r="P97" s="4"/>
      <c r="Q97" s="7" t="s">
        <v>31</v>
      </c>
      <c r="R97" s="7" t="s">
        <v>29</v>
      </c>
      <c r="S97" s="9">
        <f>INDEX('#怪物刷新配置索引'!$E:$E,MATCH(E97&amp;"-"&amp;F97,'#怪物刷新配置索引'!$D:$D,0),1)</f>
        <v>4</v>
      </c>
      <c r="T97" s="4"/>
      <c r="U97" s="9">
        <f>INDEX('#怪物刷新配置索引'!$F:$F,MATCH(E97&amp;"-"&amp;F97,'#怪物刷新配置索引'!$D:$D,0),1)</f>
        <v>3</v>
      </c>
      <c r="V97" s="4" t="str">
        <f t="shared" si="20"/>
        <v/>
      </c>
      <c r="W97" s="4"/>
      <c r="X97" s="7"/>
      <c r="Y97" s="7"/>
      <c r="Z97" s="28"/>
      <c r="AA97" s="77">
        <f>COUNTIF([3]经验升级表!$C:$C,"&lt;="&amp;SUMIFS($AB$4:AB97,$C$4:C97,C97))</f>
        <v>0</v>
      </c>
      <c r="AB97" s="77">
        <f>IFERROR(INDEX([1]怪物表!$U:$U,MATCH(G97,[1]怪物表!$A:$A,0),1)*S97/U97,0)*AC97</f>
        <v>0</v>
      </c>
      <c r="AC97" s="77">
        <f t="shared" si="21"/>
        <v>30</v>
      </c>
      <c r="AD97" s="77">
        <f>IFERROR(INDEX([1]怪物表!$J:$J,MATCH(G97,[1]怪物表!$A:$A,0),1),0)*AE97</f>
        <v>40</v>
      </c>
      <c r="AE97" s="77">
        <f t="shared" si="22"/>
        <v>40</v>
      </c>
    </row>
    <row r="98" spans="1:46" x14ac:dyDescent="0.45">
      <c r="A98" s="4"/>
      <c r="B98" s="7">
        <v>201029</v>
      </c>
      <c r="C98" s="6" t="s">
        <v>165</v>
      </c>
      <c r="D98" s="4" t="s">
        <v>167</v>
      </c>
      <c r="E98" s="7">
        <v>10</v>
      </c>
      <c r="F98" s="4" t="s">
        <v>46</v>
      </c>
      <c r="G98" s="4">
        <f>SUMIFS([1]怪物表!$A:$A,[1]怪物表!$B:$B,C98,[1]怪物表!$C:$C,D98)</f>
        <v>120106</v>
      </c>
      <c r="H98" s="8" t="str">
        <f>IF(G98="","",INDEX([1]怪物表!$C:$C,MATCH(G98,[1]怪物表!$A:$A,0)))</f>
        <v>骑兵1</v>
      </c>
      <c r="I98" s="4"/>
      <c r="J98" s="4" t="str">
        <f>IF(I98="","",INDEX([1]怪物阵型表!$B:$B,MATCH(I98,[1]怪物阵型表!$A:$A,0)))</f>
        <v/>
      </c>
      <c r="K98" s="4"/>
      <c r="L98" s="4"/>
      <c r="M98" s="4"/>
      <c r="N98" s="4"/>
      <c r="O98" s="4" t="str">
        <f>IF(N98="","",INDEX([2]物品表!$B:$B,MATCH(N98,[2]物品表!$A:$A,0)))</f>
        <v/>
      </c>
      <c r="P98" s="4"/>
      <c r="Q98" s="7" t="s">
        <v>31</v>
      </c>
      <c r="R98" s="7" t="s">
        <v>29</v>
      </c>
      <c r="S98" s="9">
        <f>INDEX('#怪物刷新配置索引'!$E:$E,MATCH(E98&amp;"-"&amp;F98,'#怪物刷新配置索引'!$D:$D,0),1)</f>
        <v>2</v>
      </c>
      <c r="T98" s="4"/>
      <c r="U98" s="9">
        <f>INDEX('#怪物刷新配置索引'!$F:$F,MATCH(E98&amp;"-"&amp;F98,'#怪物刷新配置索引'!$D:$D,0),1)</f>
        <v>6</v>
      </c>
      <c r="V98" s="4" t="str">
        <f t="shared" si="20"/>
        <v/>
      </c>
      <c r="W98" s="4"/>
      <c r="X98" s="7"/>
      <c r="Y98" s="7"/>
      <c r="Z98" s="28"/>
      <c r="AA98" s="77">
        <f>COUNTIF([3]经验升级表!$C:$C,"&lt;="&amp;SUMIFS($AB$4:AB98,$C$4:C98,C98))</f>
        <v>0</v>
      </c>
      <c r="AB98" s="77">
        <f>IFERROR(INDEX([1]怪物表!$U:$U,MATCH(G98,[1]怪物表!$A:$A,0),1)*S98/U98,0)*AC98</f>
        <v>0</v>
      </c>
      <c r="AC98" s="77">
        <f t="shared" si="21"/>
        <v>30</v>
      </c>
      <c r="AD98" s="77">
        <f>IFERROR(INDEX([1]怪物表!$J:$J,MATCH(G98,[1]怪物表!$A:$A,0),1),0)*AE98</f>
        <v>10</v>
      </c>
      <c r="AE98" s="77">
        <f t="shared" si="22"/>
        <v>10</v>
      </c>
    </row>
    <row r="99" spans="1:46" x14ac:dyDescent="0.45">
      <c r="A99" s="4"/>
      <c r="B99" s="7">
        <v>201030</v>
      </c>
      <c r="C99" s="6" t="s">
        <v>165</v>
      </c>
      <c r="D99" s="4" t="s">
        <v>166</v>
      </c>
      <c r="E99" s="7">
        <v>15</v>
      </c>
      <c r="F99" s="4" t="s">
        <v>64</v>
      </c>
      <c r="G99" s="4">
        <f>SUMIFS([1]怪物表!$A:$A,[1]怪物表!$B:$B,C99,[1]怪物表!$C:$C,D99)</f>
        <v>120104</v>
      </c>
      <c r="H99" s="8" t="str">
        <f>IF(G99="","",INDEX([1]怪物表!$C:$C,MATCH(G99,[1]怪物表!$A:$A,0)))</f>
        <v>剑兵1</v>
      </c>
      <c r="I99" s="4"/>
      <c r="J99" s="4" t="str">
        <f>IF(I99="","",INDEX([1]怪物阵型表!$B:$B,MATCH(I99,[1]怪物阵型表!$A:$A,0)))</f>
        <v/>
      </c>
      <c r="K99" s="4"/>
      <c r="L99" s="4"/>
      <c r="M99" s="4"/>
      <c r="N99" s="4"/>
      <c r="O99" s="4" t="str">
        <f>IF(N99="","",INDEX([2]物品表!$B:$B,MATCH(N99,[2]物品表!$A:$A,0)))</f>
        <v/>
      </c>
      <c r="P99" s="4"/>
      <c r="Q99" s="7" t="s">
        <v>31</v>
      </c>
      <c r="R99" s="7" t="s">
        <v>29</v>
      </c>
      <c r="S99" s="9">
        <f>INDEX('#怪物刷新配置索引'!$E:$E,MATCH(E99&amp;"-"&amp;F99,'#怪物刷新配置索引'!$D:$D,0),1)</f>
        <v>3</v>
      </c>
      <c r="T99" s="4"/>
      <c r="U99" s="9">
        <f>INDEX('#怪物刷新配置索引'!$F:$F,MATCH(E99&amp;"-"&amp;F99,'#怪物刷新配置索引'!$D:$D,0),1)</f>
        <v>6</v>
      </c>
      <c r="V99" s="7" t="str">
        <f t="shared" si="20"/>
        <v/>
      </c>
      <c r="W99" s="7"/>
      <c r="X99" s="4"/>
      <c r="Y99" s="7"/>
      <c r="Z99" s="28"/>
      <c r="AA99" s="77">
        <f>COUNTIF([3]经验升级表!$C:$C,"&lt;="&amp;SUMIFS($AB$4:AB99,$C$4:C99,C99))</f>
        <v>0</v>
      </c>
      <c r="AB99" s="77">
        <f>IFERROR(INDEX([1]怪物表!$U:$U,MATCH(G99,[1]怪物表!$A:$A,0),1)*S99/U99,0)*AC99</f>
        <v>0</v>
      </c>
      <c r="AC99" s="77">
        <f t="shared" si="21"/>
        <v>30</v>
      </c>
      <c r="AD99" s="77">
        <f>IFERROR(INDEX([1]怪物表!$J:$J,MATCH(G99,[1]怪物表!$A:$A,0),1),0)*AE99</f>
        <v>15</v>
      </c>
      <c r="AE99" s="77">
        <f t="shared" si="22"/>
        <v>15</v>
      </c>
    </row>
    <row r="100" spans="1:46" x14ac:dyDescent="0.45">
      <c r="A100" s="4"/>
      <c r="B100" s="7">
        <v>201031</v>
      </c>
      <c r="C100" s="6" t="s">
        <v>165</v>
      </c>
      <c r="D100" s="4" t="s">
        <v>166</v>
      </c>
      <c r="E100" s="7">
        <v>30</v>
      </c>
      <c r="F100" s="4" t="s">
        <v>64</v>
      </c>
      <c r="G100" s="4">
        <f>SUMIFS([1]怪物表!$A:$A,[1]怪物表!$B:$B,C100,[1]怪物表!$C:$C,D100)</f>
        <v>120104</v>
      </c>
      <c r="H100" s="8" t="str">
        <f>IF(G100="","",INDEX([1]怪物表!$C:$C,MATCH(G100,[1]怪物表!$A:$A,0)))</f>
        <v>剑兵1</v>
      </c>
      <c r="I100" s="4"/>
      <c r="J100" s="4" t="str">
        <f>IF(I100="","",INDEX([1]怪物阵型表!$B:$B,MATCH(I100,[1]怪物阵型表!$A:$A,0)))</f>
        <v/>
      </c>
      <c r="K100" s="4"/>
      <c r="L100" s="4"/>
      <c r="M100" s="4"/>
      <c r="N100" s="4"/>
      <c r="O100" s="4" t="str">
        <f>IF(N100="","",INDEX([2]物品表!$B:$B,MATCH(N100,[2]物品表!$A:$A,0)))</f>
        <v/>
      </c>
      <c r="P100" s="4"/>
      <c r="Q100" s="7" t="s">
        <v>31</v>
      </c>
      <c r="R100" s="7" t="s">
        <v>29</v>
      </c>
      <c r="S100" s="9">
        <f>INDEX('#怪物刷新配置索引'!$E:$E,MATCH(E100&amp;"-"&amp;F100,'#怪物刷新配置索引'!$D:$D,0),1)</f>
        <v>3</v>
      </c>
      <c r="T100" s="4"/>
      <c r="U100" s="9">
        <f>INDEX('#怪物刷新配置索引'!$F:$F,MATCH(E100&amp;"-"&amp;F100,'#怪物刷新配置索引'!$D:$D,0),1)</f>
        <v>3</v>
      </c>
      <c r="V100" s="4" t="str">
        <f t="shared" si="20"/>
        <v/>
      </c>
      <c r="W100" s="4"/>
      <c r="X100" s="7"/>
      <c r="Y100" s="4"/>
      <c r="Z100" s="28"/>
      <c r="AA100" s="77">
        <f>COUNTIF([3]经验升级表!$C:$C,"&lt;="&amp;SUMIFS($AB$4:AB100,$C$4:C100,C100))</f>
        <v>0</v>
      </c>
      <c r="AB100" s="77">
        <f>IFERROR(INDEX([1]怪物表!$U:$U,MATCH(G100,[1]怪物表!$A:$A,0),1)*S100/U100,0)*AC100</f>
        <v>0</v>
      </c>
      <c r="AC100" s="77">
        <f t="shared" si="21"/>
        <v>30</v>
      </c>
      <c r="AD100" s="77">
        <f>IFERROR(INDEX([1]怪物表!$J:$J,MATCH(G100,[1]怪物表!$A:$A,0),1),0)*AE100</f>
        <v>30</v>
      </c>
      <c r="AE100" s="77">
        <f t="shared" si="22"/>
        <v>30</v>
      </c>
    </row>
    <row r="101" spans="1:46" x14ac:dyDescent="0.45">
      <c r="A101" s="4"/>
      <c r="B101" s="7">
        <v>201032</v>
      </c>
      <c r="C101" s="6" t="s">
        <v>165</v>
      </c>
      <c r="D101" s="4" t="s">
        <v>125</v>
      </c>
      <c r="E101" s="7">
        <v>15</v>
      </c>
      <c r="F101" s="4" t="s">
        <v>64</v>
      </c>
      <c r="G101" s="4">
        <f>SUMIFS([1]怪物表!$A:$A,[1]怪物表!$B:$B,C101,[1]怪物表!$C:$C,D101)</f>
        <v>120103</v>
      </c>
      <c r="H101" s="8" t="str">
        <f>IF(G101="","",INDEX([1]怪物表!$C:$C,MATCH(G101,[1]怪物表!$A:$A,0)))</f>
        <v>小熊</v>
      </c>
      <c r="I101" s="4"/>
      <c r="J101" s="4" t="str">
        <f>IF(I101="","",INDEX([1]怪物阵型表!$B:$B,MATCH(I101,[1]怪物阵型表!$A:$A,0)))</f>
        <v/>
      </c>
      <c r="K101" s="4"/>
      <c r="L101" s="4"/>
      <c r="M101" s="4"/>
      <c r="N101" s="4"/>
      <c r="O101" s="4" t="str">
        <f>IF(N101="","",INDEX([2]物品表!$B:$B,MATCH(N101,[2]物品表!$A:$A,0)))</f>
        <v/>
      </c>
      <c r="P101" s="4"/>
      <c r="Q101" s="7" t="s">
        <v>31</v>
      </c>
      <c r="R101" s="7" t="s">
        <v>29</v>
      </c>
      <c r="S101" s="9">
        <f>INDEX('#怪物刷新配置索引'!$E:$E,MATCH(E101&amp;"-"&amp;F101,'#怪物刷新配置索引'!$D:$D,0),1)</f>
        <v>3</v>
      </c>
      <c r="T101" s="4"/>
      <c r="U101" s="9">
        <f>INDEX('#怪物刷新配置索引'!$F:$F,MATCH(E101&amp;"-"&amp;F101,'#怪物刷新配置索引'!$D:$D,0),1)</f>
        <v>6</v>
      </c>
      <c r="V101" s="7" t="str">
        <f t="shared" si="20"/>
        <v/>
      </c>
      <c r="W101" s="4"/>
      <c r="X101" s="4"/>
      <c r="Y101" s="4"/>
      <c r="Z101" s="28"/>
      <c r="AA101" s="77">
        <f>COUNTIF([3]经验升级表!$C:$C,"&lt;="&amp;SUMIFS($AB$4:AB101,$C$4:C101,C101))</f>
        <v>0</v>
      </c>
      <c r="AB101" s="77">
        <f>IFERROR(INDEX([1]怪物表!$U:$U,MATCH(G101,[1]怪物表!$A:$A,0),1)*S101/U101,0)*AC101</f>
        <v>0</v>
      </c>
      <c r="AC101" s="77">
        <f t="shared" si="21"/>
        <v>30</v>
      </c>
      <c r="AD101" s="77">
        <f>IFERROR(INDEX([1]怪物表!$J:$J,MATCH(G101,[1]怪物表!$A:$A,0),1),0)*AE101</f>
        <v>15</v>
      </c>
      <c r="AE101" s="77">
        <f t="shared" si="22"/>
        <v>15</v>
      </c>
    </row>
    <row r="102" spans="1:46" x14ac:dyDescent="0.45">
      <c r="A102" s="4"/>
      <c r="B102" s="7">
        <v>201033</v>
      </c>
      <c r="C102" s="6" t="s">
        <v>165</v>
      </c>
      <c r="D102" s="4" t="s">
        <v>125</v>
      </c>
      <c r="E102" s="7">
        <v>30</v>
      </c>
      <c r="F102" s="4" t="s">
        <v>64</v>
      </c>
      <c r="G102" s="4">
        <f>SUMIFS([1]怪物表!$A:$A,[1]怪物表!$B:$B,C102,[1]怪物表!$C:$C,D102)</f>
        <v>120103</v>
      </c>
      <c r="H102" s="8" t="str">
        <f>IF(G102="","",INDEX([1]怪物表!$C:$C,MATCH(G102,[1]怪物表!$A:$A,0)))</f>
        <v>小熊</v>
      </c>
      <c r="I102" s="4"/>
      <c r="J102" s="4" t="str">
        <f>IF(I102="","",INDEX([1]怪物阵型表!$B:$B,MATCH(I102,[1]怪物阵型表!$A:$A,0)))</f>
        <v/>
      </c>
      <c r="K102" s="4"/>
      <c r="L102" s="4"/>
      <c r="M102" s="4"/>
      <c r="N102" s="4"/>
      <c r="O102" s="4" t="str">
        <f>IF(N102="","",INDEX([2]物品表!$B:$B,MATCH(N102,[2]物品表!$A:$A,0)))</f>
        <v/>
      </c>
      <c r="P102" s="4"/>
      <c r="Q102" s="7" t="s">
        <v>31</v>
      </c>
      <c r="R102" s="7" t="s">
        <v>29</v>
      </c>
      <c r="S102" s="9">
        <f>INDEX('#怪物刷新配置索引'!$E:$E,MATCH(E102&amp;"-"&amp;F102,'#怪物刷新配置索引'!$D:$D,0),1)</f>
        <v>3</v>
      </c>
      <c r="T102" s="4"/>
      <c r="U102" s="9">
        <f>INDEX('#怪物刷新配置索引'!$F:$F,MATCH(E102&amp;"-"&amp;F102,'#怪物刷新配置索引'!$D:$D,0),1)</f>
        <v>3</v>
      </c>
      <c r="V102" s="4" t="str">
        <f t="shared" si="20"/>
        <v/>
      </c>
      <c r="W102" s="4"/>
      <c r="X102" s="4"/>
      <c r="Y102" s="4"/>
      <c r="Z102" s="28"/>
      <c r="AA102" s="77">
        <f>COUNTIF([3]经验升级表!$C:$C,"&lt;="&amp;SUMIFS($AB$4:AB102,$C$4:C102,C102))</f>
        <v>0</v>
      </c>
      <c r="AB102" s="77">
        <f>IFERROR(INDEX([1]怪物表!$U:$U,MATCH(G102,[1]怪物表!$A:$A,0),1)*S102/U102,0)*AC102</f>
        <v>0</v>
      </c>
      <c r="AC102" s="77">
        <f t="shared" si="21"/>
        <v>30</v>
      </c>
      <c r="AD102" s="77">
        <f>IFERROR(INDEX([1]怪物表!$J:$J,MATCH(G102,[1]怪物表!$A:$A,0),1),0)*AE102</f>
        <v>30</v>
      </c>
      <c r="AE102" s="77">
        <f t="shared" si="22"/>
        <v>30</v>
      </c>
    </row>
    <row r="103" spans="1:46" x14ac:dyDescent="0.45">
      <c r="A103" s="4"/>
      <c r="B103" s="7">
        <v>201034</v>
      </c>
      <c r="C103" s="6" t="s">
        <v>165</v>
      </c>
      <c r="D103" s="4" t="s">
        <v>167</v>
      </c>
      <c r="E103" s="7">
        <v>15</v>
      </c>
      <c r="F103" s="4" t="s">
        <v>64</v>
      </c>
      <c r="G103" s="4">
        <f>SUMIFS([1]怪物表!$A:$A,[1]怪物表!$B:$B,C103,[1]怪物表!$C:$C,D103)</f>
        <v>120106</v>
      </c>
      <c r="H103" s="8" t="str">
        <f>IF(G103="","",INDEX([1]怪物表!$C:$C,MATCH(G103,[1]怪物表!$A:$A,0)))</f>
        <v>骑兵1</v>
      </c>
      <c r="I103" s="4"/>
      <c r="J103" s="4" t="str">
        <f>IF(I103="","",INDEX([1]怪物阵型表!$B:$B,MATCH(I103,[1]怪物阵型表!$A:$A,0)))</f>
        <v/>
      </c>
      <c r="K103" s="4"/>
      <c r="L103" s="4"/>
      <c r="M103" s="4"/>
      <c r="N103" s="4"/>
      <c r="O103" s="4" t="str">
        <f>IF(N103="","",INDEX([2]物品表!$B:$B,MATCH(N103,[2]物品表!$A:$A,0)))</f>
        <v/>
      </c>
      <c r="P103" s="4"/>
      <c r="Q103" s="7" t="s">
        <v>31</v>
      </c>
      <c r="R103" s="7" t="s">
        <v>29</v>
      </c>
      <c r="S103" s="9">
        <f>INDEX('#怪物刷新配置索引'!$E:$E,MATCH(E103&amp;"-"&amp;F103,'#怪物刷新配置索引'!$D:$D,0),1)</f>
        <v>3</v>
      </c>
      <c r="T103" s="4"/>
      <c r="U103" s="9">
        <f>INDEX('#怪物刷新配置索引'!$F:$F,MATCH(E103&amp;"-"&amp;F103,'#怪物刷新配置索引'!$D:$D,0),1)</f>
        <v>6</v>
      </c>
      <c r="V103" s="4" t="str">
        <f t="shared" si="20"/>
        <v/>
      </c>
      <c r="W103" s="4"/>
      <c r="X103" s="7"/>
      <c r="Y103" s="7"/>
      <c r="Z103" s="28"/>
      <c r="AA103" s="77">
        <f>COUNTIF([3]经验升级表!$C:$C,"&lt;="&amp;SUMIFS($AB$4:AB103,$C$4:C103,C103))</f>
        <v>0</v>
      </c>
      <c r="AB103" s="77">
        <f>IFERROR(INDEX([1]怪物表!$U:$U,MATCH(G103,[1]怪物表!$A:$A,0),1)*S103/U103,0)*AC103</f>
        <v>0</v>
      </c>
      <c r="AC103" s="77">
        <f t="shared" si="21"/>
        <v>30</v>
      </c>
      <c r="AD103" s="77">
        <f>IFERROR(INDEX([1]怪物表!$J:$J,MATCH(G103,[1]怪物表!$A:$A,0),1),0)*AE103</f>
        <v>15</v>
      </c>
      <c r="AE103" s="77">
        <f t="shared" si="22"/>
        <v>15</v>
      </c>
    </row>
    <row r="104" spans="1:46" x14ac:dyDescent="0.45">
      <c r="A104" s="4"/>
      <c r="B104" s="7">
        <v>201035</v>
      </c>
      <c r="C104" s="6" t="s">
        <v>165</v>
      </c>
      <c r="D104" s="4" t="s">
        <v>151</v>
      </c>
      <c r="E104" s="7">
        <v>60</v>
      </c>
      <c r="F104" s="4" t="s">
        <v>55</v>
      </c>
      <c r="G104" s="4">
        <f>SUMIFS([1]怪物表!$A:$A,[1]怪物表!$B:$B,C104,[1]怪物表!$C:$C,D104)</f>
        <v>120108</v>
      </c>
      <c r="H104" s="8" t="str">
        <f>IF(G104="","",INDEX([1]怪物表!$C:$C,MATCH(G104,[1]怪物表!$A:$A,0)))</f>
        <v>盾兵1（灰）</v>
      </c>
      <c r="I104" s="4"/>
      <c r="J104" s="4" t="str">
        <f>IF(I104="","",INDEX([1]怪物阵型表!$B:$B,MATCH(I104,[1]怪物阵型表!$A:$A,0)))</f>
        <v/>
      </c>
      <c r="K104" s="4"/>
      <c r="L104" s="4"/>
      <c r="M104" s="4"/>
      <c r="N104" s="4"/>
      <c r="O104" s="4" t="str">
        <f>IF(N104="","",INDEX([2]物品表!$B:$B,MATCH(N104,[2]物品表!$A:$A,0)))</f>
        <v/>
      </c>
      <c r="P104" s="4"/>
      <c r="Q104" s="7" t="s">
        <v>31</v>
      </c>
      <c r="R104" s="7" t="s">
        <v>29</v>
      </c>
      <c r="S104" s="9">
        <f>INDEX('#怪物刷新配置索引'!$E:$E,MATCH(E104&amp;"-"&amp;F104,'#怪物刷新配置索引'!$D:$D,0),1)</f>
        <v>2</v>
      </c>
      <c r="T104" s="4"/>
      <c r="U104" s="9">
        <f>INDEX('#怪物刷新配置索引'!$F:$F,MATCH(E104&amp;"-"&amp;F104,'#怪物刷新配置索引'!$D:$D,0),1)</f>
        <v>1</v>
      </c>
      <c r="V104" s="4" t="str">
        <f t="shared" si="20"/>
        <v/>
      </c>
      <c r="W104" s="4"/>
      <c r="X104" s="4"/>
      <c r="Y104" s="7"/>
      <c r="Z104" s="28"/>
      <c r="AA104" s="77">
        <f>COUNTIF([3]经验升级表!$C:$C,"&lt;="&amp;SUMIFS($AB$4:AB104,$C$4:C104,C104))</f>
        <v>0</v>
      </c>
      <c r="AB104" s="77">
        <f>IFERROR(INDEX([1]怪物表!$U:$U,MATCH(G104,[1]怪物表!$A:$A,0),1)*S104/U104,0)*AC104</f>
        <v>0</v>
      </c>
      <c r="AC104" s="77">
        <f t="shared" si="21"/>
        <v>30</v>
      </c>
      <c r="AD104" s="77">
        <f>IFERROR(INDEX([1]怪物表!$J:$J,MATCH(G104,[1]怪物表!$A:$A,0),1),0)*AE104</f>
        <v>60</v>
      </c>
      <c r="AE104" s="77">
        <f t="shared" si="22"/>
        <v>60</v>
      </c>
    </row>
    <row r="105" spans="1:46" x14ac:dyDescent="0.45">
      <c r="A105" s="4"/>
      <c r="B105" s="7">
        <v>201036</v>
      </c>
      <c r="C105" s="6" t="s">
        <v>165</v>
      </c>
      <c r="D105" s="4" t="s">
        <v>151</v>
      </c>
      <c r="E105" s="7">
        <v>120</v>
      </c>
      <c r="F105" s="4" t="s">
        <v>55</v>
      </c>
      <c r="G105" s="4">
        <f>SUMIFS([1]怪物表!$A:$A,[1]怪物表!$B:$B,C105,[1]怪物表!$C:$C,D105)</f>
        <v>120108</v>
      </c>
      <c r="H105" s="8" t="str">
        <f>IF(G105="","",INDEX([1]怪物表!$C:$C,MATCH(G105,[1]怪物表!$A:$A,0)))</f>
        <v>盾兵1（灰）</v>
      </c>
      <c r="I105" s="4"/>
      <c r="J105" s="4" t="str">
        <f>IF(I105="","",INDEX([1]怪物阵型表!$B:$B,MATCH(I105,[1]怪物阵型表!$A:$A,0)))</f>
        <v/>
      </c>
      <c r="K105" s="4"/>
      <c r="L105" s="4"/>
      <c r="M105" s="4"/>
      <c r="N105" s="4"/>
      <c r="O105" s="4" t="str">
        <f>IF(N105="","",INDEX([2]物品表!$B:$B,MATCH(N105,[2]物品表!$A:$A,0)))</f>
        <v/>
      </c>
      <c r="P105" s="4"/>
      <c r="Q105" s="7" t="s">
        <v>31</v>
      </c>
      <c r="R105" s="7" t="s">
        <v>29</v>
      </c>
      <c r="S105" s="9">
        <f>INDEX('#怪物刷新配置索引'!$E:$E,MATCH(E105&amp;"-"&amp;F105,'#怪物刷新配置索引'!$D:$D,0),1)</f>
        <v>4</v>
      </c>
      <c r="T105" s="4"/>
      <c r="U105" s="9">
        <f>INDEX('#怪物刷新配置索引'!$F:$F,MATCH(E105&amp;"-"&amp;F105,'#怪物刷新配置索引'!$D:$D,0),1)</f>
        <v>1</v>
      </c>
      <c r="V105" s="4" t="str">
        <f t="shared" si="20"/>
        <v/>
      </c>
      <c r="W105" s="4"/>
      <c r="X105" s="4"/>
      <c r="Y105" s="7"/>
      <c r="Z105" s="28"/>
      <c r="AA105" s="77">
        <f>COUNTIF([3]经验升级表!$C:$C,"&lt;="&amp;SUMIFS($AB$4:AB105,$C$4:C105,C105))</f>
        <v>0</v>
      </c>
      <c r="AB105" s="77">
        <f>IFERROR(INDEX([1]怪物表!$U:$U,MATCH(G105,[1]怪物表!$A:$A,0),1)*S105/U105,0)*AC105</f>
        <v>0</v>
      </c>
      <c r="AC105" s="77">
        <f t="shared" si="21"/>
        <v>30</v>
      </c>
      <c r="AD105" s="77">
        <f>IFERROR(INDEX([1]怪物表!$J:$J,MATCH(G105,[1]怪物表!$A:$A,0),1),0)*AE105</f>
        <v>120</v>
      </c>
      <c r="AE105" s="77">
        <f t="shared" si="22"/>
        <v>120</v>
      </c>
    </row>
    <row r="106" spans="1:46" x14ac:dyDescent="0.45">
      <c r="A106" s="4"/>
      <c r="B106" s="7">
        <v>201037</v>
      </c>
      <c r="C106" s="6" t="s">
        <v>165</v>
      </c>
      <c r="D106" s="4" t="s">
        <v>167</v>
      </c>
      <c r="E106" s="7">
        <v>20</v>
      </c>
      <c r="F106" s="4" t="s">
        <v>55</v>
      </c>
      <c r="G106" s="4">
        <f>SUMIFS([1]怪物表!$A:$A,[1]怪物表!$B:$B,C106,[1]怪物表!$C:$C,D106)</f>
        <v>120106</v>
      </c>
      <c r="H106" s="8" t="str">
        <f>IF(G106="","",INDEX([1]怪物表!$C:$C,MATCH(G106,[1]怪物表!$A:$A,0)))</f>
        <v>骑兵1</v>
      </c>
      <c r="I106" s="4"/>
      <c r="J106" s="4" t="str">
        <f>IF(I106="","",INDEX([1]怪物阵型表!$B:$B,MATCH(I106,[1]怪物阵型表!$A:$A,0)))</f>
        <v/>
      </c>
      <c r="K106" s="4"/>
      <c r="L106" s="4"/>
      <c r="M106" s="4"/>
      <c r="N106" s="4"/>
      <c r="O106" s="4" t="str">
        <f>IF(N106="","",INDEX([2]物品表!$B:$B,MATCH(N106,[2]物品表!$A:$A,0)))</f>
        <v/>
      </c>
      <c r="P106" s="4"/>
      <c r="Q106" s="7" t="s">
        <v>31</v>
      </c>
      <c r="R106" s="7" t="s">
        <v>29</v>
      </c>
      <c r="S106" s="9">
        <f>INDEX('#怪物刷新配置索引'!$E:$E,MATCH(E106&amp;"-"&amp;F106,'#怪物刷新配置索引'!$D:$D,0),1)</f>
        <v>2</v>
      </c>
      <c r="T106" s="4"/>
      <c r="U106" s="9">
        <f>INDEX('#怪物刷新配置索引'!$F:$F,MATCH(E106&amp;"-"&amp;F106,'#怪物刷新配置索引'!$D:$D,0),1)</f>
        <v>3</v>
      </c>
      <c r="V106" s="4" t="str">
        <f t="shared" si="20"/>
        <v/>
      </c>
      <c r="W106" s="4"/>
      <c r="X106" s="7"/>
      <c r="Y106" s="7"/>
      <c r="Z106" s="28"/>
      <c r="AA106" s="77">
        <f>COUNTIF([3]经验升级表!$C:$C,"&lt;="&amp;SUMIFS($AB$4:AB106,$C$4:C106,C106))</f>
        <v>0</v>
      </c>
      <c r="AB106" s="77">
        <f>IFERROR(INDEX([1]怪物表!$U:$U,MATCH(G106,[1]怪物表!$A:$A,0),1)*S106/U106,0)*AC106</f>
        <v>0</v>
      </c>
      <c r="AC106" s="77">
        <f t="shared" si="21"/>
        <v>30</v>
      </c>
      <c r="AD106" s="77">
        <f>IFERROR(INDEX([1]怪物表!$J:$J,MATCH(G106,[1]怪物表!$A:$A,0),1),0)*AE106</f>
        <v>20</v>
      </c>
      <c r="AE106" s="77">
        <f t="shared" si="22"/>
        <v>20</v>
      </c>
    </row>
    <row r="107" spans="1:46" s="46" customFormat="1" x14ac:dyDescent="0.45">
      <c r="A107" s="20"/>
      <c r="B107" s="21">
        <v>201038</v>
      </c>
      <c r="C107" s="22" t="s">
        <v>165</v>
      </c>
      <c r="D107" s="20" t="s">
        <v>148</v>
      </c>
      <c r="E107" s="21"/>
      <c r="F107" s="20">
        <v>270</v>
      </c>
      <c r="G107" s="20">
        <f>IF(I107="",SUMIFS([1]怪物表!$A:$A,[1]怪物表!$B:$B,C107,[1]怪物表!$C:$C,D107),"")</f>
        <v>120110</v>
      </c>
      <c r="H107" s="23" t="str">
        <f>IF(G107="","",INDEX([1]怪物表!$C:$C,MATCH(G107,[1]怪物表!$A:$A,0)))</f>
        <v>狼人</v>
      </c>
      <c r="I107" s="20" t="s">
        <v>54</v>
      </c>
      <c r="J107" s="20" t="str">
        <f>IF(I107="","",INDEX([1]怪物阵型表!$B:$B,MATCH(I107,[1]怪物阵型表!$A:$A,0)))</f>
        <v/>
      </c>
      <c r="K107" s="20"/>
      <c r="L107" s="20"/>
      <c r="M107" s="20"/>
      <c r="N107" s="20"/>
      <c r="O107" s="20" t="str">
        <f>IF(N107="","",INDEX([2]物品表!$B:$B,MATCH(N107,[2]物品表!$A:$A,0)))</f>
        <v/>
      </c>
      <c r="P107" s="20"/>
      <c r="Q107" s="21" t="s">
        <v>120</v>
      </c>
      <c r="R107" s="21" t="s">
        <v>29</v>
      </c>
      <c r="S107" s="24">
        <v>1</v>
      </c>
      <c r="T107" s="20"/>
      <c r="U107" s="24">
        <v>0</v>
      </c>
      <c r="V107" s="20" t="str">
        <f>IF(W107=1,"TID_Survivor_Notice_Occur_2",IF(W107=2,"TID_Survivor_Notice_Occur_1",""))</f>
        <v/>
      </c>
      <c r="W107" s="20"/>
      <c r="X107" s="20"/>
      <c r="Y107" s="20"/>
      <c r="Z107" s="79"/>
      <c r="AA107" s="77">
        <f>COUNTIF([3]经验升级表!$C:$C,"&lt;="&amp;SUMIFS($AB$4:AB107,$C$4:C107,C107))</f>
        <v>0</v>
      </c>
      <c r="AB107" s="77">
        <f>IFERROR(INDEX([1]怪物表!$U:$U,MATCH(G107,[1]怪物表!$A:$A,0),1)*S107/U107,0)*AC107</f>
        <v>0</v>
      </c>
      <c r="AC107" s="77">
        <f t="shared" si="21"/>
        <v>1</v>
      </c>
      <c r="AD107" s="77">
        <f>IFERROR(INDEX([1]怪物表!$J:$J,MATCH(G107,[1]怪物表!$A:$A,0),1),0)*AE107</f>
        <v>0</v>
      </c>
      <c r="AE107" s="77">
        <f t="shared" si="22"/>
        <v>0</v>
      </c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</row>
    <row r="108" spans="1:46" x14ac:dyDescent="0.45">
      <c r="A108" s="4"/>
      <c r="B108" s="7">
        <v>201039</v>
      </c>
      <c r="C108" s="6" t="s">
        <v>48</v>
      </c>
      <c r="D108" s="4"/>
      <c r="E108" s="7"/>
      <c r="F108" s="4">
        <v>270</v>
      </c>
      <c r="G108" s="4"/>
      <c r="H108" s="8" t="str">
        <f>IF(G108="","",INDEX([1]怪物表!$C:$C,MATCH(G108,[1]怪物表!$A:$A,0)))</f>
        <v/>
      </c>
      <c r="I108" s="4">
        <v>200101</v>
      </c>
      <c r="J108" s="4" t="str">
        <f>IF(I108="","",INDEX([1]怪物阵型表!$B:$B,MATCH(I108,[1]怪物阵型表!$A:$A,0)))</f>
        <v>冲锋阵型</v>
      </c>
      <c r="K108" s="4"/>
      <c r="L108" s="4"/>
      <c r="M108" s="4"/>
      <c r="N108" s="4"/>
      <c r="O108" s="4" t="str">
        <f>IF(N108="","",INDEX([2]物品表!$B:$B,MATCH(N108,[2]物品表!$A:$A,0)))</f>
        <v/>
      </c>
      <c r="P108" s="4"/>
      <c r="Q108" s="7" t="s">
        <v>309</v>
      </c>
      <c r="R108" s="7" t="s">
        <v>29</v>
      </c>
      <c r="S108" s="9">
        <v>1</v>
      </c>
      <c r="T108" s="4"/>
      <c r="U108" s="9">
        <v>0</v>
      </c>
      <c r="V108" s="4" t="str">
        <f t="shared" ref="V108:V111" si="23">IF(W108=1,"TID_Survivor_Notice_Occur_2",IF(W108=2,"TID_Survivor_Notice_Occur_1",""))</f>
        <v/>
      </c>
      <c r="W108" s="4"/>
      <c r="X108" s="4"/>
      <c r="Y108" s="4"/>
      <c r="Z108" s="28"/>
      <c r="AA108" s="77">
        <f>COUNTIF([3]经验升级表!$C:$C,"&lt;="&amp;SUMIFS($AB$4:AB108,$C$4:C108,C108))</f>
        <v>0</v>
      </c>
      <c r="AB108" s="77">
        <f>IFERROR(INDEX([1]怪物表!$U:$U,MATCH(G108,[1]怪物表!$A:$A,0),1)*S108/U108,0)*AC108</f>
        <v>0</v>
      </c>
      <c r="AC108" s="77">
        <f t="shared" si="21"/>
        <v>1</v>
      </c>
      <c r="AD108" s="77">
        <f>IFERROR(INDEX([1]怪物表!$J:$J,MATCH(G108,[1]怪物表!$A:$A,0),1),0)*AE108</f>
        <v>0</v>
      </c>
      <c r="AE108" s="77">
        <f t="shared" si="22"/>
        <v>0</v>
      </c>
    </row>
    <row r="109" spans="1:46" x14ac:dyDescent="0.45">
      <c r="A109" s="4"/>
      <c r="B109" s="7">
        <v>201040</v>
      </c>
      <c r="C109" s="6" t="s">
        <v>48</v>
      </c>
      <c r="D109" s="4"/>
      <c r="E109" s="7"/>
      <c r="F109" s="4">
        <v>274</v>
      </c>
      <c r="G109" s="4"/>
      <c r="H109" s="8" t="str">
        <f>IF(G109="","",INDEX([1]怪物表!$C:$C,MATCH(G109,[1]怪物表!$A:$A,0)))</f>
        <v/>
      </c>
      <c r="I109" s="4">
        <v>200101</v>
      </c>
      <c r="J109" s="4" t="str">
        <f>IF(I109="","",INDEX([1]怪物阵型表!$B:$B,MATCH(I109,[1]怪物阵型表!$A:$A,0)))</f>
        <v>冲锋阵型</v>
      </c>
      <c r="K109" s="4"/>
      <c r="L109" s="4"/>
      <c r="M109" s="4"/>
      <c r="N109" s="4"/>
      <c r="O109" s="4" t="str">
        <f>IF(N109="","",INDEX([2]物品表!$B:$B,MATCH(N109,[2]物品表!$A:$A,0)))</f>
        <v/>
      </c>
      <c r="P109" s="4"/>
      <c r="Q109" s="7" t="s">
        <v>309</v>
      </c>
      <c r="R109" s="7" t="s">
        <v>29</v>
      </c>
      <c r="S109" s="9">
        <v>1</v>
      </c>
      <c r="T109" s="4"/>
      <c r="U109" s="9">
        <v>0</v>
      </c>
      <c r="V109" s="4" t="str">
        <f t="shared" si="23"/>
        <v/>
      </c>
      <c r="W109" s="4"/>
      <c r="X109" s="4"/>
      <c r="Y109" s="4"/>
      <c r="Z109" s="28"/>
      <c r="AA109" s="77">
        <f>COUNTIF([3]经验升级表!$C:$C,"&lt;="&amp;SUMIFS($AB$4:AB109,$C$4:C109,C109))</f>
        <v>0</v>
      </c>
      <c r="AB109" s="77">
        <f>IFERROR(INDEX([1]怪物表!$U:$U,MATCH(G109,[1]怪物表!$A:$A,0),1)*S109/U109,0)*AC109</f>
        <v>0</v>
      </c>
      <c r="AC109" s="77">
        <f t="shared" si="21"/>
        <v>1</v>
      </c>
      <c r="AD109" s="77">
        <f>IFERROR(INDEX([1]怪物表!$J:$J,MATCH(G109,[1]怪物表!$A:$A,0),1),0)*AE109</f>
        <v>0</v>
      </c>
      <c r="AE109" s="77">
        <f t="shared" si="22"/>
        <v>0</v>
      </c>
    </row>
    <row r="110" spans="1:46" x14ac:dyDescent="0.45">
      <c r="A110" s="4"/>
      <c r="B110" s="7">
        <v>201041</v>
      </c>
      <c r="C110" s="6" t="s">
        <v>48</v>
      </c>
      <c r="D110" s="4"/>
      <c r="E110" s="7"/>
      <c r="F110" s="4">
        <v>278</v>
      </c>
      <c r="G110" s="4"/>
      <c r="H110" s="8" t="str">
        <f>IF(G110="","",INDEX([1]怪物表!$C:$C,MATCH(G110,[1]怪物表!$A:$A,0)))</f>
        <v/>
      </c>
      <c r="I110" s="4">
        <v>200101</v>
      </c>
      <c r="J110" s="4" t="str">
        <f>IF(I110="","",INDEX([1]怪物阵型表!$B:$B,MATCH(I110,[1]怪物阵型表!$A:$A,0)))</f>
        <v>冲锋阵型</v>
      </c>
      <c r="K110" s="4"/>
      <c r="L110" s="4"/>
      <c r="M110" s="4"/>
      <c r="N110" s="4"/>
      <c r="O110" s="4" t="str">
        <f>IF(N110="","",INDEX([2]物品表!$B:$B,MATCH(N110,[2]物品表!$A:$A,0)))</f>
        <v/>
      </c>
      <c r="P110" s="4"/>
      <c r="Q110" s="7" t="s">
        <v>309</v>
      </c>
      <c r="R110" s="7" t="s">
        <v>29</v>
      </c>
      <c r="S110" s="9">
        <v>1</v>
      </c>
      <c r="T110" s="4"/>
      <c r="U110" s="9">
        <v>0</v>
      </c>
      <c r="V110" s="4" t="str">
        <f t="shared" si="23"/>
        <v/>
      </c>
      <c r="W110" s="4"/>
      <c r="X110" s="4"/>
      <c r="Y110" s="4"/>
      <c r="Z110" s="28"/>
      <c r="AA110" s="77">
        <f>COUNTIF([3]经验升级表!$C:$C,"&lt;="&amp;SUMIFS($AB$4:AB110,$C$4:C110,C110))</f>
        <v>0</v>
      </c>
      <c r="AB110" s="77">
        <f>IFERROR(INDEX([1]怪物表!$U:$U,MATCH(G110,[1]怪物表!$A:$A,0),1)*S110/U110,0)*AC110</f>
        <v>0</v>
      </c>
      <c r="AC110" s="77">
        <f t="shared" si="21"/>
        <v>1</v>
      </c>
      <c r="AD110" s="77">
        <f>IFERROR(INDEX([1]怪物表!$J:$J,MATCH(G110,[1]怪物表!$A:$A,0),1),0)*AE110</f>
        <v>0</v>
      </c>
      <c r="AE110" s="77">
        <f t="shared" si="22"/>
        <v>0</v>
      </c>
    </row>
    <row r="111" spans="1:46" x14ac:dyDescent="0.45">
      <c r="A111" s="4"/>
      <c r="B111" s="7">
        <v>201042</v>
      </c>
      <c r="C111" s="6" t="s">
        <v>48</v>
      </c>
      <c r="D111" s="4"/>
      <c r="E111" s="7"/>
      <c r="F111" s="4">
        <v>282</v>
      </c>
      <c r="G111" s="4"/>
      <c r="H111" s="8" t="str">
        <f>IF(G111="","",INDEX([1]怪物表!$C:$C,MATCH(G111,[1]怪物表!$A:$A,0)))</f>
        <v/>
      </c>
      <c r="I111" s="4">
        <v>200101</v>
      </c>
      <c r="J111" s="4" t="str">
        <f>IF(I111="","",INDEX([1]怪物阵型表!$B:$B,MATCH(I111,[1]怪物阵型表!$A:$A,0)))</f>
        <v>冲锋阵型</v>
      </c>
      <c r="K111" s="4"/>
      <c r="L111" s="4"/>
      <c r="M111" s="4"/>
      <c r="N111" s="4"/>
      <c r="O111" s="4" t="str">
        <f>IF(N111="","",INDEX([2]物品表!$B:$B,MATCH(N111,[2]物品表!$A:$A,0)))</f>
        <v/>
      </c>
      <c r="P111" s="4"/>
      <c r="Q111" s="7" t="s">
        <v>309</v>
      </c>
      <c r="R111" s="7" t="s">
        <v>29</v>
      </c>
      <c r="S111" s="9">
        <v>1</v>
      </c>
      <c r="T111" s="4"/>
      <c r="U111" s="9">
        <v>0</v>
      </c>
      <c r="V111" s="4" t="str">
        <f t="shared" si="23"/>
        <v/>
      </c>
      <c r="W111" s="4"/>
      <c r="X111" s="4"/>
      <c r="Y111" s="4"/>
      <c r="Z111" s="28"/>
      <c r="AA111" s="77">
        <f>COUNTIF([3]经验升级表!$C:$C,"&lt;="&amp;SUMIFS($AB$4:AB111,$C$4:C111,C111))</f>
        <v>0</v>
      </c>
      <c r="AB111" s="77">
        <f>IFERROR(INDEX([1]怪物表!$U:$U,MATCH(G111,[1]怪物表!$A:$A,0),1)*S111/U111,0)*AC111</f>
        <v>0</v>
      </c>
      <c r="AC111" s="77">
        <f t="shared" si="21"/>
        <v>1</v>
      </c>
      <c r="AD111" s="77">
        <f>IFERROR(INDEX([1]怪物表!$J:$J,MATCH(G111,[1]怪物表!$A:$A,0),1),0)*AE111</f>
        <v>0</v>
      </c>
      <c r="AE111" s="77">
        <f t="shared" si="22"/>
        <v>0</v>
      </c>
    </row>
    <row r="112" spans="1:46" x14ac:dyDescent="0.45">
      <c r="A112" s="4"/>
      <c r="B112" s="7">
        <v>201043</v>
      </c>
      <c r="C112" s="6" t="s">
        <v>165</v>
      </c>
      <c r="D112" s="4" t="s">
        <v>151</v>
      </c>
      <c r="E112" s="7">
        <v>60</v>
      </c>
      <c r="F112" s="4" t="s">
        <v>49</v>
      </c>
      <c r="G112" s="4">
        <f>SUMIFS([1]怪物表!$A:$A,[1]怪物表!$B:$B,C112,[1]怪物表!$C:$C,D112)</f>
        <v>120108</v>
      </c>
      <c r="H112" s="8" t="str">
        <f>IF(G112="","",INDEX([1]怪物表!$C:$C,MATCH(G112,[1]怪物表!$A:$A,0)))</f>
        <v>盾兵1（灰）</v>
      </c>
      <c r="I112" s="4"/>
      <c r="J112" s="4" t="str">
        <f>IF(I112="","",INDEX([1]怪物阵型表!$B:$B,MATCH(I112,[1]怪物阵型表!$A:$A,0)))</f>
        <v/>
      </c>
      <c r="K112" s="4"/>
      <c r="L112" s="4"/>
      <c r="M112" s="4"/>
      <c r="N112" s="4"/>
      <c r="O112" s="4" t="str">
        <f>IF(N112="","",INDEX([2]物品表!$B:$B,MATCH(N112,[2]物品表!$A:$A,0)))</f>
        <v/>
      </c>
      <c r="P112" s="4"/>
      <c r="Q112" s="7" t="s">
        <v>31</v>
      </c>
      <c r="R112" s="7" t="s">
        <v>29</v>
      </c>
      <c r="S112" s="9">
        <f>INDEX('#怪物刷新配置索引'!$E:$E,MATCH(E112&amp;"-"&amp;F112,'#怪物刷新配置索引'!$D:$D,0),1)</f>
        <v>4</v>
      </c>
      <c r="T112" s="4"/>
      <c r="U112" s="9">
        <f>INDEX('#怪物刷新配置索引'!$F:$F,MATCH(E112&amp;"-"&amp;F112,'#怪物刷新配置索引'!$D:$D,0),1)</f>
        <v>2</v>
      </c>
      <c r="V112" s="4" t="str">
        <f t="shared" si="20"/>
        <v/>
      </c>
      <c r="W112" s="4"/>
      <c r="X112" s="4"/>
      <c r="Y112" s="7"/>
      <c r="Z112" s="28"/>
      <c r="AA112" s="77">
        <f>COUNTIF([3]经验升级表!$C:$C,"&lt;="&amp;SUMIFS($AB$4:AB112,$C$4:C112,C112))</f>
        <v>0</v>
      </c>
      <c r="AB112" s="77">
        <f>IFERROR(INDEX([1]怪物表!$U:$U,MATCH(G112,[1]怪物表!$A:$A,0),1)*S112/U112,0)*AC112</f>
        <v>0</v>
      </c>
      <c r="AC112" s="77">
        <f t="shared" si="21"/>
        <v>30</v>
      </c>
      <c r="AD112" s="77">
        <f>IFERROR(INDEX([1]怪物表!$J:$J,MATCH(G112,[1]怪物表!$A:$A,0),1),0)*AE112</f>
        <v>60</v>
      </c>
      <c r="AE112" s="77">
        <f t="shared" si="22"/>
        <v>60</v>
      </c>
    </row>
    <row r="113" spans="1:46" x14ac:dyDescent="0.45">
      <c r="A113" s="4"/>
      <c r="B113" s="7">
        <v>201044</v>
      </c>
      <c r="C113" s="6" t="s">
        <v>165</v>
      </c>
      <c r="D113" s="4" t="s">
        <v>151</v>
      </c>
      <c r="E113" s="7">
        <v>90</v>
      </c>
      <c r="F113" s="4" t="s">
        <v>49</v>
      </c>
      <c r="G113" s="4">
        <f>SUMIFS([1]怪物表!$A:$A,[1]怪物表!$B:$B,C113,[1]怪物表!$C:$C,D113)</f>
        <v>120108</v>
      </c>
      <c r="H113" s="8" t="str">
        <f>IF(G113="","",INDEX([1]怪物表!$C:$C,MATCH(G113,[1]怪物表!$A:$A,0)))</f>
        <v>盾兵1（灰）</v>
      </c>
      <c r="I113" s="4"/>
      <c r="J113" s="4" t="str">
        <f>IF(I113="","",INDEX([1]怪物阵型表!$B:$B,MATCH(I113,[1]怪物阵型表!$A:$A,0)))</f>
        <v/>
      </c>
      <c r="K113" s="4"/>
      <c r="L113" s="4"/>
      <c r="M113" s="4"/>
      <c r="N113" s="4"/>
      <c r="O113" s="4" t="str">
        <f>IF(N113="","",INDEX([2]物品表!$B:$B,MATCH(N113,[2]物品表!$A:$A,0)))</f>
        <v/>
      </c>
      <c r="P113" s="4"/>
      <c r="Q113" s="7" t="s">
        <v>31</v>
      </c>
      <c r="R113" s="7" t="s">
        <v>29</v>
      </c>
      <c r="S113" s="9">
        <f>INDEX('#怪物刷新配置索引'!$E:$E,MATCH(E113&amp;"-"&amp;F113,'#怪物刷新配置索引'!$D:$D,0),1)</f>
        <v>3</v>
      </c>
      <c r="T113" s="4"/>
      <c r="U113" s="9">
        <f>INDEX('#怪物刷新配置索引'!$F:$F,MATCH(E113&amp;"-"&amp;F113,'#怪物刷新配置索引'!$D:$D,0),1)</f>
        <v>1</v>
      </c>
      <c r="V113" s="4" t="str">
        <f t="shared" si="20"/>
        <v/>
      </c>
      <c r="W113" s="4"/>
      <c r="X113" s="4"/>
      <c r="Y113" s="4"/>
      <c r="Z113" s="28"/>
      <c r="AA113" s="77">
        <f>COUNTIF([3]经验升级表!$C:$C,"&lt;="&amp;SUMIFS($AB$4:AB113,$C$4:C113,C113))</f>
        <v>0</v>
      </c>
      <c r="AB113" s="77">
        <f>IFERROR(INDEX([1]怪物表!$U:$U,MATCH(G113,[1]怪物表!$A:$A,0),1)*S113/U113,0)*AC113</f>
        <v>0</v>
      </c>
      <c r="AC113" s="77">
        <f t="shared" si="21"/>
        <v>30</v>
      </c>
      <c r="AD113" s="77">
        <f>IFERROR(INDEX([1]怪物表!$J:$J,MATCH(G113,[1]怪物表!$A:$A,0),1),0)*AE113</f>
        <v>90</v>
      </c>
      <c r="AE113" s="77">
        <f t="shared" si="22"/>
        <v>90</v>
      </c>
    </row>
    <row r="114" spans="1:46" x14ac:dyDescent="0.45">
      <c r="A114" s="4"/>
      <c r="B114" s="7">
        <v>201045</v>
      </c>
      <c r="C114" s="6" t="s">
        <v>165</v>
      </c>
      <c r="D114" s="4" t="s">
        <v>151</v>
      </c>
      <c r="E114" s="7">
        <v>90</v>
      </c>
      <c r="F114" s="4" t="s">
        <v>49</v>
      </c>
      <c r="G114" s="4">
        <f>SUMIFS([1]怪物表!$A:$A,[1]怪物表!$B:$B,C114,[1]怪物表!$C:$C,D114)</f>
        <v>120108</v>
      </c>
      <c r="H114" s="8" t="str">
        <f>IF(G114="","",INDEX([1]怪物表!$C:$C,MATCH(G114,[1]怪物表!$A:$A,0)))</f>
        <v>盾兵1（灰）</v>
      </c>
      <c r="I114" s="4"/>
      <c r="J114" s="4" t="str">
        <f>IF(I114="","",INDEX([1]怪物阵型表!$B:$B,MATCH(I114,[1]怪物阵型表!$A:$A,0)))</f>
        <v/>
      </c>
      <c r="K114" s="4"/>
      <c r="L114" s="4"/>
      <c r="M114" s="4"/>
      <c r="N114" s="4"/>
      <c r="O114" s="4" t="str">
        <f>IF(N114="","",INDEX([2]物品表!$B:$B,MATCH(N114,[2]物品表!$A:$A,0)))</f>
        <v/>
      </c>
      <c r="P114" s="4"/>
      <c r="Q114" s="7" t="s">
        <v>31</v>
      </c>
      <c r="R114" s="7" t="s">
        <v>29</v>
      </c>
      <c r="S114" s="9">
        <f>INDEX('#怪物刷新配置索引'!$E:$E,MATCH(E114&amp;"-"&amp;F114,'#怪物刷新配置索引'!$D:$D,0),1)</f>
        <v>3</v>
      </c>
      <c r="T114" s="4"/>
      <c r="U114" s="9">
        <f>INDEX('#怪物刷新配置索引'!$F:$F,MATCH(E114&amp;"-"&amp;F114,'#怪物刷新配置索引'!$D:$D,0),1)</f>
        <v>1</v>
      </c>
      <c r="V114" s="4" t="str">
        <f t="shared" si="20"/>
        <v/>
      </c>
      <c r="W114" s="4"/>
      <c r="X114" s="4"/>
      <c r="Y114" s="4"/>
      <c r="Z114" s="28"/>
      <c r="AA114" s="77">
        <f>COUNTIF([3]经验升级表!$C:$C,"&lt;="&amp;SUMIFS($AB$4:AB114,$C$4:C114,C114))</f>
        <v>0</v>
      </c>
      <c r="AB114" s="77">
        <f>IFERROR(INDEX([1]怪物表!$U:$U,MATCH(G114,[1]怪物表!$A:$A,0),1)*S114/U114,0)*AC114</f>
        <v>0</v>
      </c>
      <c r="AC114" s="77">
        <f t="shared" si="21"/>
        <v>30</v>
      </c>
      <c r="AD114" s="77">
        <f>IFERROR(INDEX([1]怪物表!$J:$J,MATCH(G114,[1]怪物表!$A:$A,0),1),0)*AE114</f>
        <v>90</v>
      </c>
      <c r="AE114" s="77">
        <f t="shared" si="22"/>
        <v>90</v>
      </c>
    </row>
    <row r="115" spans="1:46" x14ac:dyDescent="0.45">
      <c r="A115" s="4"/>
      <c r="B115" s="7">
        <v>201901</v>
      </c>
      <c r="C115" s="6" t="s">
        <v>165</v>
      </c>
      <c r="D115" s="4" t="s">
        <v>142</v>
      </c>
      <c r="E115" s="7"/>
      <c r="F115" s="4">
        <v>0</v>
      </c>
      <c r="G115" s="4"/>
      <c r="H115" s="8" t="str">
        <f>IF(G115="","",INDEX([1]怪物表!$C:$C,MATCH(G115,[1]怪物表!$A:$A,0)))</f>
        <v/>
      </c>
      <c r="I115" s="4"/>
      <c r="J115" s="4" t="str">
        <f>IF(I115="","",INDEX([1]怪物阵型表!$B:$B,MATCH(I115,[1]怪物阵型表!$A:$A,0)))</f>
        <v/>
      </c>
      <c r="K115" s="4"/>
      <c r="L115" s="4"/>
      <c r="M115" s="4"/>
      <c r="N115" s="4">
        <v>4</v>
      </c>
      <c r="O115" s="4" t="str">
        <f>IF(N115="","",INDEX([2]物品表!$B:$B,MATCH(N115,[2]物品表!$A:$A,0)))</f>
        <v>Survivor_Item_3</v>
      </c>
      <c r="P115" s="4"/>
      <c r="Q115" s="7" t="s">
        <v>302</v>
      </c>
      <c r="R115" s="7" t="s">
        <v>29</v>
      </c>
      <c r="S115" s="9">
        <v>8</v>
      </c>
      <c r="T115" s="4"/>
      <c r="U115" s="9">
        <v>0</v>
      </c>
      <c r="V115" s="4" t="str">
        <f t="shared" si="20"/>
        <v/>
      </c>
      <c r="W115" s="4"/>
      <c r="X115" s="4"/>
      <c r="Y115" s="4"/>
      <c r="Z115" s="28"/>
      <c r="AA115" s="77">
        <f>COUNTIF([3]经验升级表!$C:$C,"&lt;="&amp;SUMIFS($AB$4:AB115,$C$4:C115,C115))</f>
        <v>0</v>
      </c>
      <c r="AB115" s="77">
        <f>IFERROR(INDEX([1]怪物表!$U:$U,MATCH(G115,[1]怪物表!$A:$A,0),1)*S115/U115,0)*AC115</f>
        <v>0</v>
      </c>
      <c r="AC115" s="77">
        <f t="shared" si="21"/>
        <v>1</v>
      </c>
      <c r="AD115" s="77">
        <f>IFERROR(INDEX([1]怪物表!$J:$J,MATCH(G115,[1]怪物表!$A:$A,0),1),0)*AE115</f>
        <v>0</v>
      </c>
      <c r="AE115" s="77">
        <f t="shared" si="22"/>
        <v>0</v>
      </c>
    </row>
    <row r="116" spans="1:46" x14ac:dyDescent="0.45">
      <c r="A116" s="4"/>
      <c r="B116" s="7">
        <v>201902</v>
      </c>
      <c r="C116" s="6" t="s">
        <v>165</v>
      </c>
      <c r="D116" s="4" t="s">
        <v>47</v>
      </c>
      <c r="E116" s="7"/>
      <c r="F116" s="4" t="s">
        <v>117</v>
      </c>
      <c r="G116" s="4"/>
      <c r="H116" s="8" t="str">
        <f>IF(G116="","",INDEX([1]怪物表!$C:$C,MATCH(G116,[1]怪物表!$A:$A,0)))</f>
        <v/>
      </c>
      <c r="I116" s="4"/>
      <c r="J116" s="4" t="str">
        <f>IF(I116="","",INDEX([1]怪物阵型表!$B:$B,MATCH(I116,[1]怪物阵型表!$A:$A,0)))</f>
        <v/>
      </c>
      <c r="K116" s="4"/>
      <c r="L116" s="4"/>
      <c r="M116" s="4"/>
      <c r="N116" s="4">
        <v>17</v>
      </c>
      <c r="O116" s="4" t="str">
        <f>IF(N116="","",INDEX([2]物品表!$B:$B,MATCH(N116,[2]物品表!$A:$A,0)))</f>
        <v>Survivor_Item_8</v>
      </c>
      <c r="P116" s="4"/>
      <c r="Q116" s="7" t="s">
        <v>107</v>
      </c>
      <c r="R116" s="7" t="s">
        <v>29</v>
      </c>
      <c r="S116" s="9">
        <v>1</v>
      </c>
      <c r="T116" s="4"/>
      <c r="U116" s="9">
        <v>16</v>
      </c>
      <c r="V116" s="4" t="str">
        <f t="shared" si="20"/>
        <v/>
      </c>
      <c r="W116" s="4"/>
      <c r="X116" s="4"/>
      <c r="Y116" s="4"/>
      <c r="Z116" s="28"/>
      <c r="AA116" s="77">
        <f>COUNTIF([3]经验升级表!$C:$C,"&lt;="&amp;SUMIFS($AB$4:AB116,$C$4:C116,C116))</f>
        <v>0</v>
      </c>
      <c r="AB116" s="77">
        <f>IFERROR(INDEX([1]怪物表!$U:$U,MATCH(G116,[1]怪物表!$A:$A,0),1)*S116/U116,0)*AC116</f>
        <v>0</v>
      </c>
      <c r="AC116" s="77">
        <f t="shared" si="21"/>
        <v>270</v>
      </c>
      <c r="AD116" s="77">
        <f>IFERROR(INDEX([1]怪物表!$J:$J,MATCH(G116,[1]怪物表!$A:$A,0),1),0)*AE116</f>
        <v>0</v>
      </c>
      <c r="AE116" s="77">
        <f t="shared" si="22"/>
        <v>17</v>
      </c>
    </row>
    <row r="117" spans="1:46" x14ac:dyDescent="0.45">
      <c r="A117" s="4"/>
      <c r="B117" s="7">
        <v>201903</v>
      </c>
      <c r="C117" s="6" t="s">
        <v>165</v>
      </c>
      <c r="D117" s="4" t="s">
        <v>51</v>
      </c>
      <c r="E117" s="7"/>
      <c r="F117" s="4" t="s">
        <v>118</v>
      </c>
      <c r="G117" s="4"/>
      <c r="H117" s="8" t="str">
        <f>IF(G117="","",INDEX([1]怪物表!$C:$C,MATCH(G117,[1]怪物表!$A:$A,0)))</f>
        <v/>
      </c>
      <c r="I117" s="4"/>
      <c r="J117" s="4" t="str">
        <f>IF(I117="","",INDEX([1]怪物阵型表!$B:$B,MATCH(I117,[1]怪物阵型表!$A:$A,0)))</f>
        <v/>
      </c>
      <c r="K117" s="4"/>
      <c r="L117" s="4"/>
      <c r="M117" s="4"/>
      <c r="N117" s="4">
        <v>3001</v>
      </c>
      <c r="O117" s="4" t="str">
        <f>IF(N117="","",INDEX([2]物品表!$B:$B,MATCH(N117,[2]物品表!$A:$A,0)))</f>
        <v>Survivor_Item_8</v>
      </c>
      <c r="P117" s="4"/>
      <c r="Q117" s="7" t="s">
        <v>107</v>
      </c>
      <c r="R117" s="7" t="s">
        <v>29</v>
      </c>
      <c r="S117" s="9">
        <v>1</v>
      </c>
      <c r="T117" s="4"/>
      <c r="U117" s="9">
        <v>16</v>
      </c>
      <c r="V117" s="4" t="str">
        <f t="shared" si="20"/>
        <v/>
      </c>
      <c r="W117" s="4"/>
      <c r="X117" s="4"/>
      <c r="Y117" s="4"/>
      <c r="Z117" s="28"/>
      <c r="AA117" s="77">
        <f>COUNTIF([3]经验升级表!$C:$C,"&lt;="&amp;SUMIFS($AB$4:AB117,$C$4:C117,C117))</f>
        <v>0</v>
      </c>
      <c r="AB117" s="77">
        <f>IFERROR(INDEX([1]怪物表!$U:$U,MATCH(G117,[1]怪物表!$A:$A,0),1)*S117/U117,0)*AC117</f>
        <v>0</v>
      </c>
      <c r="AC117" s="77">
        <f t="shared" si="21"/>
        <v>280</v>
      </c>
      <c r="AD117" s="77">
        <f>IFERROR(INDEX([1]怪物表!$J:$J,MATCH(G117,[1]怪物表!$A:$A,0),1),0)*AE117</f>
        <v>0</v>
      </c>
      <c r="AE117" s="77">
        <f t="shared" si="22"/>
        <v>18</v>
      </c>
    </row>
    <row r="118" spans="1:46" s="44" customFormat="1" x14ac:dyDescent="0.45">
      <c r="A118" s="15">
        <v>202</v>
      </c>
      <c r="B118" s="16">
        <v>202001</v>
      </c>
      <c r="C118" s="17" t="s">
        <v>168</v>
      </c>
      <c r="D118" s="15" t="s">
        <v>166</v>
      </c>
      <c r="E118" s="15">
        <v>5</v>
      </c>
      <c r="F118" s="15">
        <v>0</v>
      </c>
      <c r="G118" s="15">
        <f>IF(I118="",SUMIFS([1]怪物表!$A:$A,[1]怪物表!$B:$B,C118,[1]怪物表!$C:$C,D118),"")</f>
        <v>120204</v>
      </c>
      <c r="H118" s="18" t="str">
        <f>IF(G118="","",INDEX([1]怪物表!$C:$C,MATCH(G118,[1]怪物表!$A:$A,0)))</f>
        <v>剑兵1</v>
      </c>
      <c r="I118" s="15"/>
      <c r="J118" s="15" t="str">
        <f>IF(I118="","",INDEX([1]怪物阵型表!$B:$B,MATCH(I118,[1]怪物阵型表!$A:$A,0)))</f>
        <v/>
      </c>
      <c r="K118" s="15"/>
      <c r="L118" s="15"/>
      <c r="M118" s="15"/>
      <c r="N118" s="16"/>
      <c r="O118" s="16" t="str">
        <f>IF(N118="","",INDEX([2]物品表!$B:$B,MATCH(N118,[2]物品表!$A:$A,0)))</f>
        <v/>
      </c>
      <c r="P118" s="16"/>
      <c r="Q118" s="16" t="s">
        <v>107</v>
      </c>
      <c r="R118" s="16" t="s">
        <v>29</v>
      </c>
      <c r="S118" s="19">
        <v>5</v>
      </c>
      <c r="T118" s="15"/>
      <c r="U118" s="19">
        <v>0</v>
      </c>
      <c r="V118" s="15" t="str">
        <f t="shared" si="20"/>
        <v/>
      </c>
      <c r="W118" s="15"/>
      <c r="X118" s="15"/>
      <c r="Y118" s="15"/>
      <c r="Z118" s="76"/>
      <c r="AA118" s="77">
        <f>COUNTIF([3]经验升级表!$C:$C,"&lt;="&amp;SUMIFS($AB$4:AB118,$C$4:C118,C118))</f>
        <v>0</v>
      </c>
      <c r="AB118" s="77">
        <f>IFERROR(INDEX([1]怪物表!$U:$U,MATCH(G118,[1]怪物表!$A:$A,0),1)*S118/U118,0)*AC118</f>
        <v>0</v>
      </c>
      <c r="AC118" s="77">
        <f t="shared" si="21"/>
        <v>1</v>
      </c>
      <c r="AD118" s="77">
        <f>IFERROR(INDEX([1]怪物表!$J:$J,MATCH(G118,[1]怪物表!$A:$A,0),1),0)*AE118</f>
        <v>0</v>
      </c>
      <c r="AE118" s="77">
        <f t="shared" si="22"/>
        <v>0</v>
      </c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</row>
    <row r="119" spans="1:46" x14ac:dyDescent="0.45">
      <c r="A119" s="4"/>
      <c r="B119" s="7">
        <v>202002</v>
      </c>
      <c r="C119" s="6" t="s">
        <v>168</v>
      </c>
      <c r="D119" s="4" t="s">
        <v>166</v>
      </c>
      <c r="E119" s="4">
        <v>10</v>
      </c>
      <c r="F119" s="4" t="s">
        <v>30</v>
      </c>
      <c r="G119" s="4">
        <f>IF(I119="",SUMIFS([1]怪物表!$A:$A,[1]怪物表!$B:$B,C119,[1]怪物表!$C:$C,D119),"")</f>
        <v>120204</v>
      </c>
      <c r="H119" s="8" t="str">
        <f>IF(G119="","",INDEX([1]怪物表!$C:$C,MATCH(G119,[1]怪物表!$A:$A,0)))</f>
        <v>剑兵1</v>
      </c>
      <c r="I119" s="4"/>
      <c r="J119" s="4" t="str">
        <f>IF(I119="","",INDEX([1]怪物阵型表!$B:$B,MATCH(I119,[1]怪物阵型表!$A:$A,0)))</f>
        <v/>
      </c>
      <c r="K119" s="4"/>
      <c r="L119" s="4"/>
      <c r="M119" s="4"/>
      <c r="N119" s="4"/>
      <c r="O119" s="4" t="str">
        <f>IF(N119="","",INDEX([2]物品表!$B:$B,MATCH(N119,[2]物品表!$A:$A,0)))</f>
        <v/>
      </c>
      <c r="P119" s="4"/>
      <c r="Q119" s="7" t="s">
        <v>31</v>
      </c>
      <c r="R119" s="7" t="s">
        <v>29</v>
      </c>
      <c r="S119" s="9">
        <f>INDEX('#怪物刷新配置索引'!$E:$E,MATCH(E119&amp;"-"&amp;F119,'#怪物刷新配置索引'!$D:$D,0),1)</f>
        <v>1</v>
      </c>
      <c r="T119" s="4"/>
      <c r="U119" s="9">
        <f>INDEX('#怪物刷新配置索引'!$F:$F,MATCH(E119&amp;"-"&amp;F119,'#怪物刷新配置索引'!$D:$D,0),1)</f>
        <v>3</v>
      </c>
      <c r="V119" s="4" t="str">
        <f t="shared" si="20"/>
        <v/>
      </c>
      <c r="W119" s="4"/>
      <c r="X119" s="4"/>
      <c r="Y119" s="4"/>
      <c r="Z119" s="28"/>
      <c r="AA119" s="77">
        <f>COUNTIF([3]经验升级表!$C:$C,"&lt;="&amp;SUMIFS($AB$4:AB119,$C$4:C119,C119))</f>
        <v>0</v>
      </c>
      <c r="AB119" s="77">
        <f>IFERROR(INDEX([1]怪物表!$U:$U,MATCH(G119,[1]怪物表!$A:$A,0),1)*S119/U119,0)*AC119</f>
        <v>0</v>
      </c>
      <c r="AC119" s="77">
        <f t="shared" si="21"/>
        <v>30</v>
      </c>
      <c r="AD119" s="77">
        <f>IFERROR(INDEX([1]怪物表!$J:$J,MATCH(G119,[1]怪物表!$A:$A,0),1),0)*AE119</f>
        <v>10</v>
      </c>
      <c r="AE119" s="77">
        <f t="shared" si="22"/>
        <v>10</v>
      </c>
    </row>
    <row r="120" spans="1:46" x14ac:dyDescent="0.45">
      <c r="A120" s="4"/>
      <c r="B120" s="7">
        <v>202003</v>
      </c>
      <c r="C120" s="6" t="s">
        <v>168</v>
      </c>
      <c r="D120" s="4" t="s">
        <v>166</v>
      </c>
      <c r="E120" s="4">
        <v>20</v>
      </c>
      <c r="F120" s="4" t="s">
        <v>30</v>
      </c>
      <c r="G120" s="4">
        <f>IF(I120="",SUMIFS([1]怪物表!$A:$A,[1]怪物表!$B:$B,C120,[1]怪物表!$C:$C,D120),"")</f>
        <v>120204</v>
      </c>
      <c r="H120" s="8" t="str">
        <f>IF(G120="","",INDEX([1]怪物表!$C:$C,MATCH(G120,[1]怪物表!$A:$A,0)))</f>
        <v>剑兵1</v>
      </c>
      <c r="I120" s="4"/>
      <c r="J120" s="4" t="str">
        <f>IF(I120="","",INDEX([1]怪物阵型表!$B:$B,MATCH(I120,[1]怪物阵型表!$A:$A,0)))</f>
        <v/>
      </c>
      <c r="K120" s="4"/>
      <c r="L120" s="4"/>
      <c r="M120" s="4"/>
      <c r="N120" s="4"/>
      <c r="O120" s="4" t="str">
        <f>IF(N120="","",INDEX([2]物品表!$B:$B,MATCH(N120,[2]物品表!$A:$A,0)))</f>
        <v/>
      </c>
      <c r="P120" s="4"/>
      <c r="Q120" s="7" t="s">
        <v>31</v>
      </c>
      <c r="R120" s="7" t="s">
        <v>29</v>
      </c>
      <c r="S120" s="9">
        <f>INDEX('#怪物刷新配置索引'!$E:$E,MATCH(E120&amp;"-"&amp;F120,'#怪物刷新配置索引'!$D:$D,0),1)</f>
        <v>2</v>
      </c>
      <c r="T120" s="4"/>
      <c r="U120" s="9">
        <f>INDEX('#怪物刷新配置索引'!$F:$F,MATCH(E120&amp;"-"&amp;F120,'#怪物刷新配置索引'!$D:$D,0),1)</f>
        <v>3</v>
      </c>
      <c r="V120" s="4" t="str">
        <f t="shared" si="20"/>
        <v/>
      </c>
      <c r="W120" s="4"/>
      <c r="X120" s="4"/>
      <c r="Y120" s="4"/>
      <c r="Z120" s="28"/>
      <c r="AA120" s="77">
        <f>COUNTIF([3]经验升级表!$C:$C,"&lt;="&amp;SUMIFS($AB$4:AB120,$C$4:C120,C120))</f>
        <v>0</v>
      </c>
      <c r="AB120" s="77">
        <f>IFERROR(INDEX([1]怪物表!$U:$U,MATCH(G120,[1]怪物表!$A:$A,0),1)*S120/U120,0)*AC120</f>
        <v>0</v>
      </c>
      <c r="AC120" s="77">
        <f t="shared" si="21"/>
        <v>30</v>
      </c>
      <c r="AD120" s="77">
        <f>IFERROR(INDEX([1]怪物表!$J:$J,MATCH(G120,[1]怪物表!$A:$A,0),1),0)*AE120</f>
        <v>20</v>
      </c>
      <c r="AE120" s="77">
        <f t="shared" si="22"/>
        <v>20</v>
      </c>
    </row>
    <row r="121" spans="1:46" x14ac:dyDescent="0.45">
      <c r="A121" s="4"/>
      <c r="B121" s="4">
        <v>202004</v>
      </c>
      <c r="C121" s="6" t="s">
        <v>53</v>
      </c>
      <c r="D121" s="4"/>
      <c r="E121" s="4"/>
      <c r="F121" s="4">
        <v>30</v>
      </c>
      <c r="G121" s="4" t="s">
        <v>54</v>
      </c>
      <c r="H121" s="8" t="str">
        <f>IF(G121="","",INDEX([1]怪物表!$C:$C,MATCH(G121,[1]怪物表!$A:$A,0)))</f>
        <v/>
      </c>
      <c r="I121" s="4">
        <v>200201</v>
      </c>
      <c r="J121" s="4" t="str">
        <f>IF(I121="","",INDEX([1]怪物阵型表!$B:$B,MATCH(I121,[1]怪物阵型表!$A:$A,0)))</f>
        <v>冲锋阵型</v>
      </c>
      <c r="K121" s="4"/>
      <c r="L121" s="4"/>
      <c r="M121" s="4"/>
      <c r="N121" s="4"/>
      <c r="O121" s="4" t="str">
        <f>IF(N121="","",INDEX([2]物品表!$B:$B,MATCH(N121,[2]物品表!$A:$A,0)))</f>
        <v/>
      </c>
      <c r="P121" s="4"/>
      <c r="Q121" s="7" t="s">
        <v>309</v>
      </c>
      <c r="R121" s="7" t="s">
        <v>29</v>
      </c>
      <c r="S121" s="9">
        <v>1</v>
      </c>
      <c r="T121" s="4"/>
      <c r="U121" s="9">
        <v>0</v>
      </c>
      <c r="V121" s="4" t="str">
        <f t="shared" si="20"/>
        <v/>
      </c>
      <c r="W121" s="4"/>
      <c r="X121" s="4"/>
      <c r="Y121" s="4"/>
      <c r="Z121" s="28"/>
      <c r="AA121" s="77">
        <f>COUNTIF([3]经验升级表!$C:$C,"&lt;="&amp;SUMIFS($AB$4:AB121,$C$4:C121,C121))</f>
        <v>0</v>
      </c>
      <c r="AB121" s="77">
        <f>IFERROR(INDEX([1]怪物表!$U:$U,MATCH(G121,[1]怪物表!$A:$A,0),1)*S121/U121,0)*AC121</f>
        <v>0</v>
      </c>
      <c r="AC121" s="77">
        <f t="shared" si="21"/>
        <v>1</v>
      </c>
      <c r="AD121" s="77">
        <f>IFERROR(INDEX([1]怪物表!$J:$J,MATCH(G121,[1]怪物表!$A:$A,0),1),0)*AE121</f>
        <v>0</v>
      </c>
      <c r="AE121" s="77">
        <f t="shared" si="22"/>
        <v>0</v>
      </c>
    </row>
    <row r="122" spans="1:46" x14ac:dyDescent="0.45">
      <c r="A122" s="4"/>
      <c r="B122" s="4">
        <v>202005</v>
      </c>
      <c r="C122" s="6" t="s">
        <v>53</v>
      </c>
      <c r="D122" s="4"/>
      <c r="E122" s="4"/>
      <c r="F122" s="4">
        <v>34</v>
      </c>
      <c r="G122" s="4" t="s">
        <v>54</v>
      </c>
      <c r="H122" s="8" t="str">
        <f>IF(G122="","",INDEX([1]怪物表!$C:$C,MATCH(G122,[1]怪物表!$A:$A,0)))</f>
        <v/>
      </c>
      <c r="I122" s="4">
        <v>200201</v>
      </c>
      <c r="J122" s="4" t="str">
        <f>IF(I122="","",INDEX([1]怪物阵型表!$B:$B,MATCH(I122,[1]怪物阵型表!$A:$A,0)))</f>
        <v>冲锋阵型</v>
      </c>
      <c r="K122" s="4"/>
      <c r="L122" s="4"/>
      <c r="M122" s="4"/>
      <c r="N122" s="4"/>
      <c r="O122" s="4" t="str">
        <f>IF(N122="","",INDEX([2]物品表!$B:$B,MATCH(N122,[2]物品表!$A:$A,0)))</f>
        <v/>
      </c>
      <c r="P122" s="4"/>
      <c r="Q122" s="7" t="s">
        <v>309</v>
      </c>
      <c r="R122" s="7" t="s">
        <v>29</v>
      </c>
      <c r="S122" s="9">
        <v>1</v>
      </c>
      <c r="T122" s="4"/>
      <c r="U122" s="9">
        <v>0</v>
      </c>
      <c r="V122" s="4" t="str">
        <f t="shared" si="20"/>
        <v/>
      </c>
      <c r="W122" s="4"/>
      <c r="X122" s="4"/>
      <c r="Y122" s="4"/>
      <c r="Z122" s="28"/>
      <c r="AA122" s="77">
        <f>COUNTIF([3]经验升级表!$C:$C,"&lt;="&amp;SUMIFS($AB$4:AB122,$C$4:C122,C122))</f>
        <v>0</v>
      </c>
      <c r="AB122" s="77">
        <f>IFERROR(INDEX([1]怪物表!$U:$U,MATCH(G122,[1]怪物表!$A:$A,0),1)*S122/U122,0)*AC122</f>
        <v>0</v>
      </c>
      <c r="AC122" s="77">
        <f t="shared" si="21"/>
        <v>1</v>
      </c>
      <c r="AD122" s="77">
        <f>IFERROR(INDEX([1]怪物表!$J:$J,MATCH(G122,[1]怪物表!$A:$A,0),1),0)*AE122</f>
        <v>0</v>
      </c>
      <c r="AE122" s="77">
        <f t="shared" si="22"/>
        <v>0</v>
      </c>
    </row>
    <row r="123" spans="1:46" x14ac:dyDescent="0.45">
      <c r="A123" s="4"/>
      <c r="B123" s="7">
        <v>202004</v>
      </c>
      <c r="C123" s="6" t="s">
        <v>168</v>
      </c>
      <c r="D123" s="4" t="s">
        <v>122</v>
      </c>
      <c r="E123" s="4">
        <v>20</v>
      </c>
      <c r="F123" s="4" t="s">
        <v>43</v>
      </c>
      <c r="G123" s="4">
        <f>IF(I123="",SUMIFS([1]怪物表!$A:$A,[1]怪物表!$B:$B,C123,[1]怪物表!$C:$C,D123),"")</f>
        <v>120202</v>
      </c>
      <c r="H123" s="8" t="str">
        <f>IF(G123="","",INDEX([1]怪物表!$C:$C,MATCH(G123,[1]怪物表!$A:$A,0)))</f>
        <v>小狼</v>
      </c>
      <c r="I123" s="4"/>
      <c r="J123" s="4" t="str">
        <f>IF(I123="","",INDEX([1]怪物阵型表!$B:$B,MATCH(I123,[1]怪物阵型表!$A:$A,0)))</f>
        <v/>
      </c>
      <c r="K123" s="4"/>
      <c r="L123" s="4"/>
      <c r="M123" s="4"/>
      <c r="N123" s="4"/>
      <c r="O123" s="4" t="str">
        <f>IF(N123="","",INDEX([2]物品表!$B:$B,MATCH(N123,[2]物品表!$A:$A,0)))</f>
        <v/>
      </c>
      <c r="P123" s="4"/>
      <c r="Q123" s="7" t="s">
        <v>31</v>
      </c>
      <c r="R123" s="7" t="s">
        <v>29</v>
      </c>
      <c r="S123" s="9">
        <f>INDEX('#怪物刷新配置索引'!$E:$E,MATCH(E123&amp;"-"&amp;F123,'#怪物刷新配置索引'!$D:$D,0),1)</f>
        <v>2</v>
      </c>
      <c r="T123" s="4"/>
      <c r="U123" s="9">
        <f>INDEX('#怪物刷新配置索引'!$F:$F,MATCH(E123&amp;"-"&amp;F123,'#怪物刷新配置索引'!$D:$D,0),1)</f>
        <v>3</v>
      </c>
      <c r="V123" s="4" t="str">
        <f t="shared" si="20"/>
        <v/>
      </c>
      <c r="W123" s="4"/>
      <c r="X123" s="4"/>
      <c r="Y123" s="4"/>
      <c r="Z123" s="28"/>
      <c r="AA123" s="77">
        <f>COUNTIF([3]经验升级表!$C:$C,"&lt;="&amp;SUMIFS($AB$4:AB123,$C$4:C123,C123))</f>
        <v>0</v>
      </c>
      <c r="AB123" s="77">
        <f>IFERROR(INDEX([1]怪物表!$U:$U,MATCH(G123,[1]怪物表!$A:$A,0),1)*S123/U123,0)*AC123</f>
        <v>0</v>
      </c>
      <c r="AC123" s="77">
        <f t="shared" si="21"/>
        <v>30</v>
      </c>
      <c r="AD123" s="77">
        <f>IFERROR(INDEX([1]怪物表!$J:$J,MATCH(G123,[1]怪物表!$A:$A,0),1),0)*AE123</f>
        <v>20</v>
      </c>
      <c r="AE123" s="77">
        <f t="shared" si="22"/>
        <v>20</v>
      </c>
    </row>
    <row r="124" spans="1:46" x14ac:dyDescent="0.45">
      <c r="A124" s="4"/>
      <c r="B124" s="7">
        <v>202005</v>
      </c>
      <c r="C124" s="6" t="s">
        <v>168</v>
      </c>
      <c r="D124" s="4" t="s">
        <v>122</v>
      </c>
      <c r="E124" s="4">
        <v>20</v>
      </c>
      <c r="F124" s="4" t="s">
        <v>43</v>
      </c>
      <c r="G124" s="4">
        <f>IF(I124="",SUMIFS([1]怪物表!$A:$A,[1]怪物表!$B:$B,C124,[1]怪物表!$C:$C,D124),"")</f>
        <v>120202</v>
      </c>
      <c r="H124" s="8" t="str">
        <f>IF(G124="","",INDEX([1]怪物表!$C:$C,MATCH(G124,[1]怪物表!$A:$A,0)))</f>
        <v>小狼</v>
      </c>
      <c r="I124" s="4"/>
      <c r="J124" s="4" t="str">
        <f>IF(I124="","",INDEX([1]怪物阵型表!$B:$B,MATCH(I124,[1]怪物阵型表!$A:$A,0)))</f>
        <v/>
      </c>
      <c r="K124" s="4"/>
      <c r="L124" s="4"/>
      <c r="M124" s="4"/>
      <c r="N124" s="4"/>
      <c r="O124" s="4" t="str">
        <f>IF(N124="","",INDEX([2]物品表!$B:$B,MATCH(N124,[2]物品表!$A:$A,0)))</f>
        <v/>
      </c>
      <c r="P124" s="4"/>
      <c r="Q124" s="7" t="s">
        <v>31</v>
      </c>
      <c r="R124" s="7" t="s">
        <v>29</v>
      </c>
      <c r="S124" s="9">
        <f>INDEX('#怪物刷新配置索引'!$E:$E,MATCH(E124&amp;"-"&amp;F124,'#怪物刷新配置索引'!$D:$D,0),1)</f>
        <v>2</v>
      </c>
      <c r="T124" s="4"/>
      <c r="U124" s="9">
        <f>INDEX('#怪物刷新配置索引'!$F:$F,MATCH(E124&amp;"-"&amp;F124,'#怪物刷新配置索引'!$D:$D,0),1)</f>
        <v>3</v>
      </c>
      <c r="V124" s="4" t="str">
        <f t="shared" si="20"/>
        <v/>
      </c>
      <c r="W124" s="4"/>
      <c r="X124" s="4"/>
      <c r="Y124" s="4"/>
      <c r="Z124" s="28"/>
      <c r="AA124" s="77">
        <f>COUNTIF([3]经验升级表!$C:$C,"&lt;="&amp;SUMIFS($AB$4:AB124,$C$4:C124,C124))</f>
        <v>0</v>
      </c>
      <c r="AB124" s="77">
        <f>IFERROR(INDEX([1]怪物表!$U:$U,MATCH(G124,[1]怪物表!$A:$A,0),1)*S124/U124,0)*AC124</f>
        <v>0</v>
      </c>
      <c r="AC124" s="77">
        <f t="shared" si="21"/>
        <v>30</v>
      </c>
      <c r="AD124" s="77">
        <f>IFERROR(INDEX([1]怪物表!$J:$J,MATCH(G124,[1]怪物表!$A:$A,0),1),0)*AE124</f>
        <v>20</v>
      </c>
      <c r="AE124" s="77">
        <f t="shared" si="22"/>
        <v>20</v>
      </c>
    </row>
    <row r="125" spans="1:46" x14ac:dyDescent="0.45">
      <c r="A125" s="4"/>
      <c r="B125" s="7">
        <v>202006</v>
      </c>
      <c r="C125" s="6" t="s">
        <v>168</v>
      </c>
      <c r="D125" s="4" t="s">
        <v>122</v>
      </c>
      <c r="E125" s="4">
        <v>20</v>
      </c>
      <c r="F125" s="4" t="s">
        <v>43</v>
      </c>
      <c r="G125" s="4">
        <f>IF(I125="",SUMIFS([1]怪物表!$A:$A,[1]怪物表!$B:$B,C125,[1]怪物表!$C:$C,D125),"")</f>
        <v>120202</v>
      </c>
      <c r="H125" s="8" t="str">
        <f>IF(G125="","",INDEX([1]怪物表!$C:$C,MATCH(G125,[1]怪物表!$A:$A,0)))</f>
        <v>小狼</v>
      </c>
      <c r="I125" s="4"/>
      <c r="J125" s="4" t="str">
        <f>IF(I125="","",INDEX([1]怪物阵型表!$B:$B,MATCH(I125,[1]怪物阵型表!$A:$A,0)))</f>
        <v/>
      </c>
      <c r="K125" s="4"/>
      <c r="L125" s="4"/>
      <c r="M125" s="4"/>
      <c r="N125" s="4"/>
      <c r="O125" s="4" t="str">
        <f>IF(N125="","",INDEX([2]物品表!$B:$B,MATCH(N125,[2]物品表!$A:$A,0)))</f>
        <v/>
      </c>
      <c r="P125" s="4"/>
      <c r="Q125" s="7" t="s">
        <v>31</v>
      </c>
      <c r="R125" s="7" t="s">
        <v>29</v>
      </c>
      <c r="S125" s="9">
        <f>INDEX('#怪物刷新配置索引'!$E:$E,MATCH(E125&amp;"-"&amp;F125,'#怪物刷新配置索引'!$D:$D,0),1)</f>
        <v>2</v>
      </c>
      <c r="T125" s="4"/>
      <c r="U125" s="9">
        <f>INDEX('#怪物刷新配置索引'!$F:$F,MATCH(E125&amp;"-"&amp;F125,'#怪物刷新配置索引'!$D:$D,0),1)</f>
        <v>3</v>
      </c>
      <c r="V125" s="4" t="str">
        <f t="shared" si="20"/>
        <v/>
      </c>
      <c r="W125" s="4"/>
      <c r="X125" s="4"/>
      <c r="Y125" s="4"/>
      <c r="Z125" s="28"/>
      <c r="AA125" s="77">
        <f>COUNTIF([3]经验升级表!$C:$C,"&lt;="&amp;SUMIFS($AB$4:AB125,$C$4:C125,C125))</f>
        <v>0</v>
      </c>
      <c r="AB125" s="77">
        <f>IFERROR(INDEX([1]怪物表!$U:$U,MATCH(G125,[1]怪物表!$A:$A,0),1)*S125/U125,0)*AC125</f>
        <v>0</v>
      </c>
      <c r="AC125" s="77">
        <f t="shared" si="21"/>
        <v>30</v>
      </c>
      <c r="AD125" s="77">
        <f>IFERROR(INDEX([1]怪物表!$J:$J,MATCH(G125,[1]怪物表!$A:$A,0),1),0)*AE125</f>
        <v>20</v>
      </c>
      <c r="AE125" s="77">
        <f t="shared" si="22"/>
        <v>20</v>
      </c>
    </row>
    <row r="126" spans="1:46" x14ac:dyDescent="0.45">
      <c r="A126" s="4"/>
      <c r="B126" s="7">
        <v>202007</v>
      </c>
      <c r="C126" s="6" t="s">
        <v>168</v>
      </c>
      <c r="D126" s="4" t="s">
        <v>170</v>
      </c>
      <c r="E126" s="7">
        <v>10</v>
      </c>
      <c r="F126" s="4" t="s">
        <v>43</v>
      </c>
      <c r="G126" s="4">
        <f>IF(I126="",SUMIFS([1]怪物表!$A:$A,[1]怪物表!$B:$B,C126,[1]怪物表!$C:$C,D126),"")</f>
        <v>120207</v>
      </c>
      <c r="H126" s="8" t="str">
        <f>IF(G126="","",INDEX([1]怪物表!$C:$C,MATCH(G126,[1]怪物表!$A:$A,0)))</f>
        <v>骑兵2（灰）</v>
      </c>
      <c r="I126" s="4"/>
      <c r="J126" s="4" t="str">
        <f>IF(I126="","",INDEX([1]怪物阵型表!$B:$B,MATCH(I126,[1]怪物阵型表!$A:$A,0)))</f>
        <v/>
      </c>
      <c r="K126" s="4"/>
      <c r="L126" s="4"/>
      <c r="M126" s="4"/>
      <c r="N126" s="4"/>
      <c r="O126" s="4" t="str">
        <f>IF(N126="","",INDEX([2]物品表!$B:$B,MATCH(N126,[2]物品表!$A:$A,0)))</f>
        <v/>
      </c>
      <c r="P126" s="4"/>
      <c r="Q126" s="7" t="s">
        <v>31</v>
      </c>
      <c r="R126" s="7" t="s">
        <v>29</v>
      </c>
      <c r="S126" s="9">
        <f>INDEX('#怪物刷新配置索引'!$E:$E,MATCH(E126&amp;"-"&amp;F126,'#怪物刷新配置索引'!$D:$D,0),1)</f>
        <v>1</v>
      </c>
      <c r="T126" s="4"/>
      <c r="U126" s="9">
        <f>INDEX('#怪物刷新配置索引'!$F:$F,MATCH(E126&amp;"-"&amp;F126,'#怪物刷新配置索引'!$D:$D,0),1)</f>
        <v>3</v>
      </c>
      <c r="V126" s="4" t="str">
        <f t="shared" si="20"/>
        <v/>
      </c>
      <c r="W126" s="4"/>
      <c r="X126" s="4"/>
      <c r="Y126" s="4"/>
      <c r="Z126" s="28"/>
      <c r="AA126" s="77">
        <f>COUNTIF([3]经验升级表!$C:$C,"&lt;="&amp;SUMIFS($AB$4:AB126,$C$4:C126,C126))</f>
        <v>0</v>
      </c>
      <c r="AB126" s="77">
        <f>IFERROR(INDEX([1]怪物表!$U:$U,MATCH(G126,[1]怪物表!$A:$A,0),1)*S126/U126,0)*AC126</f>
        <v>0</v>
      </c>
      <c r="AC126" s="77">
        <f t="shared" si="21"/>
        <v>30</v>
      </c>
      <c r="AD126" s="77">
        <f>IFERROR(INDEX([1]怪物表!$J:$J,MATCH(G126,[1]怪物表!$A:$A,0),1),0)*AE126</f>
        <v>10</v>
      </c>
      <c r="AE126" s="77">
        <f t="shared" si="22"/>
        <v>10</v>
      </c>
    </row>
    <row r="127" spans="1:46" x14ac:dyDescent="0.45">
      <c r="A127" s="4"/>
      <c r="B127" s="7">
        <v>202008</v>
      </c>
      <c r="C127" s="6" t="s">
        <v>168</v>
      </c>
      <c r="D127" s="4" t="s">
        <v>122</v>
      </c>
      <c r="E127" s="4">
        <v>20</v>
      </c>
      <c r="F127" s="4" t="s">
        <v>32</v>
      </c>
      <c r="G127" s="4">
        <f>IF(I127="",SUMIFS([1]怪物表!$A:$A,[1]怪物表!$B:$B,C127,[1]怪物表!$C:$C,D127),"")</f>
        <v>120202</v>
      </c>
      <c r="H127" s="8" t="str">
        <f>IF(G127="","",INDEX([1]怪物表!$C:$C,MATCH(G127,[1]怪物表!$A:$A,0)))</f>
        <v>小狼</v>
      </c>
      <c r="I127" s="4"/>
      <c r="J127" s="4" t="str">
        <f>IF(I127="","",INDEX([1]怪物阵型表!$B:$B,MATCH(I127,[1]怪物阵型表!$A:$A,0)))</f>
        <v/>
      </c>
      <c r="K127" s="4"/>
      <c r="L127" s="4"/>
      <c r="M127" s="4"/>
      <c r="N127" s="4"/>
      <c r="O127" s="4" t="str">
        <f>IF(N127="","",INDEX([2]物品表!$B:$B,MATCH(N127,[2]物品表!$A:$A,0)))</f>
        <v/>
      </c>
      <c r="P127" s="4"/>
      <c r="Q127" s="7" t="s">
        <v>31</v>
      </c>
      <c r="R127" s="7" t="s">
        <v>29</v>
      </c>
      <c r="S127" s="9">
        <f>INDEX('#怪物刷新配置索引'!$E:$E,MATCH(E127&amp;"-"&amp;F127,'#怪物刷新配置索引'!$D:$D,0),1)</f>
        <v>2</v>
      </c>
      <c r="T127" s="4"/>
      <c r="U127" s="9">
        <f>INDEX('#怪物刷新配置索引'!$F:$F,MATCH(E127&amp;"-"&amp;F127,'#怪物刷新配置索引'!$D:$D,0),1)</f>
        <v>3</v>
      </c>
      <c r="V127" s="4" t="str">
        <f t="shared" si="20"/>
        <v/>
      </c>
      <c r="W127" s="4"/>
      <c r="X127" s="4"/>
      <c r="Y127" s="4"/>
      <c r="Z127" s="28"/>
      <c r="AA127" s="77">
        <f>COUNTIF([3]经验升级表!$C:$C,"&lt;="&amp;SUMIFS($AB$4:AB127,$C$4:C127,C127))</f>
        <v>0</v>
      </c>
      <c r="AB127" s="77">
        <f>IFERROR(INDEX([1]怪物表!$U:$U,MATCH(G127,[1]怪物表!$A:$A,0),1)*S127/U127,0)*AC127</f>
        <v>0</v>
      </c>
      <c r="AC127" s="77">
        <f t="shared" si="21"/>
        <v>30</v>
      </c>
      <c r="AD127" s="77">
        <f>IFERROR(INDEX([1]怪物表!$J:$J,MATCH(G127,[1]怪物表!$A:$A,0),1),0)*AE127</f>
        <v>20</v>
      </c>
      <c r="AE127" s="77">
        <f t="shared" si="22"/>
        <v>20</v>
      </c>
    </row>
    <row r="128" spans="1:46" x14ac:dyDescent="0.45">
      <c r="A128" s="4"/>
      <c r="B128" s="7">
        <v>202009</v>
      </c>
      <c r="C128" s="6" t="s">
        <v>168</v>
      </c>
      <c r="D128" s="4" t="s">
        <v>122</v>
      </c>
      <c r="E128" s="4">
        <v>20</v>
      </c>
      <c r="F128" s="4" t="s">
        <v>32</v>
      </c>
      <c r="G128" s="4">
        <f>IF(I128="",SUMIFS([1]怪物表!$A:$A,[1]怪物表!$B:$B,C128,[1]怪物表!$C:$C,D128),"")</f>
        <v>120202</v>
      </c>
      <c r="H128" s="8" t="str">
        <f>IF(G128="","",INDEX([1]怪物表!$C:$C,MATCH(G128,[1]怪物表!$A:$A,0)))</f>
        <v>小狼</v>
      </c>
      <c r="I128" s="4"/>
      <c r="J128" s="4" t="str">
        <f>IF(I128="","",INDEX([1]怪物阵型表!$B:$B,MATCH(I128,[1]怪物阵型表!$A:$A,0)))</f>
        <v/>
      </c>
      <c r="K128" s="4"/>
      <c r="L128" s="4"/>
      <c r="M128" s="4"/>
      <c r="N128" s="4"/>
      <c r="O128" s="4" t="str">
        <f>IF(N128="","",INDEX([2]物品表!$B:$B,MATCH(N128,[2]物品表!$A:$A,0)))</f>
        <v/>
      </c>
      <c r="P128" s="4"/>
      <c r="Q128" s="7" t="s">
        <v>31</v>
      </c>
      <c r="R128" s="7" t="s">
        <v>29</v>
      </c>
      <c r="S128" s="9">
        <f>INDEX('#怪物刷新配置索引'!$E:$E,MATCH(E128&amp;"-"&amp;F128,'#怪物刷新配置索引'!$D:$D,0),1)</f>
        <v>2</v>
      </c>
      <c r="T128" s="4"/>
      <c r="U128" s="9">
        <f>INDEX('#怪物刷新配置索引'!$F:$F,MATCH(E128&amp;"-"&amp;F128,'#怪物刷新配置索引'!$D:$D,0),1)</f>
        <v>3</v>
      </c>
      <c r="V128" s="4" t="str">
        <f t="shared" si="20"/>
        <v/>
      </c>
      <c r="W128" s="4"/>
      <c r="X128" s="4"/>
      <c r="Y128" s="4"/>
      <c r="Z128" s="28"/>
      <c r="AA128" s="77">
        <f>COUNTIF([3]经验升级表!$C:$C,"&lt;="&amp;SUMIFS($AB$4:AB128,$C$4:C128,C128))</f>
        <v>0</v>
      </c>
      <c r="AB128" s="77">
        <f>IFERROR(INDEX([1]怪物表!$U:$U,MATCH(G128,[1]怪物表!$A:$A,0),1)*S128/U128,0)*AC128</f>
        <v>0</v>
      </c>
      <c r="AC128" s="77">
        <f t="shared" si="21"/>
        <v>30</v>
      </c>
      <c r="AD128" s="77">
        <f>IFERROR(INDEX([1]怪物表!$J:$J,MATCH(G128,[1]怪物表!$A:$A,0),1),0)*AE128</f>
        <v>20</v>
      </c>
      <c r="AE128" s="77">
        <f t="shared" si="22"/>
        <v>20</v>
      </c>
    </row>
    <row r="129" spans="1:46" x14ac:dyDescent="0.45">
      <c r="A129" s="4"/>
      <c r="B129" s="7">
        <v>202010</v>
      </c>
      <c r="C129" s="6" t="s">
        <v>168</v>
      </c>
      <c r="D129" s="4" t="s">
        <v>122</v>
      </c>
      <c r="E129" s="4">
        <v>20</v>
      </c>
      <c r="F129" s="4" t="s">
        <v>32</v>
      </c>
      <c r="G129" s="4">
        <f>IF(I129="",SUMIFS([1]怪物表!$A:$A,[1]怪物表!$B:$B,C129,[1]怪物表!$C:$C,D129),"")</f>
        <v>120202</v>
      </c>
      <c r="H129" s="8" t="str">
        <f>IF(G129="","",INDEX([1]怪物表!$C:$C,MATCH(G129,[1]怪物表!$A:$A,0)))</f>
        <v>小狼</v>
      </c>
      <c r="I129" s="4"/>
      <c r="J129" s="4" t="str">
        <f>IF(I129="","",INDEX([1]怪物阵型表!$B:$B,MATCH(I129,[1]怪物阵型表!$A:$A,0)))</f>
        <v/>
      </c>
      <c r="K129" s="4"/>
      <c r="L129" s="4"/>
      <c r="M129" s="4"/>
      <c r="N129" s="4"/>
      <c r="O129" s="4" t="str">
        <f>IF(N129="","",INDEX([2]物品表!$B:$B,MATCH(N129,[2]物品表!$A:$A,0)))</f>
        <v/>
      </c>
      <c r="P129" s="4"/>
      <c r="Q129" s="7" t="s">
        <v>31</v>
      </c>
      <c r="R129" s="7" t="s">
        <v>29</v>
      </c>
      <c r="S129" s="9">
        <f>INDEX('#怪物刷新配置索引'!$E:$E,MATCH(E129&amp;"-"&amp;F129,'#怪物刷新配置索引'!$D:$D,0),1)</f>
        <v>2</v>
      </c>
      <c r="T129" s="4"/>
      <c r="U129" s="9">
        <f>INDEX('#怪物刷新配置索引'!$F:$F,MATCH(E129&amp;"-"&amp;F129,'#怪物刷新配置索引'!$D:$D,0),1)</f>
        <v>3</v>
      </c>
      <c r="V129" s="4" t="str">
        <f>IF(W129=1,"TID_Survivor_Notice_Occur_2",IF(W129=2,"TID_Survivor_Notice_Occur_1",""))</f>
        <v/>
      </c>
      <c r="W129" s="4"/>
      <c r="X129" s="4"/>
      <c r="Y129" s="4"/>
      <c r="Z129" s="28"/>
      <c r="AA129" s="77">
        <f>COUNTIF([3]经验升级表!$C:$C,"&lt;="&amp;SUMIFS($AB$4:AB129,$C$4:C129,C129))</f>
        <v>0</v>
      </c>
      <c r="AB129" s="77">
        <f>IFERROR(INDEX([1]怪物表!$U:$U,MATCH(G129,[1]怪物表!$A:$A,0),1)*S129/U129,0)*AC129</f>
        <v>0</v>
      </c>
      <c r="AC129" s="77">
        <f t="shared" si="21"/>
        <v>30</v>
      </c>
      <c r="AD129" s="77">
        <f>IFERROR(INDEX([1]怪物表!$J:$J,MATCH(G129,[1]怪物表!$A:$A,0),1),0)*AE129</f>
        <v>20</v>
      </c>
      <c r="AE129" s="77">
        <f t="shared" si="22"/>
        <v>20</v>
      </c>
    </row>
    <row r="130" spans="1:46" s="46" customFormat="1" x14ac:dyDescent="0.45">
      <c r="A130" s="20"/>
      <c r="B130" s="21">
        <v>202011</v>
      </c>
      <c r="C130" s="22" t="s">
        <v>168</v>
      </c>
      <c r="D130" s="20" t="s">
        <v>171</v>
      </c>
      <c r="E130" s="21"/>
      <c r="F130" s="20">
        <v>90</v>
      </c>
      <c r="G130" s="20">
        <f>IF(I130="",SUMIFS([1]怪物表!$A:$A,[1]怪物表!$B:$B,C130,[1]怪物表!$C:$C,D130),"")</f>
        <v>120211</v>
      </c>
      <c r="H130" s="23" t="str">
        <f>IF(G130="","",INDEX([1]怪物表!$C:$C,MATCH(G130,[1]怪物表!$A:$A,0)))</f>
        <v>大熊</v>
      </c>
      <c r="I130" s="20" t="s">
        <v>54</v>
      </c>
      <c r="J130" s="20" t="str">
        <f>IF(I130="","",INDEX([1]怪物阵型表!$B:$B,MATCH(I130,[1]怪物阵型表!$A:$A,0)))</f>
        <v/>
      </c>
      <c r="K130" s="20"/>
      <c r="L130" s="20"/>
      <c r="M130" s="20"/>
      <c r="N130" s="20"/>
      <c r="O130" s="20" t="str">
        <f>IF(N130="","",INDEX([2]物品表!$B:$B,MATCH(N130,[2]物品表!$A:$A,0)))</f>
        <v/>
      </c>
      <c r="P130" s="20"/>
      <c r="Q130" s="21" t="s">
        <v>120</v>
      </c>
      <c r="R130" s="21" t="s">
        <v>29</v>
      </c>
      <c r="S130" s="24">
        <v>1</v>
      </c>
      <c r="T130" s="20"/>
      <c r="U130" s="24">
        <v>0</v>
      </c>
      <c r="V130" s="20" t="str">
        <f>IF(W130=1,"TID_Survivor_Notice_Occur_2",IF(W130=2,"TID_Survivor_Notice_Occur_1",""))</f>
        <v/>
      </c>
      <c r="W130" s="20"/>
      <c r="X130" s="20"/>
      <c r="Y130" s="20"/>
      <c r="Z130" s="79"/>
      <c r="AA130" s="77">
        <f>COUNTIF([3]经验升级表!$C:$C,"&lt;="&amp;SUMIFS($AB$4:AB130,$C$4:C130,C130))</f>
        <v>0</v>
      </c>
      <c r="AB130" s="77">
        <f>IFERROR(INDEX([1]怪物表!$U:$U,MATCH(G130,[1]怪物表!$A:$A,0),1)*S130/U130,0)*AC130</f>
        <v>0</v>
      </c>
      <c r="AC130" s="77">
        <f t="shared" si="21"/>
        <v>1</v>
      </c>
      <c r="AD130" s="77">
        <f>IFERROR(INDEX([1]怪物表!$J:$J,MATCH(G130,[1]怪物表!$A:$A,0),1),0)*AE130</f>
        <v>0</v>
      </c>
      <c r="AE130" s="77">
        <f t="shared" si="22"/>
        <v>0</v>
      </c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</row>
    <row r="131" spans="1:46" x14ac:dyDescent="0.45">
      <c r="A131" s="4"/>
      <c r="B131" s="7">
        <v>202012</v>
      </c>
      <c r="C131" s="6" t="s">
        <v>53</v>
      </c>
      <c r="D131" s="4"/>
      <c r="E131" s="4"/>
      <c r="F131" s="4">
        <v>90</v>
      </c>
      <c r="G131" s="4" t="s">
        <v>54</v>
      </c>
      <c r="H131" s="8" t="str">
        <f>IF(G131="","",INDEX([1]怪物表!$C:$C,MATCH(G131,[1]怪物表!$A:$A,0)))</f>
        <v/>
      </c>
      <c r="I131" s="4">
        <v>200206</v>
      </c>
      <c r="J131" s="4" t="str">
        <f>IF(I131="","",INDEX([1]怪物阵型表!$B:$B,MATCH(I131,[1]怪物阵型表!$A:$A,0)))</f>
        <v>直线防御阵型</v>
      </c>
      <c r="K131" s="4"/>
      <c r="L131" s="4"/>
      <c r="M131" s="4"/>
      <c r="N131" s="4"/>
      <c r="O131" s="4" t="str">
        <f>IF(N131="","",INDEX([2]物品表!$B:$B,MATCH(N131,[2]物品表!$A:$A,0)))</f>
        <v/>
      </c>
      <c r="P131" s="4"/>
      <c r="Q131" s="7" t="s">
        <v>119</v>
      </c>
      <c r="R131" s="7" t="s">
        <v>29</v>
      </c>
      <c r="S131" s="9">
        <v>1</v>
      </c>
      <c r="T131" s="4"/>
      <c r="U131" s="9">
        <v>0</v>
      </c>
      <c r="V131" s="4" t="str">
        <f t="shared" si="20"/>
        <v>TID_Survivor_Notice_Occur_2</v>
      </c>
      <c r="W131" s="4">
        <v>1</v>
      </c>
      <c r="X131" s="4"/>
      <c r="Y131" s="4"/>
      <c r="Z131" s="28"/>
      <c r="AA131" s="77">
        <f>COUNTIF([3]经验升级表!$C:$C,"&lt;="&amp;SUMIFS($AB$4:AB131,$C$4:C131,C131))</f>
        <v>0</v>
      </c>
      <c r="AB131" s="77">
        <f>IFERROR(INDEX([1]怪物表!$U:$U,MATCH(G131,[1]怪物表!$A:$A,0),1)*S131/U131,0)*AC131</f>
        <v>0</v>
      </c>
      <c r="AC131" s="77">
        <f t="shared" si="21"/>
        <v>1</v>
      </c>
      <c r="AD131" s="77">
        <f>IFERROR(INDEX([1]怪物表!$J:$J,MATCH(G131,[1]怪物表!$A:$A,0),1),0)*AE131</f>
        <v>0</v>
      </c>
      <c r="AE131" s="77">
        <f t="shared" si="22"/>
        <v>0</v>
      </c>
    </row>
    <row r="132" spans="1:46" x14ac:dyDescent="0.45">
      <c r="A132" s="4"/>
      <c r="B132" s="7">
        <v>202013</v>
      </c>
      <c r="C132" s="6" t="s">
        <v>168</v>
      </c>
      <c r="D132" s="4" t="s">
        <v>169</v>
      </c>
      <c r="E132" s="7">
        <v>30</v>
      </c>
      <c r="F132" s="4" t="s">
        <v>58</v>
      </c>
      <c r="G132" s="4">
        <f>IF(I132="",SUMIFS([1]怪物表!$A:$A,[1]怪物表!$B:$B,C132,[1]怪物表!$C:$C,D132),"")</f>
        <v>120205</v>
      </c>
      <c r="H132" s="8" t="str">
        <f>IF(G132="","",INDEX([1]怪物表!$C:$C,MATCH(G132,[1]怪物表!$A:$A,0)))</f>
        <v>剑兵2</v>
      </c>
      <c r="I132" s="4"/>
      <c r="J132" s="4" t="str">
        <f>IF(I132="","",INDEX([1]怪物阵型表!$B:$B,MATCH(I132,[1]怪物阵型表!$A:$A,0)))</f>
        <v/>
      </c>
      <c r="K132" s="4"/>
      <c r="L132" s="4"/>
      <c r="M132" s="4"/>
      <c r="N132" s="4"/>
      <c r="O132" s="4" t="str">
        <f>IF(N132="","",INDEX([2]物品表!$B:$B,MATCH(N132,[2]物品表!$A:$A,0)))</f>
        <v/>
      </c>
      <c r="P132" s="4"/>
      <c r="Q132" s="7" t="s">
        <v>31</v>
      </c>
      <c r="R132" s="7" t="s">
        <v>29</v>
      </c>
      <c r="S132" s="9">
        <f>INDEX('#怪物刷新配置索引'!$E:$E,MATCH(E132&amp;"-"&amp;F132,'#怪物刷新配置索引'!$D:$D,0),1)</f>
        <v>2</v>
      </c>
      <c r="T132" s="4"/>
      <c r="U132" s="9">
        <f>INDEX('#怪物刷新配置索引'!$F:$F,MATCH(E132&amp;"-"&amp;F132,'#怪物刷新配置索引'!$D:$D,0),1)</f>
        <v>2</v>
      </c>
      <c r="V132" s="4"/>
      <c r="W132" s="4"/>
      <c r="X132" s="4"/>
      <c r="Y132" s="4"/>
      <c r="Z132" s="28"/>
      <c r="AA132" s="77">
        <f>COUNTIF([3]经验升级表!$C:$C,"&lt;="&amp;SUMIFS($AB$4:AB132,$C$4:C132,C132))</f>
        <v>0</v>
      </c>
      <c r="AB132" s="77">
        <f>IFERROR(INDEX([1]怪物表!$U:$U,MATCH(G132,[1]怪物表!$A:$A,0),1)*S132/U132,0)*AC132</f>
        <v>0</v>
      </c>
      <c r="AC132" s="77">
        <f t="shared" si="21"/>
        <v>30</v>
      </c>
      <c r="AD132" s="77">
        <f>IFERROR(INDEX([1]怪物表!$J:$J,MATCH(G132,[1]怪物表!$A:$A,0),1),0)*AE132</f>
        <v>30</v>
      </c>
      <c r="AE132" s="77">
        <f t="shared" si="22"/>
        <v>30</v>
      </c>
    </row>
    <row r="133" spans="1:46" x14ac:dyDescent="0.45">
      <c r="A133" s="4"/>
      <c r="B133" s="7">
        <v>202014</v>
      </c>
      <c r="C133" s="6" t="s">
        <v>168</v>
      </c>
      <c r="D133" s="4" t="s">
        <v>169</v>
      </c>
      <c r="E133" s="7">
        <v>50</v>
      </c>
      <c r="F133" s="4" t="s">
        <v>58</v>
      </c>
      <c r="G133" s="4">
        <f>IF(I133="",SUMIFS([1]怪物表!$A:$A,[1]怪物表!$B:$B,C133,[1]怪物表!$C:$C,D133),"")</f>
        <v>120205</v>
      </c>
      <c r="H133" s="8" t="str">
        <f>IF(G133="","",INDEX([1]怪物表!$C:$C,MATCH(G133,[1]怪物表!$A:$A,0)))</f>
        <v>剑兵2</v>
      </c>
      <c r="I133" s="4"/>
      <c r="J133" s="4" t="str">
        <f>IF(I133="","",INDEX([1]怪物阵型表!$B:$B,MATCH(I133,[1]怪物阵型表!$A:$A,0)))</f>
        <v/>
      </c>
      <c r="K133" s="4"/>
      <c r="L133" s="4"/>
      <c r="M133" s="4"/>
      <c r="N133" s="4"/>
      <c r="O133" s="4" t="str">
        <f>IF(N133="","",INDEX([2]物品表!$B:$B,MATCH(N133,[2]物品表!$A:$A,0)))</f>
        <v/>
      </c>
      <c r="P133" s="4"/>
      <c r="Q133" s="7" t="s">
        <v>31</v>
      </c>
      <c r="R133" s="7" t="s">
        <v>29</v>
      </c>
      <c r="S133" s="9">
        <f>INDEX('#怪物刷新配置索引'!$E:$E,MATCH(E133&amp;"-"&amp;F133,'#怪物刷新配置索引'!$D:$D,0),1)</f>
        <v>5</v>
      </c>
      <c r="T133" s="4"/>
      <c r="U133" s="9">
        <f>INDEX('#怪物刷新配置索引'!$F:$F,MATCH(E133&amp;"-"&amp;F133,'#怪物刷新配置索引'!$D:$D,0),1)</f>
        <v>3</v>
      </c>
      <c r="V133" s="4" t="str">
        <f t="shared" si="20"/>
        <v/>
      </c>
      <c r="W133" s="4"/>
      <c r="X133" s="4"/>
      <c r="Y133" s="4"/>
      <c r="Z133" s="28"/>
      <c r="AA133" s="77">
        <f>COUNTIF([3]经验升级表!$C:$C,"&lt;="&amp;SUMIFS($AB$4:AB133,$C$4:C133,C133))</f>
        <v>0</v>
      </c>
      <c r="AB133" s="77">
        <f>IFERROR(INDEX([1]怪物表!$U:$U,MATCH(G133,[1]怪物表!$A:$A,0),1)*S133/U133,0)*AC133</f>
        <v>0</v>
      </c>
      <c r="AC133" s="77">
        <f t="shared" ref="AC133:AC196" si="24">IFERROR(INDEX(_xlfn.TEXTSPLIT(F133,"-"),1,2)-INDEX(_xlfn.TEXTSPLIT(F133,"-"),1,1),1)</f>
        <v>30</v>
      </c>
      <c r="AD133" s="77">
        <f>IFERROR(INDEX([1]怪物表!$J:$J,MATCH(G133,[1]怪物表!$A:$A,0),1),0)*AE133</f>
        <v>50</v>
      </c>
      <c r="AE133" s="77">
        <f t="shared" ref="AE133:AE196" si="25">IFERROR(ROUNDUP(AC133*S133/U133,),0)</f>
        <v>50</v>
      </c>
    </row>
    <row r="134" spans="1:46" x14ac:dyDescent="0.45">
      <c r="A134" s="4"/>
      <c r="B134" s="7">
        <v>202015</v>
      </c>
      <c r="C134" s="6" t="s">
        <v>53</v>
      </c>
      <c r="D134" s="4"/>
      <c r="E134" s="4"/>
      <c r="F134" s="4">
        <v>120</v>
      </c>
      <c r="G134" s="4" t="s">
        <v>54</v>
      </c>
      <c r="H134" s="8" t="str">
        <f>IF(G134="","",INDEX([1]怪物表!$C:$C,MATCH(G134,[1]怪物表!$A:$A,0)))</f>
        <v/>
      </c>
      <c r="I134" s="4">
        <v>200201</v>
      </c>
      <c r="J134" s="4" t="str">
        <f>IF(I134="","",INDEX([1]怪物阵型表!$B:$B,MATCH(I134,[1]怪物阵型表!$A:$A,0)))</f>
        <v>冲锋阵型</v>
      </c>
      <c r="K134" s="4"/>
      <c r="L134" s="4"/>
      <c r="M134" s="4"/>
      <c r="N134" s="4"/>
      <c r="O134" s="4" t="str">
        <f>IF(N134="","",INDEX([2]物品表!$B:$B,MATCH(N134,[2]物品表!$A:$A,0)))</f>
        <v/>
      </c>
      <c r="P134" s="4"/>
      <c r="Q134" s="7" t="s">
        <v>309</v>
      </c>
      <c r="R134" s="7" t="s">
        <v>29</v>
      </c>
      <c r="S134" s="9">
        <v>1</v>
      </c>
      <c r="T134" s="4"/>
      <c r="U134" s="9">
        <v>0</v>
      </c>
      <c r="V134" s="4" t="str">
        <f>IF(W134=1,"TID_Survivor_Notice_Occur_2",IF(W134=2,"TID_Survivor_Notice_Occur_1",""))</f>
        <v/>
      </c>
      <c r="W134" s="4"/>
      <c r="X134" s="4"/>
      <c r="Y134" s="4"/>
      <c r="Z134" s="28"/>
      <c r="AA134" s="77">
        <f>COUNTIF([3]经验升级表!$C:$C,"&lt;="&amp;SUMIFS($AB$4:AB134,$C$4:C134,C134))</f>
        <v>0</v>
      </c>
      <c r="AB134" s="77">
        <f>IFERROR(INDEX([1]怪物表!$U:$U,MATCH(G134,[1]怪物表!$A:$A,0),1)*S134/U134,0)*AC134</f>
        <v>0</v>
      </c>
      <c r="AC134" s="77">
        <f t="shared" si="24"/>
        <v>1</v>
      </c>
      <c r="AD134" s="77">
        <f>IFERROR(INDEX([1]怪物表!$J:$J,MATCH(G134,[1]怪物表!$A:$A,0),1),0)*AE134</f>
        <v>0</v>
      </c>
      <c r="AE134" s="77">
        <f t="shared" si="25"/>
        <v>0</v>
      </c>
    </row>
    <row r="135" spans="1:46" x14ac:dyDescent="0.45">
      <c r="A135" s="4"/>
      <c r="B135" s="7">
        <v>202016</v>
      </c>
      <c r="C135" s="6" t="s">
        <v>53</v>
      </c>
      <c r="D135" s="4"/>
      <c r="E135" s="4"/>
      <c r="F135" s="4">
        <v>125</v>
      </c>
      <c r="G135" s="4" t="s">
        <v>54</v>
      </c>
      <c r="H135" s="8" t="str">
        <f>IF(G135="","",INDEX([1]怪物表!$C:$C,MATCH(G135,[1]怪物表!$A:$A,0)))</f>
        <v/>
      </c>
      <c r="I135" s="4">
        <v>200201</v>
      </c>
      <c r="J135" s="4" t="str">
        <f>IF(I135="","",INDEX([1]怪物阵型表!$B:$B,MATCH(I135,[1]怪物阵型表!$A:$A,0)))</f>
        <v>冲锋阵型</v>
      </c>
      <c r="K135" s="4"/>
      <c r="L135" s="4"/>
      <c r="M135" s="4"/>
      <c r="N135" s="4"/>
      <c r="O135" s="4" t="str">
        <f>IF(N135="","",INDEX([2]物品表!$B:$B,MATCH(N135,[2]物品表!$A:$A,0)))</f>
        <v/>
      </c>
      <c r="P135" s="4"/>
      <c r="Q135" s="7" t="s">
        <v>309</v>
      </c>
      <c r="R135" s="7" t="s">
        <v>29</v>
      </c>
      <c r="S135" s="9">
        <v>1</v>
      </c>
      <c r="T135" s="4"/>
      <c r="U135" s="9">
        <v>0</v>
      </c>
      <c r="V135" s="4" t="str">
        <f t="shared" si="20"/>
        <v/>
      </c>
      <c r="W135" s="4"/>
      <c r="X135" s="4"/>
      <c r="Y135" s="4"/>
      <c r="Z135" s="28"/>
      <c r="AA135" s="77">
        <f>COUNTIF([3]经验升级表!$C:$C,"&lt;="&amp;SUMIFS($AB$4:AB135,$C$4:C135,C135))</f>
        <v>0</v>
      </c>
      <c r="AB135" s="77">
        <f>IFERROR(INDEX([1]怪物表!$U:$U,MATCH(G135,[1]怪物表!$A:$A,0),1)*S135/U135,0)*AC135</f>
        <v>0</v>
      </c>
      <c r="AC135" s="77">
        <f t="shared" si="24"/>
        <v>1</v>
      </c>
      <c r="AD135" s="77">
        <f>IFERROR(INDEX([1]怪物表!$J:$J,MATCH(G135,[1]怪物表!$A:$A,0),1),0)*AE135</f>
        <v>0</v>
      </c>
      <c r="AE135" s="77">
        <f t="shared" si="25"/>
        <v>0</v>
      </c>
    </row>
    <row r="136" spans="1:46" x14ac:dyDescent="0.45">
      <c r="A136" s="4"/>
      <c r="B136" s="7">
        <v>202017</v>
      </c>
      <c r="C136" s="6" t="s">
        <v>168</v>
      </c>
      <c r="D136" s="4" t="s">
        <v>169</v>
      </c>
      <c r="E136" s="7">
        <v>30</v>
      </c>
      <c r="F136" s="4" t="s">
        <v>38</v>
      </c>
      <c r="G136" s="4">
        <f>SUMIFS([1]怪物表!$A:$A,[1]怪物表!$B:$B,C136,[1]怪物表!$C:$C,D136)</f>
        <v>120205</v>
      </c>
      <c r="H136" s="8" t="str">
        <f>IF(G136="","",INDEX([1]怪物表!$C:$C,MATCH(G136,[1]怪物表!$A:$A,0)))</f>
        <v>剑兵2</v>
      </c>
      <c r="I136" s="4"/>
      <c r="J136" s="4" t="str">
        <f>IF(I136="","",INDEX([1]怪物阵型表!$B:$B,MATCH(I136,[1]怪物阵型表!$A:$A,0)))</f>
        <v/>
      </c>
      <c r="K136" s="4"/>
      <c r="L136" s="4"/>
      <c r="M136" s="4"/>
      <c r="N136" s="4"/>
      <c r="O136" s="4" t="str">
        <f>IF(N136="","",INDEX([2]物品表!$B:$B,MATCH(N136,[2]物品表!$A:$A,0)))</f>
        <v/>
      </c>
      <c r="P136" s="4"/>
      <c r="Q136" s="7" t="s">
        <v>31</v>
      </c>
      <c r="R136" s="7" t="s">
        <v>29</v>
      </c>
      <c r="S136" s="9">
        <f>INDEX('#怪物刷新配置索引'!$E:$E,MATCH(E136&amp;"-"&amp;F136,'#怪物刷新配置索引'!$D:$D,0),1)</f>
        <v>2</v>
      </c>
      <c r="T136" s="4"/>
      <c r="U136" s="9">
        <f>INDEX('#怪物刷新配置索引'!$F:$F,MATCH(E136&amp;"-"&amp;F136,'#怪物刷新配置索引'!$D:$D,0),1)</f>
        <v>2</v>
      </c>
      <c r="V136" s="4" t="str">
        <f t="shared" si="20"/>
        <v/>
      </c>
      <c r="W136" s="4"/>
      <c r="X136" s="4"/>
      <c r="Y136" s="4"/>
      <c r="Z136" s="28"/>
      <c r="AA136" s="77">
        <f>COUNTIF([3]经验升级表!$C:$C,"&lt;="&amp;SUMIFS($AB$4:AB136,$C$4:C136,C136))</f>
        <v>0</v>
      </c>
      <c r="AB136" s="77">
        <f>IFERROR(INDEX([1]怪物表!$U:$U,MATCH(G136,[1]怪物表!$A:$A,0),1)*S136/U136,0)*AC136</f>
        <v>0</v>
      </c>
      <c r="AC136" s="77">
        <f t="shared" si="24"/>
        <v>30</v>
      </c>
      <c r="AD136" s="77">
        <f>IFERROR(INDEX([1]怪物表!$J:$J,MATCH(G136,[1]怪物表!$A:$A,0),1),0)*AE136</f>
        <v>30</v>
      </c>
      <c r="AE136" s="77">
        <f t="shared" si="25"/>
        <v>30</v>
      </c>
    </row>
    <row r="137" spans="1:46" x14ac:dyDescent="0.45">
      <c r="A137" s="4"/>
      <c r="B137" s="7">
        <v>202018</v>
      </c>
      <c r="C137" s="6" t="s">
        <v>168</v>
      </c>
      <c r="D137" s="4" t="s">
        <v>169</v>
      </c>
      <c r="E137" s="7">
        <v>30</v>
      </c>
      <c r="F137" s="4" t="s">
        <v>38</v>
      </c>
      <c r="G137" s="4">
        <f>SUMIFS([1]怪物表!$A:$A,[1]怪物表!$B:$B,C137,[1]怪物表!$C:$C,D137)</f>
        <v>120205</v>
      </c>
      <c r="H137" s="8" t="str">
        <f>IF(G137="","",INDEX([1]怪物表!$C:$C,MATCH(G137,[1]怪物表!$A:$A,0)))</f>
        <v>剑兵2</v>
      </c>
      <c r="I137" s="4"/>
      <c r="J137" s="4" t="str">
        <f>IF(I137="","",INDEX([1]怪物阵型表!$B:$B,MATCH(I137,[1]怪物阵型表!$A:$A,0)))</f>
        <v/>
      </c>
      <c r="K137" s="4"/>
      <c r="L137" s="4"/>
      <c r="M137" s="4"/>
      <c r="N137" s="4"/>
      <c r="O137" s="4" t="str">
        <f>IF(N137="","",INDEX([2]物品表!$B:$B,MATCH(N137,[2]物品表!$A:$A,0)))</f>
        <v/>
      </c>
      <c r="P137" s="4"/>
      <c r="Q137" s="7" t="s">
        <v>31</v>
      </c>
      <c r="R137" s="7" t="s">
        <v>29</v>
      </c>
      <c r="S137" s="9">
        <f>INDEX('#怪物刷新配置索引'!$E:$E,MATCH(E137&amp;"-"&amp;F137,'#怪物刷新配置索引'!$D:$D,0),1)</f>
        <v>2</v>
      </c>
      <c r="T137" s="4"/>
      <c r="U137" s="9">
        <f>INDEX('#怪物刷新配置索引'!$F:$F,MATCH(E137&amp;"-"&amp;F137,'#怪物刷新配置索引'!$D:$D,0),1)</f>
        <v>2</v>
      </c>
      <c r="V137" s="4" t="str">
        <f t="shared" ref="V137:V158" si="26">IF(W137=1,"TID_Survivor_Notice_Occur_2",IF(W137=2,"TID_Survivor_Notice_Occur_1",""))</f>
        <v/>
      </c>
      <c r="W137" s="4"/>
      <c r="X137" s="4"/>
      <c r="Y137" s="4"/>
      <c r="Z137" s="28"/>
      <c r="AA137" s="77">
        <f>COUNTIF([3]经验升级表!$C:$C,"&lt;="&amp;SUMIFS($AB$4:AB137,$C$4:C137,C137))</f>
        <v>0</v>
      </c>
      <c r="AB137" s="77">
        <f>IFERROR(INDEX([1]怪物表!$U:$U,MATCH(G137,[1]怪物表!$A:$A,0),1)*S137/U137,0)*AC137</f>
        <v>0</v>
      </c>
      <c r="AC137" s="77">
        <f t="shared" si="24"/>
        <v>30</v>
      </c>
      <c r="AD137" s="77">
        <f>IFERROR(INDEX([1]怪物表!$J:$J,MATCH(G137,[1]怪物表!$A:$A,0),1),0)*AE137</f>
        <v>30</v>
      </c>
      <c r="AE137" s="77">
        <f t="shared" si="25"/>
        <v>30</v>
      </c>
    </row>
    <row r="138" spans="1:46" x14ac:dyDescent="0.45">
      <c r="A138" s="4"/>
      <c r="B138" s="7">
        <v>202019</v>
      </c>
      <c r="C138" s="6" t="s">
        <v>168</v>
      </c>
      <c r="D138" s="4" t="s">
        <v>170</v>
      </c>
      <c r="E138" s="7">
        <v>10</v>
      </c>
      <c r="F138" s="4" t="s">
        <v>38</v>
      </c>
      <c r="G138" s="4">
        <f>IF(I138="",SUMIFS([1]怪物表!$A:$A,[1]怪物表!$B:$B,C138,[1]怪物表!$C:$C,D138),"")</f>
        <v>120207</v>
      </c>
      <c r="H138" s="8" t="str">
        <f>IF(G138="","",INDEX([1]怪物表!$C:$C,MATCH(G138,[1]怪物表!$A:$A,0)))</f>
        <v>骑兵2（灰）</v>
      </c>
      <c r="I138" s="4"/>
      <c r="J138" s="4" t="str">
        <f>IF(I138="","",INDEX([1]怪物阵型表!$B:$B,MATCH(I138,[1]怪物阵型表!$A:$A,0)))</f>
        <v/>
      </c>
      <c r="K138" s="4"/>
      <c r="L138" s="4"/>
      <c r="M138" s="4"/>
      <c r="N138" s="4"/>
      <c r="O138" s="4" t="str">
        <f>IF(N138="","",INDEX([2]物品表!$B:$B,MATCH(N138,[2]物品表!$A:$A,0)))</f>
        <v/>
      </c>
      <c r="P138" s="4"/>
      <c r="Q138" s="7" t="s">
        <v>31</v>
      </c>
      <c r="R138" s="7" t="s">
        <v>29</v>
      </c>
      <c r="S138" s="9">
        <f>INDEX('#怪物刷新配置索引'!$E:$E,MATCH(E138&amp;"-"&amp;F138,'#怪物刷新配置索引'!$D:$D,0),1)</f>
        <v>2</v>
      </c>
      <c r="T138" s="4"/>
      <c r="U138" s="9">
        <f>INDEX('#怪物刷新配置索引'!$F:$F,MATCH(E138&amp;"-"&amp;F138,'#怪物刷新配置索引'!$D:$D,0),1)</f>
        <v>6</v>
      </c>
      <c r="V138" s="4" t="str">
        <f t="shared" si="26"/>
        <v/>
      </c>
      <c r="W138" s="4"/>
      <c r="X138" s="4"/>
      <c r="Y138" s="4"/>
      <c r="Z138" s="28"/>
      <c r="AA138" s="77">
        <f>COUNTIF([3]经验升级表!$C:$C,"&lt;="&amp;SUMIFS($AB$4:AB138,$C$4:C138,C138))</f>
        <v>0</v>
      </c>
      <c r="AB138" s="77">
        <f>IFERROR(INDEX([1]怪物表!$U:$U,MATCH(G138,[1]怪物表!$A:$A,0),1)*S138/U138,0)*AC138</f>
        <v>0</v>
      </c>
      <c r="AC138" s="77">
        <f t="shared" si="24"/>
        <v>30</v>
      </c>
      <c r="AD138" s="77">
        <f>IFERROR(INDEX([1]怪物表!$J:$J,MATCH(G138,[1]怪物表!$A:$A,0),1),0)*AE138</f>
        <v>10</v>
      </c>
      <c r="AE138" s="77">
        <f t="shared" si="25"/>
        <v>10</v>
      </c>
    </row>
    <row r="139" spans="1:46" x14ac:dyDescent="0.45">
      <c r="A139" s="4"/>
      <c r="B139" s="7">
        <v>202020</v>
      </c>
      <c r="C139" s="6" t="s">
        <v>168</v>
      </c>
      <c r="D139" s="4" t="s">
        <v>166</v>
      </c>
      <c r="E139" s="7">
        <v>45</v>
      </c>
      <c r="F139" s="4" t="s">
        <v>39</v>
      </c>
      <c r="G139" s="4">
        <f>IF(I139="",SUMIFS([1]怪物表!$A:$A,[1]怪物表!$B:$B,C139,[1]怪物表!$C:$C,D139),"")</f>
        <v>120204</v>
      </c>
      <c r="H139" s="8" t="str">
        <f>IF(G139="","",INDEX([1]怪物表!$C:$C,MATCH(G139,[1]怪物表!$A:$A,0)))</f>
        <v>剑兵1</v>
      </c>
      <c r="I139" s="4"/>
      <c r="J139" s="4" t="str">
        <f>IF(I139="","",INDEX([1]怪物阵型表!$B:$B,MATCH(I139,[1]怪物阵型表!$A:$A,0)))</f>
        <v/>
      </c>
      <c r="K139" s="4"/>
      <c r="L139" s="4"/>
      <c r="M139" s="4"/>
      <c r="N139" s="4"/>
      <c r="O139" s="4" t="str">
        <f>IF(N139="","",INDEX([2]物品表!$B:$B,MATCH(N139,[2]物品表!$A:$A,0)))</f>
        <v/>
      </c>
      <c r="P139" s="4"/>
      <c r="Q139" s="7" t="s">
        <v>31</v>
      </c>
      <c r="R139" s="7" t="s">
        <v>29</v>
      </c>
      <c r="S139" s="9">
        <f>INDEX('#怪物刷新配置索引'!$E:$E,MATCH(E139&amp;"-"&amp;F139,'#怪物刷新配置索引'!$D:$D,0),1)</f>
        <v>3</v>
      </c>
      <c r="T139" s="4"/>
      <c r="U139" s="9">
        <f>INDEX('#怪物刷新配置索引'!$F:$F,MATCH(E139&amp;"-"&amp;F139,'#怪物刷新配置索引'!$D:$D,0),1)</f>
        <v>2</v>
      </c>
      <c r="V139" s="4" t="str">
        <f t="shared" si="26"/>
        <v/>
      </c>
      <c r="W139" s="4"/>
      <c r="X139" s="4"/>
      <c r="Y139" s="4"/>
      <c r="Z139" s="28"/>
      <c r="AA139" s="77">
        <f>COUNTIF([3]经验升级表!$C:$C,"&lt;="&amp;SUMIFS($AB$4:AB139,$C$4:C139,C139))</f>
        <v>0</v>
      </c>
      <c r="AB139" s="77">
        <f>IFERROR(INDEX([1]怪物表!$U:$U,MATCH(G139,[1]怪物表!$A:$A,0),1)*S139/U139,0)*AC139</f>
        <v>0</v>
      </c>
      <c r="AC139" s="77">
        <f t="shared" si="24"/>
        <v>30</v>
      </c>
      <c r="AD139" s="77">
        <f>IFERROR(INDEX([1]怪物表!$J:$J,MATCH(G139,[1]怪物表!$A:$A,0),1),0)*AE139</f>
        <v>45</v>
      </c>
      <c r="AE139" s="77">
        <f t="shared" si="25"/>
        <v>45</v>
      </c>
    </row>
    <row r="140" spans="1:46" x14ac:dyDescent="0.45">
      <c r="A140" s="4"/>
      <c r="B140" s="7">
        <v>202021</v>
      </c>
      <c r="C140" s="6" t="s">
        <v>168</v>
      </c>
      <c r="D140" s="4" t="s">
        <v>166</v>
      </c>
      <c r="E140" s="7">
        <v>45</v>
      </c>
      <c r="F140" s="4" t="s">
        <v>39</v>
      </c>
      <c r="G140" s="4">
        <f>IF(I140="",SUMIFS([1]怪物表!$A:$A,[1]怪物表!$B:$B,C140,[1]怪物表!$C:$C,D140),"")</f>
        <v>120204</v>
      </c>
      <c r="H140" s="8" t="str">
        <f>IF(G140="","",INDEX([1]怪物表!$C:$C,MATCH(G140,[1]怪物表!$A:$A,0)))</f>
        <v>剑兵1</v>
      </c>
      <c r="I140" s="4"/>
      <c r="J140" s="4" t="str">
        <f>IF(I140="","",INDEX([1]怪物阵型表!$B:$B,MATCH(I140,[1]怪物阵型表!$A:$A,0)))</f>
        <v/>
      </c>
      <c r="K140" s="4"/>
      <c r="L140" s="4"/>
      <c r="M140" s="4"/>
      <c r="N140" s="4"/>
      <c r="O140" s="4" t="str">
        <f>IF(N140="","",INDEX([2]物品表!$B:$B,MATCH(N140,[2]物品表!$A:$A,0)))</f>
        <v/>
      </c>
      <c r="P140" s="4"/>
      <c r="Q140" s="7" t="s">
        <v>31</v>
      </c>
      <c r="R140" s="7" t="s">
        <v>29</v>
      </c>
      <c r="S140" s="9">
        <f>INDEX('#怪物刷新配置索引'!$E:$E,MATCH(E140&amp;"-"&amp;F140,'#怪物刷新配置索引'!$D:$D,0),1)</f>
        <v>3</v>
      </c>
      <c r="T140" s="4"/>
      <c r="U140" s="9">
        <f>INDEX('#怪物刷新配置索引'!$F:$F,MATCH(E140&amp;"-"&amp;F140,'#怪物刷新配置索引'!$D:$D,0),1)</f>
        <v>2</v>
      </c>
      <c r="V140" s="4" t="str">
        <f t="shared" si="26"/>
        <v/>
      </c>
      <c r="W140" s="4"/>
      <c r="X140" s="4"/>
      <c r="Y140" s="4"/>
      <c r="Z140" s="28"/>
      <c r="AA140" s="77">
        <f>COUNTIF([3]经验升级表!$C:$C,"&lt;="&amp;SUMIFS($AB$4:AB140,$C$4:C140,C140))</f>
        <v>0</v>
      </c>
      <c r="AB140" s="77">
        <f>IFERROR(INDEX([1]怪物表!$U:$U,MATCH(G140,[1]怪物表!$A:$A,0),1)*S140/U140,0)*AC140</f>
        <v>0</v>
      </c>
      <c r="AC140" s="77">
        <f t="shared" si="24"/>
        <v>30</v>
      </c>
      <c r="AD140" s="77">
        <f>IFERROR(INDEX([1]怪物表!$J:$J,MATCH(G140,[1]怪物表!$A:$A,0),1),0)*AE140</f>
        <v>45</v>
      </c>
      <c r="AE140" s="77">
        <f t="shared" si="25"/>
        <v>45</v>
      </c>
    </row>
    <row r="141" spans="1:46" x14ac:dyDescent="0.45">
      <c r="A141" s="4"/>
      <c r="B141" s="7">
        <v>202022</v>
      </c>
      <c r="C141" s="6" t="s">
        <v>168</v>
      </c>
      <c r="D141" s="4" t="s">
        <v>166</v>
      </c>
      <c r="E141" s="7">
        <v>45</v>
      </c>
      <c r="F141" s="4" t="s">
        <v>39</v>
      </c>
      <c r="G141" s="4">
        <f>IF(I141="",SUMIFS([1]怪物表!$A:$A,[1]怪物表!$B:$B,C141,[1]怪物表!$C:$C,D141),"")</f>
        <v>120204</v>
      </c>
      <c r="H141" s="8" t="str">
        <f>IF(G141="","",INDEX([1]怪物表!$C:$C,MATCH(G141,[1]怪物表!$A:$A,0)))</f>
        <v>剑兵1</v>
      </c>
      <c r="I141" s="4"/>
      <c r="J141" s="4" t="str">
        <f>IF(I141="","",INDEX([1]怪物阵型表!$B:$B,MATCH(I141,[1]怪物阵型表!$A:$A,0)))</f>
        <v/>
      </c>
      <c r="K141" s="4"/>
      <c r="L141" s="4"/>
      <c r="M141" s="4"/>
      <c r="N141" s="4"/>
      <c r="O141" s="4" t="str">
        <f>IF(N141="","",INDEX([2]物品表!$B:$B,MATCH(N141,[2]物品表!$A:$A,0)))</f>
        <v/>
      </c>
      <c r="P141" s="4"/>
      <c r="Q141" s="7" t="s">
        <v>31</v>
      </c>
      <c r="R141" s="7" t="s">
        <v>29</v>
      </c>
      <c r="S141" s="9">
        <f>INDEX('#怪物刷新配置索引'!$E:$E,MATCH(E141&amp;"-"&amp;F141,'#怪物刷新配置索引'!$D:$D,0),1)</f>
        <v>3</v>
      </c>
      <c r="T141" s="4"/>
      <c r="U141" s="9">
        <f>INDEX('#怪物刷新配置索引'!$F:$F,MATCH(E141&amp;"-"&amp;F141,'#怪物刷新配置索引'!$D:$D,0),1)</f>
        <v>2</v>
      </c>
      <c r="V141" s="4" t="str">
        <f t="shared" si="26"/>
        <v/>
      </c>
      <c r="W141" s="4"/>
      <c r="X141" s="4"/>
      <c r="Y141" s="4"/>
      <c r="Z141" s="28"/>
      <c r="AA141" s="77">
        <f>COUNTIF([3]经验升级表!$C:$C,"&lt;="&amp;SUMIFS($AB$4:AB141,$C$4:C141,C141))</f>
        <v>0</v>
      </c>
      <c r="AB141" s="77">
        <f>IFERROR(INDEX([1]怪物表!$U:$U,MATCH(G141,[1]怪物表!$A:$A,0),1)*S141/U141,0)*AC141</f>
        <v>0</v>
      </c>
      <c r="AC141" s="77">
        <f t="shared" si="24"/>
        <v>30</v>
      </c>
      <c r="AD141" s="77">
        <f>IFERROR(INDEX([1]怪物表!$J:$J,MATCH(G141,[1]怪物表!$A:$A,0),1),0)*AE141</f>
        <v>45</v>
      </c>
      <c r="AE141" s="77">
        <f t="shared" si="25"/>
        <v>45</v>
      </c>
    </row>
    <row r="142" spans="1:46" x14ac:dyDescent="0.45">
      <c r="A142" s="4"/>
      <c r="B142" s="7">
        <v>202023</v>
      </c>
      <c r="C142" s="6" t="s">
        <v>168</v>
      </c>
      <c r="D142" s="4" t="s">
        <v>166</v>
      </c>
      <c r="E142" s="7">
        <v>45</v>
      </c>
      <c r="F142" s="4" t="s">
        <v>39</v>
      </c>
      <c r="G142" s="4">
        <f>IF(I142="",SUMIFS([1]怪物表!$A:$A,[1]怪物表!$B:$B,C142,[1]怪物表!$C:$C,D142),"")</f>
        <v>120204</v>
      </c>
      <c r="H142" s="8" t="str">
        <f>IF(G142="","",INDEX([1]怪物表!$C:$C,MATCH(G142,[1]怪物表!$A:$A,0)))</f>
        <v>剑兵1</v>
      </c>
      <c r="I142" s="4"/>
      <c r="J142" s="4" t="str">
        <f>IF(I142="","",INDEX([1]怪物阵型表!$B:$B,MATCH(I142,[1]怪物阵型表!$A:$A,0)))</f>
        <v/>
      </c>
      <c r="K142" s="4"/>
      <c r="L142" s="4"/>
      <c r="M142" s="4"/>
      <c r="N142" s="4"/>
      <c r="O142" s="4" t="str">
        <f>IF(N142="","",INDEX([2]物品表!$B:$B,MATCH(N142,[2]物品表!$A:$A,0)))</f>
        <v/>
      </c>
      <c r="P142" s="4"/>
      <c r="Q142" s="7" t="s">
        <v>31</v>
      </c>
      <c r="R142" s="7" t="s">
        <v>29</v>
      </c>
      <c r="S142" s="9">
        <f>INDEX('#怪物刷新配置索引'!$E:$E,MATCH(E142&amp;"-"&amp;F142,'#怪物刷新配置索引'!$D:$D,0),1)</f>
        <v>3</v>
      </c>
      <c r="T142" s="4"/>
      <c r="U142" s="9">
        <f>INDEX('#怪物刷新配置索引'!$F:$F,MATCH(E142&amp;"-"&amp;F142,'#怪物刷新配置索引'!$D:$D,0),1)</f>
        <v>2</v>
      </c>
      <c r="V142" s="4" t="str">
        <f t="shared" si="26"/>
        <v/>
      </c>
      <c r="W142" s="4"/>
      <c r="X142" s="4"/>
      <c r="Y142" s="4"/>
      <c r="Z142" s="28"/>
      <c r="AA142" s="77">
        <f>COUNTIF([3]经验升级表!$C:$C,"&lt;="&amp;SUMIFS($AB$4:AB142,$C$4:C142,C142))</f>
        <v>0</v>
      </c>
      <c r="AB142" s="77">
        <f>IFERROR(INDEX([1]怪物表!$U:$U,MATCH(G142,[1]怪物表!$A:$A,0),1)*S142/U142,0)*AC142</f>
        <v>0</v>
      </c>
      <c r="AC142" s="77">
        <f t="shared" si="24"/>
        <v>30</v>
      </c>
      <c r="AD142" s="77">
        <f>IFERROR(INDEX([1]怪物表!$J:$J,MATCH(G142,[1]怪物表!$A:$A,0),1),0)*AE142</f>
        <v>45</v>
      </c>
      <c r="AE142" s="77">
        <f t="shared" si="25"/>
        <v>45</v>
      </c>
    </row>
    <row r="143" spans="1:46" s="46" customFormat="1" x14ac:dyDescent="0.45">
      <c r="A143" s="20"/>
      <c r="B143" s="21">
        <v>202024</v>
      </c>
      <c r="C143" s="22" t="s">
        <v>168</v>
      </c>
      <c r="D143" s="20" t="s">
        <v>171</v>
      </c>
      <c r="E143" s="21"/>
      <c r="F143" s="20">
        <v>180</v>
      </c>
      <c r="G143" s="20">
        <f>IF(I143="",SUMIFS([1]怪物表!$A:$A,[1]怪物表!$B:$B,C143,[1]怪物表!$C:$C,D143),"")</f>
        <v>120211</v>
      </c>
      <c r="H143" s="23" t="str">
        <f>IF(G143="","",INDEX([1]怪物表!$C:$C,MATCH(G143,[1]怪物表!$A:$A,0)))</f>
        <v>大熊</v>
      </c>
      <c r="I143" s="20" t="s">
        <v>54</v>
      </c>
      <c r="J143" s="20" t="str">
        <f>IF(I143="","",INDEX([1]怪物阵型表!$B:$B,MATCH(I143,[1]怪物阵型表!$A:$A,0)))</f>
        <v/>
      </c>
      <c r="K143" s="20"/>
      <c r="L143" s="20"/>
      <c r="M143" s="20"/>
      <c r="N143" s="20"/>
      <c r="O143" s="20" t="str">
        <f>IF(N143="","",INDEX([2]物品表!$B:$B,MATCH(N143,[2]物品表!$A:$A,0)))</f>
        <v/>
      </c>
      <c r="P143" s="20"/>
      <c r="Q143" s="21" t="s">
        <v>120</v>
      </c>
      <c r="R143" s="21" t="s">
        <v>29</v>
      </c>
      <c r="S143" s="24">
        <v>1</v>
      </c>
      <c r="T143" s="20"/>
      <c r="U143" s="24">
        <v>0</v>
      </c>
      <c r="V143" s="20" t="str">
        <f>IF(W143=1,"TID_Survivor_Notice_Occur_2",IF(W143=2,"TID_Survivor_Notice_Occur_1",""))</f>
        <v/>
      </c>
      <c r="W143" s="20"/>
      <c r="X143" s="20"/>
      <c r="Y143" s="20"/>
      <c r="Z143" s="79"/>
      <c r="AA143" s="77">
        <f>COUNTIF([3]经验升级表!$C:$C,"&lt;="&amp;SUMIFS($AB$4:AB143,$C$4:C143,C143))</f>
        <v>0</v>
      </c>
      <c r="AB143" s="77">
        <f>IFERROR(INDEX([1]怪物表!$U:$U,MATCH(G143,[1]怪物表!$A:$A,0),1)*S143/U143,0)*AC143</f>
        <v>0</v>
      </c>
      <c r="AC143" s="77">
        <f t="shared" si="24"/>
        <v>1</v>
      </c>
      <c r="AD143" s="77">
        <f>IFERROR(INDEX([1]怪物表!$J:$J,MATCH(G143,[1]怪物表!$A:$A,0),1),0)*AE143</f>
        <v>0</v>
      </c>
      <c r="AE143" s="77">
        <f t="shared" si="25"/>
        <v>0</v>
      </c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</row>
    <row r="144" spans="1:46" x14ac:dyDescent="0.45">
      <c r="A144" s="4"/>
      <c r="B144" s="7">
        <v>202025</v>
      </c>
      <c r="C144" s="6" t="s">
        <v>53</v>
      </c>
      <c r="D144" s="4"/>
      <c r="E144" s="4"/>
      <c r="F144" s="4">
        <v>180</v>
      </c>
      <c r="G144" s="4" t="s">
        <v>54</v>
      </c>
      <c r="H144" s="8" t="str">
        <f>IF(G144="","",INDEX([1]怪物表!$C:$C,MATCH(G144,[1]怪物表!$A:$A,0)))</f>
        <v/>
      </c>
      <c r="I144" s="4">
        <v>200204</v>
      </c>
      <c r="J144" s="4" t="str">
        <f>IF(I144="","",INDEX([1]怪物阵型表!$B:$B,MATCH(I144,[1]怪物阵型表!$A:$A,0)))</f>
        <v>直线防御阵型</v>
      </c>
      <c r="K144" s="4"/>
      <c r="L144" s="4"/>
      <c r="M144" s="87"/>
      <c r="N144" s="4"/>
      <c r="O144" s="4" t="str">
        <f>IF(N144="","",INDEX([2]物品表!$B:$B,MATCH(N144,[2]物品表!$A:$A,0)))</f>
        <v/>
      </c>
      <c r="P144" s="4"/>
      <c r="Q144" s="7" t="s">
        <v>119</v>
      </c>
      <c r="R144" s="7" t="s">
        <v>29</v>
      </c>
      <c r="S144" s="9">
        <v>1</v>
      </c>
      <c r="T144" s="4"/>
      <c r="U144" s="9">
        <v>0</v>
      </c>
      <c r="V144" s="4" t="str">
        <f t="shared" ref="V144:V145" si="27">IF(W144=1,"TID_Survivor_Notice_Occur_2",IF(W144=2,"TID_Survivor_Notice_Occur_1",""))</f>
        <v>TID_Survivor_Notice_Occur_2</v>
      </c>
      <c r="W144" s="4">
        <v>1</v>
      </c>
      <c r="X144" s="4"/>
      <c r="Y144" s="4"/>
      <c r="Z144" s="28"/>
      <c r="AA144" s="77">
        <f>COUNTIF([3]经验升级表!$C:$C,"&lt;="&amp;SUMIFS($AB$4:AB144,$C$4:C144,C144))</f>
        <v>0</v>
      </c>
      <c r="AB144" s="77">
        <f>IFERROR(INDEX([1]怪物表!$U:$U,MATCH(G144,[1]怪物表!$A:$A,0),1)*S144/U144,0)*AC144</f>
        <v>0</v>
      </c>
      <c r="AC144" s="77">
        <f t="shared" si="24"/>
        <v>1</v>
      </c>
      <c r="AD144" s="77">
        <f>IFERROR(INDEX([1]怪物表!$J:$J,MATCH(G144,[1]怪物表!$A:$A,0),1),0)*AE144</f>
        <v>0</v>
      </c>
      <c r="AE144" s="77">
        <f t="shared" si="25"/>
        <v>0</v>
      </c>
    </row>
    <row r="145" spans="1:46" x14ac:dyDescent="0.45">
      <c r="A145" s="4"/>
      <c r="B145" s="7">
        <v>202026</v>
      </c>
      <c r="C145" s="6" t="s">
        <v>53</v>
      </c>
      <c r="D145" s="4"/>
      <c r="E145" s="4"/>
      <c r="F145" s="4">
        <v>180</v>
      </c>
      <c r="G145" s="4" t="s">
        <v>54</v>
      </c>
      <c r="H145" s="8" t="str">
        <f>IF(G145="","",INDEX([1]怪物表!$C:$C,MATCH(G145,[1]怪物表!$A:$A,0)))</f>
        <v/>
      </c>
      <c r="I145" s="4">
        <v>200205</v>
      </c>
      <c r="J145" s="4" t="str">
        <f>IF(I145="","",INDEX([1]怪物阵型表!$B:$B,MATCH(I145,[1]怪物阵型表!$A:$A,0)))</f>
        <v>直线防御阵型</v>
      </c>
      <c r="K145" s="4"/>
      <c r="L145" s="4"/>
      <c r="M145" s="4"/>
      <c r="N145" s="4"/>
      <c r="O145" s="4" t="str">
        <f>IF(N145="","",INDEX([2]物品表!$B:$B,MATCH(N145,[2]物品表!$A:$A,0)))</f>
        <v/>
      </c>
      <c r="P145" s="4"/>
      <c r="Q145" s="7" t="s">
        <v>119</v>
      </c>
      <c r="R145" s="7" t="s">
        <v>29</v>
      </c>
      <c r="S145" s="9">
        <v>1</v>
      </c>
      <c r="T145" s="4"/>
      <c r="U145" s="9">
        <v>0</v>
      </c>
      <c r="V145" s="4" t="str">
        <f t="shared" si="27"/>
        <v/>
      </c>
      <c r="W145" s="4"/>
      <c r="X145" s="4"/>
      <c r="Y145" s="4"/>
      <c r="Z145" s="28"/>
      <c r="AA145" s="77">
        <f>COUNTIF([3]经验升级表!$C:$C,"&lt;="&amp;SUMIFS($AB$4:AB145,$C$4:C145,C145))</f>
        <v>0</v>
      </c>
      <c r="AB145" s="77">
        <f>IFERROR(INDEX([1]怪物表!$U:$U,MATCH(G145,[1]怪物表!$A:$A,0),1)*S145/U145,0)*AC145</f>
        <v>0</v>
      </c>
      <c r="AC145" s="77">
        <f t="shared" si="24"/>
        <v>1</v>
      </c>
      <c r="AD145" s="77">
        <f>IFERROR(INDEX([1]怪物表!$J:$J,MATCH(G145,[1]怪物表!$A:$A,0),1),0)*AE145</f>
        <v>0</v>
      </c>
      <c r="AE145" s="77">
        <f t="shared" si="25"/>
        <v>0</v>
      </c>
    </row>
    <row r="146" spans="1:46" x14ac:dyDescent="0.45">
      <c r="A146" s="4"/>
      <c r="B146" s="7">
        <v>202027</v>
      </c>
      <c r="C146" s="6" t="s">
        <v>168</v>
      </c>
      <c r="D146" s="4" t="s">
        <v>166</v>
      </c>
      <c r="E146" s="7">
        <v>60</v>
      </c>
      <c r="F146" s="4" t="s">
        <v>46</v>
      </c>
      <c r="G146" s="4">
        <f>SUMIFS([1]怪物表!$A:$A,[1]怪物表!$B:$B,C146,[1]怪物表!$C:$C,D146)</f>
        <v>120204</v>
      </c>
      <c r="H146" s="8" t="str">
        <f>IF(G146="","",INDEX([1]怪物表!$C:$C,MATCH(G146,[1]怪物表!$A:$A,0)))</f>
        <v>剑兵1</v>
      </c>
      <c r="I146" s="4"/>
      <c r="J146" s="4" t="str">
        <f>IF(I146="","",INDEX([1]怪物阵型表!$B:$B,MATCH(I146,[1]怪物阵型表!$A:$A,0)))</f>
        <v/>
      </c>
      <c r="K146" s="4"/>
      <c r="L146" s="4"/>
      <c r="M146" s="4"/>
      <c r="N146" s="4"/>
      <c r="O146" s="4" t="str">
        <f>IF(N146="","",INDEX([2]物品表!$B:$B,MATCH(N146,[2]物品表!$A:$A,0)))</f>
        <v/>
      </c>
      <c r="P146" s="4"/>
      <c r="Q146" s="7" t="s">
        <v>31</v>
      </c>
      <c r="R146" s="7" t="s">
        <v>29</v>
      </c>
      <c r="S146" s="9">
        <f>INDEX('#怪物刷新配置索引'!$E:$E,MATCH(E146&amp;"-"&amp;F146,'#怪物刷新配置索引'!$D:$D,0),1)</f>
        <v>2</v>
      </c>
      <c r="T146" s="4"/>
      <c r="U146" s="9">
        <f>INDEX('#怪物刷新配置索引'!$F:$F,MATCH(E146&amp;"-"&amp;F146,'#怪物刷新配置索引'!$D:$D,0),1)</f>
        <v>1</v>
      </c>
      <c r="V146" s="4" t="str">
        <f t="shared" si="26"/>
        <v/>
      </c>
      <c r="W146" s="4"/>
      <c r="X146" s="7"/>
      <c r="Y146" s="4"/>
      <c r="Z146" s="28"/>
      <c r="AA146" s="77">
        <f>COUNTIF([3]经验升级表!$C:$C,"&lt;="&amp;SUMIFS($AB$4:AB146,$C$4:C146,C146))</f>
        <v>0</v>
      </c>
      <c r="AB146" s="77">
        <f>IFERROR(INDEX([1]怪物表!$U:$U,MATCH(G146,[1]怪物表!$A:$A,0),1)*S146/U146,0)*AC146</f>
        <v>0</v>
      </c>
      <c r="AC146" s="77">
        <f t="shared" si="24"/>
        <v>30</v>
      </c>
      <c r="AD146" s="77">
        <f>IFERROR(INDEX([1]怪物表!$J:$J,MATCH(G146,[1]怪物表!$A:$A,0),1),0)*AE146</f>
        <v>60</v>
      </c>
      <c r="AE146" s="77">
        <f t="shared" si="25"/>
        <v>60</v>
      </c>
    </row>
    <row r="147" spans="1:46" x14ac:dyDescent="0.45">
      <c r="A147" s="4"/>
      <c r="B147" s="7">
        <v>202028</v>
      </c>
      <c r="C147" s="6" t="s">
        <v>168</v>
      </c>
      <c r="D147" s="4" t="s">
        <v>166</v>
      </c>
      <c r="E147" s="7">
        <v>90</v>
      </c>
      <c r="F147" s="4" t="s">
        <v>46</v>
      </c>
      <c r="G147" s="4">
        <f>SUMIFS([1]怪物表!$A:$A,[1]怪物表!$B:$B,C147,[1]怪物表!$C:$C,D147)</f>
        <v>120204</v>
      </c>
      <c r="H147" s="8" t="str">
        <f>IF(G147="","",INDEX([1]怪物表!$C:$C,MATCH(G147,[1]怪物表!$A:$A,0)))</f>
        <v>剑兵1</v>
      </c>
      <c r="I147" s="4"/>
      <c r="J147" s="4" t="str">
        <f>IF(I147="","",INDEX([1]怪物阵型表!$B:$B,MATCH(I147,[1]怪物阵型表!$A:$A,0)))</f>
        <v/>
      </c>
      <c r="K147" s="4"/>
      <c r="L147" s="4"/>
      <c r="M147" s="4"/>
      <c r="N147" s="4"/>
      <c r="O147" s="4" t="str">
        <f>IF(N147="","",INDEX([2]物品表!$B:$B,MATCH(N147,[2]物品表!$A:$A,0)))</f>
        <v/>
      </c>
      <c r="P147" s="4"/>
      <c r="Q147" s="7" t="s">
        <v>31</v>
      </c>
      <c r="R147" s="7" t="s">
        <v>29</v>
      </c>
      <c r="S147" s="9">
        <f>INDEX('#怪物刷新配置索引'!$E:$E,MATCH(E147&amp;"-"&amp;F147,'#怪物刷新配置索引'!$D:$D,0),1)</f>
        <v>3</v>
      </c>
      <c r="T147" s="4"/>
      <c r="U147" s="9">
        <f>INDEX('#怪物刷新配置索引'!$F:$F,MATCH(E147&amp;"-"&amp;F147,'#怪物刷新配置索引'!$D:$D,0),1)</f>
        <v>1</v>
      </c>
      <c r="V147" s="7" t="str">
        <f t="shared" si="26"/>
        <v/>
      </c>
      <c r="W147" s="4"/>
      <c r="X147" s="4"/>
      <c r="Y147" s="4"/>
      <c r="Z147" s="28"/>
      <c r="AA147" s="77">
        <f>COUNTIF([3]经验升级表!$C:$C,"&lt;="&amp;SUMIFS($AB$4:AB147,$C$4:C147,C147))</f>
        <v>0</v>
      </c>
      <c r="AB147" s="77">
        <f>IFERROR(INDEX([1]怪物表!$U:$U,MATCH(G147,[1]怪物表!$A:$A,0),1)*S147/U147,0)*AC147</f>
        <v>0</v>
      </c>
      <c r="AC147" s="77">
        <f t="shared" si="24"/>
        <v>30</v>
      </c>
      <c r="AD147" s="77">
        <f>IFERROR(INDEX([1]怪物表!$J:$J,MATCH(G147,[1]怪物表!$A:$A,0),1),0)*AE147</f>
        <v>90</v>
      </c>
      <c r="AE147" s="77">
        <f t="shared" si="25"/>
        <v>90</v>
      </c>
    </row>
    <row r="148" spans="1:46" x14ac:dyDescent="0.45">
      <c r="A148" s="4"/>
      <c r="B148" s="7">
        <v>202029</v>
      </c>
      <c r="C148" s="6" t="s">
        <v>168</v>
      </c>
      <c r="D148" s="4" t="s">
        <v>122</v>
      </c>
      <c r="E148" s="7">
        <v>60</v>
      </c>
      <c r="F148" s="4" t="s">
        <v>46</v>
      </c>
      <c r="G148" s="4">
        <f>SUMIFS([1]怪物表!$A:$A,[1]怪物表!$B:$B,C148,[1]怪物表!$C:$C,D148)</f>
        <v>120202</v>
      </c>
      <c r="H148" s="8" t="str">
        <f>IF(G148="","",INDEX([1]怪物表!$C:$C,MATCH(G148,[1]怪物表!$A:$A,0)))</f>
        <v>小狼</v>
      </c>
      <c r="I148" s="4"/>
      <c r="J148" s="4" t="str">
        <f>IF(I148="","",INDEX([1]怪物阵型表!$B:$B,MATCH(I148,[1]怪物阵型表!$A:$A,0)))</f>
        <v/>
      </c>
      <c r="K148" s="4"/>
      <c r="L148" s="4"/>
      <c r="M148" s="4"/>
      <c r="N148" s="4"/>
      <c r="O148" s="4" t="str">
        <f>IF(N148="","",INDEX([2]物品表!$B:$B,MATCH(N148,[2]物品表!$A:$A,0)))</f>
        <v/>
      </c>
      <c r="P148" s="4"/>
      <c r="Q148" s="7" t="s">
        <v>31</v>
      </c>
      <c r="R148" s="7" t="s">
        <v>29</v>
      </c>
      <c r="S148" s="9">
        <f>INDEX('#怪物刷新配置索引'!$E:$E,MATCH(E148&amp;"-"&amp;F148,'#怪物刷新配置索引'!$D:$D,0),1)</f>
        <v>2</v>
      </c>
      <c r="T148" s="4"/>
      <c r="U148" s="9">
        <f>INDEX('#怪物刷新配置索引'!$F:$F,MATCH(E148&amp;"-"&amp;F148,'#怪物刷新配置索引'!$D:$D,0),1)</f>
        <v>1</v>
      </c>
      <c r="V148" s="4" t="str">
        <f t="shared" si="26"/>
        <v/>
      </c>
      <c r="W148" s="4"/>
      <c r="X148" s="7"/>
      <c r="Y148" s="7"/>
      <c r="Z148" s="28"/>
      <c r="AA148" s="77">
        <f>COUNTIF([3]经验升级表!$C:$C,"&lt;="&amp;SUMIFS($AB$4:AB148,$C$4:C148,C148))</f>
        <v>0</v>
      </c>
      <c r="AB148" s="77">
        <f>IFERROR(INDEX([1]怪物表!$U:$U,MATCH(G148,[1]怪物表!$A:$A,0),1)*S148/U148,0)*AC148</f>
        <v>0</v>
      </c>
      <c r="AC148" s="77">
        <f t="shared" si="24"/>
        <v>30</v>
      </c>
      <c r="AD148" s="77">
        <f>IFERROR(INDEX([1]怪物表!$J:$J,MATCH(G148,[1]怪物表!$A:$A,0),1),0)*AE148</f>
        <v>60</v>
      </c>
      <c r="AE148" s="77">
        <f t="shared" si="25"/>
        <v>60</v>
      </c>
    </row>
    <row r="149" spans="1:46" x14ac:dyDescent="0.45">
      <c r="A149" s="4"/>
      <c r="B149" s="7">
        <v>202030</v>
      </c>
      <c r="C149" s="6" t="s">
        <v>168</v>
      </c>
      <c r="D149" s="4" t="s">
        <v>122</v>
      </c>
      <c r="E149" s="7">
        <v>90</v>
      </c>
      <c r="F149" s="4" t="s">
        <v>46</v>
      </c>
      <c r="G149" s="4">
        <f>SUMIFS([1]怪物表!$A:$A,[1]怪物表!$B:$B,C149,[1]怪物表!$C:$C,D149)</f>
        <v>120202</v>
      </c>
      <c r="H149" s="8" t="str">
        <f>IF(G149="","",INDEX([1]怪物表!$C:$C,MATCH(G149,[1]怪物表!$A:$A,0)))</f>
        <v>小狼</v>
      </c>
      <c r="I149" s="4"/>
      <c r="J149" s="4" t="str">
        <f>IF(I149="","",INDEX([1]怪物阵型表!$B:$B,MATCH(I149,[1]怪物阵型表!$A:$A,0)))</f>
        <v/>
      </c>
      <c r="K149" s="4"/>
      <c r="L149" s="4"/>
      <c r="M149" s="4"/>
      <c r="N149" s="4"/>
      <c r="O149" s="4" t="str">
        <f>IF(N149="","",INDEX([2]物品表!$B:$B,MATCH(N149,[2]物品表!$A:$A,0)))</f>
        <v/>
      </c>
      <c r="P149" s="4"/>
      <c r="Q149" s="7" t="s">
        <v>31</v>
      </c>
      <c r="R149" s="7" t="s">
        <v>29</v>
      </c>
      <c r="S149" s="9">
        <f>INDEX('#怪物刷新配置索引'!$E:$E,MATCH(E149&amp;"-"&amp;F149,'#怪物刷新配置索引'!$D:$D,0),1)</f>
        <v>3</v>
      </c>
      <c r="T149" s="4"/>
      <c r="U149" s="9">
        <f>INDEX('#怪物刷新配置索引'!$F:$F,MATCH(E149&amp;"-"&amp;F149,'#怪物刷新配置索引'!$D:$D,0),1)</f>
        <v>1</v>
      </c>
      <c r="V149" s="4" t="str">
        <f t="shared" si="26"/>
        <v/>
      </c>
      <c r="W149" s="4"/>
      <c r="X149" s="7"/>
      <c r="Y149" s="7"/>
      <c r="Z149" s="28"/>
      <c r="AA149" s="77">
        <f>COUNTIF([3]经验升级表!$C:$C,"&lt;="&amp;SUMIFS($AB$4:AB149,$C$4:C149,C149))</f>
        <v>0</v>
      </c>
      <c r="AB149" s="77">
        <f>IFERROR(INDEX([1]怪物表!$U:$U,MATCH(G149,[1]怪物表!$A:$A,0),1)*S149/U149,0)*AC149</f>
        <v>0</v>
      </c>
      <c r="AC149" s="77">
        <f t="shared" si="24"/>
        <v>30</v>
      </c>
      <c r="AD149" s="77">
        <f>IFERROR(INDEX([1]怪物表!$J:$J,MATCH(G149,[1]怪物表!$A:$A,0),1),0)*AE149</f>
        <v>90</v>
      </c>
      <c r="AE149" s="77">
        <f t="shared" si="25"/>
        <v>90</v>
      </c>
    </row>
    <row r="150" spans="1:46" x14ac:dyDescent="0.45">
      <c r="A150" s="4"/>
      <c r="B150" s="7">
        <v>202031</v>
      </c>
      <c r="C150" s="6" t="s">
        <v>168</v>
      </c>
      <c r="D150" s="4" t="s">
        <v>169</v>
      </c>
      <c r="E150" s="7">
        <v>20</v>
      </c>
      <c r="F150" s="4" t="s">
        <v>64</v>
      </c>
      <c r="G150" s="4">
        <f>SUMIFS([1]怪物表!$A:$A,[1]怪物表!$B:$B,C150,[1]怪物表!$C:$C,D150)</f>
        <v>120205</v>
      </c>
      <c r="H150" s="8" t="str">
        <f>IF(G150="","",INDEX([1]怪物表!$C:$C,MATCH(G150,[1]怪物表!$A:$A,0)))</f>
        <v>剑兵2</v>
      </c>
      <c r="I150" s="4"/>
      <c r="J150" s="4" t="str">
        <f>IF(I150="","",INDEX([1]怪物阵型表!$B:$B,MATCH(I150,[1]怪物阵型表!$A:$A,0)))</f>
        <v/>
      </c>
      <c r="K150" s="4"/>
      <c r="L150" s="4"/>
      <c r="M150" s="4"/>
      <c r="N150" s="4"/>
      <c r="O150" s="4" t="str">
        <f>IF(N150="","",INDEX([2]物品表!$B:$B,MATCH(N150,[2]物品表!$A:$A,0)))</f>
        <v/>
      </c>
      <c r="P150" s="4"/>
      <c r="Q150" s="7" t="s">
        <v>31</v>
      </c>
      <c r="R150" s="7" t="s">
        <v>29</v>
      </c>
      <c r="S150" s="9">
        <f>INDEX('#怪物刷新配置索引'!$E:$E,MATCH(E150&amp;"-"&amp;F150,'#怪物刷新配置索引'!$D:$D,0),1)</f>
        <v>2</v>
      </c>
      <c r="T150" s="4"/>
      <c r="U150" s="9">
        <f>INDEX('#怪物刷新配置索引'!$F:$F,MATCH(E150&amp;"-"&amp;F150,'#怪物刷新配置索引'!$D:$D,0),1)</f>
        <v>3</v>
      </c>
      <c r="V150" s="7" t="str">
        <f t="shared" si="26"/>
        <v/>
      </c>
      <c r="W150" s="4"/>
      <c r="X150" s="4"/>
      <c r="Y150" s="4"/>
      <c r="Z150" s="28"/>
      <c r="AA150" s="77">
        <f>COUNTIF([3]经验升级表!$C:$C,"&lt;="&amp;SUMIFS($AB$4:AB150,$C$4:C150,C150))</f>
        <v>0</v>
      </c>
      <c r="AB150" s="77">
        <f>IFERROR(INDEX([1]怪物表!$U:$U,MATCH(G150,[1]怪物表!$A:$A,0),1)*S150/U150,0)*AC150</f>
        <v>0</v>
      </c>
      <c r="AC150" s="77">
        <f t="shared" si="24"/>
        <v>30</v>
      </c>
      <c r="AD150" s="77">
        <f>IFERROR(INDEX([1]怪物表!$J:$J,MATCH(G150,[1]怪物表!$A:$A,0),1),0)*AE150</f>
        <v>20</v>
      </c>
      <c r="AE150" s="77">
        <f t="shared" si="25"/>
        <v>20</v>
      </c>
    </row>
    <row r="151" spans="1:46" x14ac:dyDescent="0.45">
      <c r="A151" s="4"/>
      <c r="B151" s="7">
        <v>202032</v>
      </c>
      <c r="C151" s="6" t="s">
        <v>168</v>
      </c>
      <c r="D151" s="4" t="s">
        <v>169</v>
      </c>
      <c r="E151" s="7">
        <v>30</v>
      </c>
      <c r="F151" s="4" t="s">
        <v>64</v>
      </c>
      <c r="G151" s="4">
        <f>SUMIFS([1]怪物表!$A:$A,[1]怪物表!$B:$B,C151,[1]怪物表!$C:$C,D151)</f>
        <v>120205</v>
      </c>
      <c r="H151" s="8" t="str">
        <f>IF(G151="","",INDEX([1]怪物表!$C:$C,MATCH(G151,[1]怪物表!$A:$A,0)))</f>
        <v>剑兵2</v>
      </c>
      <c r="I151" s="4"/>
      <c r="J151" s="4" t="str">
        <f>IF(I151="","",INDEX([1]怪物阵型表!$B:$B,MATCH(I151,[1]怪物阵型表!$A:$A,0)))</f>
        <v/>
      </c>
      <c r="K151" s="4"/>
      <c r="L151" s="4"/>
      <c r="M151" s="4"/>
      <c r="N151" s="4"/>
      <c r="O151" s="4" t="str">
        <f>IF(N151="","",INDEX([2]物品表!$B:$B,MATCH(N151,[2]物品表!$A:$A,0)))</f>
        <v/>
      </c>
      <c r="P151" s="4"/>
      <c r="Q151" s="7" t="s">
        <v>31</v>
      </c>
      <c r="R151" s="7" t="s">
        <v>29</v>
      </c>
      <c r="S151" s="9">
        <f>INDEX('#怪物刷新配置索引'!$E:$E,MATCH(E151&amp;"-"&amp;F151,'#怪物刷新配置索引'!$D:$D,0),1)</f>
        <v>3</v>
      </c>
      <c r="T151" s="4"/>
      <c r="U151" s="9">
        <f>INDEX('#怪物刷新配置索引'!$F:$F,MATCH(E151&amp;"-"&amp;F151,'#怪物刷新配置索引'!$D:$D,0),1)</f>
        <v>3</v>
      </c>
      <c r="V151" s="4" t="str">
        <f t="shared" si="26"/>
        <v/>
      </c>
      <c r="W151" s="4"/>
      <c r="X151" s="4"/>
      <c r="Y151" s="4"/>
      <c r="Z151" s="28"/>
      <c r="AA151" s="77">
        <f>COUNTIF([3]经验升级表!$C:$C,"&lt;="&amp;SUMIFS($AB$4:AB151,$C$4:C151,C151))</f>
        <v>0</v>
      </c>
      <c r="AB151" s="77">
        <f>IFERROR(INDEX([1]怪物表!$U:$U,MATCH(G151,[1]怪物表!$A:$A,0),1)*S151/U151,0)*AC151</f>
        <v>0</v>
      </c>
      <c r="AC151" s="77">
        <f t="shared" si="24"/>
        <v>30</v>
      </c>
      <c r="AD151" s="77">
        <f>IFERROR(INDEX([1]怪物表!$J:$J,MATCH(G151,[1]怪物表!$A:$A,0),1),0)*AE151</f>
        <v>30</v>
      </c>
      <c r="AE151" s="77">
        <f t="shared" si="25"/>
        <v>30</v>
      </c>
    </row>
    <row r="152" spans="1:46" x14ac:dyDescent="0.45">
      <c r="A152" s="4"/>
      <c r="B152" s="7">
        <v>202033</v>
      </c>
      <c r="C152" s="6" t="s">
        <v>168</v>
      </c>
      <c r="D152" s="4" t="s">
        <v>170</v>
      </c>
      <c r="E152" s="7">
        <v>20</v>
      </c>
      <c r="F152" s="4" t="s">
        <v>64</v>
      </c>
      <c r="G152" s="4">
        <f>SUMIFS([1]怪物表!$A:$A,[1]怪物表!$B:$B,C152,[1]怪物表!$C:$C,D152)</f>
        <v>120207</v>
      </c>
      <c r="H152" s="8" t="str">
        <f>IF(G152="","",INDEX([1]怪物表!$C:$C,MATCH(G152,[1]怪物表!$A:$A,0)))</f>
        <v>骑兵2（灰）</v>
      </c>
      <c r="I152" s="4"/>
      <c r="J152" s="4" t="str">
        <f>IF(I152="","",INDEX([1]怪物阵型表!$B:$B,MATCH(I152,[1]怪物阵型表!$A:$A,0)))</f>
        <v/>
      </c>
      <c r="K152" s="4"/>
      <c r="L152" s="4"/>
      <c r="M152" s="4"/>
      <c r="N152" s="4"/>
      <c r="O152" s="4" t="str">
        <f>IF(N152="","",INDEX([2]物品表!$B:$B,MATCH(N152,[2]物品表!$A:$A,0)))</f>
        <v/>
      </c>
      <c r="P152" s="4"/>
      <c r="Q152" s="7" t="s">
        <v>31</v>
      </c>
      <c r="R152" s="7" t="s">
        <v>29</v>
      </c>
      <c r="S152" s="9">
        <f>INDEX('#怪物刷新配置索引'!$E:$E,MATCH(E152&amp;"-"&amp;F152,'#怪物刷新配置索引'!$D:$D,0),1)</f>
        <v>2</v>
      </c>
      <c r="T152" s="4"/>
      <c r="U152" s="9">
        <f>INDEX('#怪物刷新配置索引'!$F:$F,MATCH(E152&amp;"-"&amp;F152,'#怪物刷新配置索引'!$D:$D,0),1)</f>
        <v>3</v>
      </c>
      <c r="V152" s="4" t="str">
        <f t="shared" si="26"/>
        <v/>
      </c>
      <c r="W152" s="4"/>
      <c r="X152" s="7"/>
      <c r="Y152" s="7"/>
      <c r="Z152" s="28"/>
      <c r="AA152" s="77">
        <f>COUNTIF([3]经验升级表!$C:$C,"&lt;="&amp;SUMIFS($AB$4:AB152,$C$4:C152,C152))</f>
        <v>0</v>
      </c>
      <c r="AB152" s="77">
        <f>IFERROR(INDEX([1]怪物表!$U:$U,MATCH(G152,[1]怪物表!$A:$A,0),1)*S152/U152,0)*AC152</f>
        <v>0</v>
      </c>
      <c r="AC152" s="77">
        <f t="shared" si="24"/>
        <v>30</v>
      </c>
      <c r="AD152" s="77">
        <f>IFERROR(INDEX([1]怪物表!$J:$J,MATCH(G152,[1]怪物表!$A:$A,0),1),0)*AE152</f>
        <v>20</v>
      </c>
      <c r="AE152" s="77">
        <f t="shared" si="25"/>
        <v>20</v>
      </c>
    </row>
    <row r="153" spans="1:46" s="46" customFormat="1" x14ac:dyDescent="0.45">
      <c r="A153" s="20"/>
      <c r="B153" s="21">
        <v>202034</v>
      </c>
      <c r="C153" s="22" t="s">
        <v>168</v>
      </c>
      <c r="D153" s="20" t="s">
        <v>171</v>
      </c>
      <c r="E153" s="21"/>
      <c r="F153" s="20">
        <v>240</v>
      </c>
      <c r="G153" s="20">
        <f>IF(I153="",SUMIFS([1]怪物表!$A:$A,[1]怪物表!$B:$B,C153,[1]怪物表!$C:$C,D153),"")</f>
        <v>120211</v>
      </c>
      <c r="H153" s="23" t="str">
        <f>IF(G153="","",INDEX([1]怪物表!$C:$C,MATCH(G153,[1]怪物表!$A:$A,0)))</f>
        <v>大熊</v>
      </c>
      <c r="I153" s="20" t="s">
        <v>54</v>
      </c>
      <c r="J153" s="20" t="str">
        <f>IF(I153="","",INDEX([1]怪物阵型表!$B:$B,MATCH(I153,[1]怪物阵型表!$A:$A,0)))</f>
        <v/>
      </c>
      <c r="K153" s="20"/>
      <c r="L153" s="20"/>
      <c r="M153" s="20"/>
      <c r="N153" s="20"/>
      <c r="O153" s="20" t="str">
        <f>IF(N153="","",INDEX([2]物品表!$B:$B,MATCH(N153,[2]物品表!$A:$A,0)))</f>
        <v/>
      </c>
      <c r="P153" s="20"/>
      <c r="Q153" s="21" t="s">
        <v>120</v>
      </c>
      <c r="R153" s="21" t="s">
        <v>29</v>
      </c>
      <c r="S153" s="24">
        <v>1</v>
      </c>
      <c r="T153" s="20"/>
      <c r="U153" s="24">
        <v>0</v>
      </c>
      <c r="V153" s="20" t="str">
        <f>IF(W153=1,"TID_Survivor_Notice_Occur_2",IF(W153=2,"TID_Survivor_Notice_Occur_1",""))</f>
        <v/>
      </c>
      <c r="W153" s="20"/>
      <c r="X153" s="20"/>
      <c r="Y153" s="20"/>
      <c r="Z153" s="79"/>
      <c r="AA153" s="77">
        <f>COUNTIF([3]经验升级表!$C:$C,"&lt;="&amp;SUMIFS($AB$4:AB153,$C$4:C153,C153))</f>
        <v>0</v>
      </c>
      <c r="AB153" s="77">
        <f>IFERROR(INDEX([1]怪物表!$U:$U,MATCH(G153,[1]怪物表!$A:$A,0),1)*S153/U153,0)*AC153</f>
        <v>0</v>
      </c>
      <c r="AC153" s="77">
        <f t="shared" si="24"/>
        <v>1</v>
      </c>
      <c r="AD153" s="77">
        <f>IFERROR(INDEX([1]怪物表!$J:$J,MATCH(G153,[1]怪物表!$A:$A,0),1),0)*AE153</f>
        <v>0</v>
      </c>
      <c r="AE153" s="77">
        <f t="shared" si="25"/>
        <v>0</v>
      </c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</row>
    <row r="154" spans="1:46" x14ac:dyDescent="0.45">
      <c r="A154" s="4"/>
      <c r="B154" s="7">
        <v>202035</v>
      </c>
      <c r="C154" s="6" t="s">
        <v>53</v>
      </c>
      <c r="D154" s="4"/>
      <c r="E154" s="4"/>
      <c r="F154" s="4">
        <v>241</v>
      </c>
      <c r="G154" s="4" t="s">
        <v>54</v>
      </c>
      <c r="H154" s="8" t="str">
        <f>IF(G154="","",INDEX([1]怪物表!$C:$C,MATCH(G154,[1]怪物表!$A:$A,0)))</f>
        <v/>
      </c>
      <c r="I154" s="4">
        <v>200201</v>
      </c>
      <c r="J154" s="4" t="str">
        <f>IF(I154="","",INDEX([1]怪物阵型表!$B:$B,MATCH(I154,[1]怪物阵型表!$A:$A,0)))</f>
        <v>冲锋阵型</v>
      </c>
      <c r="K154" s="4"/>
      <c r="L154" s="4"/>
      <c r="M154" s="4"/>
      <c r="N154" s="4"/>
      <c r="O154" s="4" t="str">
        <f>IF(N154="","",INDEX([2]物品表!$B:$B,MATCH(N154,[2]物品表!$A:$A,0)))</f>
        <v/>
      </c>
      <c r="P154" s="4"/>
      <c r="Q154" s="7" t="s">
        <v>309</v>
      </c>
      <c r="R154" s="7" t="s">
        <v>29</v>
      </c>
      <c r="S154" s="9">
        <v>1</v>
      </c>
      <c r="T154" s="4"/>
      <c r="U154" s="9">
        <v>0</v>
      </c>
      <c r="V154" s="4" t="str">
        <f t="shared" si="26"/>
        <v/>
      </c>
      <c r="W154" s="4"/>
      <c r="X154" s="4"/>
      <c r="Y154" s="4"/>
      <c r="Z154" s="28"/>
      <c r="AA154" s="77">
        <f>COUNTIF([3]经验升级表!$C:$C,"&lt;="&amp;SUMIFS($AB$4:AB154,$C$4:C154,C154))</f>
        <v>0</v>
      </c>
      <c r="AB154" s="77">
        <f>IFERROR(INDEX([1]怪物表!$U:$U,MATCH(G154,[1]怪物表!$A:$A,0),1)*S154/U154,0)*AC154</f>
        <v>0</v>
      </c>
      <c r="AC154" s="77">
        <f t="shared" si="24"/>
        <v>1</v>
      </c>
      <c r="AD154" s="77">
        <f>IFERROR(INDEX([1]怪物表!$J:$J,MATCH(G154,[1]怪物表!$A:$A,0),1),0)*AE154</f>
        <v>0</v>
      </c>
      <c r="AE154" s="77">
        <f t="shared" si="25"/>
        <v>0</v>
      </c>
    </row>
    <row r="155" spans="1:46" x14ac:dyDescent="0.45">
      <c r="A155" s="4"/>
      <c r="B155" s="7">
        <v>202036</v>
      </c>
      <c r="C155" s="6" t="s">
        <v>53</v>
      </c>
      <c r="D155" s="4"/>
      <c r="E155" s="4"/>
      <c r="F155" s="4">
        <v>245</v>
      </c>
      <c r="G155" s="4" t="s">
        <v>54</v>
      </c>
      <c r="H155" s="8" t="str">
        <f>IF(G155="","",INDEX([1]怪物表!$C:$C,MATCH(G155,[1]怪物表!$A:$A,0)))</f>
        <v/>
      </c>
      <c r="I155" s="4">
        <v>200201</v>
      </c>
      <c r="J155" s="4" t="str">
        <f>IF(I155="","",INDEX([1]怪物阵型表!$B:$B,MATCH(I155,[1]怪物阵型表!$A:$A,0)))</f>
        <v>冲锋阵型</v>
      </c>
      <c r="K155" s="4"/>
      <c r="L155" s="4"/>
      <c r="M155" s="4"/>
      <c r="N155" s="4"/>
      <c r="O155" s="4" t="str">
        <f>IF(N155="","",INDEX([2]物品表!$B:$B,MATCH(N155,[2]物品表!$A:$A,0)))</f>
        <v/>
      </c>
      <c r="P155" s="4"/>
      <c r="Q155" s="7" t="s">
        <v>309</v>
      </c>
      <c r="R155" s="7" t="s">
        <v>29</v>
      </c>
      <c r="S155" s="9">
        <v>1</v>
      </c>
      <c r="T155" s="4"/>
      <c r="U155" s="9">
        <v>0</v>
      </c>
      <c r="V155" s="4" t="str">
        <f t="shared" si="26"/>
        <v/>
      </c>
      <c r="W155" s="4"/>
      <c r="X155" s="4"/>
      <c r="Y155" s="4"/>
      <c r="Z155" s="28"/>
      <c r="AA155" s="77">
        <f>COUNTIF([3]经验升级表!$C:$C,"&lt;="&amp;SUMIFS($AB$4:AB155,$C$4:C155,C155))</f>
        <v>0</v>
      </c>
      <c r="AB155" s="77">
        <f>IFERROR(INDEX([1]怪物表!$U:$U,MATCH(G155,[1]怪物表!$A:$A,0),1)*S155/U155,0)*AC155</f>
        <v>0</v>
      </c>
      <c r="AC155" s="77">
        <f t="shared" si="24"/>
        <v>1</v>
      </c>
      <c r="AD155" s="77">
        <f>IFERROR(INDEX([1]怪物表!$J:$J,MATCH(G155,[1]怪物表!$A:$A,0),1),0)*AE155</f>
        <v>0</v>
      </c>
      <c r="AE155" s="77">
        <f t="shared" si="25"/>
        <v>0</v>
      </c>
    </row>
    <row r="156" spans="1:46" x14ac:dyDescent="0.45">
      <c r="A156" s="4"/>
      <c r="B156" s="7">
        <v>202037</v>
      </c>
      <c r="C156" s="6" t="s">
        <v>168</v>
      </c>
      <c r="D156" s="4" t="s">
        <v>143</v>
      </c>
      <c r="E156" s="7">
        <v>60</v>
      </c>
      <c r="F156" s="4" t="s">
        <v>55</v>
      </c>
      <c r="G156" s="4">
        <f>SUMIFS([1]怪物表!$A:$A,[1]怪物表!$B:$B,C156,[1]怪物表!$C:$C,D156)</f>
        <v>120209</v>
      </c>
      <c r="H156" s="8" t="str">
        <f>IF(G156="","",INDEX([1]怪物表!$C:$C,MATCH(G156,[1]怪物表!$A:$A,0)))</f>
        <v>盾兵2（红）</v>
      </c>
      <c r="I156" s="4"/>
      <c r="J156" s="4" t="str">
        <f>IF(I156="","",INDEX([1]怪物阵型表!$B:$B,MATCH(I156,[1]怪物阵型表!$A:$A,0)))</f>
        <v/>
      </c>
      <c r="K156" s="4"/>
      <c r="L156" s="4"/>
      <c r="M156" s="4"/>
      <c r="N156" s="4"/>
      <c r="O156" s="4" t="str">
        <f>IF(N156="","",INDEX([2]物品表!$B:$B,MATCH(N156,[2]物品表!$A:$A,0)))</f>
        <v/>
      </c>
      <c r="P156" s="4"/>
      <c r="Q156" s="7" t="s">
        <v>31</v>
      </c>
      <c r="R156" s="7" t="s">
        <v>29</v>
      </c>
      <c r="S156" s="9">
        <f>INDEX('#怪物刷新配置索引'!$E:$E,MATCH(E156&amp;"-"&amp;F156,'#怪物刷新配置索引'!$D:$D,0),1)</f>
        <v>2</v>
      </c>
      <c r="T156" s="4"/>
      <c r="U156" s="9">
        <f>INDEX('#怪物刷新配置索引'!$F:$F,MATCH(E156&amp;"-"&amp;F156,'#怪物刷新配置索引'!$D:$D,0),1)</f>
        <v>1</v>
      </c>
      <c r="V156" s="4" t="str">
        <f t="shared" si="26"/>
        <v/>
      </c>
      <c r="W156" s="4"/>
      <c r="X156" s="4"/>
      <c r="Y156" s="7"/>
      <c r="Z156" s="28"/>
      <c r="AA156" s="77">
        <f>COUNTIF([3]经验升级表!$C:$C,"&lt;="&amp;SUMIFS($AB$4:AB156,$C$4:C156,C156))</f>
        <v>0</v>
      </c>
      <c r="AB156" s="77">
        <f>IFERROR(INDEX([1]怪物表!$U:$U,MATCH(G156,[1]怪物表!$A:$A,0),1)*S156/U156,0)*AC156</f>
        <v>0</v>
      </c>
      <c r="AC156" s="77">
        <f t="shared" si="24"/>
        <v>30</v>
      </c>
      <c r="AD156" s="77">
        <f>IFERROR(INDEX([1]怪物表!$J:$J,MATCH(G156,[1]怪物表!$A:$A,0),1),0)*AE156</f>
        <v>60</v>
      </c>
      <c r="AE156" s="77">
        <f t="shared" si="25"/>
        <v>60</v>
      </c>
    </row>
    <row r="157" spans="1:46" x14ac:dyDescent="0.45">
      <c r="A157" s="4"/>
      <c r="B157" s="7">
        <v>202038</v>
      </c>
      <c r="C157" s="6" t="s">
        <v>168</v>
      </c>
      <c r="D157" s="4" t="s">
        <v>143</v>
      </c>
      <c r="E157" s="7">
        <v>120</v>
      </c>
      <c r="F157" s="4" t="s">
        <v>55</v>
      </c>
      <c r="G157" s="4">
        <f>SUMIFS([1]怪物表!$A:$A,[1]怪物表!$B:$B,C157,[1]怪物表!$C:$C,D157)</f>
        <v>120209</v>
      </c>
      <c r="H157" s="8" t="str">
        <f>IF(G157="","",INDEX([1]怪物表!$C:$C,MATCH(G157,[1]怪物表!$A:$A,0)))</f>
        <v>盾兵2（红）</v>
      </c>
      <c r="I157" s="4"/>
      <c r="J157" s="4" t="str">
        <f>IF(I157="","",INDEX([1]怪物阵型表!$B:$B,MATCH(I157,[1]怪物阵型表!$A:$A,0)))</f>
        <v/>
      </c>
      <c r="K157" s="4"/>
      <c r="L157" s="4"/>
      <c r="M157" s="4"/>
      <c r="N157" s="4"/>
      <c r="O157" s="4" t="str">
        <f>IF(N157="","",INDEX([2]物品表!$B:$B,MATCH(N157,[2]物品表!$A:$A,0)))</f>
        <v/>
      </c>
      <c r="P157" s="4"/>
      <c r="Q157" s="7" t="s">
        <v>31</v>
      </c>
      <c r="R157" s="7" t="s">
        <v>29</v>
      </c>
      <c r="S157" s="9">
        <f>INDEX('#怪物刷新配置索引'!$E:$E,MATCH(E157&amp;"-"&amp;F157,'#怪物刷新配置索引'!$D:$D,0),1)</f>
        <v>4</v>
      </c>
      <c r="T157" s="4"/>
      <c r="U157" s="9">
        <f>INDEX('#怪物刷新配置索引'!$F:$F,MATCH(E157&amp;"-"&amp;F157,'#怪物刷新配置索引'!$D:$D,0),1)</f>
        <v>1</v>
      </c>
      <c r="V157" s="4" t="str">
        <f t="shared" si="26"/>
        <v/>
      </c>
      <c r="W157" s="4"/>
      <c r="X157" s="4"/>
      <c r="Y157" s="7"/>
      <c r="Z157" s="28"/>
      <c r="AA157" s="77">
        <f>COUNTIF([3]经验升级表!$C:$C,"&lt;="&amp;SUMIFS($AB$4:AB157,$C$4:C157,C157))</f>
        <v>0</v>
      </c>
      <c r="AB157" s="77">
        <f>IFERROR(INDEX([1]怪物表!$U:$U,MATCH(G157,[1]怪物表!$A:$A,0),1)*S157/U157,0)*AC157</f>
        <v>0</v>
      </c>
      <c r="AC157" s="77">
        <f t="shared" si="24"/>
        <v>30</v>
      </c>
      <c r="AD157" s="77">
        <f>IFERROR(INDEX([1]怪物表!$J:$J,MATCH(G157,[1]怪物表!$A:$A,0),1),0)*AE157</f>
        <v>120</v>
      </c>
      <c r="AE157" s="77">
        <f t="shared" si="25"/>
        <v>120</v>
      </c>
    </row>
    <row r="158" spans="1:46" x14ac:dyDescent="0.45">
      <c r="A158" s="4"/>
      <c r="B158" s="7">
        <v>202039</v>
      </c>
      <c r="C158" s="6" t="s">
        <v>168</v>
      </c>
      <c r="D158" s="4" t="s">
        <v>170</v>
      </c>
      <c r="E158" s="7">
        <v>20</v>
      </c>
      <c r="F158" s="4" t="s">
        <v>55</v>
      </c>
      <c r="G158" s="4">
        <f>SUMIFS([1]怪物表!$A:$A,[1]怪物表!$B:$B,C158,[1]怪物表!$C:$C,D158)</f>
        <v>120207</v>
      </c>
      <c r="H158" s="8" t="str">
        <f>IF(G158="","",INDEX([1]怪物表!$C:$C,MATCH(G158,[1]怪物表!$A:$A,0)))</f>
        <v>骑兵2（灰）</v>
      </c>
      <c r="I158" s="4"/>
      <c r="J158" s="4" t="str">
        <f>IF(I158="","",INDEX([1]怪物阵型表!$B:$B,MATCH(I158,[1]怪物阵型表!$A:$A,0)))</f>
        <v/>
      </c>
      <c r="K158" s="4"/>
      <c r="L158" s="4"/>
      <c r="M158" s="4"/>
      <c r="N158" s="4"/>
      <c r="O158" s="4" t="str">
        <f>IF(N158="","",INDEX([2]物品表!$B:$B,MATCH(N158,[2]物品表!$A:$A,0)))</f>
        <v/>
      </c>
      <c r="P158" s="4"/>
      <c r="Q158" s="7" t="s">
        <v>31</v>
      </c>
      <c r="R158" s="7" t="s">
        <v>29</v>
      </c>
      <c r="S158" s="9">
        <f>INDEX('#怪物刷新配置索引'!$E:$E,MATCH(E158&amp;"-"&amp;F158,'#怪物刷新配置索引'!$D:$D,0),1)</f>
        <v>2</v>
      </c>
      <c r="T158" s="4"/>
      <c r="U158" s="9">
        <f>INDEX('#怪物刷新配置索引'!$F:$F,MATCH(E158&amp;"-"&amp;F158,'#怪物刷新配置索引'!$D:$D,0),1)</f>
        <v>3</v>
      </c>
      <c r="V158" s="4" t="str">
        <f t="shared" si="26"/>
        <v/>
      </c>
      <c r="W158" s="4"/>
      <c r="X158" s="7"/>
      <c r="Y158" s="7"/>
      <c r="Z158" s="28"/>
      <c r="AA158" s="77">
        <f>COUNTIF([3]经验升级表!$C:$C,"&lt;="&amp;SUMIFS($AB$4:AB158,$C$4:C158,C158))</f>
        <v>0</v>
      </c>
      <c r="AB158" s="77">
        <f>IFERROR(INDEX([1]怪物表!$U:$U,MATCH(G158,[1]怪物表!$A:$A,0),1)*S158/U158,0)*AC158</f>
        <v>0</v>
      </c>
      <c r="AC158" s="77">
        <f t="shared" si="24"/>
        <v>30</v>
      </c>
      <c r="AD158" s="77">
        <f>IFERROR(INDEX([1]怪物表!$J:$J,MATCH(G158,[1]怪物表!$A:$A,0),1),0)*AE158</f>
        <v>20</v>
      </c>
      <c r="AE158" s="77">
        <f t="shared" si="25"/>
        <v>20</v>
      </c>
    </row>
    <row r="159" spans="1:46" x14ac:dyDescent="0.45">
      <c r="A159" s="4"/>
      <c r="B159" s="7">
        <v>202040</v>
      </c>
      <c r="C159" s="6" t="s">
        <v>168</v>
      </c>
      <c r="D159" s="4" t="s">
        <v>143</v>
      </c>
      <c r="E159" s="7">
        <v>60</v>
      </c>
      <c r="F159" s="4" t="s">
        <v>315</v>
      </c>
      <c r="G159" s="4">
        <f>SUMIFS([1]怪物表!$A:$A,[1]怪物表!$B:$B,C159,[1]怪物表!$C:$C,D159)</f>
        <v>120209</v>
      </c>
      <c r="H159" s="8" t="str">
        <f>IF(G159="","",INDEX([1]怪物表!$C:$C,MATCH(G159,[1]怪物表!$A:$A,0)))</f>
        <v>盾兵2（红）</v>
      </c>
      <c r="I159" s="4"/>
      <c r="J159" s="4" t="str">
        <f>IF(I159="","",INDEX([1]怪物阵型表!$B:$B,MATCH(I159,[1]怪物阵型表!$A:$A,0)))</f>
        <v/>
      </c>
      <c r="K159" s="4"/>
      <c r="L159" s="4"/>
      <c r="M159" s="4"/>
      <c r="N159" s="4"/>
      <c r="O159" s="4" t="str">
        <f>IF(N159="","",INDEX([2]物品表!$B:$B,MATCH(N159,[2]物品表!$A:$A,0)))</f>
        <v/>
      </c>
      <c r="P159" s="4"/>
      <c r="Q159" s="7" t="s">
        <v>31</v>
      </c>
      <c r="R159" s="7" t="s">
        <v>29</v>
      </c>
      <c r="S159" s="9">
        <v>4</v>
      </c>
      <c r="T159" s="4"/>
      <c r="U159" s="9">
        <v>2</v>
      </c>
      <c r="V159" s="4" t="str">
        <f t="shared" ref="V159:V224" si="28">IF(W159=1,"TID_Survivor_Notice_Occur_2",IF(W159=2,"TID_Survivor_Notice_Occur_1",""))</f>
        <v/>
      </c>
      <c r="W159" s="4"/>
      <c r="X159" s="4"/>
      <c r="Y159" s="7"/>
      <c r="Z159" s="28"/>
      <c r="AA159" s="77">
        <f>COUNTIF([3]经验升级表!$C:$C,"&lt;="&amp;SUMIFS($AB$4:AB159,$C$4:C159,C159))</f>
        <v>0</v>
      </c>
      <c r="AB159" s="77">
        <f>IFERROR(INDEX([1]怪物表!$U:$U,MATCH(G159,[1]怪物表!$A:$A,0),1)*S159/U159,0)*AC159</f>
        <v>0</v>
      </c>
      <c r="AC159" s="77">
        <f t="shared" si="24"/>
        <v>25</v>
      </c>
      <c r="AD159" s="77">
        <f>IFERROR(INDEX([1]怪物表!$J:$J,MATCH(G159,[1]怪物表!$A:$A,0),1),0)*AE159</f>
        <v>50</v>
      </c>
      <c r="AE159" s="77">
        <f t="shared" si="25"/>
        <v>50</v>
      </c>
    </row>
    <row r="160" spans="1:46" x14ac:dyDescent="0.45">
      <c r="A160" s="4"/>
      <c r="B160" s="7">
        <v>202041</v>
      </c>
      <c r="C160" s="6" t="s">
        <v>168</v>
      </c>
      <c r="D160" s="4" t="s">
        <v>143</v>
      </c>
      <c r="E160" s="7">
        <v>60</v>
      </c>
      <c r="F160" s="4" t="s">
        <v>315</v>
      </c>
      <c r="G160" s="4">
        <f>SUMIFS([1]怪物表!$A:$A,[1]怪物表!$B:$B,C160,[1]怪物表!$C:$C,D160)</f>
        <v>120209</v>
      </c>
      <c r="H160" s="8" t="str">
        <f>IF(G160="","",INDEX([1]怪物表!$C:$C,MATCH(G160,[1]怪物表!$A:$A,0)))</f>
        <v>盾兵2（红）</v>
      </c>
      <c r="I160" s="4"/>
      <c r="J160" s="4" t="str">
        <f>IF(I160="","",INDEX([1]怪物阵型表!$B:$B,MATCH(I160,[1]怪物阵型表!$A:$A,0)))</f>
        <v/>
      </c>
      <c r="K160" s="4"/>
      <c r="L160" s="4"/>
      <c r="M160" s="4"/>
      <c r="N160" s="4"/>
      <c r="O160" s="4" t="str">
        <f>IF(N160="","",INDEX([2]物品表!$B:$B,MATCH(N160,[2]物品表!$A:$A,0)))</f>
        <v/>
      </c>
      <c r="P160" s="4"/>
      <c r="Q160" s="7" t="s">
        <v>31</v>
      </c>
      <c r="R160" s="7" t="s">
        <v>29</v>
      </c>
      <c r="S160" s="9">
        <v>4</v>
      </c>
      <c r="T160" s="4"/>
      <c r="U160" s="9">
        <v>2</v>
      </c>
      <c r="V160" s="4" t="str">
        <f t="shared" si="28"/>
        <v/>
      </c>
      <c r="W160" s="4"/>
      <c r="X160" s="4"/>
      <c r="Y160" s="4"/>
      <c r="Z160" s="28"/>
      <c r="AA160" s="77">
        <f>COUNTIF([3]经验升级表!$C:$C,"&lt;="&amp;SUMIFS($AB$4:AB160,$C$4:C160,C160))</f>
        <v>0</v>
      </c>
      <c r="AB160" s="77">
        <f>IFERROR(INDEX([1]怪物表!$U:$U,MATCH(G160,[1]怪物表!$A:$A,0),1)*S160/U160,0)*AC160</f>
        <v>0</v>
      </c>
      <c r="AC160" s="77">
        <f t="shared" si="24"/>
        <v>25</v>
      </c>
      <c r="AD160" s="77">
        <f>IFERROR(INDEX([1]怪物表!$J:$J,MATCH(G160,[1]怪物表!$A:$A,0),1),0)*AE160</f>
        <v>50</v>
      </c>
      <c r="AE160" s="77">
        <f t="shared" si="25"/>
        <v>50</v>
      </c>
    </row>
    <row r="161" spans="1:46" x14ac:dyDescent="0.45">
      <c r="A161" s="4"/>
      <c r="B161" s="7">
        <v>202042</v>
      </c>
      <c r="C161" s="6" t="s">
        <v>168</v>
      </c>
      <c r="D161" s="4" t="s">
        <v>143</v>
      </c>
      <c r="E161" s="7">
        <v>60</v>
      </c>
      <c r="F161" s="4" t="s">
        <v>315</v>
      </c>
      <c r="G161" s="4">
        <f>SUMIFS([1]怪物表!$A:$A,[1]怪物表!$B:$B,C161,[1]怪物表!$C:$C,D161)</f>
        <v>120209</v>
      </c>
      <c r="H161" s="8" t="str">
        <f>IF(G161="","",INDEX([1]怪物表!$C:$C,MATCH(G161,[1]怪物表!$A:$A,0)))</f>
        <v>盾兵2（红）</v>
      </c>
      <c r="I161" s="4"/>
      <c r="J161" s="4" t="str">
        <f>IF(I161="","",INDEX([1]怪物阵型表!$B:$B,MATCH(I161,[1]怪物阵型表!$A:$A,0)))</f>
        <v/>
      </c>
      <c r="K161" s="4"/>
      <c r="L161" s="4"/>
      <c r="M161" s="4"/>
      <c r="N161" s="4"/>
      <c r="O161" s="4" t="str">
        <f>IF(N161="","",INDEX([2]物品表!$B:$B,MATCH(N161,[2]物品表!$A:$A,0)))</f>
        <v/>
      </c>
      <c r="P161" s="4"/>
      <c r="Q161" s="7" t="s">
        <v>31</v>
      </c>
      <c r="R161" s="7" t="s">
        <v>29</v>
      </c>
      <c r="S161" s="9">
        <v>4</v>
      </c>
      <c r="T161" s="4"/>
      <c r="U161" s="9">
        <v>2</v>
      </c>
      <c r="V161" s="4" t="str">
        <f t="shared" si="28"/>
        <v/>
      </c>
      <c r="W161" s="4"/>
      <c r="X161" s="4"/>
      <c r="Y161" s="4"/>
      <c r="Z161" s="28"/>
      <c r="AA161" s="77">
        <f>COUNTIF([3]经验升级表!$C:$C,"&lt;="&amp;SUMIFS($AB$4:AB161,$C$4:C161,C161))</f>
        <v>0</v>
      </c>
      <c r="AB161" s="77">
        <f>IFERROR(INDEX([1]怪物表!$U:$U,MATCH(G161,[1]怪物表!$A:$A,0),1)*S161/U161,0)*AC161</f>
        <v>0</v>
      </c>
      <c r="AC161" s="77">
        <f t="shared" si="24"/>
        <v>25</v>
      </c>
      <c r="AD161" s="77">
        <f>IFERROR(INDEX([1]怪物表!$J:$J,MATCH(G161,[1]怪物表!$A:$A,0),1),0)*AE161</f>
        <v>50</v>
      </c>
      <c r="AE161" s="77">
        <f t="shared" si="25"/>
        <v>50</v>
      </c>
    </row>
    <row r="162" spans="1:46" s="47" customFormat="1" x14ac:dyDescent="0.45">
      <c r="A162" s="81"/>
      <c r="B162" s="82">
        <v>202043</v>
      </c>
      <c r="C162" s="83" t="s">
        <v>53</v>
      </c>
      <c r="D162" s="81"/>
      <c r="E162" s="81"/>
      <c r="F162" s="81">
        <v>300</v>
      </c>
      <c r="G162" s="81">
        <v>120212</v>
      </c>
      <c r="H162" s="84" t="str">
        <f>IF(G162="","",INDEX([1]怪物表!$C:$C,MATCH(G162,[1]怪物表!$A:$A,0)))</f>
        <v>大狼人</v>
      </c>
      <c r="I162" s="81" t="s">
        <v>54</v>
      </c>
      <c r="J162" s="81" t="str">
        <f>IF(I162="","",INDEX([1]怪物阵型表!$B:$B,MATCH(I162,[1]怪物阵型表!$A:$A,0)))</f>
        <v/>
      </c>
      <c r="K162" s="81"/>
      <c r="L162" s="81"/>
      <c r="M162" s="81"/>
      <c r="N162" s="81"/>
      <c r="O162" s="81" t="str">
        <f>IF(N162="","",INDEX([2]物品表!$B:$B,MATCH(N162,[2]物品表!$A:$A,0)))</f>
        <v/>
      </c>
      <c r="P162" s="81"/>
      <c r="Q162" s="82" t="s">
        <v>120</v>
      </c>
      <c r="R162" s="82" t="s">
        <v>29</v>
      </c>
      <c r="S162" s="85">
        <v>1</v>
      </c>
      <c r="T162" s="81"/>
      <c r="U162" s="85">
        <v>0</v>
      </c>
      <c r="V162" s="81" t="str">
        <f t="shared" si="28"/>
        <v>TID_Survivor_Notice_Occur_1</v>
      </c>
      <c r="W162" s="81">
        <v>2</v>
      </c>
      <c r="X162" s="81"/>
      <c r="Y162" s="81"/>
      <c r="Z162" s="86"/>
      <c r="AA162" s="77">
        <f>COUNTIF([3]经验升级表!$C:$C,"&lt;="&amp;SUMIFS($AB$4:AB162,$C$4:C162,C162))</f>
        <v>0</v>
      </c>
      <c r="AB162" s="77">
        <f>IFERROR(INDEX([1]怪物表!$U:$U,MATCH(G162,[1]怪物表!$A:$A,0),1)*S162/U162,0)*AC162</f>
        <v>0</v>
      </c>
      <c r="AC162" s="77">
        <f t="shared" si="24"/>
        <v>1</v>
      </c>
      <c r="AD162" s="77">
        <f>IFERROR(INDEX([1]怪物表!$J:$J,MATCH(G162,[1]怪物表!$A:$A,0),1),0)*AE162</f>
        <v>0</v>
      </c>
      <c r="AE162" s="77">
        <f t="shared" si="25"/>
        <v>0</v>
      </c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</row>
    <row r="163" spans="1:46" x14ac:dyDescent="0.45">
      <c r="A163" s="4"/>
      <c r="B163" s="7">
        <v>202044</v>
      </c>
      <c r="C163" s="6" t="s">
        <v>53</v>
      </c>
      <c r="D163" s="4"/>
      <c r="E163" s="4"/>
      <c r="F163" s="4">
        <v>300</v>
      </c>
      <c r="G163" s="4"/>
      <c r="H163" s="8" t="str">
        <f>IF(G163="","",INDEX([1]怪物表!$C:$C,MATCH(G163,[1]怪物表!$A:$A,0)))</f>
        <v/>
      </c>
      <c r="I163" s="4">
        <v>200103</v>
      </c>
      <c r="J163" s="4" t="str">
        <f>IF(I163="","",INDEX([1]怪物阵型表!$B:$B,MATCH(I163,[1]怪物阵型表!$A:$A,0)))</f>
        <v>圆环防御怪物阵型</v>
      </c>
      <c r="K163" s="4"/>
      <c r="L163" s="4"/>
      <c r="M163" s="4"/>
      <c r="N163" s="4"/>
      <c r="O163" s="4" t="str">
        <f>IF(N163="","",INDEX([2]物品表!$B:$B,MATCH(N163,[2]物品表!$A:$A,0)))</f>
        <v/>
      </c>
      <c r="P163" s="4"/>
      <c r="Q163" s="7" t="s">
        <v>119</v>
      </c>
      <c r="R163" s="7" t="s">
        <v>29</v>
      </c>
      <c r="S163" s="9">
        <v>1</v>
      </c>
      <c r="T163" s="4"/>
      <c r="U163" s="9">
        <v>0</v>
      </c>
      <c r="V163" s="4"/>
      <c r="W163" s="4"/>
      <c r="X163" s="4"/>
      <c r="Y163" s="4"/>
      <c r="Z163" s="28"/>
      <c r="AA163" s="77">
        <f>COUNTIF([3]经验升级表!$C:$C,"&lt;="&amp;SUMIFS($AB$4:AB163,$C$4:C163,C163))</f>
        <v>0</v>
      </c>
      <c r="AB163" s="77">
        <f>IFERROR(INDEX([1]怪物表!$U:$U,MATCH(G163,[1]怪物表!$A:$A,0),1)*S163/U163,0)*AC163</f>
        <v>0</v>
      </c>
      <c r="AC163" s="77">
        <f t="shared" si="24"/>
        <v>1</v>
      </c>
      <c r="AD163" s="77">
        <f>IFERROR(INDEX([1]怪物表!$J:$J,MATCH(G163,[1]怪物表!$A:$A,0),1),0)*AE163</f>
        <v>0</v>
      </c>
      <c r="AE163" s="77">
        <f t="shared" si="25"/>
        <v>0</v>
      </c>
    </row>
    <row r="164" spans="1:46" x14ac:dyDescent="0.45">
      <c r="A164" s="4"/>
      <c r="B164" s="7">
        <v>202901</v>
      </c>
      <c r="C164" s="6" t="s">
        <v>168</v>
      </c>
      <c r="D164" s="4" t="s">
        <v>142</v>
      </c>
      <c r="E164" s="7"/>
      <c r="F164" s="4">
        <v>0</v>
      </c>
      <c r="G164" s="4"/>
      <c r="H164" s="8" t="str">
        <f>IF(G164="","",INDEX([1]怪物表!$C:$C,MATCH(G164,[1]怪物表!$A:$A,0)))</f>
        <v/>
      </c>
      <c r="I164" s="4"/>
      <c r="J164" s="4" t="str">
        <f>IF(I164="","",INDEX([1]怪物阵型表!$B:$B,MATCH(I164,[1]怪物阵型表!$A:$A,0)))</f>
        <v/>
      </c>
      <c r="K164" s="4"/>
      <c r="L164" s="4"/>
      <c r="M164" s="4"/>
      <c r="N164" s="4">
        <v>4</v>
      </c>
      <c r="O164" s="4" t="str">
        <f>IF(N164="","",INDEX([2]物品表!$B:$B,MATCH(N164,[2]物品表!$A:$A,0)))</f>
        <v>Survivor_Item_3</v>
      </c>
      <c r="P164" s="4"/>
      <c r="Q164" s="7" t="s">
        <v>302</v>
      </c>
      <c r="R164" s="7" t="s">
        <v>29</v>
      </c>
      <c r="S164" s="9">
        <v>8</v>
      </c>
      <c r="T164" s="4"/>
      <c r="U164" s="9">
        <v>0</v>
      </c>
      <c r="V164" s="4" t="str">
        <f t="shared" si="28"/>
        <v/>
      </c>
      <c r="W164" s="4"/>
      <c r="X164" s="4"/>
      <c r="Y164" s="4"/>
      <c r="Z164" s="28"/>
      <c r="AA164" s="77">
        <f>COUNTIF([3]经验升级表!$C:$C,"&lt;="&amp;SUMIFS($AB$4:AB164,$C$4:C164,C164))</f>
        <v>0</v>
      </c>
      <c r="AB164" s="77">
        <f>IFERROR(INDEX([1]怪物表!$U:$U,MATCH(G164,[1]怪物表!$A:$A,0),1)*S164/U164,0)*AC164</f>
        <v>0</v>
      </c>
      <c r="AC164" s="77">
        <f t="shared" si="24"/>
        <v>1</v>
      </c>
      <c r="AD164" s="77">
        <f>IFERROR(INDEX([1]怪物表!$J:$J,MATCH(G164,[1]怪物表!$A:$A,0),1),0)*AE164</f>
        <v>0</v>
      </c>
      <c r="AE164" s="77">
        <f t="shared" si="25"/>
        <v>0</v>
      </c>
    </row>
    <row r="165" spans="1:46" x14ac:dyDescent="0.45">
      <c r="A165" s="4"/>
      <c r="B165" s="7">
        <v>202902</v>
      </c>
      <c r="C165" s="6" t="s">
        <v>168</v>
      </c>
      <c r="D165" s="4" t="s">
        <v>47</v>
      </c>
      <c r="E165" s="7"/>
      <c r="F165" s="4" t="s">
        <v>117</v>
      </c>
      <c r="G165" s="4"/>
      <c r="H165" s="8" t="str">
        <f>IF(G165="","",INDEX([1]怪物表!$C:$C,MATCH(G165,[1]怪物表!$A:$A,0)))</f>
        <v/>
      </c>
      <c r="I165" s="4"/>
      <c r="J165" s="4" t="str">
        <f>IF(I165="","",INDEX([1]怪物阵型表!$B:$B,MATCH(I165,[1]怪物阵型表!$A:$A,0)))</f>
        <v/>
      </c>
      <c r="K165" s="4"/>
      <c r="L165" s="4"/>
      <c r="M165" s="4"/>
      <c r="N165" s="4">
        <v>17</v>
      </c>
      <c r="O165" s="4" t="str">
        <f>IF(N165="","",INDEX([2]物品表!$B:$B,MATCH(N165,[2]物品表!$A:$A,0)))</f>
        <v>Survivor_Item_8</v>
      </c>
      <c r="P165" s="4"/>
      <c r="Q165" s="7" t="s">
        <v>107</v>
      </c>
      <c r="R165" s="7" t="s">
        <v>29</v>
      </c>
      <c r="S165" s="9">
        <v>1</v>
      </c>
      <c r="T165" s="4"/>
      <c r="U165" s="9">
        <v>16</v>
      </c>
      <c r="V165" s="4" t="str">
        <f t="shared" si="28"/>
        <v/>
      </c>
      <c r="W165" s="4"/>
      <c r="X165" s="4"/>
      <c r="Y165" s="4"/>
      <c r="Z165" s="28"/>
      <c r="AA165" s="77">
        <f>COUNTIF([3]经验升级表!$C:$C,"&lt;="&amp;SUMIFS($AB$4:AB165,$C$4:C165,C165))</f>
        <v>0</v>
      </c>
      <c r="AB165" s="77">
        <f>IFERROR(INDEX([1]怪物表!$U:$U,MATCH(G165,[1]怪物表!$A:$A,0),1)*S165/U165,0)*AC165</f>
        <v>0</v>
      </c>
      <c r="AC165" s="77">
        <f t="shared" si="24"/>
        <v>270</v>
      </c>
      <c r="AD165" s="77">
        <f>IFERROR(INDEX([1]怪物表!$J:$J,MATCH(G165,[1]怪物表!$A:$A,0),1),0)*AE165</f>
        <v>0</v>
      </c>
      <c r="AE165" s="77">
        <f t="shared" si="25"/>
        <v>17</v>
      </c>
    </row>
    <row r="166" spans="1:46" x14ac:dyDescent="0.45">
      <c r="A166" s="4"/>
      <c r="B166" s="7">
        <v>202903</v>
      </c>
      <c r="C166" s="6" t="s">
        <v>168</v>
      </c>
      <c r="D166" s="4" t="s">
        <v>51</v>
      </c>
      <c r="E166" s="7"/>
      <c r="F166" s="4" t="s">
        <v>118</v>
      </c>
      <c r="G166" s="4"/>
      <c r="H166" s="8" t="str">
        <f>IF(G166="","",INDEX([1]怪物表!$C:$C,MATCH(G166,[1]怪物表!$A:$A,0)))</f>
        <v/>
      </c>
      <c r="I166" s="4"/>
      <c r="J166" s="4" t="str">
        <f>IF(I166="","",INDEX([1]怪物阵型表!$B:$B,MATCH(I166,[1]怪物阵型表!$A:$A,0)))</f>
        <v/>
      </c>
      <c r="K166" s="4"/>
      <c r="L166" s="4"/>
      <c r="M166" s="4"/>
      <c r="N166" s="4">
        <v>3001</v>
      </c>
      <c r="O166" s="4" t="str">
        <f>IF(N166="","",INDEX([2]物品表!$B:$B,MATCH(N166,[2]物品表!$A:$A,0)))</f>
        <v>Survivor_Item_8</v>
      </c>
      <c r="P166" s="4"/>
      <c r="Q166" s="7" t="s">
        <v>107</v>
      </c>
      <c r="R166" s="7" t="s">
        <v>29</v>
      </c>
      <c r="S166" s="9">
        <v>1</v>
      </c>
      <c r="T166" s="4"/>
      <c r="U166" s="9">
        <v>16</v>
      </c>
      <c r="V166" s="4" t="str">
        <f t="shared" si="28"/>
        <v/>
      </c>
      <c r="W166" s="4"/>
      <c r="X166" s="4"/>
      <c r="Y166" s="4"/>
      <c r="Z166" s="28"/>
      <c r="AA166" s="77">
        <f>COUNTIF([3]经验升级表!$C:$C,"&lt;="&amp;SUMIFS($AB$4:AB166,$C$4:C166,C166))</f>
        <v>0</v>
      </c>
      <c r="AB166" s="77">
        <f>IFERROR(INDEX([1]怪物表!$U:$U,MATCH(G166,[1]怪物表!$A:$A,0),1)*S166/U166,0)*AC166</f>
        <v>0</v>
      </c>
      <c r="AC166" s="77">
        <f t="shared" si="24"/>
        <v>280</v>
      </c>
      <c r="AD166" s="77">
        <f>IFERROR(INDEX([1]怪物表!$J:$J,MATCH(G166,[1]怪物表!$A:$A,0),1),0)*AE166</f>
        <v>0</v>
      </c>
      <c r="AE166" s="77">
        <f t="shared" si="25"/>
        <v>18</v>
      </c>
    </row>
    <row r="167" spans="1:46" s="44" customFormat="1" x14ac:dyDescent="0.45">
      <c r="A167" s="15">
        <v>203</v>
      </c>
      <c r="B167" s="16">
        <v>203001</v>
      </c>
      <c r="C167" s="17" t="s">
        <v>172</v>
      </c>
      <c r="D167" s="15" t="s">
        <v>122</v>
      </c>
      <c r="E167" s="15">
        <v>5</v>
      </c>
      <c r="F167" s="15">
        <v>0</v>
      </c>
      <c r="G167" s="15">
        <f>IF(I167="",SUMIFS([1]怪物表!$A:$A,[1]怪物表!$B:$B,C167,[1]怪物表!$C:$C,D167),"")</f>
        <v>120302</v>
      </c>
      <c r="H167" s="18" t="str">
        <f>IF(G167="","",INDEX([1]怪物表!$C:$C,MATCH(G167,[1]怪物表!$A:$A,0)))</f>
        <v>小狼</v>
      </c>
      <c r="I167" s="15"/>
      <c r="J167" s="15" t="str">
        <f>IF(I167="","",INDEX([1]怪物阵型表!$B:$B,MATCH(I167,[1]怪物阵型表!$A:$A,0)))</f>
        <v/>
      </c>
      <c r="K167" s="15"/>
      <c r="L167" s="15"/>
      <c r="M167" s="15"/>
      <c r="N167" s="16"/>
      <c r="O167" s="16" t="str">
        <f>IF(N167="","",INDEX([2]物品表!$B:$B,MATCH(N167,[2]物品表!$A:$A,0)))</f>
        <v/>
      </c>
      <c r="P167" s="16"/>
      <c r="Q167" s="16" t="s">
        <v>107</v>
      </c>
      <c r="R167" s="16" t="s">
        <v>29</v>
      </c>
      <c r="S167" s="19">
        <v>5</v>
      </c>
      <c r="T167" s="15"/>
      <c r="U167" s="19">
        <v>0</v>
      </c>
      <c r="V167" s="15" t="str">
        <f t="shared" si="28"/>
        <v/>
      </c>
      <c r="W167" s="15"/>
      <c r="X167" s="15"/>
      <c r="Y167" s="15"/>
      <c r="Z167" s="76"/>
      <c r="AA167" s="77">
        <f>COUNTIF([3]经验升级表!$C:$C,"&lt;="&amp;SUMIFS($AB$4:AB167,$C$4:C167,C167))</f>
        <v>0</v>
      </c>
      <c r="AB167" s="77">
        <f>IFERROR(INDEX([1]怪物表!$U:$U,MATCH(G167,[1]怪物表!$A:$A,0),1)*S167/U167,0)*AC167</f>
        <v>0</v>
      </c>
      <c r="AC167" s="77">
        <f t="shared" si="24"/>
        <v>1</v>
      </c>
      <c r="AD167" s="77">
        <f>IFERROR(INDEX([1]怪物表!$J:$J,MATCH(G167,[1]怪物表!$A:$A,0),1),0)*AE167</f>
        <v>0</v>
      </c>
      <c r="AE167" s="77">
        <f t="shared" si="25"/>
        <v>0</v>
      </c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</row>
    <row r="168" spans="1:46" x14ac:dyDescent="0.45">
      <c r="A168" s="4"/>
      <c r="B168" s="7">
        <v>203002</v>
      </c>
      <c r="C168" s="6" t="s">
        <v>172</v>
      </c>
      <c r="D168" s="4" t="s">
        <v>122</v>
      </c>
      <c r="E168" s="4">
        <v>10</v>
      </c>
      <c r="F168" s="4" t="s">
        <v>30</v>
      </c>
      <c r="G168" s="4">
        <f>IF(I168="",SUMIFS([1]怪物表!$A:$A,[1]怪物表!$B:$B,C168,[1]怪物表!$C:$C,D168),"")</f>
        <v>120302</v>
      </c>
      <c r="H168" s="8" t="str">
        <f>IF(G168="","",INDEX([1]怪物表!$C:$C,MATCH(G168,[1]怪物表!$A:$A,0)))</f>
        <v>小狼</v>
      </c>
      <c r="I168" s="4"/>
      <c r="J168" s="4" t="str">
        <f>IF(I168="","",INDEX([1]怪物阵型表!$B:$B,MATCH(I168,[1]怪物阵型表!$A:$A,0)))</f>
        <v/>
      </c>
      <c r="K168" s="4"/>
      <c r="L168" s="4"/>
      <c r="M168" s="4"/>
      <c r="N168" s="4"/>
      <c r="O168" s="4" t="str">
        <f>IF(N168="","",INDEX([2]物品表!$B:$B,MATCH(N168,[2]物品表!$A:$A,0)))</f>
        <v/>
      </c>
      <c r="P168" s="4"/>
      <c r="Q168" s="7" t="s">
        <v>31</v>
      </c>
      <c r="R168" s="7" t="s">
        <v>29</v>
      </c>
      <c r="S168" s="9">
        <f>INDEX('#怪物刷新配置索引'!$E:$E,MATCH(E168&amp;"-"&amp;F168,'#怪物刷新配置索引'!$D:$D,0),1)</f>
        <v>1</v>
      </c>
      <c r="T168" s="4"/>
      <c r="U168" s="9">
        <f>INDEX('#怪物刷新配置索引'!$F:$F,MATCH(E168&amp;"-"&amp;F168,'#怪物刷新配置索引'!$D:$D,0),1)</f>
        <v>3</v>
      </c>
      <c r="V168" s="4" t="str">
        <f t="shared" si="28"/>
        <v/>
      </c>
      <c r="W168" s="4"/>
      <c r="X168" s="4"/>
      <c r="Y168" s="4"/>
      <c r="Z168" s="28"/>
      <c r="AA168" s="77">
        <f>COUNTIF([3]经验升级表!$C:$C,"&lt;="&amp;SUMIFS($AB$4:AB168,$C$4:C168,C168))</f>
        <v>0</v>
      </c>
      <c r="AB168" s="77">
        <f>IFERROR(INDEX([1]怪物表!$U:$U,MATCH(G168,[1]怪物表!$A:$A,0),1)*S168/U168,0)*AC168</f>
        <v>0</v>
      </c>
      <c r="AC168" s="77">
        <f t="shared" si="24"/>
        <v>30</v>
      </c>
      <c r="AD168" s="77">
        <f>IFERROR(INDEX([1]怪物表!$J:$J,MATCH(G168,[1]怪物表!$A:$A,0),1),0)*AE168</f>
        <v>10</v>
      </c>
      <c r="AE168" s="77">
        <f t="shared" si="25"/>
        <v>10</v>
      </c>
    </row>
    <row r="169" spans="1:46" x14ac:dyDescent="0.45">
      <c r="A169" s="4"/>
      <c r="B169" s="7">
        <v>203003</v>
      </c>
      <c r="C169" s="6" t="s">
        <v>172</v>
      </c>
      <c r="D169" s="4" t="s">
        <v>122</v>
      </c>
      <c r="E169" s="4">
        <v>20</v>
      </c>
      <c r="F169" s="4" t="s">
        <v>30</v>
      </c>
      <c r="G169" s="4">
        <f>IF(I169="",SUMIFS([1]怪物表!$A:$A,[1]怪物表!$B:$B,C169,[1]怪物表!$C:$C,D169),"")</f>
        <v>120302</v>
      </c>
      <c r="H169" s="8" t="str">
        <f>IF(G169="","",INDEX([1]怪物表!$C:$C,MATCH(G169,[1]怪物表!$A:$A,0)))</f>
        <v>小狼</v>
      </c>
      <c r="I169" s="4"/>
      <c r="J169" s="4" t="str">
        <f>IF(I169="","",INDEX([1]怪物阵型表!$B:$B,MATCH(I169,[1]怪物阵型表!$A:$A,0)))</f>
        <v/>
      </c>
      <c r="K169" s="4"/>
      <c r="L169" s="4"/>
      <c r="M169" s="4"/>
      <c r="N169" s="4"/>
      <c r="O169" s="4" t="str">
        <f>IF(N169="","",INDEX([2]物品表!$B:$B,MATCH(N169,[2]物品表!$A:$A,0)))</f>
        <v/>
      </c>
      <c r="P169" s="4"/>
      <c r="Q169" s="7" t="s">
        <v>31</v>
      </c>
      <c r="R169" s="7" t="s">
        <v>29</v>
      </c>
      <c r="S169" s="9">
        <f>INDEX('#怪物刷新配置索引'!$E:$E,MATCH(E169&amp;"-"&amp;F169,'#怪物刷新配置索引'!$D:$D,0),1)</f>
        <v>2</v>
      </c>
      <c r="T169" s="4"/>
      <c r="U169" s="9">
        <f>INDEX('#怪物刷新配置索引'!$F:$F,MATCH(E169&amp;"-"&amp;F169,'#怪物刷新配置索引'!$D:$D,0),1)</f>
        <v>3</v>
      </c>
      <c r="V169" s="4" t="str">
        <f t="shared" si="28"/>
        <v/>
      </c>
      <c r="W169" s="4"/>
      <c r="X169" s="4"/>
      <c r="Y169" s="4"/>
      <c r="Z169" s="28"/>
      <c r="AA169" s="77">
        <f>COUNTIF([3]经验升级表!$C:$C,"&lt;="&amp;SUMIFS($AB$4:AB169,$C$4:C169,C169))</f>
        <v>0</v>
      </c>
      <c r="AB169" s="77">
        <f>IFERROR(INDEX([1]怪物表!$U:$U,MATCH(G169,[1]怪物表!$A:$A,0),1)*S169/U169,0)*AC169</f>
        <v>0</v>
      </c>
      <c r="AC169" s="77">
        <f t="shared" si="24"/>
        <v>30</v>
      </c>
      <c r="AD169" s="77">
        <f>IFERROR(INDEX([1]怪物表!$J:$J,MATCH(G169,[1]怪物表!$A:$A,0),1),0)*AE169</f>
        <v>20</v>
      </c>
      <c r="AE169" s="77">
        <f t="shared" si="25"/>
        <v>20</v>
      </c>
    </row>
    <row r="170" spans="1:46" x14ac:dyDescent="0.45">
      <c r="A170" s="4"/>
      <c r="B170" s="7">
        <v>203004</v>
      </c>
      <c r="C170" s="6" t="s">
        <v>56</v>
      </c>
      <c r="D170" s="4"/>
      <c r="E170" s="7"/>
      <c r="F170" s="4">
        <v>30</v>
      </c>
      <c r="G170" s="4" t="s">
        <v>54</v>
      </c>
      <c r="H170" s="8" t="str">
        <f>IF(G170="","",INDEX([1]怪物表!$C:$C,MATCH(G170,[1]怪物表!$A:$A,0)))</f>
        <v/>
      </c>
      <c r="I170" s="4">
        <v>200301</v>
      </c>
      <c r="J170" s="4" t="str">
        <f>IF(I170="","",INDEX([1]怪物阵型表!$B:$B,MATCH(I170,[1]怪物阵型表!$A:$A,0)))</f>
        <v>冲锋阵型</v>
      </c>
      <c r="K170" s="4"/>
      <c r="L170" s="4"/>
      <c r="M170" s="4"/>
      <c r="N170" s="4"/>
      <c r="O170" s="4" t="str">
        <f>IF(N170="","",INDEX([2]物品表!$B:$B,MATCH(N170,[2]物品表!$A:$A,0)))</f>
        <v/>
      </c>
      <c r="P170" s="4"/>
      <c r="Q170" s="7" t="s">
        <v>309</v>
      </c>
      <c r="R170" s="7" t="s">
        <v>29</v>
      </c>
      <c r="S170" s="9">
        <v>1</v>
      </c>
      <c r="T170" s="4"/>
      <c r="U170" s="9">
        <v>0</v>
      </c>
      <c r="V170" s="4" t="str">
        <f t="shared" si="28"/>
        <v/>
      </c>
      <c r="W170" s="4"/>
      <c r="X170" s="4"/>
      <c r="Y170" s="4"/>
      <c r="Z170" s="28"/>
      <c r="AA170" s="77">
        <f>COUNTIF([3]经验升级表!$C:$C,"&lt;="&amp;SUMIFS($AB$4:AB170,$C$4:C170,C170))</f>
        <v>0</v>
      </c>
      <c r="AB170" s="77">
        <f>IFERROR(INDEX([1]怪物表!$U:$U,MATCH(G170,[1]怪物表!$A:$A,0),1)*S170/U170,0)*AC170</f>
        <v>0</v>
      </c>
      <c r="AC170" s="77">
        <f t="shared" si="24"/>
        <v>1</v>
      </c>
      <c r="AD170" s="77">
        <f>IFERROR(INDEX([1]怪物表!$J:$J,MATCH(G170,[1]怪物表!$A:$A,0),1),0)*AE170</f>
        <v>0</v>
      </c>
      <c r="AE170" s="77">
        <f t="shared" si="25"/>
        <v>0</v>
      </c>
    </row>
    <row r="171" spans="1:46" x14ac:dyDescent="0.45">
      <c r="A171" s="4"/>
      <c r="B171" s="7">
        <v>203005</v>
      </c>
      <c r="C171" s="6" t="s">
        <v>56</v>
      </c>
      <c r="D171" s="4"/>
      <c r="E171" s="7"/>
      <c r="F171" s="4">
        <v>34</v>
      </c>
      <c r="G171" s="4" t="s">
        <v>54</v>
      </c>
      <c r="H171" s="8" t="str">
        <f>IF(G171="","",INDEX([1]怪物表!$C:$C,MATCH(G171,[1]怪物表!$A:$A,0)))</f>
        <v/>
      </c>
      <c r="I171" s="4">
        <v>200301</v>
      </c>
      <c r="J171" s="4" t="str">
        <f>IF(I171="","",INDEX([1]怪物阵型表!$B:$B,MATCH(I171,[1]怪物阵型表!$A:$A,0)))</f>
        <v>冲锋阵型</v>
      </c>
      <c r="K171" s="4"/>
      <c r="L171" s="4"/>
      <c r="M171" s="4"/>
      <c r="N171" s="4"/>
      <c r="O171" s="4" t="str">
        <f>IF(N171="","",INDEX([2]物品表!$B:$B,MATCH(N171,[2]物品表!$A:$A,0)))</f>
        <v/>
      </c>
      <c r="P171" s="4"/>
      <c r="Q171" s="7" t="s">
        <v>309</v>
      </c>
      <c r="R171" s="7" t="s">
        <v>29</v>
      </c>
      <c r="S171" s="9">
        <v>1</v>
      </c>
      <c r="T171" s="4"/>
      <c r="U171" s="9">
        <v>0</v>
      </c>
      <c r="V171" s="4" t="str">
        <f t="shared" si="28"/>
        <v/>
      </c>
      <c r="W171" s="4"/>
      <c r="X171" s="4"/>
      <c r="Y171" s="4"/>
      <c r="Z171" s="28"/>
      <c r="AA171" s="77">
        <f>COUNTIF([3]经验升级表!$C:$C,"&lt;="&amp;SUMIFS($AB$4:AB171,$C$4:C171,C171))</f>
        <v>0</v>
      </c>
      <c r="AB171" s="77">
        <f>IFERROR(INDEX([1]怪物表!$U:$U,MATCH(G171,[1]怪物表!$A:$A,0),1)*S171/U171,0)*AC171</f>
        <v>0</v>
      </c>
      <c r="AC171" s="77">
        <f t="shared" si="24"/>
        <v>1</v>
      </c>
      <c r="AD171" s="77">
        <f>IFERROR(INDEX([1]怪物表!$J:$J,MATCH(G171,[1]怪物表!$A:$A,0),1),0)*AE171</f>
        <v>0</v>
      </c>
      <c r="AE171" s="77">
        <f t="shared" si="25"/>
        <v>0</v>
      </c>
    </row>
    <row r="172" spans="1:46" x14ac:dyDescent="0.45">
      <c r="A172" s="4"/>
      <c r="B172" s="7">
        <v>203006</v>
      </c>
      <c r="C172" s="6" t="s">
        <v>172</v>
      </c>
      <c r="D172" s="4" t="s">
        <v>122</v>
      </c>
      <c r="E172" s="4">
        <v>20</v>
      </c>
      <c r="F172" s="4" t="s">
        <v>43</v>
      </c>
      <c r="G172" s="4">
        <f>IF(I172="",SUMIFS([1]怪物表!$A:$A,[1]怪物表!$B:$B,C172,[1]怪物表!$C:$C,D172),"")</f>
        <v>120302</v>
      </c>
      <c r="H172" s="8" t="str">
        <f>IF(G172="","",INDEX([1]怪物表!$C:$C,MATCH(G172,[1]怪物表!$A:$A,0)))</f>
        <v>小狼</v>
      </c>
      <c r="I172" s="4"/>
      <c r="J172" s="4" t="str">
        <f>IF(I172="","",INDEX([1]怪物阵型表!$B:$B,MATCH(I172,[1]怪物阵型表!$A:$A,0)))</f>
        <v/>
      </c>
      <c r="K172" s="4"/>
      <c r="L172" s="4"/>
      <c r="M172" s="4"/>
      <c r="N172" s="4"/>
      <c r="O172" s="4" t="str">
        <f>IF(N172="","",INDEX([2]物品表!$B:$B,MATCH(N172,[2]物品表!$A:$A,0)))</f>
        <v/>
      </c>
      <c r="P172" s="4"/>
      <c r="Q172" s="7" t="s">
        <v>31</v>
      </c>
      <c r="R172" s="7" t="s">
        <v>29</v>
      </c>
      <c r="S172" s="9">
        <f>INDEX('#怪物刷新配置索引'!$E:$E,MATCH(E172&amp;"-"&amp;F172,'#怪物刷新配置索引'!$D:$D,0),1)</f>
        <v>2</v>
      </c>
      <c r="T172" s="4"/>
      <c r="U172" s="9">
        <f>INDEX('#怪物刷新配置索引'!$F:$F,MATCH(E172&amp;"-"&amp;F172,'#怪物刷新配置索引'!$D:$D,0),1)</f>
        <v>3</v>
      </c>
      <c r="V172" s="4" t="str">
        <f t="shared" si="28"/>
        <v/>
      </c>
      <c r="W172" s="4"/>
      <c r="X172" s="4"/>
      <c r="Y172" s="4"/>
      <c r="Z172" s="28"/>
      <c r="AA172" s="77">
        <f>COUNTIF([3]经验升级表!$C:$C,"&lt;="&amp;SUMIFS($AB$4:AB172,$C$4:C172,C172))</f>
        <v>0</v>
      </c>
      <c r="AB172" s="77">
        <f>IFERROR(INDEX([1]怪物表!$U:$U,MATCH(G172,[1]怪物表!$A:$A,0),1)*S172/U172,0)*AC172</f>
        <v>0</v>
      </c>
      <c r="AC172" s="77">
        <f t="shared" si="24"/>
        <v>30</v>
      </c>
      <c r="AD172" s="77">
        <f>IFERROR(INDEX([1]怪物表!$J:$J,MATCH(G172,[1]怪物表!$A:$A,0),1),0)*AE172</f>
        <v>20</v>
      </c>
      <c r="AE172" s="77">
        <f t="shared" si="25"/>
        <v>20</v>
      </c>
    </row>
    <row r="173" spans="1:46" x14ac:dyDescent="0.45">
      <c r="A173" s="4"/>
      <c r="B173" s="7">
        <v>203007</v>
      </c>
      <c r="C173" s="6" t="s">
        <v>172</v>
      </c>
      <c r="D173" s="4" t="s">
        <v>122</v>
      </c>
      <c r="E173" s="4">
        <v>20</v>
      </c>
      <c r="F173" s="4" t="s">
        <v>43</v>
      </c>
      <c r="G173" s="4">
        <f>IF(I173="",SUMIFS([1]怪物表!$A:$A,[1]怪物表!$B:$B,C173,[1]怪物表!$C:$C,D173),"")</f>
        <v>120302</v>
      </c>
      <c r="H173" s="8" t="str">
        <f>IF(G173="","",INDEX([1]怪物表!$C:$C,MATCH(G173,[1]怪物表!$A:$A,0)))</f>
        <v>小狼</v>
      </c>
      <c r="I173" s="4"/>
      <c r="J173" s="4" t="str">
        <f>IF(I173="","",INDEX([1]怪物阵型表!$B:$B,MATCH(I173,[1]怪物阵型表!$A:$A,0)))</f>
        <v/>
      </c>
      <c r="K173" s="4"/>
      <c r="L173" s="4"/>
      <c r="M173" s="4"/>
      <c r="N173" s="4"/>
      <c r="O173" s="4" t="str">
        <f>IF(N173="","",INDEX([2]物品表!$B:$B,MATCH(N173,[2]物品表!$A:$A,0)))</f>
        <v/>
      </c>
      <c r="P173" s="4"/>
      <c r="Q173" s="7" t="s">
        <v>31</v>
      </c>
      <c r="R173" s="7" t="s">
        <v>29</v>
      </c>
      <c r="S173" s="9">
        <f>INDEX('#怪物刷新配置索引'!$E:$E,MATCH(E173&amp;"-"&amp;F173,'#怪物刷新配置索引'!$D:$D,0),1)</f>
        <v>2</v>
      </c>
      <c r="T173" s="4"/>
      <c r="U173" s="9">
        <f>INDEX('#怪物刷新配置索引'!$F:$F,MATCH(E173&amp;"-"&amp;F173,'#怪物刷新配置索引'!$D:$D,0),1)</f>
        <v>3</v>
      </c>
      <c r="V173" s="4" t="str">
        <f t="shared" si="28"/>
        <v/>
      </c>
      <c r="W173" s="4"/>
      <c r="X173" s="4"/>
      <c r="Y173" s="4"/>
      <c r="Z173" s="28"/>
      <c r="AA173" s="77">
        <f>COUNTIF([3]经验升级表!$C:$C,"&lt;="&amp;SUMIFS($AB$4:AB173,$C$4:C173,C173))</f>
        <v>0</v>
      </c>
      <c r="AB173" s="77">
        <f>IFERROR(INDEX([1]怪物表!$U:$U,MATCH(G173,[1]怪物表!$A:$A,0),1)*S173/U173,0)*AC173</f>
        <v>0</v>
      </c>
      <c r="AC173" s="77">
        <f t="shared" si="24"/>
        <v>30</v>
      </c>
      <c r="AD173" s="77">
        <f>IFERROR(INDEX([1]怪物表!$J:$J,MATCH(G173,[1]怪物表!$A:$A,0),1),0)*AE173</f>
        <v>20</v>
      </c>
      <c r="AE173" s="77">
        <f t="shared" si="25"/>
        <v>20</v>
      </c>
    </row>
    <row r="174" spans="1:46" x14ac:dyDescent="0.45">
      <c r="A174" s="4"/>
      <c r="B174" s="7">
        <v>203008</v>
      </c>
      <c r="C174" s="6" t="s">
        <v>172</v>
      </c>
      <c r="D174" s="4" t="s">
        <v>125</v>
      </c>
      <c r="E174" s="4">
        <v>20</v>
      </c>
      <c r="F174" s="4" t="s">
        <v>43</v>
      </c>
      <c r="G174" s="4">
        <f>IF(I174="",SUMIFS([1]怪物表!$A:$A,[1]怪物表!$B:$B,C174,[1]怪物表!$C:$C,D174),"")</f>
        <v>120303</v>
      </c>
      <c r="H174" s="8" t="str">
        <f>IF(G174="","",INDEX([1]怪物表!$C:$C,MATCH(G174,[1]怪物表!$A:$A,0)))</f>
        <v>小熊</v>
      </c>
      <c r="I174" s="4"/>
      <c r="J174" s="4" t="str">
        <f>IF(I174="","",INDEX([1]怪物阵型表!$B:$B,MATCH(I174,[1]怪物阵型表!$A:$A,0)))</f>
        <v/>
      </c>
      <c r="K174" s="4"/>
      <c r="L174" s="4"/>
      <c r="M174" s="4"/>
      <c r="N174" s="4"/>
      <c r="O174" s="4" t="str">
        <f>IF(N174="","",INDEX([2]物品表!$B:$B,MATCH(N174,[2]物品表!$A:$A,0)))</f>
        <v/>
      </c>
      <c r="P174" s="4"/>
      <c r="Q174" s="7" t="s">
        <v>31</v>
      </c>
      <c r="R174" s="7" t="s">
        <v>29</v>
      </c>
      <c r="S174" s="9">
        <f>INDEX('#怪物刷新配置索引'!$E:$E,MATCH(E174&amp;"-"&amp;F174,'#怪物刷新配置索引'!$D:$D,0),1)</f>
        <v>2</v>
      </c>
      <c r="T174" s="4"/>
      <c r="U174" s="9">
        <f>INDEX('#怪物刷新配置索引'!$F:$F,MATCH(E174&amp;"-"&amp;F174,'#怪物刷新配置索引'!$D:$D,0),1)</f>
        <v>3</v>
      </c>
      <c r="V174" s="4" t="str">
        <f t="shared" si="28"/>
        <v/>
      </c>
      <c r="W174" s="4"/>
      <c r="X174" s="4"/>
      <c r="Y174" s="4"/>
      <c r="Z174" s="28"/>
      <c r="AA174" s="77">
        <f>COUNTIF([3]经验升级表!$C:$C,"&lt;="&amp;SUMIFS($AB$4:AB174,$C$4:C174,C174))</f>
        <v>0</v>
      </c>
      <c r="AB174" s="77">
        <f>IFERROR(INDEX([1]怪物表!$U:$U,MATCH(G174,[1]怪物表!$A:$A,0),1)*S174/U174,0)*AC174</f>
        <v>0</v>
      </c>
      <c r="AC174" s="77">
        <f t="shared" si="24"/>
        <v>30</v>
      </c>
      <c r="AD174" s="77">
        <f>IFERROR(INDEX([1]怪物表!$J:$J,MATCH(G174,[1]怪物表!$A:$A,0),1),0)*AE174</f>
        <v>20</v>
      </c>
      <c r="AE174" s="77">
        <f t="shared" si="25"/>
        <v>20</v>
      </c>
    </row>
    <row r="175" spans="1:46" s="46" customFormat="1" x14ac:dyDescent="0.45">
      <c r="A175" s="20"/>
      <c r="B175" s="21">
        <v>203009</v>
      </c>
      <c r="C175" s="22" t="s">
        <v>172</v>
      </c>
      <c r="D175" s="20" t="s">
        <v>148</v>
      </c>
      <c r="E175" s="21"/>
      <c r="F175" s="20">
        <v>60</v>
      </c>
      <c r="G175" s="20">
        <f>IF(I175="",SUMIFS([1]怪物表!$A:$A,[1]怪物表!$B:$B,C175,[1]怪物表!$C:$C,D175),"")</f>
        <v>120310</v>
      </c>
      <c r="H175" s="23" t="str">
        <f>IF(G175="","",INDEX([1]怪物表!$C:$C,MATCH(G175,[1]怪物表!$A:$A,0)))</f>
        <v>狼人</v>
      </c>
      <c r="I175" s="20" t="s">
        <v>54</v>
      </c>
      <c r="J175" s="20" t="str">
        <f>IF(I175="","",INDEX([1]怪物阵型表!$B:$B,MATCH(I175,[1]怪物阵型表!$A:$A,0)))</f>
        <v/>
      </c>
      <c r="K175" s="20"/>
      <c r="L175" s="20"/>
      <c r="M175" s="20"/>
      <c r="N175" s="20"/>
      <c r="O175" s="20" t="str">
        <f>IF(N175="","",INDEX([2]物品表!$B:$B,MATCH(N175,[2]物品表!$A:$A,0)))</f>
        <v/>
      </c>
      <c r="P175" s="20"/>
      <c r="Q175" s="21" t="s">
        <v>120</v>
      </c>
      <c r="R175" s="21" t="s">
        <v>29</v>
      </c>
      <c r="S175" s="24">
        <v>1</v>
      </c>
      <c r="T175" s="20"/>
      <c r="U175" s="24">
        <v>0</v>
      </c>
      <c r="V175" s="20" t="str">
        <f>IF(W175=1,"TID_Survivor_Notice_Occur_2",IF(W175=2,"TID_Survivor_Notice_Occur_1",""))</f>
        <v/>
      </c>
      <c r="W175" s="20"/>
      <c r="X175" s="20"/>
      <c r="Y175" s="20"/>
      <c r="Z175" s="79"/>
      <c r="AA175" s="77">
        <f>COUNTIF([3]经验升级表!$C:$C,"&lt;="&amp;SUMIFS($AB$4:AB175,$C$4:C175,C175))</f>
        <v>0</v>
      </c>
      <c r="AB175" s="77">
        <f>IFERROR(INDEX([1]怪物表!$U:$U,MATCH(G175,[1]怪物表!$A:$A,0),1)*S175/U175,0)*AC175</f>
        <v>0</v>
      </c>
      <c r="AC175" s="77">
        <f t="shared" si="24"/>
        <v>1</v>
      </c>
      <c r="AD175" s="77">
        <f>IFERROR(INDEX([1]怪物表!$J:$J,MATCH(G175,[1]怪物表!$A:$A,0),1),0)*AE175</f>
        <v>0</v>
      </c>
      <c r="AE175" s="77">
        <f t="shared" si="25"/>
        <v>0</v>
      </c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</row>
    <row r="176" spans="1:46" x14ac:dyDescent="0.45">
      <c r="A176" s="4"/>
      <c r="B176" s="7">
        <v>203010</v>
      </c>
      <c r="C176" s="6" t="s">
        <v>172</v>
      </c>
      <c r="D176" s="4" t="s">
        <v>166</v>
      </c>
      <c r="E176" s="4">
        <v>30</v>
      </c>
      <c r="F176" s="4" t="s">
        <v>32</v>
      </c>
      <c r="G176" s="4">
        <f>IF(I176="",SUMIFS([1]怪物表!$A:$A,[1]怪物表!$B:$B,C176,[1]怪物表!$C:$C,D176),"")</f>
        <v>120304</v>
      </c>
      <c r="H176" s="8" t="str">
        <f>IF(G176="","",INDEX([1]怪物表!$C:$C,MATCH(G176,[1]怪物表!$A:$A,0)))</f>
        <v>剑兵1</v>
      </c>
      <c r="I176" s="4"/>
      <c r="J176" s="4" t="str">
        <f>IF(I176="","",INDEX([1]怪物阵型表!$B:$B,MATCH(I176,[1]怪物阵型表!$A:$A,0)))</f>
        <v/>
      </c>
      <c r="K176" s="4"/>
      <c r="L176" s="4"/>
      <c r="M176" s="4"/>
      <c r="N176" s="4"/>
      <c r="O176" s="4" t="str">
        <f>IF(N176="","",INDEX([2]物品表!$B:$B,MATCH(N176,[2]物品表!$A:$A,0)))</f>
        <v/>
      </c>
      <c r="P176" s="4"/>
      <c r="Q176" s="7" t="s">
        <v>31</v>
      </c>
      <c r="R176" s="7" t="s">
        <v>29</v>
      </c>
      <c r="S176" s="9">
        <f>INDEX('#怪物刷新配置索引'!$E:$E,MATCH(E176&amp;"-"&amp;F176,'#怪物刷新配置索引'!$D:$D,0),1)</f>
        <v>2</v>
      </c>
      <c r="T176" s="4"/>
      <c r="U176" s="9">
        <f>INDEX('#怪物刷新配置索引'!$F:$F,MATCH(E176&amp;"-"&amp;F176,'#怪物刷新配置索引'!$D:$D,0),1)</f>
        <v>2</v>
      </c>
      <c r="V176" s="4" t="str">
        <f t="shared" si="28"/>
        <v/>
      </c>
      <c r="W176" s="4"/>
      <c r="X176" s="4"/>
      <c r="Y176" s="4"/>
      <c r="Z176" s="28"/>
      <c r="AA176" s="77">
        <f>COUNTIF([3]经验升级表!$C:$C,"&lt;="&amp;SUMIFS($AB$4:AB176,$C$4:C176,C176))</f>
        <v>0</v>
      </c>
      <c r="AB176" s="77">
        <f>IFERROR(INDEX([1]怪物表!$U:$U,MATCH(G176,[1]怪物表!$A:$A,0),1)*S176/U176,0)*AC176</f>
        <v>0</v>
      </c>
      <c r="AC176" s="77">
        <f t="shared" si="24"/>
        <v>30</v>
      </c>
      <c r="AD176" s="77">
        <f>IFERROR(INDEX([1]怪物表!$J:$J,MATCH(G176,[1]怪物表!$A:$A,0),1),0)*AE176</f>
        <v>30</v>
      </c>
      <c r="AE176" s="77">
        <f t="shared" si="25"/>
        <v>30</v>
      </c>
    </row>
    <row r="177" spans="1:46" x14ac:dyDescent="0.45">
      <c r="A177" s="4"/>
      <c r="B177" s="7">
        <v>203011</v>
      </c>
      <c r="C177" s="6" t="s">
        <v>172</v>
      </c>
      <c r="D177" s="4" t="s">
        <v>166</v>
      </c>
      <c r="E177" s="4">
        <v>30</v>
      </c>
      <c r="F177" s="4" t="s">
        <v>32</v>
      </c>
      <c r="G177" s="4">
        <f>IF(I177="",SUMIFS([1]怪物表!$A:$A,[1]怪物表!$B:$B,C177,[1]怪物表!$C:$C,D177),"")</f>
        <v>120304</v>
      </c>
      <c r="H177" s="8" t="str">
        <f>IF(G177="","",INDEX([1]怪物表!$C:$C,MATCH(G177,[1]怪物表!$A:$A,0)))</f>
        <v>剑兵1</v>
      </c>
      <c r="I177" s="4"/>
      <c r="J177" s="4" t="str">
        <f>IF(I177="","",INDEX([1]怪物阵型表!$B:$B,MATCH(I177,[1]怪物阵型表!$A:$A,0)))</f>
        <v/>
      </c>
      <c r="K177" s="4"/>
      <c r="L177" s="4"/>
      <c r="M177" s="4"/>
      <c r="N177" s="4"/>
      <c r="O177" s="4" t="str">
        <f>IF(N177="","",INDEX([2]物品表!$B:$B,MATCH(N177,[2]物品表!$A:$A,0)))</f>
        <v/>
      </c>
      <c r="P177" s="4"/>
      <c r="Q177" s="7" t="s">
        <v>31</v>
      </c>
      <c r="R177" s="7" t="s">
        <v>29</v>
      </c>
      <c r="S177" s="9">
        <f>INDEX('#怪物刷新配置索引'!$E:$E,MATCH(E177&amp;"-"&amp;F177,'#怪物刷新配置索引'!$D:$D,0),1)</f>
        <v>2</v>
      </c>
      <c r="T177" s="4"/>
      <c r="U177" s="9">
        <f>INDEX('#怪物刷新配置索引'!$F:$F,MATCH(E177&amp;"-"&amp;F177,'#怪物刷新配置索引'!$D:$D,0),1)</f>
        <v>2</v>
      </c>
      <c r="V177" s="4" t="str">
        <f t="shared" si="28"/>
        <v/>
      </c>
      <c r="W177" s="4"/>
      <c r="X177" s="4"/>
      <c r="Y177" s="4"/>
      <c r="Z177" s="28"/>
      <c r="AA177" s="77">
        <f>COUNTIF([3]经验升级表!$C:$C,"&lt;="&amp;SUMIFS($AB$4:AB177,$C$4:C177,C177))</f>
        <v>0</v>
      </c>
      <c r="AB177" s="77">
        <f>IFERROR(INDEX([1]怪物表!$U:$U,MATCH(G177,[1]怪物表!$A:$A,0),1)*S177/U177,0)*AC177</f>
        <v>0</v>
      </c>
      <c r="AC177" s="77">
        <f t="shared" si="24"/>
        <v>30</v>
      </c>
      <c r="AD177" s="77">
        <f>IFERROR(INDEX([1]怪物表!$J:$J,MATCH(G177,[1]怪物表!$A:$A,0),1),0)*AE177</f>
        <v>30</v>
      </c>
      <c r="AE177" s="77">
        <f t="shared" si="25"/>
        <v>30</v>
      </c>
    </row>
    <row r="178" spans="1:46" x14ac:dyDescent="0.45">
      <c r="A178" s="4"/>
      <c r="B178" s="7">
        <v>203012</v>
      </c>
      <c r="C178" s="6" t="s">
        <v>172</v>
      </c>
      <c r="D178" s="4" t="s">
        <v>166</v>
      </c>
      <c r="E178" s="4">
        <v>30</v>
      </c>
      <c r="F178" s="4" t="s">
        <v>32</v>
      </c>
      <c r="G178" s="4">
        <f>IF(I178="",SUMIFS([1]怪物表!$A:$A,[1]怪物表!$B:$B,C178,[1]怪物表!$C:$C,D178),"")</f>
        <v>120304</v>
      </c>
      <c r="H178" s="8" t="str">
        <f>IF(G178="","",INDEX([1]怪物表!$C:$C,MATCH(G178,[1]怪物表!$A:$A,0)))</f>
        <v>剑兵1</v>
      </c>
      <c r="I178" s="4"/>
      <c r="J178" s="4" t="str">
        <f>IF(I178="","",INDEX([1]怪物阵型表!$B:$B,MATCH(I178,[1]怪物阵型表!$A:$A,0)))</f>
        <v/>
      </c>
      <c r="K178" s="4"/>
      <c r="L178" s="4"/>
      <c r="M178" s="4"/>
      <c r="N178" s="4"/>
      <c r="O178" s="4" t="str">
        <f>IF(N178="","",INDEX([2]物品表!$B:$B,MATCH(N178,[2]物品表!$A:$A,0)))</f>
        <v/>
      </c>
      <c r="P178" s="4"/>
      <c r="Q178" s="7" t="s">
        <v>31</v>
      </c>
      <c r="R178" s="7" t="s">
        <v>29</v>
      </c>
      <c r="S178" s="9">
        <f>INDEX('#怪物刷新配置索引'!$E:$E,MATCH(E178&amp;"-"&amp;F178,'#怪物刷新配置索引'!$D:$D,0),1)</f>
        <v>2</v>
      </c>
      <c r="T178" s="4"/>
      <c r="U178" s="9">
        <f>INDEX('#怪物刷新配置索引'!$F:$F,MATCH(E178&amp;"-"&amp;F178,'#怪物刷新配置索引'!$D:$D,0),1)</f>
        <v>2</v>
      </c>
      <c r="V178" s="4" t="str">
        <f t="shared" si="28"/>
        <v/>
      </c>
      <c r="W178" s="4"/>
      <c r="X178" s="4"/>
      <c r="Y178" s="4"/>
      <c r="Z178" s="28"/>
      <c r="AA178" s="77">
        <f>COUNTIF([3]经验升级表!$C:$C,"&lt;="&amp;SUMIFS($AB$4:AB178,$C$4:C178,C178))</f>
        <v>0</v>
      </c>
      <c r="AB178" s="77">
        <f>IFERROR(INDEX([1]怪物表!$U:$U,MATCH(G178,[1]怪物表!$A:$A,0),1)*S178/U178,0)*AC178</f>
        <v>0</v>
      </c>
      <c r="AC178" s="77">
        <f t="shared" si="24"/>
        <v>30</v>
      </c>
      <c r="AD178" s="77">
        <f>IFERROR(INDEX([1]怪物表!$J:$J,MATCH(G178,[1]怪物表!$A:$A,0),1),0)*AE178</f>
        <v>30</v>
      </c>
      <c r="AE178" s="77">
        <f t="shared" si="25"/>
        <v>30</v>
      </c>
    </row>
    <row r="179" spans="1:46" x14ac:dyDescent="0.45">
      <c r="A179" s="4"/>
      <c r="B179" s="7">
        <v>203013</v>
      </c>
      <c r="C179" s="6" t="s">
        <v>172</v>
      </c>
      <c r="D179" s="4" t="s">
        <v>167</v>
      </c>
      <c r="E179" s="7">
        <v>10</v>
      </c>
      <c r="F179" s="4" t="s">
        <v>32</v>
      </c>
      <c r="G179" s="4">
        <f>IF(I179="",SUMIFS([1]怪物表!$A:$A,[1]怪物表!$B:$B,C179,[1]怪物表!$C:$C,D179),"")</f>
        <v>120306</v>
      </c>
      <c r="H179" s="8" t="str">
        <f>IF(G179="","",INDEX([1]怪物表!$C:$C,MATCH(G179,[1]怪物表!$A:$A,0)))</f>
        <v>骑兵1</v>
      </c>
      <c r="I179" s="4"/>
      <c r="J179" s="4" t="str">
        <f>IF(I179="","",INDEX([1]怪物阵型表!$B:$B,MATCH(I179,[1]怪物阵型表!$A:$A,0)))</f>
        <v/>
      </c>
      <c r="K179" s="4"/>
      <c r="L179" s="4"/>
      <c r="M179" s="4"/>
      <c r="N179" s="4"/>
      <c r="O179" s="4" t="str">
        <f>IF(N179="","",INDEX([2]物品表!$B:$B,MATCH(N179,[2]物品表!$A:$A,0)))</f>
        <v/>
      </c>
      <c r="P179" s="4"/>
      <c r="Q179" s="7" t="s">
        <v>31</v>
      </c>
      <c r="R179" s="7" t="s">
        <v>29</v>
      </c>
      <c r="S179" s="9">
        <f>INDEX('#怪物刷新配置索引'!$E:$E,MATCH(E179&amp;"-"&amp;F179,'#怪物刷新配置索引'!$D:$D,0),1)</f>
        <v>1</v>
      </c>
      <c r="T179" s="4"/>
      <c r="U179" s="9">
        <f>INDEX('#怪物刷新配置索引'!$F:$F,MATCH(E179&amp;"-"&amp;F179,'#怪物刷新配置索引'!$D:$D,0),1)</f>
        <v>3</v>
      </c>
      <c r="V179" s="4" t="str">
        <f t="shared" si="28"/>
        <v/>
      </c>
      <c r="W179" s="4"/>
      <c r="X179" s="4"/>
      <c r="Y179" s="4"/>
      <c r="Z179" s="28"/>
      <c r="AA179" s="77">
        <f>COUNTIF([3]经验升级表!$C:$C,"&lt;="&amp;SUMIFS($AB$4:AB179,$C$4:C179,C179))</f>
        <v>0</v>
      </c>
      <c r="AB179" s="77">
        <f>IFERROR(INDEX([1]怪物表!$U:$U,MATCH(G179,[1]怪物表!$A:$A,0),1)*S179/U179,0)*AC179</f>
        <v>0</v>
      </c>
      <c r="AC179" s="77">
        <f t="shared" si="24"/>
        <v>30</v>
      </c>
      <c r="AD179" s="77">
        <f>IFERROR(INDEX([1]怪物表!$J:$J,MATCH(G179,[1]怪物表!$A:$A,0),1),0)*AE179</f>
        <v>10</v>
      </c>
      <c r="AE179" s="77">
        <f t="shared" si="25"/>
        <v>10</v>
      </c>
    </row>
    <row r="180" spans="1:46" x14ac:dyDescent="0.45">
      <c r="A180" s="4"/>
      <c r="B180" s="7">
        <v>203014</v>
      </c>
      <c r="C180" s="6" t="s">
        <v>56</v>
      </c>
      <c r="D180" s="4"/>
      <c r="E180" s="7"/>
      <c r="F180" s="4">
        <v>90</v>
      </c>
      <c r="G180" s="4" t="s">
        <v>54</v>
      </c>
      <c r="H180" s="8" t="str">
        <f>IF(G180="","",INDEX([1]怪物表!$C:$C,MATCH(G180,[1]怪物表!$A:$A,0)))</f>
        <v/>
      </c>
      <c r="I180" s="4">
        <v>200301</v>
      </c>
      <c r="J180" s="4" t="str">
        <f>IF(I180="","",INDEX([1]怪物阵型表!$B:$B,MATCH(I180,[1]怪物阵型表!$A:$A,0)))</f>
        <v>冲锋阵型</v>
      </c>
      <c r="K180" s="4"/>
      <c r="L180" s="4"/>
      <c r="M180" s="4"/>
      <c r="N180" s="4"/>
      <c r="O180" s="4" t="str">
        <f>IF(N180="","",INDEX([2]物品表!$B:$B,MATCH(N180,[2]物品表!$A:$A,0)))</f>
        <v/>
      </c>
      <c r="P180" s="4"/>
      <c r="Q180" s="7" t="s">
        <v>309</v>
      </c>
      <c r="R180" s="7" t="s">
        <v>29</v>
      </c>
      <c r="S180" s="9">
        <v>1</v>
      </c>
      <c r="T180" s="4"/>
      <c r="U180" s="9">
        <v>0</v>
      </c>
      <c r="V180" s="4" t="str">
        <f t="shared" si="28"/>
        <v/>
      </c>
      <c r="W180" s="4"/>
      <c r="X180" s="4"/>
      <c r="Y180" s="4"/>
      <c r="Z180" s="28"/>
      <c r="AA180" s="77">
        <f>COUNTIF([3]经验升级表!$C:$C,"&lt;="&amp;SUMIFS($AB$4:AB180,$C$4:C180,C180))</f>
        <v>0</v>
      </c>
      <c r="AB180" s="77">
        <f>IFERROR(INDEX([1]怪物表!$U:$U,MATCH(G180,[1]怪物表!$A:$A,0),1)*S180/U180,0)*AC180</f>
        <v>0</v>
      </c>
      <c r="AC180" s="77">
        <f t="shared" si="24"/>
        <v>1</v>
      </c>
      <c r="AD180" s="77">
        <f>IFERROR(INDEX([1]怪物表!$J:$J,MATCH(G180,[1]怪物表!$A:$A,0),1),0)*AE180</f>
        <v>0</v>
      </c>
      <c r="AE180" s="77">
        <f t="shared" si="25"/>
        <v>0</v>
      </c>
    </row>
    <row r="181" spans="1:46" x14ac:dyDescent="0.45">
      <c r="A181" s="4"/>
      <c r="B181" s="7">
        <v>203015</v>
      </c>
      <c r="C181" s="6" t="s">
        <v>56</v>
      </c>
      <c r="D181" s="4"/>
      <c r="E181" s="7"/>
      <c r="F181" s="4">
        <v>94</v>
      </c>
      <c r="G181" s="4" t="s">
        <v>54</v>
      </c>
      <c r="H181" s="8" t="str">
        <f>IF(G181="","",INDEX([1]怪物表!$C:$C,MATCH(G181,[1]怪物表!$A:$A,0)))</f>
        <v/>
      </c>
      <c r="I181" s="4">
        <v>200301</v>
      </c>
      <c r="J181" s="4" t="str">
        <f>IF(I181="","",INDEX([1]怪物阵型表!$B:$B,MATCH(I181,[1]怪物阵型表!$A:$A,0)))</f>
        <v>冲锋阵型</v>
      </c>
      <c r="K181" s="4"/>
      <c r="L181" s="4"/>
      <c r="M181" s="4"/>
      <c r="N181" s="4"/>
      <c r="O181" s="4" t="str">
        <f>IF(N181="","",INDEX([2]物品表!$B:$B,MATCH(N181,[2]物品表!$A:$A,0)))</f>
        <v/>
      </c>
      <c r="P181" s="4"/>
      <c r="Q181" s="7" t="s">
        <v>309</v>
      </c>
      <c r="R181" s="7" t="s">
        <v>29</v>
      </c>
      <c r="S181" s="9">
        <v>1</v>
      </c>
      <c r="T181" s="4"/>
      <c r="U181" s="9">
        <v>0</v>
      </c>
      <c r="V181" s="4" t="str">
        <f t="shared" si="28"/>
        <v/>
      </c>
      <c r="W181" s="4"/>
      <c r="X181" s="4"/>
      <c r="Y181" s="4"/>
      <c r="Z181" s="28"/>
      <c r="AA181" s="77">
        <f>COUNTIF([3]经验升级表!$C:$C,"&lt;="&amp;SUMIFS($AB$4:AB181,$C$4:C181,C181))</f>
        <v>0</v>
      </c>
      <c r="AB181" s="77">
        <f>IFERROR(INDEX([1]怪物表!$U:$U,MATCH(G181,[1]怪物表!$A:$A,0),1)*S181/U181,0)*AC181</f>
        <v>0</v>
      </c>
      <c r="AC181" s="77">
        <f t="shared" si="24"/>
        <v>1</v>
      </c>
      <c r="AD181" s="77">
        <f>IFERROR(INDEX([1]怪物表!$J:$J,MATCH(G181,[1]怪物表!$A:$A,0),1),0)*AE181</f>
        <v>0</v>
      </c>
      <c r="AE181" s="77">
        <f t="shared" si="25"/>
        <v>0</v>
      </c>
    </row>
    <row r="182" spans="1:46" x14ac:dyDescent="0.45">
      <c r="A182" s="4"/>
      <c r="B182" s="7">
        <v>203016</v>
      </c>
      <c r="C182" s="6" t="s">
        <v>172</v>
      </c>
      <c r="D182" s="4" t="s">
        <v>166</v>
      </c>
      <c r="E182" s="7">
        <v>60</v>
      </c>
      <c r="F182" s="4" t="s">
        <v>58</v>
      </c>
      <c r="G182" s="4">
        <f>IF(I182="",SUMIFS([1]怪物表!$A:$A,[1]怪物表!$B:$B,C182,[1]怪物表!$C:$C,D182),"")</f>
        <v>120304</v>
      </c>
      <c r="H182" s="8" t="str">
        <f>IF(G182="","",INDEX([1]怪物表!$C:$C,MATCH(G182,[1]怪物表!$A:$A,0)))</f>
        <v>剑兵1</v>
      </c>
      <c r="I182" s="4"/>
      <c r="J182" s="4" t="str">
        <f>IF(I182="","",INDEX([1]怪物阵型表!$B:$B,MATCH(I182,[1]怪物阵型表!$A:$A,0)))</f>
        <v/>
      </c>
      <c r="K182" s="4"/>
      <c r="L182" s="4"/>
      <c r="M182" s="4"/>
      <c r="N182" s="4"/>
      <c r="O182" s="4" t="str">
        <f>IF(N182="","",INDEX([2]物品表!$B:$B,MATCH(N182,[2]物品表!$A:$A,0)))</f>
        <v/>
      </c>
      <c r="P182" s="4"/>
      <c r="Q182" s="7" t="s">
        <v>31</v>
      </c>
      <c r="R182" s="7" t="s">
        <v>29</v>
      </c>
      <c r="S182" s="9">
        <f>INDEX('#怪物刷新配置索引'!$E:$E,MATCH(E182&amp;"-"&amp;F182,'#怪物刷新配置索引'!$D:$D,0),1)</f>
        <v>2</v>
      </c>
      <c r="T182" s="4"/>
      <c r="U182" s="9">
        <f>INDEX('#怪物刷新配置索引'!$F:$F,MATCH(E182&amp;"-"&amp;F182,'#怪物刷新配置索引'!$D:$D,0),1)</f>
        <v>1</v>
      </c>
      <c r="V182" s="4" t="str">
        <f t="shared" si="28"/>
        <v/>
      </c>
      <c r="W182" s="4"/>
      <c r="X182" s="4"/>
      <c r="Y182" s="4"/>
      <c r="Z182" s="28"/>
      <c r="AA182" s="77">
        <f>COUNTIF([3]经验升级表!$C:$C,"&lt;="&amp;SUMIFS($AB$4:AB182,$C$4:C182,C182))</f>
        <v>0</v>
      </c>
      <c r="AB182" s="77">
        <f>IFERROR(INDEX([1]怪物表!$U:$U,MATCH(G182,[1]怪物表!$A:$A,0),1)*S182/U182,0)*AC182</f>
        <v>0</v>
      </c>
      <c r="AC182" s="77">
        <f t="shared" si="24"/>
        <v>30</v>
      </c>
      <c r="AD182" s="77">
        <f>IFERROR(INDEX([1]怪物表!$J:$J,MATCH(G182,[1]怪物表!$A:$A,0),1),0)*AE182</f>
        <v>60</v>
      </c>
      <c r="AE182" s="77">
        <f t="shared" si="25"/>
        <v>60</v>
      </c>
    </row>
    <row r="183" spans="1:46" x14ac:dyDescent="0.45">
      <c r="A183" s="4"/>
      <c r="B183" s="7">
        <v>203017</v>
      </c>
      <c r="C183" s="6" t="s">
        <v>172</v>
      </c>
      <c r="D183" s="4" t="s">
        <v>166</v>
      </c>
      <c r="E183" s="7">
        <v>60</v>
      </c>
      <c r="F183" s="4" t="s">
        <v>58</v>
      </c>
      <c r="G183" s="4">
        <f>IF(I183="",SUMIFS([1]怪物表!$A:$A,[1]怪物表!$B:$B,C183,[1]怪物表!$C:$C,D183),"")</f>
        <v>120304</v>
      </c>
      <c r="H183" s="8" t="str">
        <f>IF(G183="","",INDEX([1]怪物表!$C:$C,MATCH(G183,[1]怪物表!$A:$A,0)))</f>
        <v>剑兵1</v>
      </c>
      <c r="I183" s="4"/>
      <c r="J183" s="4" t="str">
        <f>IF(I183="","",INDEX([1]怪物阵型表!$B:$B,MATCH(I183,[1]怪物阵型表!$A:$A,0)))</f>
        <v/>
      </c>
      <c r="K183" s="4"/>
      <c r="L183" s="4"/>
      <c r="M183" s="4"/>
      <c r="N183" s="4"/>
      <c r="O183" s="4" t="str">
        <f>IF(N183="","",INDEX([2]物品表!$B:$B,MATCH(N183,[2]物品表!$A:$A,0)))</f>
        <v/>
      </c>
      <c r="P183" s="4"/>
      <c r="Q183" s="7" t="s">
        <v>31</v>
      </c>
      <c r="R183" s="7" t="s">
        <v>29</v>
      </c>
      <c r="S183" s="9">
        <f>INDEX('#怪物刷新配置索引'!$E:$E,MATCH(E183&amp;"-"&amp;F183,'#怪物刷新配置索引'!$D:$D,0),1)</f>
        <v>2</v>
      </c>
      <c r="T183" s="4"/>
      <c r="U183" s="9">
        <f>INDEX('#怪物刷新配置索引'!$F:$F,MATCH(E183&amp;"-"&amp;F183,'#怪物刷新配置索引'!$D:$D,0),1)</f>
        <v>1</v>
      </c>
      <c r="V183" s="4" t="str">
        <f t="shared" si="28"/>
        <v/>
      </c>
      <c r="W183" s="4"/>
      <c r="X183" s="4"/>
      <c r="Y183" s="4"/>
      <c r="Z183" s="28"/>
      <c r="AA183" s="77">
        <f>COUNTIF([3]经验升级表!$C:$C,"&lt;="&amp;SUMIFS($AB$4:AB183,$C$4:C183,C183))</f>
        <v>0</v>
      </c>
      <c r="AB183" s="77">
        <f>IFERROR(INDEX([1]怪物表!$U:$U,MATCH(G183,[1]怪物表!$A:$A,0),1)*S183/U183,0)*AC183</f>
        <v>0</v>
      </c>
      <c r="AC183" s="77">
        <f t="shared" si="24"/>
        <v>30</v>
      </c>
      <c r="AD183" s="77">
        <f>IFERROR(INDEX([1]怪物表!$J:$J,MATCH(G183,[1]怪物表!$A:$A,0),1),0)*AE183</f>
        <v>60</v>
      </c>
      <c r="AE183" s="77">
        <f t="shared" si="25"/>
        <v>60</v>
      </c>
    </row>
    <row r="184" spans="1:46" x14ac:dyDescent="0.45">
      <c r="A184" s="4"/>
      <c r="B184" s="7">
        <v>203018</v>
      </c>
      <c r="C184" s="6" t="s">
        <v>172</v>
      </c>
      <c r="D184" s="4" t="s">
        <v>166</v>
      </c>
      <c r="E184" s="7">
        <v>60</v>
      </c>
      <c r="F184" s="4" t="s">
        <v>58</v>
      </c>
      <c r="G184" s="4">
        <f>IF(I184="",SUMIFS([1]怪物表!$A:$A,[1]怪物表!$B:$B,C184,[1]怪物表!$C:$C,D184),"")</f>
        <v>120304</v>
      </c>
      <c r="H184" s="8" t="str">
        <f>IF(G184="","",INDEX([1]怪物表!$C:$C,MATCH(G184,[1]怪物表!$A:$A,0)))</f>
        <v>剑兵1</v>
      </c>
      <c r="I184" s="4"/>
      <c r="J184" s="4" t="str">
        <f>IF(I184="","",INDEX([1]怪物阵型表!$B:$B,MATCH(I184,[1]怪物阵型表!$A:$A,0)))</f>
        <v/>
      </c>
      <c r="K184" s="4"/>
      <c r="L184" s="4"/>
      <c r="M184" s="4"/>
      <c r="N184" s="4"/>
      <c r="O184" s="4" t="str">
        <f>IF(N184="","",INDEX([2]物品表!$B:$B,MATCH(N184,[2]物品表!$A:$A,0)))</f>
        <v/>
      </c>
      <c r="P184" s="4"/>
      <c r="Q184" s="7" t="s">
        <v>31</v>
      </c>
      <c r="R184" s="7" t="s">
        <v>29</v>
      </c>
      <c r="S184" s="9">
        <f>INDEX('#怪物刷新配置索引'!$E:$E,MATCH(E184&amp;"-"&amp;F184,'#怪物刷新配置索引'!$D:$D,0),1)</f>
        <v>2</v>
      </c>
      <c r="T184" s="4"/>
      <c r="U184" s="9">
        <f>INDEX('#怪物刷新配置索引'!$F:$F,MATCH(E184&amp;"-"&amp;F184,'#怪物刷新配置索引'!$D:$D,0),1)</f>
        <v>1</v>
      </c>
      <c r="V184" s="4" t="str">
        <f t="shared" si="28"/>
        <v/>
      </c>
      <c r="W184" s="4"/>
      <c r="X184" s="4"/>
      <c r="Y184" s="4"/>
      <c r="Z184" s="28"/>
      <c r="AA184" s="77">
        <f>COUNTIF([3]经验升级表!$C:$C,"&lt;="&amp;SUMIFS($AB$4:AB184,$C$4:C184,C184))</f>
        <v>0</v>
      </c>
      <c r="AB184" s="77">
        <f>IFERROR(INDEX([1]怪物表!$U:$U,MATCH(G184,[1]怪物表!$A:$A,0),1)*S184/U184,0)*AC184</f>
        <v>0</v>
      </c>
      <c r="AC184" s="77">
        <f t="shared" si="24"/>
        <v>30</v>
      </c>
      <c r="AD184" s="77">
        <f>IFERROR(INDEX([1]怪物表!$J:$J,MATCH(G184,[1]怪物表!$A:$A,0),1),0)*AE184</f>
        <v>60</v>
      </c>
      <c r="AE184" s="77">
        <f t="shared" si="25"/>
        <v>60</v>
      </c>
    </row>
    <row r="185" spans="1:46" x14ac:dyDescent="0.45">
      <c r="A185" s="4"/>
      <c r="B185" s="7">
        <v>203019</v>
      </c>
      <c r="C185" s="6" t="s">
        <v>172</v>
      </c>
      <c r="D185" s="4" t="s">
        <v>125</v>
      </c>
      <c r="E185" s="7">
        <v>45</v>
      </c>
      <c r="F185" s="4" t="s">
        <v>38</v>
      </c>
      <c r="G185" s="4">
        <f>IF(I185="",SUMIFS([1]怪物表!$A:$A,[1]怪物表!$B:$B,C185,[1]怪物表!$C:$C,D185),"")</f>
        <v>120303</v>
      </c>
      <c r="H185" s="8" t="str">
        <f>IF(G185="","",INDEX([1]怪物表!$C:$C,MATCH(G185,[1]怪物表!$A:$A,0)))</f>
        <v>小熊</v>
      </c>
      <c r="I185" s="4"/>
      <c r="J185" s="4" t="str">
        <f>IF(I185="","",INDEX([1]怪物阵型表!$B:$B,MATCH(I185,[1]怪物阵型表!$A:$A,0)))</f>
        <v/>
      </c>
      <c r="K185" s="4"/>
      <c r="L185" s="4"/>
      <c r="M185" s="4"/>
      <c r="N185" s="4"/>
      <c r="O185" s="4" t="str">
        <f>IF(N185="","",INDEX([2]物品表!$B:$B,MATCH(N185,[2]物品表!$A:$A,0)))</f>
        <v/>
      </c>
      <c r="P185" s="4"/>
      <c r="Q185" s="7" t="s">
        <v>31</v>
      </c>
      <c r="R185" s="7" t="s">
        <v>29</v>
      </c>
      <c r="S185" s="9">
        <f>INDEX('#怪物刷新配置索引'!$E:$E,MATCH(E185&amp;"-"&amp;F185,'#怪物刷新配置索引'!$D:$D,0),1)</f>
        <v>3</v>
      </c>
      <c r="T185" s="4"/>
      <c r="U185" s="9">
        <f>INDEX('#怪物刷新配置索引'!$F:$F,MATCH(E185&amp;"-"&amp;F185,'#怪物刷新配置索引'!$D:$D,0),1)</f>
        <v>2</v>
      </c>
      <c r="V185" s="4" t="str">
        <f t="shared" si="28"/>
        <v/>
      </c>
      <c r="W185" s="4"/>
      <c r="X185" s="4"/>
      <c r="Y185" s="4"/>
      <c r="Z185" s="28"/>
      <c r="AA185" s="77">
        <f>COUNTIF([3]经验升级表!$C:$C,"&lt;="&amp;SUMIFS($AB$4:AB185,$C$4:C185,C185))</f>
        <v>0</v>
      </c>
      <c r="AB185" s="77">
        <f>IFERROR(INDEX([1]怪物表!$U:$U,MATCH(G185,[1]怪物表!$A:$A,0),1)*S185/U185,0)*AC185</f>
        <v>0</v>
      </c>
      <c r="AC185" s="77">
        <f t="shared" si="24"/>
        <v>30</v>
      </c>
      <c r="AD185" s="77">
        <f>IFERROR(INDEX([1]怪物表!$J:$J,MATCH(G185,[1]怪物表!$A:$A,0),1),0)*AE185</f>
        <v>45</v>
      </c>
      <c r="AE185" s="77">
        <f t="shared" si="25"/>
        <v>45</v>
      </c>
    </row>
    <row r="186" spans="1:46" x14ac:dyDescent="0.45">
      <c r="A186" s="4"/>
      <c r="B186" s="7">
        <v>203020</v>
      </c>
      <c r="C186" s="6" t="s">
        <v>172</v>
      </c>
      <c r="D186" s="4" t="s">
        <v>125</v>
      </c>
      <c r="E186" s="7">
        <v>45</v>
      </c>
      <c r="F186" s="4" t="s">
        <v>38</v>
      </c>
      <c r="G186" s="4">
        <f>IF(I186="",SUMIFS([1]怪物表!$A:$A,[1]怪物表!$B:$B,C186,[1]怪物表!$C:$C,D186),"")</f>
        <v>120303</v>
      </c>
      <c r="H186" s="8" t="str">
        <f>IF(G186="","",INDEX([1]怪物表!$C:$C,MATCH(G186,[1]怪物表!$A:$A,0)))</f>
        <v>小熊</v>
      </c>
      <c r="I186" s="4"/>
      <c r="J186" s="4" t="str">
        <f>IF(I186="","",INDEX([1]怪物阵型表!$B:$B,MATCH(I186,[1]怪物阵型表!$A:$A,0)))</f>
        <v/>
      </c>
      <c r="K186" s="4"/>
      <c r="L186" s="4"/>
      <c r="M186" s="4"/>
      <c r="N186" s="4"/>
      <c r="O186" s="4" t="str">
        <f>IF(N186="","",INDEX([2]物品表!$B:$B,MATCH(N186,[2]物品表!$A:$A,0)))</f>
        <v/>
      </c>
      <c r="P186" s="4"/>
      <c r="Q186" s="7" t="s">
        <v>31</v>
      </c>
      <c r="R186" s="7" t="s">
        <v>29</v>
      </c>
      <c r="S186" s="9">
        <f>INDEX('#怪物刷新配置索引'!$E:$E,MATCH(E186&amp;"-"&amp;F186,'#怪物刷新配置索引'!$D:$D,0),1)</f>
        <v>3</v>
      </c>
      <c r="T186" s="4"/>
      <c r="U186" s="9">
        <f>INDEX('#怪物刷新配置索引'!$F:$F,MATCH(E186&amp;"-"&amp;F186,'#怪物刷新配置索引'!$D:$D,0),1)</f>
        <v>2</v>
      </c>
      <c r="V186" s="4" t="str">
        <f t="shared" si="28"/>
        <v/>
      </c>
      <c r="W186" s="4"/>
      <c r="X186" s="4"/>
      <c r="Y186" s="4"/>
      <c r="Z186" s="28"/>
      <c r="AA186" s="77">
        <f>COUNTIF([3]经验升级表!$C:$C,"&lt;="&amp;SUMIFS($AB$4:AB186,$C$4:C186,C186))</f>
        <v>0</v>
      </c>
      <c r="AB186" s="77">
        <f>IFERROR(INDEX([1]怪物表!$U:$U,MATCH(G186,[1]怪物表!$A:$A,0),1)*S186/U186,0)*AC186</f>
        <v>0</v>
      </c>
      <c r="AC186" s="77">
        <f t="shared" si="24"/>
        <v>30</v>
      </c>
      <c r="AD186" s="77">
        <f>IFERROR(INDEX([1]怪物表!$J:$J,MATCH(G186,[1]怪物表!$A:$A,0),1),0)*AE186</f>
        <v>45</v>
      </c>
      <c r="AE186" s="77">
        <f t="shared" si="25"/>
        <v>45</v>
      </c>
    </row>
    <row r="187" spans="1:46" x14ac:dyDescent="0.45">
      <c r="A187" s="4"/>
      <c r="B187" s="7">
        <v>203021</v>
      </c>
      <c r="C187" s="6" t="s">
        <v>172</v>
      </c>
      <c r="D187" s="4" t="s">
        <v>170</v>
      </c>
      <c r="E187" s="7">
        <v>10</v>
      </c>
      <c r="F187" s="4" t="s">
        <v>38</v>
      </c>
      <c r="G187" s="4">
        <f>IF(I187="",SUMIFS([1]怪物表!$A:$A,[1]怪物表!$B:$B,C187,[1]怪物表!$C:$C,D187),"")</f>
        <v>120307</v>
      </c>
      <c r="H187" s="8" t="str">
        <f>IF(G187="","",INDEX([1]怪物表!$C:$C,MATCH(G187,[1]怪物表!$A:$A,0)))</f>
        <v>骑兵2（灰）</v>
      </c>
      <c r="I187" s="4"/>
      <c r="J187" s="4" t="str">
        <f>IF(I187="","",INDEX([1]怪物阵型表!$B:$B,MATCH(I187,[1]怪物阵型表!$A:$A,0)))</f>
        <v/>
      </c>
      <c r="K187" s="4"/>
      <c r="L187" s="4"/>
      <c r="M187" s="4"/>
      <c r="N187" s="4"/>
      <c r="O187" s="4" t="str">
        <f>IF(N187="","",INDEX([2]物品表!$B:$B,MATCH(N187,[2]物品表!$A:$A,0)))</f>
        <v/>
      </c>
      <c r="P187" s="4"/>
      <c r="Q187" s="7" t="s">
        <v>31</v>
      </c>
      <c r="R187" s="7" t="s">
        <v>29</v>
      </c>
      <c r="S187" s="9">
        <f>INDEX('#怪物刷新配置索引'!$E:$E,MATCH(E187&amp;"-"&amp;F187,'#怪物刷新配置索引'!$D:$D,0),1)</f>
        <v>2</v>
      </c>
      <c r="T187" s="4"/>
      <c r="U187" s="9">
        <f>INDEX('#怪物刷新配置索引'!$F:$F,MATCH(E187&amp;"-"&amp;F187,'#怪物刷新配置索引'!$D:$D,0),1)</f>
        <v>6</v>
      </c>
      <c r="V187" s="4" t="str">
        <f t="shared" si="28"/>
        <v/>
      </c>
      <c r="W187" s="4"/>
      <c r="X187" s="4"/>
      <c r="Y187" s="4"/>
      <c r="Z187" s="28"/>
      <c r="AA187" s="77">
        <f>COUNTIF([3]经验升级表!$C:$C,"&lt;="&amp;SUMIFS($AB$4:AB187,$C$4:C187,C187))</f>
        <v>0</v>
      </c>
      <c r="AB187" s="77">
        <f>IFERROR(INDEX([1]怪物表!$U:$U,MATCH(G187,[1]怪物表!$A:$A,0),1)*S187/U187,0)*AC187</f>
        <v>0</v>
      </c>
      <c r="AC187" s="77">
        <f t="shared" si="24"/>
        <v>30</v>
      </c>
      <c r="AD187" s="77">
        <f>IFERROR(INDEX([1]怪物表!$J:$J,MATCH(G187,[1]怪物表!$A:$A,0),1),0)*AE187</f>
        <v>10</v>
      </c>
      <c r="AE187" s="77">
        <f t="shared" si="25"/>
        <v>10</v>
      </c>
    </row>
    <row r="188" spans="1:46" s="46" customFormat="1" x14ac:dyDescent="0.45">
      <c r="A188" s="20"/>
      <c r="B188" s="21">
        <v>203022</v>
      </c>
      <c r="C188" s="22" t="s">
        <v>172</v>
      </c>
      <c r="D188" s="20" t="s">
        <v>148</v>
      </c>
      <c r="E188" s="21"/>
      <c r="F188" s="20">
        <v>150</v>
      </c>
      <c r="G188" s="20">
        <f>IF(I188="",SUMIFS([1]怪物表!$A:$A,[1]怪物表!$B:$B,C188,[1]怪物表!$C:$C,D188),"")</f>
        <v>120310</v>
      </c>
      <c r="H188" s="23" t="str">
        <f>IF(G188="","",INDEX([1]怪物表!$C:$C,MATCH(G188,[1]怪物表!$A:$A,0)))</f>
        <v>狼人</v>
      </c>
      <c r="I188" s="20" t="s">
        <v>54</v>
      </c>
      <c r="J188" s="20" t="str">
        <f>IF(I188="","",INDEX([1]怪物阵型表!$B:$B,MATCH(I188,[1]怪物阵型表!$A:$A,0)))</f>
        <v/>
      </c>
      <c r="K188" s="20"/>
      <c r="L188" s="20"/>
      <c r="M188" s="20"/>
      <c r="N188" s="20"/>
      <c r="O188" s="20" t="str">
        <f>IF(N188="","",INDEX([2]物品表!$B:$B,MATCH(N188,[2]物品表!$A:$A,0)))</f>
        <v/>
      </c>
      <c r="P188" s="20"/>
      <c r="Q188" s="21" t="s">
        <v>120</v>
      </c>
      <c r="R188" s="21" t="s">
        <v>29</v>
      </c>
      <c r="S188" s="24">
        <v>1</v>
      </c>
      <c r="T188" s="20"/>
      <c r="U188" s="24">
        <v>0</v>
      </c>
      <c r="V188" s="20" t="str">
        <f>IF(W188=1,"TID_Survivor_Notice_Occur_2",IF(W188=2,"TID_Survivor_Notice_Occur_1",""))</f>
        <v/>
      </c>
      <c r="W188" s="20"/>
      <c r="X188" s="20"/>
      <c r="Y188" s="20"/>
      <c r="Z188" s="79"/>
      <c r="AA188" s="77">
        <f>COUNTIF([3]经验升级表!$C:$C,"&lt;="&amp;SUMIFS($AB$4:AB188,$C$4:C188,C188))</f>
        <v>0</v>
      </c>
      <c r="AB188" s="77">
        <f>IFERROR(INDEX([1]怪物表!$U:$U,MATCH(G188,[1]怪物表!$A:$A,0),1)*S188/U188,0)*AC188</f>
        <v>0</v>
      </c>
      <c r="AC188" s="77">
        <f t="shared" si="24"/>
        <v>1</v>
      </c>
      <c r="AD188" s="77">
        <f>IFERROR(INDEX([1]怪物表!$J:$J,MATCH(G188,[1]怪物表!$A:$A,0),1),0)*AE188</f>
        <v>0</v>
      </c>
      <c r="AE188" s="77">
        <f t="shared" si="25"/>
        <v>0</v>
      </c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</row>
    <row r="189" spans="1:46" x14ac:dyDescent="0.45">
      <c r="A189" s="4"/>
      <c r="B189" s="7">
        <v>203023</v>
      </c>
      <c r="C189" s="6" t="s">
        <v>56</v>
      </c>
      <c r="D189" s="4"/>
      <c r="E189" s="7"/>
      <c r="F189" s="4">
        <v>150</v>
      </c>
      <c r="G189" s="4" t="s">
        <v>54</v>
      </c>
      <c r="H189" s="8" t="str">
        <f>IF(G189="","",INDEX([1]怪物表!$C:$C,MATCH(G189,[1]怪物表!$A:$A,0)))</f>
        <v/>
      </c>
      <c r="I189" s="4">
        <v>200301</v>
      </c>
      <c r="J189" s="4" t="str">
        <f>IF(I189="","",INDEX([1]怪物阵型表!$B:$B,MATCH(I189,[1]怪物阵型表!$A:$A,0)))</f>
        <v>冲锋阵型</v>
      </c>
      <c r="K189" s="4"/>
      <c r="L189" s="4"/>
      <c r="M189" s="4"/>
      <c r="N189" s="4"/>
      <c r="O189" s="4" t="str">
        <f>IF(N189="","",INDEX([2]物品表!$B:$B,MATCH(N189,[2]物品表!$A:$A,0)))</f>
        <v/>
      </c>
      <c r="P189" s="4"/>
      <c r="Q189" s="7" t="s">
        <v>309</v>
      </c>
      <c r="R189" s="7" t="s">
        <v>29</v>
      </c>
      <c r="S189" s="9">
        <v>1</v>
      </c>
      <c r="T189" s="4"/>
      <c r="U189" s="9">
        <v>0</v>
      </c>
      <c r="V189" s="4" t="str">
        <f t="shared" ref="V189:V190" si="29">IF(W189=1,"TID_Survivor_Notice_Occur_2",IF(W189=2,"TID_Survivor_Notice_Occur_1",""))</f>
        <v/>
      </c>
      <c r="W189" s="4"/>
      <c r="X189" s="4"/>
      <c r="Y189" s="4"/>
      <c r="Z189" s="28"/>
      <c r="AA189" s="77">
        <f>COUNTIF([3]经验升级表!$C:$C,"&lt;="&amp;SUMIFS($AB$4:AB189,$C$4:C189,C189))</f>
        <v>0</v>
      </c>
      <c r="AB189" s="77">
        <f>IFERROR(INDEX([1]怪物表!$U:$U,MATCH(G189,[1]怪物表!$A:$A,0),1)*S189/U189,0)*AC189</f>
        <v>0</v>
      </c>
      <c r="AC189" s="77">
        <f t="shared" si="24"/>
        <v>1</v>
      </c>
      <c r="AD189" s="77">
        <f>IFERROR(INDEX([1]怪物表!$J:$J,MATCH(G189,[1]怪物表!$A:$A,0),1),0)*AE189</f>
        <v>0</v>
      </c>
      <c r="AE189" s="77">
        <f t="shared" si="25"/>
        <v>0</v>
      </c>
    </row>
    <row r="190" spans="1:46" x14ac:dyDescent="0.45">
      <c r="A190" s="4"/>
      <c r="B190" s="7">
        <v>203024</v>
      </c>
      <c r="C190" s="6" t="s">
        <v>56</v>
      </c>
      <c r="D190" s="4"/>
      <c r="E190" s="7"/>
      <c r="F190" s="4">
        <v>150</v>
      </c>
      <c r="G190" s="4" t="s">
        <v>54</v>
      </c>
      <c r="H190" s="8" t="str">
        <f>IF(G190="","",INDEX([1]怪物表!$C:$C,MATCH(G190,[1]怪物表!$A:$A,0)))</f>
        <v/>
      </c>
      <c r="I190" s="4">
        <v>200301</v>
      </c>
      <c r="J190" s="4" t="str">
        <f>IF(I190="","",INDEX([1]怪物阵型表!$B:$B,MATCH(I190,[1]怪物阵型表!$A:$A,0)))</f>
        <v>冲锋阵型</v>
      </c>
      <c r="K190" s="4"/>
      <c r="L190" s="4"/>
      <c r="M190" s="4"/>
      <c r="N190" s="4"/>
      <c r="O190" s="4" t="str">
        <f>IF(N190="","",INDEX([2]物品表!$B:$B,MATCH(N190,[2]物品表!$A:$A,0)))</f>
        <v/>
      </c>
      <c r="P190" s="4"/>
      <c r="Q190" s="7" t="s">
        <v>309</v>
      </c>
      <c r="R190" s="7" t="s">
        <v>29</v>
      </c>
      <c r="S190" s="9">
        <v>1</v>
      </c>
      <c r="T190" s="4"/>
      <c r="U190" s="9">
        <v>0</v>
      </c>
      <c r="V190" s="4" t="str">
        <f t="shared" si="29"/>
        <v/>
      </c>
      <c r="W190" s="4"/>
      <c r="X190" s="4"/>
      <c r="Y190" s="4"/>
      <c r="Z190" s="28"/>
      <c r="AA190" s="77">
        <f>COUNTIF([3]经验升级表!$C:$C,"&lt;="&amp;SUMIFS($AB$4:AB190,$C$4:C190,C190))</f>
        <v>0</v>
      </c>
      <c r="AB190" s="77">
        <f>IFERROR(INDEX([1]怪物表!$U:$U,MATCH(G190,[1]怪物表!$A:$A,0),1)*S190/U190,0)*AC190</f>
        <v>0</v>
      </c>
      <c r="AC190" s="77">
        <f t="shared" si="24"/>
        <v>1</v>
      </c>
      <c r="AD190" s="77">
        <f>IFERROR(INDEX([1]怪物表!$J:$J,MATCH(G190,[1]怪物表!$A:$A,0),1),0)*AE190</f>
        <v>0</v>
      </c>
      <c r="AE190" s="77">
        <f t="shared" si="25"/>
        <v>0</v>
      </c>
    </row>
    <row r="191" spans="1:46" x14ac:dyDescent="0.45">
      <c r="A191" s="4"/>
      <c r="B191" s="7">
        <v>203025</v>
      </c>
      <c r="C191" s="6" t="s">
        <v>172</v>
      </c>
      <c r="D191" s="4" t="s">
        <v>122</v>
      </c>
      <c r="E191" s="4">
        <v>20</v>
      </c>
      <c r="F191" s="4" t="s">
        <v>39</v>
      </c>
      <c r="G191" s="4">
        <f>SUMIFS([1]怪物表!$A:$A,[1]怪物表!$B:$B,C191,[1]怪物表!$C:$C,D191)</f>
        <v>120302</v>
      </c>
      <c r="H191" s="8" t="str">
        <f>IF(G191="","",INDEX([1]怪物表!$C:$C,MATCH(G191,[1]怪物表!$A:$A,0)))</f>
        <v>小狼</v>
      </c>
      <c r="I191" s="4"/>
      <c r="J191" s="4" t="str">
        <f>IF(I191="","",INDEX([1]怪物阵型表!$B:$B,MATCH(I191,[1]怪物阵型表!$A:$A,0)))</f>
        <v/>
      </c>
      <c r="K191" s="4"/>
      <c r="L191" s="4"/>
      <c r="M191" s="4"/>
      <c r="N191" s="4"/>
      <c r="O191" s="4" t="str">
        <f>IF(N191="","",INDEX([2]物品表!$B:$B,MATCH(N191,[2]物品表!$A:$A,0)))</f>
        <v/>
      </c>
      <c r="P191" s="4"/>
      <c r="Q191" s="7" t="s">
        <v>31</v>
      </c>
      <c r="R191" s="7" t="s">
        <v>29</v>
      </c>
      <c r="S191" s="9">
        <f>INDEX('#怪物刷新配置索引'!$E:$E,MATCH(E191&amp;"-"&amp;F191,'#怪物刷新配置索引'!$D:$D,0),1)</f>
        <v>2</v>
      </c>
      <c r="T191" s="4"/>
      <c r="U191" s="9">
        <f>INDEX('#怪物刷新配置索引'!$F:$F,MATCH(E191&amp;"-"&amp;F191,'#怪物刷新配置索引'!$D:$D,0),1)</f>
        <v>3</v>
      </c>
      <c r="V191" s="4" t="str">
        <f t="shared" si="28"/>
        <v/>
      </c>
      <c r="W191" s="4"/>
      <c r="X191" s="4"/>
      <c r="Y191" s="4"/>
      <c r="Z191" s="28"/>
      <c r="AA191" s="77">
        <f>COUNTIF([3]经验升级表!$C:$C,"&lt;="&amp;SUMIFS($AB$4:AB191,$C$4:C191,C191))</f>
        <v>0</v>
      </c>
      <c r="AB191" s="77">
        <f>IFERROR(INDEX([1]怪物表!$U:$U,MATCH(G191,[1]怪物表!$A:$A,0),1)*S191/U191,0)*AC191</f>
        <v>0</v>
      </c>
      <c r="AC191" s="77">
        <f t="shared" si="24"/>
        <v>30</v>
      </c>
      <c r="AD191" s="77">
        <f>IFERROR(INDEX([1]怪物表!$J:$J,MATCH(G191,[1]怪物表!$A:$A,0),1),0)*AE191</f>
        <v>20</v>
      </c>
      <c r="AE191" s="77">
        <f t="shared" si="25"/>
        <v>20</v>
      </c>
    </row>
    <row r="192" spans="1:46" x14ac:dyDescent="0.45">
      <c r="A192" s="4"/>
      <c r="B192" s="7">
        <v>203026</v>
      </c>
      <c r="C192" s="6" t="s">
        <v>172</v>
      </c>
      <c r="D192" s="4" t="s">
        <v>122</v>
      </c>
      <c r="E192" s="4">
        <v>20</v>
      </c>
      <c r="F192" s="4" t="s">
        <v>39</v>
      </c>
      <c r="G192" s="4">
        <f>SUMIFS([1]怪物表!$A:$A,[1]怪物表!$B:$B,C192,[1]怪物表!$C:$C,D192)</f>
        <v>120302</v>
      </c>
      <c r="H192" s="8" t="str">
        <f>IF(G192="","",INDEX([1]怪物表!$C:$C,MATCH(G192,[1]怪物表!$A:$A,0)))</f>
        <v>小狼</v>
      </c>
      <c r="I192" s="4"/>
      <c r="J192" s="4" t="str">
        <f>IF(I192="","",INDEX([1]怪物阵型表!$B:$B,MATCH(I192,[1]怪物阵型表!$A:$A,0)))</f>
        <v/>
      </c>
      <c r="K192" s="4"/>
      <c r="L192" s="4"/>
      <c r="M192" s="4"/>
      <c r="N192" s="4"/>
      <c r="O192" s="4" t="str">
        <f>IF(N192="","",INDEX([2]物品表!$B:$B,MATCH(N192,[2]物品表!$A:$A,0)))</f>
        <v/>
      </c>
      <c r="P192" s="4"/>
      <c r="Q192" s="7" t="s">
        <v>31</v>
      </c>
      <c r="R192" s="7" t="s">
        <v>29</v>
      </c>
      <c r="S192" s="9">
        <f>INDEX('#怪物刷新配置索引'!$E:$E,MATCH(E192&amp;"-"&amp;F192,'#怪物刷新配置索引'!$D:$D,0),1)</f>
        <v>2</v>
      </c>
      <c r="T192" s="4"/>
      <c r="U192" s="9">
        <f>INDEX('#怪物刷新配置索引'!$F:$F,MATCH(E192&amp;"-"&amp;F192,'#怪物刷新配置索引'!$D:$D,0),1)</f>
        <v>3</v>
      </c>
      <c r="V192" s="4" t="str">
        <f t="shared" si="28"/>
        <v/>
      </c>
      <c r="W192" s="4"/>
      <c r="X192" s="4"/>
      <c r="Y192" s="4"/>
      <c r="Z192" s="28"/>
      <c r="AA192" s="77">
        <f>COUNTIF([3]经验升级表!$C:$C,"&lt;="&amp;SUMIFS($AB$4:AB192,$C$4:C192,C192))</f>
        <v>0</v>
      </c>
      <c r="AB192" s="77">
        <f>IFERROR(INDEX([1]怪物表!$U:$U,MATCH(G192,[1]怪物表!$A:$A,0),1)*S192/U192,0)*AC192</f>
        <v>0</v>
      </c>
      <c r="AC192" s="77">
        <f t="shared" si="24"/>
        <v>30</v>
      </c>
      <c r="AD192" s="77">
        <f>IFERROR(INDEX([1]怪物表!$J:$J,MATCH(G192,[1]怪物表!$A:$A,0),1),0)*AE192</f>
        <v>20</v>
      </c>
      <c r="AE192" s="77">
        <f t="shared" si="25"/>
        <v>20</v>
      </c>
    </row>
    <row r="193" spans="1:46" x14ac:dyDescent="0.45">
      <c r="A193" s="4"/>
      <c r="B193" s="7">
        <v>203027</v>
      </c>
      <c r="C193" s="6" t="s">
        <v>172</v>
      </c>
      <c r="D193" s="4" t="s">
        <v>122</v>
      </c>
      <c r="E193" s="4">
        <v>20</v>
      </c>
      <c r="F193" s="4" t="s">
        <v>46</v>
      </c>
      <c r="G193" s="4">
        <f>SUMIFS([1]怪物表!$A:$A,[1]怪物表!$B:$B,C193,[1]怪物表!$C:$C,D193)</f>
        <v>120302</v>
      </c>
      <c r="H193" s="8" t="str">
        <f>IF(G193="","",INDEX([1]怪物表!$C:$C,MATCH(G193,[1]怪物表!$A:$A,0)))</f>
        <v>小狼</v>
      </c>
      <c r="I193" s="4"/>
      <c r="J193" s="4" t="str">
        <f>IF(I193="","",INDEX([1]怪物阵型表!$B:$B,MATCH(I193,[1]怪物阵型表!$A:$A,0)))</f>
        <v/>
      </c>
      <c r="K193" s="4"/>
      <c r="L193" s="4"/>
      <c r="M193" s="4"/>
      <c r="N193" s="4"/>
      <c r="O193" s="4" t="str">
        <f>IF(N193="","",INDEX([2]物品表!$B:$B,MATCH(N193,[2]物品表!$A:$A,0)))</f>
        <v/>
      </c>
      <c r="P193" s="4"/>
      <c r="Q193" s="7" t="s">
        <v>31</v>
      </c>
      <c r="R193" s="7" t="s">
        <v>29</v>
      </c>
      <c r="S193" s="9">
        <f>INDEX('#怪物刷新配置索引'!$E:$E,MATCH(E193&amp;"-"&amp;F193,'#怪物刷新配置索引'!$D:$D,0),1)</f>
        <v>2</v>
      </c>
      <c r="T193" s="4"/>
      <c r="U193" s="9">
        <f>INDEX('#怪物刷新配置索引'!$F:$F,MATCH(E193&amp;"-"&amp;F193,'#怪物刷新配置索引'!$D:$D,0),1)</f>
        <v>3</v>
      </c>
      <c r="V193" s="4" t="str">
        <f t="shared" si="28"/>
        <v/>
      </c>
      <c r="W193" s="4"/>
      <c r="X193" s="7"/>
      <c r="Y193" s="4"/>
      <c r="Z193" s="28"/>
      <c r="AA193" s="77">
        <f>COUNTIF([3]经验升级表!$C:$C,"&lt;="&amp;SUMIFS($AB$4:AB193,$C$4:C193,C193))</f>
        <v>0</v>
      </c>
      <c r="AB193" s="77">
        <f>IFERROR(INDEX([1]怪物表!$U:$U,MATCH(G193,[1]怪物表!$A:$A,0),1)*S193/U193,0)*AC193</f>
        <v>0</v>
      </c>
      <c r="AC193" s="77">
        <f t="shared" si="24"/>
        <v>30</v>
      </c>
      <c r="AD193" s="77">
        <f>IFERROR(INDEX([1]怪物表!$J:$J,MATCH(G193,[1]怪物表!$A:$A,0),1),0)*AE193</f>
        <v>20</v>
      </c>
      <c r="AE193" s="77">
        <f t="shared" si="25"/>
        <v>20</v>
      </c>
    </row>
    <row r="194" spans="1:46" x14ac:dyDescent="0.45">
      <c r="A194" s="4"/>
      <c r="B194" s="7">
        <v>203028</v>
      </c>
      <c r="C194" s="6" t="s">
        <v>172</v>
      </c>
      <c r="D194" s="4" t="s">
        <v>122</v>
      </c>
      <c r="E194" s="4">
        <v>20</v>
      </c>
      <c r="F194" s="4" t="s">
        <v>46</v>
      </c>
      <c r="G194" s="4">
        <f>SUMIFS([1]怪物表!$A:$A,[1]怪物表!$B:$B,C194,[1]怪物表!$C:$C,D194)</f>
        <v>120302</v>
      </c>
      <c r="H194" s="8" t="str">
        <f>IF(G194="","",INDEX([1]怪物表!$C:$C,MATCH(G194,[1]怪物表!$A:$A,0)))</f>
        <v>小狼</v>
      </c>
      <c r="I194" s="4"/>
      <c r="J194" s="4" t="str">
        <f>IF(I194="","",INDEX([1]怪物阵型表!$B:$B,MATCH(I194,[1]怪物阵型表!$A:$A,0)))</f>
        <v/>
      </c>
      <c r="K194" s="4"/>
      <c r="L194" s="4"/>
      <c r="M194" s="4"/>
      <c r="N194" s="4"/>
      <c r="O194" s="4" t="str">
        <f>IF(N194="","",INDEX([2]物品表!$B:$B,MATCH(N194,[2]物品表!$A:$A,0)))</f>
        <v/>
      </c>
      <c r="P194" s="4"/>
      <c r="Q194" s="7" t="s">
        <v>31</v>
      </c>
      <c r="R194" s="7" t="s">
        <v>29</v>
      </c>
      <c r="S194" s="9">
        <f>INDEX('#怪物刷新配置索引'!$E:$E,MATCH(E194&amp;"-"&amp;F194,'#怪物刷新配置索引'!$D:$D,0),1)</f>
        <v>2</v>
      </c>
      <c r="T194" s="4"/>
      <c r="U194" s="9">
        <f>INDEX('#怪物刷新配置索引'!$F:$F,MATCH(E194&amp;"-"&amp;F194,'#怪物刷新配置索引'!$D:$D,0),1)</f>
        <v>3</v>
      </c>
      <c r="V194" s="7" t="str">
        <f t="shared" si="28"/>
        <v/>
      </c>
      <c r="W194" s="4"/>
      <c r="X194" s="4"/>
      <c r="Y194" s="4"/>
      <c r="Z194" s="28"/>
      <c r="AA194" s="77">
        <f>COUNTIF([3]经验升级表!$C:$C,"&lt;="&amp;SUMIFS($AB$4:AB194,$C$4:C194,C194))</f>
        <v>0</v>
      </c>
      <c r="AB194" s="77">
        <f>IFERROR(INDEX([1]怪物表!$U:$U,MATCH(G194,[1]怪物表!$A:$A,0),1)*S194/U194,0)*AC194</f>
        <v>0</v>
      </c>
      <c r="AC194" s="77">
        <f t="shared" si="24"/>
        <v>30</v>
      </c>
      <c r="AD194" s="77">
        <f>IFERROR(INDEX([1]怪物表!$J:$J,MATCH(G194,[1]怪物表!$A:$A,0),1),0)*AE194</f>
        <v>20</v>
      </c>
      <c r="AE194" s="77">
        <f t="shared" si="25"/>
        <v>20</v>
      </c>
    </row>
    <row r="195" spans="1:46" x14ac:dyDescent="0.45">
      <c r="A195" s="4"/>
      <c r="B195" s="7">
        <v>203029</v>
      </c>
      <c r="C195" s="6" t="s">
        <v>172</v>
      </c>
      <c r="D195" s="4" t="s">
        <v>125</v>
      </c>
      <c r="E195" s="4">
        <v>20</v>
      </c>
      <c r="F195" s="4" t="s">
        <v>46</v>
      </c>
      <c r="G195" s="4">
        <f>SUMIFS([1]怪物表!$A:$A,[1]怪物表!$B:$B,C195,[1]怪物表!$C:$C,D195)</f>
        <v>120303</v>
      </c>
      <c r="H195" s="8" t="str">
        <f>IF(G195="","",INDEX([1]怪物表!$C:$C,MATCH(G195,[1]怪物表!$A:$A,0)))</f>
        <v>小熊</v>
      </c>
      <c r="I195" s="4"/>
      <c r="J195" s="4" t="str">
        <f>IF(I195="","",INDEX([1]怪物阵型表!$B:$B,MATCH(I195,[1]怪物阵型表!$A:$A,0)))</f>
        <v/>
      </c>
      <c r="K195" s="4"/>
      <c r="L195" s="4"/>
      <c r="M195" s="4"/>
      <c r="N195" s="4"/>
      <c r="O195" s="4" t="str">
        <f>IF(N195="","",INDEX([2]物品表!$B:$B,MATCH(N195,[2]物品表!$A:$A,0)))</f>
        <v/>
      </c>
      <c r="P195" s="4"/>
      <c r="Q195" s="7" t="s">
        <v>31</v>
      </c>
      <c r="R195" s="7" t="s">
        <v>29</v>
      </c>
      <c r="S195" s="9">
        <f>INDEX('#怪物刷新配置索引'!$E:$E,MATCH(E195&amp;"-"&amp;F195,'#怪物刷新配置索引'!$D:$D,0),1)</f>
        <v>2</v>
      </c>
      <c r="T195" s="4"/>
      <c r="U195" s="9">
        <f>INDEX('#怪物刷新配置索引'!$F:$F,MATCH(E195&amp;"-"&amp;F195,'#怪物刷新配置索引'!$D:$D,0),1)</f>
        <v>3</v>
      </c>
      <c r="V195" s="4" t="str">
        <f t="shared" si="28"/>
        <v/>
      </c>
      <c r="W195" s="4"/>
      <c r="X195" s="7"/>
      <c r="Y195" s="7"/>
      <c r="Z195" s="28"/>
      <c r="AA195" s="77">
        <f>COUNTIF([3]经验升级表!$C:$C,"&lt;="&amp;SUMIFS($AB$4:AB195,$C$4:C195,C195))</f>
        <v>0</v>
      </c>
      <c r="AB195" s="77">
        <f>IFERROR(INDEX([1]怪物表!$U:$U,MATCH(G195,[1]怪物表!$A:$A,0),1)*S195/U195,0)*AC195</f>
        <v>0</v>
      </c>
      <c r="AC195" s="77">
        <f t="shared" si="24"/>
        <v>30</v>
      </c>
      <c r="AD195" s="77">
        <f>IFERROR(INDEX([1]怪物表!$J:$J,MATCH(G195,[1]怪物表!$A:$A,0),1),0)*AE195</f>
        <v>20</v>
      </c>
      <c r="AE195" s="77">
        <f t="shared" si="25"/>
        <v>20</v>
      </c>
    </row>
    <row r="196" spans="1:46" x14ac:dyDescent="0.45">
      <c r="A196" s="4"/>
      <c r="B196" s="7">
        <v>203030</v>
      </c>
      <c r="C196" s="6" t="s">
        <v>172</v>
      </c>
      <c r="D196" s="4" t="s">
        <v>125</v>
      </c>
      <c r="E196" s="4">
        <v>20</v>
      </c>
      <c r="F196" s="4" t="s">
        <v>46</v>
      </c>
      <c r="G196" s="4">
        <f>SUMIFS([1]怪物表!$A:$A,[1]怪物表!$B:$B,C196,[1]怪物表!$C:$C,D196)</f>
        <v>120303</v>
      </c>
      <c r="H196" s="8" t="str">
        <f>IF(G196="","",INDEX([1]怪物表!$C:$C,MATCH(G196,[1]怪物表!$A:$A,0)))</f>
        <v>小熊</v>
      </c>
      <c r="I196" s="4"/>
      <c r="J196" s="4" t="str">
        <f>IF(I196="","",INDEX([1]怪物阵型表!$B:$B,MATCH(I196,[1]怪物阵型表!$A:$A,0)))</f>
        <v/>
      </c>
      <c r="K196" s="4"/>
      <c r="L196" s="4"/>
      <c r="M196" s="4"/>
      <c r="N196" s="4"/>
      <c r="O196" s="4" t="str">
        <f>IF(N196="","",INDEX([2]物品表!$B:$B,MATCH(N196,[2]物品表!$A:$A,0)))</f>
        <v/>
      </c>
      <c r="P196" s="4"/>
      <c r="Q196" s="7" t="s">
        <v>31</v>
      </c>
      <c r="R196" s="7" t="s">
        <v>29</v>
      </c>
      <c r="S196" s="9">
        <f>INDEX('#怪物刷新配置索引'!$E:$E,MATCH(E196&amp;"-"&amp;F196,'#怪物刷新配置索引'!$D:$D,0),1)</f>
        <v>2</v>
      </c>
      <c r="T196" s="4"/>
      <c r="U196" s="9">
        <f>INDEX('#怪物刷新配置索引'!$F:$F,MATCH(E196&amp;"-"&amp;F196,'#怪物刷新配置索引'!$D:$D,0),1)</f>
        <v>3</v>
      </c>
      <c r="V196" s="4" t="str">
        <f t="shared" si="28"/>
        <v/>
      </c>
      <c r="W196" s="4"/>
      <c r="X196" s="7"/>
      <c r="Y196" s="7"/>
      <c r="Z196" s="28"/>
      <c r="AA196" s="77">
        <f>COUNTIF([3]经验升级表!$C:$C,"&lt;="&amp;SUMIFS($AB$4:AB196,$C$4:C196,C196))</f>
        <v>0</v>
      </c>
      <c r="AB196" s="77">
        <f>IFERROR(INDEX([1]怪物表!$U:$U,MATCH(G196,[1]怪物表!$A:$A,0),1)*S196/U196,0)*AC196</f>
        <v>0</v>
      </c>
      <c r="AC196" s="77">
        <f t="shared" si="24"/>
        <v>30</v>
      </c>
      <c r="AD196" s="77">
        <f>IFERROR(INDEX([1]怪物表!$J:$J,MATCH(G196,[1]怪物表!$A:$A,0),1),0)*AE196</f>
        <v>20</v>
      </c>
      <c r="AE196" s="77">
        <f t="shared" si="25"/>
        <v>20</v>
      </c>
    </row>
    <row r="197" spans="1:46" x14ac:dyDescent="0.45">
      <c r="A197" s="4"/>
      <c r="B197" s="7">
        <v>203031</v>
      </c>
      <c r="C197" s="6" t="s">
        <v>172</v>
      </c>
      <c r="D197" s="4" t="s">
        <v>167</v>
      </c>
      <c r="E197" s="7">
        <v>20</v>
      </c>
      <c r="F197" s="4" t="s">
        <v>46</v>
      </c>
      <c r="G197" s="4">
        <f>SUMIFS([1]怪物表!$A:$A,[1]怪物表!$B:$B,C197,[1]怪物表!$C:$C,D197)</f>
        <v>120306</v>
      </c>
      <c r="H197" s="8" t="str">
        <f>IF(G197="","",INDEX([1]怪物表!$C:$C,MATCH(G197,[1]怪物表!$A:$A,0)))</f>
        <v>骑兵1</v>
      </c>
      <c r="I197" s="4"/>
      <c r="J197" s="4" t="str">
        <f>IF(I197="","",INDEX([1]怪物阵型表!$B:$B,MATCH(I197,[1]怪物阵型表!$A:$A,0)))</f>
        <v/>
      </c>
      <c r="K197" s="4"/>
      <c r="L197" s="4"/>
      <c r="M197" s="4"/>
      <c r="N197" s="4"/>
      <c r="O197" s="4" t="str">
        <f>IF(N197="","",INDEX([2]物品表!$B:$B,MATCH(N197,[2]物品表!$A:$A,0)))</f>
        <v/>
      </c>
      <c r="P197" s="4"/>
      <c r="Q197" s="7" t="s">
        <v>31</v>
      </c>
      <c r="R197" s="7" t="s">
        <v>29</v>
      </c>
      <c r="S197" s="9">
        <f>INDEX('#怪物刷新配置索引'!$E:$E,MATCH(E197&amp;"-"&amp;F197,'#怪物刷新配置索引'!$D:$D,0),1)</f>
        <v>2</v>
      </c>
      <c r="T197" s="4"/>
      <c r="U197" s="9">
        <f>INDEX('#怪物刷新配置索引'!$F:$F,MATCH(E197&amp;"-"&amp;F197,'#怪物刷新配置索引'!$D:$D,0),1)</f>
        <v>3</v>
      </c>
      <c r="V197" s="4" t="str">
        <f t="shared" si="28"/>
        <v/>
      </c>
      <c r="W197" s="4"/>
      <c r="X197" s="4"/>
      <c r="Y197" s="4"/>
      <c r="Z197" s="28"/>
      <c r="AA197" s="77">
        <f>COUNTIF([3]经验升级表!$C:$C,"&lt;="&amp;SUMIFS($AB$4:AB197,$C$4:C197,C197))</f>
        <v>0</v>
      </c>
      <c r="AB197" s="77">
        <f>IFERROR(INDEX([1]怪物表!$U:$U,MATCH(G197,[1]怪物表!$A:$A,0),1)*S197/U197,0)*AC197</f>
        <v>0</v>
      </c>
      <c r="AC197" s="77">
        <f t="shared" ref="AC197:AC260" si="30">IFERROR(INDEX(_xlfn.TEXTSPLIT(F197,"-"),1,2)-INDEX(_xlfn.TEXTSPLIT(F197,"-"),1,1),1)</f>
        <v>30</v>
      </c>
      <c r="AD197" s="77">
        <f>IFERROR(INDEX([1]怪物表!$J:$J,MATCH(G197,[1]怪物表!$A:$A,0),1),0)*AE197</f>
        <v>20</v>
      </c>
      <c r="AE197" s="77">
        <f t="shared" ref="AE197:AE260" si="31">IFERROR(ROUNDUP(AC197*S197/U197,),0)</f>
        <v>20</v>
      </c>
    </row>
    <row r="198" spans="1:46" x14ac:dyDescent="0.45">
      <c r="A198" s="4"/>
      <c r="B198" s="7">
        <v>203032</v>
      </c>
      <c r="C198" s="6" t="s">
        <v>172</v>
      </c>
      <c r="D198" s="4" t="s">
        <v>166</v>
      </c>
      <c r="E198" s="7">
        <v>60</v>
      </c>
      <c r="F198" s="4" t="s">
        <v>64</v>
      </c>
      <c r="G198" s="4">
        <f>SUMIFS([1]怪物表!$A:$A,[1]怪物表!$B:$B,C198,[1]怪物表!$C:$C,D198)</f>
        <v>120304</v>
      </c>
      <c r="H198" s="8" t="str">
        <f>IF(G198="","",INDEX([1]怪物表!$C:$C,MATCH(G198,[1]怪物表!$A:$A,0)))</f>
        <v>剑兵1</v>
      </c>
      <c r="I198" s="4"/>
      <c r="J198" s="4" t="str">
        <f>IF(I198="","",INDEX([1]怪物阵型表!$B:$B,MATCH(I198,[1]怪物阵型表!$A:$A,0)))</f>
        <v/>
      </c>
      <c r="K198" s="4"/>
      <c r="L198" s="4"/>
      <c r="M198" s="4"/>
      <c r="N198" s="4"/>
      <c r="O198" s="4" t="str">
        <f>IF(N198="","",INDEX([2]物品表!$B:$B,MATCH(N198,[2]物品表!$A:$A,0)))</f>
        <v/>
      </c>
      <c r="P198" s="4"/>
      <c r="Q198" s="7" t="s">
        <v>31</v>
      </c>
      <c r="R198" s="7" t="s">
        <v>29</v>
      </c>
      <c r="S198" s="9">
        <f>INDEX('#怪物刷新配置索引'!$E:$E,MATCH(E198&amp;"-"&amp;F198,'#怪物刷新配置索引'!$D:$D,0),1)</f>
        <v>2</v>
      </c>
      <c r="T198" s="4"/>
      <c r="U198" s="9">
        <f>INDEX('#怪物刷新配置索引'!$F:$F,MATCH(E198&amp;"-"&amp;F198,'#怪物刷新配置索引'!$D:$D,0),1)</f>
        <v>1</v>
      </c>
      <c r="V198" s="7" t="str">
        <f t="shared" si="28"/>
        <v/>
      </c>
      <c r="W198" s="4"/>
      <c r="X198" s="4"/>
      <c r="Y198" s="4"/>
      <c r="Z198" s="28"/>
      <c r="AA198" s="77">
        <f>COUNTIF([3]经验升级表!$C:$C,"&lt;="&amp;SUMIFS($AB$4:AB198,$C$4:C198,C198))</f>
        <v>0</v>
      </c>
      <c r="AB198" s="77">
        <f>IFERROR(INDEX([1]怪物表!$U:$U,MATCH(G198,[1]怪物表!$A:$A,0),1)*S198/U198,0)*AC198</f>
        <v>0</v>
      </c>
      <c r="AC198" s="77">
        <f t="shared" si="30"/>
        <v>30</v>
      </c>
      <c r="AD198" s="77">
        <f>IFERROR(INDEX([1]怪物表!$J:$J,MATCH(G198,[1]怪物表!$A:$A,0),1),0)*AE198</f>
        <v>60</v>
      </c>
      <c r="AE198" s="77">
        <f t="shared" si="31"/>
        <v>60</v>
      </c>
    </row>
    <row r="199" spans="1:46" x14ac:dyDescent="0.45">
      <c r="A199" s="4"/>
      <c r="B199" s="7">
        <v>203033</v>
      </c>
      <c r="C199" s="6" t="s">
        <v>172</v>
      </c>
      <c r="D199" s="4" t="s">
        <v>125</v>
      </c>
      <c r="E199" s="7">
        <v>40</v>
      </c>
      <c r="F199" s="4" t="s">
        <v>64</v>
      </c>
      <c r="G199" s="4">
        <f>SUMIFS([1]怪物表!$A:$A,[1]怪物表!$B:$B,C199,[1]怪物表!$C:$C,D199)</f>
        <v>120303</v>
      </c>
      <c r="H199" s="8" t="str">
        <f>IF(G199="","",INDEX([1]怪物表!$C:$C,MATCH(G199,[1]怪物表!$A:$A,0)))</f>
        <v>小熊</v>
      </c>
      <c r="I199" s="4"/>
      <c r="J199" s="4" t="str">
        <f>IF(I199="","",INDEX([1]怪物阵型表!$B:$B,MATCH(I199,[1]怪物阵型表!$A:$A,0)))</f>
        <v/>
      </c>
      <c r="K199" s="4"/>
      <c r="L199" s="4"/>
      <c r="M199" s="4"/>
      <c r="N199" s="4"/>
      <c r="O199" s="4" t="str">
        <f>IF(N199="","",INDEX([2]物品表!$B:$B,MATCH(N199,[2]物品表!$A:$A,0)))</f>
        <v/>
      </c>
      <c r="P199" s="4"/>
      <c r="Q199" s="7" t="s">
        <v>31</v>
      </c>
      <c r="R199" s="7" t="s">
        <v>29</v>
      </c>
      <c r="S199" s="9">
        <f>INDEX('#怪物刷新配置索引'!$E:$E,MATCH(E199&amp;"-"&amp;F199,'#怪物刷新配置索引'!$D:$D,0),1)</f>
        <v>4</v>
      </c>
      <c r="T199" s="4"/>
      <c r="U199" s="9">
        <f>INDEX('#怪物刷新配置索引'!$F:$F,MATCH(E199&amp;"-"&amp;F199,'#怪物刷新配置索引'!$D:$D,0),1)</f>
        <v>3</v>
      </c>
      <c r="V199" s="4" t="str">
        <f t="shared" si="28"/>
        <v/>
      </c>
      <c r="W199" s="4"/>
      <c r="X199" s="4"/>
      <c r="Y199" s="4"/>
      <c r="Z199" s="28"/>
      <c r="AA199" s="77">
        <f>COUNTIF([3]经验升级表!$C:$C,"&lt;="&amp;SUMIFS($AB$4:AB199,$C$4:C199,C199))</f>
        <v>0</v>
      </c>
      <c r="AB199" s="77">
        <f>IFERROR(INDEX([1]怪物表!$U:$U,MATCH(G199,[1]怪物表!$A:$A,0),1)*S199/U199,0)*AC199</f>
        <v>0</v>
      </c>
      <c r="AC199" s="77">
        <f t="shared" si="30"/>
        <v>30</v>
      </c>
      <c r="AD199" s="77">
        <f>IFERROR(INDEX([1]怪物表!$J:$J,MATCH(G199,[1]怪物表!$A:$A,0),1),0)*AE199</f>
        <v>40</v>
      </c>
      <c r="AE199" s="77">
        <f t="shared" si="31"/>
        <v>40</v>
      </c>
    </row>
    <row r="200" spans="1:46" x14ac:dyDescent="0.45">
      <c r="A200" s="4"/>
      <c r="B200" s="7">
        <v>203034</v>
      </c>
      <c r="C200" s="6" t="s">
        <v>172</v>
      </c>
      <c r="D200" s="4" t="s">
        <v>125</v>
      </c>
      <c r="E200" s="7">
        <v>30</v>
      </c>
      <c r="F200" s="4" t="s">
        <v>64</v>
      </c>
      <c r="G200" s="4">
        <f>SUMIFS([1]怪物表!$A:$A,[1]怪物表!$B:$B,C200,[1]怪物表!$C:$C,D200)</f>
        <v>120303</v>
      </c>
      <c r="H200" s="8" t="str">
        <f>IF(G200="","",INDEX([1]怪物表!$C:$C,MATCH(G200,[1]怪物表!$A:$A,0)))</f>
        <v>小熊</v>
      </c>
      <c r="I200" s="4"/>
      <c r="J200" s="4" t="str">
        <f>IF(I200="","",INDEX([1]怪物阵型表!$B:$B,MATCH(I200,[1]怪物阵型表!$A:$A,0)))</f>
        <v/>
      </c>
      <c r="K200" s="4"/>
      <c r="L200" s="4"/>
      <c r="M200" s="4"/>
      <c r="N200" s="4"/>
      <c r="O200" s="4" t="str">
        <f>IF(N200="","",INDEX([2]物品表!$B:$B,MATCH(N200,[2]物品表!$A:$A,0)))</f>
        <v/>
      </c>
      <c r="P200" s="4"/>
      <c r="Q200" s="7" t="s">
        <v>31</v>
      </c>
      <c r="R200" s="7" t="s">
        <v>29</v>
      </c>
      <c r="S200" s="9">
        <f>INDEX('#怪物刷新配置索引'!$E:$E,MATCH(E200&amp;"-"&amp;F200,'#怪物刷新配置索引'!$D:$D,0),1)</f>
        <v>3</v>
      </c>
      <c r="T200" s="4"/>
      <c r="U200" s="9">
        <f>INDEX('#怪物刷新配置索引'!$F:$F,MATCH(E200&amp;"-"&amp;F200,'#怪物刷新配置索引'!$D:$D,0),1)</f>
        <v>3</v>
      </c>
      <c r="V200" s="4" t="str">
        <f t="shared" si="28"/>
        <v/>
      </c>
      <c r="W200" s="4"/>
      <c r="X200" s="7"/>
      <c r="Y200" s="7"/>
      <c r="Z200" s="28"/>
      <c r="AA200" s="77">
        <f>COUNTIF([3]经验升级表!$C:$C,"&lt;="&amp;SUMIFS($AB$4:AB200,$C$4:C200,C200))</f>
        <v>0</v>
      </c>
      <c r="AB200" s="77">
        <f>IFERROR(INDEX([1]怪物表!$U:$U,MATCH(G200,[1]怪物表!$A:$A,0),1)*S200/U200,0)*AC200</f>
        <v>0</v>
      </c>
      <c r="AC200" s="77">
        <f t="shared" si="30"/>
        <v>30</v>
      </c>
      <c r="AD200" s="77">
        <f>IFERROR(INDEX([1]怪物表!$J:$J,MATCH(G200,[1]怪物表!$A:$A,0),1),0)*AE200</f>
        <v>30</v>
      </c>
      <c r="AE200" s="77">
        <f t="shared" si="31"/>
        <v>30</v>
      </c>
    </row>
    <row r="201" spans="1:46" x14ac:dyDescent="0.45">
      <c r="A201" s="4"/>
      <c r="B201" s="7">
        <v>203035</v>
      </c>
      <c r="C201" s="6" t="s">
        <v>172</v>
      </c>
      <c r="D201" s="4" t="s">
        <v>170</v>
      </c>
      <c r="E201" s="7">
        <v>15</v>
      </c>
      <c r="F201" s="4" t="s">
        <v>64</v>
      </c>
      <c r="G201" s="4">
        <f>SUMIFS([1]怪物表!$A:$A,[1]怪物表!$B:$B,C201,[1]怪物表!$C:$C,D201)</f>
        <v>120307</v>
      </c>
      <c r="H201" s="8" t="str">
        <f>IF(G201="","",INDEX([1]怪物表!$C:$C,MATCH(G201,[1]怪物表!$A:$A,0)))</f>
        <v>骑兵2（灰）</v>
      </c>
      <c r="I201" s="4"/>
      <c r="J201" s="4" t="str">
        <f>IF(I201="","",INDEX([1]怪物阵型表!$B:$B,MATCH(I201,[1]怪物阵型表!$A:$A,0)))</f>
        <v/>
      </c>
      <c r="K201" s="4"/>
      <c r="L201" s="4"/>
      <c r="M201" s="4"/>
      <c r="N201" s="4"/>
      <c r="O201" s="4" t="str">
        <f>IF(N201="","",INDEX([2]物品表!$B:$B,MATCH(N201,[2]物品表!$A:$A,0)))</f>
        <v/>
      </c>
      <c r="P201" s="4"/>
      <c r="Q201" s="7" t="s">
        <v>31</v>
      </c>
      <c r="R201" s="7" t="s">
        <v>29</v>
      </c>
      <c r="S201" s="9">
        <f>INDEX('#怪物刷新配置索引'!$E:$E,MATCH(E201&amp;"-"&amp;F201,'#怪物刷新配置索引'!$D:$D,0),1)</f>
        <v>3</v>
      </c>
      <c r="T201" s="4"/>
      <c r="U201" s="9">
        <f>INDEX('#怪物刷新配置索引'!$F:$F,MATCH(E201&amp;"-"&amp;F201,'#怪物刷新配置索引'!$D:$D,0),1)</f>
        <v>6</v>
      </c>
      <c r="V201" s="4" t="str">
        <f t="shared" si="28"/>
        <v/>
      </c>
      <c r="W201" s="4"/>
      <c r="X201" s="4"/>
      <c r="Y201" s="4"/>
      <c r="Z201" s="28"/>
      <c r="AA201" s="77">
        <f>COUNTIF([3]经验升级表!$C:$C,"&lt;="&amp;SUMIFS($AB$4:AB201,$C$4:C201,C201))</f>
        <v>0</v>
      </c>
      <c r="AB201" s="77">
        <f>IFERROR(INDEX([1]怪物表!$U:$U,MATCH(G201,[1]怪物表!$A:$A,0),1)*S201/U201,0)*AC201</f>
        <v>0</v>
      </c>
      <c r="AC201" s="77">
        <f t="shared" si="30"/>
        <v>30</v>
      </c>
      <c r="AD201" s="77">
        <f>IFERROR(INDEX([1]怪物表!$J:$J,MATCH(G201,[1]怪物表!$A:$A,0),1),0)*AE201</f>
        <v>15</v>
      </c>
      <c r="AE201" s="77">
        <f t="shared" si="31"/>
        <v>15</v>
      </c>
    </row>
    <row r="202" spans="1:46" x14ac:dyDescent="0.45">
      <c r="A202" s="4"/>
      <c r="B202" s="7">
        <v>203036</v>
      </c>
      <c r="C202" s="6" t="s">
        <v>172</v>
      </c>
      <c r="D202" s="4" t="s">
        <v>151</v>
      </c>
      <c r="E202" s="7">
        <v>60</v>
      </c>
      <c r="F202" s="4" t="s">
        <v>55</v>
      </c>
      <c r="G202" s="4">
        <f>SUMIFS([1]怪物表!$A:$A,[1]怪物表!$B:$B,C202,[1]怪物表!$C:$C,D202)</f>
        <v>120308</v>
      </c>
      <c r="H202" s="8" t="str">
        <f>IF(G202="","",INDEX([1]怪物表!$C:$C,MATCH(G202,[1]怪物表!$A:$A,0)))</f>
        <v>盾兵1（灰）</v>
      </c>
      <c r="I202" s="4"/>
      <c r="J202" s="4" t="str">
        <f>IF(I202="","",INDEX([1]怪物阵型表!$B:$B,MATCH(I202,[1]怪物阵型表!$A:$A,0)))</f>
        <v/>
      </c>
      <c r="K202" s="4"/>
      <c r="L202" s="4"/>
      <c r="M202" s="4"/>
      <c r="N202" s="4"/>
      <c r="O202" s="4" t="str">
        <f>IF(N202="","",INDEX([2]物品表!$B:$B,MATCH(N202,[2]物品表!$A:$A,0)))</f>
        <v/>
      </c>
      <c r="P202" s="4"/>
      <c r="Q202" s="7" t="s">
        <v>31</v>
      </c>
      <c r="R202" s="7" t="s">
        <v>29</v>
      </c>
      <c r="S202" s="9">
        <f>INDEX('#怪物刷新配置索引'!$E:$E,MATCH(E202&amp;"-"&amp;F202,'#怪物刷新配置索引'!$D:$D,0),1)</f>
        <v>2</v>
      </c>
      <c r="T202" s="4"/>
      <c r="U202" s="9">
        <f>INDEX('#怪物刷新配置索引'!$F:$F,MATCH(E202&amp;"-"&amp;F202,'#怪物刷新配置索引'!$D:$D,0),1)</f>
        <v>1</v>
      </c>
      <c r="V202" s="4" t="str">
        <f t="shared" si="28"/>
        <v/>
      </c>
      <c r="W202" s="4"/>
      <c r="X202" s="4"/>
      <c r="Y202" s="7"/>
      <c r="Z202" s="28"/>
      <c r="AA202" s="77">
        <f>COUNTIF([3]经验升级表!$C:$C,"&lt;="&amp;SUMIFS($AB$4:AB202,$C$4:C202,C202))</f>
        <v>0</v>
      </c>
      <c r="AB202" s="77">
        <f>IFERROR(INDEX([1]怪物表!$U:$U,MATCH(G202,[1]怪物表!$A:$A,0),1)*S202/U202,0)*AC202</f>
        <v>0</v>
      </c>
      <c r="AC202" s="77">
        <f t="shared" si="30"/>
        <v>30</v>
      </c>
      <c r="AD202" s="77">
        <f>IFERROR(INDEX([1]怪物表!$J:$J,MATCH(G202,[1]怪物表!$A:$A,0),1),0)*AE202</f>
        <v>60</v>
      </c>
      <c r="AE202" s="77">
        <f t="shared" si="31"/>
        <v>60</v>
      </c>
    </row>
    <row r="203" spans="1:46" x14ac:dyDescent="0.45">
      <c r="A203" s="4"/>
      <c r="B203" s="7">
        <v>203037</v>
      </c>
      <c r="C203" s="6" t="s">
        <v>172</v>
      </c>
      <c r="D203" s="4" t="s">
        <v>151</v>
      </c>
      <c r="E203" s="7">
        <v>120</v>
      </c>
      <c r="F203" s="4" t="s">
        <v>55</v>
      </c>
      <c r="G203" s="4">
        <f>SUMIFS([1]怪物表!$A:$A,[1]怪物表!$B:$B,C203,[1]怪物表!$C:$C,D203)</f>
        <v>120308</v>
      </c>
      <c r="H203" s="8" t="str">
        <f>IF(G203="","",INDEX([1]怪物表!$C:$C,MATCH(G203,[1]怪物表!$A:$A,0)))</f>
        <v>盾兵1（灰）</v>
      </c>
      <c r="I203" s="4"/>
      <c r="J203" s="4" t="str">
        <f>IF(I203="","",INDEX([1]怪物阵型表!$B:$B,MATCH(I203,[1]怪物阵型表!$A:$A,0)))</f>
        <v/>
      </c>
      <c r="K203" s="4"/>
      <c r="L203" s="4"/>
      <c r="M203" s="4"/>
      <c r="N203" s="4"/>
      <c r="O203" s="4" t="str">
        <f>IF(N203="","",INDEX([2]物品表!$B:$B,MATCH(N203,[2]物品表!$A:$A,0)))</f>
        <v/>
      </c>
      <c r="P203" s="4"/>
      <c r="Q203" s="7" t="s">
        <v>31</v>
      </c>
      <c r="R203" s="7" t="s">
        <v>29</v>
      </c>
      <c r="S203" s="9">
        <f>INDEX('#怪物刷新配置索引'!$E:$E,MATCH(E203&amp;"-"&amp;F203,'#怪物刷新配置索引'!$D:$D,0),1)</f>
        <v>4</v>
      </c>
      <c r="T203" s="4"/>
      <c r="U203" s="9">
        <f>INDEX('#怪物刷新配置索引'!$F:$F,MATCH(E203&amp;"-"&amp;F203,'#怪物刷新配置索引'!$D:$D,0),1)</f>
        <v>1</v>
      </c>
      <c r="V203" s="4" t="str">
        <f t="shared" si="28"/>
        <v/>
      </c>
      <c r="W203" s="4"/>
      <c r="X203" s="4"/>
      <c r="Y203" s="7"/>
      <c r="Z203" s="28"/>
      <c r="AA203" s="77">
        <f>COUNTIF([3]经验升级表!$C:$C,"&lt;="&amp;SUMIFS($AB$4:AB203,$C$4:C203,C203))</f>
        <v>0</v>
      </c>
      <c r="AB203" s="77">
        <f>IFERROR(INDEX([1]怪物表!$U:$U,MATCH(G203,[1]怪物表!$A:$A,0),1)*S203/U203,0)*AC203</f>
        <v>0</v>
      </c>
      <c r="AC203" s="77">
        <f t="shared" si="30"/>
        <v>30</v>
      </c>
      <c r="AD203" s="77">
        <f>IFERROR(INDEX([1]怪物表!$J:$J,MATCH(G203,[1]怪物表!$A:$A,0),1),0)*AE203</f>
        <v>120</v>
      </c>
      <c r="AE203" s="77">
        <f t="shared" si="31"/>
        <v>120</v>
      </c>
    </row>
    <row r="204" spans="1:46" x14ac:dyDescent="0.45">
      <c r="A204" s="4"/>
      <c r="B204" s="7">
        <v>203038</v>
      </c>
      <c r="C204" s="6" t="s">
        <v>172</v>
      </c>
      <c r="D204" s="4" t="s">
        <v>167</v>
      </c>
      <c r="E204" s="7">
        <v>20</v>
      </c>
      <c r="F204" s="4" t="s">
        <v>55</v>
      </c>
      <c r="G204" s="4">
        <f>SUMIFS([1]怪物表!$A:$A,[1]怪物表!$B:$B,C204,[1]怪物表!$C:$C,D204)</f>
        <v>120306</v>
      </c>
      <c r="H204" s="8" t="str">
        <f>IF(G204="","",INDEX([1]怪物表!$C:$C,MATCH(G204,[1]怪物表!$A:$A,0)))</f>
        <v>骑兵1</v>
      </c>
      <c r="I204" s="4"/>
      <c r="J204" s="4" t="str">
        <f>IF(I204="","",INDEX([1]怪物阵型表!$B:$B,MATCH(I204,[1]怪物阵型表!$A:$A,0)))</f>
        <v/>
      </c>
      <c r="K204" s="4"/>
      <c r="L204" s="4"/>
      <c r="M204" s="4"/>
      <c r="N204" s="4"/>
      <c r="O204" s="4" t="str">
        <f>IF(N204="","",INDEX([2]物品表!$B:$B,MATCH(N204,[2]物品表!$A:$A,0)))</f>
        <v/>
      </c>
      <c r="P204" s="4"/>
      <c r="Q204" s="7" t="s">
        <v>31</v>
      </c>
      <c r="R204" s="7" t="s">
        <v>29</v>
      </c>
      <c r="S204" s="9">
        <f>INDEX('#怪物刷新配置索引'!$E:$E,MATCH(E204&amp;"-"&amp;F204,'#怪物刷新配置索引'!$D:$D,0),1)</f>
        <v>2</v>
      </c>
      <c r="T204" s="4"/>
      <c r="U204" s="9">
        <f>INDEX('#怪物刷新配置索引'!$F:$F,MATCH(E204&amp;"-"&amp;F204,'#怪物刷新配置索引'!$D:$D,0),1)</f>
        <v>3</v>
      </c>
      <c r="V204" s="4" t="str">
        <f t="shared" ref="V204" si="32">IF(W204=1,"TID_Survivor_Notice_Occur_2",IF(W204=2,"TID_Survivor_Notice_Occur_1",""))</f>
        <v/>
      </c>
      <c r="W204" s="4"/>
      <c r="X204" s="7"/>
      <c r="Y204" s="7"/>
      <c r="Z204" s="28"/>
      <c r="AA204" s="77">
        <f>COUNTIF([3]经验升级表!$C:$C,"&lt;="&amp;SUMIFS($AB$4:AB204,$C$4:C204,C204))</f>
        <v>0</v>
      </c>
      <c r="AB204" s="77">
        <f>IFERROR(INDEX([1]怪物表!$U:$U,MATCH(G204,[1]怪物表!$A:$A,0),1)*S204/U204,0)*AC204</f>
        <v>0</v>
      </c>
      <c r="AC204" s="77">
        <f t="shared" si="30"/>
        <v>30</v>
      </c>
      <c r="AD204" s="77">
        <f>IFERROR(INDEX([1]怪物表!$J:$J,MATCH(G204,[1]怪物表!$A:$A,0),1),0)*AE204</f>
        <v>20</v>
      </c>
      <c r="AE204" s="77">
        <f t="shared" si="31"/>
        <v>20</v>
      </c>
    </row>
    <row r="205" spans="1:46" x14ac:dyDescent="0.45">
      <c r="A205" s="4"/>
      <c r="B205" s="7">
        <v>203039</v>
      </c>
      <c r="C205" s="6" t="s">
        <v>172</v>
      </c>
      <c r="D205" s="4" t="s">
        <v>170</v>
      </c>
      <c r="E205" s="7">
        <v>20</v>
      </c>
      <c r="F205" s="4" t="s">
        <v>55</v>
      </c>
      <c r="G205" s="4">
        <f>SUMIFS([1]怪物表!$A:$A,[1]怪物表!$B:$B,C205,[1]怪物表!$C:$C,D205)</f>
        <v>120307</v>
      </c>
      <c r="H205" s="8" t="str">
        <f>IF(G205="","",INDEX([1]怪物表!$C:$C,MATCH(G205,[1]怪物表!$A:$A,0)))</f>
        <v>骑兵2（灰）</v>
      </c>
      <c r="I205" s="4"/>
      <c r="J205" s="4" t="str">
        <f>IF(I205="","",INDEX([1]怪物阵型表!$B:$B,MATCH(I205,[1]怪物阵型表!$A:$A,0)))</f>
        <v/>
      </c>
      <c r="K205" s="4"/>
      <c r="L205" s="4"/>
      <c r="M205" s="4"/>
      <c r="N205" s="4"/>
      <c r="O205" s="4" t="str">
        <f>IF(N205="","",INDEX([2]物品表!$B:$B,MATCH(N205,[2]物品表!$A:$A,0)))</f>
        <v/>
      </c>
      <c r="P205" s="4"/>
      <c r="Q205" s="7" t="s">
        <v>31</v>
      </c>
      <c r="R205" s="7" t="s">
        <v>29</v>
      </c>
      <c r="S205" s="9">
        <f>INDEX('#怪物刷新配置索引'!$E:$E,MATCH(E205&amp;"-"&amp;F205,'#怪物刷新配置索引'!$D:$D,0),1)</f>
        <v>2</v>
      </c>
      <c r="T205" s="4"/>
      <c r="U205" s="9">
        <f>INDEX('#怪物刷新配置索引'!$F:$F,MATCH(E205&amp;"-"&amp;F205,'#怪物刷新配置索引'!$D:$D,0),1)</f>
        <v>3</v>
      </c>
      <c r="V205" s="4" t="str">
        <f t="shared" si="28"/>
        <v/>
      </c>
      <c r="W205" s="4"/>
      <c r="X205" s="7"/>
      <c r="Y205" s="7"/>
      <c r="Z205" s="28"/>
      <c r="AA205" s="77">
        <f>COUNTIF([3]经验升级表!$C:$C,"&lt;="&amp;SUMIFS($AB$4:AB205,$C$4:C205,C205))</f>
        <v>0</v>
      </c>
      <c r="AB205" s="77">
        <f>IFERROR(INDEX([1]怪物表!$U:$U,MATCH(G205,[1]怪物表!$A:$A,0),1)*S205/U205,0)*AC205</f>
        <v>0</v>
      </c>
      <c r="AC205" s="77">
        <f t="shared" si="30"/>
        <v>30</v>
      </c>
      <c r="AD205" s="77">
        <f>IFERROR(INDEX([1]怪物表!$J:$J,MATCH(G205,[1]怪物表!$A:$A,0),1),0)*AE205</f>
        <v>20</v>
      </c>
      <c r="AE205" s="77">
        <f t="shared" si="31"/>
        <v>20</v>
      </c>
    </row>
    <row r="206" spans="1:46" s="46" customFormat="1" x14ac:dyDescent="0.45">
      <c r="A206" s="20"/>
      <c r="B206" s="21">
        <v>203040</v>
      </c>
      <c r="C206" s="22" t="s">
        <v>172</v>
      </c>
      <c r="D206" s="20" t="s">
        <v>148</v>
      </c>
      <c r="E206" s="21"/>
      <c r="F206" s="20">
        <v>270</v>
      </c>
      <c r="G206" s="20">
        <f>IF(I206="",SUMIFS([1]怪物表!$A:$A,[1]怪物表!$B:$B,C206,[1]怪物表!$C:$C,D206),"")</f>
        <v>120310</v>
      </c>
      <c r="H206" s="23" t="str">
        <f>IF(G206="","",INDEX([1]怪物表!$C:$C,MATCH(G206,[1]怪物表!$A:$A,0)))</f>
        <v>狼人</v>
      </c>
      <c r="I206" s="20" t="s">
        <v>54</v>
      </c>
      <c r="J206" s="20" t="str">
        <f>IF(I206="","",INDEX([1]怪物阵型表!$B:$B,MATCH(I206,[1]怪物阵型表!$A:$A,0)))</f>
        <v/>
      </c>
      <c r="K206" s="20"/>
      <c r="L206" s="20"/>
      <c r="M206" s="20"/>
      <c r="N206" s="20"/>
      <c r="O206" s="20" t="str">
        <f>IF(N206="","",INDEX([2]物品表!$B:$B,MATCH(N206,[2]物品表!$A:$A,0)))</f>
        <v/>
      </c>
      <c r="P206" s="20"/>
      <c r="Q206" s="21" t="s">
        <v>120</v>
      </c>
      <c r="R206" s="21" t="s">
        <v>29</v>
      </c>
      <c r="S206" s="24">
        <v>1</v>
      </c>
      <c r="T206" s="20"/>
      <c r="U206" s="24">
        <v>0</v>
      </c>
      <c r="V206" s="20" t="str">
        <f>IF(W206=1,"TID_Survivor_Notice_Occur_2",IF(W206=2,"TID_Survivor_Notice_Occur_1",""))</f>
        <v/>
      </c>
      <c r="W206" s="20"/>
      <c r="X206" s="20"/>
      <c r="Y206" s="20"/>
      <c r="Z206" s="79"/>
      <c r="AA206" s="77">
        <f>COUNTIF([3]经验升级表!$C:$C,"&lt;="&amp;SUMIFS($AB$4:AB206,$C$4:C206,C206))</f>
        <v>0</v>
      </c>
      <c r="AB206" s="77">
        <f>IFERROR(INDEX([1]怪物表!$U:$U,MATCH(G206,[1]怪物表!$A:$A,0),1)*S206/U206,0)*AC206</f>
        <v>0</v>
      </c>
      <c r="AC206" s="77">
        <f t="shared" si="30"/>
        <v>1</v>
      </c>
      <c r="AD206" s="77">
        <f>IFERROR(INDEX([1]怪物表!$J:$J,MATCH(G206,[1]怪物表!$A:$A,0),1),0)*AE206</f>
        <v>0</v>
      </c>
      <c r="AE206" s="77">
        <f t="shared" si="31"/>
        <v>0</v>
      </c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</row>
    <row r="207" spans="1:46" x14ac:dyDescent="0.45">
      <c r="A207" s="4"/>
      <c r="B207" s="7">
        <v>203041</v>
      </c>
      <c r="C207" s="6" t="s">
        <v>56</v>
      </c>
      <c r="D207" s="4"/>
      <c r="E207" s="7"/>
      <c r="F207" s="4">
        <v>270</v>
      </c>
      <c r="G207" s="4" t="s">
        <v>54</v>
      </c>
      <c r="H207" s="8" t="str">
        <f>IF(G207="","",INDEX([1]怪物表!$C:$C,MATCH(G207,[1]怪物表!$A:$A,0)))</f>
        <v/>
      </c>
      <c r="I207" s="4">
        <v>200302</v>
      </c>
      <c r="J207" s="4" t="str">
        <f>IF(I207="","",INDEX([1]怪物阵型表!$B:$B,MATCH(I207,[1]怪物阵型表!$A:$A,0)))</f>
        <v>圆环防御怪物阵型</v>
      </c>
      <c r="K207" s="4"/>
      <c r="L207" s="4"/>
      <c r="M207" s="4"/>
      <c r="N207" s="4"/>
      <c r="O207" s="4" t="str">
        <f>IF(N207="","",INDEX([2]物品表!$B:$B,MATCH(N207,[2]物品表!$A:$A,0)))</f>
        <v/>
      </c>
      <c r="P207" s="4"/>
      <c r="Q207" s="7" t="s">
        <v>119</v>
      </c>
      <c r="R207" s="7" t="s">
        <v>29</v>
      </c>
      <c r="S207" s="9">
        <v>1</v>
      </c>
      <c r="T207" s="4"/>
      <c r="U207" s="9">
        <v>0</v>
      </c>
      <c r="V207" s="4" t="str">
        <f t="shared" ref="V207" si="33">IF(W207=1,"TID_Survivor_Notice_Occur_2",IF(W207=2,"TID_Survivor_Notice_Occur_1",""))</f>
        <v>TID_Survivor_Notice_Occur_2</v>
      </c>
      <c r="W207" s="4">
        <v>1</v>
      </c>
      <c r="X207" s="4"/>
      <c r="Y207" s="4"/>
      <c r="Z207" s="28"/>
      <c r="AA207" s="77">
        <f>COUNTIF([3]经验升级表!$C:$C,"&lt;="&amp;SUMIFS($AB$4:AB207,$C$4:C207,C207))</f>
        <v>0</v>
      </c>
      <c r="AB207" s="77">
        <f>IFERROR(INDEX([1]怪物表!$U:$U,MATCH(G207,[1]怪物表!$A:$A,0),1)*S207/U207,0)*AC207</f>
        <v>0</v>
      </c>
      <c r="AC207" s="77">
        <f t="shared" si="30"/>
        <v>1</v>
      </c>
      <c r="AD207" s="77">
        <f>IFERROR(INDEX([1]怪物表!$J:$J,MATCH(G207,[1]怪物表!$A:$A,0),1),0)*AE207</f>
        <v>0</v>
      </c>
      <c r="AE207" s="77">
        <f t="shared" si="31"/>
        <v>0</v>
      </c>
    </row>
    <row r="208" spans="1:46" x14ac:dyDescent="0.45">
      <c r="A208" s="4"/>
      <c r="B208" s="7">
        <v>203042</v>
      </c>
      <c r="C208" s="6" t="s">
        <v>172</v>
      </c>
      <c r="D208" s="4" t="s">
        <v>151</v>
      </c>
      <c r="E208" s="7">
        <v>60</v>
      </c>
      <c r="F208" s="4" t="s">
        <v>49</v>
      </c>
      <c r="G208" s="4">
        <f>SUMIFS([1]怪物表!$A:$A,[1]怪物表!$B:$B,C208,[1]怪物表!$C:$C,D208)</f>
        <v>120308</v>
      </c>
      <c r="H208" s="8" t="str">
        <f>IF(G208="","",INDEX([1]怪物表!$C:$C,MATCH(G208,[1]怪物表!$A:$A,0)))</f>
        <v>盾兵1（灰）</v>
      </c>
      <c r="I208" s="4"/>
      <c r="J208" s="4" t="str">
        <f>IF(I208="","",INDEX([1]怪物阵型表!$B:$B,MATCH(I208,[1]怪物阵型表!$A:$A,0)))</f>
        <v/>
      </c>
      <c r="K208" s="4"/>
      <c r="L208" s="4"/>
      <c r="M208" s="4"/>
      <c r="N208" s="4"/>
      <c r="O208" s="4" t="str">
        <f>IF(N208="","",INDEX([2]物品表!$B:$B,MATCH(N208,[2]物品表!$A:$A,0)))</f>
        <v/>
      </c>
      <c r="P208" s="4"/>
      <c r="Q208" s="7" t="s">
        <v>31</v>
      </c>
      <c r="R208" s="7" t="s">
        <v>29</v>
      </c>
      <c r="S208" s="9">
        <f>INDEX('#怪物刷新配置索引'!$E:$E,MATCH(E208&amp;"-"&amp;F208,'#怪物刷新配置索引'!$D:$D,0),1)</f>
        <v>4</v>
      </c>
      <c r="T208" s="4"/>
      <c r="U208" s="9">
        <f>INDEX('#怪物刷新配置索引'!$F:$F,MATCH(E208&amp;"-"&amp;F208,'#怪物刷新配置索引'!$D:$D,0),1)</f>
        <v>2</v>
      </c>
      <c r="V208" s="4" t="str">
        <f t="shared" si="28"/>
        <v/>
      </c>
      <c r="W208" s="4"/>
      <c r="X208" s="4"/>
      <c r="Y208" s="7"/>
      <c r="Z208" s="28"/>
      <c r="AA208" s="77">
        <f>COUNTIF([3]经验升级表!$C:$C,"&lt;="&amp;SUMIFS($AB$4:AB208,$C$4:C208,C208))</f>
        <v>0</v>
      </c>
      <c r="AB208" s="77">
        <f>IFERROR(INDEX([1]怪物表!$U:$U,MATCH(G208,[1]怪物表!$A:$A,0),1)*S208/U208,0)*AC208</f>
        <v>0</v>
      </c>
      <c r="AC208" s="77">
        <f t="shared" si="30"/>
        <v>30</v>
      </c>
      <c r="AD208" s="77">
        <f>IFERROR(INDEX([1]怪物表!$J:$J,MATCH(G208,[1]怪物表!$A:$A,0),1),0)*AE208</f>
        <v>60</v>
      </c>
      <c r="AE208" s="77">
        <f t="shared" si="31"/>
        <v>60</v>
      </c>
    </row>
    <row r="209" spans="1:46" x14ac:dyDescent="0.45">
      <c r="A209" s="4"/>
      <c r="B209" s="7">
        <v>203043</v>
      </c>
      <c r="C209" s="6" t="s">
        <v>172</v>
      </c>
      <c r="D209" s="4" t="s">
        <v>151</v>
      </c>
      <c r="E209" s="7">
        <v>90</v>
      </c>
      <c r="F209" s="4" t="s">
        <v>49</v>
      </c>
      <c r="G209" s="4">
        <f>SUMIFS([1]怪物表!$A:$A,[1]怪物表!$B:$B,C209,[1]怪物表!$C:$C,D209)</f>
        <v>120308</v>
      </c>
      <c r="H209" s="8" t="str">
        <f>IF(G209="","",INDEX([1]怪物表!$C:$C,MATCH(G209,[1]怪物表!$A:$A,0)))</f>
        <v>盾兵1（灰）</v>
      </c>
      <c r="I209" s="4"/>
      <c r="J209" s="4" t="str">
        <f>IF(I209="","",INDEX([1]怪物阵型表!$B:$B,MATCH(I209,[1]怪物阵型表!$A:$A,0)))</f>
        <v/>
      </c>
      <c r="K209" s="4"/>
      <c r="L209" s="4"/>
      <c r="M209" s="4"/>
      <c r="N209" s="4"/>
      <c r="O209" s="4" t="str">
        <f>IF(N209="","",INDEX([2]物品表!$B:$B,MATCH(N209,[2]物品表!$A:$A,0)))</f>
        <v/>
      </c>
      <c r="P209" s="4"/>
      <c r="Q209" s="7" t="s">
        <v>31</v>
      </c>
      <c r="R209" s="7" t="s">
        <v>29</v>
      </c>
      <c r="S209" s="9">
        <f>INDEX('#怪物刷新配置索引'!$E:$E,MATCH(E209&amp;"-"&amp;F209,'#怪物刷新配置索引'!$D:$D,0),1)</f>
        <v>3</v>
      </c>
      <c r="T209" s="4"/>
      <c r="U209" s="9">
        <f>INDEX('#怪物刷新配置索引'!$F:$F,MATCH(E209&amp;"-"&amp;F209,'#怪物刷新配置索引'!$D:$D,0),1)</f>
        <v>1</v>
      </c>
      <c r="V209" s="4" t="str">
        <f t="shared" si="28"/>
        <v/>
      </c>
      <c r="W209" s="4"/>
      <c r="X209" s="4"/>
      <c r="Y209" s="4"/>
      <c r="Z209" s="28"/>
      <c r="AA209" s="77">
        <f>COUNTIF([3]经验升级表!$C:$C,"&lt;="&amp;SUMIFS($AB$4:AB209,$C$4:C209,C209))</f>
        <v>0</v>
      </c>
      <c r="AB209" s="77">
        <f>IFERROR(INDEX([1]怪物表!$U:$U,MATCH(G209,[1]怪物表!$A:$A,0),1)*S209/U209,0)*AC209</f>
        <v>0</v>
      </c>
      <c r="AC209" s="77">
        <f t="shared" si="30"/>
        <v>30</v>
      </c>
      <c r="AD209" s="77">
        <f>IFERROR(INDEX([1]怪物表!$J:$J,MATCH(G209,[1]怪物表!$A:$A,0),1),0)*AE209</f>
        <v>90</v>
      </c>
      <c r="AE209" s="77">
        <f t="shared" si="31"/>
        <v>90</v>
      </c>
    </row>
    <row r="210" spans="1:46" x14ac:dyDescent="0.45">
      <c r="A210" s="4"/>
      <c r="B210" s="7">
        <v>203044</v>
      </c>
      <c r="C210" s="6" t="s">
        <v>172</v>
      </c>
      <c r="D210" s="4" t="s">
        <v>151</v>
      </c>
      <c r="E210" s="7">
        <v>90</v>
      </c>
      <c r="F210" s="4" t="s">
        <v>49</v>
      </c>
      <c r="G210" s="4">
        <f>SUMIFS([1]怪物表!$A:$A,[1]怪物表!$B:$B,C210,[1]怪物表!$C:$C,D210)</f>
        <v>120308</v>
      </c>
      <c r="H210" s="8" t="str">
        <f>IF(G210="","",INDEX([1]怪物表!$C:$C,MATCH(G210,[1]怪物表!$A:$A,0)))</f>
        <v>盾兵1（灰）</v>
      </c>
      <c r="I210" s="4"/>
      <c r="J210" s="4" t="str">
        <f>IF(I210="","",INDEX([1]怪物阵型表!$B:$B,MATCH(I210,[1]怪物阵型表!$A:$A,0)))</f>
        <v/>
      </c>
      <c r="K210" s="4"/>
      <c r="L210" s="4"/>
      <c r="M210" s="4"/>
      <c r="N210" s="4"/>
      <c r="O210" s="4" t="str">
        <f>IF(N210="","",INDEX([2]物品表!$B:$B,MATCH(N210,[2]物品表!$A:$A,0)))</f>
        <v/>
      </c>
      <c r="P210" s="4"/>
      <c r="Q210" s="7" t="s">
        <v>31</v>
      </c>
      <c r="R210" s="7" t="s">
        <v>29</v>
      </c>
      <c r="S210" s="9">
        <f>INDEX('#怪物刷新配置索引'!$E:$E,MATCH(E210&amp;"-"&amp;F210,'#怪物刷新配置索引'!$D:$D,0),1)</f>
        <v>3</v>
      </c>
      <c r="T210" s="4"/>
      <c r="U210" s="9">
        <f>INDEX('#怪物刷新配置索引'!$F:$F,MATCH(E210&amp;"-"&amp;F210,'#怪物刷新配置索引'!$D:$D,0),1)</f>
        <v>1</v>
      </c>
      <c r="V210" s="4" t="str">
        <f t="shared" si="28"/>
        <v/>
      </c>
      <c r="W210" s="4"/>
      <c r="X210" s="4"/>
      <c r="Y210" s="4"/>
      <c r="Z210" s="28"/>
      <c r="AA210" s="77">
        <f>COUNTIF([3]经验升级表!$C:$C,"&lt;="&amp;SUMIFS($AB$4:AB210,$C$4:C210,C210))</f>
        <v>0</v>
      </c>
      <c r="AB210" s="77">
        <f>IFERROR(INDEX([1]怪物表!$U:$U,MATCH(G210,[1]怪物表!$A:$A,0),1)*S210/U210,0)*AC210</f>
        <v>0</v>
      </c>
      <c r="AC210" s="77">
        <f t="shared" si="30"/>
        <v>30</v>
      </c>
      <c r="AD210" s="77">
        <f>IFERROR(INDEX([1]怪物表!$J:$J,MATCH(G210,[1]怪物表!$A:$A,0),1),0)*AE210</f>
        <v>90</v>
      </c>
      <c r="AE210" s="77">
        <f t="shared" si="31"/>
        <v>90</v>
      </c>
    </row>
    <row r="211" spans="1:46" x14ac:dyDescent="0.45">
      <c r="A211" s="4"/>
      <c r="B211" s="7">
        <v>203901</v>
      </c>
      <c r="C211" s="6" t="s">
        <v>172</v>
      </c>
      <c r="D211" s="4" t="s">
        <v>142</v>
      </c>
      <c r="E211" s="7"/>
      <c r="F211" s="4">
        <v>0</v>
      </c>
      <c r="G211" s="4"/>
      <c r="H211" s="8" t="str">
        <f>IF(G211="","",INDEX([1]怪物表!$C:$C,MATCH(G211,[1]怪物表!$A:$A,0)))</f>
        <v/>
      </c>
      <c r="I211" s="4"/>
      <c r="J211" s="4" t="str">
        <f>IF(I211="","",INDEX([1]怪物阵型表!$B:$B,MATCH(I211,[1]怪物阵型表!$A:$A,0)))</f>
        <v/>
      </c>
      <c r="K211" s="4"/>
      <c r="L211" s="4"/>
      <c r="M211" s="4"/>
      <c r="N211" s="4">
        <v>4</v>
      </c>
      <c r="O211" s="4" t="str">
        <f>IF(N211="","",INDEX([2]物品表!$B:$B,MATCH(N211,[2]物品表!$A:$A,0)))</f>
        <v>Survivor_Item_3</v>
      </c>
      <c r="P211" s="4"/>
      <c r="Q211" s="7" t="s">
        <v>302</v>
      </c>
      <c r="R211" s="7" t="s">
        <v>29</v>
      </c>
      <c r="S211" s="9">
        <v>8</v>
      </c>
      <c r="T211" s="4"/>
      <c r="U211" s="9">
        <v>0</v>
      </c>
      <c r="V211" s="4" t="str">
        <f t="shared" si="28"/>
        <v/>
      </c>
      <c r="W211" s="4"/>
      <c r="X211" s="4"/>
      <c r="Y211" s="4"/>
      <c r="Z211" s="28"/>
      <c r="AA211" s="77">
        <f>COUNTIF([3]经验升级表!$C:$C,"&lt;="&amp;SUMIFS($AB$4:AB211,$C$4:C211,C211))</f>
        <v>0</v>
      </c>
      <c r="AB211" s="77">
        <f>IFERROR(INDEX([1]怪物表!$U:$U,MATCH(G211,[1]怪物表!$A:$A,0),1)*S211/U211,0)*AC211</f>
        <v>0</v>
      </c>
      <c r="AC211" s="77">
        <f t="shared" si="30"/>
        <v>1</v>
      </c>
      <c r="AD211" s="77">
        <f>IFERROR(INDEX([1]怪物表!$J:$J,MATCH(G211,[1]怪物表!$A:$A,0),1),0)*AE211</f>
        <v>0</v>
      </c>
      <c r="AE211" s="77">
        <f t="shared" si="31"/>
        <v>0</v>
      </c>
    </row>
    <row r="212" spans="1:46" x14ac:dyDescent="0.45">
      <c r="A212" s="4"/>
      <c r="B212" s="7">
        <v>203902</v>
      </c>
      <c r="C212" s="6" t="s">
        <v>172</v>
      </c>
      <c r="D212" s="4" t="s">
        <v>47</v>
      </c>
      <c r="E212" s="7"/>
      <c r="F212" s="4" t="s">
        <v>117</v>
      </c>
      <c r="G212" s="4"/>
      <c r="H212" s="8" t="str">
        <f>IF(G212="","",INDEX([1]怪物表!$C:$C,MATCH(G212,[1]怪物表!$A:$A,0)))</f>
        <v/>
      </c>
      <c r="I212" s="4"/>
      <c r="J212" s="4" t="str">
        <f>IF(I212="","",INDEX([1]怪物阵型表!$B:$B,MATCH(I212,[1]怪物阵型表!$A:$A,0)))</f>
        <v/>
      </c>
      <c r="K212" s="4"/>
      <c r="L212" s="4"/>
      <c r="M212" s="4"/>
      <c r="N212" s="4">
        <v>17</v>
      </c>
      <c r="O212" s="4" t="str">
        <f>IF(N212="","",INDEX([2]物品表!$B:$B,MATCH(N212,[2]物品表!$A:$A,0)))</f>
        <v>Survivor_Item_8</v>
      </c>
      <c r="P212" s="4"/>
      <c r="Q212" s="7" t="s">
        <v>107</v>
      </c>
      <c r="R212" s="7" t="s">
        <v>29</v>
      </c>
      <c r="S212" s="9">
        <v>1</v>
      </c>
      <c r="T212" s="4"/>
      <c r="U212" s="9">
        <v>16</v>
      </c>
      <c r="V212" s="4" t="str">
        <f t="shared" si="28"/>
        <v/>
      </c>
      <c r="W212" s="4"/>
      <c r="X212" s="4"/>
      <c r="Y212" s="4"/>
      <c r="Z212" s="28"/>
      <c r="AA212" s="77">
        <f>COUNTIF([3]经验升级表!$C:$C,"&lt;="&amp;SUMIFS($AB$4:AB212,$C$4:C212,C212))</f>
        <v>0</v>
      </c>
      <c r="AB212" s="77">
        <f>IFERROR(INDEX([1]怪物表!$U:$U,MATCH(G212,[1]怪物表!$A:$A,0),1)*S212/U212,0)*AC212</f>
        <v>0</v>
      </c>
      <c r="AC212" s="77">
        <f t="shared" si="30"/>
        <v>270</v>
      </c>
      <c r="AD212" s="77">
        <f>IFERROR(INDEX([1]怪物表!$J:$J,MATCH(G212,[1]怪物表!$A:$A,0),1),0)*AE212</f>
        <v>0</v>
      </c>
      <c r="AE212" s="77">
        <f t="shared" si="31"/>
        <v>17</v>
      </c>
    </row>
    <row r="213" spans="1:46" x14ac:dyDescent="0.45">
      <c r="A213" s="4"/>
      <c r="B213" s="7">
        <v>203903</v>
      </c>
      <c r="C213" s="6" t="s">
        <v>172</v>
      </c>
      <c r="D213" s="4" t="s">
        <v>51</v>
      </c>
      <c r="E213" s="7"/>
      <c r="F213" s="4" t="s">
        <v>118</v>
      </c>
      <c r="G213" s="4"/>
      <c r="H213" s="8" t="str">
        <f>IF(G213="","",INDEX([1]怪物表!$C:$C,MATCH(G213,[1]怪物表!$A:$A,0)))</f>
        <v/>
      </c>
      <c r="I213" s="4"/>
      <c r="J213" s="4" t="str">
        <f>IF(I213="","",INDEX([1]怪物阵型表!$B:$B,MATCH(I213,[1]怪物阵型表!$A:$A,0)))</f>
        <v/>
      </c>
      <c r="K213" s="4"/>
      <c r="L213" s="4"/>
      <c r="M213" s="4"/>
      <c r="N213" s="4">
        <v>3001</v>
      </c>
      <c r="O213" s="4" t="str">
        <f>IF(N213="","",INDEX([2]物品表!$B:$B,MATCH(N213,[2]物品表!$A:$A,0)))</f>
        <v>Survivor_Item_8</v>
      </c>
      <c r="P213" s="4"/>
      <c r="Q213" s="7" t="s">
        <v>107</v>
      </c>
      <c r="R213" s="7" t="s">
        <v>29</v>
      </c>
      <c r="S213" s="9">
        <v>1</v>
      </c>
      <c r="T213" s="4"/>
      <c r="U213" s="9">
        <v>16</v>
      </c>
      <c r="V213" s="4" t="str">
        <f t="shared" si="28"/>
        <v/>
      </c>
      <c r="W213" s="4"/>
      <c r="X213" s="4"/>
      <c r="Y213" s="4"/>
      <c r="Z213" s="28"/>
      <c r="AA213" s="77">
        <f>COUNTIF([3]经验升级表!$C:$C,"&lt;="&amp;SUMIFS($AB$4:AB213,$C$4:C213,C213))</f>
        <v>0</v>
      </c>
      <c r="AB213" s="77">
        <f>IFERROR(INDEX([1]怪物表!$U:$U,MATCH(G213,[1]怪物表!$A:$A,0),1)*S213/U213,0)*AC213</f>
        <v>0</v>
      </c>
      <c r="AC213" s="77">
        <f t="shared" si="30"/>
        <v>280</v>
      </c>
      <c r="AD213" s="77">
        <f>IFERROR(INDEX([1]怪物表!$J:$J,MATCH(G213,[1]怪物表!$A:$A,0),1),0)*AE213</f>
        <v>0</v>
      </c>
      <c r="AE213" s="77">
        <f t="shared" si="31"/>
        <v>18</v>
      </c>
    </row>
    <row r="214" spans="1:46" s="49" customFormat="1" x14ac:dyDescent="0.45">
      <c r="A214" s="10">
        <v>204</v>
      </c>
      <c r="B214" s="12">
        <v>204001</v>
      </c>
      <c r="C214" s="11" t="s">
        <v>173</v>
      </c>
      <c r="D214" s="10" t="s">
        <v>125</v>
      </c>
      <c r="E214" s="10">
        <v>5</v>
      </c>
      <c r="F214" s="10">
        <v>0</v>
      </c>
      <c r="G214" s="10">
        <f>IF(I214="",SUMIFS([1]怪物表!$A:$A,[1]怪物表!$B:$B,C214,[1]怪物表!$C:$C,D214),"")</f>
        <v>120403</v>
      </c>
      <c r="H214" s="13" t="str">
        <f>IF(G214="","",INDEX([1]怪物表!$C:$C,MATCH(G214,[1]怪物表!$A:$A,0)))</f>
        <v>小熊</v>
      </c>
      <c r="I214" s="10"/>
      <c r="J214" s="10" t="str">
        <f>IF(I214="","",INDEX([1]怪物阵型表!$B:$B,MATCH(I214,[1]怪物阵型表!$A:$A,0)))</f>
        <v/>
      </c>
      <c r="K214" s="10"/>
      <c r="L214" s="10"/>
      <c r="M214" s="10"/>
      <c r="N214" s="12"/>
      <c r="O214" s="12" t="str">
        <f>IF(N214="","",INDEX([2]物品表!$B:$B,MATCH(N214,[2]物品表!$A:$A,0)))</f>
        <v/>
      </c>
      <c r="P214" s="12"/>
      <c r="Q214" s="12" t="s">
        <v>107</v>
      </c>
      <c r="R214" s="12" t="s">
        <v>29</v>
      </c>
      <c r="S214" s="14">
        <v>5</v>
      </c>
      <c r="T214" s="10"/>
      <c r="U214" s="14">
        <v>0</v>
      </c>
      <c r="V214" s="10" t="str">
        <f t="shared" si="28"/>
        <v/>
      </c>
      <c r="W214" s="10"/>
      <c r="X214" s="10"/>
      <c r="Y214" s="10"/>
      <c r="Z214" s="88"/>
      <c r="AA214" s="77">
        <f>COUNTIF([3]经验升级表!$C:$C,"&lt;="&amp;SUMIFS($AB$4:AB214,$C$4:C214,C214))</f>
        <v>0</v>
      </c>
      <c r="AB214" s="77">
        <f>IFERROR(INDEX([1]怪物表!$U:$U,MATCH(G214,[1]怪物表!$A:$A,0),1)*S214/U214,0)*AC214</f>
        <v>0</v>
      </c>
      <c r="AC214" s="77">
        <f t="shared" si="30"/>
        <v>1</v>
      </c>
      <c r="AD214" s="77">
        <f>IFERROR(INDEX([1]怪物表!$J:$J,MATCH(G214,[1]怪物表!$A:$A,0),1),0)*AE214</f>
        <v>0</v>
      </c>
      <c r="AE214" s="77">
        <f t="shared" si="31"/>
        <v>0</v>
      </c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</row>
    <row r="215" spans="1:46" x14ac:dyDescent="0.45">
      <c r="A215" s="4"/>
      <c r="B215" s="7">
        <v>204002</v>
      </c>
      <c r="C215" s="6" t="s">
        <v>173</v>
      </c>
      <c r="D215" s="4" t="s">
        <v>125</v>
      </c>
      <c r="E215" s="4">
        <v>10</v>
      </c>
      <c r="F215" s="4" t="s">
        <v>30</v>
      </c>
      <c r="G215" s="4">
        <f>IF(I215="",SUMIFS([1]怪物表!$A:$A,[1]怪物表!$B:$B,C215,[1]怪物表!$C:$C,D215),"")</f>
        <v>120403</v>
      </c>
      <c r="H215" s="8" t="str">
        <f>IF(G215="","",INDEX([1]怪物表!$C:$C,MATCH(G215,[1]怪物表!$A:$A,0)))</f>
        <v>小熊</v>
      </c>
      <c r="I215" s="4"/>
      <c r="J215" s="4" t="str">
        <f>IF(I215="","",INDEX([1]怪物阵型表!$B:$B,MATCH(I215,[1]怪物阵型表!$A:$A,0)))</f>
        <v/>
      </c>
      <c r="K215" s="4"/>
      <c r="L215" s="4"/>
      <c r="M215" s="4"/>
      <c r="N215" s="4"/>
      <c r="O215" s="4" t="str">
        <f>IF(N215="","",INDEX([2]物品表!$B:$B,MATCH(N215,[2]物品表!$A:$A,0)))</f>
        <v/>
      </c>
      <c r="P215" s="4"/>
      <c r="Q215" s="7" t="s">
        <v>31</v>
      </c>
      <c r="R215" s="7" t="s">
        <v>29</v>
      </c>
      <c r="S215" s="9">
        <f>INDEX('#怪物刷新配置索引'!$E:$E,MATCH(E215&amp;"-"&amp;F215,'#怪物刷新配置索引'!$D:$D,0),1)</f>
        <v>1</v>
      </c>
      <c r="T215" s="4"/>
      <c r="U215" s="9">
        <f>INDEX('#怪物刷新配置索引'!$F:$F,MATCH(E215&amp;"-"&amp;F215,'#怪物刷新配置索引'!$D:$D,0),1)</f>
        <v>3</v>
      </c>
      <c r="V215" s="4" t="str">
        <f t="shared" si="28"/>
        <v/>
      </c>
      <c r="W215" s="4"/>
      <c r="X215" s="4"/>
      <c r="Y215" s="4"/>
      <c r="Z215" s="28"/>
      <c r="AA215" s="77">
        <f>COUNTIF([3]经验升级表!$C:$C,"&lt;="&amp;SUMIFS($AB$4:AB215,$C$4:C215,C215))</f>
        <v>0</v>
      </c>
      <c r="AB215" s="77">
        <f>IFERROR(INDEX([1]怪物表!$U:$U,MATCH(G215,[1]怪物表!$A:$A,0),1)*S215/U215,0)*AC215</f>
        <v>0</v>
      </c>
      <c r="AC215" s="77">
        <f t="shared" si="30"/>
        <v>30</v>
      </c>
      <c r="AD215" s="77">
        <f>IFERROR(INDEX([1]怪物表!$J:$J,MATCH(G215,[1]怪物表!$A:$A,0),1),0)*AE215</f>
        <v>10</v>
      </c>
      <c r="AE215" s="77">
        <f t="shared" si="31"/>
        <v>10</v>
      </c>
    </row>
    <row r="216" spans="1:46" x14ac:dyDescent="0.45">
      <c r="A216" s="4"/>
      <c r="B216" s="7">
        <v>204003</v>
      </c>
      <c r="C216" s="6" t="s">
        <v>173</v>
      </c>
      <c r="D216" s="4" t="s">
        <v>170</v>
      </c>
      <c r="E216" s="4">
        <v>10</v>
      </c>
      <c r="F216" s="4" t="s">
        <v>30</v>
      </c>
      <c r="G216" s="4">
        <f>IF(I216="",SUMIFS([1]怪物表!$A:$A,[1]怪物表!$B:$B,C216,[1]怪物表!$C:$C,D216),"")</f>
        <v>120407</v>
      </c>
      <c r="H216" s="8" t="str">
        <f>IF(G216="","",INDEX([1]怪物表!$C:$C,MATCH(G216,[1]怪物表!$A:$A,0)))</f>
        <v>骑兵2（灰）</v>
      </c>
      <c r="I216" s="4"/>
      <c r="J216" s="4" t="str">
        <f>IF(I216="","",INDEX([1]怪物阵型表!$B:$B,MATCH(I216,[1]怪物阵型表!$A:$A,0)))</f>
        <v/>
      </c>
      <c r="K216" s="4"/>
      <c r="L216" s="4"/>
      <c r="M216" s="4"/>
      <c r="N216" s="4"/>
      <c r="O216" s="4" t="str">
        <f>IF(N216="","",INDEX([2]物品表!$B:$B,MATCH(N216,[2]物品表!$A:$A,0)))</f>
        <v/>
      </c>
      <c r="P216" s="4"/>
      <c r="Q216" s="7" t="s">
        <v>31</v>
      </c>
      <c r="R216" s="7" t="s">
        <v>29</v>
      </c>
      <c r="S216" s="9">
        <f>INDEX('#怪物刷新配置索引'!$E:$E,MATCH(E216&amp;"-"&amp;F216,'#怪物刷新配置索引'!$D:$D,0),1)</f>
        <v>1</v>
      </c>
      <c r="T216" s="4"/>
      <c r="U216" s="9">
        <f>INDEX('#怪物刷新配置索引'!$F:$F,MATCH(E216&amp;"-"&amp;F216,'#怪物刷新配置索引'!$D:$D,0),1)</f>
        <v>3</v>
      </c>
      <c r="V216" s="4" t="str">
        <f t="shared" si="28"/>
        <v/>
      </c>
      <c r="W216" s="4"/>
      <c r="X216" s="4"/>
      <c r="Y216" s="4"/>
      <c r="Z216" s="28"/>
      <c r="AA216" s="77">
        <f>COUNTIF([3]经验升级表!$C:$C,"&lt;="&amp;SUMIFS($AB$4:AB216,$C$4:C216,C216))</f>
        <v>0</v>
      </c>
      <c r="AB216" s="77">
        <f>IFERROR(INDEX([1]怪物表!$U:$U,MATCH(G216,[1]怪物表!$A:$A,0),1)*S216/U216,0)*AC216</f>
        <v>0</v>
      </c>
      <c r="AC216" s="77">
        <f t="shared" si="30"/>
        <v>30</v>
      </c>
      <c r="AD216" s="77">
        <f>IFERROR(INDEX([1]怪物表!$J:$J,MATCH(G216,[1]怪物表!$A:$A,0),1),0)*AE216</f>
        <v>10</v>
      </c>
      <c r="AE216" s="77">
        <f t="shared" si="31"/>
        <v>10</v>
      </c>
    </row>
    <row r="217" spans="1:46" x14ac:dyDescent="0.45">
      <c r="A217" s="4"/>
      <c r="B217" s="7">
        <v>204004</v>
      </c>
      <c r="C217" s="6" t="s">
        <v>57</v>
      </c>
      <c r="D217" s="4"/>
      <c r="E217" s="7"/>
      <c r="F217" s="4">
        <v>30</v>
      </c>
      <c r="G217" s="4" t="s">
        <v>54</v>
      </c>
      <c r="H217" s="8" t="str">
        <f>IF(G217="","",INDEX([1]怪物表!$C:$C,MATCH(G217,[1]怪物表!$A:$A,0)))</f>
        <v/>
      </c>
      <c r="I217" s="4">
        <v>200401</v>
      </c>
      <c r="J217" s="4" t="str">
        <f>IF(I217="","",INDEX([1]怪物阵型表!$B:$B,MATCH(I217,[1]怪物阵型表!$A:$A,0)))</f>
        <v>冲锋阵型</v>
      </c>
      <c r="K217" s="4"/>
      <c r="L217" s="4"/>
      <c r="M217" s="4"/>
      <c r="N217" s="4"/>
      <c r="O217" s="4" t="str">
        <f>IF(N217="","",INDEX([2]物品表!$B:$B,MATCH(N217,[2]物品表!$A:$A,0)))</f>
        <v/>
      </c>
      <c r="P217" s="4"/>
      <c r="Q217" s="7" t="s">
        <v>309</v>
      </c>
      <c r="R217" s="7" t="s">
        <v>29</v>
      </c>
      <c r="S217" s="9">
        <v>1</v>
      </c>
      <c r="T217" s="4"/>
      <c r="U217" s="9">
        <v>0</v>
      </c>
      <c r="V217" s="4" t="str">
        <f t="shared" si="28"/>
        <v/>
      </c>
      <c r="W217" s="4"/>
      <c r="X217" s="4"/>
      <c r="Y217" s="4"/>
      <c r="Z217" s="28"/>
      <c r="AA217" s="77">
        <f>COUNTIF([3]经验升级表!$C:$C,"&lt;="&amp;SUMIFS($AB$4:AB217,$C$4:C217,C217))</f>
        <v>0</v>
      </c>
      <c r="AB217" s="77">
        <f>IFERROR(INDEX([1]怪物表!$U:$U,MATCH(G217,[1]怪物表!$A:$A,0),1)*S217/U217,0)*AC217</f>
        <v>0</v>
      </c>
      <c r="AC217" s="77">
        <f t="shared" si="30"/>
        <v>1</v>
      </c>
      <c r="AD217" s="77">
        <f>IFERROR(INDEX([1]怪物表!$J:$J,MATCH(G217,[1]怪物表!$A:$A,0),1),0)*AE217</f>
        <v>0</v>
      </c>
      <c r="AE217" s="77">
        <f t="shared" si="31"/>
        <v>0</v>
      </c>
    </row>
    <row r="218" spans="1:46" x14ac:dyDescent="0.45">
      <c r="A218" s="4"/>
      <c r="B218" s="7">
        <v>204005</v>
      </c>
      <c r="C218" s="6" t="s">
        <v>173</v>
      </c>
      <c r="D218" s="4" t="s">
        <v>166</v>
      </c>
      <c r="E218" s="4">
        <v>10</v>
      </c>
      <c r="F218" s="4" t="s">
        <v>43</v>
      </c>
      <c r="G218" s="4">
        <f>IF(I218="",SUMIFS([1]怪物表!$A:$A,[1]怪物表!$B:$B,C218,[1]怪物表!$C:$C,D218),"")</f>
        <v>120404</v>
      </c>
      <c r="H218" s="8" t="str">
        <f>IF(G218="","",INDEX([1]怪物表!$C:$C,MATCH(G218,[1]怪物表!$A:$A,0)))</f>
        <v>剑兵1</v>
      </c>
      <c r="I218" s="4"/>
      <c r="J218" s="4" t="str">
        <f>IF(I218="","",INDEX([1]怪物阵型表!$B:$B,MATCH(I218,[1]怪物阵型表!$A:$A,0)))</f>
        <v/>
      </c>
      <c r="K218" s="4"/>
      <c r="L218" s="4"/>
      <c r="M218" s="4"/>
      <c r="N218" s="4"/>
      <c r="O218" s="4" t="str">
        <f>IF(N218="","",INDEX([2]物品表!$B:$B,MATCH(N218,[2]物品表!$A:$A,0)))</f>
        <v/>
      </c>
      <c r="P218" s="4"/>
      <c r="Q218" s="7" t="s">
        <v>31</v>
      </c>
      <c r="R218" s="7" t="s">
        <v>29</v>
      </c>
      <c r="S218" s="9">
        <f>INDEX('#怪物刷新配置索引'!$E:$E,MATCH(E218&amp;"-"&amp;F218,'#怪物刷新配置索引'!$D:$D,0),1)</f>
        <v>1</v>
      </c>
      <c r="T218" s="4"/>
      <c r="U218" s="9">
        <f>INDEX('#怪物刷新配置索引'!$F:$F,MATCH(E218&amp;"-"&amp;F218,'#怪物刷新配置索引'!$D:$D,0),1)</f>
        <v>3</v>
      </c>
      <c r="V218" s="4" t="str">
        <f t="shared" si="28"/>
        <v/>
      </c>
      <c r="W218" s="4"/>
      <c r="X218" s="4"/>
      <c r="Y218" s="4"/>
      <c r="Z218" s="28"/>
      <c r="AA218" s="77">
        <f>COUNTIF([3]经验升级表!$C:$C,"&lt;="&amp;SUMIFS($AB$4:AB218,$C$4:C218,C218))</f>
        <v>0</v>
      </c>
      <c r="AB218" s="77">
        <f>IFERROR(INDEX([1]怪物表!$U:$U,MATCH(G218,[1]怪物表!$A:$A,0),1)*S218/U218,0)*AC218</f>
        <v>0</v>
      </c>
      <c r="AC218" s="77">
        <f t="shared" si="30"/>
        <v>30</v>
      </c>
      <c r="AD218" s="77">
        <f>IFERROR(INDEX([1]怪物表!$J:$J,MATCH(G218,[1]怪物表!$A:$A,0),1),0)*AE218</f>
        <v>10</v>
      </c>
      <c r="AE218" s="77">
        <f t="shared" si="31"/>
        <v>10</v>
      </c>
    </row>
    <row r="219" spans="1:46" x14ac:dyDescent="0.45">
      <c r="A219" s="4"/>
      <c r="B219" s="7">
        <v>204006</v>
      </c>
      <c r="C219" s="6" t="s">
        <v>173</v>
      </c>
      <c r="D219" s="4" t="s">
        <v>166</v>
      </c>
      <c r="E219" s="4">
        <v>30</v>
      </c>
      <c r="F219" s="4" t="s">
        <v>43</v>
      </c>
      <c r="G219" s="4">
        <f>IF(I219="",SUMIFS([1]怪物表!$A:$A,[1]怪物表!$B:$B,C219,[1]怪物表!$C:$C,D219),"")</f>
        <v>120404</v>
      </c>
      <c r="H219" s="8" t="str">
        <f>IF(G219="","",INDEX([1]怪物表!$C:$C,MATCH(G219,[1]怪物表!$A:$A,0)))</f>
        <v>剑兵1</v>
      </c>
      <c r="I219" s="4"/>
      <c r="J219" s="4" t="str">
        <f>IF(I219="","",INDEX([1]怪物阵型表!$B:$B,MATCH(I219,[1]怪物阵型表!$A:$A,0)))</f>
        <v/>
      </c>
      <c r="K219" s="4"/>
      <c r="L219" s="4"/>
      <c r="M219" s="4"/>
      <c r="N219" s="4"/>
      <c r="O219" s="4" t="str">
        <f>IF(N219="","",INDEX([2]物品表!$B:$B,MATCH(N219,[2]物品表!$A:$A,0)))</f>
        <v/>
      </c>
      <c r="P219" s="4"/>
      <c r="Q219" s="7" t="s">
        <v>31</v>
      </c>
      <c r="R219" s="7" t="s">
        <v>29</v>
      </c>
      <c r="S219" s="9">
        <f>INDEX('#怪物刷新配置索引'!$E:$E,MATCH(E219&amp;"-"&amp;F219,'#怪物刷新配置索引'!$D:$D,0),1)</f>
        <v>1</v>
      </c>
      <c r="T219" s="4"/>
      <c r="U219" s="9">
        <f>INDEX('#怪物刷新配置索引'!$F:$F,MATCH(E219&amp;"-"&amp;F219,'#怪物刷新配置索引'!$D:$D,0),1)</f>
        <v>1</v>
      </c>
      <c r="V219" s="4" t="str">
        <f t="shared" si="28"/>
        <v/>
      </c>
      <c r="W219" s="4"/>
      <c r="X219" s="4"/>
      <c r="Y219" s="4"/>
      <c r="Z219" s="28"/>
      <c r="AA219" s="77">
        <f>COUNTIF([3]经验升级表!$C:$C,"&lt;="&amp;SUMIFS($AB$4:AB219,$C$4:C219,C219))</f>
        <v>0</v>
      </c>
      <c r="AB219" s="77">
        <f>IFERROR(INDEX([1]怪物表!$U:$U,MATCH(G219,[1]怪物表!$A:$A,0),1)*S219/U219,0)*AC219</f>
        <v>0</v>
      </c>
      <c r="AC219" s="77">
        <f t="shared" si="30"/>
        <v>30</v>
      </c>
      <c r="AD219" s="77">
        <f>IFERROR(INDEX([1]怪物表!$J:$J,MATCH(G219,[1]怪物表!$A:$A,0),1),0)*AE219</f>
        <v>30</v>
      </c>
      <c r="AE219" s="77">
        <f t="shared" si="31"/>
        <v>30</v>
      </c>
    </row>
    <row r="220" spans="1:46" s="46" customFormat="1" x14ac:dyDescent="0.45">
      <c r="A220" s="20"/>
      <c r="B220" s="21">
        <v>204007</v>
      </c>
      <c r="C220" s="22" t="s">
        <v>173</v>
      </c>
      <c r="D220" s="20" t="s">
        <v>171</v>
      </c>
      <c r="E220" s="21"/>
      <c r="F220" s="20">
        <v>60</v>
      </c>
      <c r="G220" s="20">
        <v>120411</v>
      </c>
      <c r="H220" s="23" t="str">
        <f>IF(G220="","",INDEX([1]怪物表!$C:$C,MATCH(G220,[1]怪物表!$A:$A,0)))</f>
        <v>大熊</v>
      </c>
      <c r="I220" s="20" t="s">
        <v>54</v>
      </c>
      <c r="J220" s="20" t="str">
        <f>IF(I220="","",INDEX([1]怪物阵型表!$B:$B,MATCH(I220,[1]怪物阵型表!$A:$A,0)))</f>
        <v/>
      </c>
      <c r="K220" s="20"/>
      <c r="L220" s="20"/>
      <c r="M220" s="20"/>
      <c r="N220" s="20"/>
      <c r="O220" s="20" t="str">
        <f>IF(N220="","",INDEX([2]物品表!$B:$B,MATCH(N220,[2]物品表!$A:$A,0)))</f>
        <v/>
      </c>
      <c r="P220" s="20"/>
      <c r="Q220" s="21" t="s">
        <v>120</v>
      </c>
      <c r="R220" s="21" t="s">
        <v>29</v>
      </c>
      <c r="S220" s="24">
        <v>1</v>
      </c>
      <c r="T220" s="20"/>
      <c r="U220" s="24">
        <v>0</v>
      </c>
      <c r="V220" s="20" t="str">
        <f t="shared" si="28"/>
        <v/>
      </c>
      <c r="W220" s="20"/>
      <c r="X220" s="20"/>
      <c r="Y220" s="20"/>
      <c r="Z220" s="79"/>
      <c r="AA220" s="77">
        <f>COUNTIF([3]经验升级表!$C:$C,"&lt;="&amp;SUMIFS($AB$4:AB220,$C$4:C220,C220))</f>
        <v>0</v>
      </c>
      <c r="AB220" s="77">
        <f>IFERROR(INDEX([1]怪物表!$U:$U,MATCH(G220,[1]怪物表!$A:$A,0),1)*S220/U220,0)*AC220</f>
        <v>0</v>
      </c>
      <c r="AC220" s="77">
        <f t="shared" si="30"/>
        <v>1</v>
      </c>
      <c r="AD220" s="77">
        <f>IFERROR(INDEX([1]怪物表!$J:$J,MATCH(G220,[1]怪物表!$A:$A,0),1),0)*AE220</f>
        <v>0</v>
      </c>
      <c r="AE220" s="77">
        <f t="shared" si="31"/>
        <v>0</v>
      </c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</row>
    <row r="221" spans="1:46" x14ac:dyDescent="0.45">
      <c r="A221" s="4"/>
      <c r="B221" s="7">
        <v>204008</v>
      </c>
      <c r="C221" s="6" t="s">
        <v>173</v>
      </c>
      <c r="D221" s="4" t="s">
        <v>166</v>
      </c>
      <c r="E221" s="7">
        <v>45</v>
      </c>
      <c r="F221" s="4" t="s">
        <v>32</v>
      </c>
      <c r="G221" s="4">
        <f>IF(I221="",SUMIFS([1]怪物表!$A:$A,[1]怪物表!$B:$B,C221,[1]怪物表!$C:$C,D221),"")</f>
        <v>120404</v>
      </c>
      <c r="H221" s="8" t="str">
        <f>IF(G221="","",INDEX([1]怪物表!$C:$C,MATCH(G221,[1]怪物表!$A:$A,0)))</f>
        <v>剑兵1</v>
      </c>
      <c r="I221" s="4"/>
      <c r="J221" s="4" t="str">
        <f>IF(I221="","",INDEX([1]怪物阵型表!$B:$B,MATCH(I221,[1]怪物阵型表!$A:$A,0)))</f>
        <v/>
      </c>
      <c r="K221" s="4"/>
      <c r="L221" s="4"/>
      <c r="M221" s="4"/>
      <c r="N221" s="4"/>
      <c r="O221" s="4" t="str">
        <f>IF(N221="","",INDEX([2]物品表!$B:$B,MATCH(N221,[2]物品表!$A:$A,0)))</f>
        <v/>
      </c>
      <c r="P221" s="4"/>
      <c r="Q221" s="7" t="s">
        <v>31</v>
      </c>
      <c r="R221" s="7" t="s">
        <v>29</v>
      </c>
      <c r="S221" s="9">
        <f>INDEX('#怪物刷新配置索引'!$E:$E,MATCH(E221&amp;"-"&amp;F221,'#怪物刷新配置索引'!$D:$D,0),1)</f>
        <v>3</v>
      </c>
      <c r="T221" s="4"/>
      <c r="U221" s="9">
        <f>INDEX('#怪物刷新配置索引'!$F:$F,MATCH(E221&amp;"-"&amp;F221,'#怪物刷新配置索引'!$D:$D,0),1)</f>
        <v>2</v>
      </c>
      <c r="V221" s="4" t="str">
        <f t="shared" si="28"/>
        <v/>
      </c>
      <c r="W221" s="4"/>
      <c r="X221" s="4"/>
      <c r="Y221" s="4"/>
      <c r="Z221" s="28"/>
      <c r="AA221" s="77">
        <f>COUNTIF([3]经验升级表!$C:$C,"&lt;="&amp;SUMIFS($AB$4:AB221,$C$4:C221,C221))</f>
        <v>0</v>
      </c>
      <c r="AB221" s="77">
        <f>IFERROR(INDEX([1]怪物表!$U:$U,MATCH(G221,[1]怪物表!$A:$A,0),1)*S221/U221,0)*AC221</f>
        <v>0</v>
      </c>
      <c r="AC221" s="77">
        <f t="shared" si="30"/>
        <v>30</v>
      </c>
      <c r="AD221" s="77">
        <f>IFERROR(INDEX([1]怪物表!$J:$J,MATCH(G221,[1]怪物表!$A:$A,0),1),0)*AE221</f>
        <v>45</v>
      </c>
      <c r="AE221" s="77">
        <f t="shared" si="31"/>
        <v>45</v>
      </c>
    </row>
    <row r="222" spans="1:46" x14ac:dyDescent="0.45">
      <c r="A222" s="4"/>
      <c r="B222" s="7">
        <v>204009</v>
      </c>
      <c r="C222" s="6" t="s">
        <v>173</v>
      </c>
      <c r="D222" s="4" t="s">
        <v>166</v>
      </c>
      <c r="E222" s="7">
        <v>50</v>
      </c>
      <c r="F222" s="4" t="s">
        <v>32</v>
      </c>
      <c r="G222" s="4">
        <f>IF(I222="",SUMIFS([1]怪物表!$A:$A,[1]怪物表!$B:$B,C222,[1]怪物表!$C:$C,D222),"")</f>
        <v>120404</v>
      </c>
      <c r="H222" s="8" t="str">
        <f>IF(G222="","",INDEX([1]怪物表!$C:$C,MATCH(G222,[1]怪物表!$A:$A,0)))</f>
        <v>剑兵1</v>
      </c>
      <c r="I222" s="4"/>
      <c r="J222" s="4" t="str">
        <f>IF(I222="","",INDEX([1]怪物阵型表!$B:$B,MATCH(I222,[1]怪物阵型表!$A:$A,0)))</f>
        <v/>
      </c>
      <c r="K222" s="4"/>
      <c r="L222" s="4"/>
      <c r="M222" s="4"/>
      <c r="N222" s="4"/>
      <c r="O222" s="4" t="str">
        <f>IF(N222="","",INDEX([2]物品表!$B:$B,MATCH(N222,[2]物品表!$A:$A,0)))</f>
        <v/>
      </c>
      <c r="P222" s="4"/>
      <c r="Q222" s="7" t="s">
        <v>31</v>
      </c>
      <c r="R222" s="7" t="s">
        <v>29</v>
      </c>
      <c r="S222" s="9">
        <f>INDEX('#怪物刷新配置索引'!$E:$E,MATCH(E222&amp;"-"&amp;F222,'#怪物刷新配置索引'!$D:$D,0),1)</f>
        <v>5</v>
      </c>
      <c r="T222" s="4"/>
      <c r="U222" s="9">
        <f>INDEX('#怪物刷新配置索引'!$F:$F,MATCH(E222&amp;"-"&amp;F222,'#怪物刷新配置索引'!$D:$D,0),1)</f>
        <v>3</v>
      </c>
      <c r="V222" s="4" t="str">
        <f t="shared" si="28"/>
        <v/>
      </c>
      <c r="W222" s="4"/>
      <c r="X222" s="4"/>
      <c r="Y222" s="4"/>
      <c r="Z222" s="28"/>
      <c r="AA222" s="77">
        <f>COUNTIF([3]经验升级表!$C:$C,"&lt;="&amp;SUMIFS($AB$4:AB222,$C$4:C222,C222))</f>
        <v>0</v>
      </c>
      <c r="AB222" s="77">
        <f>IFERROR(INDEX([1]怪物表!$U:$U,MATCH(G222,[1]怪物表!$A:$A,0),1)*S222/U222,0)*AC222</f>
        <v>0</v>
      </c>
      <c r="AC222" s="77">
        <f t="shared" si="30"/>
        <v>30</v>
      </c>
      <c r="AD222" s="77">
        <f>IFERROR(INDEX([1]怪物表!$J:$J,MATCH(G222,[1]怪物表!$A:$A,0),1),0)*AE222</f>
        <v>50</v>
      </c>
      <c r="AE222" s="77">
        <f t="shared" si="31"/>
        <v>50</v>
      </c>
    </row>
    <row r="223" spans="1:46" x14ac:dyDescent="0.45">
      <c r="A223" s="4"/>
      <c r="B223" s="7">
        <v>204010</v>
      </c>
      <c r="C223" s="6" t="s">
        <v>57</v>
      </c>
      <c r="D223" s="4"/>
      <c r="E223" s="7"/>
      <c r="F223" s="4">
        <v>90</v>
      </c>
      <c r="G223" s="4" t="s">
        <v>54</v>
      </c>
      <c r="H223" s="8" t="str">
        <f>IF(G223="","",INDEX([1]怪物表!$C:$C,MATCH(G223,[1]怪物表!$A:$A,0)))</f>
        <v/>
      </c>
      <c r="I223" s="4">
        <v>200406</v>
      </c>
      <c r="J223" s="4" t="str">
        <f>IF(I223="","",INDEX([1]怪物阵型表!$B:$B,MATCH(I223,[1]怪物阵型表!$A:$A,0)))</f>
        <v>直线防御阵型</v>
      </c>
      <c r="K223" s="4"/>
      <c r="L223" s="4"/>
      <c r="M223" s="4"/>
      <c r="N223" s="4"/>
      <c r="O223" s="4" t="str">
        <f>IF(N223="","",INDEX([2]物品表!$B:$B,MATCH(N223,[2]物品表!$A:$A,0)))</f>
        <v/>
      </c>
      <c r="P223" s="4"/>
      <c r="Q223" s="7" t="s">
        <v>119</v>
      </c>
      <c r="R223" s="7" t="s">
        <v>29</v>
      </c>
      <c r="S223" s="9">
        <v>1</v>
      </c>
      <c r="T223" s="4"/>
      <c r="U223" s="9">
        <v>0</v>
      </c>
      <c r="V223" s="4" t="str">
        <f t="shared" si="28"/>
        <v>TID_Survivor_Notice_Occur_2</v>
      </c>
      <c r="W223" s="4">
        <v>1</v>
      </c>
      <c r="X223" s="4"/>
      <c r="Y223" s="4"/>
      <c r="Z223" s="28"/>
      <c r="AA223" s="77">
        <f>COUNTIF([3]经验升级表!$C:$C,"&lt;="&amp;SUMIFS($AB$4:AB223,$C$4:C223,C223))</f>
        <v>0</v>
      </c>
      <c r="AB223" s="77">
        <f>IFERROR(INDEX([1]怪物表!$U:$U,MATCH(G223,[1]怪物表!$A:$A,0),1)*S223/U223,0)*AC223</f>
        <v>0</v>
      </c>
      <c r="AC223" s="77">
        <f t="shared" si="30"/>
        <v>1</v>
      </c>
      <c r="AD223" s="77">
        <f>IFERROR(INDEX([1]怪物表!$J:$J,MATCH(G223,[1]怪物表!$A:$A,0),1),0)*AE223</f>
        <v>0</v>
      </c>
      <c r="AE223" s="77">
        <f t="shared" si="31"/>
        <v>0</v>
      </c>
    </row>
    <row r="224" spans="1:46" x14ac:dyDescent="0.45">
      <c r="A224" s="4"/>
      <c r="B224" s="7">
        <v>204011</v>
      </c>
      <c r="C224" s="6" t="s">
        <v>57</v>
      </c>
      <c r="D224" s="4"/>
      <c r="E224" s="7"/>
      <c r="F224" s="4">
        <v>90</v>
      </c>
      <c r="G224" s="4" t="s">
        <v>54</v>
      </c>
      <c r="H224" s="8" t="str">
        <f>IF(G224="","",INDEX([1]怪物表!$C:$C,MATCH(G224,[1]怪物表!$A:$A,0)))</f>
        <v/>
      </c>
      <c r="I224" s="4">
        <v>200407</v>
      </c>
      <c r="J224" s="4" t="str">
        <f>IF(I224="","",INDEX([1]怪物阵型表!$B:$B,MATCH(I224,[1]怪物阵型表!$A:$A,0)))</f>
        <v>直线防御阵型</v>
      </c>
      <c r="K224" s="4"/>
      <c r="L224" s="4"/>
      <c r="M224" s="4"/>
      <c r="N224" s="4"/>
      <c r="O224" s="4" t="str">
        <f>IF(N224="","",INDEX([2]物品表!$B:$B,MATCH(N224,[2]物品表!$A:$A,0)))</f>
        <v/>
      </c>
      <c r="P224" s="4"/>
      <c r="Q224" s="7" t="s">
        <v>119</v>
      </c>
      <c r="R224" s="7" t="s">
        <v>29</v>
      </c>
      <c r="S224" s="9">
        <v>1</v>
      </c>
      <c r="T224" s="4"/>
      <c r="U224" s="9">
        <v>0</v>
      </c>
      <c r="V224" s="4" t="str">
        <f t="shared" si="28"/>
        <v/>
      </c>
      <c r="W224" s="4"/>
      <c r="X224" s="4"/>
      <c r="Y224" s="4"/>
      <c r="Z224" s="28"/>
      <c r="AA224" s="77">
        <f>COUNTIF([3]经验升级表!$C:$C,"&lt;="&amp;SUMIFS($AB$4:AB224,$C$4:C224,C224))</f>
        <v>0</v>
      </c>
      <c r="AB224" s="77">
        <f>IFERROR(INDEX([1]怪物表!$U:$U,MATCH(G224,[1]怪物表!$A:$A,0),1)*S224/U224,0)*AC224</f>
        <v>0</v>
      </c>
      <c r="AC224" s="77">
        <f t="shared" si="30"/>
        <v>1</v>
      </c>
      <c r="AD224" s="77">
        <f>IFERROR(INDEX([1]怪物表!$J:$J,MATCH(G224,[1]怪物表!$A:$A,0),1),0)*AE224</f>
        <v>0</v>
      </c>
      <c r="AE224" s="77">
        <f t="shared" si="31"/>
        <v>0</v>
      </c>
    </row>
    <row r="225" spans="1:46" x14ac:dyDescent="0.45">
      <c r="A225" s="4"/>
      <c r="B225" s="7">
        <v>204012</v>
      </c>
      <c r="C225" s="6" t="s">
        <v>173</v>
      </c>
      <c r="D225" s="4" t="s">
        <v>169</v>
      </c>
      <c r="E225" s="7">
        <v>30</v>
      </c>
      <c r="F225" s="4" t="s">
        <v>58</v>
      </c>
      <c r="G225" s="4">
        <f>IF(I225="",SUMIFS([1]怪物表!$A:$A,[1]怪物表!$B:$B,C225,[1]怪物表!$C:$C,D225),"")</f>
        <v>120405</v>
      </c>
      <c r="H225" s="8" t="str">
        <f>IF(G225="","",INDEX([1]怪物表!$C:$C,MATCH(G225,[1]怪物表!$A:$A,0)))</f>
        <v>剑兵2</v>
      </c>
      <c r="I225" s="4"/>
      <c r="J225" s="4" t="str">
        <f>IF(I225="","",INDEX([1]怪物阵型表!$B:$B,MATCH(I225,[1]怪物阵型表!$A:$A,0)))</f>
        <v/>
      </c>
      <c r="K225" s="4"/>
      <c r="L225" s="4"/>
      <c r="M225" s="4"/>
      <c r="N225" s="4"/>
      <c r="O225" s="4" t="str">
        <f>IF(N225="","",INDEX([2]物品表!$B:$B,MATCH(N225,[2]物品表!$A:$A,0)))</f>
        <v/>
      </c>
      <c r="P225" s="4"/>
      <c r="Q225" s="7" t="s">
        <v>31</v>
      </c>
      <c r="R225" s="7" t="s">
        <v>29</v>
      </c>
      <c r="S225" s="9">
        <f>INDEX('#怪物刷新配置索引'!$E:$E,MATCH(E225&amp;"-"&amp;F225,'#怪物刷新配置索引'!$D:$D,0),1)</f>
        <v>2</v>
      </c>
      <c r="T225" s="4"/>
      <c r="U225" s="9">
        <f>INDEX('#怪物刷新配置索引'!$F:$F,MATCH(E225&amp;"-"&amp;F225,'#怪物刷新配置索引'!$D:$D,0),1)</f>
        <v>2</v>
      </c>
      <c r="V225" s="4" t="str">
        <f t="shared" ref="V225:V294" si="34">IF(W225=1,"TID_Survivor_Notice_Occur_2",IF(W225=2,"TID_Survivor_Notice_Occur_1",""))</f>
        <v/>
      </c>
      <c r="W225" s="4"/>
      <c r="X225" s="4"/>
      <c r="Y225" s="4"/>
      <c r="Z225" s="28"/>
      <c r="AA225" s="77">
        <f>COUNTIF([3]经验升级表!$C:$C,"&lt;="&amp;SUMIFS($AB$4:AB225,$C$4:C225,C225))</f>
        <v>0</v>
      </c>
      <c r="AB225" s="77">
        <f>IFERROR(INDEX([1]怪物表!$U:$U,MATCH(G225,[1]怪物表!$A:$A,0),1)*S225/U225,0)*AC225</f>
        <v>0</v>
      </c>
      <c r="AC225" s="77">
        <f t="shared" si="30"/>
        <v>30</v>
      </c>
      <c r="AD225" s="77">
        <f>IFERROR(INDEX([1]怪物表!$J:$J,MATCH(G225,[1]怪物表!$A:$A,0),1),0)*AE225</f>
        <v>30</v>
      </c>
      <c r="AE225" s="77">
        <f t="shared" si="31"/>
        <v>30</v>
      </c>
    </row>
    <row r="226" spans="1:46" x14ac:dyDescent="0.45">
      <c r="A226" s="4"/>
      <c r="B226" s="7">
        <v>204013</v>
      </c>
      <c r="C226" s="6" t="s">
        <v>173</v>
      </c>
      <c r="D226" s="4" t="s">
        <v>169</v>
      </c>
      <c r="E226" s="7">
        <v>60</v>
      </c>
      <c r="F226" s="4" t="s">
        <v>58</v>
      </c>
      <c r="G226" s="4">
        <f>IF(I226="",SUMIFS([1]怪物表!$A:$A,[1]怪物表!$B:$B,C226,[1]怪物表!$C:$C,D226),"")</f>
        <v>120405</v>
      </c>
      <c r="H226" s="8" t="str">
        <f>IF(G226="","",INDEX([1]怪物表!$C:$C,MATCH(G226,[1]怪物表!$A:$A,0)))</f>
        <v>剑兵2</v>
      </c>
      <c r="I226" s="4"/>
      <c r="J226" s="4" t="str">
        <f>IF(I226="","",INDEX([1]怪物阵型表!$B:$B,MATCH(I226,[1]怪物阵型表!$A:$A,0)))</f>
        <v/>
      </c>
      <c r="K226" s="4"/>
      <c r="L226" s="4"/>
      <c r="M226" s="4"/>
      <c r="N226" s="4"/>
      <c r="O226" s="4" t="str">
        <f>IF(N226="","",INDEX([2]物品表!$B:$B,MATCH(N226,[2]物品表!$A:$A,0)))</f>
        <v/>
      </c>
      <c r="P226" s="4"/>
      <c r="Q226" s="7" t="s">
        <v>31</v>
      </c>
      <c r="R226" s="7" t="s">
        <v>29</v>
      </c>
      <c r="S226" s="9">
        <f>INDEX('#怪物刷新配置索引'!$E:$E,MATCH(E226&amp;"-"&amp;F226,'#怪物刷新配置索引'!$D:$D,0),1)</f>
        <v>2</v>
      </c>
      <c r="T226" s="4"/>
      <c r="U226" s="9">
        <f>INDEX('#怪物刷新配置索引'!$F:$F,MATCH(E226&amp;"-"&amp;F226,'#怪物刷新配置索引'!$D:$D,0),1)</f>
        <v>1</v>
      </c>
      <c r="V226" s="4" t="str">
        <f t="shared" si="34"/>
        <v/>
      </c>
      <c r="W226" s="4"/>
      <c r="X226" s="4"/>
      <c r="Y226" s="4"/>
      <c r="Z226" s="28"/>
      <c r="AA226" s="77">
        <f>COUNTIF([3]经验升级表!$C:$C,"&lt;="&amp;SUMIFS($AB$4:AB226,$C$4:C226,C226))</f>
        <v>0</v>
      </c>
      <c r="AB226" s="77">
        <f>IFERROR(INDEX([1]怪物表!$U:$U,MATCH(G226,[1]怪物表!$A:$A,0),1)*S226/U226,0)*AC226</f>
        <v>0</v>
      </c>
      <c r="AC226" s="77">
        <f t="shared" si="30"/>
        <v>30</v>
      </c>
      <c r="AD226" s="77">
        <f>IFERROR(INDEX([1]怪物表!$J:$J,MATCH(G226,[1]怪物表!$A:$A,0),1),0)*AE226</f>
        <v>60</v>
      </c>
      <c r="AE226" s="77">
        <f t="shared" si="31"/>
        <v>60</v>
      </c>
    </row>
    <row r="227" spans="1:46" x14ac:dyDescent="0.45">
      <c r="A227" s="4"/>
      <c r="B227" s="7">
        <v>204014</v>
      </c>
      <c r="C227" s="6" t="s">
        <v>173</v>
      </c>
      <c r="D227" s="4" t="s">
        <v>167</v>
      </c>
      <c r="E227" s="7">
        <v>10</v>
      </c>
      <c r="F227" s="4" t="s">
        <v>58</v>
      </c>
      <c r="G227" s="4">
        <f>IF(I227="",SUMIFS([1]怪物表!$A:$A,[1]怪物表!$B:$B,C227,[1]怪物表!$C:$C,D227),"")</f>
        <v>120406</v>
      </c>
      <c r="H227" s="8" t="str">
        <f>IF(G227="","",INDEX([1]怪物表!$C:$C,MATCH(G227,[1]怪物表!$A:$A,0)))</f>
        <v>骑兵1</v>
      </c>
      <c r="I227" s="4"/>
      <c r="J227" s="4" t="str">
        <f>IF(I227="","",INDEX([1]怪物阵型表!$B:$B,MATCH(I227,[1]怪物阵型表!$A:$A,0)))</f>
        <v/>
      </c>
      <c r="K227" s="4"/>
      <c r="L227" s="4"/>
      <c r="M227" s="4"/>
      <c r="N227" s="4"/>
      <c r="O227" s="4" t="str">
        <f>IF(N227="","",INDEX([2]物品表!$B:$B,MATCH(N227,[2]物品表!$A:$A,0)))</f>
        <v/>
      </c>
      <c r="P227" s="4"/>
      <c r="Q227" s="7" t="s">
        <v>31</v>
      </c>
      <c r="R227" s="7" t="s">
        <v>29</v>
      </c>
      <c r="S227" s="9">
        <f>INDEX('#怪物刷新配置索引'!$E:$E,MATCH(E227&amp;"-"&amp;F227,'#怪物刷新配置索引'!$D:$D,0),1)</f>
        <v>2</v>
      </c>
      <c r="T227" s="4"/>
      <c r="U227" s="9">
        <f>INDEX('#怪物刷新配置索引'!$F:$F,MATCH(E227&amp;"-"&amp;F227,'#怪物刷新配置索引'!$D:$D,0),1)</f>
        <v>6</v>
      </c>
      <c r="V227" s="4" t="str">
        <f t="shared" si="34"/>
        <v/>
      </c>
      <c r="W227" s="4"/>
      <c r="X227" s="4"/>
      <c r="Y227" s="4"/>
      <c r="Z227" s="28"/>
      <c r="AA227" s="77">
        <f>COUNTIF([3]经验升级表!$C:$C,"&lt;="&amp;SUMIFS($AB$4:AB227,$C$4:C227,C227))</f>
        <v>0</v>
      </c>
      <c r="AB227" s="77">
        <f>IFERROR(INDEX([1]怪物表!$U:$U,MATCH(G227,[1]怪物表!$A:$A,0),1)*S227/U227,0)*AC227</f>
        <v>0</v>
      </c>
      <c r="AC227" s="77">
        <f t="shared" si="30"/>
        <v>30</v>
      </c>
      <c r="AD227" s="77">
        <f>IFERROR(INDEX([1]怪物表!$J:$J,MATCH(G227,[1]怪物表!$A:$A,0),1),0)*AE227</f>
        <v>10</v>
      </c>
      <c r="AE227" s="77">
        <f t="shared" si="31"/>
        <v>10</v>
      </c>
    </row>
    <row r="228" spans="1:46" x14ac:dyDescent="0.45">
      <c r="A228" s="4"/>
      <c r="B228" s="7">
        <v>204015</v>
      </c>
      <c r="C228" s="6" t="s">
        <v>173</v>
      </c>
      <c r="D228" s="4" t="s">
        <v>169</v>
      </c>
      <c r="E228" s="7">
        <v>45</v>
      </c>
      <c r="F228" s="4" t="s">
        <v>38</v>
      </c>
      <c r="G228" s="4">
        <f>SUMIFS([1]怪物表!$A:$A,[1]怪物表!$B:$B,C228,[1]怪物表!$C:$C,D228)</f>
        <v>120405</v>
      </c>
      <c r="H228" s="8" t="str">
        <f>IF(G228="","",INDEX([1]怪物表!$C:$C,MATCH(G228,[1]怪物表!$A:$A,0)))</f>
        <v>剑兵2</v>
      </c>
      <c r="I228" s="4"/>
      <c r="J228" s="4" t="str">
        <f>IF(I228="","",INDEX([1]怪物阵型表!$B:$B,MATCH(I228,[1]怪物阵型表!$A:$A,0)))</f>
        <v/>
      </c>
      <c r="K228" s="4"/>
      <c r="L228" s="4"/>
      <c r="M228" s="4"/>
      <c r="N228" s="4"/>
      <c r="O228" s="4" t="str">
        <f>IF(N228="","",INDEX([2]物品表!$B:$B,MATCH(N228,[2]物品表!$A:$A,0)))</f>
        <v/>
      </c>
      <c r="P228" s="4"/>
      <c r="Q228" s="7" t="s">
        <v>31</v>
      </c>
      <c r="R228" s="7" t="s">
        <v>29</v>
      </c>
      <c r="S228" s="9">
        <f>INDEX('#怪物刷新配置索引'!$E:$E,MATCH(E228&amp;"-"&amp;F228,'#怪物刷新配置索引'!$D:$D,0),1)</f>
        <v>3</v>
      </c>
      <c r="T228" s="4"/>
      <c r="U228" s="9">
        <f>INDEX('#怪物刷新配置索引'!$F:$F,MATCH(E228&amp;"-"&amp;F228,'#怪物刷新配置索引'!$D:$D,0),1)</f>
        <v>2</v>
      </c>
      <c r="V228" s="4" t="str">
        <f t="shared" si="34"/>
        <v/>
      </c>
      <c r="W228" s="4"/>
      <c r="X228" s="4"/>
      <c r="Y228" s="4"/>
      <c r="Z228" s="28"/>
      <c r="AA228" s="77">
        <f>COUNTIF([3]经验升级表!$C:$C,"&lt;="&amp;SUMIFS($AB$4:AB228,$C$4:C228,C228))</f>
        <v>0</v>
      </c>
      <c r="AB228" s="77">
        <f>IFERROR(INDEX([1]怪物表!$U:$U,MATCH(G228,[1]怪物表!$A:$A,0),1)*S228/U228,0)*AC228</f>
        <v>0</v>
      </c>
      <c r="AC228" s="77">
        <f t="shared" si="30"/>
        <v>30</v>
      </c>
      <c r="AD228" s="77">
        <f>IFERROR(INDEX([1]怪物表!$J:$J,MATCH(G228,[1]怪物表!$A:$A,0),1),0)*AE228</f>
        <v>45</v>
      </c>
      <c r="AE228" s="77">
        <f t="shared" si="31"/>
        <v>45</v>
      </c>
    </row>
    <row r="229" spans="1:46" x14ac:dyDescent="0.45">
      <c r="A229" s="4"/>
      <c r="B229" s="7">
        <v>204016</v>
      </c>
      <c r="C229" s="6" t="s">
        <v>173</v>
      </c>
      <c r="D229" s="4" t="s">
        <v>169</v>
      </c>
      <c r="E229" s="7">
        <v>60</v>
      </c>
      <c r="F229" s="4" t="s">
        <v>38</v>
      </c>
      <c r="G229" s="4">
        <f>SUMIFS([1]怪物表!$A:$A,[1]怪物表!$B:$B,C229,[1]怪物表!$C:$C,D229)</f>
        <v>120405</v>
      </c>
      <c r="H229" s="8" t="str">
        <f>IF(G229="","",INDEX([1]怪物表!$C:$C,MATCH(G229,[1]怪物表!$A:$A,0)))</f>
        <v>剑兵2</v>
      </c>
      <c r="I229" s="4"/>
      <c r="J229" s="4" t="str">
        <f>IF(I229="","",INDEX([1]怪物阵型表!$B:$B,MATCH(I229,[1]怪物阵型表!$A:$A,0)))</f>
        <v/>
      </c>
      <c r="K229" s="4"/>
      <c r="L229" s="4"/>
      <c r="M229" s="4"/>
      <c r="N229" s="4"/>
      <c r="O229" s="4" t="str">
        <f>IF(N229="","",INDEX([2]物品表!$B:$B,MATCH(N229,[2]物品表!$A:$A,0)))</f>
        <v/>
      </c>
      <c r="P229" s="4"/>
      <c r="Q229" s="7" t="s">
        <v>31</v>
      </c>
      <c r="R229" s="7" t="s">
        <v>29</v>
      </c>
      <c r="S229" s="9">
        <f>INDEX('#怪物刷新配置索引'!$E:$E,MATCH(E229&amp;"-"&amp;F229,'#怪物刷新配置索引'!$D:$D,0),1)</f>
        <v>2</v>
      </c>
      <c r="T229" s="4"/>
      <c r="U229" s="9">
        <f>INDEX('#怪物刷新配置索引'!$F:$F,MATCH(E229&amp;"-"&amp;F229,'#怪物刷新配置索引'!$D:$D,0),1)</f>
        <v>1</v>
      </c>
      <c r="V229" s="4" t="str">
        <f t="shared" si="34"/>
        <v/>
      </c>
      <c r="W229" s="4"/>
      <c r="X229" s="4"/>
      <c r="Y229" s="4"/>
      <c r="Z229" s="28"/>
      <c r="AA229" s="77">
        <f>COUNTIF([3]经验升级表!$C:$C,"&lt;="&amp;SUMIFS($AB$4:AB229,$C$4:C229,C229))</f>
        <v>0</v>
      </c>
      <c r="AB229" s="77">
        <f>IFERROR(INDEX([1]怪物表!$U:$U,MATCH(G229,[1]怪物表!$A:$A,0),1)*S229/U229,0)*AC229</f>
        <v>0</v>
      </c>
      <c r="AC229" s="77">
        <f t="shared" si="30"/>
        <v>30</v>
      </c>
      <c r="AD229" s="77">
        <f>IFERROR(INDEX([1]怪物表!$J:$J,MATCH(G229,[1]怪物表!$A:$A,0),1),0)*AE229</f>
        <v>60</v>
      </c>
      <c r="AE229" s="77">
        <f t="shared" si="31"/>
        <v>60</v>
      </c>
    </row>
    <row r="230" spans="1:46" x14ac:dyDescent="0.45">
      <c r="A230" s="4"/>
      <c r="B230" s="7">
        <v>204017</v>
      </c>
      <c r="C230" s="6" t="s">
        <v>173</v>
      </c>
      <c r="D230" s="4" t="s">
        <v>170</v>
      </c>
      <c r="E230" s="7">
        <v>10</v>
      </c>
      <c r="F230" s="4" t="s">
        <v>38</v>
      </c>
      <c r="G230" s="4">
        <f>IF(I230="",SUMIFS([1]怪物表!$A:$A,[1]怪物表!$B:$B,C230,[1]怪物表!$C:$C,D230),"")</f>
        <v>120407</v>
      </c>
      <c r="H230" s="8" t="str">
        <f>IF(G230="","",INDEX([1]怪物表!$C:$C,MATCH(G230,[1]怪物表!$A:$A,0)))</f>
        <v>骑兵2（灰）</v>
      </c>
      <c r="I230" s="4"/>
      <c r="J230" s="4" t="str">
        <f>IF(I230="","",INDEX([1]怪物阵型表!$B:$B,MATCH(I230,[1]怪物阵型表!$A:$A,0)))</f>
        <v/>
      </c>
      <c r="K230" s="4"/>
      <c r="L230" s="4"/>
      <c r="M230" s="4"/>
      <c r="N230" s="4"/>
      <c r="O230" s="4" t="str">
        <f>IF(N230="","",INDEX([2]物品表!$B:$B,MATCH(N230,[2]物品表!$A:$A,0)))</f>
        <v/>
      </c>
      <c r="P230" s="4"/>
      <c r="Q230" s="7" t="s">
        <v>31</v>
      </c>
      <c r="R230" s="7" t="s">
        <v>29</v>
      </c>
      <c r="S230" s="9">
        <f>INDEX('#怪物刷新配置索引'!$E:$E,MATCH(E230&amp;"-"&amp;F230,'#怪物刷新配置索引'!$D:$D,0),1)</f>
        <v>2</v>
      </c>
      <c r="T230" s="4"/>
      <c r="U230" s="9">
        <f>INDEX('#怪物刷新配置索引'!$F:$F,MATCH(E230&amp;"-"&amp;F230,'#怪物刷新配置索引'!$D:$D,0),1)</f>
        <v>6</v>
      </c>
      <c r="V230" s="4" t="str">
        <f t="shared" si="34"/>
        <v/>
      </c>
      <c r="W230" s="4"/>
      <c r="X230" s="4"/>
      <c r="Y230" s="4"/>
      <c r="Z230" s="28"/>
      <c r="AA230" s="77">
        <f>COUNTIF([3]经验升级表!$C:$C,"&lt;="&amp;SUMIFS($AB$4:AB230,$C$4:C230,C230))</f>
        <v>0</v>
      </c>
      <c r="AB230" s="77">
        <f>IFERROR(INDEX([1]怪物表!$U:$U,MATCH(G230,[1]怪物表!$A:$A,0),1)*S230/U230,0)*AC230</f>
        <v>0</v>
      </c>
      <c r="AC230" s="77">
        <f t="shared" si="30"/>
        <v>30</v>
      </c>
      <c r="AD230" s="77">
        <f>IFERROR(INDEX([1]怪物表!$J:$J,MATCH(G230,[1]怪物表!$A:$A,0),1),0)*AE230</f>
        <v>10</v>
      </c>
      <c r="AE230" s="77">
        <f t="shared" si="31"/>
        <v>10</v>
      </c>
    </row>
    <row r="231" spans="1:46" s="46" customFormat="1" x14ac:dyDescent="0.45">
      <c r="A231" s="20"/>
      <c r="B231" s="21">
        <v>204018</v>
      </c>
      <c r="C231" s="22" t="s">
        <v>173</v>
      </c>
      <c r="D231" s="20" t="s">
        <v>171</v>
      </c>
      <c r="E231" s="21"/>
      <c r="F231" s="20">
        <v>150</v>
      </c>
      <c r="G231" s="20">
        <v>120411</v>
      </c>
      <c r="H231" s="23" t="str">
        <f>IF(G231="","",INDEX([1]怪物表!$C:$C,MATCH(G231,[1]怪物表!$A:$A,0)))</f>
        <v>大熊</v>
      </c>
      <c r="I231" s="20" t="s">
        <v>54</v>
      </c>
      <c r="J231" s="20" t="str">
        <f>IF(I231="","",INDEX([1]怪物阵型表!$B:$B,MATCH(I231,[1]怪物阵型表!$A:$A,0)))</f>
        <v/>
      </c>
      <c r="K231" s="20"/>
      <c r="L231" s="20"/>
      <c r="M231" s="20"/>
      <c r="N231" s="20"/>
      <c r="O231" s="20" t="str">
        <f>IF(N231="","",INDEX([2]物品表!$B:$B,MATCH(N231,[2]物品表!$A:$A,0)))</f>
        <v/>
      </c>
      <c r="P231" s="20"/>
      <c r="Q231" s="21" t="s">
        <v>120</v>
      </c>
      <c r="R231" s="21" t="s">
        <v>29</v>
      </c>
      <c r="S231" s="24">
        <v>1</v>
      </c>
      <c r="T231" s="20"/>
      <c r="U231" s="24">
        <v>0</v>
      </c>
      <c r="V231" s="20" t="str">
        <f t="shared" si="34"/>
        <v/>
      </c>
      <c r="W231" s="20"/>
      <c r="X231" s="20"/>
      <c r="Y231" s="20"/>
      <c r="Z231" s="79"/>
      <c r="AA231" s="77">
        <f>COUNTIF([3]经验升级表!$C:$C,"&lt;="&amp;SUMIFS($AB$4:AB231,$C$4:C231,C231))</f>
        <v>0</v>
      </c>
      <c r="AB231" s="77">
        <f>IFERROR(INDEX([1]怪物表!$U:$U,MATCH(G231,[1]怪物表!$A:$A,0),1)*S231/U231,0)*AC231</f>
        <v>0</v>
      </c>
      <c r="AC231" s="77">
        <f t="shared" si="30"/>
        <v>1</v>
      </c>
      <c r="AD231" s="77">
        <f>IFERROR(INDEX([1]怪物表!$J:$J,MATCH(G231,[1]怪物表!$A:$A,0),1),0)*AE231</f>
        <v>0</v>
      </c>
      <c r="AE231" s="77">
        <f t="shared" si="31"/>
        <v>0</v>
      </c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</row>
    <row r="232" spans="1:46" x14ac:dyDescent="0.45">
      <c r="A232" s="4"/>
      <c r="B232" s="7">
        <v>204019</v>
      </c>
      <c r="C232" s="6" t="s">
        <v>57</v>
      </c>
      <c r="D232" s="4"/>
      <c r="E232" s="7"/>
      <c r="F232" s="4">
        <v>150</v>
      </c>
      <c r="G232" s="4" t="s">
        <v>54</v>
      </c>
      <c r="H232" s="8" t="str">
        <f>IF(G232="","",INDEX([1]怪物表!$C:$C,MATCH(G232,[1]怪物表!$A:$A,0)))</f>
        <v/>
      </c>
      <c r="I232" s="4">
        <v>200401</v>
      </c>
      <c r="J232" s="4" t="str">
        <f>IF(I232="","",INDEX([1]怪物阵型表!$B:$B,MATCH(I232,[1]怪物阵型表!$A:$A,0)))</f>
        <v>冲锋阵型</v>
      </c>
      <c r="K232" s="4"/>
      <c r="L232" s="4"/>
      <c r="M232" s="4"/>
      <c r="N232" s="4"/>
      <c r="O232" s="4" t="str">
        <f>IF(N232="","",INDEX([2]物品表!$B:$B,MATCH(N232,[2]物品表!$A:$A,0)))</f>
        <v/>
      </c>
      <c r="P232" s="4"/>
      <c r="Q232" s="7" t="s">
        <v>309</v>
      </c>
      <c r="R232" s="7" t="s">
        <v>29</v>
      </c>
      <c r="S232" s="9">
        <v>1</v>
      </c>
      <c r="T232" s="4"/>
      <c r="U232" s="9">
        <v>0</v>
      </c>
      <c r="V232" s="4" t="str">
        <f t="shared" si="34"/>
        <v/>
      </c>
      <c r="W232" s="4"/>
      <c r="X232" s="4"/>
      <c r="Y232" s="4"/>
      <c r="Z232" s="28"/>
      <c r="AA232" s="77">
        <f>COUNTIF([3]经验升级表!$C:$C,"&lt;="&amp;SUMIFS($AB$4:AB232,$C$4:C232,C232))</f>
        <v>0</v>
      </c>
      <c r="AB232" s="77">
        <f>IFERROR(INDEX([1]怪物表!$U:$U,MATCH(G232,[1]怪物表!$A:$A,0),1)*S232/U232,0)*AC232</f>
        <v>0</v>
      </c>
      <c r="AC232" s="77">
        <f t="shared" si="30"/>
        <v>1</v>
      </c>
      <c r="AD232" s="77">
        <f>IFERROR(INDEX([1]怪物表!$J:$J,MATCH(G232,[1]怪物表!$A:$A,0),1),0)*AE232</f>
        <v>0</v>
      </c>
      <c r="AE232" s="77">
        <f t="shared" si="31"/>
        <v>0</v>
      </c>
    </row>
    <row r="233" spans="1:46" x14ac:dyDescent="0.45">
      <c r="A233" s="4"/>
      <c r="B233" s="7">
        <v>204020</v>
      </c>
      <c r="C233" s="6" t="s">
        <v>57</v>
      </c>
      <c r="D233" s="4"/>
      <c r="E233" s="7"/>
      <c r="F233" s="4">
        <v>154</v>
      </c>
      <c r="G233" s="4" t="s">
        <v>54</v>
      </c>
      <c r="H233" s="8" t="str">
        <f>IF(G233="","",INDEX([1]怪物表!$C:$C,MATCH(G233,[1]怪物表!$A:$A,0)))</f>
        <v/>
      </c>
      <c r="I233" s="4">
        <v>200401</v>
      </c>
      <c r="J233" s="4" t="str">
        <f>IF(I233="","",INDEX([1]怪物阵型表!$B:$B,MATCH(I233,[1]怪物阵型表!$A:$A,0)))</f>
        <v>冲锋阵型</v>
      </c>
      <c r="K233" s="4"/>
      <c r="L233" s="4"/>
      <c r="M233" s="4"/>
      <c r="N233" s="4"/>
      <c r="O233" s="4" t="str">
        <f>IF(N233="","",INDEX([2]物品表!$B:$B,MATCH(N233,[2]物品表!$A:$A,0)))</f>
        <v/>
      </c>
      <c r="P233" s="4"/>
      <c r="Q233" s="7" t="s">
        <v>309</v>
      </c>
      <c r="R233" s="7" t="s">
        <v>29</v>
      </c>
      <c r="S233" s="9">
        <v>1</v>
      </c>
      <c r="T233" s="4"/>
      <c r="U233" s="9">
        <v>0</v>
      </c>
      <c r="V233" s="4" t="str">
        <f t="shared" si="34"/>
        <v/>
      </c>
      <c r="W233" s="4"/>
      <c r="X233" s="4"/>
      <c r="Y233" s="4"/>
      <c r="Z233" s="28"/>
      <c r="AA233" s="77">
        <f>COUNTIF([3]经验升级表!$C:$C,"&lt;="&amp;SUMIFS($AB$4:AB233,$C$4:C233,C233))</f>
        <v>0</v>
      </c>
      <c r="AB233" s="77">
        <f>IFERROR(INDEX([1]怪物表!$U:$U,MATCH(G233,[1]怪物表!$A:$A,0),1)*S233/U233,0)*AC233</f>
        <v>0</v>
      </c>
      <c r="AC233" s="77">
        <f t="shared" si="30"/>
        <v>1</v>
      </c>
      <c r="AD233" s="77">
        <f>IFERROR(INDEX([1]怪物表!$J:$J,MATCH(G233,[1]怪物表!$A:$A,0),1),0)*AE233</f>
        <v>0</v>
      </c>
      <c r="AE233" s="77">
        <f t="shared" si="31"/>
        <v>0</v>
      </c>
    </row>
    <row r="234" spans="1:46" x14ac:dyDescent="0.45">
      <c r="A234" s="4"/>
      <c r="B234" s="7">
        <v>204021</v>
      </c>
      <c r="C234" s="6" t="s">
        <v>173</v>
      </c>
      <c r="D234" s="4" t="s">
        <v>166</v>
      </c>
      <c r="E234" s="7">
        <v>20</v>
      </c>
      <c r="F234" s="4" t="s">
        <v>39</v>
      </c>
      <c r="G234" s="4">
        <f>SUMIFS([1]怪物表!$A:$A,[1]怪物表!$B:$B,C234,[1]怪物表!$C:$C,D234)</f>
        <v>120404</v>
      </c>
      <c r="H234" s="8" t="str">
        <f>IF(G234="","",INDEX([1]怪物表!$C:$C,MATCH(G234,[1]怪物表!$A:$A,0)))</f>
        <v>剑兵1</v>
      </c>
      <c r="I234" s="4"/>
      <c r="J234" s="4" t="str">
        <f>IF(I234="","",INDEX([1]怪物阵型表!$B:$B,MATCH(I234,[1]怪物阵型表!$A:$A,0)))</f>
        <v/>
      </c>
      <c r="K234" s="4"/>
      <c r="L234" s="4"/>
      <c r="M234" s="4"/>
      <c r="N234" s="4"/>
      <c r="O234" s="4" t="str">
        <f>IF(N234="","",INDEX([2]物品表!$B:$B,MATCH(N234,[2]物品表!$A:$A,0)))</f>
        <v/>
      </c>
      <c r="P234" s="4"/>
      <c r="Q234" s="7" t="s">
        <v>31</v>
      </c>
      <c r="R234" s="7" t="s">
        <v>29</v>
      </c>
      <c r="S234" s="9">
        <f>INDEX('#怪物刷新配置索引'!$E:$E,MATCH(E234&amp;"-"&amp;F234,'#怪物刷新配置索引'!$D:$D,0),1)</f>
        <v>2</v>
      </c>
      <c r="T234" s="4"/>
      <c r="U234" s="9">
        <f>INDEX('#怪物刷新配置索引'!$F:$F,MATCH(E234&amp;"-"&amp;F234,'#怪物刷新配置索引'!$D:$D,0),1)</f>
        <v>3</v>
      </c>
      <c r="V234" s="4" t="str">
        <f t="shared" si="34"/>
        <v/>
      </c>
      <c r="W234" s="4"/>
      <c r="X234" s="4"/>
      <c r="Y234" s="4"/>
      <c r="Z234" s="28"/>
      <c r="AA234" s="77">
        <f>COUNTIF([3]经验升级表!$C:$C,"&lt;="&amp;SUMIFS($AB$4:AB234,$C$4:C234,C234))</f>
        <v>0</v>
      </c>
      <c r="AB234" s="77">
        <f>IFERROR(INDEX([1]怪物表!$U:$U,MATCH(G234,[1]怪物表!$A:$A,0),1)*S234/U234,0)*AC234</f>
        <v>0</v>
      </c>
      <c r="AC234" s="77">
        <f t="shared" si="30"/>
        <v>30</v>
      </c>
      <c r="AD234" s="77">
        <f>IFERROR(INDEX([1]怪物表!$J:$J,MATCH(G234,[1]怪物表!$A:$A,0),1),0)*AE234</f>
        <v>20</v>
      </c>
      <c r="AE234" s="77">
        <f t="shared" si="31"/>
        <v>20</v>
      </c>
    </row>
    <row r="235" spans="1:46" x14ac:dyDescent="0.45">
      <c r="A235" s="4"/>
      <c r="B235" s="7">
        <v>204022</v>
      </c>
      <c r="C235" s="6" t="s">
        <v>173</v>
      </c>
      <c r="D235" s="4" t="s">
        <v>166</v>
      </c>
      <c r="E235" s="7">
        <v>20</v>
      </c>
      <c r="F235" s="4" t="s">
        <v>39</v>
      </c>
      <c r="G235" s="4">
        <f>SUMIFS([1]怪物表!$A:$A,[1]怪物表!$B:$B,C235,[1]怪物表!$C:$C,D235)</f>
        <v>120404</v>
      </c>
      <c r="H235" s="8" t="str">
        <f>IF(G235="","",INDEX([1]怪物表!$C:$C,MATCH(G235,[1]怪物表!$A:$A,0)))</f>
        <v>剑兵1</v>
      </c>
      <c r="I235" s="4"/>
      <c r="J235" s="4" t="str">
        <f>IF(I235="","",INDEX([1]怪物阵型表!$B:$B,MATCH(I235,[1]怪物阵型表!$A:$A,0)))</f>
        <v/>
      </c>
      <c r="K235" s="4"/>
      <c r="L235" s="4"/>
      <c r="M235" s="4"/>
      <c r="N235" s="4"/>
      <c r="O235" s="4" t="str">
        <f>IF(N235="","",INDEX([2]物品表!$B:$B,MATCH(N235,[2]物品表!$A:$A,0)))</f>
        <v/>
      </c>
      <c r="P235" s="4"/>
      <c r="Q235" s="7" t="s">
        <v>31</v>
      </c>
      <c r="R235" s="7" t="s">
        <v>29</v>
      </c>
      <c r="S235" s="9">
        <f>INDEX('#怪物刷新配置索引'!$E:$E,MATCH(E235&amp;"-"&amp;F235,'#怪物刷新配置索引'!$D:$D,0),1)</f>
        <v>2</v>
      </c>
      <c r="T235" s="4"/>
      <c r="U235" s="9">
        <f>INDEX('#怪物刷新配置索引'!$F:$F,MATCH(E235&amp;"-"&amp;F235,'#怪物刷新配置索引'!$D:$D,0),1)</f>
        <v>3</v>
      </c>
      <c r="V235" s="4" t="str">
        <f t="shared" si="34"/>
        <v/>
      </c>
      <c r="W235" s="4"/>
      <c r="X235" s="4"/>
      <c r="Y235" s="4"/>
      <c r="Z235" s="28"/>
      <c r="AA235" s="77">
        <f>COUNTIF([3]经验升级表!$C:$C,"&lt;="&amp;SUMIFS($AB$4:AB235,$C$4:C235,C235))</f>
        <v>0</v>
      </c>
      <c r="AB235" s="77">
        <f>IFERROR(INDEX([1]怪物表!$U:$U,MATCH(G235,[1]怪物表!$A:$A,0),1)*S235/U235,0)*AC235</f>
        <v>0</v>
      </c>
      <c r="AC235" s="77">
        <f t="shared" si="30"/>
        <v>30</v>
      </c>
      <c r="AD235" s="77">
        <f>IFERROR(INDEX([1]怪物表!$J:$J,MATCH(G235,[1]怪物表!$A:$A,0),1),0)*AE235</f>
        <v>20</v>
      </c>
      <c r="AE235" s="77">
        <f t="shared" si="31"/>
        <v>20</v>
      </c>
    </row>
    <row r="236" spans="1:46" x14ac:dyDescent="0.45">
      <c r="A236" s="4"/>
      <c r="B236" s="7">
        <v>204023</v>
      </c>
      <c r="C236" s="6" t="s">
        <v>173</v>
      </c>
      <c r="D236" s="4" t="s">
        <v>125</v>
      </c>
      <c r="E236" s="7">
        <v>40</v>
      </c>
      <c r="F236" s="4" t="s">
        <v>46</v>
      </c>
      <c r="G236" s="4">
        <f>SUMIFS([1]怪物表!$A:$A,[1]怪物表!$B:$B,C236,[1]怪物表!$C:$C,D236)</f>
        <v>120403</v>
      </c>
      <c r="H236" s="8" t="str">
        <f>IF(G236="","",INDEX([1]怪物表!$C:$C,MATCH(G236,[1]怪物表!$A:$A,0)))</f>
        <v>小熊</v>
      </c>
      <c r="I236" s="4"/>
      <c r="J236" s="4" t="str">
        <f>IF(I236="","",INDEX([1]怪物阵型表!$B:$B,MATCH(I236,[1]怪物阵型表!$A:$A,0)))</f>
        <v/>
      </c>
      <c r="K236" s="4"/>
      <c r="L236" s="4"/>
      <c r="M236" s="4"/>
      <c r="N236" s="4"/>
      <c r="O236" s="4" t="str">
        <f>IF(N236="","",INDEX([2]物品表!$B:$B,MATCH(N236,[2]物品表!$A:$A,0)))</f>
        <v/>
      </c>
      <c r="P236" s="4"/>
      <c r="Q236" s="7" t="s">
        <v>31</v>
      </c>
      <c r="R236" s="7" t="s">
        <v>29</v>
      </c>
      <c r="S236" s="9">
        <f>INDEX('#怪物刷新配置索引'!$E:$E,MATCH(E236&amp;"-"&amp;F236,'#怪物刷新配置索引'!$D:$D,0),1)</f>
        <v>4</v>
      </c>
      <c r="T236" s="4"/>
      <c r="U236" s="9">
        <f>INDEX('#怪物刷新配置索引'!$F:$F,MATCH(E236&amp;"-"&amp;F236,'#怪物刷新配置索引'!$D:$D,0),1)</f>
        <v>3</v>
      </c>
      <c r="V236" s="4" t="str">
        <f t="shared" si="34"/>
        <v/>
      </c>
      <c r="W236" s="4"/>
      <c r="X236" s="7"/>
      <c r="Y236" s="4"/>
      <c r="Z236" s="28"/>
      <c r="AA236" s="77">
        <f>COUNTIF([3]经验升级表!$C:$C,"&lt;="&amp;SUMIFS($AB$4:AB236,$C$4:C236,C236))</f>
        <v>0</v>
      </c>
      <c r="AB236" s="77">
        <f>IFERROR(INDEX([1]怪物表!$U:$U,MATCH(G236,[1]怪物表!$A:$A,0),1)*S236/U236,0)*AC236</f>
        <v>0</v>
      </c>
      <c r="AC236" s="77">
        <f t="shared" si="30"/>
        <v>30</v>
      </c>
      <c r="AD236" s="77">
        <f>IFERROR(INDEX([1]怪物表!$J:$J,MATCH(G236,[1]怪物表!$A:$A,0),1),0)*AE236</f>
        <v>40</v>
      </c>
      <c r="AE236" s="77">
        <f t="shared" si="31"/>
        <v>40</v>
      </c>
    </row>
    <row r="237" spans="1:46" x14ac:dyDescent="0.45">
      <c r="A237" s="4"/>
      <c r="B237" s="7">
        <v>204024</v>
      </c>
      <c r="C237" s="6" t="s">
        <v>173</v>
      </c>
      <c r="D237" s="4" t="s">
        <v>125</v>
      </c>
      <c r="E237" s="7">
        <v>60</v>
      </c>
      <c r="F237" s="4" t="s">
        <v>46</v>
      </c>
      <c r="G237" s="4">
        <f>SUMIFS([1]怪物表!$A:$A,[1]怪物表!$B:$B,C237,[1]怪物表!$C:$C,D237)</f>
        <v>120403</v>
      </c>
      <c r="H237" s="8" t="str">
        <f>IF(G237="","",INDEX([1]怪物表!$C:$C,MATCH(G237,[1]怪物表!$A:$A,0)))</f>
        <v>小熊</v>
      </c>
      <c r="I237" s="4"/>
      <c r="J237" s="4" t="str">
        <f>IF(I237="","",INDEX([1]怪物阵型表!$B:$B,MATCH(I237,[1]怪物阵型表!$A:$A,0)))</f>
        <v/>
      </c>
      <c r="K237" s="4"/>
      <c r="L237" s="4"/>
      <c r="M237" s="4"/>
      <c r="N237" s="4"/>
      <c r="O237" s="4" t="str">
        <f>IF(N237="","",INDEX([2]物品表!$B:$B,MATCH(N237,[2]物品表!$A:$A,0)))</f>
        <v/>
      </c>
      <c r="P237" s="4"/>
      <c r="Q237" s="7" t="s">
        <v>31</v>
      </c>
      <c r="R237" s="7" t="s">
        <v>29</v>
      </c>
      <c r="S237" s="9">
        <f>INDEX('#怪物刷新配置索引'!$E:$E,MATCH(E237&amp;"-"&amp;F237,'#怪物刷新配置索引'!$D:$D,0),1)</f>
        <v>2</v>
      </c>
      <c r="T237" s="4"/>
      <c r="U237" s="9">
        <f>INDEX('#怪物刷新配置索引'!$F:$F,MATCH(E237&amp;"-"&amp;F237,'#怪物刷新配置索引'!$D:$D,0),1)</f>
        <v>1</v>
      </c>
      <c r="V237" s="7" t="str">
        <f t="shared" si="34"/>
        <v/>
      </c>
      <c r="W237" s="4"/>
      <c r="X237" s="4"/>
      <c r="Y237" s="4"/>
      <c r="Z237" s="28"/>
      <c r="AA237" s="77">
        <f>COUNTIF([3]经验升级表!$C:$C,"&lt;="&amp;SUMIFS($AB$4:AB237,$C$4:C237,C237))</f>
        <v>0</v>
      </c>
      <c r="AB237" s="77">
        <f>IFERROR(INDEX([1]怪物表!$U:$U,MATCH(G237,[1]怪物表!$A:$A,0),1)*S237/U237,0)*AC237</f>
        <v>0</v>
      </c>
      <c r="AC237" s="77">
        <f t="shared" si="30"/>
        <v>30</v>
      </c>
      <c r="AD237" s="77">
        <f>IFERROR(INDEX([1]怪物表!$J:$J,MATCH(G237,[1]怪物表!$A:$A,0),1),0)*AE237</f>
        <v>60</v>
      </c>
      <c r="AE237" s="77">
        <f t="shared" si="31"/>
        <v>60</v>
      </c>
    </row>
    <row r="238" spans="1:46" x14ac:dyDescent="0.45">
      <c r="A238" s="4"/>
      <c r="B238" s="7">
        <v>204025</v>
      </c>
      <c r="C238" s="6" t="s">
        <v>173</v>
      </c>
      <c r="D238" s="4" t="s">
        <v>125</v>
      </c>
      <c r="E238" s="7">
        <v>60</v>
      </c>
      <c r="F238" s="4" t="s">
        <v>46</v>
      </c>
      <c r="G238" s="4">
        <f>SUMIFS([1]怪物表!$A:$A,[1]怪物表!$B:$B,C238,[1]怪物表!$C:$C,D238)</f>
        <v>120403</v>
      </c>
      <c r="H238" s="8" t="str">
        <f>IF(G238="","",INDEX([1]怪物表!$C:$C,MATCH(G238,[1]怪物表!$A:$A,0)))</f>
        <v>小熊</v>
      </c>
      <c r="I238" s="4"/>
      <c r="J238" s="4" t="str">
        <f>IF(I238="","",INDEX([1]怪物阵型表!$B:$B,MATCH(I238,[1]怪物阵型表!$A:$A,0)))</f>
        <v/>
      </c>
      <c r="K238" s="4"/>
      <c r="L238" s="4"/>
      <c r="M238" s="4"/>
      <c r="N238" s="4"/>
      <c r="O238" s="4" t="str">
        <f>IF(N238="","",INDEX([2]物品表!$B:$B,MATCH(N238,[2]物品表!$A:$A,0)))</f>
        <v/>
      </c>
      <c r="P238" s="4"/>
      <c r="Q238" s="7" t="s">
        <v>31</v>
      </c>
      <c r="R238" s="7" t="s">
        <v>29</v>
      </c>
      <c r="S238" s="9">
        <f>INDEX('#怪物刷新配置索引'!$E:$E,MATCH(E238&amp;"-"&amp;F238,'#怪物刷新配置索引'!$D:$D,0),1)</f>
        <v>2</v>
      </c>
      <c r="T238" s="4"/>
      <c r="U238" s="9">
        <f>INDEX('#怪物刷新配置索引'!$F:$F,MATCH(E238&amp;"-"&amp;F238,'#怪物刷新配置索引'!$D:$D,0),1)</f>
        <v>1</v>
      </c>
      <c r="V238" s="4" t="str">
        <f t="shared" si="34"/>
        <v/>
      </c>
      <c r="W238" s="4"/>
      <c r="X238" s="7"/>
      <c r="Y238" s="7"/>
      <c r="Z238" s="28"/>
      <c r="AA238" s="77">
        <f>COUNTIF([3]经验升级表!$C:$C,"&lt;="&amp;SUMIFS($AB$4:AB238,$C$4:C238,C238))</f>
        <v>0</v>
      </c>
      <c r="AB238" s="77">
        <f>IFERROR(INDEX([1]怪物表!$U:$U,MATCH(G238,[1]怪物表!$A:$A,0),1)*S238/U238,0)*AC238</f>
        <v>0</v>
      </c>
      <c r="AC238" s="77">
        <f t="shared" si="30"/>
        <v>30</v>
      </c>
      <c r="AD238" s="77">
        <f>IFERROR(INDEX([1]怪物表!$J:$J,MATCH(G238,[1]怪物表!$A:$A,0),1),0)*AE238</f>
        <v>60</v>
      </c>
      <c r="AE238" s="77">
        <f t="shared" si="31"/>
        <v>60</v>
      </c>
    </row>
    <row r="239" spans="1:46" x14ac:dyDescent="0.45">
      <c r="A239" s="4"/>
      <c r="B239" s="7">
        <v>204026</v>
      </c>
      <c r="C239" s="6" t="s">
        <v>173</v>
      </c>
      <c r="D239" s="4" t="s">
        <v>167</v>
      </c>
      <c r="E239" s="7">
        <v>10</v>
      </c>
      <c r="F239" s="4" t="s">
        <v>46</v>
      </c>
      <c r="G239" s="4">
        <f>SUMIFS([1]怪物表!$A:$A,[1]怪物表!$B:$B,C239,[1]怪物表!$C:$C,D239)</f>
        <v>120406</v>
      </c>
      <c r="H239" s="8" t="str">
        <f>IF(G239="","",INDEX([1]怪物表!$C:$C,MATCH(G239,[1]怪物表!$A:$A,0)))</f>
        <v>骑兵1</v>
      </c>
      <c r="I239" s="4"/>
      <c r="J239" s="4" t="str">
        <f>IF(I239="","",INDEX([1]怪物阵型表!$B:$B,MATCH(I239,[1]怪物阵型表!$A:$A,0)))</f>
        <v/>
      </c>
      <c r="K239" s="4"/>
      <c r="L239" s="4"/>
      <c r="M239" s="4"/>
      <c r="N239" s="4"/>
      <c r="O239" s="4" t="str">
        <f>IF(N239="","",INDEX([2]物品表!$B:$B,MATCH(N239,[2]物品表!$A:$A,0)))</f>
        <v/>
      </c>
      <c r="P239" s="4"/>
      <c r="Q239" s="7" t="s">
        <v>31</v>
      </c>
      <c r="R239" s="7" t="s">
        <v>29</v>
      </c>
      <c r="S239" s="9">
        <f>INDEX('#怪物刷新配置索引'!$E:$E,MATCH(E239&amp;"-"&amp;F239,'#怪物刷新配置索引'!$D:$D,0),1)</f>
        <v>2</v>
      </c>
      <c r="T239" s="4"/>
      <c r="U239" s="9">
        <f>INDEX('#怪物刷新配置索引'!$F:$F,MATCH(E239&amp;"-"&amp;F239,'#怪物刷新配置索引'!$D:$D,0),1)</f>
        <v>6</v>
      </c>
      <c r="V239" s="4" t="str">
        <f t="shared" si="34"/>
        <v/>
      </c>
      <c r="W239" s="4"/>
      <c r="X239" s="7"/>
      <c r="Y239" s="7"/>
      <c r="Z239" s="28"/>
      <c r="AA239" s="77">
        <f>COUNTIF([3]经验升级表!$C:$C,"&lt;="&amp;SUMIFS($AB$4:AB239,$C$4:C239,C239))</f>
        <v>0</v>
      </c>
      <c r="AB239" s="77">
        <f>IFERROR(INDEX([1]怪物表!$U:$U,MATCH(G239,[1]怪物表!$A:$A,0),1)*S239/U239,0)*AC239</f>
        <v>0</v>
      </c>
      <c r="AC239" s="77">
        <f t="shared" si="30"/>
        <v>30</v>
      </c>
      <c r="AD239" s="77">
        <f>IFERROR(INDEX([1]怪物表!$J:$J,MATCH(G239,[1]怪物表!$A:$A,0),1),0)*AE239</f>
        <v>10</v>
      </c>
      <c r="AE239" s="77">
        <f t="shared" si="31"/>
        <v>10</v>
      </c>
    </row>
    <row r="240" spans="1:46" x14ac:dyDescent="0.45">
      <c r="A240" s="4"/>
      <c r="B240" s="7">
        <v>204027</v>
      </c>
      <c r="C240" s="6" t="s">
        <v>57</v>
      </c>
      <c r="D240" s="4"/>
      <c r="E240" s="7"/>
      <c r="F240" s="4">
        <v>210</v>
      </c>
      <c r="G240" s="4" t="s">
        <v>54</v>
      </c>
      <c r="H240" s="8" t="str">
        <f>IF(G240="","",INDEX([1]怪物表!$C:$C,MATCH(G240,[1]怪物表!$A:$A,0)))</f>
        <v/>
      </c>
      <c r="I240" s="4">
        <v>200404</v>
      </c>
      <c r="J240" s="4" t="str">
        <f>IF(I240="","",INDEX([1]怪物阵型表!$B:$B,MATCH(I240,[1]怪物阵型表!$A:$A,0)))</f>
        <v>直线防御阵型</v>
      </c>
      <c r="K240" s="4"/>
      <c r="L240" s="4"/>
      <c r="M240" s="4"/>
      <c r="N240" s="4"/>
      <c r="O240" s="4" t="str">
        <f>IF(N240="","",INDEX([2]物品表!$B:$B,MATCH(N240,[2]物品表!$A:$A,0)))</f>
        <v/>
      </c>
      <c r="P240" s="4"/>
      <c r="Q240" s="7" t="s">
        <v>109</v>
      </c>
      <c r="R240" s="7" t="s">
        <v>29</v>
      </c>
      <c r="S240" s="9">
        <v>1</v>
      </c>
      <c r="T240" s="4"/>
      <c r="U240" s="9">
        <v>0</v>
      </c>
      <c r="V240" s="4" t="str">
        <f t="shared" si="34"/>
        <v>TID_Survivor_Notice_Occur_2</v>
      </c>
      <c r="W240" s="4">
        <v>1</v>
      </c>
      <c r="X240" s="4"/>
      <c r="Y240" s="4"/>
      <c r="Z240" s="28"/>
      <c r="AA240" s="77">
        <f>COUNTIF([3]经验升级表!$C:$C,"&lt;="&amp;SUMIFS($AB$4:AB240,$C$4:C240,C240))</f>
        <v>0</v>
      </c>
      <c r="AB240" s="77">
        <f>IFERROR(INDEX([1]怪物表!$U:$U,MATCH(G240,[1]怪物表!$A:$A,0),1)*S240/U240,0)*AC240</f>
        <v>0</v>
      </c>
      <c r="AC240" s="77">
        <f t="shared" si="30"/>
        <v>1</v>
      </c>
      <c r="AD240" s="77">
        <f>IFERROR(INDEX([1]怪物表!$J:$J,MATCH(G240,[1]怪物表!$A:$A,0),1),0)*AE240</f>
        <v>0</v>
      </c>
      <c r="AE240" s="77">
        <f t="shared" si="31"/>
        <v>0</v>
      </c>
    </row>
    <row r="241" spans="1:46" x14ac:dyDescent="0.45">
      <c r="A241" s="4"/>
      <c r="B241" s="7">
        <v>204028</v>
      </c>
      <c r="C241" s="6" t="s">
        <v>57</v>
      </c>
      <c r="D241" s="4"/>
      <c r="E241" s="7"/>
      <c r="F241" s="4">
        <v>214</v>
      </c>
      <c r="G241" s="4" t="s">
        <v>54</v>
      </c>
      <c r="H241" s="8" t="str">
        <f>IF(G241="","",INDEX([1]怪物表!$C:$C,MATCH(G241,[1]怪物表!$A:$A,0)))</f>
        <v/>
      </c>
      <c r="I241" s="4">
        <v>200405</v>
      </c>
      <c r="J241" s="4" t="str">
        <f>IF(I241="","",INDEX([1]怪物阵型表!$B:$B,MATCH(I241,[1]怪物阵型表!$A:$A,0)))</f>
        <v>直线防御阵型</v>
      </c>
      <c r="K241" s="4"/>
      <c r="L241" s="4"/>
      <c r="M241" s="4"/>
      <c r="N241" s="4"/>
      <c r="O241" s="4" t="str">
        <f>IF(N241="","",INDEX([2]物品表!$B:$B,MATCH(N241,[2]物品表!$A:$A,0)))</f>
        <v/>
      </c>
      <c r="P241" s="4"/>
      <c r="Q241" s="7" t="s">
        <v>109</v>
      </c>
      <c r="R241" s="7" t="s">
        <v>29</v>
      </c>
      <c r="S241" s="9">
        <v>1</v>
      </c>
      <c r="T241" s="4"/>
      <c r="U241" s="9">
        <v>0</v>
      </c>
      <c r="V241" s="4" t="str">
        <f t="shared" si="34"/>
        <v/>
      </c>
      <c r="W241" s="4"/>
      <c r="X241" s="4"/>
      <c r="Y241" s="4"/>
      <c r="Z241" s="28"/>
      <c r="AA241" s="77">
        <f>COUNTIF([3]经验升级表!$C:$C,"&lt;="&amp;SUMIFS($AB$4:AB241,$C$4:C241,C241))</f>
        <v>0</v>
      </c>
      <c r="AB241" s="77">
        <f>IFERROR(INDEX([1]怪物表!$U:$U,MATCH(G241,[1]怪物表!$A:$A,0),1)*S241/U241,0)*AC241</f>
        <v>0</v>
      </c>
      <c r="AC241" s="77">
        <f t="shared" si="30"/>
        <v>1</v>
      </c>
      <c r="AD241" s="77">
        <f>IFERROR(INDEX([1]怪物表!$J:$J,MATCH(G241,[1]怪物表!$A:$A,0),1),0)*AE241</f>
        <v>0</v>
      </c>
      <c r="AE241" s="77">
        <f t="shared" si="31"/>
        <v>0</v>
      </c>
    </row>
    <row r="242" spans="1:46" x14ac:dyDescent="0.45">
      <c r="A242" s="4"/>
      <c r="B242" s="7">
        <v>204029</v>
      </c>
      <c r="C242" s="6" t="s">
        <v>173</v>
      </c>
      <c r="D242" s="4" t="s">
        <v>169</v>
      </c>
      <c r="E242" s="7">
        <v>60</v>
      </c>
      <c r="F242" s="4" t="s">
        <v>64</v>
      </c>
      <c r="G242" s="4">
        <f>SUMIFS([1]怪物表!$A:$A,[1]怪物表!$B:$B,C242,[1]怪物表!$C:$C,D242)</f>
        <v>120405</v>
      </c>
      <c r="H242" s="8" t="str">
        <f>IF(G242="","",INDEX([1]怪物表!$C:$C,MATCH(G242,[1]怪物表!$A:$A,0)))</f>
        <v>剑兵2</v>
      </c>
      <c r="I242" s="4"/>
      <c r="J242" s="4" t="str">
        <f>IF(I242="","",INDEX([1]怪物阵型表!$B:$B,MATCH(I242,[1]怪物阵型表!$A:$A,0)))</f>
        <v/>
      </c>
      <c r="K242" s="4"/>
      <c r="L242" s="4"/>
      <c r="M242" s="4"/>
      <c r="N242" s="4"/>
      <c r="O242" s="4" t="str">
        <f>IF(N242="","",INDEX([2]物品表!$B:$B,MATCH(N242,[2]物品表!$A:$A,0)))</f>
        <v/>
      </c>
      <c r="P242" s="4"/>
      <c r="Q242" s="7" t="s">
        <v>31</v>
      </c>
      <c r="R242" s="7" t="s">
        <v>29</v>
      </c>
      <c r="S242" s="9">
        <f>INDEX('#怪物刷新配置索引'!$E:$E,MATCH(E242&amp;"-"&amp;F242,'#怪物刷新配置索引'!$D:$D,0),1)</f>
        <v>2</v>
      </c>
      <c r="T242" s="4"/>
      <c r="U242" s="9">
        <f>INDEX('#怪物刷新配置索引'!$F:$F,MATCH(E242&amp;"-"&amp;F242,'#怪物刷新配置索引'!$D:$D,0),1)</f>
        <v>1</v>
      </c>
      <c r="V242" s="4" t="str">
        <f t="shared" si="34"/>
        <v/>
      </c>
      <c r="W242" s="4"/>
      <c r="X242" s="7"/>
      <c r="Y242" s="4"/>
      <c r="Z242" s="28"/>
      <c r="AA242" s="77">
        <f>COUNTIF([3]经验升级表!$C:$C,"&lt;="&amp;SUMIFS($AB$4:AB242,$C$4:C242,C242))</f>
        <v>0</v>
      </c>
      <c r="AB242" s="77">
        <f>IFERROR(INDEX([1]怪物表!$U:$U,MATCH(G242,[1]怪物表!$A:$A,0),1)*S242/U242,0)*AC242</f>
        <v>0</v>
      </c>
      <c r="AC242" s="77">
        <f t="shared" si="30"/>
        <v>30</v>
      </c>
      <c r="AD242" s="77">
        <f>IFERROR(INDEX([1]怪物表!$J:$J,MATCH(G242,[1]怪物表!$A:$A,0),1),0)*AE242</f>
        <v>60</v>
      </c>
      <c r="AE242" s="77">
        <f t="shared" si="31"/>
        <v>60</v>
      </c>
    </row>
    <row r="243" spans="1:46" x14ac:dyDescent="0.45">
      <c r="A243" s="4"/>
      <c r="B243" s="7">
        <v>204030</v>
      </c>
      <c r="C243" s="6" t="s">
        <v>173</v>
      </c>
      <c r="D243" s="4" t="s">
        <v>169</v>
      </c>
      <c r="E243" s="7">
        <v>60</v>
      </c>
      <c r="F243" s="4" t="s">
        <v>64</v>
      </c>
      <c r="G243" s="4">
        <f>SUMIFS([1]怪物表!$A:$A,[1]怪物表!$B:$B,C243,[1]怪物表!$C:$C,D243)</f>
        <v>120405</v>
      </c>
      <c r="H243" s="8" t="str">
        <f>IF(G243="","",INDEX([1]怪物表!$C:$C,MATCH(G243,[1]怪物表!$A:$A,0)))</f>
        <v>剑兵2</v>
      </c>
      <c r="I243" s="4"/>
      <c r="J243" s="4" t="str">
        <f>IF(I243="","",INDEX([1]怪物阵型表!$B:$B,MATCH(I243,[1]怪物阵型表!$A:$A,0)))</f>
        <v/>
      </c>
      <c r="K243" s="4"/>
      <c r="L243" s="4"/>
      <c r="M243" s="4"/>
      <c r="N243" s="4"/>
      <c r="O243" s="4" t="str">
        <f>IF(N243="","",INDEX([2]物品表!$B:$B,MATCH(N243,[2]物品表!$A:$A,0)))</f>
        <v/>
      </c>
      <c r="P243" s="4"/>
      <c r="Q243" s="7" t="s">
        <v>31</v>
      </c>
      <c r="R243" s="7" t="s">
        <v>29</v>
      </c>
      <c r="S243" s="9">
        <f>INDEX('#怪物刷新配置索引'!$E:$E,MATCH(E243&amp;"-"&amp;F243,'#怪物刷新配置索引'!$D:$D,0),1)</f>
        <v>2</v>
      </c>
      <c r="T243" s="4"/>
      <c r="U243" s="9">
        <f>INDEX('#怪物刷新配置索引'!$F:$F,MATCH(E243&amp;"-"&amp;F243,'#怪物刷新配置索引'!$D:$D,0),1)</f>
        <v>1</v>
      </c>
      <c r="V243" s="7" t="str">
        <f t="shared" si="34"/>
        <v/>
      </c>
      <c r="W243" s="4"/>
      <c r="X243" s="4"/>
      <c r="Y243" s="4"/>
      <c r="Z243" s="28"/>
      <c r="AA243" s="77">
        <f>COUNTIF([3]经验升级表!$C:$C,"&lt;="&amp;SUMIFS($AB$4:AB243,$C$4:C243,C243))</f>
        <v>0</v>
      </c>
      <c r="AB243" s="77">
        <f>IFERROR(INDEX([1]怪物表!$U:$U,MATCH(G243,[1]怪物表!$A:$A,0),1)*S243/U243,0)*AC243</f>
        <v>0</v>
      </c>
      <c r="AC243" s="77">
        <f t="shared" si="30"/>
        <v>30</v>
      </c>
      <c r="AD243" s="77">
        <f>IFERROR(INDEX([1]怪物表!$J:$J,MATCH(G243,[1]怪物表!$A:$A,0),1),0)*AE243</f>
        <v>60</v>
      </c>
      <c r="AE243" s="77">
        <f t="shared" si="31"/>
        <v>60</v>
      </c>
    </row>
    <row r="244" spans="1:46" x14ac:dyDescent="0.45">
      <c r="A244" s="4"/>
      <c r="B244" s="7">
        <v>204031</v>
      </c>
      <c r="C244" s="6" t="s">
        <v>173</v>
      </c>
      <c r="D244" s="4" t="s">
        <v>170</v>
      </c>
      <c r="E244" s="7">
        <v>20</v>
      </c>
      <c r="F244" s="4" t="s">
        <v>64</v>
      </c>
      <c r="G244" s="4">
        <f>SUMIFS([1]怪物表!$A:$A,[1]怪物表!$B:$B,C244,[1]怪物表!$C:$C,D244)</f>
        <v>120407</v>
      </c>
      <c r="H244" s="8" t="str">
        <f>IF(G244="","",INDEX([1]怪物表!$C:$C,MATCH(G244,[1]怪物表!$A:$A,0)))</f>
        <v>骑兵2（灰）</v>
      </c>
      <c r="I244" s="4"/>
      <c r="J244" s="4" t="str">
        <f>IF(I244="","",INDEX([1]怪物阵型表!$B:$B,MATCH(I244,[1]怪物阵型表!$A:$A,0)))</f>
        <v/>
      </c>
      <c r="K244" s="4"/>
      <c r="L244" s="4"/>
      <c r="M244" s="4"/>
      <c r="N244" s="4"/>
      <c r="O244" s="4" t="str">
        <f>IF(N244="","",INDEX([2]物品表!$B:$B,MATCH(N244,[2]物品表!$A:$A,0)))</f>
        <v/>
      </c>
      <c r="P244" s="4"/>
      <c r="Q244" s="7" t="s">
        <v>31</v>
      </c>
      <c r="R244" s="7" t="s">
        <v>29</v>
      </c>
      <c r="S244" s="9">
        <f>INDEX('#怪物刷新配置索引'!$E:$E,MATCH(E244&amp;"-"&amp;F244,'#怪物刷新配置索引'!$D:$D,0),1)</f>
        <v>2</v>
      </c>
      <c r="T244" s="4"/>
      <c r="U244" s="9">
        <f>INDEX('#怪物刷新配置索引'!$F:$F,MATCH(E244&amp;"-"&amp;F244,'#怪物刷新配置索引'!$D:$D,0),1)</f>
        <v>3</v>
      </c>
      <c r="V244" s="4" t="str">
        <f t="shared" si="34"/>
        <v/>
      </c>
      <c r="W244" s="4"/>
      <c r="X244" s="4"/>
      <c r="Y244" s="4"/>
      <c r="Z244" s="28"/>
      <c r="AA244" s="77">
        <f>COUNTIF([3]经验升级表!$C:$C,"&lt;="&amp;SUMIFS($AB$4:AB244,$C$4:C244,C244))</f>
        <v>0</v>
      </c>
      <c r="AB244" s="77">
        <f>IFERROR(INDEX([1]怪物表!$U:$U,MATCH(G244,[1]怪物表!$A:$A,0),1)*S244/U244,0)*AC244</f>
        <v>0</v>
      </c>
      <c r="AC244" s="77">
        <f t="shared" si="30"/>
        <v>30</v>
      </c>
      <c r="AD244" s="77">
        <f>IFERROR(INDEX([1]怪物表!$J:$J,MATCH(G244,[1]怪物表!$A:$A,0),1),0)*AE244</f>
        <v>20</v>
      </c>
      <c r="AE244" s="77">
        <f t="shared" si="31"/>
        <v>20</v>
      </c>
    </row>
    <row r="245" spans="1:46" s="46" customFormat="1" x14ac:dyDescent="0.45">
      <c r="A245" s="20"/>
      <c r="B245" s="21">
        <v>204032</v>
      </c>
      <c r="C245" s="22" t="s">
        <v>173</v>
      </c>
      <c r="D245" s="20" t="s">
        <v>171</v>
      </c>
      <c r="E245" s="21"/>
      <c r="F245" s="20">
        <v>240</v>
      </c>
      <c r="G245" s="20">
        <v>120411</v>
      </c>
      <c r="H245" s="23" t="str">
        <f>IF(G245="","",INDEX([1]怪物表!$C:$C,MATCH(G245,[1]怪物表!$A:$A,0)))</f>
        <v>大熊</v>
      </c>
      <c r="I245" s="20" t="s">
        <v>54</v>
      </c>
      <c r="J245" s="20" t="str">
        <f>IF(I245="","",INDEX([1]怪物阵型表!$B:$B,MATCH(I245,[1]怪物阵型表!$A:$A,0)))</f>
        <v/>
      </c>
      <c r="K245" s="20"/>
      <c r="L245" s="20"/>
      <c r="M245" s="20"/>
      <c r="N245" s="20"/>
      <c r="O245" s="20" t="str">
        <f>IF(N245="","",INDEX([2]物品表!$B:$B,MATCH(N245,[2]物品表!$A:$A,0)))</f>
        <v/>
      </c>
      <c r="P245" s="20"/>
      <c r="Q245" s="21" t="s">
        <v>120</v>
      </c>
      <c r="R245" s="21" t="s">
        <v>29</v>
      </c>
      <c r="S245" s="24">
        <v>1</v>
      </c>
      <c r="T245" s="20"/>
      <c r="U245" s="24">
        <v>0</v>
      </c>
      <c r="V245" s="20" t="str">
        <f t="shared" si="34"/>
        <v/>
      </c>
      <c r="W245" s="20"/>
      <c r="X245" s="20"/>
      <c r="Y245" s="20"/>
      <c r="Z245" s="79"/>
      <c r="AA245" s="77">
        <f>COUNTIF([3]经验升级表!$C:$C,"&lt;="&amp;SUMIFS($AB$4:AB245,$C$4:C245,C245))</f>
        <v>0</v>
      </c>
      <c r="AB245" s="77">
        <f>IFERROR(INDEX([1]怪物表!$U:$U,MATCH(G245,[1]怪物表!$A:$A,0),1)*S245/U245,0)*AC245</f>
        <v>0</v>
      </c>
      <c r="AC245" s="77">
        <f t="shared" si="30"/>
        <v>1</v>
      </c>
      <c r="AD245" s="77">
        <f>IFERROR(INDEX([1]怪物表!$J:$J,MATCH(G245,[1]怪物表!$A:$A,0),1),0)*AE245</f>
        <v>0</v>
      </c>
      <c r="AE245" s="77">
        <f t="shared" si="31"/>
        <v>0</v>
      </c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</row>
    <row r="246" spans="1:46" x14ac:dyDescent="0.45">
      <c r="A246" s="4"/>
      <c r="B246" s="7">
        <v>204033</v>
      </c>
      <c r="C246" s="6" t="s">
        <v>173</v>
      </c>
      <c r="D246" s="4" t="s">
        <v>167</v>
      </c>
      <c r="E246" s="7">
        <v>20</v>
      </c>
      <c r="F246" s="4" t="s">
        <v>55</v>
      </c>
      <c r="G246" s="4">
        <f>SUMIFS([1]怪物表!$A:$A,[1]怪物表!$B:$B,C246,[1]怪物表!$C:$C,D246)</f>
        <v>120406</v>
      </c>
      <c r="H246" s="8" t="str">
        <f>IF(G246="","",INDEX([1]怪物表!$C:$C,MATCH(G246,[1]怪物表!$A:$A,0)))</f>
        <v>骑兵1</v>
      </c>
      <c r="I246" s="4"/>
      <c r="J246" s="4" t="str">
        <f>IF(I246="","",INDEX([1]怪物阵型表!$B:$B,MATCH(I246,[1]怪物阵型表!$A:$A,0)))</f>
        <v/>
      </c>
      <c r="K246" s="4"/>
      <c r="L246" s="4"/>
      <c r="M246" s="4"/>
      <c r="N246" s="4"/>
      <c r="O246" s="4" t="str">
        <f>IF(N246="","",INDEX([2]物品表!$B:$B,MATCH(N246,[2]物品表!$A:$A,0)))</f>
        <v/>
      </c>
      <c r="P246" s="4"/>
      <c r="Q246" s="7" t="s">
        <v>31</v>
      </c>
      <c r="R246" s="7" t="s">
        <v>29</v>
      </c>
      <c r="S246" s="9">
        <f>INDEX('#怪物刷新配置索引'!$E:$E,MATCH(E246&amp;"-"&amp;F246,'#怪物刷新配置索引'!$D:$D,0),1)</f>
        <v>2</v>
      </c>
      <c r="T246" s="4"/>
      <c r="U246" s="9">
        <f>INDEX('#怪物刷新配置索引'!$F:$F,MATCH(E246&amp;"-"&amp;F246,'#怪物刷新配置索引'!$D:$D,0),1)</f>
        <v>3</v>
      </c>
      <c r="V246" s="4" t="str">
        <f t="shared" ref="V246" si="35">IF(W246=1,"TID_Survivor_Notice_Occur_2",IF(W246=2,"TID_Survivor_Notice_Occur_1",""))</f>
        <v/>
      </c>
      <c r="W246" s="4"/>
      <c r="X246" s="4"/>
      <c r="Y246" s="4"/>
      <c r="Z246" s="28"/>
      <c r="AA246" s="77">
        <f>COUNTIF([3]经验升级表!$C:$C,"&lt;="&amp;SUMIFS($AB$4:AB246,$C$4:C246,C246))</f>
        <v>0</v>
      </c>
      <c r="AB246" s="77">
        <f>IFERROR(INDEX([1]怪物表!$U:$U,MATCH(G246,[1]怪物表!$A:$A,0),1)*S246/U246,0)*AC246</f>
        <v>0</v>
      </c>
      <c r="AC246" s="77">
        <f t="shared" si="30"/>
        <v>30</v>
      </c>
      <c r="AD246" s="77">
        <f>IFERROR(INDEX([1]怪物表!$J:$J,MATCH(G246,[1]怪物表!$A:$A,0),1),0)*AE246</f>
        <v>20</v>
      </c>
      <c r="AE246" s="77">
        <f t="shared" si="31"/>
        <v>20</v>
      </c>
    </row>
    <row r="247" spans="1:46" x14ac:dyDescent="0.45">
      <c r="A247" s="4"/>
      <c r="B247" s="7">
        <v>204034</v>
      </c>
      <c r="C247" s="6" t="s">
        <v>173</v>
      </c>
      <c r="D247" s="4" t="s">
        <v>151</v>
      </c>
      <c r="E247" s="7">
        <v>60</v>
      </c>
      <c r="F247" s="4" t="s">
        <v>55</v>
      </c>
      <c r="G247" s="4">
        <f>SUMIFS([1]怪物表!$A:$A,[1]怪物表!$B:$B,C247,[1]怪物表!$C:$C,D247)</f>
        <v>120408</v>
      </c>
      <c r="H247" s="8" t="str">
        <f>IF(G247="","",INDEX([1]怪物表!$C:$C,MATCH(G247,[1]怪物表!$A:$A,0)))</f>
        <v>盾兵1（灰）</v>
      </c>
      <c r="I247" s="4"/>
      <c r="J247" s="4" t="str">
        <f>IF(I247="","",INDEX([1]怪物阵型表!$B:$B,MATCH(I247,[1]怪物阵型表!$A:$A,0)))</f>
        <v/>
      </c>
      <c r="K247" s="4"/>
      <c r="L247" s="4"/>
      <c r="M247" s="4"/>
      <c r="N247" s="4"/>
      <c r="O247" s="4" t="str">
        <f>IF(N247="","",INDEX([2]物品表!$B:$B,MATCH(N247,[2]物品表!$A:$A,0)))</f>
        <v/>
      </c>
      <c r="P247" s="4"/>
      <c r="Q247" s="7" t="s">
        <v>31</v>
      </c>
      <c r="R247" s="7" t="s">
        <v>29</v>
      </c>
      <c r="S247" s="9">
        <f>INDEX('#怪物刷新配置索引'!$E:$E,MATCH(E247&amp;"-"&amp;F247,'#怪物刷新配置索引'!$D:$D,0),1)</f>
        <v>2</v>
      </c>
      <c r="T247" s="4"/>
      <c r="U247" s="9">
        <f>INDEX('#怪物刷新配置索引'!$F:$F,MATCH(E247&amp;"-"&amp;F247,'#怪物刷新配置索引'!$D:$D,0),1)</f>
        <v>1</v>
      </c>
      <c r="V247" s="4" t="str">
        <f t="shared" si="34"/>
        <v/>
      </c>
      <c r="W247" s="4"/>
      <c r="X247" s="4"/>
      <c r="Y247" s="7"/>
      <c r="Z247" s="28"/>
      <c r="AA247" s="77">
        <f>COUNTIF([3]经验升级表!$C:$C,"&lt;="&amp;SUMIFS($AB$4:AB247,$C$4:C247,C247))</f>
        <v>0</v>
      </c>
      <c r="AB247" s="77">
        <f>IFERROR(INDEX([1]怪物表!$U:$U,MATCH(G247,[1]怪物表!$A:$A,0),1)*S247/U247,0)*AC247</f>
        <v>0</v>
      </c>
      <c r="AC247" s="77">
        <f t="shared" si="30"/>
        <v>30</v>
      </c>
      <c r="AD247" s="77">
        <f>IFERROR(INDEX([1]怪物表!$J:$J,MATCH(G247,[1]怪物表!$A:$A,0),1),0)*AE247</f>
        <v>60</v>
      </c>
      <c r="AE247" s="77">
        <f t="shared" si="31"/>
        <v>60</v>
      </c>
    </row>
    <row r="248" spans="1:46" x14ac:dyDescent="0.45">
      <c r="A248" s="4"/>
      <c r="B248" s="7">
        <v>204035</v>
      </c>
      <c r="C248" s="6" t="s">
        <v>173</v>
      </c>
      <c r="D248" s="4" t="s">
        <v>151</v>
      </c>
      <c r="E248" s="7">
        <v>120</v>
      </c>
      <c r="F248" s="4" t="s">
        <v>55</v>
      </c>
      <c r="G248" s="4">
        <f>SUMIFS([1]怪物表!$A:$A,[1]怪物表!$B:$B,C248,[1]怪物表!$C:$C,D248)</f>
        <v>120408</v>
      </c>
      <c r="H248" s="8" t="str">
        <f>IF(G248="","",INDEX([1]怪物表!$C:$C,MATCH(G248,[1]怪物表!$A:$A,0)))</f>
        <v>盾兵1（灰）</v>
      </c>
      <c r="I248" s="4"/>
      <c r="J248" s="4" t="str">
        <f>IF(I248="","",INDEX([1]怪物阵型表!$B:$B,MATCH(I248,[1]怪物阵型表!$A:$A,0)))</f>
        <v/>
      </c>
      <c r="K248" s="4"/>
      <c r="L248" s="4"/>
      <c r="M248" s="4"/>
      <c r="N248" s="4"/>
      <c r="O248" s="4" t="str">
        <f>IF(N248="","",INDEX([2]物品表!$B:$B,MATCH(N248,[2]物品表!$A:$A,0)))</f>
        <v/>
      </c>
      <c r="P248" s="4"/>
      <c r="Q248" s="7" t="s">
        <v>31</v>
      </c>
      <c r="R248" s="7" t="s">
        <v>29</v>
      </c>
      <c r="S248" s="9">
        <f>INDEX('#怪物刷新配置索引'!$E:$E,MATCH(E248&amp;"-"&amp;F248,'#怪物刷新配置索引'!$D:$D,0),1)</f>
        <v>4</v>
      </c>
      <c r="T248" s="4"/>
      <c r="U248" s="9">
        <f>INDEX('#怪物刷新配置索引'!$F:$F,MATCH(E248&amp;"-"&amp;F248,'#怪物刷新配置索引'!$D:$D,0),1)</f>
        <v>1</v>
      </c>
      <c r="V248" s="4" t="str">
        <f t="shared" si="34"/>
        <v/>
      </c>
      <c r="W248" s="4"/>
      <c r="X248" s="4"/>
      <c r="Y248" s="7"/>
      <c r="Z248" s="28"/>
      <c r="AA248" s="77">
        <f>COUNTIF([3]经验升级表!$C:$C,"&lt;="&amp;SUMIFS($AB$4:AB248,$C$4:C248,C248))</f>
        <v>0</v>
      </c>
      <c r="AB248" s="77">
        <f>IFERROR(INDEX([1]怪物表!$U:$U,MATCH(G248,[1]怪物表!$A:$A,0),1)*S248/U248,0)*AC248</f>
        <v>0</v>
      </c>
      <c r="AC248" s="77">
        <f t="shared" si="30"/>
        <v>30</v>
      </c>
      <c r="AD248" s="77">
        <f>IFERROR(INDEX([1]怪物表!$J:$J,MATCH(G248,[1]怪物表!$A:$A,0),1),0)*AE248</f>
        <v>120</v>
      </c>
      <c r="AE248" s="77">
        <f t="shared" si="31"/>
        <v>120</v>
      </c>
    </row>
    <row r="249" spans="1:46" x14ac:dyDescent="0.45">
      <c r="A249" s="4"/>
      <c r="B249" s="7">
        <v>204036</v>
      </c>
      <c r="C249" s="6" t="s">
        <v>173</v>
      </c>
      <c r="D249" s="4" t="s">
        <v>143</v>
      </c>
      <c r="E249" s="7">
        <v>60</v>
      </c>
      <c r="F249" s="4" t="s">
        <v>49</v>
      </c>
      <c r="G249" s="4">
        <f>SUMIFS([1]怪物表!$A:$A,[1]怪物表!$B:$B,C249,[1]怪物表!$C:$C,D249)</f>
        <v>120409</v>
      </c>
      <c r="H249" s="8" t="str">
        <f>IF(G249="","",INDEX([1]怪物表!$C:$C,MATCH(G249,[1]怪物表!$A:$A,0)))</f>
        <v>盾兵2（红）</v>
      </c>
      <c r="I249" s="4"/>
      <c r="J249" s="4" t="str">
        <f>IF(I249="","",INDEX([1]怪物阵型表!$B:$B,MATCH(I249,[1]怪物阵型表!$A:$A,0)))</f>
        <v/>
      </c>
      <c r="K249" s="4"/>
      <c r="L249" s="4"/>
      <c r="M249" s="4"/>
      <c r="N249" s="4"/>
      <c r="O249" s="4" t="str">
        <f>IF(N249="","",INDEX([2]物品表!$B:$B,MATCH(N249,[2]物品表!$A:$A,0)))</f>
        <v/>
      </c>
      <c r="P249" s="4"/>
      <c r="Q249" s="7" t="s">
        <v>31</v>
      </c>
      <c r="R249" s="7" t="s">
        <v>29</v>
      </c>
      <c r="S249" s="9">
        <f>INDEX('#怪物刷新配置索引'!$E:$E,MATCH(E249&amp;"-"&amp;F249,'#怪物刷新配置索引'!$D:$D,0),1)</f>
        <v>4</v>
      </c>
      <c r="T249" s="4"/>
      <c r="U249" s="9">
        <f>INDEX('#怪物刷新配置索引'!$F:$F,MATCH(E249&amp;"-"&amp;F249,'#怪物刷新配置索引'!$D:$D,0),1)</f>
        <v>2</v>
      </c>
      <c r="V249" s="4" t="str">
        <f t="shared" si="34"/>
        <v/>
      </c>
      <c r="W249" s="4"/>
      <c r="X249" s="4"/>
      <c r="Y249" s="7"/>
      <c r="Z249" s="28"/>
      <c r="AA249" s="77">
        <f>COUNTIF([3]经验升级表!$C:$C,"&lt;="&amp;SUMIFS($AB$4:AB249,$C$4:C249,C249))</f>
        <v>0</v>
      </c>
      <c r="AB249" s="77">
        <f>IFERROR(INDEX([1]怪物表!$U:$U,MATCH(G249,[1]怪物表!$A:$A,0),1)*S249/U249,0)*AC249</f>
        <v>0</v>
      </c>
      <c r="AC249" s="77">
        <f t="shared" si="30"/>
        <v>30</v>
      </c>
      <c r="AD249" s="77">
        <f>IFERROR(INDEX([1]怪物表!$J:$J,MATCH(G249,[1]怪物表!$A:$A,0),1),0)*AE249</f>
        <v>60</v>
      </c>
      <c r="AE249" s="77">
        <f t="shared" si="31"/>
        <v>60</v>
      </c>
    </row>
    <row r="250" spans="1:46" x14ac:dyDescent="0.45">
      <c r="A250" s="4"/>
      <c r="B250" s="7">
        <v>204037</v>
      </c>
      <c r="C250" s="6" t="s">
        <v>173</v>
      </c>
      <c r="D250" s="4" t="s">
        <v>143</v>
      </c>
      <c r="E250" s="7">
        <v>90</v>
      </c>
      <c r="F250" s="4" t="s">
        <v>49</v>
      </c>
      <c r="G250" s="4">
        <f>SUMIFS([1]怪物表!$A:$A,[1]怪物表!$B:$B,C250,[1]怪物表!$C:$C,D250)</f>
        <v>120409</v>
      </c>
      <c r="H250" s="8" t="str">
        <f>IF(G250="","",INDEX([1]怪物表!$C:$C,MATCH(G250,[1]怪物表!$A:$A,0)))</f>
        <v>盾兵2（红）</v>
      </c>
      <c r="I250" s="4"/>
      <c r="J250" s="4" t="str">
        <f>IF(I250="","",INDEX([1]怪物阵型表!$B:$B,MATCH(I250,[1]怪物阵型表!$A:$A,0)))</f>
        <v/>
      </c>
      <c r="K250" s="4"/>
      <c r="L250" s="4"/>
      <c r="M250" s="4"/>
      <c r="N250" s="4"/>
      <c r="O250" s="4" t="str">
        <f>IF(N250="","",INDEX([2]物品表!$B:$B,MATCH(N250,[2]物品表!$A:$A,0)))</f>
        <v/>
      </c>
      <c r="P250" s="4"/>
      <c r="Q250" s="7" t="s">
        <v>31</v>
      </c>
      <c r="R250" s="7" t="s">
        <v>29</v>
      </c>
      <c r="S250" s="9">
        <f>INDEX('#怪物刷新配置索引'!$E:$E,MATCH(E250&amp;"-"&amp;F250,'#怪物刷新配置索引'!$D:$D,0),1)</f>
        <v>3</v>
      </c>
      <c r="T250" s="4"/>
      <c r="U250" s="9">
        <f>INDEX('#怪物刷新配置索引'!$F:$F,MATCH(E250&amp;"-"&amp;F250,'#怪物刷新配置索引'!$D:$D,0),1)</f>
        <v>1</v>
      </c>
      <c r="V250" s="4" t="str">
        <f t="shared" si="34"/>
        <v/>
      </c>
      <c r="W250" s="4"/>
      <c r="X250" s="4"/>
      <c r="Y250" s="4"/>
      <c r="Z250" s="28"/>
      <c r="AA250" s="77">
        <f>COUNTIF([3]经验升级表!$C:$C,"&lt;="&amp;SUMIFS($AB$4:AB250,$C$4:C250,C250))</f>
        <v>0</v>
      </c>
      <c r="AB250" s="77">
        <f>IFERROR(INDEX([1]怪物表!$U:$U,MATCH(G250,[1]怪物表!$A:$A,0),1)*S250/U250,0)*AC250</f>
        <v>0</v>
      </c>
      <c r="AC250" s="77">
        <f t="shared" si="30"/>
        <v>30</v>
      </c>
      <c r="AD250" s="77">
        <f>IFERROR(INDEX([1]怪物表!$J:$J,MATCH(G250,[1]怪物表!$A:$A,0),1),0)*AE250</f>
        <v>90</v>
      </c>
      <c r="AE250" s="77">
        <f t="shared" si="31"/>
        <v>90</v>
      </c>
    </row>
    <row r="251" spans="1:46" x14ac:dyDescent="0.45">
      <c r="A251" s="4"/>
      <c r="B251" s="7">
        <v>204038</v>
      </c>
      <c r="C251" s="6" t="s">
        <v>173</v>
      </c>
      <c r="D251" s="4" t="s">
        <v>143</v>
      </c>
      <c r="E251" s="7">
        <v>90</v>
      </c>
      <c r="F251" s="4" t="s">
        <v>49</v>
      </c>
      <c r="G251" s="4">
        <f>SUMIFS([1]怪物表!$A:$A,[1]怪物表!$B:$B,C251,[1]怪物表!$C:$C,D251)</f>
        <v>120409</v>
      </c>
      <c r="H251" s="8" t="str">
        <f>IF(G251="","",INDEX([1]怪物表!$C:$C,MATCH(G251,[1]怪物表!$A:$A,0)))</f>
        <v>盾兵2（红）</v>
      </c>
      <c r="I251" s="4"/>
      <c r="J251" s="4" t="str">
        <f>IF(I251="","",INDEX([1]怪物阵型表!$B:$B,MATCH(I251,[1]怪物阵型表!$A:$A,0)))</f>
        <v/>
      </c>
      <c r="K251" s="4"/>
      <c r="L251" s="4"/>
      <c r="M251" s="4"/>
      <c r="N251" s="4"/>
      <c r="O251" s="4" t="str">
        <f>IF(N251="","",INDEX([2]物品表!$B:$B,MATCH(N251,[2]物品表!$A:$A,0)))</f>
        <v/>
      </c>
      <c r="P251" s="4"/>
      <c r="Q251" s="7" t="s">
        <v>31</v>
      </c>
      <c r="R251" s="7" t="s">
        <v>29</v>
      </c>
      <c r="S251" s="9">
        <f>INDEX('#怪物刷新配置索引'!$E:$E,MATCH(E251&amp;"-"&amp;F251,'#怪物刷新配置索引'!$D:$D,0),1)</f>
        <v>3</v>
      </c>
      <c r="T251" s="4"/>
      <c r="U251" s="9">
        <f>INDEX('#怪物刷新配置索引'!$F:$F,MATCH(E251&amp;"-"&amp;F251,'#怪物刷新配置索引'!$D:$D,0),1)</f>
        <v>1</v>
      </c>
      <c r="V251" s="4" t="str">
        <f t="shared" si="34"/>
        <v/>
      </c>
      <c r="W251" s="4"/>
      <c r="X251" s="4"/>
      <c r="Y251" s="4"/>
      <c r="Z251" s="28"/>
      <c r="AA251" s="77">
        <f>COUNTIF([3]经验升级表!$C:$C,"&lt;="&amp;SUMIFS($AB$4:AB251,$C$4:C251,C251))</f>
        <v>0</v>
      </c>
      <c r="AB251" s="77">
        <f>IFERROR(INDEX([1]怪物表!$U:$U,MATCH(G251,[1]怪物表!$A:$A,0),1)*S251/U251,0)*AC251</f>
        <v>0</v>
      </c>
      <c r="AC251" s="77">
        <f t="shared" si="30"/>
        <v>30</v>
      </c>
      <c r="AD251" s="77">
        <f>IFERROR(INDEX([1]怪物表!$J:$J,MATCH(G251,[1]怪物表!$A:$A,0),1),0)*AE251</f>
        <v>90</v>
      </c>
      <c r="AE251" s="77">
        <f t="shared" si="31"/>
        <v>90</v>
      </c>
    </row>
    <row r="252" spans="1:46" s="47" customFormat="1" x14ac:dyDescent="0.45">
      <c r="A252" s="81"/>
      <c r="B252" s="82">
        <v>204039</v>
      </c>
      <c r="C252" s="83" t="s">
        <v>57</v>
      </c>
      <c r="D252" s="81"/>
      <c r="E252" s="82"/>
      <c r="F252" s="81">
        <v>300</v>
      </c>
      <c r="G252" s="81">
        <v>120413</v>
      </c>
      <c r="H252" s="84" t="str">
        <f>IF(G252="","",INDEX([1]怪物表!$C:$C,MATCH(G252,[1]怪物表!$A:$A,0)))</f>
        <v>蛮族百夫长</v>
      </c>
      <c r="I252" s="81" t="s">
        <v>54</v>
      </c>
      <c r="J252" s="81" t="str">
        <f>IF(I252="","",INDEX([1]怪物阵型表!$B:$B,MATCH(I252,[1]怪物阵型表!$A:$A,0)))</f>
        <v/>
      </c>
      <c r="K252" s="81"/>
      <c r="L252" s="81"/>
      <c r="M252" s="81"/>
      <c r="N252" s="81"/>
      <c r="O252" s="81" t="str">
        <f>IF(N252="","",INDEX([2]物品表!$B:$B,MATCH(N252,[2]物品表!$A:$A,0)))</f>
        <v/>
      </c>
      <c r="P252" s="81"/>
      <c r="Q252" s="82" t="s">
        <v>120</v>
      </c>
      <c r="R252" s="82" t="s">
        <v>29</v>
      </c>
      <c r="S252" s="85">
        <v>1</v>
      </c>
      <c r="T252" s="81"/>
      <c r="U252" s="85">
        <v>0</v>
      </c>
      <c r="V252" s="81" t="str">
        <f t="shared" si="34"/>
        <v>TID_Survivor_Notice_Occur_1</v>
      </c>
      <c r="W252" s="81">
        <v>2</v>
      </c>
      <c r="X252" s="81"/>
      <c r="Y252" s="81"/>
      <c r="Z252" s="86"/>
      <c r="AA252" s="77">
        <f>COUNTIF([3]经验升级表!$C:$C,"&lt;="&amp;SUMIFS($AB$4:AB252,$C$4:C252,C252))</f>
        <v>0</v>
      </c>
      <c r="AB252" s="77">
        <f>IFERROR(INDEX([1]怪物表!$U:$U,MATCH(G252,[1]怪物表!$A:$A,0),1)*S252/U252,0)*AC252</f>
        <v>0</v>
      </c>
      <c r="AC252" s="77">
        <f t="shared" si="30"/>
        <v>1</v>
      </c>
      <c r="AD252" s="77">
        <f>IFERROR(INDEX([1]怪物表!$J:$J,MATCH(G252,[1]怪物表!$A:$A,0),1),0)*AE252</f>
        <v>0</v>
      </c>
      <c r="AE252" s="77">
        <f t="shared" si="31"/>
        <v>0</v>
      </c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</row>
    <row r="253" spans="1:46" x14ac:dyDescent="0.45">
      <c r="A253" s="4"/>
      <c r="B253" s="7">
        <v>204040</v>
      </c>
      <c r="C253" s="6" t="s">
        <v>57</v>
      </c>
      <c r="D253" s="4"/>
      <c r="E253" s="7"/>
      <c r="F253" s="4">
        <v>300</v>
      </c>
      <c r="G253" s="4"/>
      <c r="H253" s="8" t="str">
        <f>IF(G253="","",INDEX([1]怪物表!$C:$C,MATCH(G253,[1]怪物表!$A:$A,0)))</f>
        <v/>
      </c>
      <c r="I253" s="4">
        <v>200403</v>
      </c>
      <c r="J253" s="4" t="str">
        <f>IF(I253="","",INDEX([1]怪物阵型表!$B:$B,MATCH(I253,[1]怪物阵型表!$A:$A,0)))</f>
        <v>圆环防御怪物阵型</v>
      </c>
      <c r="K253" s="4"/>
      <c r="L253" s="4"/>
      <c r="M253" s="4"/>
      <c r="N253" s="4"/>
      <c r="O253" s="4" t="str">
        <f>IF(N253="","",INDEX([2]物品表!$B:$B,MATCH(N253,[2]物品表!$A:$A,0)))</f>
        <v/>
      </c>
      <c r="P253" s="4"/>
      <c r="Q253" s="7" t="s">
        <v>119</v>
      </c>
      <c r="R253" s="7" t="s">
        <v>29</v>
      </c>
      <c r="S253" s="9">
        <v>1</v>
      </c>
      <c r="T253" s="4"/>
      <c r="U253" s="9">
        <v>0</v>
      </c>
      <c r="V253" s="4"/>
      <c r="W253" s="4"/>
      <c r="X253" s="4"/>
      <c r="Y253" s="4"/>
      <c r="Z253" s="28"/>
      <c r="AA253" s="77">
        <f>COUNTIF([3]经验升级表!$C:$C,"&lt;="&amp;SUMIFS($AB$4:AB253,$C$4:C253,C253))</f>
        <v>0</v>
      </c>
      <c r="AB253" s="77">
        <f>IFERROR(INDEX([1]怪物表!$U:$U,MATCH(G253,[1]怪物表!$A:$A,0),1)*S253/U253,0)*AC253</f>
        <v>0</v>
      </c>
      <c r="AC253" s="77">
        <f t="shared" si="30"/>
        <v>1</v>
      </c>
      <c r="AD253" s="77">
        <f>IFERROR(INDEX([1]怪物表!$J:$J,MATCH(G253,[1]怪物表!$A:$A,0),1),0)*AE253</f>
        <v>0</v>
      </c>
      <c r="AE253" s="77">
        <f t="shared" si="31"/>
        <v>0</v>
      </c>
    </row>
    <row r="254" spans="1:46" x14ac:dyDescent="0.45">
      <c r="A254" s="4"/>
      <c r="B254" s="7">
        <v>204901</v>
      </c>
      <c r="C254" s="6" t="s">
        <v>173</v>
      </c>
      <c r="D254" s="4" t="s">
        <v>142</v>
      </c>
      <c r="E254" s="7"/>
      <c r="F254" s="4">
        <v>0</v>
      </c>
      <c r="G254" s="4"/>
      <c r="H254" s="8" t="str">
        <f>IF(G254="","",INDEX([1]怪物表!$C:$C,MATCH(G254,[1]怪物表!$A:$A,0)))</f>
        <v/>
      </c>
      <c r="I254" s="4"/>
      <c r="J254" s="4" t="str">
        <f>IF(I254="","",INDEX([1]怪物阵型表!$B:$B,MATCH(I254,[1]怪物阵型表!$A:$A,0)))</f>
        <v/>
      </c>
      <c r="K254" s="4"/>
      <c r="L254" s="4"/>
      <c r="M254" s="4"/>
      <c r="N254" s="4">
        <v>4</v>
      </c>
      <c r="O254" s="4" t="str">
        <f>IF(N254="","",INDEX([2]物品表!$B:$B,MATCH(N254,[2]物品表!$A:$A,0)))</f>
        <v>Survivor_Item_3</v>
      </c>
      <c r="P254" s="4"/>
      <c r="Q254" s="7" t="s">
        <v>302</v>
      </c>
      <c r="R254" s="7" t="s">
        <v>29</v>
      </c>
      <c r="S254" s="9">
        <v>8</v>
      </c>
      <c r="T254" s="4"/>
      <c r="U254" s="9">
        <v>0</v>
      </c>
      <c r="V254" s="4" t="str">
        <f t="shared" si="34"/>
        <v/>
      </c>
      <c r="W254" s="4"/>
      <c r="X254" s="4"/>
      <c r="Y254" s="4"/>
      <c r="Z254" s="28"/>
      <c r="AA254" s="77">
        <f>COUNTIF([3]经验升级表!$C:$C,"&lt;="&amp;SUMIFS($AB$4:AB254,$C$4:C254,C254))</f>
        <v>0</v>
      </c>
      <c r="AB254" s="77">
        <f>IFERROR(INDEX([1]怪物表!$U:$U,MATCH(G254,[1]怪物表!$A:$A,0),1)*S254/U254,0)*AC254</f>
        <v>0</v>
      </c>
      <c r="AC254" s="77">
        <f t="shared" si="30"/>
        <v>1</v>
      </c>
      <c r="AD254" s="77">
        <f>IFERROR(INDEX([1]怪物表!$J:$J,MATCH(G254,[1]怪物表!$A:$A,0),1),0)*AE254</f>
        <v>0</v>
      </c>
      <c r="AE254" s="77">
        <f t="shared" si="31"/>
        <v>0</v>
      </c>
    </row>
    <row r="255" spans="1:46" x14ac:dyDescent="0.45">
      <c r="A255" s="4"/>
      <c r="B255" s="7">
        <v>204902</v>
      </c>
      <c r="C255" s="6" t="s">
        <v>173</v>
      </c>
      <c r="D255" s="4" t="s">
        <v>47</v>
      </c>
      <c r="E255" s="7"/>
      <c r="F255" s="4" t="s">
        <v>117</v>
      </c>
      <c r="G255" s="4"/>
      <c r="H255" s="8" t="str">
        <f>IF(G255="","",INDEX([1]怪物表!$C:$C,MATCH(G255,[1]怪物表!$A:$A,0)))</f>
        <v/>
      </c>
      <c r="I255" s="4"/>
      <c r="J255" s="4" t="str">
        <f>IF(I255="","",INDEX([1]怪物阵型表!$B:$B,MATCH(I255,[1]怪物阵型表!$A:$A,0)))</f>
        <v/>
      </c>
      <c r="K255" s="4"/>
      <c r="L255" s="4"/>
      <c r="M255" s="4"/>
      <c r="N255" s="4">
        <v>17</v>
      </c>
      <c r="O255" s="4" t="str">
        <f>IF(N255="","",INDEX([2]物品表!$B:$B,MATCH(N255,[2]物品表!$A:$A,0)))</f>
        <v>Survivor_Item_8</v>
      </c>
      <c r="P255" s="4"/>
      <c r="Q255" s="7" t="s">
        <v>107</v>
      </c>
      <c r="R255" s="7" t="s">
        <v>29</v>
      </c>
      <c r="S255" s="9">
        <v>1</v>
      </c>
      <c r="T255" s="4"/>
      <c r="U255" s="9">
        <v>16</v>
      </c>
      <c r="V255" s="4" t="str">
        <f t="shared" si="34"/>
        <v/>
      </c>
      <c r="W255" s="4"/>
      <c r="X255" s="4"/>
      <c r="Y255" s="4"/>
      <c r="Z255" s="28"/>
      <c r="AA255" s="77">
        <f>COUNTIF([3]经验升级表!$C:$C,"&lt;="&amp;SUMIFS($AB$4:AB255,$C$4:C255,C255))</f>
        <v>0</v>
      </c>
      <c r="AB255" s="77">
        <f>IFERROR(INDEX([1]怪物表!$U:$U,MATCH(G255,[1]怪物表!$A:$A,0),1)*S255/U255,0)*AC255</f>
        <v>0</v>
      </c>
      <c r="AC255" s="77">
        <f t="shared" si="30"/>
        <v>270</v>
      </c>
      <c r="AD255" s="77">
        <f>IFERROR(INDEX([1]怪物表!$J:$J,MATCH(G255,[1]怪物表!$A:$A,0),1),0)*AE255</f>
        <v>0</v>
      </c>
      <c r="AE255" s="77">
        <f t="shared" si="31"/>
        <v>17</v>
      </c>
    </row>
    <row r="256" spans="1:46" x14ac:dyDescent="0.45">
      <c r="A256" s="4"/>
      <c r="B256" s="7">
        <v>204903</v>
      </c>
      <c r="C256" s="6" t="s">
        <v>173</v>
      </c>
      <c r="D256" s="4" t="s">
        <v>51</v>
      </c>
      <c r="E256" s="7"/>
      <c r="F256" s="4" t="s">
        <v>118</v>
      </c>
      <c r="G256" s="4"/>
      <c r="H256" s="8" t="str">
        <f>IF(G256="","",INDEX([1]怪物表!$C:$C,MATCH(G256,[1]怪物表!$A:$A,0)))</f>
        <v/>
      </c>
      <c r="I256" s="4"/>
      <c r="J256" s="4" t="str">
        <f>IF(I256="","",INDEX([1]怪物阵型表!$B:$B,MATCH(I256,[1]怪物阵型表!$A:$A,0)))</f>
        <v/>
      </c>
      <c r="K256" s="4"/>
      <c r="L256" s="4"/>
      <c r="M256" s="4"/>
      <c r="N256" s="4">
        <v>3001</v>
      </c>
      <c r="O256" s="4" t="str">
        <f>IF(N256="","",INDEX([2]物品表!$B:$B,MATCH(N256,[2]物品表!$A:$A,0)))</f>
        <v>Survivor_Item_8</v>
      </c>
      <c r="P256" s="4"/>
      <c r="Q256" s="7" t="s">
        <v>107</v>
      </c>
      <c r="R256" s="7" t="s">
        <v>29</v>
      </c>
      <c r="S256" s="9">
        <v>1</v>
      </c>
      <c r="T256" s="4"/>
      <c r="U256" s="9">
        <v>16</v>
      </c>
      <c r="V256" s="4" t="str">
        <f t="shared" si="34"/>
        <v/>
      </c>
      <c r="W256" s="4"/>
      <c r="X256" s="4"/>
      <c r="Y256" s="4"/>
      <c r="Z256" s="28"/>
      <c r="AA256" s="77">
        <f>COUNTIF([3]经验升级表!$C:$C,"&lt;="&amp;SUMIFS($AB$4:AB256,$C$4:C256,C256))</f>
        <v>0</v>
      </c>
      <c r="AB256" s="77">
        <f>IFERROR(INDEX([1]怪物表!$U:$U,MATCH(G256,[1]怪物表!$A:$A,0),1)*S256/U256,0)*AC256</f>
        <v>0</v>
      </c>
      <c r="AC256" s="77">
        <f t="shared" si="30"/>
        <v>280</v>
      </c>
      <c r="AD256" s="77">
        <f>IFERROR(INDEX([1]怪物表!$J:$J,MATCH(G256,[1]怪物表!$A:$A,0),1),0)*AE256</f>
        <v>0</v>
      </c>
      <c r="AE256" s="77">
        <f t="shared" si="31"/>
        <v>18</v>
      </c>
    </row>
    <row r="257" spans="1:46" s="44" customFormat="1" x14ac:dyDescent="0.45">
      <c r="A257" s="15">
        <v>2991</v>
      </c>
      <c r="B257" s="16">
        <v>2991001</v>
      </c>
      <c r="C257" s="17" t="s">
        <v>207</v>
      </c>
      <c r="D257" s="15" t="s">
        <v>122</v>
      </c>
      <c r="E257" s="15">
        <v>5</v>
      </c>
      <c r="F257" s="15">
        <v>0</v>
      </c>
      <c r="G257" s="15">
        <f>IF(I257="",SUMIFS([1]怪物表!$A:$A,[1]怪物表!$B:$B,C257,[1]怪物表!$C:$C,D257),"")</f>
        <v>1299102</v>
      </c>
      <c r="H257" s="18" t="str">
        <f>IF(G257="","",INDEX([1]怪物表!$C:$C,MATCH(G257,[1]怪物表!$A:$A,0)))</f>
        <v>小狼</v>
      </c>
      <c r="I257" s="15"/>
      <c r="J257" s="15" t="str">
        <f>IF(I257="","",INDEX([1]怪物阵型表!$B:$B,MATCH(I257,[1]怪物阵型表!$A:$A,0)))</f>
        <v/>
      </c>
      <c r="K257" s="15"/>
      <c r="L257" s="15"/>
      <c r="M257" s="15"/>
      <c r="N257" s="16"/>
      <c r="O257" s="16" t="str">
        <f>IF(N257="","",INDEX([2]物品表!$B:$B,MATCH(N257,[2]物品表!$A:$A,0)))</f>
        <v/>
      </c>
      <c r="P257" s="16"/>
      <c r="Q257" s="16" t="s">
        <v>107</v>
      </c>
      <c r="R257" s="16" t="s">
        <v>29</v>
      </c>
      <c r="S257" s="19">
        <v>5</v>
      </c>
      <c r="T257" s="15"/>
      <c r="U257" s="19">
        <v>0</v>
      </c>
      <c r="V257" s="15" t="str">
        <f t="shared" si="34"/>
        <v/>
      </c>
      <c r="W257" s="15"/>
      <c r="X257" s="15"/>
      <c r="Y257" s="15"/>
      <c r="Z257" s="76"/>
      <c r="AA257" s="77">
        <f>COUNTIF([3]经验升级表!$C:$C,"&lt;="&amp;SUMIFS($AB$4:AB257,$C$4:C257,C257))</f>
        <v>0</v>
      </c>
      <c r="AB257" s="77">
        <f>IFERROR(INDEX([1]怪物表!$U:$U,MATCH(G257,[1]怪物表!$A:$A,0),1)*S257/U257,0)*AC257</f>
        <v>0</v>
      </c>
      <c r="AC257" s="77">
        <f t="shared" si="30"/>
        <v>1</v>
      </c>
      <c r="AD257" s="77">
        <f>IFERROR(INDEX([1]怪物表!$J:$J,MATCH(G257,[1]怪物表!$A:$A,0),1),0)*AE257</f>
        <v>0</v>
      </c>
      <c r="AE257" s="77">
        <f t="shared" si="31"/>
        <v>0</v>
      </c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</row>
    <row r="258" spans="1:46" x14ac:dyDescent="0.45">
      <c r="A258" s="4"/>
      <c r="B258" s="7">
        <v>2991002</v>
      </c>
      <c r="C258" s="6" t="s">
        <v>206</v>
      </c>
      <c r="D258" s="4" t="s">
        <v>122</v>
      </c>
      <c r="E258" s="4">
        <v>10</v>
      </c>
      <c r="F258" s="4" t="s">
        <v>30</v>
      </c>
      <c r="G258" s="4">
        <f>IF(I258="",SUMIFS([1]怪物表!$A:$A,[1]怪物表!$B:$B,C258,[1]怪物表!$C:$C,D258),"")</f>
        <v>1299102</v>
      </c>
      <c r="H258" s="8" t="str">
        <f>IF(G258="","",INDEX([1]怪物表!$C:$C,MATCH(G258,[1]怪物表!$A:$A,0)))</f>
        <v>小狼</v>
      </c>
      <c r="I258" s="4"/>
      <c r="J258" s="4" t="str">
        <f>IF(I258="","",INDEX([1]怪物阵型表!$B:$B,MATCH(I258,[1]怪物阵型表!$A:$A,0)))</f>
        <v/>
      </c>
      <c r="K258" s="4"/>
      <c r="L258" s="4"/>
      <c r="M258" s="4"/>
      <c r="N258" s="4"/>
      <c r="O258" s="4" t="str">
        <f>IF(N258="","",INDEX([2]物品表!$B:$B,MATCH(N258,[2]物品表!$A:$A,0)))</f>
        <v/>
      </c>
      <c r="P258" s="4"/>
      <c r="Q258" s="7" t="s">
        <v>31</v>
      </c>
      <c r="R258" s="7" t="s">
        <v>29</v>
      </c>
      <c r="S258" s="9">
        <f>INDEX('#怪物刷新配置索引'!$E:$E,MATCH(E258&amp;"-"&amp;F258,'#怪物刷新配置索引'!$D:$D,0),1)</f>
        <v>1</v>
      </c>
      <c r="T258" s="4"/>
      <c r="U258" s="9">
        <f>INDEX('#怪物刷新配置索引'!$F:$F,MATCH(E258&amp;"-"&amp;F258,'#怪物刷新配置索引'!$D:$D,0),1)</f>
        <v>3</v>
      </c>
      <c r="V258" s="4" t="str">
        <f t="shared" si="34"/>
        <v/>
      </c>
      <c r="W258" s="4"/>
      <c r="X258" s="4"/>
      <c r="Y258" s="4"/>
      <c r="Z258" s="28"/>
      <c r="AA258" s="77">
        <f>COUNTIF([3]经验升级表!$C:$C,"&lt;="&amp;SUMIFS($AB$4:AB258,$C$4:C258,C258))</f>
        <v>0</v>
      </c>
      <c r="AB258" s="77">
        <f>IFERROR(INDEX([1]怪物表!$U:$U,MATCH(G258,[1]怪物表!$A:$A,0),1)*S258/U258,0)*AC258</f>
        <v>0</v>
      </c>
      <c r="AC258" s="77">
        <f t="shared" si="30"/>
        <v>30</v>
      </c>
      <c r="AD258" s="77">
        <f>IFERROR(INDEX([1]怪物表!$J:$J,MATCH(G258,[1]怪物表!$A:$A,0),1),0)*AE258</f>
        <v>10</v>
      </c>
      <c r="AE258" s="77">
        <f t="shared" si="31"/>
        <v>10</v>
      </c>
    </row>
    <row r="259" spans="1:46" x14ac:dyDescent="0.45">
      <c r="A259" s="4"/>
      <c r="B259" s="7">
        <v>2991003</v>
      </c>
      <c r="C259" s="6" t="s">
        <v>206</v>
      </c>
      <c r="D259" s="4" t="s">
        <v>122</v>
      </c>
      <c r="E259" s="4">
        <v>20</v>
      </c>
      <c r="F259" s="4" t="s">
        <v>30</v>
      </c>
      <c r="G259" s="4">
        <f>IF(I259="",SUMIFS([1]怪物表!$A:$A,[1]怪物表!$B:$B,C259,[1]怪物表!$C:$C,D259),"")</f>
        <v>1299102</v>
      </c>
      <c r="H259" s="8" t="str">
        <f>IF(G259="","",INDEX([1]怪物表!$C:$C,MATCH(G259,[1]怪物表!$A:$A,0)))</f>
        <v>小狼</v>
      </c>
      <c r="I259" s="4"/>
      <c r="J259" s="4" t="str">
        <f>IF(I259="","",INDEX([1]怪物阵型表!$B:$B,MATCH(I259,[1]怪物阵型表!$A:$A,0)))</f>
        <v/>
      </c>
      <c r="K259" s="4"/>
      <c r="L259" s="4"/>
      <c r="M259" s="4"/>
      <c r="N259" s="4"/>
      <c r="O259" s="4" t="str">
        <f>IF(N259="","",INDEX([2]物品表!$B:$B,MATCH(N259,[2]物品表!$A:$A,0)))</f>
        <v/>
      </c>
      <c r="P259" s="4"/>
      <c r="Q259" s="7" t="s">
        <v>31</v>
      </c>
      <c r="R259" s="7" t="s">
        <v>29</v>
      </c>
      <c r="S259" s="9">
        <f>INDEX('#怪物刷新配置索引'!$E:$E,MATCH(E259&amp;"-"&amp;F259,'#怪物刷新配置索引'!$D:$D,0),1)</f>
        <v>2</v>
      </c>
      <c r="T259" s="4"/>
      <c r="U259" s="9">
        <f>INDEX('#怪物刷新配置索引'!$F:$F,MATCH(E259&amp;"-"&amp;F259,'#怪物刷新配置索引'!$D:$D,0),1)</f>
        <v>3</v>
      </c>
      <c r="V259" s="4" t="str">
        <f t="shared" si="34"/>
        <v/>
      </c>
      <c r="W259" s="4"/>
      <c r="X259" s="4"/>
      <c r="Y259" s="4"/>
      <c r="Z259" s="28"/>
      <c r="AA259" s="77">
        <f>COUNTIF([3]经验升级表!$C:$C,"&lt;="&amp;SUMIFS($AB$4:AB259,$C$4:C259,C259))</f>
        <v>0</v>
      </c>
      <c r="AB259" s="77">
        <f>IFERROR(INDEX([1]怪物表!$U:$U,MATCH(G259,[1]怪物表!$A:$A,0),1)*S259/U259,0)*AC259</f>
        <v>0</v>
      </c>
      <c r="AC259" s="77">
        <f t="shared" si="30"/>
        <v>30</v>
      </c>
      <c r="AD259" s="77">
        <f>IFERROR(INDEX([1]怪物表!$J:$J,MATCH(G259,[1]怪物表!$A:$A,0),1),0)*AE259</f>
        <v>20</v>
      </c>
      <c r="AE259" s="77">
        <f t="shared" si="31"/>
        <v>20</v>
      </c>
    </row>
    <row r="260" spans="1:46" x14ac:dyDescent="0.45">
      <c r="A260" s="4"/>
      <c r="B260" s="7">
        <v>2991004</v>
      </c>
      <c r="C260" s="6" t="s">
        <v>206</v>
      </c>
      <c r="D260" s="4"/>
      <c r="E260" s="7"/>
      <c r="F260" s="4">
        <v>30</v>
      </c>
      <c r="G260" s="4" t="str">
        <f>IF(I260="",SUMIFS([1]怪物表!$A:$A,[1]怪物表!$B:$B,C260,[1]怪物表!$C:$C,D260),"")</f>
        <v/>
      </c>
      <c r="H260" s="8" t="str">
        <f>IF(G260="","",INDEX([1]怪物表!$C:$C,MATCH(G260,[1]怪物表!$A:$A,0)))</f>
        <v/>
      </c>
      <c r="I260" s="4">
        <v>299101</v>
      </c>
      <c r="J260" s="4" t="str">
        <f>IF(I260="","",INDEX([1]怪物阵型表!$B:$B,MATCH(I260,[1]怪物阵型表!$A:$A,0)))</f>
        <v>冲锋阵型</v>
      </c>
      <c r="K260" s="4"/>
      <c r="L260" s="4"/>
      <c r="M260" s="4"/>
      <c r="N260" s="4"/>
      <c r="O260" s="4" t="str">
        <f>IF(N260="","",INDEX([2]物品表!$B:$B,MATCH(N260,[2]物品表!$A:$A,0)))</f>
        <v/>
      </c>
      <c r="P260" s="4"/>
      <c r="Q260" s="7" t="s">
        <v>309</v>
      </c>
      <c r="R260" s="7" t="s">
        <v>29</v>
      </c>
      <c r="S260" s="9">
        <v>1</v>
      </c>
      <c r="T260" s="4"/>
      <c r="U260" s="9">
        <v>0</v>
      </c>
      <c r="V260" s="4" t="str">
        <f t="shared" si="34"/>
        <v/>
      </c>
      <c r="W260" s="4"/>
      <c r="X260" s="4"/>
      <c r="Y260" s="4"/>
      <c r="Z260" s="28"/>
      <c r="AA260" s="77">
        <f>COUNTIF([3]经验升级表!$C:$C,"&lt;="&amp;SUMIFS($AB$4:AB260,$C$4:C260,C260))</f>
        <v>0</v>
      </c>
      <c r="AB260" s="77">
        <f>IFERROR(INDEX([1]怪物表!$U:$U,MATCH(G260,[1]怪物表!$A:$A,0),1)*S260/U260,0)*AC260</f>
        <v>0</v>
      </c>
      <c r="AC260" s="77">
        <f t="shared" si="30"/>
        <v>1</v>
      </c>
      <c r="AD260" s="77">
        <f>IFERROR(INDEX([1]怪物表!$J:$J,MATCH(G260,[1]怪物表!$A:$A,0),1),0)*AE260</f>
        <v>0</v>
      </c>
      <c r="AE260" s="77">
        <f t="shared" si="31"/>
        <v>0</v>
      </c>
    </row>
    <row r="261" spans="1:46" x14ac:dyDescent="0.45">
      <c r="A261" s="4"/>
      <c r="B261" s="7">
        <v>2991005</v>
      </c>
      <c r="C261" s="6" t="s">
        <v>206</v>
      </c>
      <c r="D261" s="4" t="s">
        <v>122</v>
      </c>
      <c r="E261" s="4">
        <v>20</v>
      </c>
      <c r="F261" s="4" t="s">
        <v>43</v>
      </c>
      <c r="G261" s="4">
        <f>IF(I261="",SUMIFS([1]怪物表!$A:$A,[1]怪物表!$B:$B,C261,[1]怪物表!$C:$C,D261),"")</f>
        <v>1299102</v>
      </c>
      <c r="H261" s="8" t="str">
        <f>IF(G261="","",INDEX([1]怪物表!$C:$C,MATCH(G261,[1]怪物表!$A:$A,0)))</f>
        <v>小狼</v>
      </c>
      <c r="I261" s="4"/>
      <c r="J261" s="4" t="str">
        <f>IF(I261="","",INDEX([1]怪物阵型表!$B:$B,MATCH(I261,[1]怪物阵型表!$A:$A,0)))</f>
        <v/>
      </c>
      <c r="K261" s="4"/>
      <c r="L261" s="4"/>
      <c r="M261" s="4"/>
      <c r="N261" s="4"/>
      <c r="O261" s="4" t="str">
        <f>IF(N261="","",INDEX([2]物品表!$B:$B,MATCH(N261,[2]物品表!$A:$A,0)))</f>
        <v/>
      </c>
      <c r="P261" s="4"/>
      <c r="Q261" s="7" t="s">
        <v>31</v>
      </c>
      <c r="R261" s="7" t="s">
        <v>29</v>
      </c>
      <c r="S261" s="9">
        <f>INDEX('#怪物刷新配置索引'!$E:$E,MATCH(E261&amp;"-"&amp;F261,'#怪物刷新配置索引'!$D:$D,0),1)</f>
        <v>2</v>
      </c>
      <c r="T261" s="4"/>
      <c r="U261" s="9">
        <f>INDEX('#怪物刷新配置索引'!$F:$F,MATCH(E261&amp;"-"&amp;F261,'#怪物刷新配置索引'!$D:$D,0),1)</f>
        <v>3</v>
      </c>
      <c r="V261" s="4" t="str">
        <f t="shared" si="34"/>
        <v/>
      </c>
      <c r="W261" s="4"/>
      <c r="X261" s="4"/>
      <c r="Y261" s="4"/>
      <c r="Z261" s="28"/>
      <c r="AA261" s="77">
        <f>COUNTIF([3]经验升级表!$C:$C,"&lt;="&amp;SUMIFS($AB$4:AB261,$C$4:C261,C261))</f>
        <v>0</v>
      </c>
      <c r="AB261" s="77">
        <f>IFERROR(INDEX([1]怪物表!$U:$U,MATCH(G261,[1]怪物表!$A:$A,0),1)*S261/U261,0)*AC261</f>
        <v>0</v>
      </c>
      <c r="AC261" s="77">
        <f t="shared" ref="AC261:AC324" si="36">IFERROR(INDEX(_xlfn.TEXTSPLIT(F261,"-"),1,2)-INDEX(_xlfn.TEXTSPLIT(F261,"-"),1,1),1)</f>
        <v>30</v>
      </c>
      <c r="AD261" s="77">
        <f>IFERROR(INDEX([1]怪物表!$J:$J,MATCH(G261,[1]怪物表!$A:$A,0),1),0)*AE261</f>
        <v>20</v>
      </c>
      <c r="AE261" s="77">
        <f t="shared" ref="AE261:AE324" si="37">IFERROR(ROUNDUP(AC261*S261/U261,),0)</f>
        <v>20</v>
      </c>
    </row>
    <row r="262" spans="1:46" x14ac:dyDescent="0.45">
      <c r="A262" s="4"/>
      <c r="B262" s="7">
        <v>2991006</v>
      </c>
      <c r="C262" s="6" t="s">
        <v>206</v>
      </c>
      <c r="D262" s="4" t="s">
        <v>122</v>
      </c>
      <c r="E262" s="4">
        <v>20</v>
      </c>
      <c r="F262" s="4" t="s">
        <v>43</v>
      </c>
      <c r="G262" s="4">
        <f>IF(I262="",SUMIFS([1]怪物表!$A:$A,[1]怪物表!$B:$B,C262,[1]怪物表!$C:$C,D262),"")</f>
        <v>1299102</v>
      </c>
      <c r="H262" s="8" t="str">
        <f>IF(G262="","",INDEX([1]怪物表!$C:$C,MATCH(G262,[1]怪物表!$A:$A,0)))</f>
        <v>小狼</v>
      </c>
      <c r="I262" s="4"/>
      <c r="J262" s="4" t="str">
        <f>IF(I262="","",INDEX([1]怪物阵型表!$B:$B,MATCH(I262,[1]怪物阵型表!$A:$A,0)))</f>
        <v/>
      </c>
      <c r="K262" s="4"/>
      <c r="L262" s="4"/>
      <c r="M262" s="4"/>
      <c r="N262" s="4"/>
      <c r="O262" s="4" t="str">
        <f>IF(N262="","",INDEX([2]物品表!$B:$B,MATCH(N262,[2]物品表!$A:$A,0)))</f>
        <v/>
      </c>
      <c r="P262" s="4"/>
      <c r="Q262" s="7" t="s">
        <v>31</v>
      </c>
      <c r="R262" s="7" t="s">
        <v>29</v>
      </c>
      <c r="S262" s="9">
        <f>INDEX('#怪物刷新配置索引'!$E:$E,MATCH(E262&amp;"-"&amp;F262,'#怪物刷新配置索引'!$D:$D,0),1)</f>
        <v>2</v>
      </c>
      <c r="T262" s="4"/>
      <c r="U262" s="9">
        <f>INDEX('#怪物刷新配置索引'!$F:$F,MATCH(E262&amp;"-"&amp;F262,'#怪物刷新配置索引'!$D:$D,0),1)</f>
        <v>3</v>
      </c>
      <c r="V262" s="4" t="str">
        <f t="shared" si="34"/>
        <v/>
      </c>
      <c r="W262" s="4"/>
      <c r="X262" s="4"/>
      <c r="Y262" s="4"/>
      <c r="Z262" s="28"/>
      <c r="AA262" s="77">
        <f>COUNTIF([3]经验升级表!$C:$C,"&lt;="&amp;SUMIFS($AB$4:AB262,$C$4:C262,C262))</f>
        <v>0</v>
      </c>
      <c r="AB262" s="77">
        <f>IFERROR(INDEX([1]怪物表!$U:$U,MATCH(G262,[1]怪物表!$A:$A,0),1)*S262/U262,0)*AC262</f>
        <v>0</v>
      </c>
      <c r="AC262" s="77">
        <f t="shared" si="36"/>
        <v>30</v>
      </c>
      <c r="AD262" s="77">
        <f>IFERROR(INDEX([1]怪物表!$J:$J,MATCH(G262,[1]怪物表!$A:$A,0),1),0)*AE262</f>
        <v>20</v>
      </c>
      <c r="AE262" s="77">
        <f t="shared" si="37"/>
        <v>20</v>
      </c>
    </row>
    <row r="263" spans="1:46" x14ac:dyDescent="0.45">
      <c r="A263" s="4"/>
      <c r="B263" s="7">
        <v>2991007</v>
      </c>
      <c r="C263" s="6" t="s">
        <v>206</v>
      </c>
      <c r="D263" s="4" t="s">
        <v>166</v>
      </c>
      <c r="E263" s="4">
        <v>20</v>
      </c>
      <c r="F263" s="4" t="s">
        <v>43</v>
      </c>
      <c r="G263" s="4">
        <f>IF(I263="",SUMIFS([1]怪物表!$A:$A,[1]怪物表!$B:$B,C263,[1]怪物表!$C:$C,D263),"")</f>
        <v>1299104</v>
      </c>
      <c r="H263" s="8" t="str">
        <f>IF(G263="","",INDEX([1]怪物表!$C:$C,MATCH(G263,[1]怪物表!$A:$A,0)))</f>
        <v>剑兵1</v>
      </c>
      <c r="I263" s="4"/>
      <c r="J263" s="4" t="str">
        <f>IF(I263="","",INDEX([1]怪物阵型表!$B:$B,MATCH(I263,[1]怪物阵型表!$A:$A,0)))</f>
        <v/>
      </c>
      <c r="K263" s="4"/>
      <c r="L263" s="4"/>
      <c r="M263" s="4"/>
      <c r="N263" s="4"/>
      <c r="O263" s="4" t="str">
        <f>IF(N263="","",INDEX([2]物品表!$B:$B,MATCH(N263,[2]物品表!$A:$A,0)))</f>
        <v/>
      </c>
      <c r="P263" s="4"/>
      <c r="Q263" s="7" t="s">
        <v>31</v>
      </c>
      <c r="R263" s="7" t="s">
        <v>29</v>
      </c>
      <c r="S263" s="9">
        <f>INDEX('#怪物刷新配置索引'!$E:$E,MATCH(E263&amp;"-"&amp;F263,'#怪物刷新配置索引'!$D:$D,0),1)</f>
        <v>2</v>
      </c>
      <c r="T263" s="4"/>
      <c r="U263" s="9">
        <f>INDEX('#怪物刷新配置索引'!$F:$F,MATCH(E263&amp;"-"&amp;F263,'#怪物刷新配置索引'!$D:$D,0),1)</f>
        <v>3</v>
      </c>
      <c r="V263" s="4" t="str">
        <f t="shared" si="34"/>
        <v/>
      </c>
      <c r="W263" s="4"/>
      <c r="X263" s="4"/>
      <c r="Y263" s="4"/>
      <c r="Z263" s="28"/>
      <c r="AA263" s="77">
        <f>COUNTIF([3]经验升级表!$C:$C,"&lt;="&amp;SUMIFS($AB$4:AB263,$C$4:C263,C263))</f>
        <v>0</v>
      </c>
      <c r="AB263" s="77">
        <f>IFERROR(INDEX([1]怪物表!$U:$U,MATCH(G263,[1]怪物表!$A:$A,0),1)*S263/U263,0)*AC263</f>
        <v>0</v>
      </c>
      <c r="AC263" s="77">
        <f t="shared" si="36"/>
        <v>30</v>
      </c>
      <c r="AD263" s="77">
        <f>IFERROR(INDEX([1]怪物表!$J:$J,MATCH(G263,[1]怪物表!$A:$A,0),1),0)*AE263</f>
        <v>20</v>
      </c>
      <c r="AE263" s="77">
        <f t="shared" si="37"/>
        <v>20</v>
      </c>
    </row>
    <row r="264" spans="1:46" s="46" customFormat="1" x14ac:dyDescent="0.45">
      <c r="A264" s="20"/>
      <c r="B264" s="21">
        <v>2991008</v>
      </c>
      <c r="C264" s="22" t="s">
        <v>206</v>
      </c>
      <c r="D264" s="20" t="s">
        <v>148</v>
      </c>
      <c r="E264" s="21"/>
      <c r="F264" s="20">
        <v>60</v>
      </c>
      <c r="G264" s="20">
        <f>IF(I264="",SUMIFS([1]怪物表!$A:$A,[1]怪物表!$B:$B,C264,[1]怪物表!$C:$C,D264),"")</f>
        <v>1299110</v>
      </c>
      <c r="H264" s="23" t="str">
        <f>IF(G264="","",INDEX([1]怪物表!$C:$C,MATCH(G264,[1]怪物表!$A:$A,0)))</f>
        <v>狼人</v>
      </c>
      <c r="I264" s="20" t="s">
        <v>54</v>
      </c>
      <c r="J264" s="20" t="str">
        <f>IF(I264="","",INDEX([1]怪物阵型表!$B:$B,MATCH(I264,[1]怪物阵型表!$A:$A,0)))</f>
        <v/>
      </c>
      <c r="K264" s="20"/>
      <c r="L264" s="20"/>
      <c r="M264" s="20"/>
      <c r="N264" s="20"/>
      <c r="O264" s="20" t="str">
        <f>IF(N264="","",INDEX([2]物品表!$B:$B,MATCH(N264,[2]物品表!$A:$A,0)))</f>
        <v/>
      </c>
      <c r="P264" s="20"/>
      <c r="Q264" s="21" t="s">
        <v>120</v>
      </c>
      <c r="R264" s="21" t="s">
        <v>29</v>
      </c>
      <c r="S264" s="24">
        <v>1</v>
      </c>
      <c r="T264" s="20"/>
      <c r="U264" s="24">
        <v>0</v>
      </c>
      <c r="V264" s="20" t="str">
        <f t="shared" si="34"/>
        <v/>
      </c>
      <c r="W264" s="20"/>
      <c r="X264" s="20"/>
      <c r="Y264" s="20"/>
      <c r="Z264" s="79"/>
      <c r="AA264" s="77">
        <f>COUNTIF([3]经验升级表!$C:$C,"&lt;="&amp;SUMIFS($AB$4:AB264,$C$4:C264,C264))</f>
        <v>0</v>
      </c>
      <c r="AB264" s="77">
        <f>IFERROR(INDEX([1]怪物表!$U:$U,MATCH(G264,[1]怪物表!$A:$A,0),1)*S264/U264,0)*AC264</f>
        <v>0</v>
      </c>
      <c r="AC264" s="77">
        <f t="shared" si="36"/>
        <v>1</v>
      </c>
      <c r="AD264" s="77">
        <f>IFERROR(INDEX([1]怪物表!$J:$J,MATCH(G264,[1]怪物表!$A:$A,0),1),0)*AE264</f>
        <v>0</v>
      </c>
      <c r="AE264" s="77">
        <f t="shared" si="37"/>
        <v>0</v>
      </c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</row>
    <row r="265" spans="1:46" x14ac:dyDescent="0.45">
      <c r="A265" s="4"/>
      <c r="B265" s="7">
        <v>2991009</v>
      </c>
      <c r="C265" s="6" t="s">
        <v>206</v>
      </c>
      <c r="D265" s="4"/>
      <c r="E265" s="7"/>
      <c r="F265" s="4">
        <v>60</v>
      </c>
      <c r="G265" s="4" t="str">
        <f>IF(I265="",SUMIFS([1]怪物表!$A:$A,[1]怪物表!$B:$B,C265,[1]怪物表!$C:$C,D265),"")</f>
        <v/>
      </c>
      <c r="H265" s="8" t="str">
        <f>IF(G265="","",INDEX([1]怪物表!$C:$C,MATCH(G265,[1]怪物表!$A:$A,0)))</f>
        <v/>
      </c>
      <c r="I265" s="4">
        <v>299101</v>
      </c>
      <c r="J265" s="4" t="str">
        <f>IF(I265="","",INDEX([1]怪物阵型表!$B:$B,MATCH(I265,[1]怪物阵型表!$A:$A,0)))</f>
        <v>冲锋阵型</v>
      </c>
      <c r="K265" s="4"/>
      <c r="L265" s="4"/>
      <c r="M265" s="4"/>
      <c r="N265" s="4"/>
      <c r="O265" s="4" t="str">
        <f>IF(N265="","",INDEX([2]物品表!$B:$B,MATCH(N265,[2]物品表!$A:$A,0)))</f>
        <v/>
      </c>
      <c r="P265" s="4"/>
      <c r="Q265" s="7" t="s">
        <v>309</v>
      </c>
      <c r="R265" s="7" t="s">
        <v>29</v>
      </c>
      <c r="S265" s="9">
        <v>1</v>
      </c>
      <c r="T265" s="4"/>
      <c r="U265" s="9">
        <v>0</v>
      </c>
      <c r="V265" s="4" t="str">
        <f t="shared" ref="V265:V268" si="38">IF(W265=1,"TID_Survivor_Notice_Occur_2",IF(W265=2,"TID_Survivor_Notice_Occur_1",""))</f>
        <v/>
      </c>
      <c r="W265" s="4"/>
      <c r="X265" s="4"/>
      <c r="Y265" s="4"/>
      <c r="Z265" s="28"/>
      <c r="AA265" s="77">
        <f>COUNTIF([3]经验升级表!$C:$C,"&lt;="&amp;SUMIFS($AB$4:AB265,$C$4:C265,C265))</f>
        <v>0</v>
      </c>
      <c r="AB265" s="77">
        <f>IFERROR(INDEX([1]怪物表!$U:$U,MATCH(G265,[1]怪物表!$A:$A,0),1)*S265/U265,0)*AC265</f>
        <v>0</v>
      </c>
      <c r="AC265" s="77">
        <f t="shared" si="36"/>
        <v>1</v>
      </c>
      <c r="AD265" s="77">
        <f>IFERROR(INDEX([1]怪物表!$J:$J,MATCH(G265,[1]怪物表!$A:$A,0),1),0)*AE265</f>
        <v>0</v>
      </c>
      <c r="AE265" s="77">
        <f t="shared" si="37"/>
        <v>0</v>
      </c>
    </row>
    <row r="266" spans="1:46" x14ac:dyDescent="0.45">
      <c r="A266" s="4"/>
      <c r="B266" s="7">
        <v>2991010</v>
      </c>
      <c r="C266" s="6" t="s">
        <v>206</v>
      </c>
      <c r="D266" s="4"/>
      <c r="E266" s="7"/>
      <c r="F266" s="4">
        <v>60</v>
      </c>
      <c r="G266" s="4" t="str">
        <f>IF(I266="",SUMIFS([1]怪物表!$A:$A,[1]怪物表!$B:$B,C266,[1]怪物表!$C:$C,D266),"")</f>
        <v/>
      </c>
      <c r="H266" s="8" t="str">
        <f>IF(G266="","",INDEX([1]怪物表!$C:$C,MATCH(G266,[1]怪物表!$A:$A,0)))</f>
        <v/>
      </c>
      <c r="I266" s="4">
        <v>299101</v>
      </c>
      <c r="J266" s="4" t="str">
        <f>IF(I266="","",INDEX([1]怪物阵型表!$B:$B,MATCH(I266,[1]怪物阵型表!$A:$A,0)))</f>
        <v>冲锋阵型</v>
      </c>
      <c r="K266" s="4"/>
      <c r="L266" s="4"/>
      <c r="M266" s="4"/>
      <c r="N266" s="4"/>
      <c r="O266" s="4" t="str">
        <f>IF(N266="","",INDEX([2]物品表!$B:$B,MATCH(N266,[2]物品表!$A:$A,0)))</f>
        <v/>
      </c>
      <c r="P266" s="4"/>
      <c r="Q266" s="7" t="s">
        <v>309</v>
      </c>
      <c r="R266" s="7" t="s">
        <v>29</v>
      </c>
      <c r="S266" s="9">
        <v>1</v>
      </c>
      <c r="T266" s="4"/>
      <c r="U266" s="9">
        <v>0</v>
      </c>
      <c r="V266" s="4" t="str">
        <f t="shared" ref="V266:V267" si="39">IF(W266=1,"TID_Survivor_Notice_Occur_2",IF(W266=2,"TID_Survivor_Notice_Occur_1",""))</f>
        <v/>
      </c>
      <c r="W266" s="4"/>
      <c r="X266" s="4"/>
      <c r="Y266" s="4"/>
      <c r="Z266" s="28"/>
      <c r="AA266" s="77">
        <f>COUNTIF([3]经验升级表!$C:$C,"&lt;="&amp;SUMIFS($AB$4:AB266,$C$4:C266,C266))</f>
        <v>0</v>
      </c>
      <c r="AB266" s="77">
        <f>IFERROR(INDEX([1]怪物表!$U:$U,MATCH(G266,[1]怪物表!$A:$A,0),1)*S266/U266,0)*AC266</f>
        <v>0</v>
      </c>
      <c r="AC266" s="77">
        <f t="shared" si="36"/>
        <v>1</v>
      </c>
      <c r="AD266" s="77">
        <f>IFERROR(INDEX([1]怪物表!$J:$J,MATCH(G266,[1]怪物表!$A:$A,0),1),0)*AE266</f>
        <v>0</v>
      </c>
      <c r="AE266" s="77">
        <f t="shared" si="37"/>
        <v>0</v>
      </c>
    </row>
    <row r="267" spans="1:46" x14ac:dyDescent="0.45">
      <c r="A267" s="4"/>
      <c r="B267" s="7">
        <v>2991011</v>
      </c>
      <c r="C267" s="6" t="s">
        <v>206</v>
      </c>
      <c r="D267" s="4"/>
      <c r="E267" s="7"/>
      <c r="F267" s="4">
        <v>70</v>
      </c>
      <c r="G267" s="4" t="str">
        <f>IF(I267="",SUMIFS([1]怪物表!$A:$A,[1]怪物表!$B:$B,C267,[1]怪物表!$C:$C,D267),"")</f>
        <v/>
      </c>
      <c r="H267" s="8" t="str">
        <f>IF(G267="","",INDEX([1]怪物表!$C:$C,MATCH(G267,[1]怪物表!$A:$A,0)))</f>
        <v/>
      </c>
      <c r="I267" s="4">
        <v>299101</v>
      </c>
      <c r="J267" s="4" t="str">
        <f>IF(I267="","",INDEX([1]怪物阵型表!$B:$B,MATCH(I267,[1]怪物阵型表!$A:$A,0)))</f>
        <v>冲锋阵型</v>
      </c>
      <c r="K267" s="4"/>
      <c r="L267" s="4"/>
      <c r="M267" s="4"/>
      <c r="N267" s="4"/>
      <c r="O267" s="4" t="str">
        <f>IF(N267="","",INDEX([2]物品表!$B:$B,MATCH(N267,[2]物品表!$A:$A,0)))</f>
        <v/>
      </c>
      <c r="P267" s="4"/>
      <c r="Q267" s="7" t="s">
        <v>309</v>
      </c>
      <c r="R267" s="7" t="s">
        <v>29</v>
      </c>
      <c r="S267" s="9">
        <v>1</v>
      </c>
      <c r="T267" s="4"/>
      <c r="U267" s="9">
        <v>0</v>
      </c>
      <c r="V267" s="4" t="str">
        <f t="shared" si="39"/>
        <v/>
      </c>
      <c r="W267" s="4"/>
      <c r="X267" s="4"/>
      <c r="Y267" s="4"/>
      <c r="Z267" s="28"/>
      <c r="AA267" s="77">
        <f>COUNTIF([3]经验升级表!$C:$C,"&lt;="&amp;SUMIFS($AB$4:AB267,$C$4:C267,C267))</f>
        <v>0</v>
      </c>
      <c r="AB267" s="77">
        <f>IFERROR(INDEX([1]怪物表!$U:$U,MATCH(G267,[1]怪物表!$A:$A,0),1)*S267/U267,0)*AC267</f>
        <v>0</v>
      </c>
      <c r="AC267" s="77">
        <f t="shared" si="36"/>
        <v>1</v>
      </c>
      <c r="AD267" s="77">
        <f>IFERROR(INDEX([1]怪物表!$J:$J,MATCH(G267,[1]怪物表!$A:$A,0),1),0)*AE267</f>
        <v>0</v>
      </c>
      <c r="AE267" s="77">
        <f t="shared" si="37"/>
        <v>0</v>
      </c>
    </row>
    <row r="268" spans="1:46" x14ac:dyDescent="0.45">
      <c r="A268" s="4"/>
      <c r="B268" s="7">
        <v>2991012</v>
      </c>
      <c r="C268" s="6" t="s">
        <v>206</v>
      </c>
      <c r="D268" s="4"/>
      <c r="E268" s="7"/>
      <c r="F268" s="4">
        <v>70</v>
      </c>
      <c r="G268" s="4" t="str">
        <f>IF(I268="",SUMIFS([1]怪物表!$A:$A,[1]怪物表!$B:$B,C268,[1]怪物表!$C:$C,D268),"")</f>
        <v/>
      </c>
      <c r="H268" s="8" t="str">
        <f>IF(G268="","",INDEX([1]怪物表!$C:$C,MATCH(G268,[1]怪物表!$A:$A,0)))</f>
        <v/>
      </c>
      <c r="I268" s="4">
        <v>299101</v>
      </c>
      <c r="J268" s="4" t="str">
        <f>IF(I268="","",INDEX([1]怪物阵型表!$B:$B,MATCH(I268,[1]怪物阵型表!$A:$A,0)))</f>
        <v>冲锋阵型</v>
      </c>
      <c r="K268" s="4"/>
      <c r="L268" s="4"/>
      <c r="M268" s="4"/>
      <c r="N268" s="4"/>
      <c r="O268" s="4" t="str">
        <f>IF(N268="","",INDEX([2]物品表!$B:$B,MATCH(N268,[2]物品表!$A:$A,0)))</f>
        <v/>
      </c>
      <c r="P268" s="4"/>
      <c r="Q268" s="7" t="s">
        <v>309</v>
      </c>
      <c r="R268" s="7" t="s">
        <v>29</v>
      </c>
      <c r="S268" s="9">
        <v>1</v>
      </c>
      <c r="T268" s="4"/>
      <c r="U268" s="9">
        <v>0</v>
      </c>
      <c r="V268" s="4" t="str">
        <f t="shared" si="38"/>
        <v/>
      </c>
      <c r="W268" s="4"/>
      <c r="X268" s="4"/>
      <c r="Y268" s="4"/>
      <c r="Z268" s="28"/>
      <c r="AA268" s="77">
        <f>COUNTIF([3]经验升级表!$C:$C,"&lt;="&amp;SUMIFS($AB$4:AB268,$C$4:C268,C268))</f>
        <v>0</v>
      </c>
      <c r="AB268" s="77">
        <f>IFERROR(INDEX([1]怪物表!$U:$U,MATCH(G268,[1]怪物表!$A:$A,0),1)*S268/U268,0)*AC268</f>
        <v>0</v>
      </c>
      <c r="AC268" s="77">
        <f t="shared" si="36"/>
        <v>1</v>
      </c>
      <c r="AD268" s="77">
        <f>IFERROR(INDEX([1]怪物表!$J:$J,MATCH(G268,[1]怪物表!$A:$A,0),1),0)*AE268</f>
        <v>0</v>
      </c>
      <c r="AE268" s="77">
        <f t="shared" si="37"/>
        <v>0</v>
      </c>
    </row>
    <row r="269" spans="1:46" x14ac:dyDescent="0.45">
      <c r="A269" s="4"/>
      <c r="B269" s="7">
        <v>2991013</v>
      </c>
      <c r="C269" s="6" t="s">
        <v>206</v>
      </c>
      <c r="D269" s="4" t="s">
        <v>166</v>
      </c>
      <c r="E269" s="7">
        <v>45</v>
      </c>
      <c r="F269" s="4" t="s">
        <v>32</v>
      </c>
      <c r="G269" s="4">
        <f>IF(I269="",SUMIFS([1]怪物表!$A:$A,[1]怪物表!$B:$B,C269,[1]怪物表!$C:$C,D269),"")</f>
        <v>1299104</v>
      </c>
      <c r="H269" s="8" t="str">
        <f>IF(G269="","",INDEX([1]怪物表!$C:$C,MATCH(G269,[1]怪物表!$A:$A,0)))</f>
        <v>剑兵1</v>
      </c>
      <c r="I269" s="4"/>
      <c r="J269" s="4" t="str">
        <f>IF(I269="","",INDEX([1]怪物阵型表!$B:$B,MATCH(I269,[1]怪物阵型表!$A:$A,0)))</f>
        <v/>
      </c>
      <c r="K269" s="4"/>
      <c r="L269" s="4"/>
      <c r="M269" s="4"/>
      <c r="N269" s="4"/>
      <c r="O269" s="4" t="str">
        <f>IF(N269="","",INDEX([2]物品表!$B:$B,MATCH(N269,[2]物品表!$A:$A,0)))</f>
        <v/>
      </c>
      <c r="P269" s="4"/>
      <c r="Q269" s="7" t="s">
        <v>31</v>
      </c>
      <c r="R269" s="7" t="s">
        <v>29</v>
      </c>
      <c r="S269" s="9">
        <f>INDEX('#怪物刷新配置索引'!$E:$E,MATCH(E269&amp;"-"&amp;F269,'#怪物刷新配置索引'!$D:$D,0),1)</f>
        <v>3</v>
      </c>
      <c r="T269" s="4"/>
      <c r="U269" s="9">
        <f>INDEX('#怪物刷新配置索引'!$F:$F,MATCH(E269&amp;"-"&amp;F269,'#怪物刷新配置索引'!$D:$D,0),1)</f>
        <v>2</v>
      </c>
      <c r="V269" s="4" t="str">
        <f t="shared" si="34"/>
        <v/>
      </c>
      <c r="W269" s="4"/>
      <c r="X269" s="4"/>
      <c r="Y269" s="4"/>
      <c r="Z269" s="28"/>
      <c r="AA269" s="77">
        <f>COUNTIF([3]经验升级表!$C:$C,"&lt;="&amp;SUMIFS($AB$4:AB269,$C$4:C269,C269))</f>
        <v>0</v>
      </c>
      <c r="AB269" s="77">
        <f>IFERROR(INDEX([1]怪物表!$U:$U,MATCH(G269,[1]怪物表!$A:$A,0),1)*S269/U269,0)*AC269</f>
        <v>0</v>
      </c>
      <c r="AC269" s="77">
        <f t="shared" si="36"/>
        <v>30</v>
      </c>
      <c r="AD269" s="77">
        <f>IFERROR(INDEX([1]怪物表!$J:$J,MATCH(G269,[1]怪物表!$A:$A,0),1),0)*AE269</f>
        <v>45</v>
      </c>
      <c r="AE269" s="77">
        <f t="shared" si="37"/>
        <v>45</v>
      </c>
    </row>
    <row r="270" spans="1:46" x14ac:dyDescent="0.45">
      <c r="A270" s="4"/>
      <c r="B270" s="7">
        <v>2991014</v>
      </c>
      <c r="C270" s="6" t="s">
        <v>206</v>
      </c>
      <c r="D270" s="4" t="s">
        <v>166</v>
      </c>
      <c r="E270" s="7">
        <v>50</v>
      </c>
      <c r="F270" s="4" t="s">
        <v>32</v>
      </c>
      <c r="G270" s="4">
        <f>IF(I270="",SUMIFS([1]怪物表!$A:$A,[1]怪物表!$B:$B,C270,[1]怪物表!$C:$C,D270),"")</f>
        <v>1299104</v>
      </c>
      <c r="H270" s="8" t="str">
        <f>IF(G270="","",INDEX([1]怪物表!$C:$C,MATCH(G270,[1]怪物表!$A:$A,0)))</f>
        <v>剑兵1</v>
      </c>
      <c r="I270" s="4"/>
      <c r="J270" s="4" t="str">
        <f>IF(I270="","",INDEX([1]怪物阵型表!$B:$B,MATCH(I270,[1]怪物阵型表!$A:$A,0)))</f>
        <v/>
      </c>
      <c r="K270" s="4"/>
      <c r="L270" s="4"/>
      <c r="M270" s="4"/>
      <c r="N270" s="4"/>
      <c r="O270" s="4" t="str">
        <f>IF(N270="","",INDEX([2]物品表!$B:$B,MATCH(N270,[2]物品表!$A:$A,0)))</f>
        <v/>
      </c>
      <c r="P270" s="4"/>
      <c r="Q270" s="7" t="s">
        <v>31</v>
      </c>
      <c r="R270" s="7" t="s">
        <v>29</v>
      </c>
      <c r="S270" s="9">
        <f>INDEX('#怪物刷新配置索引'!$E:$E,MATCH(E270&amp;"-"&amp;F270,'#怪物刷新配置索引'!$D:$D,0),1)</f>
        <v>5</v>
      </c>
      <c r="T270" s="4"/>
      <c r="U270" s="9">
        <f>INDEX('#怪物刷新配置索引'!$F:$F,MATCH(E270&amp;"-"&amp;F270,'#怪物刷新配置索引'!$D:$D,0),1)</f>
        <v>3</v>
      </c>
      <c r="V270" s="4" t="str">
        <f t="shared" si="34"/>
        <v/>
      </c>
      <c r="W270" s="4"/>
      <c r="X270" s="4"/>
      <c r="Y270" s="4"/>
      <c r="Z270" s="28"/>
      <c r="AA270" s="77">
        <f>COUNTIF([3]经验升级表!$C:$C,"&lt;="&amp;SUMIFS($AB$4:AB270,$C$4:C270,C270))</f>
        <v>0</v>
      </c>
      <c r="AB270" s="77">
        <f>IFERROR(INDEX([1]怪物表!$U:$U,MATCH(G270,[1]怪物表!$A:$A,0),1)*S270/U270,0)*AC270</f>
        <v>0</v>
      </c>
      <c r="AC270" s="77">
        <f t="shared" si="36"/>
        <v>30</v>
      </c>
      <c r="AD270" s="77">
        <f>IFERROR(INDEX([1]怪物表!$J:$J,MATCH(G270,[1]怪物表!$A:$A,0),1),0)*AE270</f>
        <v>50</v>
      </c>
      <c r="AE270" s="77">
        <f t="shared" si="37"/>
        <v>50</v>
      </c>
    </row>
    <row r="271" spans="1:46" x14ac:dyDescent="0.45">
      <c r="A271" s="4"/>
      <c r="B271" s="7">
        <v>2991015</v>
      </c>
      <c r="C271" s="6" t="s">
        <v>206</v>
      </c>
      <c r="D271" s="4" t="s">
        <v>167</v>
      </c>
      <c r="E271" s="7">
        <v>10</v>
      </c>
      <c r="F271" s="4" t="s">
        <v>32</v>
      </c>
      <c r="G271" s="4">
        <f>IF(I271="",SUMIFS([1]怪物表!$A:$A,[1]怪物表!$B:$B,C271,[1]怪物表!$C:$C,D271),"")</f>
        <v>1299106</v>
      </c>
      <c r="H271" s="8" t="str">
        <f>IF(G271="","",INDEX([1]怪物表!$C:$C,MATCH(G271,[1]怪物表!$A:$A,0)))</f>
        <v>骑兵1</v>
      </c>
      <c r="I271" s="4"/>
      <c r="J271" s="4" t="str">
        <f>IF(I271="","",INDEX([1]怪物阵型表!$B:$B,MATCH(I271,[1]怪物阵型表!$A:$A,0)))</f>
        <v/>
      </c>
      <c r="K271" s="4"/>
      <c r="L271" s="4"/>
      <c r="M271" s="4"/>
      <c r="N271" s="4"/>
      <c r="O271" s="4" t="str">
        <f>IF(N271="","",INDEX([2]物品表!$B:$B,MATCH(N271,[2]物品表!$A:$A,0)))</f>
        <v/>
      </c>
      <c r="P271" s="4"/>
      <c r="Q271" s="7" t="s">
        <v>31</v>
      </c>
      <c r="R271" s="7" t="s">
        <v>29</v>
      </c>
      <c r="S271" s="9">
        <f>INDEX('#怪物刷新配置索引'!$E:$E,MATCH(E271&amp;"-"&amp;F271,'#怪物刷新配置索引'!$D:$D,0),1)</f>
        <v>1</v>
      </c>
      <c r="T271" s="4"/>
      <c r="U271" s="9">
        <f>INDEX('#怪物刷新配置索引'!$F:$F,MATCH(E271&amp;"-"&amp;F271,'#怪物刷新配置索引'!$D:$D,0),1)</f>
        <v>3</v>
      </c>
      <c r="V271" s="4" t="str">
        <f t="shared" si="34"/>
        <v/>
      </c>
      <c r="W271" s="4"/>
      <c r="X271" s="4"/>
      <c r="Y271" s="4"/>
      <c r="Z271" s="28"/>
      <c r="AA271" s="77">
        <f>COUNTIF([3]经验升级表!$C:$C,"&lt;="&amp;SUMIFS($AB$4:AB271,$C$4:C271,C271))</f>
        <v>0</v>
      </c>
      <c r="AB271" s="77">
        <f>IFERROR(INDEX([1]怪物表!$U:$U,MATCH(G271,[1]怪物表!$A:$A,0),1)*S271/U271,0)*AC271</f>
        <v>0</v>
      </c>
      <c r="AC271" s="77">
        <f t="shared" si="36"/>
        <v>30</v>
      </c>
      <c r="AD271" s="77">
        <f>IFERROR(INDEX([1]怪物表!$J:$J,MATCH(G271,[1]怪物表!$A:$A,0),1),0)*AE271</f>
        <v>10</v>
      </c>
      <c r="AE271" s="77">
        <f t="shared" si="37"/>
        <v>10</v>
      </c>
    </row>
    <row r="272" spans="1:46" x14ac:dyDescent="0.45">
      <c r="A272" s="4"/>
      <c r="B272" s="7">
        <v>2991016</v>
      </c>
      <c r="C272" s="6" t="s">
        <v>206</v>
      </c>
      <c r="D272" s="4" t="s">
        <v>166</v>
      </c>
      <c r="E272" s="7">
        <v>45</v>
      </c>
      <c r="F272" s="4" t="s">
        <v>58</v>
      </c>
      <c r="G272" s="4">
        <f>IF(I272="",SUMIFS([1]怪物表!$A:$A,[1]怪物表!$B:$B,C272,[1]怪物表!$C:$C,D272),"")</f>
        <v>1299104</v>
      </c>
      <c r="H272" s="8" t="str">
        <f>IF(G272="","",INDEX([1]怪物表!$C:$C,MATCH(G272,[1]怪物表!$A:$A,0)))</f>
        <v>剑兵1</v>
      </c>
      <c r="I272" s="4"/>
      <c r="J272" s="4" t="str">
        <f>IF(I272="","",INDEX([1]怪物阵型表!$B:$B,MATCH(I272,[1]怪物阵型表!$A:$A,0)))</f>
        <v/>
      </c>
      <c r="K272" s="4"/>
      <c r="L272" s="4"/>
      <c r="M272" s="4"/>
      <c r="N272" s="4"/>
      <c r="O272" s="4" t="str">
        <f>IF(N272="","",INDEX([2]物品表!$B:$B,MATCH(N272,[2]物品表!$A:$A,0)))</f>
        <v/>
      </c>
      <c r="P272" s="4"/>
      <c r="Q272" s="7" t="s">
        <v>31</v>
      </c>
      <c r="R272" s="7" t="s">
        <v>29</v>
      </c>
      <c r="S272" s="9">
        <f>INDEX('#怪物刷新配置索引'!$E:$E,MATCH(E272&amp;"-"&amp;F272,'#怪物刷新配置索引'!$D:$D,0),1)</f>
        <v>3</v>
      </c>
      <c r="T272" s="4"/>
      <c r="U272" s="9">
        <f>INDEX('#怪物刷新配置索引'!$F:$F,MATCH(E272&amp;"-"&amp;F272,'#怪物刷新配置索引'!$D:$D,0),1)</f>
        <v>2</v>
      </c>
      <c r="V272" s="4" t="str">
        <f t="shared" si="34"/>
        <v/>
      </c>
      <c r="W272" s="4"/>
      <c r="X272" s="4"/>
      <c r="Y272" s="4"/>
      <c r="Z272" s="28"/>
      <c r="AA272" s="77">
        <f>COUNTIF([3]经验升级表!$C:$C,"&lt;="&amp;SUMIFS($AB$4:AB272,$C$4:C272,C272))</f>
        <v>0</v>
      </c>
      <c r="AB272" s="77">
        <f>IFERROR(INDEX([1]怪物表!$U:$U,MATCH(G272,[1]怪物表!$A:$A,0),1)*S272/U272,0)*AC272</f>
        <v>0</v>
      </c>
      <c r="AC272" s="77">
        <f t="shared" si="36"/>
        <v>30</v>
      </c>
      <c r="AD272" s="77">
        <f>IFERROR(INDEX([1]怪物表!$J:$J,MATCH(G272,[1]怪物表!$A:$A,0),1),0)*AE272</f>
        <v>45</v>
      </c>
      <c r="AE272" s="77">
        <f t="shared" si="37"/>
        <v>45</v>
      </c>
    </row>
    <row r="273" spans="1:31" x14ac:dyDescent="0.45">
      <c r="A273" s="4"/>
      <c r="B273" s="7">
        <v>2991017</v>
      </c>
      <c r="C273" s="6" t="s">
        <v>206</v>
      </c>
      <c r="D273" s="4" t="s">
        <v>166</v>
      </c>
      <c r="E273" s="7">
        <v>60</v>
      </c>
      <c r="F273" s="4" t="s">
        <v>58</v>
      </c>
      <c r="G273" s="4">
        <f>IF(I273="",SUMIFS([1]怪物表!$A:$A,[1]怪物表!$B:$B,C273,[1]怪物表!$C:$C,D273),"")</f>
        <v>1299104</v>
      </c>
      <c r="H273" s="8" t="str">
        <f>IF(G273="","",INDEX([1]怪物表!$C:$C,MATCH(G273,[1]怪物表!$A:$A,0)))</f>
        <v>剑兵1</v>
      </c>
      <c r="I273" s="4"/>
      <c r="J273" s="4" t="str">
        <f>IF(I273="","",INDEX([1]怪物阵型表!$B:$B,MATCH(I273,[1]怪物阵型表!$A:$A,0)))</f>
        <v/>
      </c>
      <c r="K273" s="4"/>
      <c r="L273" s="4"/>
      <c r="M273" s="4"/>
      <c r="N273" s="4"/>
      <c r="O273" s="4" t="str">
        <f>IF(N273="","",INDEX([2]物品表!$B:$B,MATCH(N273,[2]物品表!$A:$A,0)))</f>
        <v/>
      </c>
      <c r="P273" s="4"/>
      <c r="Q273" s="7" t="s">
        <v>31</v>
      </c>
      <c r="R273" s="7" t="s">
        <v>29</v>
      </c>
      <c r="S273" s="9">
        <f>INDEX('#怪物刷新配置索引'!$E:$E,MATCH(E273&amp;"-"&amp;F273,'#怪物刷新配置索引'!$D:$D,0),1)</f>
        <v>2</v>
      </c>
      <c r="T273" s="4"/>
      <c r="U273" s="9">
        <f>INDEX('#怪物刷新配置索引'!$F:$F,MATCH(E273&amp;"-"&amp;F273,'#怪物刷新配置索引'!$D:$D,0),1)</f>
        <v>1</v>
      </c>
      <c r="V273" s="4" t="str">
        <f t="shared" si="34"/>
        <v/>
      </c>
      <c r="W273" s="4"/>
      <c r="X273" s="4"/>
      <c r="Y273" s="4"/>
      <c r="Z273" s="28"/>
      <c r="AA273" s="77">
        <f>COUNTIF([3]经验升级表!$C:$C,"&lt;="&amp;SUMIFS($AB$4:AB273,$C$4:C273,C273))</f>
        <v>0</v>
      </c>
      <c r="AB273" s="77">
        <f>IFERROR(INDEX([1]怪物表!$U:$U,MATCH(G273,[1]怪物表!$A:$A,0),1)*S273/U273,0)*AC273</f>
        <v>0</v>
      </c>
      <c r="AC273" s="77">
        <f t="shared" si="36"/>
        <v>30</v>
      </c>
      <c r="AD273" s="77">
        <f>IFERROR(INDEX([1]怪物表!$J:$J,MATCH(G273,[1]怪物表!$A:$A,0),1),0)*AE273</f>
        <v>60</v>
      </c>
      <c r="AE273" s="77">
        <f t="shared" si="37"/>
        <v>60</v>
      </c>
    </row>
    <row r="274" spans="1:31" x14ac:dyDescent="0.45">
      <c r="A274" s="4"/>
      <c r="B274" s="7">
        <v>2991018</v>
      </c>
      <c r="C274" s="6" t="s">
        <v>206</v>
      </c>
      <c r="D274" s="4" t="s">
        <v>167</v>
      </c>
      <c r="E274" s="7">
        <v>10</v>
      </c>
      <c r="F274" s="4" t="s">
        <v>58</v>
      </c>
      <c r="G274" s="4">
        <f>IF(I274="",SUMIFS([1]怪物表!$A:$A,[1]怪物表!$B:$B,C274,[1]怪物表!$C:$C,D274),"")</f>
        <v>1299106</v>
      </c>
      <c r="H274" s="8" t="str">
        <f>IF(G274="","",INDEX([1]怪物表!$C:$C,MATCH(G274,[1]怪物表!$A:$A,0)))</f>
        <v>骑兵1</v>
      </c>
      <c r="I274" s="4"/>
      <c r="J274" s="4" t="str">
        <f>IF(I274="","",INDEX([1]怪物阵型表!$B:$B,MATCH(I274,[1]怪物阵型表!$A:$A,0)))</f>
        <v/>
      </c>
      <c r="K274" s="4"/>
      <c r="L274" s="4"/>
      <c r="M274" s="4"/>
      <c r="N274" s="4"/>
      <c r="O274" s="4" t="str">
        <f>IF(N274="","",INDEX([2]物品表!$B:$B,MATCH(N274,[2]物品表!$A:$A,0)))</f>
        <v/>
      </c>
      <c r="P274" s="4"/>
      <c r="Q274" s="7" t="s">
        <v>31</v>
      </c>
      <c r="R274" s="7" t="s">
        <v>29</v>
      </c>
      <c r="S274" s="9">
        <f>INDEX('#怪物刷新配置索引'!$E:$E,MATCH(E274&amp;"-"&amp;F274,'#怪物刷新配置索引'!$D:$D,0),1)</f>
        <v>2</v>
      </c>
      <c r="T274" s="4"/>
      <c r="U274" s="9">
        <f>INDEX('#怪物刷新配置索引'!$F:$F,MATCH(E274&amp;"-"&amp;F274,'#怪物刷新配置索引'!$D:$D,0),1)</f>
        <v>6</v>
      </c>
      <c r="V274" s="4" t="str">
        <f t="shared" si="34"/>
        <v/>
      </c>
      <c r="W274" s="4"/>
      <c r="X274" s="4"/>
      <c r="Y274" s="4"/>
      <c r="Z274" s="28"/>
      <c r="AA274" s="77">
        <f>COUNTIF([3]经验升级表!$C:$C,"&lt;="&amp;SUMIFS($AB$4:AB274,$C$4:C274,C274))</f>
        <v>0</v>
      </c>
      <c r="AB274" s="77">
        <f>IFERROR(INDEX([1]怪物表!$U:$U,MATCH(G274,[1]怪物表!$A:$A,0),1)*S274/U274,0)*AC274</f>
        <v>0</v>
      </c>
      <c r="AC274" s="77">
        <f t="shared" si="36"/>
        <v>30</v>
      </c>
      <c r="AD274" s="77">
        <f>IFERROR(INDEX([1]怪物表!$J:$J,MATCH(G274,[1]怪物表!$A:$A,0),1),0)*AE274</f>
        <v>10</v>
      </c>
      <c r="AE274" s="77">
        <f t="shared" si="37"/>
        <v>10</v>
      </c>
    </row>
    <row r="275" spans="1:31" x14ac:dyDescent="0.45">
      <c r="A275" s="4"/>
      <c r="B275" s="7">
        <v>2991019</v>
      </c>
      <c r="C275" s="6" t="s">
        <v>206</v>
      </c>
      <c r="D275" s="4" t="s">
        <v>125</v>
      </c>
      <c r="E275" s="7">
        <v>30</v>
      </c>
      <c r="F275" s="4" t="s">
        <v>38</v>
      </c>
      <c r="G275" s="4">
        <f>IF(I275="",SUMIFS([1]怪物表!$A:$A,[1]怪物表!$B:$B,C275,[1]怪物表!$C:$C,D275),"")</f>
        <v>1299103</v>
      </c>
      <c r="H275" s="8" t="str">
        <f>IF(G275="","",INDEX([1]怪物表!$C:$C,MATCH(G275,[1]怪物表!$A:$A,0)))</f>
        <v>小熊</v>
      </c>
      <c r="I275" s="4"/>
      <c r="J275" s="4" t="str">
        <f>IF(I275="","",INDEX([1]怪物阵型表!$B:$B,MATCH(I275,[1]怪物阵型表!$A:$A,0)))</f>
        <v/>
      </c>
      <c r="K275" s="4"/>
      <c r="L275" s="4"/>
      <c r="M275" s="4"/>
      <c r="N275" s="4"/>
      <c r="O275" s="4" t="str">
        <f>IF(N275="","",INDEX([2]物品表!$B:$B,MATCH(N275,[2]物品表!$A:$A,0)))</f>
        <v/>
      </c>
      <c r="P275" s="4"/>
      <c r="Q275" s="7" t="s">
        <v>31</v>
      </c>
      <c r="R275" s="7" t="s">
        <v>29</v>
      </c>
      <c r="S275" s="9">
        <f>INDEX('#怪物刷新配置索引'!$E:$E,MATCH(E275&amp;"-"&amp;F275,'#怪物刷新配置索引'!$D:$D,0),1)</f>
        <v>2</v>
      </c>
      <c r="T275" s="4"/>
      <c r="U275" s="9">
        <f>INDEX('#怪物刷新配置索引'!$F:$F,MATCH(E275&amp;"-"&amp;F275,'#怪物刷新配置索引'!$D:$D,0),1)</f>
        <v>2</v>
      </c>
      <c r="V275" s="4" t="str">
        <f t="shared" si="34"/>
        <v/>
      </c>
      <c r="W275" s="4"/>
      <c r="X275" s="4"/>
      <c r="Y275" s="4"/>
      <c r="Z275" s="28"/>
      <c r="AA275" s="77">
        <f>COUNTIF([3]经验升级表!$C:$C,"&lt;="&amp;SUMIFS($AB$4:AB275,$C$4:C275,C275))</f>
        <v>0</v>
      </c>
      <c r="AB275" s="77">
        <f>IFERROR(INDEX([1]怪物表!$U:$U,MATCH(G275,[1]怪物表!$A:$A,0),1)*S275/U275,0)*AC275</f>
        <v>0</v>
      </c>
      <c r="AC275" s="77">
        <f t="shared" si="36"/>
        <v>30</v>
      </c>
      <c r="AD275" s="77">
        <f>IFERROR(INDEX([1]怪物表!$J:$J,MATCH(G275,[1]怪物表!$A:$A,0),1),0)*AE275</f>
        <v>30</v>
      </c>
      <c r="AE275" s="77">
        <f t="shared" si="37"/>
        <v>30</v>
      </c>
    </row>
    <row r="276" spans="1:31" x14ac:dyDescent="0.45">
      <c r="A276" s="4"/>
      <c r="B276" s="7">
        <v>2991020</v>
      </c>
      <c r="C276" s="6" t="s">
        <v>206</v>
      </c>
      <c r="D276" s="4" t="s">
        <v>125</v>
      </c>
      <c r="E276" s="7">
        <v>30</v>
      </c>
      <c r="F276" s="4" t="s">
        <v>38</v>
      </c>
      <c r="G276" s="4">
        <f>IF(I276="",SUMIFS([1]怪物表!$A:$A,[1]怪物表!$B:$B,C276,[1]怪物表!$C:$C,D276),"")</f>
        <v>1299103</v>
      </c>
      <c r="H276" s="8" t="str">
        <f>IF(G276="","",INDEX([1]怪物表!$C:$C,MATCH(G276,[1]怪物表!$A:$A,0)))</f>
        <v>小熊</v>
      </c>
      <c r="I276" s="4"/>
      <c r="J276" s="4" t="str">
        <f>IF(I276="","",INDEX([1]怪物阵型表!$B:$B,MATCH(I276,[1]怪物阵型表!$A:$A,0)))</f>
        <v/>
      </c>
      <c r="K276" s="4"/>
      <c r="L276" s="4"/>
      <c r="M276" s="4"/>
      <c r="N276" s="4"/>
      <c r="O276" s="4" t="str">
        <f>IF(N276="","",INDEX([2]物品表!$B:$B,MATCH(N276,[2]物品表!$A:$A,0)))</f>
        <v/>
      </c>
      <c r="P276" s="4"/>
      <c r="Q276" s="7" t="s">
        <v>31</v>
      </c>
      <c r="R276" s="7" t="s">
        <v>29</v>
      </c>
      <c r="S276" s="9">
        <f>INDEX('#怪物刷新配置索引'!$E:$E,MATCH(E276&amp;"-"&amp;F276,'#怪物刷新配置索引'!$D:$D,0),1)</f>
        <v>2</v>
      </c>
      <c r="T276" s="4"/>
      <c r="U276" s="9">
        <f>INDEX('#怪物刷新配置索引'!$F:$F,MATCH(E276&amp;"-"&amp;F276,'#怪物刷新配置索引'!$D:$D,0),1)</f>
        <v>2</v>
      </c>
      <c r="V276" s="4" t="str">
        <f t="shared" si="34"/>
        <v/>
      </c>
      <c r="W276" s="4"/>
      <c r="X276" s="4"/>
      <c r="Y276" s="4"/>
      <c r="Z276" s="28"/>
      <c r="AA276" s="77">
        <f>COUNTIF([3]经验升级表!$C:$C,"&lt;="&amp;SUMIFS($AB$4:AB276,$C$4:C276,C276))</f>
        <v>0</v>
      </c>
      <c r="AB276" s="77">
        <f>IFERROR(INDEX([1]怪物表!$U:$U,MATCH(G276,[1]怪物表!$A:$A,0),1)*S276/U276,0)*AC276</f>
        <v>0</v>
      </c>
      <c r="AC276" s="77">
        <f t="shared" si="36"/>
        <v>30</v>
      </c>
      <c r="AD276" s="77">
        <f>IFERROR(INDEX([1]怪物表!$J:$J,MATCH(G276,[1]怪物表!$A:$A,0),1),0)*AE276</f>
        <v>30</v>
      </c>
      <c r="AE276" s="77">
        <f t="shared" si="37"/>
        <v>30</v>
      </c>
    </row>
    <row r="277" spans="1:31" x14ac:dyDescent="0.45">
      <c r="A277" s="4"/>
      <c r="B277" s="7">
        <v>2991021</v>
      </c>
      <c r="C277" s="6" t="s">
        <v>206</v>
      </c>
      <c r="D277" s="4" t="s">
        <v>125</v>
      </c>
      <c r="E277" s="7">
        <v>30</v>
      </c>
      <c r="F277" s="4" t="s">
        <v>38</v>
      </c>
      <c r="G277" s="4">
        <f>IF(I277="",SUMIFS([1]怪物表!$A:$A,[1]怪物表!$B:$B,C277,[1]怪物表!$C:$C,D277),"")</f>
        <v>1299103</v>
      </c>
      <c r="H277" s="8" t="str">
        <f>IF(G277="","",INDEX([1]怪物表!$C:$C,MATCH(G277,[1]怪物表!$A:$A,0)))</f>
        <v>小熊</v>
      </c>
      <c r="I277" s="4"/>
      <c r="J277" s="4" t="str">
        <f>IF(I277="","",INDEX([1]怪物阵型表!$B:$B,MATCH(I277,[1]怪物阵型表!$A:$A,0)))</f>
        <v/>
      </c>
      <c r="K277" s="4"/>
      <c r="L277" s="4"/>
      <c r="M277" s="4"/>
      <c r="N277" s="4"/>
      <c r="O277" s="4" t="str">
        <f>IF(N277="","",INDEX([2]物品表!$B:$B,MATCH(N277,[2]物品表!$A:$A,0)))</f>
        <v/>
      </c>
      <c r="P277" s="4"/>
      <c r="Q277" s="7" t="s">
        <v>31</v>
      </c>
      <c r="R277" s="7" t="s">
        <v>29</v>
      </c>
      <c r="S277" s="9">
        <f>INDEX('#怪物刷新配置索引'!$E:$E,MATCH(E277&amp;"-"&amp;F277,'#怪物刷新配置索引'!$D:$D,0),1)</f>
        <v>2</v>
      </c>
      <c r="T277" s="4"/>
      <c r="U277" s="9">
        <f>INDEX('#怪物刷新配置索引'!$F:$F,MATCH(E277&amp;"-"&amp;F277,'#怪物刷新配置索引'!$D:$D,0),1)</f>
        <v>2</v>
      </c>
      <c r="V277" s="4" t="str">
        <f t="shared" si="34"/>
        <v/>
      </c>
      <c r="W277" s="4"/>
      <c r="X277" s="4"/>
      <c r="Y277" s="4"/>
      <c r="Z277" s="28"/>
      <c r="AA277" s="77">
        <f>COUNTIF([3]经验升级表!$C:$C,"&lt;="&amp;SUMIFS($AB$4:AB277,$C$4:C277,C277))</f>
        <v>0</v>
      </c>
      <c r="AB277" s="77">
        <f>IFERROR(INDEX([1]怪物表!$U:$U,MATCH(G277,[1]怪物表!$A:$A,0),1)*S277/U277,0)*AC277</f>
        <v>0</v>
      </c>
      <c r="AC277" s="77">
        <f t="shared" si="36"/>
        <v>30</v>
      </c>
      <c r="AD277" s="77">
        <f>IFERROR(INDEX([1]怪物表!$J:$J,MATCH(G277,[1]怪物表!$A:$A,0),1),0)*AE277</f>
        <v>30</v>
      </c>
      <c r="AE277" s="77">
        <f t="shared" si="37"/>
        <v>30</v>
      </c>
    </row>
    <row r="278" spans="1:31" x14ac:dyDescent="0.45">
      <c r="A278" s="4"/>
      <c r="B278" s="7">
        <v>2991022</v>
      </c>
      <c r="C278" s="6" t="s">
        <v>206</v>
      </c>
      <c r="D278" s="4" t="s">
        <v>167</v>
      </c>
      <c r="E278" s="7">
        <v>10</v>
      </c>
      <c r="F278" s="4" t="s">
        <v>38</v>
      </c>
      <c r="G278" s="4">
        <f>IF(I278="",SUMIFS([1]怪物表!$A:$A,[1]怪物表!$B:$B,C278,[1]怪物表!$C:$C,D278),"")</f>
        <v>1299106</v>
      </c>
      <c r="H278" s="8" t="str">
        <f>IF(G278="","",INDEX([1]怪物表!$C:$C,MATCH(G278,[1]怪物表!$A:$A,0)))</f>
        <v>骑兵1</v>
      </c>
      <c r="I278" s="4"/>
      <c r="J278" s="4" t="str">
        <f>IF(I278="","",INDEX([1]怪物阵型表!$B:$B,MATCH(I278,[1]怪物阵型表!$A:$A,0)))</f>
        <v/>
      </c>
      <c r="K278" s="4"/>
      <c r="L278" s="4"/>
      <c r="M278" s="4"/>
      <c r="N278" s="4"/>
      <c r="O278" s="4" t="str">
        <f>IF(N278="","",INDEX([2]物品表!$B:$B,MATCH(N278,[2]物品表!$A:$A,0)))</f>
        <v/>
      </c>
      <c r="P278" s="4"/>
      <c r="Q278" s="7" t="s">
        <v>31</v>
      </c>
      <c r="R278" s="7" t="s">
        <v>29</v>
      </c>
      <c r="S278" s="9">
        <f>INDEX('#怪物刷新配置索引'!$E:$E,MATCH(E278&amp;"-"&amp;F278,'#怪物刷新配置索引'!$D:$D,0),1)</f>
        <v>2</v>
      </c>
      <c r="T278" s="4"/>
      <c r="U278" s="9">
        <f>INDEX('#怪物刷新配置索引'!$F:$F,MATCH(E278&amp;"-"&amp;F278,'#怪物刷新配置索引'!$D:$D,0),1)</f>
        <v>6</v>
      </c>
      <c r="V278" s="4" t="str">
        <f t="shared" si="34"/>
        <v/>
      </c>
      <c r="W278" s="4"/>
      <c r="X278" s="4"/>
      <c r="Y278" s="4"/>
      <c r="Z278" s="28"/>
      <c r="AA278" s="77">
        <f>COUNTIF([3]经验升级表!$C:$C,"&lt;="&amp;SUMIFS($AB$4:AB278,$C$4:C278,C278))</f>
        <v>0</v>
      </c>
      <c r="AB278" s="77">
        <f>IFERROR(INDEX([1]怪物表!$U:$U,MATCH(G278,[1]怪物表!$A:$A,0),1)*S278/U278,0)*AC278</f>
        <v>0</v>
      </c>
      <c r="AC278" s="77">
        <f t="shared" si="36"/>
        <v>30</v>
      </c>
      <c r="AD278" s="77">
        <f>IFERROR(INDEX([1]怪物表!$J:$J,MATCH(G278,[1]怪物表!$A:$A,0),1),0)*AE278</f>
        <v>10</v>
      </c>
      <c r="AE278" s="77">
        <f t="shared" si="37"/>
        <v>10</v>
      </c>
    </row>
    <row r="279" spans="1:31" s="46" customFormat="1" x14ac:dyDescent="0.45">
      <c r="A279" s="20"/>
      <c r="B279" s="21">
        <v>2991023</v>
      </c>
      <c r="C279" s="22" t="s">
        <v>206</v>
      </c>
      <c r="D279" s="20" t="s">
        <v>171</v>
      </c>
      <c r="E279" s="21"/>
      <c r="F279" s="20">
        <v>150</v>
      </c>
      <c r="G279" s="20">
        <f>IF(I279="",SUMIFS([1]怪物表!$A:$A,[1]怪物表!$B:$B,C279,[1]怪物表!$C:$C,D279),"")</f>
        <v>1299111</v>
      </c>
      <c r="H279" s="23" t="str">
        <f>IF(G279="","",INDEX([1]怪物表!$C:$C,MATCH(G279,[1]怪物表!$A:$A,0)))</f>
        <v>大熊</v>
      </c>
      <c r="I279" s="20" t="s">
        <v>54</v>
      </c>
      <c r="J279" s="20" t="str">
        <f>IF(I279="","",INDEX([1]怪物阵型表!$B:$B,MATCH(I279,[1]怪物阵型表!$A:$A,0)))</f>
        <v/>
      </c>
      <c r="K279" s="20"/>
      <c r="L279" s="20"/>
      <c r="M279" s="20"/>
      <c r="N279" s="20"/>
      <c r="O279" s="20" t="str">
        <f>IF(N279="","",INDEX([2]物品表!$B:$B,MATCH(N279,[2]物品表!$A:$A,0)))</f>
        <v/>
      </c>
      <c r="P279" s="20"/>
      <c r="Q279" s="21" t="s">
        <v>120</v>
      </c>
      <c r="R279" s="21" t="s">
        <v>29</v>
      </c>
      <c r="S279" s="24">
        <v>1</v>
      </c>
      <c r="T279" s="20"/>
      <c r="U279" s="24">
        <v>0</v>
      </c>
      <c r="V279" s="20" t="str">
        <f t="shared" si="34"/>
        <v/>
      </c>
      <c r="W279" s="20"/>
      <c r="X279" s="20"/>
      <c r="Y279" s="20"/>
      <c r="Z279" s="79"/>
      <c r="AA279" s="79">
        <f>COUNTIF([3]经验升级表!$C:$C,"&lt;="&amp;SUMIFS($AB$4:AB279,$C$4:C279,C279))</f>
        <v>0</v>
      </c>
      <c r="AB279" s="79">
        <f>IFERROR(INDEX([1]怪物表!$U:$U,MATCH(G279,[1]怪物表!$A:$A,0),1)*S279/U279,0)*AC279</f>
        <v>0</v>
      </c>
      <c r="AC279" s="79">
        <f t="shared" si="36"/>
        <v>1</v>
      </c>
      <c r="AD279" s="79">
        <f>IFERROR(INDEX([1]怪物表!$J:$J,MATCH(G279,[1]怪物表!$A:$A,0),1),0)*AE279</f>
        <v>0</v>
      </c>
      <c r="AE279" s="79">
        <f t="shared" si="37"/>
        <v>0</v>
      </c>
    </row>
    <row r="280" spans="1:31" x14ac:dyDescent="0.45">
      <c r="A280" s="4"/>
      <c r="B280" s="7">
        <v>2991024</v>
      </c>
      <c r="C280" s="6" t="s">
        <v>206</v>
      </c>
      <c r="D280" s="4"/>
      <c r="E280" s="7"/>
      <c r="F280" s="4">
        <v>150</v>
      </c>
      <c r="G280" s="4"/>
      <c r="H280" s="8"/>
      <c r="I280" s="4"/>
      <c r="J280" s="4" t="str">
        <f>IF(I280="","",INDEX([1]怪物阵型表!$B:$B,MATCH(I280,[1]怪物阵型表!$A:$A,0)))</f>
        <v/>
      </c>
      <c r="K280" s="4">
        <v>299104</v>
      </c>
      <c r="L280" s="25" t="str" cm="1">
        <f t="array" ref="L280">INDEX(怪物链表!A:C,MATCH(怪物刷新表!K280&amp;C280,怪物链表!A:A&amp;怪物链表!C:C,),2)</f>
        <v>平滑_中级_50</v>
      </c>
      <c r="M280" s="4" t="str" cm="1">
        <f t="array" ref="M280">INDEX(怪物链表!A:D,MATCH(怪物刷新表!L280&amp;K280,怪物链表!B:B&amp;怪物链表!A:A,),4)</f>
        <v>150-180</v>
      </c>
      <c r="N280" s="4"/>
      <c r="O280" s="4" t="str">
        <f>IF(N280="","",INDEX([2]物品表!$B:$B,MATCH(N280,[2]物品表!$A:$A,0)))</f>
        <v/>
      </c>
      <c r="P280" s="4"/>
      <c r="Q280" s="7" t="s">
        <v>120</v>
      </c>
      <c r="R280" s="7" t="s">
        <v>29</v>
      </c>
      <c r="S280" s="9">
        <v>1</v>
      </c>
      <c r="T280" s="4"/>
      <c r="U280" s="9">
        <v>0</v>
      </c>
      <c r="V280" s="4" t="str">
        <f t="shared" ref="V280" si="40">IF(W280=1,"TID_Survivor_Notice_Occur_2",IF(W280=2,"TID_Survivor_Notice_Occur_1",""))</f>
        <v/>
      </c>
      <c r="W280" s="4"/>
      <c r="X280" s="4"/>
      <c r="Y280" s="4"/>
      <c r="Z280" s="28"/>
      <c r="AA280" s="77">
        <f>COUNTIF([3]经验升级表!$C:$C,"&lt;="&amp;SUMIFS($AB$4:AB280,$C$4:C280,C280))</f>
        <v>0</v>
      </c>
      <c r="AB280" s="77">
        <f>IFERROR(INDEX([1]怪物表!$U:$U,MATCH(G280,[1]怪物表!$A:$A,0),1)*S280/U280,0)*AC280</f>
        <v>0</v>
      </c>
      <c r="AC280" s="77">
        <f t="shared" si="36"/>
        <v>1</v>
      </c>
      <c r="AD280" s="77">
        <f>IFERROR(INDEX([1]怪物表!$J:$J,MATCH(G280,[1]怪物表!$A:$A,0),1),0)*AE280</f>
        <v>0</v>
      </c>
      <c r="AE280" s="77">
        <f t="shared" si="37"/>
        <v>0</v>
      </c>
    </row>
    <row r="281" spans="1:31" x14ac:dyDescent="0.45">
      <c r="A281" s="4"/>
      <c r="B281" s="7">
        <v>2991025</v>
      </c>
      <c r="C281" s="6" t="s">
        <v>206</v>
      </c>
      <c r="D281" s="4" t="s">
        <v>125</v>
      </c>
      <c r="E281" s="7">
        <v>30</v>
      </c>
      <c r="F281" s="4" t="s">
        <v>39</v>
      </c>
      <c r="G281" s="4">
        <f>IF(I281="",SUMIFS([1]怪物表!$A:$A,[1]怪物表!$B:$B,C281,[1]怪物表!$C:$C,D281),"")</f>
        <v>1299103</v>
      </c>
      <c r="H281" s="8" t="str">
        <f>IF(G281="","",INDEX([1]怪物表!$C:$C,MATCH(G281,[1]怪物表!$A:$A,0)))</f>
        <v>小熊</v>
      </c>
      <c r="I281" s="4"/>
      <c r="J281" s="4" t="str">
        <f>IF(I281="","",INDEX([1]怪物阵型表!$B:$B,MATCH(I281,[1]怪物阵型表!$A:$A,0)))</f>
        <v/>
      </c>
      <c r="K281" s="4"/>
      <c r="L281" s="4"/>
      <c r="M281" s="4"/>
      <c r="N281" s="4"/>
      <c r="O281" s="4" t="str">
        <f>IF(N281="","",INDEX([2]物品表!$B:$B,MATCH(N281,[2]物品表!$A:$A,0)))</f>
        <v/>
      </c>
      <c r="P281" s="4"/>
      <c r="Q281" s="7" t="s">
        <v>31</v>
      </c>
      <c r="R281" s="7" t="s">
        <v>29</v>
      </c>
      <c r="S281" s="9">
        <f>INDEX('#怪物刷新配置索引'!$E:$E,MATCH(E281&amp;"-"&amp;F281,'#怪物刷新配置索引'!$D:$D,0),1)</f>
        <v>2</v>
      </c>
      <c r="T281" s="4"/>
      <c r="U281" s="9">
        <f>INDEX('#怪物刷新配置索引'!$F:$F,MATCH(E281&amp;"-"&amp;F281,'#怪物刷新配置索引'!$D:$D,0),1)</f>
        <v>2</v>
      </c>
      <c r="V281" s="4" t="str">
        <f t="shared" si="34"/>
        <v/>
      </c>
      <c r="W281" s="4"/>
      <c r="X281" s="4"/>
      <c r="Y281" s="4"/>
      <c r="Z281" s="28"/>
      <c r="AA281" s="77">
        <f>COUNTIF([3]经验升级表!$C:$C,"&lt;="&amp;SUMIFS($AB$4:AB281,$C$4:C281,C281))</f>
        <v>0</v>
      </c>
      <c r="AB281" s="77">
        <f>IFERROR(INDEX([1]怪物表!$U:$U,MATCH(G281,[1]怪物表!$A:$A,0),1)*S281/U281,0)*AC281</f>
        <v>0</v>
      </c>
      <c r="AC281" s="77">
        <f t="shared" si="36"/>
        <v>30</v>
      </c>
      <c r="AD281" s="77">
        <f>IFERROR(INDEX([1]怪物表!$J:$J,MATCH(G281,[1]怪物表!$A:$A,0),1),0)*AE281</f>
        <v>30</v>
      </c>
      <c r="AE281" s="77">
        <f t="shared" si="37"/>
        <v>30</v>
      </c>
    </row>
    <row r="282" spans="1:31" x14ac:dyDescent="0.45">
      <c r="A282" s="4"/>
      <c r="B282" s="7">
        <v>2991026</v>
      </c>
      <c r="C282" s="6" t="s">
        <v>206</v>
      </c>
      <c r="D282" s="4" t="s">
        <v>125</v>
      </c>
      <c r="E282" s="7">
        <v>10</v>
      </c>
      <c r="F282" s="4" t="s">
        <v>39</v>
      </c>
      <c r="G282" s="4">
        <f>IF(I282="",SUMIFS([1]怪物表!$A:$A,[1]怪物表!$B:$B,C282,[1]怪物表!$C:$C,D282),"")</f>
        <v>1299103</v>
      </c>
      <c r="H282" s="8" t="str">
        <f>IF(G282="","",INDEX([1]怪物表!$C:$C,MATCH(G282,[1]怪物表!$A:$A,0)))</f>
        <v>小熊</v>
      </c>
      <c r="I282" s="4"/>
      <c r="J282" s="4" t="str">
        <f>IF(I282="","",INDEX([1]怪物阵型表!$B:$B,MATCH(I282,[1]怪物阵型表!$A:$A,0)))</f>
        <v/>
      </c>
      <c r="K282" s="4"/>
      <c r="L282" s="4"/>
      <c r="M282" s="4"/>
      <c r="N282" s="4"/>
      <c r="O282" s="4" t="str">
        <f>IF(N282="","",INDEX([2]物品表!$B:$B,MATCH(N282,[2]物品表!$A:$A,0)))</f>
        <v/>
      </c>
      <c r="P282" s="4"/>
      <c r="Q282" s="7" t="s">
        <v>31</v>
      </c>
      <c r="R282" s="7" t="s">
        <v>29</v>
      </c>
      <c r="S282" s="9">
        <f>INDEX('#怪物刷新配置索引'!$E:$E,MATCH(E282&amp;"-"&amp;F282,'#怪物刷新配置索引'!$D:$D,0),1)</f>
        <v>2</v>
      </c>
      <c r="T282" s="4"/>
      <c r="U282" s="9">
        <f>INDEX('#怪物刷新配置索引'!$F:$F,MATCH(E282&amp;"-"&amp;F282,'#怪物刷新配置索引'!$D:$D,0),1)</f>
        <v>6</v>
      </c>
      <c r="V282" s="4" t="str">
        <f t="shared" si="34"/>
        <v/>
      </c>
      <c r="W282" s="4"/>
      <c r="X282" s="4"/>
      <c r="Y282" s="4"/>
      <c r="Z282" s="28"/>
      <c r="AA282" s="77">
        <f>COUNTIF([3]经验升级表!$C:$C,"&lt;="&amp;SUMIFS($AB$4:AB282,$C$4:C282,C282))</f>
        <v>0</v>
      </c>
      <c r="AB282" s="77">
        <f>IFERROR(INDEX([1]怪物表!$U:$U,MATCH(G282,[1]怪物表!$A:$A,0),1)*S282/U282,0)*AC282</f>
        <v>0</v>
      </c>
      <c r="AC282" s="77">
        <f t="shared" si="36"/>
        <v>30</v>
      </c>
      <c r="AD282" s="77">
        <f>IFERROR(INDEX([1]怪物表!$J:$J,MATCH(G282,[1]怪物表!$A:$A,0),1),0)*AE282</f>
        <v>10</v>
      </c>
      <c r="AE282" s="77">
        <f t="shared" si="37"/>
        <v>10</v>
      </c>
    </row>
    <row r="283" spans="1:31" x14ac:dyDescent="0.45">
      <c r="A283" s="4"/>
      <c r="B283" s="7">
        <v>2991027</v>
      </c>
      <c r="C283" s="6" t="s">
        <v>206</v>
      </c>
      <c r="D283" s="4" t="s">
        <v>125</v>
      </c>
      <c r="E283" s="7">
        <v>45</v>
      </c>
      <c r="F283" s="4" t="s">
        <v>39</v>
      </c>
      <c r="G283" s="4">
        <f>IF(I283="",SUMIFS([1]怪物表!$A:$A,[1]怪物表!$B:$B,C283,[1]怪物表!$C:$C,D283),"")</f>
        <v>1299103</v>
      </c>
      <c r="H283" s="8" t="str">
        <f>IF(G283="","",INDEX([1]怪物表!$C:$C,MATCH(G283,[1]怪物表!$A:$A,0)))</f>
        <v>小熊</v>
      </c>
      <c r="I283" s="4"/>
      <c r="J283" s="4" t="str">
        <f>IF(I283="","",INDEX([1]怪物阵型表!$B:$B,MATCH(I283,[1]怪物阵型表!$A:$A,0)))</f>
        <v/>
      </c>
      <c r="K283" s="4"/>
      <c r="L283" s="4"/>
      <c r="M283" s="4"/>
      <c r="N283" s="4"/>
      <c r="O283" s="4" t="str">
        <f>IF(N283="","",INDEX([2]物品表!$B:$B,MATCH(N283,[2]物品表!$A:$A,0)))</f>
        <v/>
      </c>
      <c r="P283" s="4"/>
      <c r="Q283" s="7" t="s">
        <v>31</v>
      </c>
      <c r="R283" s="7" t="s">
        <v>29</v>
      </c>
      <c r="S283" s="9">
        <f>INDEX('#怪物刷新配置索引'!$E:$E,MATCH(E283&amp;"-"&amp;F283,'#怪物刷新配置索引'!$D:$D,0),1)</f>
        <v>3</v>
      </c>
      <c r="T283" s="4"/>
      <c r="U283" s="9">
        <f>INDEX('#怪物刷新配置索引'!$F:$F,MATCH(E283&amp;"-"&amp;F283,'#怪物刷新配置索引'!$D:$D,0),1)</f>
        <v>2</v>
      </c>
      <c r="V283" s="4" t="str">
        <f t="shared" si="34"/>
        <v/>
      </c>
      <c r="W283" s="4"/>
      <c r="X283" s="4"/>
      <c r="Y283" s="4"/>
      <c r="Z283" s="28"/>
      <c r="AA283" s="77">
        <f>COUNTIF([3]经验升级表!$C:$C,"&lt;="&amp;SUMIFS($AB$4:AB283,$C$4:C283,C283))</f>
        <v>0</v>
      </c>
      <c r="AB283" s="77">
        <f>IFERROR(INDEX([1]怪物表!$U:$U,MATCH(G283,[1]怪物表!$A:$A,0),1)*S283/U283,0)*AC283</f>
        <v>0</v>
      </c>
      <c r="AC283" s="77">
        <f t="shared" si="36"/>
        <v>30</v>
      </c>
      <c r="AD283" s="77">
        <f>IFERROR(INDEX([1]怪物表!$J:$J,MATCH(G283,[1]怪物表!$A:$A,0),1),0)*AE283</f>
        <v>45</v>
      </c>
      <c r="AE283" s="77">
        <f t="shared" si="37"/>
        <v>45</v>
      </c>
    </row>
    <row r="284" spans="1:31" x14ac:dyDescent="0.45">
      <c r="A284" s="4"/>
      <c r="B284" s="7">
        <v>2991028</v>
      </c>
      <c r="C284" s="6" t="s">
        <v>206</v>
      </c>
      <c r="D284" s="4" t="s">
        <v>170</v>
      </c>
      <c r="E284" s="7">
        <v>10</v>
      </c>
      <c r="F284" s="4" t="s">
        <v>39</v>
      </c>
      <c r="G284" s="4">
        <f>IF(I284="",SUMIFS([1]怪物表!$A:$A,[1]怪物表!$B:$B,C284,[1]怪物表!$C:$C,D284),"")</f>
        <v>1299107</v>
      </c>
      <c r="H284" s="8" t="str">
        <f>IF(G284="","",INDEX([1]怪物表!$C:$C,MATCH(G284,[1]怪物表!$A:$A,0)))</f>
        <v>骑兵2（灰）</v>
      </c>
      <c r="I284" s="4"/>
      <c r="J284" s="4" t="str">
        <f>IF(I284="","",INDEX([1]怪物阵型表!$B:$B,MATCH(I284,[1]怪物阵型表!$A:$A,0)))</f>
        <v/>
      </c>
      <c r="K284" s="4"/>
      <c r="L284" s="4"/>
      <c r="M284" s="4"/>
      <c r="N284" s="4"/>
      <c r="O284" s="4" t="str">
        <f>IF(N284="","",INDEX([2]物品表!$B:$B,MATCH(N284,[2]物品表!$A:$A,0)))</f>
        <v/>
      </c>
      <c r="P284" s="4"/>
      <c r="Q284" s="7" t="s">
        <v>31</v>
      </c>
      <c r="R284" s="7" t="s">
        <v>29</v>
      </c>
      <c r="S284" s="9">
        <f>INDEX('#怪物刷新配置索引'!$E:$E,MATCH(E284&amp;"-"&amp;F284,'#怪物刷新配置索引'!$D:$D,0),1)</f>
        <v>2</v>
      </c>
      <c r="T284" s="4"/>
      <c r="U284" s="9">
        <f>INDEX('#怪物刷新配置索引'!$F:$F,MATCH(E284&amp;"-"&amp;F284,'#怪物刷新配置索引'!$D:$D,0),1)</f>
        <v>6</v>
      </c>
      <c r="V284" s="4" t="str">
        <f t="shared" si="34"/>
        <v/>
      </c>
      <c r="W284" s="4"/>
      <c r="X284" s="4"/>
      <c r="Y284" s="4"/>
      <c r="Z284" s="28"/>
      <c r="AA284" s="77">
        <f>COUNTIF([3]经验升级表!$C:$C,"&lt;="&amp;SUMIFS($AB$4:AB284,$C$4:C284,C284))</f>
        <v>0</v>
      </c>
      <c r="AB284" s="77">
        <f>IFERROR(INDEX([1]怪物表!$U:$U,MATCH(G284,[1]怪物表!$A:$A,0),1)*S284/U284,0)*AC284</f>
        <v>0</v>
      </c>
      <c r="AC284" s="77">
        <f t="shared" si="36"/>
        <v>30</v>
      </c>
      <c r="AD284" s="77">
        <f>IFERROR(INDEX([1]怪物表!$J:$J,MATCH(G284,[1]怪物表!$A:$A,0),1),0)*AE284</f>
        <v>10</v>
      </c>
      <c r="AE284" s="77">
        <f t="shared" si="37"/>
        <v>10</v>
      </c>
    </row>
    <row r="285" spans="1:31" x14ac:dyDescent="0.45">
      <c r="A285" s="4"/>
      <c r="B285" s="7">
        <v>2991029</v>
      </c>
      <c r="C285" s="6" t="s">
        <v>206</v>
      </c>
      <c r="D285" s="4" t="s">
        <v>166</v>
      </c>
      <c r="E285" s="7">
        <v>60</v>
      </c>
      <c r="F285" s="4" t="s">
        <v>46</v>
      </c>
      <c r="G285" s="4">
        <f>IF(I285="",SUMIFS([1]怪物表!$A:$A,[1]怪物表!$B:$B,C285,[1]怪物表!$C:$C,D285),"")</f>
        <v>1299104</v>
      </c>
      <c r="H285" s="8" t="str">
        <f>IF(G285="","",INDEX([1]怪物表!$C:$C,MATCH(G285,[1]怪物表!$A:$A,0)))</f>
        <v>剑兵1</v>
      </c>
      <c r="I285" s="4"/>
      <c r="J285" s="4" t="str">
        <f>IF(I285="","",INDEX([1]怪物阵型表!$B:$B,MATCH(I285,[1]怪物阵型表!$A:$A,0)))</f>
        <v/>
      </c>
      <c r="K285" s="4"/>
      <c r="L285" s="4"/>
      <c r="M285" s="4"/>
      <c r="N285" s="4"/>
      <c r="O285" s="4" t="str">
        <f>IF(N285="","",INDEX([2]物品表!$B:$B,MATCH(N285,[2]物品表!$A:$A,0)))</f>
        <v/>
      </c>
      <c r="P285" s="4"/>
      <c r="Q285" s="7" t="s">
        <v>31</v>
      </c>
      <c r="R285" s="7" t="s">
        <v>29</v>
      </c>
      <c r="S285" s="9">
        <f>INDEX('#怪物刷新配置索引'!$E:$E,MATCH(E285&amp;"-"&amp;F285,'#怪物刷新配置索引'!$D:$D,0),1)</f>
        <v>2</v>
      </c>
      <c r="T285" s="4"/>
      <c r="U285" s="9">
        <f>INDEX('#怪物刷新配置索引'!$F:$F,MATCH(E285&amp;"-"&amp;F285,'#怪物刷新配置索引'!$D:$D,0),1)</f>
        <v>1</v>
      </c>
      <c r="V285" s="4" t="str">
        <f t="shared" si="34"/>
        <v/>
      </c>
      <c r="W285" s="4"/>
      <c r="X285" s="7"/>
      <c r="Y285" s="4"/>
      <c r="Z285" s="28"/>
      <c r="AA285" s="77">
        <f>COUNTIF([3]经验升级表!$C:$C,"&lt;="&amp;SUMIFS($AB$4:AB285,$C$4:C285,C285))</f>
        <v>0</v>
      </c>
      <c r="AB285" s="77">
        <f>IFERROR(INDEX([1]怪物表!$U:$U,MATCH(G285,[1]怪物表!$A:$A,0),1)*S285/U285,0)*AC285</f>
        <v>0</v>
      </c>
      <c r="AC285" s="77">
        <f t="shared" si="36"/>
        <v>30</v>
      </c>
      <c r="AD285" s="77">
        <f>IFERROR(INDEX([1]怪物表!$J:$J,MATCH(G285,[1]怪物表!$A:$A,0),1),0)*AE285</f>
        <v>60</v>
      </c>
      <c r="AE285" s="77">
        <f t="shared" si="37"/>
        <v>60</v>
      </c>
    </row>
    <row r="286" spans="1:31" x14ac:dyDescent="0.45">
      <c r="A286" s="4"/>
      <c r="B286" s="7">
        <v>2991030</v>
      </c>
      <c r="C286" s="6" t="s">
        <v>206</v>
      </c>
      <c r="D286" s="4" t="s">
        <v>166</v>
      </c>
      <c r="E286" s="7">
        <v>90</v>
      </c>
      <c r="F286" s="4" t="s">
        <v>46</v>
      </c>
      <c r="G286" s="4">
        <f>IF(I286="",SUMIFS([1]怪物表!$A:$A,[1]怪物表!$B:$B,C286,[1]怪物表!$C:$C,D286),"")</f>
        <v>1299104</v>
      </c>
      <c r="H286" s="8" t="str">
        <f>IF(G286="","",INDEX([1]怪物表!$C:$C,MATCH(G286,[1]怪物表!$A:$A,0)))</f>
        <v>剑兵1</v>
      </c>
      <c r="I286" s="4"/>
      <c r="J286" s="4" t="str">
        <f>IF(I286="","",INDEX([1]怪物阵型表!$B:$B,MATCH(I286,[1]怪物阵型表!$A:$A,0)))</f>
        <v/>
      </c>
      <c r="K286" s="4"/>
      <c r="L286" s="4"/>
      <c r="M286" s="4"/>
      <c r="N286" s="4"/>
      <c r="O286" s="4" t="str">
        <f>IF(N286="","",INDEX([2]物品表!$B:$B,MATCH(N286,[2]物品表!$A:$A,0)))</f>
        <v/>
      </c>
      <c r="P286" s="4"/>
      <c r="Q286" s="7" t="s">
        <v>31</v>
      </c>
      <c r="R286" s="7" t="s">
        <v>29</v>
      </c>
      <c r="S286" s="9">
        <f>INDEX('#怪物刷新配置索引'!$E:$E,MATCH(E286&amp;"-"&amp;F286,'#怪物刷新配置索引'!$D:$D,0),1)</f>
        <v>3</v>
      </c>
      <c r="T286" s="4"/>
      <c r="U286" s="9">
        <f>INDEX('#怪物刷新配置索引'!$F:$F,MATCH(E286&amp;"-"&amp;F286,'#怪物刷新配置索引'!$D:$D,0),1)</f>
        <v>1</v>
      </c>
      <c r="V286" s="7" t="str">
        <f t="shared" si="34"/>
        <v/>
      </c>
      <c r="W286" s="4"/>
      <c r="X286" s="4"/>
      <c r="Y286" s="4"/>
      <c r="Z286" s="28"/>
      <c r="AA286" s="77">
        <f>COUNTIF([3]经验升级表!$C:$C,"&lt;="&amp;SUMIFS($AB$4:AB286,$C$4:C286,C286))</f>
        <v>0</v>
      </c>
      <c r="AB286" s="77">
        <f>IFERROR(INDEX([1]怪物表!$U:$U,MATCH(G286,[1]怪物表!$A:$A,0),1)*S286/U286,0)*AC286</f>
        <v>0</v>
      </c>
      <c r="AC286" s="77">
        <f t="shared" si="36"/>
        <v>30</v>
      </c>
      <c r="AD286" s="77">
        <f>IFERROR(INDEX([1]怪物表!$J:$J,MATCH(G286,[1]怪物表!$A:$A,0),1),0)*AE286</f>
        <v>90</v>
      </c>
      <c r="AE286" s="77">
        <f t="shared" si="37"/>
        <v>90</v>
      </c>
    </row>
    <row r="287" spans="1:31" x14ac:dyDescent="0.45">
      <c r="A287" s="4"/>
      <c r="B287" s="7">
        <v>2991031</v>
      </c>
      <c r="C287" s="6" t="s">
        <v>206</v>
      </c>
      <c r="D287" s="4" t="s">
        <v>125</v>
      </c>
      <c r="E287" s="7">
        <v>40</v>
      </c>
      <c r="F287" s="4" t="s">
        <v>46</v>
      </c>
      <c r="G287" s="4">
        <f>IF(I287="",SUMIFS([1]怪物表!$A:$A,[1]怪物表!$B:$B,C287,[1]怪物表!$C:$C,D287),"")</f>
        <v>1299103</v>
      </c>
      <c r="H287" s="8" t="str">
        <f>IF(G287="","",INDEX([1]怪物表!$C:$C,MATCH(G287,[1]怪物表!$A:$A,0)))</f>
        <v>小熊</v>
      </c>
      <c r="I287" s="4"/>
      <c r="J287" s="4" t="str">
        <f>IF(I287="","",INDEX([1]怪物阵型表!$B:$B,MATCH(I287,[1]怪物阵型表!$A:$A,0)))</f>
        <v/>
      </c>
      <c r="K287" s="4"/>
      <c r="L287" s="4"/>
      <c r="M287" s="4"/>
      <c r="N287" s="4"/>
      <c r="O287" s="4" t="str">
        <f>IF(N287="","",INDEX([2]物品表!$B:$B,MATCH(N287,[2]物品表!$A:$A,0)))</f>
        <v/>
      </c>
      <c r="P287" s="4"/>
      <c r="Q287" s="7" t="s">
        <v>31</v>
      </c>
      <c r="R287" s="7" t="s">
        <v>29</v>
      </c>
      <c r="S287" s="9">
        <f>INDEX('#怪物刷新配置索引'!$E:$E,MATCH(E287&amp;"-"&amp;F287,'#怪物刷新配置索引'!$D:$D,0),1)</f>
        <v>4</v>
      </c>
      <c r="T287" s="4"/>
      <c r="U287" s="9">
        <f>INDEX('#怪物刷新配置索引'!$F:$F,MATCH(E287&amp;"-"&amp;F287,'#怪物刷新配置索引'!$D:$D,0),1)</f>
        <v>3</v>
      </c>
      <c r="V287" s="4" t="str">
        <f t="shared" si="34"/>
        <v/>
      </c>
      <c r="W287" s="4"/>
      <c r="X287" s="7"/>
      <c r="Y287" s="7"/>
      <c r="Z287" s="28"/>
      <c r="AA287" s="77">
        <f>COUNTIF([3]经验升级表!$C:$C,"&lt;="&amp;SUMIFS($AB$4:AB287,$C$4:C287,C287))</f>
        <v>0</v>
      </c>
      <c r="AB287" s="77">
        <f>IFERROR(INDEX([1]怪物表!$U:$U,MATCH(G287,[1]怪物表!$A:$A,0),1)*S287/U287,0)*AC287</f>
        <v>0</v>
      </c>
      <c r="AC287" s="77">
        <f t="shared" si="36"/>
        <v>30</v>
      </c>
      <c r="AD287" s="77">
        <f>IFERROR(INDEX([1]怪物表!$J:$J,MATCH(G287,[1]怪物表!$A:$A,0),1),0)*AE287</f>
        <v>40</v>
      </c>
      <c r="AE287" s="77">
        <f t="shared" si="37"/>
        <v>40</v>
      </c>
    </row>
    <row r="288" spans="1:31" x14ac:dyDescent="0.45">
      <c r="A288" s="4"/>
      <c r="B288" s="7">
        <v>2991032</v>
      </c>
      <c r="C288" s="6" t="s">
        <v>206</v>
      </c>
      <c r="D288" s="4" t="s">
        <v>125</v>
      </c>
      <c r="E288" s="7">
        <v>20</v>
      </c>
      <c r="F288" s="4" t="s">
        <v>46</v>
      </c>
      <c r="G288" s="4">
        <f>IF(I288="",SUMIFS([1]怪物表!$A:$A,[1]怪物表!$B:$B,C288,[1]怪物表!$C:$C,D288),"")</f>
        <v>1299103</v>
      </c>
      <c r="H288" s="8" t="str">
        <f>IF(G288="","",INDEX([1]怪物表!$C:$C,MATCH(G288,[1]怪物表!$A:$A,0)))</f>
        <v>小熊</v>
      </c>
      <c r="I288" s="4"/>
      <c r="J288" s="4" t="str">
        <f>IF(I288="","",INDEX([1]怪物阵型表!$B:$B,MATCH(I288,[1]怪物阵型表!$A:$A,0)))</f>
        <v/>
      </c>
      <c r="K288" s="4"/>
      <c r="L288" s="4"/>
      <c r="M288" s="4"/>
      <c r="N288" s="4"/>
      <c r="O288" s="4" t="str">
        <f>IF(N288="","",INDEX([2]物品表!$B:$B,MATCH(N288,[2]物品表!$A:$A,0)))</f>
        <v/>
      </c>
      <c r="P288" s="4"/>
      <c r="Q288" s="7" t="s">
        <v>31</v>
      </c>
      <c r="R288" s="7" t="s">
        <v>29</v>
      </c>
      <c r="S288" s="9">
        <f>INDEX('#怪物刷新配置索引'!$E:$E,MATCH(E288&amp;"-"&amp;F288,'#怪物刷新配置索引'!$D:$D,0),1)</f>
        <v>2</v>
      </c>
      <c r="T288" s="4"/>
      <c r="U288" s="9">
        <f>INDEX('#怪物刷新配置索引'!$F:$F,MATCH(E288&amp;"-"&amp;F288,'#怪物刷新配置索引'!$D:$D,0),1)</f>
        <v>3</v>
      </c>
      <c r="V288" s="4" t="str">
        <f t="shared" si="34"/>
        <v/>
      </c>
      <c r="W288" s="4"/>
      <c r="X288" s="7"/>
      <c r="Y288" s="7"/>
      <c r="Z288" s="28"/>
      <c r="AA288" s="77">
        <f>COUNTIF([3]经验升级表!$C:$C,"&lt;="&amp;SUMIFS($AB$4:AB288,$C$4:C288,C288))</f>
        <v>0</v>
      </c>
      <c r="AB288" s="77">
        <f>IFERROR(INDEX([1]怪物表!$U:$U,MATCH(G288,[1]怪物表!$A:$A,0),1)*S288/U288,0)*AC288</f>
        <v>0</v>
      </c>
      <c r="AC288" s="77">
        <f t="shared" si="36"/>
        <v>30</v>
      </c>
      <c r="AD288" s="77">
        <f>IFERROR(INDEX([1]怪物表!$J:$J,MATCH(G288,[1]怪物表!$A:$A,0),1),0)*AE288</f>
        <v>20</v>
      </c>
      <c r="AE288" s="77">
        <f t="shared" si="37"/>
        <v>20</v>
      </c>
    </row>
    <row r="289" spans="1:31" x14ac:dyDescent="0.45">
      <c r="A289" s="4"/>
      <c r="B289" s="7">
        <v>2991033</v>
      </c>
      <c r="C289" s="6" t="s">
        <v>206</v>
      </c>
      <c r="D289" s="4" t="s">
        <v>170</v>
      </c>
      <c r="E289" s="7">
        <v>10</v>
      </c>
      <c r="F289" s="4" t="s">
        <v>46</v>
      </c>
      <c r="G289" s="4">
        <f>IF(I289="",SUMIFS([1]怪物表!$A:$A,[1]怪物表!$B:$B,C289,[1]怪物表!$C:$C,D289),"")</f>
        <v>1299107</v>
      </c>
      <c r="H289" s="8" t="str">
        <f>IF(G289="","",INDEX([1]怪物表!$C:$C,MATCH(G289,[1]怪物表!$A:$A,0)))</f>
        <v>骑兵2（灰）</v>
      </c>
      <c r="I289" s="4"/>
      <c r="J289" s="4" t="str">
        <f>IF(I289="","",INDEX([1]怪物阵型表!$B:$B,MATCH(I289,[1]怪物阵型表!$A:$A,0)))</f>
        <v/>
      </c>
      <c r="K289" s="4"/>
      <c r="L289" s="4"/>
      <c r="M289" s="4"/>
      <c r="N289" s="4"/>
      <c r="O289" s="4" t="str">
        <f>IF(N289="","",INDEX([2]物品表!$B:$B,MATCH(N289,[2]物品表!$A:$A,0)))</f>
        <v/>
      </c>
      <c r="P289" s="4"/>
      <c r="Q289" s="7" t="s">
        <v>31</v>
      </c>
      <c r="R289" s="7" t="s">
        <v>29</v>
      </c>
      <c r="S289" s="9">
        <f>INDEX('#怪物刷新配置索引'!$E:$E,MATCH(E289&amp;"-"&amp;F289,'#怪物刷新配置索引'!$D:$D,0),1)</f>
        <v>2</v>
      </c>
      <c r="T289" s="4"/>
      <c r="U289" s="9">
        <f>INDEX('#怪物刷新配置索引'!$F:$F,MATCH(E289&amp;"-"&amp;F289,'#怪物刷新配置索引'!$D:$D,0),1)</f>
        <v>6</v>
      </c>
      <c r="V289" s="4" t="str">
        <f t="shared" si="34"/>
        <v/>
      </c>
      <c r="W289" s="4"/>
      <c r="X289" s="7"/>
      <c r="Y289" s="7"/>
      <c r="Z289" s="28"/>
      <c r="AA289" s="77">
        <f>COUNTIF([3]经验升级表!$C:$C,"&lt;="&amp;SUMIFS($AB$4:AB289,$C$4:C289,C289))</f>
        <v>0</v>
      </c>
      <c r="AB289" s="77">
        <f>IFERROR(INDEX([1]怪物表!$U:$U,MATCH(G289,[1]怪物表!$A:$A,0),1)*S289/U289,0)*AC289</f>
        <v>0</v>
      </c>
      <c r="AC289" s="77">
        <f t="shared" si="36"/>
        <v>30</v>
      </c>
      <c r="AD289" s="77">
        <f>IFERROR(INDEX([1]怪物表!$J:$J,MATCH(G289,[1]怪物表!$A:$A,0),1),0)*AE289</f>
        <v>10</v>
      </c>
      <c r="AE289" s="77">
        <f t="shared" si="37"/>
        <v>10</v>
      </c>
    </row>
    <row r="290" spans="1:31" x14ac:dyDescent="0.45">
      <c r="A290" s="4"/>
      <c r="B290" s="7">
        <v>2991034</v>
      </c>
      <c r="C290" s="6" t="s">
        <v>206</v>
      </c>
      <c r="D290" s="4"/>
      <c r="E290" s="7"/>
      <c r="F290" s="4">
        <v>210</v>
      </c>
      <c r="G290" s="4"/>
      <c r="H290" s="8"/>
      <c r="I290" s="4"/>
      <c r="J290" s="4" t="str">
        <f>IF(I290="","",INDEX([1]怪物阵型表!$B:$B,MATCH(I290,[1]怪物阵型表!$A:$A,0)))</f>
        <v/>
      </c>
      <c r="K290" s="4">
        <v>299105</v>
      </c>
      <c r="L290" s="25" t="str" cm="1">
        <f t="array" ref="L290">INDEX(怪物链表!A:C,MATCH(怪物刷新表!K290&amp;C290,怪物链表!A:A&amp;怪物链表!C:C,),2)</f>
        <v>平滑_初级_50</v>
      </c>
      <c r="M290" s="4" t="str" cm="1">
        <f t="array" ref="M290">INDEX(怪物链表!A:D,MATCH(怪物刷新表!L290&amp;K290,怪物链表!B:B&amp;怪物链表!A:A,),4)</f>
        <v>210-240</v>
      </c>
      <c r="N290" s="4"/>
      <c r="O290" s="4" t="str">
        <f>IF(N290="","",INDEX([2]物品表!$B:$B,MATCH(N290,[2]物品表!$A:$A,0)))</f>
        <v/>
      </c>
      <c r="P290" s="4"/>
      <c r="Q290" s="7" t="s">
        <v>120</v>
      </c>
      <c r="R290" s="7" t="s">
        <v>29</v>
      </c>
      <c r="S290" s="9">
        <v>1</v>
      </c>
      <c r="T290" s="4"/>
      <c r="U290" s="9">
        <v>0</v>
      </c>
      <c r="V290" s="4" t="str">
        <f t="shared" si="34"/>
        <v/>
      </c>
      <c r="W290" s="4"/>
      <c r="X290" s="4"/>
      <c r="Y290" s="4"/>
      <c r="Z290" s="28"/>
      <c r="AA290" s="77">
        <f>COUNTIF([3]经验升级表!$C:$C,"&lt;="&amp;SUMIFS($AB$4:AB290,$C$4:C290,C290))</f>
        <v>0</v>
      </c>
      <c r="AB290" s="77">
        <f>IFERROR(INDEX([1]怪物表!$U:$U,MATCH(G290,[1]怪物表!$A:$A,0),1)*S290/U290,0)*AC290</f>
        <v>0</v>
      </c>
      <c r="AC290" s="77">
        <f t="shared" si="36"/>
        <v>1</v>
      </c>
      <c r="AD290" s="77">
        <f>IFERROR(INDEX([1]怪物表!$J:$J,MATCH(G290,[1]怪物表!$A:$A,0),1),0)*AE290</f>
        <v>0</v>
      </c>
      <c r="AE290" s="77">
        <f t="shared" si="37"/>
        <v>0</v>
      </c>
    </row>
    <row r="291" spans="1:31" x14ac:dyDescent="0.45">
      <c r="A291" s="4"/>
      <c r="B291" s="7">
        <v>2991035</v>
      </c>
      <c r="C291" s="6" t="s">
        <v>206</v>
      </c>
      <c r="D291" s="4" t="s">
        <v>166</v>
      </c>
      <c r="E291" s="7">
        <v>15</v>
      </c>
      <c r="F291" s="4" t="s">
        <v>64</v>
      </c>
      <c r="G291" s="4">
        <f>IF(I291="",SUMIFS([1]怪物表!$A:$A,[1]怪物表!$B:$B,C291,[1]怪物表!$C:$C,D291),"")</f>
        <v>1299104</v>
      </c>
      <c r="H291" s="8" t="str">
        <f>IF(G291="","",INDEX([1]怪物表!$C:$C,MATCH(G291,[1]怪物表!$A:$A,0)))</f>
        <v>剑兵1</v>
      </c>
      <c r="I291" s="4"/>
      <c r="J291" s="4" t="str">
        <f>IF(I291="","",INDEX([1]怪物阵型表!$B:$B,MATCH(I291,[1]怪物阵型表!$A:$A,0)))</f>
        <v/>
      </c>
      <c r="K291" s="4"/>
      <c r="L291" s="4"/>
      <c r="M291" s="4"/>
      <c r="N291" s="4"/>
      <c r="O291" s="4" t="str">
        <f>IF(N291="","",INDEX([2]物品表!$B:$B,MATCH(N291,[2]物品表!$A:$A,0)))</f>
        <v/>
      </c>
      <c r="P291" s="4"/>
      <c r="Q291" s="7" t="s">
        <v>31</v>
      </c>
      <c r="R291" s="7" t="s">
        <v>29</v>
      </c>
      <c r="S291" s="9">
        <f>INDEX('#怪物刷新配置索引'!$E:$E,MATCH(E291&amp;"-"&amp;F291,'#怪物刷新配置索引'!$D:$D,0),1)</f>
        <v>3</v>
      </c>
      <c r="T291" s="4"/>
      <c r="U291" s="9">
        <f>INDEX('#怪物刷新配置索引'!$F:$F,MATCH(E291&amp;"-"&amp;F291,'#怪物刷新配置索引'!$D:$D,0),1)</f>
        <v>6</v>
      </c>
      <c r="V291" s="7" t="str">
        <f t="shared" si="34"/>
        <v/>
      </c>
      <c r="W291" s="7"/>
      <c r="X291" s="4"/>
      <c r="Y291" s="7"/>
      <c r="Z291" s="28"/>
      <c r="AA291" s="77">
        <f>COUNTIF([3]经验升级表!$C:$C,"&lt;="&amp;SUMIFS($AB$4:AB291,$C$4:C291,C291))</f>
        <v>0</v>
      </c>
      <c r="AB291" s="77">
        <f>IFERROR(INDEX([1]怪物表!$U:$U,MATCH(G291,[1]怪物表!$A:$A,0),1)*S291/U291,0)*AC291</f>
        <v>0</v>
      </c>
      <c r="AC291" s="77">
        <f t="shared" si="36"/>
        <v>30</v>
      </c>
      <c r="AD291" s="77">
        <f>IFERROR(INDEX([1]怪物表!$J:$J,MATCH(G291,[1]怪物表!$A:$A,0),1),0)*AE291</f>
        <v>15</v>
      </c>
      <c r="AE291" s="77">
        <f t="shared" si="37"/>
        <v>15</v>
      </c>
    </row>
    <row r="292" spans="1:31" x14ac:dyDescent="0.45">
      <c r="A292" s="4"/>
      <c r="B292" s="7">
        <v>2991036</v>
      </c>
      <c r="C292" s="6" t="s">
        <v>206</v>
      </c>
      <c r="D292" s="4" t="s">
        <v>166</v>
      </c>
      <c r="E292" s="7">
        <v>30</v>
      </c>
      <c r="F292" s="4" t="s">
        <v>64</v>
      </c>
      <c r="G292" s="4">
        <f>IF(I292="",SUMIFS([1]怪物表!$A:$A,[1]怪物表!$B:$B,C292,[1]怪物表!$C:$C,D292),"")</f>
        <v>1299104</v>
      </c>
      <c r="H292" s="8" t="str">
        <f>IF(G292="","",INDEX([1]怪物表!$C:$C,MATCH(G292,[1]怪物表!$A:$A,0)))</f>
        <v>剑兵1</v>
      </c>
      <c r="I292" s="4"/>
      <c r="J292" s="4" t="str">
        <f>IF(I292="","",INDEX([1]怪物阵型表!$B:$B,MATCH(I292,[1]怪物阵型表!$A:$A,0)))</f>
        <v/>
      </c>
      <c r="K292" s="4"/>
      <c r="L292" s="4"/>
      <c r="M292" s="4"/>
      <c r="N292" s="4"/>
      <c r="O292" s="4" t="str">
        <f>IF(N292="","",INDEX([2]物品表!$B:$B,MATCH(N292,[2]物品表!$A:$A,0)))</f>
        <v/>
      </c>
      <c r="P292" s="4"/>
      <c r="Q292" s="7" t="s">
        <v>31</v>
      </c>
      <c r="R292" s="7" t="s">
        <v>29</v>
      </c>
      <c r="S292" s="9">
        <f>INDEX('#怪物刷新配置索引'!$E:$E,MATCH(E292&amp;"-"&amp;F292,'#怪物刷新配置索引'!$D:$D,0),1)</f>
        <v>3</v>
      </c>
      <c r="T292" s="4"/>
      <c r="U292" s="9">
        <f>INDEX('#怪物刷新配置索引'!$F:$F,MATCH(E292&amp;"-"&amp;F292,'#怪物刷新配置索引'!$D:$D,0),1)</f>
        <v>3</v>
      </c>
      <c r="V292" s="4" t="str">
        <f t="shared" si="34"/>
        <v/>
      </c>
      <c r="W292" s="4"/>
      <c r="X292" s="7"/>
      <c r="Y292" s="4"/>
      <c r="Z292" s="28"/>
      <c r="AA292" s="77">
        <f>COUNTIF([3]经验升级表!$C:$C,"&lt;="&amp;SUMIFS($AB$4:AB292,$C$4:C292,C292))</f>
        <v>0</v>
      </c>
      <c r="AB292" s="77">
        <f>IFERROR(INDEX([1]怪物表!$U:$U,MATCH(G292,[1]怪物表!$A:$A,0),1)*S292/U292,0)*AC292</f>
        <v>0</v>
      </c>
      <c r="AC292" s="77">
        <f t="shared" si="36"/>
        <v>30</v>
      </c>
      <c r="AD292" s="77">
        <f>IFERROR(INDEX([1]怪物表!$J:$J,MATCH(G292,[1]怪物表!$A:$A,0),1),0)*AE292</f>
        <v>30</v>
      </c>
      <c r="AE292" s="77">
        <f t="shared" si="37"/>
        <v>30</v>
      </c>
    </row>
    <row r="293" spans="1:31" x14ac:dyDescent="0.45">
      <c r="A293" s="4"/>
      <c r="B293" s="7">
        <v>2991037</v>
      </c>
      <c r="C293" s="6" t="s">
        <v>206</v>
      </c>
      <c r="D293" s="4" t="s">
        <v>125</v>
      </c>
      <c r="E293" s="7">
        <v>15</v>
      </c>
      <c r="F293" s="4" t="s">
        <v>64</v>
      </c>
      <c r="G293" s="4">
        <f>IF(I293="",SUMIFS([1]怪物表!$A:$A,[1]怪物表!$B:$B,C293,[1]怪物表!$C:$C,D293),"")</f>
        <v>1299103</v>
      </c>
      <c r="H293" s="8" t="str">
        <f>IF(G293="","",INDEX([1]怪物表!$C:$C,MATCH(G293,[1]怪物表!$A:$A,0)))</f>
        <v>小熊</v>
      </c>
      <c r="I293" s="4"/>
      <c r="J293" s="4" t="str">
        <f>IF(I293="","",INDEX([1]怪物阵型表!$B:$B,MATCH(I293,[1]怪物阵型表!$A:$A,0)))</f>
        <v/>
      </c>
      <c r="K293" s="4"/>
      <c r="L293" s="4"/>
      <c r="M293" s="4"/>
      <c r="N293" s="4"/>
      <c r="O293" s="4" t="str">
        <f>IF(N293="","",INDEX([2]物品表!$B:$B,MATCH(N293,[2]物品表!$A:$A,0)))</f>
        <v/>
      </c>
      <c r="P293" s="4"/>
      <c r="Q293" s="7" t="s">
        <v>31</v>
      </c>
      <c r="R293" s="7" t="s">
        <v>29</v>
      </c>
      <c r="S293" s="9">
        <f>INDEX('#怪物刷新配置索引'!$E:$E,MATCH(E293&amp;"-"&amp;F293,'#怪物刷新配置索引'!$D:$D,0),1)</f>
        <v>3</v>
      </c>
      <c r="T293" s="4"/>
      <c r="U293" s="9">
        <f>INDEX('#怪物刷新配置索引'!$F:$F,MATCH(E293&amp;"-"&amp;F293,'#怪物刷新配置索引'!$D:$D,0),1)</f>
        <v>6</v>
      </c>
      <c r="V293" s="7" t="str">
        <f t="shared" si="34"/>
        <v/>
      </c>
      <c r="W293" s="4"/>
      <c r="X293" s="4"/>
      <c r="Y293" s="4"/>
      <c r="Z293" s="28"/>
      <c r="AA293" s="77">
        <f>COUNTIF([3]经验升级表!$C:$C,"&lt;="&amp;SUMIFS($AB$4:AB293,$C$4:C293,C293))</f>
        <v>0</v>
      </c>
      <c r="AB293" s="77">
        <f>IFERROR(INDEX([1]怪物表!$U:$U,MATCH(G293,[1]怪物表!$A:$A,0),1)*S293/U293,0)*AC293</f>
        <v>0</v>
      </c>
      <c r="AC293" s="77">
        <f t="shared" si="36"/>
        <v>30</v>
      </c>
      <c r="AD293" s="77">
        <f>IFERROR(INDEX([1]怪物表!$J:$J,MATCH(G293,[1]怪物表!$A:$A,0),1),0)*AE293</f>
        <v>15</v>
      </c>
      <c r="AE293" s="77">
        <f t="shared" si="37"/>
        <v>15</v>
      </c>
    </row>
    <row r="294" spans="1:31" x14ac:dyDescent="0.45">
      <c r="A294" s="4"/>
      <c r="B294" s="7">
        <v>2991038</v>
      </c>
      <c r="C294" s="6" t="s">
        <v>206</v>
      </c>
      <c r="D294" s="4" t="s">
        <v>125</v>
      </c>
      <c r="E294" s="7">
        <v>30</v>
      </c>
      <c r="F294" s="4" t="s">
        <v>64</v>
      </c>
      <c r="G294" s="4">
        <f>IF(I294="",SUMIFS([1]怪物表!$A:$A,[1]怪物表!$B:$B,C294,[1]怪物表!$C:$C,D294),"")</f>
        <v>1299103</v>
      </c>
      <c r="H294" s="8" t="str">
        <f>IF(G294="","",INDEX([1]怪物表!$C:$C,MATCH(G294,[1]怪物表!$A:$A,0)))</f>
        <v>小熊</v>
      </c>
      <c r="I294" s="4"/>
      <c r="J294" s="4" t="str">
        <f>IF(I294="","",INDEX([1]怪物阵型表!$B:$B,MATCH(I294,[1]怪物阵型表!$A:$A,0)))</f>
        <v/>
      </c>
      <c r="K294" s="4"/>
      <c r="L294" s="4"/>
      <c r="M294" s="4"/>
      <c r="N294" s="4"/>
      <c r="O294" s="4" t="str">
        <f>IF(N294="","",INDEX([2]物品表!$B:$B,MATCH(N294,[2]物品表!$A:$A,0)))</f>
        <v/>
      </c>
      <c r="P294" s="4"/>
      <c r="Q294" s="7" t="s">
        <v>31</v>
      </c>
      <c r="R294" s="7" t="s">
        <v>29</v>
      </c>
      <c r="S294" s="9">
        <f>INDEX('#怪物刷新配置索引'!$E:$E,MATCH(E294&amp;"-"&amp;F294,'#怪物刷新配置索引'!$D:$D,0),1)</f>
        <v>3</v>
      </c>
      <c r="T294" s="4"/>
      <c r="U294" s="9">
        <f>INDEX('#怪物刷新配置索引'!$F:$F,MATCH(E294&amp;"-"&amp;F294,'#怪物刷新配置索引'!$D:$D,0),1)</f>
        <v>3</v>
      </c>
      <c r="V294" s="4" t="str">
        <f t="shared" si="34"/>
        <v/>
      </c>
      <c r="W294" s="4"/>
      <c r="X294" s="4"/>
      <c r="Y294" s="4"/>
      <c r="Z294" s="28"/>
      <c r="AA294" s="77">
        <f>COUNTIF([3]经验升级表!$C:$C,"&lt;="&amp;SUMIFS($AB$4:AB294,$C$4:C294,C294))</f>
        <v>0</v>
      </c>
      <c r="AB294" s="77">
        <f>IFERROR(INDEX([1]怪物表!$U:$U,MATCH(G294,[1]怪物表!$A:$A,0),1)*S294/U294,0)*AC294</f>
        <v>0</v>
      </c>
      <c r="AC294" s="77">
        <f t="shared" si="36"/>
        <v>30</v>
      </c>
      <c r="AD294" s="77">
        <f>IFERROR(INDEX([1]怪物表!$J:$J,MATCH(G294,[1]怪物表!$A:$A,0),1),0)*AE294</f>
        <v>30</v>
      </c>
      <c r="AE294" s="77">
        <f t="shared" si="37"/>
        <v>30</v>
      </c>
    </row>
    <row r="295" spans="1:31" x14ac:dyDescent="0.45">
      <c r="A295" s="4"/>
      <c r="B295" s="7">
        <v>2991039</v>
      </c>
      <c r="C295" s="6" t="s">
        <v>206</v>
      </c>
      <c r="D295" s="4" t="s">
        <v>167</v>
      </c>
      <c r="E295" s="7">
        <v>15</v>
      </c>
      <c r="F295" s="4" t="s">
        <v>64</v>
      </c>
      <c r="G295" s="4">
        <f>IF(I295="",SUMIFS([1]怪物表!$A:$A,[1]怪物表!$B:$B,C295,[1]怪物表!$C:$C,D295),"")</f>
        <v>1299106</v>
      </c>
      <c r="H295" s="8" t="str">
        <f>IF(G295="","",INDEX([1]怪物表!$C:$C,MATCH(G295,[1]怪物表!$A:$A,0)))</f>
        <v>骑兵1</v>
      </c>
      <c r="I295" s="4"/>
      <c r="J295" s="4" t="str">
        <f>IF(I295="","",INDEX([1]怪物阵型表!$B:$B,MATCH(I295,[1]怪物阵型表!$A:$A,0)))</f>
        <v/>
      </c>
      <c r="K295" s="4"/>
      <c r="L295" s="4"/>
      <c r="M295" s="4"/>
      <c r="N295" s="4"/>
      <c r="O295" s="4" t="str">
        <f>IF(N295="","",INDEX([2]物品表!$B:$B,MATCH(N295,[2]物品表!$A:$A,0)))</f>
        <v/>
      </c>
      <c r="P295" s="4"/>
      <c r="Q295" s="7" t="s">
        <v>31</v>
      </c>
      <c r="R295" s="7" t="s">
        <v>29</v>
      </c>
      <c r="S295" s="9">
        <f>INDEX('#怪物刷新配置索引'!$E:$E,MATCH(E295&amp;"-"&amp;F295,'#怪物刷新配置索引'!$D:$D,0),1)</f>
        <v>3</v>
      </c>
      <c r="T295" s="4"/>
      <c r="U295" s="9">
        <f>INDEX('#怪物刷新配置索引'!$F:$F,MATCH(E295&amp;"-"&amp;F295,'#怪物刷新配置索引'!$D:$D,0),1)</f>
        <v>6</v>
      </c>
      <c r="V295" s="4" t="str">
        <f t="shared" ref="V295:V357" si="41">IF(W295=1,"TID_Survivor_Notice_Occur_2",IF(W295=2,"TID_Survivor_Notice_Occur_1",""))</f>
        <v/>
      </c>
      <c r="W295" s="4"/>
      <c r="X295" s="7"/>
      <c r="Y295" s="7"/>
      <c r="Z295" s="28"/>
      <c r="AA295" s="77">
        <f>COUNTIF([3]经验升级表!$C:$C,"&lt;="&amp;SUMIFS($AB$4:AB295,$C$4:C295,C295))</f>
        <v>0</v>
      </c>
      <c r="AB295" s="77">
        <f>IFERROR(INDEX([1]怪物表!$U:$U,MATCH(G295,[1]怪物表!$A:$A,0),1)*S295/U295,0)*AC295</f>
        <v>0</v>
      </c>
      <c r="AC295" s="77">
        <f t="shared" si="36"/>
        <v>30</v>
      </c>
      <c r="AD295" s="77">
        <f>IFERROR(INDEX([1]怪物表!$J:$J,MATCH(G295,[1]怪物表!$A:$A,0),1),0)*AE295</f>
        <v>15</v>
      </c>
      <c r="AE295" s="77">
        <f t="shared" si="37"/>
        <v>15</v>
      </c>
    </row>
    <row r="296" spans="1:31" x14ac:dyDescent="0.45">
      <c r="A296" s="4"/>
      <c r="B296" s="7">
        <v>2991040</v>
      </c>
      <c r="C296" s="6" t="s">
        <v>206</v>
      </c>
      <c r="D296" s="4"/>
      <c r="E296" s="7"/>
      <c r="F296" s="4">
        <v>220</v>
      </c>
      <c r="G296" s="4" t="str">
        <f>IF(I296="",SUMIFS([1]怪物表!$A:$A,[1]怪物表!$B:$B,C296,[1]怪物表!$C:$C,D296),"")</f>
        <v/>
      </c>
      <c r="H296" s="8" t="str">
        <f>IF(G296="","",INDEX([1]怪物表!$C:$C,MATCH(G296,[1]怪物表!$A:$A,0)))</f>
        <v/>
      </c>
      <c r="I296" s="4">
        <v>299101</v>
      </c>
      <c r="J296" s="4" t="str">
        <f>IF(I296="","",INDEX([1]怪物阵型表!$B:$B,MATCH(I296,[1]怪物阵型表!$A:$A,0)))</f>
        <v>冲锋阵型</v>
      </c>
      <c r="K296" s="4"/>
      <c r="L296" s="4"/>
      <c r="M296" s="4"/>
      <c r="N296" s="4"/>
      <c r="O296" s="4" t="str">
        <f>IF(N296="","",INDEX([2]物品表!$B:$B,MATCH(N296,[2]物品表!$A:$A,0)))</f>
        <v/>
      </c>
      <c r="P296" s="4"/>
      <c r="Q296" s="7" t="s">
        <v>309</v>
      </c>
      <c r="R296" s="7" t="s">
        <v>29</v>
      </c>
      <c r="S296" s="9">
        <v>1</v>
      </c>
      <c r="T296" s="4"/>
      <c r="U296" s="9">
        <v>0</v>
      </c>
      <c r="V296" s="4" t="str">
        <f>IF(W296=1,"TID_Survivor_Notice_Occur_2",IF(W296=2,"TID_Survivor_Notice_Occur_1",""))</f>
        <v/>
      </c>
      <c r="W296" s="4"/>
      <c r="X296" s="4"/>
      <c r="Y296" s="4"/>
      <c r="Z296" s="28"/>
      <c r="AA296" s="77">
        <f>COUNTIF([3]经验升级表!$C:$C,"&lt;="&amp;SUMIFS($AB$4:AB296,$C$4:C296,C296))</f>
        <v>0</v>
      </c>
      <c r="AB296" s="77">
        <f>IFERROR(INDEX([1]怪物表!$U:$U,MATCH(G296,[1]怪物表!$A:$A,0),1)*S296/U296,0)*AC296</f>
        <v>0</v>
      </c>
      <c r="AC296" s="77">
        <f t="shared" si="36"/>
        <v>1</v>
      </c>
      <c r="AD296" s="77">
        <f>IFERROR(INDEX([1]怪物表!$J:$J,MATCH(G296,[1]怪物表!$A:$A,0),1),0)*AE296</f>
        <v>0</v>
      </c>
      <c r="AE296" s="77">
        <f t="shared" si="37"/>
        <v>0</v>
      </c>
    </row>
    <row r="297" spans="1:31" x14ac:dyDescent="0.45">
      <c r="A297" s="4"/>
      <c r="B297" s="7">
        <v>2991041</v>
      </c>
      <c r="C297" s="6" t="s">
        <v>206</v>
      </c>
      <c r="D297" s="4"/>
      <c r="E297" s="7"/>
      <c r="F297" s="4">
        <v>220</v>
      </c>
      <c r="G297" s="4" t="str">
        <f>IF(I297="",SUMIFS([1]怪物表!$A:$A,[1]怪物表!$B:$B,C297,[1]怪物表!$C:$C,D297),"")</f>
        <v/>
      </c>
      <c r="H297" s="8" t="str">
        <f>IF(G297="","",INDEX([1]怪物表!$C:$C,MATCH(G297,[1]怪物表!$A:$A,0)))</f>
        <v/>
      </c>
      <c r="I297" s="4">
        <v>299101</v>
      </c>
      <c r="J297" s="4" t="str">
        <f>IF(I297="","",INDEX([1]怪物阵型表!$B:$B,MATCH(I297,[1]怪物阵型表!$A:$A,0)))</f>
        <v>冲锋阵型</v>
      </c>
      <c r="K297" s="4"/>
      <c r="L297" s="4"/>
      <c r="M297" s="4"/>
      <c r="N297" s="4"/>
      <c r="O297" s="4" t="str">
        <f>IF(N297="","",INDEX([2]物品表!$B:$B,MATCH(N297,[2]物品表!$A:$A,0)))</f>
        <v/>
      </c>
      <c r="P297" s="4"/>
      <c r="Q297" s="7" t="s">
        <v>309</v>
      </c>
      <c r="R297" s="7" t="s">
        <v>29</v>
      </c>
      <c r="S297" s="9">
        <v>1</v>
      </c>
      <c r="T297" s="4"/>
      <c r="U297" s="9">
        <v>0</v>
      </c>
      <c r="V297" s="4" t="str">
        <f>IF(W297=1,"TID_Survivor_Notice_Occur_2",IF(W297=2,"TID_Survivor_Notice_Occur_1",""))</f>
        <v/>
      </c>
      <c r="W297" s="4"/>
      <c r="X297" s="4"/>
      <c r="Y297" s="4"/>
      <c r="Z297" s="28"/>
      <c r="AA297" s="77">
        <f>COUNTIF([3]经验升级表!$C:$C,"&lt;="&amp;SUMIFS($AB$4:AB297,$C$4:C297,C297))</f>
        <v>0</v>
      </c>
      <c r="AB297" s="77">
        <f>IFERROR(INDEX([1]怪物表!$U:$U,MATCH(G297,[1]怪物表!$A:$A,0),1)*S297/U297,0)*AC297</f>
        <v>0</v>
      </c>
      <c r="AC297" s="77">
        <f t="shared" si="36"/>
        <v>1</v>
      </c>
      <c r="AD297" s="77">
        <f>IFERROR(INDEX([1]怪物表!$J:$J,MATCH(G297,[1]怪物表!$A:$A,0),1),0)*AE297</f>
        <v>0</v>
      </c>
      <c r="AE297" s="77">
        <f t="shared" si="37"/>
        <v>0</v>
      </c>
    </row>
    <row r="298" spans="1:31" x14ac:dyDescent="0.45">
      <c r="A298" s="4"/>
      <c r="B298" s="7">
        <v>2991042</v>
      </c>
      <c r="C298" s="6" t="s">
        <v>206</v>
      </c>
      <c r="D298" s="4"/>
      <c r="E298" s="7"/>
      <c r="F298" s="4">
        <v>230</v>
      </c>
      <c r="G298" s="4" t="str">
        <f>IF(I298="",SUMIFS([1]怪物表!$A:$A,[1]怪物表!$B:$B,C298,[1]怪物表!$C:$C,D298),"")</f>
        <v/>
      </c>
      <c r="H298" s="8" t="str">
        <f>IF(G298="","",INDEX([1]怪物表!$C:$C,MATCH(G298,[1]怪物表!$A:$A,0)))</f>
        <v/>
      </c>
      <c r="I298" s="4">
        <v>299101</v>
      </c>
      <c r="J298" s="4" t="str">
        <f>IF(I298="","",INDEX([1]怪物阵型表!$B:$B,MATCH(I298,[1]怪物阵型表!$A:$A,0)))</f>
        <v>冲锋阵型</v>
      </c>
      <c r="K298" s="4"/>
      <c r="L298" s="4"/>
      <c r="M298" s="4"/>
      <c r="N298" s="4"/>
      <c r="O298" s="4" t="str">
        <f>IF(N298="","",INDEX([2]物品表!$B:$B,MATCH(N298,[2]物品表!$A:$A,0)))</f>
        <v/>
      </c>
      <c r="P298" s="4"/>
      <c r="Q298" s="7" t="s">
        <v>309</v>
      </c>
      <c r="R298" s="7" t="s">
        <v>29</v>
      </c>
      <c r="S298" s="9">
        <v>1</v>
      </c>
      <c r="T298" s="4"/>
      <c r="U298" s="9">
        <v>0</v>
      </c>
      <c r="V298" s="4" t="str">
        <f>IF(W298=1,"TID_Survivor_Notice_Occur_2",IF(W298=2,"TID_Survivor_Notice_Occur_1",""))</f>
        <v/>
      </c>
      <c r="W298" s="4"/>
      <c r="X298" s="4"/>
      <c r="Y298" s="4"/>
      <c r="Z298" s="28"/>
      <c r="AA298" s="77">
        <f>COUNTIF([3]经验升级表!$C:$C,"&lt;="&amp;SUMIFS($AB$4:AB298,$C$4:C298,C298))</f>
        <v>0</v>
      </c>
      <c r="AB298" s="77">
        <f>IFERROR(INDEX([1]怪物表!$U:$U,MATCH(G298,[1]怪物表!$A:$A,0),1)*S298/U298,0)*AC298</f>
        <v>0</v>
      </c>
      <c r="AC298" s="77">
        <f t="shared" si="36"/>
        <v>1</v>
      </c>
      <c r="AD298" s="77">
        <f>IFERROR(INDEX([1]怪物表!$J:$J,MATCH(G298,[1]怪物表!$A:$A,0),1),0)*AE298</f>
        <v>0</v>
      </c>
      <c r="AE298" s="77">
        <f t="shared" si="37"/>
        <v>0</v>
      </c>
    </row>
    <row r="299" spans="1:31" x14ac:dyDescent="0.45">
      <c r="A299" s="4"/>
      <c r="B299" s="7">
        <v>2991043</v>
      </c>
      <c r="C299" s="6" t="s">
        <v>206</v>
      </c>
      <c r="D299" s="4"/>
      <c r="E299" s="7"/>
      <c r="F299" s="4">
        <v>230</v>
      </c>
      <c r="G299" s="4" t="str">
        <f>IF(I299="",SUMIFS([1]怪物表!$A:$A,[1]怪物表!$B:$B,C299,[1]怪物表!$C:$C,D299),"")</f>
        <v/>
      </c>
      <c r="H299" s="8" t="str">
        <f>IF(G299="","",INDEX([1]怪物表!$C:$C,MATCH(G299,[1]怪物表!$A:$A,0)))</f>
        <v/>
      </c>
      <c r="I299" s="4">
        <v>299101</v>
      </c>
      <c r="J299" s="4" t="str">
        <f>IF(I299="","",INDEX([1]怪物阵型表!$B:$B,MATCH(I299,[1]怪物阵型表!$A:$A,0)))</f>
        <v>冲锋阵型</v>
      </c>
      <c r="K299" s="4"/>
      <c r="L299" s="4"/>
      <c r="M299" s="4"/>
      <c r="N299" s="4"/>
      <c r="O299" s="4" t="str">
        <f>IF(N299="","",INDEX([2]物品表!$B:$B,MATCH(N299,[2]物品表!$A:$A,0)))</f>
        <v/>
      </c>
      <c r="P299" s="4"/>
      <c r="Q299" s="7" t="s">
        <v>309</v>
      </c>
      <c r="R299" s="7" t="s">
        <v>29</v>
      </c>
      <c r="S299" s="9">
        <v>1</v>
      </c>
      <c r="T299" s="4"/>
      <c r="U299" s="9">
        <v>0</v>
      </c>
      <c r="V299" s="4" t="str">
        <f>IF(W299=1,"TID_Survivor_Notice_Occur_2",IF(W299=2,"TID_Survivor_Notice_Occur_1",""))</f>
        <v/>
      </c>
      <c r="W299" s="4"/>
      <c r="X299" s="4"/>
      <c r="Y299" s="4"/>
      <c r="Z299" s="28"/>
      <c r="AA299" s="77">
        <f>COUNTIF([3]经验升级表!$C:$C,"&lt;="&amp;SUMIFS($AB$4:AB299,$C$4:C299,C299))</f>
        <v>0</v>
      </c>
      <c r="AB299" s="77">
        <f>IFERROR(INDEX([1]怪物表!$U:$U,MATCH(G299,[1]怪物表!$A:$A,0),1)*S299/U299,0)*AC299</f>
        <v>0</v>
      </c>
      <c r="AC299" s="77">
        <f t="shared" si="36"/>
        <v>1</v>
      </c>
      <c r="AD299" s="77">
        <f>IFERROR(INDEX([1]怪物表!$J:$J,MATCH(G299,[1]怪物表!$A:$A,0),1),0)*AE299</f>
        <v>0</v>
      </c>
      <c r="AE299" s="77">
        <f t="shared" si="37"/>
        <v>0</v>
      </c>
    </row>
    <row r="300" spans="1:31" s="47" customFormat="1" x14ac:dyDescent="0.45">
      <c r="A300" s="81"/>
      <c r="B300" s="82">
        <v>2991044</v>
      </c>
      <c r="C300" s="83" t="s">
        <v>206</v>
      </c>
      <c r="D300" s="81" t="s">
        <v>209</v>
      </c>
      <c r="E300" s="82"/>
      <c r="F300" s="81">
        <v>240</v>
      </c>
      <c r="G300" s="81">
        <f>IF(I300="",SUMIFS([1]怪物表!$A:$A,[1]怪物表!$B:$B,C300,[1]怪物表!$C:$C,D300),"")</f>
        <v>1299112</v>
      </c>
      <c r="H300" s="84" t="str">
        <f>IF(G300="","",INDEX([1]怪物表!$C:$C,MATCH(G300,[1]怪物表!$A:$A,0)))</f>
        <v>大狼人</v>
      </c>
      <c r="I300" s="81" t="s">
        <v>54</v>
      </c>
      <c r="J300" s="81" t="str">
        <f>IF(I300="","",INDEX([1]怪物阵型表!$B:$B,MATCH(I300,[1]怪物阵型表!$A:$A,0)))</f>
        <v/>
      </c>
      <c r="K300" s="81"/>
      <c r="L300" s="81"/>
      <c r="M300" s="81"/>
      <c r="N300" s="81"/>
      <c r="O300" s="81" t="str">
        <f>IF(N300="","",INDEX([2]物品表!$B:$B,MATCH(N300,[2]物品表!$A:$A,0)))</f>
        <v/>
      </c>
      <c r="P300" s="81"/>
      <c r="Q300" s="82" t="s">
        <v>120</v>
      </c>
      <c r="R300" s="82" t="s">
        <v>29</v>
      </c>
      <c r="S300" s="85">
        <v>1</v>
      </c>
      <c r="T300" s="81"/>
      <c r="U300" s="85">
        <v>0</v>
      </c>
      <c r="V300" s="81" t="str">
        <f>IF(W300=1,"TID_Survivor_Notice_Occur_2",IF(W300=2,"TID_Survivor_Notice_Occur_1",""))</f>
        <v>TID_Survivor_Notice_Occur_1</v>
      </c>
      <c r="W300" s="81">
        <v>2</v>
      </c>
      <c r="X300" s="81"/>
      <c r="Y300" s="81"/>
      <c r="Z300" s="86"/>
      <c r="AA300" s="86">
        <f>COUNTIF([3]经验升级表!$C:$C,"&lt;="&amp;SUMIFS($AB$4:AB300,$C$4:C300,C300))</f>
        <v>0</v>
      </c>
      <c r="AB300" s="86">
        <f>IFERROR(INDEX([1]怪物表!$U:$U,MATCH(G300,[1]怪物表!$A:$A,0),1)*S300/U300,0)*AC300</f>
        <v>0</v>
      </c>
      <c r="AC300" s="86">
        <f t="shared" si="36"/>
        <v>1</v>
      </c>
      <c r="AD300" s="86">
        <f>IFERROR(INDEX([1]怪物表!$J:$J,MATCH(G300,[1]怪物表!$A:$A,0),1),0)*AE300</f>
        <v>0</v>
      </c>
      <c r="AE300" s="86">
        <f t="shared" si="37"/>
        <v>0</v>
      </c>
    </row>
    <row r="301" spans="1:31" x14ac:dyDescent="0.45">
      <c r="A301" s="4"/>
      <c r="B301" s="7">
        <v>2991045</v>
      </c>
      <c r="C301" s="6" t="s">
        <v>206</v>
      </c>
      <c r="D301" s="4"/>
      <c r="E301" s="7"/>
      <c r="F301" s="4">
        <v>240</v>
      </c>
      <c r="G301" s="4"/>
      <c r="H301" s="8"/>
      <c r="I301" s="4"/>
      <c r="J301" s="4" t="str">
        <f>IF(I301="","",INDEX([1]怪物阵型表!$B:$B,MATCH(I301,[1]怪物阵型表!$A:$A,0)))</f>
        <v/>
      </c>
      <c r="K301" s="4">
        <v>299106</v>
      </c>
      <c r="L301" s="25" t="str" cm="1">
        <f t="array" ref="L301">INDEX(怪物链表!A:C,MATCH(怪物刷新表!K301&amp;C301,怪物链表!A:A&amp;怪物链表!C:C,),2)</f>
        <v>骤变_中级_100</v>
      </c>
      <c r="M301" s="4" t="str" cm="1">
        <f t="array" ref="M301">INDEX(怪物链表!A:D,MATCH(怪物刷新表!L301&amp;K301,怪物链表!B:B&amp;怪物链表!A:A,),4)</f>
        <v>240-270</v>
      </c>
      <c r="N301" s="4"/>
      <c r="O301" s="4" t="str">
        <f>IF(N301="","",INDEX([2]物品表!$B:$B,MATCH(N301,[2]物品表!$A:$A,0)))</f>
        <v/>
      </c>
      <c r="P301" s="4"/>
      <c r="Q301" s="7" t="s">
        <v>120</v>
      </c>
      <c r="R301" s="7" t="s">
        <v>29</v>
      </c>
      <c r="S301" s="9">
        <v>1</v>
      </c>
      <c r="T301" s="4"/>
      <c r="U301" s="9">
        <v>0</v>
      </c>
      <c r="V301" s="4" t="str">
        <f t="shared" ref="V301" si="42">IF(W301=1,"TID_Survivor_Notice_Occur_2",IF(W301=2,"TID_Survivor_Notice_Occur_1",""))</f>
        <v/>
      </c>
      <c r="W301" s="4"/>
      <c r="X301" s="4"/>
      <c r="Y301" s="4"/>
      <c r="Z301" s="28"/>
      <c r="AA301" s="77">
        <f>COUNTIF([3]经验升级表!$C:$C,"&lt;="&amp;SUMIFS($AB$4:AB301,$C$4:C301,C301))</f>
        <v>0</v>
      </c>
      <c r="AB301" s="77">
        <f>IFERROR(INDEX([1]怪物表!$U:$U,MATCH(G301,[1]怪物表!$A:$A,0),1)*S301/U301,0)*AC301</f>
        <v>0</v>
      </c>
      <c r="AC301" s="77">
        <f t="shared" si="36"/>
        <v>1</v>
      </c>
      <c r="AD301" s="77">
        <f>IFERROR(INDEX([1]怪物表!$J:$J,MATCH(G301,[1]怪物表!$A:$A,0),1),0)*AE301</f>
        <v>0</v>
      </c>
      <c r="AE301" s="77">
        <f t="shared" si="37"/>
        <v>0</v>
      </c>
    </row>
    <row r="302" spans="1:31" x14ac:dyDescent="0.45">
      <c r="A302" s="4"/>
      <c r="B302" s="7">
        <v>2991046</v>
      </c>
      <c r="C302" s="6" t="s">
        <v>206</v>
      </c>
      <c r="D302" s="4" t="s">
        <v>151</v>
      </c>
      <c r="E302" s="7">
        <v>60</v>
      </c>
      <c r="F302" s="4" t="s">
        <v>55</v>
      </c>
      <c r="G302" s="4">
        <f>IF(I302="",SUMIFS([1]怪物表!$A:$A,[1]怪物表!$B:$B,C302,[1]怪物表!$C:$C,D302),"")</f>
        <v>1299108</v>
      </c>
      <c r="H302" s="8" t="str">
        <f>IF(G302="","",INDEX([1]怪物表!$C:$C,MATCH(G302,[1]怪物表!$A:$A,0)))</f>
        <v>盾兵1（灰）</v>
      </c>
      <c r="I302" s="4"/>
      <c r="J302" s="4" t="str">
        <f>IF(I302="","",INDEX([1]怪物阵型表!$B:$B,MATCH(I302,[1]怪物阵型表!$A:$A,0)))</f>
        <v/>
      </c>
      <c r="K302" s="4"/>
      <c r="L302" s="4"/>
      <c r="M302" s="4"/>
      <c r="N302" s="4"/>
      <c r="O302" s="4" t="str">
        <f>IF(N302="","",INDEX([2]物品表!$B:$B,MATCH(N302,[2]物品表!$A:$A,0)))</f>
        <v/>
      </c>
      <c r="P302" s="4"/>
      <c r="Q302" s="7" t="s">
        <v>31</v>
      </c>
      <c r="R302" s="7" t="s">
        <v>29</v>
      </c>
      <c r="S302" s="9">
        <f>INDEX('#怪物刷新配置索引'!$E:$E,MATCH(E302&amp;"-"&amp;F302,'#怪物刷新配置索引'!$D:$D,0),1)</f>
        <v>2</v>
      </c>
      <c r="T302" s="4"/>
      <c r="U302" s="9">
        <f>INDEX('#怪物刷新配置索引'!$F:$F,MATCH(E302&amp;"-"&amp;F302,'#怪物刷新配置索引'!$D:$D,0),1)</f>
        <v>1</v>
      </c>
      <c r="V302" s="4" t="str">
        <f t="shared" si="41"/>
        <v/>
      </c>
      <c r="W302" s="4"/>
      <c r="X302" s="4"/>
      <c r="Y302" s="7"/>
      <c r="Z302" s="28"/>
      <c r="AA302" s="77">
        <f>COUNTIF([3]经验升级表!$C:$C,"&lt;="&amp;SUMIFS($AB$4:AB302,$C$4:C302,C302))</f>
        <v>0</v>
      </c>
      <c r="AB302" s="77">
        <f>IFERROR(INDEX([1]怪物表!$U:$U,MATCH(G302,[1]怪物表!$A:$A,0),1)*S302/U302,0)*AC302</f>
        <v>0</v>
      </c>
      <c r="AC302" s="77">
        <f t="shared" si="36"/>
        <v>30</v>
      </c>
      <c r="AD302" s="77">
        <f>IFERROR(INDEX([1]怪物表!$J:$J,MATCH(G302,[1]怪物表!$A:$A,0),1),0)*AE302</f>
        <v>60</v>
      </c>
      <c r="AE302" s="77">
        <f t="shared" si="37"/>
        <v>60</v>
      </c>
    </row>
    <row r="303" spans="1:31" x14ac:dyDescent="0.45">
      <c r="A303" s="4"/>
      <c r="B303" s="7">
        <v>2991047</v>
      </c>
      <c r="C303" s="6" t="s">
        <v>206</v>
      </c>
      <c r="D303" s="4" t="s">
        <v>151</v>
      </c>
      <c r="E303" s="7">
        <v>120</v>
      </c>
      <c r="F303" s="4" t="s">
        <v>55</v>
      </c>
      <c r="G303" s="4">
        <f>IF(I303="",SUMIFS([1]怪物表!$A:$A,[1]怪物表!$B:$B,C303,[1]怪物表!$C:$C,D303),"")</f>
        <v>1299108</v>
      </c>
      <c r="H303" s="8" t="str">
        <f>IF(G303="","",INDEX([1]怪物表!$C:$C,MATCH(G303,[1]怪物表!$A:$A,0)))</f>
        <v>盾兵1（灰）</v>
      </c>
      <c r="I303" s="4"/>
      <c r="J303" s="4" t="str">
        <f>IF(I303="","",INDEX([1]怪物阵型表!$B:$B,MATCH(I303,[1]怪物阵型表!$A:$A,0)))</f>
        <v/>
      </c>
      <c r="K303" s="4"/>
      <c r="L303" s="4"/>
      <c r="M303" s="4"/>
      <c r="N303" s="4"/>
      <c r="O303" s="4" t="str">
        <f>IF(N303="","",INDEX([2]物品表!$B:$B,MATCH(N303,[2]物品表!$A:$A,0)))</f>
        <v/>
      </c>
      <c r="P303" s="4"/>
      <c r="Q303" s="7" t="s">
        <v>31</v>
      </c>
      <c r="R303" s="7" t="s">
        <v>29</v>
      </c>
      <c r="S303" s="9">
        <f>INDEX('#怪物刷新配置索引'!$E:$E,MATCH(E303&amp;"-"&amp;F303,'#怪物刷新配置索引'!$D:$D,0),1)</f>
        <v>4</v>
      </c>
      <c r="T303" s="4"/>
      <c r="U303" s="9">
        <f>INDEX('#怪物刷新配置索引'!$F:$F,MATCH(E303&amp;"-"&amp;F303,'#怪物刷新配置索引'!$D:$D,0),1)</f>
        <v>1</v>
      </c>
      <c r="V303" s="4" t="str">
        <f t="shared" si="41"/>
        <v/>
      </c>
      <c r="W303" s="4"/>
      <c r="X303" s="4"/>
      <c r="Y303" s="7"/>
      <c r="Z303" s="28"/>
      <c r="AA303" s="77">
        <f>COUNTIF([3]经验升级表!$C:$C,"&lt;="&amp;SUMIFS($AB$4:AB303,$C$4:C303,C303))</f>
        <v>0</v>
      </c>
      <c r="AB303" s="77">
        <f>IFERROR(INDEX([1]怪物表!$U:$U,MATCH(G303,[1]怪物表!$A:$A,0),1)*S303/U303,0)*AC303</f>
        <v>0</v>
      </c>
      <c r="AC303" s="77">
        <f t="shared" si="36"/>
        <v>30</v>
      </c>
      <c r="AD303" s="77">
        <f>IFERROR(INDEX([1]怪物表!$J:$J,MATCH(G303,[1]怪物表!$A:$A,0),1),0)*AE303</f>
        <v>120</v>
      </c>
      <c r="AE303" s="77">
        <f t="shared" si="37"/>
        <v>120</v>
      </c>
    </row>
    <row r="304" spans="1:31" x14ac:dyDescent="0.45">
      <c r="A304" s="4"/>
      <c r="B304" s="7">
        <v>2991048</v>
      </c>
      <c r="C304" s="6" t="s">
        <v>206</v>
      </c>
      <c r="D304" s="4" t="s">
        <v>170</v>
      </c>
      <c r="E304" s="7">
        <v>20</v>
      </c>
      <c r="F304" s="4" t="s">
        <v>55</v>
      </c>
      <c r="G304" s="4">
        <f>IF(I304="",SUMIFS([1]怪物表!$A:$A,[1]怪物表!$B:$B,C304,[1]怪物表!$C:$C,D304),"")</f>
        <v>1299107</v>
      </c>
      <c r="H304" s="8" t="str">
        <f>IF(G304="","",INDEX([1]怪物表!$C:$C,MATCH(G304,[1]怪物表!$A:$A,0)))</f>
        <v>骑兵2（灰）</v>
      </c>
      <c r="I304" s="4"/>
      <c r="J304" s="4" t="str">
        <f>IF(I304="","",INDEX([1]怪物阵型表!$B:$B,MATCH(I304,[1]怪物阵型表!$A:$A,0)))</f>
        <v/>
      </c>
      <c r="K304" s="4"/>
      <c r="L304" s="4"/>
      <c r="M304" s="4"/>
      <c r="N304" s="4"/>
      <c r="O304" s="4" t="str">
        <f>IF(N304="","",INDEX([2]物品表!$B:$B,MATCH(N304,[2]物品表!$A:$A,0)))</f>
        <v/>
      </c>
      <c r="P304" s="4"/>
      <c r="Q304" s="7" t="s">
        <v>31</v>
      </c>
      <c r="R304" s="7" t="s">
        <v>29</v>
      </c>
      <c r="S304" s="9">
        <f>INDEX('#怪物刷新配置索引'!$E:$E,MATCH(E304&amp;"-"&amp;F304,'#怪物刷新配置索引'!$D:$D,0),1)</f>
        <v>2</v>
      </c>
      <c r="T304" s="4"/>
      <c r="U304" s="9">
        <f>INDEX('#怪物刷新配置索引'!$F:$F,MATCH(E304&amp;"-"&amp;F304,'#怪物刷新配置索引'!$D:$D,0),1)</f>
        <v>3</v>
      </c>
      <c r="V304" s="4" t="str">
        <f t="shared" si="41"/>
        <v/>
      </c>
      <c r="W304" s="4"/>
      <c r="X304" s="7"/>
      <c r="Y304" s="7"/>
      <c r="Z304" s="28"/>
      <c r="AA304" s="77">
        <f>COUNTIF([3]经验升级表!$C:$C,"&lt;="&amp;SUMIFS($AB$4:AB304,$C$4:C304,C304))</f>
        <v>0</v>
      </c>
      <c r="AB304" s="77">
        <f>IFERROR(INDEX([1]怪物表!$U:$U,MATCH(G304,[1]怪物表!$A:$A,0),1)*S304/U304,0)*AC304</f>
        <v>0</v>
      </c>
      <c r="AC304" s="77">
        <f t="shared" si="36"/>
        <v>30</v>
      </c>
      <c r="AD304" s="77">
        <f>IFERROR(INDEX([1]怪物表!$J:$J,MATCH(G304,[1]怪物表!$A:$A,0),1),0)*AE304</f>
        <v>20</v>
      </c>
      <c r="AE304" s="77">
        <f t="shared" si="37"/>
        <v>20</v>
      </c>
    </row>
    <row r="305" spans="1:31" x14ac:dyDescent="0.45">
      <c r="A305" s="4"/>
      <c r="B305" s="7">
        <v>2991049</v>
      </c>
      <c r="C305" s="6" t="s">
        <v>206</v>
      </c>
      <c r="D305" s="4"/>
      <c r="E305" s="7"/>
      <c r="F305" s="4">
        <v>270</v>
      </c>
      <c r="G305" s="4"/>
      <c r="H305" s="8"/>
      <c r="I305" s="4"/>
      <c r="J305" s="4" t="str">
        <f>IF(I305="","",INDEX([1]怪物阵型表!$B:$B,MATCH(I305,[1]怪物阵型表!$A:$A,0)))</f>
        <v/>
      </c>
      <c r="K305" s="4">
        <v>299108</v>
      </c>
      <c r="L305" s="25" t="str" cm="1">
        <f t="array" ref="L305">INDEX(怪物链表!A:C,MATCH(怪物刷新表!K305&amp;C305,怪物链表!A:A&amp;怪物链表!C:C,),2)</f>
        <v>骤变_高级_50</v>
      </c>
      <c r="M305" s="4" t="str" cm="1">
        <f t="array" ref="M305">INDEX(怪物链表!A:D,MATCH(怪物刷新表!L305&amp;K305,怪物链表!B:B&amp;怪物链表!A:A,),4)</f>
        <v>270-300</v>
      </c>
      <c r="N305" s="4"/>
      <c r="O305" s="4" t="str">
        <f>IF(N305="","",INDEX([2]物品表!$B:$B,MATCH(N305,[2]物品表!$A:$A,0)))</f>
        <v/>
      </c>
      <c r="P305" s="4"/>
      <c r="Q305" s="7" t="s">
        <v>120</v>
      </c>
      <c r="R305" s="7" t="s">
        <v>29</v>
      </c>
      <c r="S305" s="9">
        <v>1</v>
      </c>
      <c r="T305" s="4"/>
      <c r="U305" s="9">
        <v>0</v>
      </c>
      <c r="V305" s="4" t="str">
        <f t="shared" ref="V305" si="43">IF(W305=1,"TID_Survivor_Notice_Occur_2",IF(W305=2,"TID_Survivor_Notice_Occur_1",""))</f>
        <v/>
      </c>
      <c r="W305" s="4"/>
      <c r="X305" s="4"/>
      <c r="Y305" s="4"/>
      <c r="Z305" s="28"/>
      <c r="AA305" s="77">
        <f>COUNTIF([3]经验升级表!$C:$C,"&lt;="&amp;SUMIFS($AB$4:AB305,$C$4:C305,C305))</f>
        <v>0</v>
      </c>
      <c r="AB305" s="77">
        <f>IFERROR(INDEX([1]怪物表!$U:$U,MATCH(G305,[1]怪物表!$A:$A,0),1)*S305/U305,0)*AC305</f>
        <v>0</v>
      </c>
      <c r="AC305" s="77">
        <f t="shared" si="36"/>
        <v>1</v>
      </c>
      <c r="AD305" s="77">
        <f>IFERROR(INDEX([1]怪物表!$J:$J,MATCH(G305,[1]怪物表!$A:$A,0),1),0)*AE305</f>
        <v>0</v>
      </c>
      <c r="AE305" s="77">
        <f t="shared" si="37"/>
        <v>0</v>
      </c>
    </row>
    <row r="306" spans="1:31" x14ac:dyDescent="0.45">
      <c r="A306" s="4"/>
      <c r="B306" s="7">
        <v>2991050</v>
      </c>
      <c r="C306" s="6" t="s">
        <v>206</v>
      </c>
      <c r="D306" s="4"/>
      <c r="E306" s="7"/>
      <c r="F306" s="4">
        <v>270</v>
      </c>
      <c r="G306" s="4"/>
      <c r="H306" s="8"/>
      <c r="I306" s="4"/>
      <c r="J306" s="4" t="str">
        <f>IF(I306="","",INDEX([1]怪物阵型表!$B:$B,MATCH(I306,[1]怪物阵型表!$A:$A,0)))</f>
        <v/>
      </c>
      <c r="K306" s="4">
        <v>299109</v>
      </c>
      <c r="L306" s="25" t="str" cm="1">
        <f t="array" ref="L306">INDEX(怪物链表!A:C,MATCH(怪物刷新表!K306&amp;C306,怪物链表!A:A&amp;怪物链表!C:C,),2)</f>
        <v>骤变_特殊_50</v>
      </c>
      <c r="M306" s="4" t="str" cm="1">
        <f t="array" ref="M306">INDEX(怪物链表!A:D,MATCH(怪物刷新表!L306&amp;K306,怪物链表!B:B&amp;怪物链表!A:A,),4)</f>
        <v>270-300</v>
      </c>
      <c r="N306" s="4"/>
      <c r="O306" s="4" t="str">
        <f>IF(N306="","",INDEX([2]物品表!$B:$B,MATCH(N306,[2]物品表!$A:$A,0)))</f>
        <v/>
      </c>
      <c r="P306" s="4"/>
      <c r="Q306" s="7" t="s">
        <v>120</v>
      </c>
      <c r="R306" s="7" t="s">
        <v>29</v>
      </c>
      <c r="S306" s="9">
        <v>1</v>
      </c>
      <c r="T306" s="4"/>
      <c r="U306" s="9">
        <v>0</v>
      </c>
      <c r="V306" s="4" t="str">
        <f t="shared" ref="V306" si="44">IF(W306=1,"TID_Survivor_Notice_Occur_2",IF(W306=2,"TID_Survivor_Notice_Occur_1",""))</f>
        <v/>
      </c>
      <c r="W306" s="4"/>
      <c r="X306" s="4"/>
      <c r="Y306" s="4"/>
      <c r="Z306" s="28"/>
      <c r="AA306" s="77">
        <f>COUNTIF([3]经验升级表!$C:$C,"&lt;="&amp;SUMIFS($AB$4:AB306,$C$4:C306,C306))</f>
        <v>0</v>
      </c>
      <c r="AB306" s="77">
        <f>IFERROR(INDEX([1]怪物表!$U:$U,MATCH(G306,[1]怪物表!$A:$A,0),1)*S306/U306,0)*AC306</f>
        <v>0</v>
      </c>
      <c r="AC306" s="77">
        <f t="shared" si="36"/>
        <v>1</v>
      </c>
      <c r="AD306" s="77">
        <f>IFERROR(INDEX([1]怪物表!$J:$J,MATCH(G306,[1]怪物表!$A:$A,0),1),0)*AE306</f>
        <v>0</v>
      </c>
      <c r="AE306" s="77">
        <f t="shared" si="37"/>
        <v>0</v>
      </c>
    </row>
    <row r="307" spans="1:31" x14ac:dyDescent="0.45">
      <c r="A307" s="4"/>
      <c r="B307" s="7">
        <v>2991051</v>
      </c>
      <c r="C307" s="6" t="s">
        <v>206</v>
      </c>
      <c r="D307" s="4" t="s">
        <v>151</v>
      </c>
      <c r="E307" s="7">
        <v>60</v>
      </c>
      <c r="F307" s="4" t="s">
        <v>49</v>
      </c>
      <c r="G307" s="4">
        <f>IF(I307="",SUMIFS([1]怪物表!$A:$A,[1]怪物表!$B:$B,C307,[1]怪物表!$C:$C,D307),"")</f>
        <v>1299108</v>
      </c>
      <c r="H307" s="8" t="str">
        <f>IF(G307="","",INDEX([1]怪物表!$C:$C,MATCH(G307,[1]怪物表!$A:$A,0)))</f>
        <v>盾兵1（灰）</v>
      </c>
      <c r="I307" s="4"/>
      <c r="J307" s="4" t="str">
        <f>IF(I307="","",INDEX([1]怪物阵型表!$B:$B,MATCH(I307,[1]怪物阵型表!$A:$A,0)))</f>
        <v/>
      </c>
      <c r="K307" s="4"/>
      <c r="L307" s="4"/>
      <c r="M307" s="4"/>
      <c r="N307" s="4"/>
      <c r="O307" s="4" t="str">
        <f>IF(N307="","",INDEX([2]物品表!$B:$B,MATCH(N307,[2]物品表!$A:$A,0)))</f>
        <v/>
      </c>
      <c r="P307" s="4"/>
      <c r="Q307" s="7" t="s">
        <v>31</v>
      </c>
      <c r="R307" s="7" t="s">
        <v>29</v>
      </c>
      <c r="S307" s="9">
        <f>INDEX('#怪物刷新配置索引'!$E:$E,MATCH(E307&amp;"-"&amp;F307,'#怪物刷新配置索引'!$D:$D,0),1)</f>
        <v>4</v>
      </c>
      <c r="T307" s="4"/>
      <c r="U307" s="9">
        <f>INDEX('#怪物刷新配置索引'!$F:$F,MATCH(E307&amp;"-"&amp;F307,'#怪物刷新配置索引'!$D:$D,0),1)</f>
        <v>2</v>
      </c>
      <c r="V307" s="4" t="str">
        <f t="shared" si="41"/>
        <v/>
      </c>
      <c r="W307" s="4"/>
      <c r="X307" s="4"/>
      <c r="Y307" s="7"/>
      <c r="Z307" s="28"/>
      <c r="AA307" s="77">
        <f>COUNTIF([3]经验升级表!$C:$C,"&lt;="&amp;SUMIFS($AB$4:AB307,$C$4:C307,C307))</f>
        <v>0</v>
      </c>
      <c r="AB307" s="77">
        <f>IFERROR(INDEX([1]怪物表!$U:$U,MATCH(G307,[1]怪物表!$A:$A,0),1)*S307/U307,0)*AC307</f>
        <v>0</v>
      </c>
      <c r="AC307" s="77">
        <f t="shared" si="36"/>
        <v>30</v>
      </c>
      <c r="AD307" s="77">
        <f>IFERROR(INDEX([1]怪物表!$J:$J,MATCH(G307,[1]怪物表!$A:$A,0),1),0)*AE307</f>
        <v>60</v>
      </c>
      <c r="AE307" s="77">
        <f t="shared" si="37"/>
        <v>60</v>
      </c>
    </row>
    <row r="308" spans="1:31" x14ac:dyDescent="0.45">
      <c r="A308" s="4"/>
      <c r="B308" s="7">
        <v>2991052</v>
      </c>
      <c r="C308" s="6" t="s">
        <v>206</v>
      </c>
      <c r="D308" s="4" t="s">
        <v>151</v>
      </c>
      <c r="E308" s="7">
        <v>90</v>
      </c>
      <c r="F308" s="4" t="s">
        <v>49</v>
      </c>
      <c r="G308" s="4">
        <f>IF(I308="",SUMIFS([1]怪物表!$A:$A,[1]怪物表!$B:$B,C308,[1]怪物表!$C:$C,D308),"")</f>
        <v>1299108</v>
      </c>
      <c r="H308" s="8" t="str">
        <f>IF(G308="","",INDEX([1]怪物表!$C:$C,MATCH(G308,[1]怪物表!$A:$A,0)))</f>
        <v>盾兵1（灰）</v>
      </c>
      <c r="I308" s="4"/>
      <c r="J308" s="4" t="str">
        <f>IF(I308="","",INDEX([1]怪物阵型表!$B:$B,MATCH(I308,[1]怪物阵型表!$A:$A,0)))</f>
        <v/>
      </c>
      <c r="K308" s="4"/>
      <c r="L308" s="4"/>
      <c r="M308" s="4"/>
      <c r="N308" s="4"/>
      <c r="O308" s="4" t="str">
        <f>IF(N308="","",INDEX([2]物品表!$B:$B,MATCH(N308,[2]物品表!$A:$A,0)))</f>
        <v/>
      </c>
      <c r="P308" s="4"/>
      <c r="Q308" s="7" t="s">
        <v>31</v>
      </c>
      <c r="R308" s="7" t="s">
        <v>29</v>
      </c>
      <c r="S308" s="9">
        <f>INDEX('#怪物刷新配置索引'!$E:$E,MATCH(E308&amp;"-"&amp;F308,'#怪物刷新配置索引'!$D:$D,0),1)</f>
        <v>3</v>
      </c>
      <c r="T308" s="4"/>
      <c r="U308" s="9">
        <f>INDEX('#怪物刷新配置索引'!$F:$F,MATCH(E308&amp;"-"&amp;F308,'#怪物刷新配置索引'!$D:$D,0),1)</f>
        <v>1</v>
      </c>
      <c r="V308" s="4" t="str">
        <f t="shared" si="41"/>
        <v/>
      </c>
      <c r="W308" s="4"/>
      <c r="X308" s="4"/>
      <c r="Y308" s="4"/>
      <c r="Z308" s="28"/>
      <c r="AA308" s="77">
        <f>COUNTIF([3]经验升级表!$C:$C,"&lt;="&amp;SUMIFS($AB$4:AB308,$C$4:C308,C308))</f>
        <v>0</v>
      </c>
      <c r="AB308" s="77">
        <f>IFERROR(INDEX([1]怪物表!$U:$U,MATCH(G308,[1]怪物表!$A:$A,0),1)*S308/U308,0)*AC308</f>
        <v>0</v>
      </c>
      <c r="AC308" s="77">
        <f t="shared" si="36"/>
        <v>30</v>
      </c>
      <c r="AD308" s="77">
        <f>IFERROR(INDEX([1]怪物表!$J:$J,MATCH(G308,[1]怪物表!$A:$A,0),1),0)*AE308</f>
        <v>90</v>
      </c>
      <c r="AE308" s="77">
        <f t="shared" si="37"/>
        <v>90</v>
      </c>
    </row>
    <row r="309" spans="1:31" x14ac:dyDescent="0.45">
      <c r="A309" s="4"/>
      <c r="B309" s="7">
        <v>2991053</v>
      </c>
      <c r="C309" s="6" t="s">
        <v>206</v>
      </c>
      <c r="D309" s="4" t="s">
        <v>151</v>
      </c>
      <c r="E309" s="7">
        <v>90</v>
      </c>
      <c r="F309" s="4" t="s">
        <v>49</v>
      </c>
      <c r="G309" s="4">
        <f>IF(I309="",SUMIFS([1]怪物表!$A:$A,[1]怪物表!$B:$B,C309,[1]怪物表!$C:$C,D309),"")</f>
        <v>1299108</v>
      </c>
      <c r="H309" s="8" t="str">
        <f>IF(G309="","",INDEX([1]怪物表!$C:$C,MATCH(G309,[1]怪物表!$A:$A,0)))</f>
        <v>盾兵1（灰）</v>
      </c>
      <c r="I309" s="4"/>
      <c r="J309" s="4" t="str">
        <f>IF(I309="","",INDEX([1]怪物阵型表!$B:$B,MATCH(I309,[1]怪物阵型表!$A:$A,0)))</f>
        <v/>
      </c>
      <c r="K309" s="4"/>
      <c r="L309" s="4"/>
      <c r="M309" s="4"/>
      <c r="N309" s="4"/>
      <c r="O309" s="4" t="str">
        <f>IF(N309="","",INDEX([2]物品表!$B:$B,MATCH(N309,[2]物品表!$A:$A,0)))</f>
        <v/>
      </c>
      <c r="P309" s="4"/>
      <c r="Q309" s="7" t="s">
        <v>31</v>
      </c>
      <c r="R309" s="7" t="s">
        <v>29</v>
      </c>
      <c r="S309" s="9">
        <f>INDEX('#怪物刷新配置索引'!$E:$E,MATCH(E309&amp;"-"&amp;F309,'#怪物刷新配置索引'!$D:$D,0),1)</f>
        <v>3</v>
      </c>
      <c r="T309" s="4"/>
      <c r="U309" s="9">
        <f>INDEX('#怪物刷新配置索引'!$F:$F,MATCH(E309&amp;"-"&amp;F309,'#怪物刷新配置索引'!$D:$D,0),1)</f>
        <v>1</v>
      </c>
      <c r="V309" s="4" t="str">
        <f t="shared" si="41"/>
        <v/>
      </c>
      <c r="W309" s="4"/>
      <c r="X309" s="4"/>
      <c r="Y309" s="4"/>
      <c r="Z309" s="28"/>
      <c r="AA309" s="77">
        <f>COUNTIF([3]经验升级表!$C:$C,"&lt;="&amp;SUMIFS($AB$4:AB309,$C$4:C309,C309))</f>
        <v>0</v>
      </c>
      <c r="AB309" s="77">
        <f>IFERROR(INDEX([1]怪物表!$U:$U,MATCH(G309,[1]怪物表!$A:$A,0),1)*S309/U309,0)*AC309</f>
        <v>0</v>
      </c>
      <c r="AC309" s="77">
        <f t="shared" si="36"/>
        <v>30</v>
      </c>
      <c r="AD309" s="77">
        <f>IFERROR(INDEX([1]怪物表!$J:$J,MATCH(G309,[1]怪物表!$A:$A,0),1),0)*AE309</f>
        <v>90</v>
      </c>
      <c r="AE309" s="77">
        <f t="shared" si="37"/>
        <v>90</v>
      </c>
    </row>
    <row r="310" spans="1:31" s="46" customFormat="1" x14ac:dyDescent="0.45">
      <c r="A310" s="20"/>
      <c r="B310" s="21">
        <v>2991054</v>
      </c>
      <c r="C310" s="22" t="s">
        <v>206</v>
      </c>
      <c r="D310" s="20" t="s">
        <v>171</v>
      </c>
      <c r="E310" s="21"/>
      <c r="F310" s="20">
        <v>300</v>
      </c>
      <c r="G310" s="20">
        <f>IF(I310="",SUMIFS([1]怪物表!$A:$A,[1]怪物表!$B:$B,C310,[1]怪物表!$C:$C,D310),"")</f>
        <v>1299111</v>
      </c>
      <c r="H310" s="23" t="str">
        <f>IF(G310="","",INDEX([1]怪物表!$C:$C,MATCH(G310,[1]怪物表!$A:$A,0)))</f>
        <v>大熊</v>
      </c>
      <c r="I310" s="20" t="s">
        <v>54</v>
      </c>
      <c r="J310" s="20" t="str">
        <f>IF(I310="","",INDEX([1]怪物阵型表!$B:$B,MATCH(I310,[1]怪物阵型表!$A:$A,0)))</f>
        <v/>
      </c>
      <c r="K310" s="20"/>
      <c r="L310" s="20"/>
      <c r="M310" s="20"/>
      <c r="N310" s="20"/>
      <c r="O310" s="20" t="str">
        <f>IF(N310="","",INDEX([2]物品表!$B:$B,MATCH(N310,[2]物品表!$A:$A,0)))</f>
        <v/>
      </c>
      <c r="P310" s="20"/>
      <c r="Q310" s="21" t="s">
        <v>120</v>
      </c>
      <c r="R310" s="21" t="s">
        <v>29</v>
      </c>
      <c r="S310" s="24">
        <v>1</v>
      </c>
      <c r="T310" s="20"/>
      <c r="U310" s="24">
        <v>0</v>
      </c>
      <c r="V310" s="20" t="str">
        <f>IF(W310=1,"TID_Survivor_Notice_Occur_2",IF(W310=2,"TID_Survivor_Notice_Occur_1",""))</f>
        <v/>
      </c>
      <c r="W310" s="20"/>
      <c r="X310" s="20"/>
      <c r="Y310" s="20"/>
      <c r="Z310" s="79"/>
      <c r="AA310" s="79">
        <f>COUNTIF([3]经验升级表!$C:$C,"&lt;="&amp;SUMIFS($AB$4:AB310,$C$4:C310,C310))</f>
        <v>0</v>
      </c>
      <c r="AB310" s="79">
        <f>IFERROR(INDEX([1]怪物表!$U:$U,MATCH(G310,[1]怪物表!$A:$A,0),1)*S310/U310,0)*AC310</f>
        <v>0</v>
      </c>
      <c r="AC310" s="79">
        <f t="shared" si="36"/>
        <v>1</v>
      </c>
      <c r="AD310" s="79">
        <f>IFERROR(INDEX([1]怪物表!$J:$J,MATCH(G310,[1]怪物表!$A:$A,0),1),0)*AE310</f>
        <v>0</v>
      </c>
      <c r="AE310" s="79">
        <f t="shared" si="37"/>
        <v>0</v>
      </c>
    </row>
    <row r="311" spans="1:31" x14ac:dyDescent="0.45">
      <c r="A311" s="4"/>
      <c r="B311" s="7">
        <v>2991055</v>
      </c>
      <c r="C311" s="6" t="s">
        <v>206</v>
      </c>
      <c r="D311" s="4"/>
      <c r="E311" s="7"/>
      <c r="F311" s="4">
        <v>320</v>
      </c>
      <c r="G311" s="4" t="str">
        <f>IF(I311="",SUMIFS([1]怪物表!$A:$A,[1]怪物表!$B:$B,C311,[1]怪物表!$C:$C,D311),"")</f>
        <v/>
      </c>
      <c r="H311" s="8" t="str">
        <f>IF(G311="","",INDEX([1]怪物表!$C:$C,MATCH(G311,[1]怪物表!$A:$A,0)))</f>
        <v/>
      </c>
      <c r="I311" s="4">
        <v>299101</v>
      </c>
      <c r="J311" s="4" t="str">
        <f>IF(I311="","",INDEX([1]怪物阵型表!$B:$B,MATCH(I311,[1]怪物阵型表!$A:$A,0)))</f>
        <v>冲锋阵型</v>
      </c>
      <c r="K311" s="4"/>
      <c r="L311" s="4"/>
      <c r="M311" s="4"/>
      <c r="N311" s="4"/>
      <c r="O311" s="4" t="str">
        <f>IF(N311="","",INDEX([2]物品表!$B:$B,MATCH(N311,[2]物品表!$A:$A,0)))</f>
        <v/>
      </c>
      <c r="P311" s="4"/>
      <c r="Q311" s="7" t="s">
        <v>309</v>
      </c>
      <c r="R311" s="7" t="s">
        <v>29</v>
      </c>
      <c r="S311" s="9">
        <v>1</v>
      </c>
      <c r="T311" s="4"/>
      <c r="U311" s="9">
        <v>0</v>
      </c>
      <c r="V311" s="4" t="str">
        <f>IF(W311=1,"TID_Survivor_Notice_Occur_2",IF(W311=2,"TID_Survivor_Notice_Occur_1",""))</f>
        <v/>
      </c>
      <c r="W311" s="4"/>
      <c r="X311" s="4"/>
      <c r="Y311" s="4"/>
      <c r="Z311" s="28"/>
      <c r="AA311" s="77">
        <f>COUNTIF([3]经验升级表!$C:$C,"&lt;="&amp;SUMIFS($AB$4:AB311,$C$4:C311,C311))</f>
        <v>0</v>
      </c>
      <c r="AB311" s="77">
        <f>IFERROR(INDEX([1]怪物表!$U:$U,MATCH(G311,[1]怪物表!$A:$A,0),1)*S311/U311,0)*AC311</f>
        <v>0</v>
      </c>
      <c r="AC311" s="77">
        <f t="shared" si="36"/>
        <v>1</v>
      </c>
      <c r="AD311" s="77">
        <f>IFERROR(INDEX([1]怪物表!$J:$J,MATCH(G311,[1]怪物表!$A:$A,0),1),0)*AE311</f>
        <v>0</v>
      </c>
      <c r="AE311" s="77">
        <f t="shared" si="37"/>
        <v>0</v>
      </c>
    </row>
    <row r="312" spans="1:31" x14ac:dyDescent="0.45">
      <c r="A312" s="4"/>
      <c r="B312" s="7">
        <v>2991056</v>
      </c>
      <c r="C312" s="6" t="s">
        <v>206</v>
      </c>
      <c r="D312" s="4"/>
      <c r="E312" s="7"/>
      <c r="F312" s="4">
        <v>320</v>
      </c>
      <c r="G312" s="4" t="str">
        <f>IF(I312="",SUMIFS([1]怪物表!$A:$A,[1]怪物表!$B:$B,C312,[1]怪物表!$C:$C,D312),"")</f>
        <v/>
      </c>
      <c r="H312" s="8" t="str">
        <f>IF(G312="","",INDEX([1]怪物表!$C:$C,MATCH(G312,[1]怪物表!$A:$A,0)))</f>
        <v/>
      </c>
      <c r="I312" s="4">
        <v>299101</v>
      </c>
      <c r="J312" s="4" t="str">
        <f>IF(I312="","",INDEX([1]怪物阵型表!$B:$B,MATCH(I312,[1]怪物阵型表!$A:$A,0)))</f>
        <v>冲锋阵型</v>
      </c>
      <c r="K312" s="4"/>
      <c r="L312" s="4"/>
      <c r="M312" s="4"/>
      <c r="N312" s="4"/>
      <c r="O312" s="4" t="str">
        <f>IF(N312="","",INDEX([2]物品表!$B:$B,MATCH(N312,[2]物品表!$A:$A,0)))</f>
        <v/>
      </c>
      <c r="P312" s="4"/>
      <c r="Q312" s="7" t="s">
        <v>309</v>
      </c>
      <c r="R312" s="7" t="s">
        <v>29</v>
      </c>
      <c r="S312" s="9">
        <v>1</v>
      </c>
      <c r="T312" s="4"/>
      <c r="U312" s="9">
        <v>0</v>
      </c>
      <c r="V312" s="4" t="str">
        <f>IF(W312=1,"TID_Survivor_Notice_Occur_2",IF(W312=2,"TID_Survivor_Notice_Occur_1",""))</f>
        <v/>
      </c>
      <c r="W312" s="4"/>
      <c r="X312" s="4"/>
      <c r="Y312" s="4"/>
      <c r="Z312" s="28"/>
      <c r="AA312" s="77">
        <f>COUNTIF([3]经验升级表!$C:$C,"&lt;="&amp;SUMIFS($AB$4:AB312,$C$4:C312,C312))</f>
        <v>0</v>
      </c>
      <c r="AB312" s="77">
        <f>IFERROR(INDEX([1]怪物表!$U:$U,MATCH(G312,[1]怪物表!$A:$A,0),1)*S312/U312,0)*AC312</f>
        <v>0</v>
      </c>
      <c r="AC312" s="77">
        <f t="shared" si="36"/>
        <v>1</v>
      </c>
      <c r="AD312" s="77">
        <f>IFERROR(INDEX([1]怪物表!$J:$J,MATCH(G312,[1]怪物表!$A:$A,0),1),0)*AE312</f>
        <v>0</v>
      </c>
      <c r="AE312" s="77">
        <f t="shared" si="37"/>
        <v>0</v>
      </c>
    </row>
    <row r="313" spans="1:31" x14ac:dyDescent="0.45">
      <c r="A313" s="4"/>
      <c r="B313" s="7">
        <v>2991057</v>
      </c>
      <c r="C313" s="6" t="s">
        <v>206</v>
      </c>
      <c r="D313" s="4"/>
      <c r="E313" s="7"/>
      <c r="F313" s="4">
        <v>330</v>
      </c>
      <c r="G313" s="4" t="str">
        <f>IF(I313="",SUMIFS([1]怪物表!$A:$A,[1]怪物表!$B:$B,C313,[1]怪物表!$C:$C,D313),"")</f>
        <v/>
      </c>
      <c r="H313" s="8" t="str">
        <f>IF(G313="","",INDEX([1]怪物表!$C:$C,MATCH(G313,[1]怪物表!$A:$A,0)))</f>
        <v/>
      </c>
      <c r="I313" s="4">
        <v>299101</v>
      </c>
      <c r="J313" s="4" t="str">
        <f>IF(I313="","",INDEX([1]怪物阵型表!$B:$B,MATCH(I313,[1]怪物阵型表!$A:$A,0)))</f>
        <v>冲锋阵型</v>
      </c>
      <c r="K313" s="4"/>
      <c r="L313" s="4"/>
      <c r="M313" s="4"/>
      <c r="N313" s="4"/>
      <c r="O313" s="4" t="str">
        <f>IF(N313="","",INDEX([2]物品表!$B:$B,MATCH(N313,[2]物品表!$A:$A,0)))</f>
        <v/>
      </c>
      <c r="P313" s="4"/>
      <c r="Q313" s="7" t="s">
        <v>309</v>
      </c>
      <c r="R313" s="7" t="s">
        <v>29</v>
      </c>
      <c r="S313" s="9">
        <v>1</v>
      </c>
      <c r="T313" s="4"/>
      <c r="U313" s="9">
        <v>0</v>
      </c>
      <c r="V313" s="4" t="str">
        <f>IF(W313=1,"TID_Survivor_Notice_Occur_2",IF(W313=2,"TID_Survivor_Notice_Occur_1",""))</f>
        <v/>
      </c>
      <c r="W313" s="4"/>
      <c r="X313" s="4"/>
      <c r="Y313" s="4"/>
      <c r="Z313" s="28"/>
      <c r="AA313" s="77">
        <f>COUNTIF([3]经验升级表!$C:$C,"&lt;="&amp;SUMIFS($AB$4:AB313,$C$4:C313,C313))</f>
        <v>0</v>
      </c>
      <c r="AB313" s="77">
        <f>IFERROR(INDEX([1]怪物表!$U:$U,MATCH(G313,[1]怪物表!$A:$A,0),1)*S313/U313,0)*AC313</f>
        <v>0</v>
      </c>
      <c r="AC313" s="77">
        <f t="shared" si="36"/>
        <v>1</v>
      </c>
      <c r="AD313" s="77">
        <f>IFERROR(INDEX([1]怪物表!$J:$J,MATCH(G313,[1]怪物表!$A:$A,0),1),0)*AE313</f>
        <v>0</v>
      </c>
      <c r="AE313" s="77">
        <f t="shared" si="37"/>
        <v>0</v>
      </c>
    </row>
    <row r="314" spans="1:31" x14ac:dyDescent="0.45">
      <c r="A314" s="4"/>
      <c r="B314" s="7">
        <v>2991058</v>
      </c>
      <c r="C314" s="6" t="s">
        <v>206</v>
      </c>
      <c r="D314" s="4"/>
      <c r="E314" s="7"/>
      <c r="F314" s="4">
        <v>330</v>
      </c>
      <c r="G314" s="4" t="str">
        <f>IF(I314="",SUMIFS([1]怪物表!$A:$A,[1]怪物表!$B:$B,C314,[1]怪物表!$C:$C,D314),"")</f>
        <v/>
      </c>
      <c r="H314" s="8" t="str">
        <f>IF(G314="","",INDEX([1]怪物表!$C:$C,MATCH(G314,[1]怪物表!$A:$A,0)))</f>
        <v/>
      </c>
      <c r="I314" s="4">
        <v>299101</v>
      </c>
      <c r="J314" s="4" t="str">
        <f>IF(I314="","",INDEX([1]怪物阵型表!$B:$B,MATCH(I314,[1]怪物阵型表!$A:$A,0)))</f>
        <v>冲锋阵型</v>
      </c>
      <c r="K314" s="4"/>
      <c r="L314" s="4"/>
      <c r="M314" s="4"/>
      <c r="N314" s="4"/>
      <c r="O314" s="4" t="str">
        <f>IF(N314="","",INDEX([2]物品表!$B:$B,MATCH(N314,[2]物品表!$A:$A,0)))</f>
        <v/>
      </c>
      <c r="P314" s="4"/>
      <c r="Q314" s="7" t="s">
        <v>309</v>
      </c>
      <c r="R314" s="7" t="s">
        <v>29</v>
      </c>
      <c r="S314" s="9">
        <v>1</v>
      </c>
      <c r="T314" s="4"/>
      <c r="U314" s="9">
        <v>0</v>
      </c>
      <c r="V314" s="4" t="str">
        <f>IF(W314=1,"TID_Survivor_Notice_Occur_2",IF(W314=2,"TID_Survivor_Notice_Occur_1",""))</f>
        <v/>
      </c>
      <c r="W314" s="4"/>
      <c r="X314" s="4"/>
      <c r="Y314" s="4"/>
      <c r="Z314" s="28"/>
      <c r="AA314" s="77">
        <f>COUNTIF([3]经验升级表!$C:$C,"&lt;="&amp;SUMIFS($AB$4:AB314,$C$4:C314,C314))</f>
        <v>0</v>
      </c>
      <c r="AB314" s="77">
        <f>IFERROR(INDEX([1]怪物表!$U:$U,MATCH(G314,[1]怪物表!$A:$A,0),1)*S314/U314,0)*AC314</f>
        <v>0</v>
      </c>
      <c r="AC314" s="77">
        <f t="shared" si="36"/>
        <v>1</v>
      </c>
      <c r="AD314" s="77">
        <f>IFERROR(INDEX([1]怪物表!$J:$J,MATCH(G314,[1]怪物表!$A:$A,0),1),0)*AE314</f>
        <v>0</v>
      </c>
      <c r="AE314" s="77">
        <f t="shared" si="37"/>
        <v>0</v>
      </c>
    </row>
    <row r="315" spans="1:31" x14ac:dyDescent="0.45">
      <c r="A315" s="4"/>
      <c r="B315" s="7">
        <v>2991059</v>
      </c>
      <c r="C315" s="6" t="s">
        <v>206</v>
      </c>
      <c r="D315" s="4"/>
      <c r="E315" s="7"/>
      <c r="F315" s="4">
        <v>330</v>
      </c>
      <c r="G315" s="4"/>
      <c r="H315" s="8"/>
      <c r="I315" s="4"/>
      <c r="J315" s="4" t="str">
        <f>IF(I315="","",INDEX([1]怪物阵型表!$B:$B,MATCH(I315,[1]怪物阵型表!$A:$A,0)))</f>
        <v/>
      </c>
      <c r="K315" s="4">
        <v>299110</v>
      </c>
      <c r="L315" s="25" t="str" cm="1">
        <f t="array" ref="L315">INDEX(怪物链表!A:C,MATCH(怪物刷新表!K315&amp;C315,怪物链表!A:A&amp;怪物链表!C:C,),2)</f>
        <v>平滑_初级_100</v>
      </c>
      <c r="M315" s="4" t="str" cm="1">
        <f t="array" ref="M315">INDEX(怪物链表!A:D,MATCH(怪物刷新表!L315&amp;K315,怪物链表!B:B&amp;怪物链表!A:A,),4)</f>
        <v>330-360</v>
      </c>
      <c r="N315" s="4"/>
      <c r="O315" s="4" t="str">
        <f>IF(N315="","",INDEX([2]物品表!$B:$B,MATCH(N315,[2]物品表!$A:$A,0)))</f>
        <v/>
      </c>
      <c r="P315" s="4"/>
      <c r="Q315" s="7" t="s">
        <v>120</v>
      </c>
      <c r="R315" s="7" t="s">
        <v>29</v>
      </c>
      <c r="S315" s="9">
        <v>1</v>
      </c>
      <c r="T315" s="4"/>
      <c r="U315" s="9">
        <v>0</v>
      </c>
      <c r="V315" s="4" t="str">
        <f t="shared" ref="V315" si="45">IF(W315=1,"TID_Survivor_Notice_Occur_2",IF(W315=2,"TID_Survivor_Notice_Occur_1",""))</f>
        <v/>
      </c>
      <c r="W315" s="4"/>
      <c r="X315" s="4"/>
      <c r="Y315" s="4"/>
      <c r="Z315" s="28"/>
      <c r="AA315" s="77">
        <f>COUNTIF([3]经验升级表!$C:$C,"&lt;="&amp;SUMIFS($AB$4:AB315,$C$4:C315,C315))</f>
        <v>0</v>
      </c>
      <c r="AB315" s="77">
        <f>IFERROR(INDEX([1]怪物表!$U:$U,MATCH(G315,[1]怪物表!$A:$A,0),1)*S315/U315,0)*AC315</f>
        <v>0</v>
      </c>
      <c r="AC315" s="77">
        <f t="shared" si="36"/>
        <v>1</v>
      </c>
      <c r="AD315" s="77">
        <f>IFERROR(INDEX([1]怪物表!$J:$J,MATCH(G315,[1]怪物表!$A:$A,0),1),0)*AE315</f>
        <v>0</v>
      </c>
      <c r="AE315" s="77">
        <f t="shared" si="37"/>
        <v>0</v>
      </c>
    </row>
    <row r="316" spans="1:31" x14ac:dyDescent="0.45">
      <c r="A316" s="4"/>
      <c r="B316" s="7">
        <v>2991060</v>
      </c>
      <c r="C316" s="6" t="s">
        <v>206</v>
      </c>
      <c r="D316" s="4" t="s">
        <v>166</v>
      </c>
      <c r="E316" s="4">
        <v>60</v>
      </c>
      <c r="F316" s="4" t="s">
        <v>337</v>
      </c>
      <c r="G316" s="4">
        <f>IF(I316="",SUMIFS([1]怪物表!$A:$A,[1]怪物表!$B:$B,C316,[1]怪物表!$C:$C,D316),"")</f>
        <v>1299104</v>
      </c>
      <c r="H316" s="8" t="str">
        <f>IF(G316="","",INDEX([1]怪物表!$C:$C,MATCH(G316,[1]怪物表!$A:$A,0)))</f>
        <v>剑兵1</v>
      </c>
      <c r="I316" s="4"/>
      <c r="J316" s="4" t="str">
        <f>IF(I316="","",INDEX([1]怪物阵型表!$B:$B,MATCH(I316,[1]怪物阵型表!$A:$A,0)))</f>
        <v/>
      </c>
      <c r="K316" s="4"/>
      <c r="L316" s="4"/>
      <c r="M316" s="4"/>
      <c r="N316" s="4"/>
      <c r="O316" s="4" t="str">
        <f>IF(N316="","",INDEX([2]物品表!$B:$B,MATCH(N316,[2]物品表!$A:$A,0)))</f>
        <v/>
      </c>
      <c r="P316" s="4"/>
      <c r="Q316" s="7" t="s">
        <v>31</v>
      </c>
      <c r="R316" s="7" t="s">
        <v>29</v>
      </c>
      <c r="S316" s="9">
        <f>INDEX('#怪物刷新配置索引'!$E:$E,MATCH(E316&amp;"-"&amp;F316,'#怪物刷新配置索引'!$D:$D,0),1)</f>
        <v>4</v>
      </c>
      <c r="T316" s="4"/>
      <c r="U316" s="9">
        <f>INDEX('#怪物刷新配置索引'!$F:$F,MATCH(E316&amp;"-"&amp;F316,'#怪物刷新配置索引'!$D:$D,0),1)</f>
        <v>2</v>
      </c>
      <c r="V316" s="4" t="str">
        <f t="shared" si="41"/>
        <v/>
      </c>
      <c r="W316" s="4"/>
      <c r="X316" s="4"/>
      <c r="Y316" s="4"/>
      <c r="Z316" s="28"/>
      <c r="AA316" s="77">
        <f>COUNTIF([3]经验升级表!$C:$C,"&lt;="&amp;SUMIFS($AB$4:AB316,$C$4:C316,C316))</f>
        <v>0</v>
      </c>
      <c r="AB316" s="77">
        <f>IFERROR(INDEX([1]怪物表!$U:$U,MATCH(G316,[1]怪物表!$A:$A,0),1)*S316/U316,0)*AC316</f>
        <v>0</v>
      </c>
      <c r="AC316" s="77">
        <f t="shared" si="36"/>
        <v>30</v>
      </c>
      <c r="AD316" s="77">
        <f>IFERROR(INDEX([1]怪物表!$J:$J,MATCH(G316,[1]怪物表!$A:$A,0),1),0)*AE316</f>
        <v>60</v>
      </c>
      <c r="AE316" s="77">
        <f t="shared" si="37"/>
        <v>60</v>
      </c>
    </row>
    <row r="317" spans="1:31" x14ac:dyDescent="0.45">
      <c r="A317" s="4"/>
      <c r="B317" s="7">
        <v>2991061</v>
      </c>
      <c r="C317" s="6" t="s">
        <v>206</v>
      </c>
      <c r="D317" s="4" t="s">
        <v>166</v>
      </c>
      <c r="E317" s="4">
        <v>40</v>
      </c>
      <c r="F317" s="4" t="s">
        <v>191</v>
      </c>
      <c r="G317" s="4">
        <f>IF(I317="",SUMIFS([1]怪物表!$A:$A,[1]怪物表!$B:$B,C317,[1]怪物表!$C:$C,D317),"")</f>
        <v>1299104</v>
      </c>
      <c r="H317" s="8" t="str">
        <f>IF(G317="","",INDEX([1]怪物表!$C:$C,MATCH(G317,[1]怪物表!$A:$A,0)))</f>
        <v>剑兵1</v>
      </c>
      <c r="I317" s="4"/>
      <c r="J317" s="4" t="str">
        <f>IF(I317="","",INDEX([1]怪物阵型表!$B:$B,MATCH(I317,[1]怪物阵型表!$A:$A,0)))</f>
        <v/>
      </c>
      <c r="K317" s="4"/>
      <c r="L317" s="4"/>
      <c r="M317" s="4"/>
      <c r="N317" s="4"/>
      <c r="O317" s="4" t="str">
        <f>IF(N317="","",INDEX([2]物品表!$B:$B,MATCH(N317,[2]物品表!$A:$A,0)))</f>
        <v/>
      </c>
      <c r="P317" s="4"/>
      <c r="Q317" s="7" t="s">
        <v>31</v>
      </c>
      <c r="R317" s="7" t="s">
        <v>29</v>
      </c>
      <c r="S317" s="9">
        <f>INDEX('#怪物刷新配置索引'!$E:$E,MATCH(E317&amp;"-"&amp;F317,'#怪物刷新配置索引'!$D:$D,0),1)</f>
        <v>4</v>
      </c>
      <c r="T317" s="4"/>
      <c r="U317" s="9">
        <f>INDEX('#怪物刷新配置索引'!$F:$F,MATCH(E317&amp;"-"&amp;F317,'#怪物刷新配置索引'!$D:$D,0),1)</f>
        <v>3</v>
      </c>
      <c r="V317" s="4" t="str">
        <f t="shared" si="41"/>
        <v/>
      </c>
      <c r="W317" s="4"/>
      <c r="X317" s="4"/>
      <c r="Y317" s="4"/>
      <c r="Z317" s="28"/>
      <c r="AA317" s="77">
        <f>COUNTIF([3]经验升级表!$C:$C,"&lt;="&amp;SUMIFS($AB$4:AB317,$C$4:C317,C317))</f>
        <v>0</v>
      </c>
      <c r="AB317" s="77">
        <f>IFERROR(INDEX([1]怪物表!$U:$U,MATCH(G317,[1]怪物表!$A:$A,0),1)*S317/U317,0)*AC317</f>
        <v>0</v>
      </c>
      <c r="AC317" s="77">
        <f t="shared" si="36"/>
        <v>30</v>
      </c>
      <c r="AD317" s="77">
        <f>IFERROR(INDEX([1]怪物表!$J:$J,MATCH(G317,[1]怪物表!$A:$A,0),1),0)*AE317</f>
        <v>40</v>
      </c>
      <c r="AE317" s="77">
        <f t="shared" si="37"/>
        <v>40</v>
      </c>
    </row>
    <row r="318" spans="1:31" x14ac:dyDescent="0.45">
      <c r="A318" s="4"/>
      <c r="B318" s="7">
        <v>2991062</v>
      </c>
      <c r="C318" s="6" t="s">
        <v>206</v>
      </c>
      <c r="D318" s="4" t="s">
        <v>166</v>
      </c>
      <c r="E318" s="4">
        <v>40</v>
      </c>
      <c r="F318" s="4" t="s">
        <v>191</v>
      </c>
      <c r="G318" s="4">
        <f>IF(I318="",SUMIFS([1]怪物表!$A:$A,[1]怪物表!$B:$B,C318,[1]怪物表!$C:$C,D318),"")</f>
        <v>1299104</v>
      </c>
      <c r="H318" s="8" t="str">
        <f>IF(G318="","",INDEX([1]怪物表!$C:$C,MATCH(G318,[1]怪物表!$A:$A,0)))</f>
        <v>剑兵1</v>
      </c>
      <c r="I318" s="4"/>
      <c r="J318" s="4" t="str">
        <f>IF(I318="","",INDEX([1]怪物阵型表!$B:$B,MATCH(I318,[1]怪物阵型表!$A:$A,0)))</f>
        <v/>
      </c>
      <c r="K318" s="4"/>
      <c r="L318" s="4"/>
      <c r="M318" s="4"/>
      <c r="N318" s="4"/>
      <c r="O318" s="4" t="str">
        <f>IF(N318="","",INDEX([2]物品表!$B:$B,MATCH(N318,[2]物品表!$A:$A,0)))</f>
        <v/>
      </c>
      <c r="P318" s="4"/>
      <c r="Q318" s="7" t="s">
        <v>31</v>
      </c>
      <c r="R318" s="7" t="s">
        <v>29</v>
      </c>
      <c r="S318" s="9">
        <f>INDEX('#怪物刷新配置索引'!$E:$E,MATCH(E318&amp;"-"&amp;F318,'#怪物刷新配置索引'!$D:$D,0),1)</f>
        <v>4</v>
      </c>
      <c r="T318" s="4"/>
      <c r="U318" s="9">
        <f>INDEX('#怪物刷新配置索引'!$F:$F,MATCH(E318&amp;"-"&amp;F318,'#怪物刷新配置索引'!$D:$D,0),1)</f>
        <v>3</v>
      </c>
      <c r="V318" s="4" t="str">
        <f t="shared" si="41"/>
        <v/>
      </c>
      <c r="W318" s="4"/>
      <c r="X318" s="4"/>
      <c r="Y318" s="4"/>
      <c r="Z318" s="28"/>
      <c r="AA318" s="77">
        <f>COUNTIF([3]经验升级表!$C:$C,"&lt;="&amp;SUMIFS($AB$4:AB318,$C$4:C318,C318))</f>
        <v>0</v>
      </c>
      <c r="AB318" s="77">
        <f>IFERROR(INDEX([1]怪物表!$U:$U,MATCH(G318,[1]怪物表!$A:$A,0),1)*S318/U318,0)*AC318</f>
        <v>0</v>
      </c>
      <c r="AC318" s="77">
        <f t="shared" si="36"/>
        <v>30</v>
      </c>
      <c r="AD318" s="77">
        <f>IFERROR(INDEX([1]怪物表!$J:$J,MATCH(G318,[1]怪物表!$A:$A,0),1),0)*AE318</f>
        <v>40</v>
      </c>
      <c r="AE318" s="77">
        <f t="shared" si="37"/>
        <v>40</v>
      </c>
    </row>
    <row r="319" spans="1:31" x14ac:dyDescent="0.45">
      <c r="A319" s="4"/>
      <c r="B319" s="7">
        <v>2991063</v>
      </c>
      <c r="C319" s="6" t="s">
        <v>206</v>
      </c>
      <c r="D319" s="4" t="s">
        <v>167</v>
      </c>
      <c r="E319" s="7">
        <v>20</v>
      </c>
      <c r="F319" s="4" t="s">
        <v>191</v>
      </c>
      <c r="G319" s="4">
        <f>IF(I319="",SUMIFS([1]怪物表!$A:$A,[1]怪物表!$B:$B,C319,[1]怪物表!$C:$C,D319),"")</f>
        <v>1299106</v>
      </c>
      <c r="H319" s="8" t="str">
        <f>IF(G319="","",INDEX([1]怪物表!$C:$C,MATCH(G319,[1]怪物表!$A:$A,0)))</f>
        <v>骑兵1</v>
      </c>
      <c r="I319" s="4"/>
      <c r="J319" s="4" t="str">
        <f>IF(I319="","",INDEX([1]怪物阵型表!$B:$B,MATCH(I319,[1]怪物阵型表!$A:$A,0)))</f>
        <v/>
      </c>
      <c r="K319" s="4"/>
      <c r="L319" s="4"/>
      <c r="M319" s="4"/>
      <c r="N319" s="4"/>
      <c r="O319" s="4" t="str">
        <f>IF(N319="","",INDEX([2]物品表!$B:$B,MATCH(N319,[2]物品表!$A:$A,0)))</f>
        <v/>
      </c>
      <c r="P319" s="4"/>
      <c r="Q319" s="7" t="s">
        <v>31</v>
      </c>
      <c r="R319" s="7" t="s">
        <v>29</v>
      </c>
      <c r="S319" s="9">
        <f>INDEX('#怪物刷新配置索引'!$E:$E,MATCH(E319&amp;"-"&amp;F319,'#怪物刷新配置索引'!$D:$D,0),1)</f>
        <v>4</v>
      </c>
      <c r="T319" s="4"/>
      <c r="U319" s="9">
        <f>INDEX('#怪物刷新配置索引'!$F:$F,MATCH(E319&amp;"-"&amp;F319,'#怪物刷新配置索引'!$D:$D,0),1)</f>
        <v>6</v>
      </c>
      <c r="V319" s="4" t="str">
        <f t="shared" si="41"/>
        <v/>
      </c>
      <c r="W319" s="4"/>
      <c r="X319" s="4"/>
      <c r="Y319" s="4"/>
      <c r="Z319" s="28"/>
      <c r="AA319" s="77">
        <f>COUNTIF([3]经验升级表!$C:$C,"&lt;="&amp;SUMIFS($AB$4:AB319,$C$4:C319,C319))</f>
        <v>0</v>
      </c>
      <c r="AB319" s="77">
        <f>IFERROR(INDEX([1]怪物表!$U:$U,MATCH(G319,[1]怪物表!$A:$A,0),1)*S319/U319,0)*AC319</f>
        <v>0</v>
      </c>
      <c r="AC319" s="77">
        <f t="shared" si="36"/>
        <v>30</v>
      </c>
      <c r="AD319" s="77">
        <f>IFERROR(INDEX([1]怪物表!$J:$J,MATCH(G319,[1]怪物表!$A:$A,0),1),0)*AE319</f>
        <v>20</v>
      </c>
      <c r="AE319" s="77">
        <f t="shared" si="37"/>
        <v>20</v>
      </c>
    </row>
    <row r="320" spans="1:31" x14ac:dyDescent="0.45">
      <c r="A320" s="4"/>
      <c r="B320" s="7">
        <v>2991064</v>
      </c>
      <c r="C320" s="6" t="s">
        <v>206</v>
      </c>
      <c r="D320" s="4" t="s">
        <v>166</v>
      </c>
      <c r="E320" s="4">
        <v>40</v>
      </c>
      <c r="F320" s="4" t="s">
        <v>200</v>
      </c>
      <c r="G320" s="4">
        <f>IF(I320="",SUMIFS([1]怪物表!$A:$A,[1]怪物表!$B:$B,C320,[1]怪物表!$C:$C,D320),"")</f>
        <v>1299104</v>
      </c>
      <c r="H320" s="8" t="str">
        <f>IF(G320="","",INDEX([1]怪物表!$C:$C,MATCH(G320,[1]怪物表!$A:$A,0)))</f>
        <v>剑兵1</v>
      </c>
      <c r="I320" s="4"/>
      <c r="J320" s="4" t="str">
        <f>IF(I320="","",INDEX([1]怪物阵型表!$B:$B,MATCH(I320,[1]怪物阵型表!$A:$A,0)))</f>
        <v/>
      </c>
      <c r="K320" s="4"/>
      <c r="L320" s="4"/>
      <c r="M320" s="4"/>
      <c r="N320" s="4"/>
      <c r="O320" s="4" t="str">
        <f>IF(N320="","",INDEX([2]物品表!$B:$B,MATCH(N320,[2]物品表!$A:$A,0)))</f>
        <v/>
      </c>
      <c r="P320" s="4"/>
      <c r="Q320" s="7" t="s">
        <v>31</v>
      </c>
      <c r="R320" s="7" t="s">
        <v>29</v>
      </c>
      <c r="S320" s="9">
        <f>INDEX('#怪物刷新配置索引'!$E:$E,MATCH(E320&amp;"-"&amp;F320,'#怪物刷新配置索引'!$D:$D,0),1)</f>
        <v>4</v>
      </c>
      <c r="T320" s="4"/>
      <c r="U320" s="9">
        <f>INDEX('#怪物刷新配置索引'!$F:$F,MATCH(E320&amp;"-"&amp;F320,'#怪物刷新配置索引'!$D:$D,0),1)</f>
        <v>3</v>
      </c>
      <c r="V320" s="4" t="str">
        <f t="shared" si="41"/>
        <v/>
      </c>
      <c r="W320" s="4"/>
      <c r="X320" s="4"/>
      <c r="Y320" s="4"/>
      <c r="Z320" s="28"/>
      <c r="AA320" s="77">
        <f>COUNTIF([3]经验升级表!$C:$C,"&lt;="&amp;SUMIFS($AB$4:AB320,$C$4:C320,C320))</f>
        <v>0</v>
      </c>
      <c r="AB320" s="77">
        <f>IFERROR(INDEX([1]怪物表!$U:$U,MATCH(G320,[1]怪物表!$A:$A,0),1)*S320/U320,0)*AC320</f>
        <v>0</v>
      </c>
      <c r="AC320" s="77">
        <f t="shared" si="36"/>
        <v>30</v>
      </c>
      <c r="AD320" s="77">
        <f>IFERROR(INDEX([1]怪物表!$J:$J,MATCH(G320,[1]怪物表!$A:$A,0),1),0)*AE320</f>
        <v>40</v>
      </c>
      <c r="AE320" s="77">
        <f t="shared" si="37"/>
        <v>40</v>
      </c>
    </row>
    <row r="321" spans="1:46" x14ac:dyDescent="0.45">
      <c r="A321" s="4"/>
      <c r="B321" s="7">
        <v>2991065</v>
      </c>
      <c r="C321" s="6" t="s">
        <v>206</v>
      </c>
      <c r="D321" s="4" t="s">
        <v>166</v>
      </c>
      <c r="E321" s="4">
        <v>40</v>
      </c>
      <c r="F321" s="4" t="s">
        <v>200</v>
      </c>
      <c r="G321" s="4">
        <f>IF(I321="",SUMIFS([1]怪物表!$A:$A,[1]怪物表!$B:$B,C321,[1]怪物表!$C:$C,D321),"")</f>
        <v>1299104</v>
      </c>
      <c r="H321" s="8" t="str">
        <f>IF(G321="","",INDEX([1]怪物表!$C:$C,MATCH(G321,[1]怪物表!$A:$A,0)))</f>
        <v>剑兵1</v>
      </c>
      <c r="I321" s="4"/>
      <c r="J321" s="4" t="str">
        <f>IF(I321="","",INDEX([1]怪物阵型表!$B:$B,MATCH(I321,[1]怪物阵型表!$A:$A,0)))</f>
        <v/>
      </c>
      <c r="K321" s="4"/>
      <c r="L321" s="4"/>
      <c r="M321" s="4"/>
      <c r="N321" s="4"/>
      <c r="O321" s="4" t="str">
        <f>IF(N321="","",INDEX([2]物品表!$B:$B,MATCH(N321,[2]物品表!$A:$A,0)))</f>
        <v/>
      </c>
      <c r="P321" s="4"/>
      <c r="Q321" s="7" t="s">
        <v>31</v>
      </c>
      <c r="R321" s="7" t="s">
        <v>29</v>
      </c>
      <c r="S321" s="9">
        <f>INDEX('#怪物刷新配置索引'!$E:$E,MATCH(E321&amp;"-"&amp;F321,'#怪物刷新配置索引'!$D:$D,0),1)</f>
        <v>4</v>
      </c>
      <c r="T321" s="4"/>
      <c r="U321" s="9">
        <f>INDEX('#怪物刷新配置索引'!$F:$F,MATCH(E321&amp;"-"&amp;F321,'#怪物刷新配置索引'!$D:$D,0),1)</f>
        <v>3</v>
      </c>
      <c r="V321" s="4" t="str">
        <f t="shared" si="41"/>
        <v/>
      </c>
      <c r="W321" s="4"/>
      <c r="X321" s="4"/>
      <c r="Y321" s="4"/>
      <c r="Z321" s="28"/>
      <c r="AA321" s="77">
        <f>COUNTIF([3]经验升级表!$C:$C,"&lt;="&amp;SUMIFS($AB$4:AB321,$C$4:C321,C321))</f>
        <v>0</v>
      </c>
      <c r="AB321" s="77">
        <f>IFERROR(INDEX([1]怪物表!$U:$U,MATCH(G321,[1]怪物表!$A:$A,0),1)*S321/U321,0)*AC321</f>
        <v>0</v>
      </c>
      <c r="AC321" s="77">
        <f t="shared" si="36"/>
        <v>30</v>
      </c>
      <c r="AD321" s="77">
        <f>IFERROR(INDEX([1]怪物表!$J:$J,MATCH(G321,[1]怪物表!$A:$A,0),1),0)*AE321</f>
        <v>40</v>
      </c>
      <c r="AE321" s="77">
        <f t="shared" si="37"/>
        <v>40</v>
      </c>
    </row>
    <row r="322" spans="1:46" x14ac:dyDescent="0.45">
      <c r="A322" s="4"/>
      <c r="B322" s="7">
        <v>2991066</v>
      </c>
      <c r="C322" s="6" t="s">
        <v>206</v>
      </c>
      <c r="D322" s="4" t="s">
        <v>166</v>
      </c>
      <c r="E322" s="4">
        <v>40</v>
      </c>
      <c r="F322" s="4" t="s">
        <v>200</v>
      </c>
      <c r="G322" s="4">
        <f>IF(I322="",SUMIFS([1]怪物表!$A:$A,[1]怪物表!$B:$B,C322,[1]怪物表!$C:$C,D322),"")</f>
        <v>1299104</v>
      </c>
      <c r="H322" s="8" t="str">
        <f>IF(G322="","",INDEX([1]怪物表!$C:$C,MATCH(G322,[1]怪物表!$A:$A,0)))</f>
        <v>剑兵1</v>
      </c>
      <c r="I322" s="4"/>
      <c r="J322" s="4" t="str">
        <f>IF(I322="","",INDEX([1]怪物阵型表!$B:$B,MATCH(I322,[1]怪物阵型表!$A:$A,0)))</f>
        <v/>
      </c>
      <c r="K322" s="4"/>
      <c r="L322" s="4"/>
      <c r="M322" s="4"/>
      <c r="N322" s="4"/>
      <c r="O322" s="4" t="str">
        <f>IF(N322="","",INDEX([2]物品表!$B:$B,MATCH(N322,[2]物品表!$A:$A,0)))</f>
        <v/>
      </c>
      <c r="P322" s="4"/>
      <c r="Q322" s="7" t="s">
        <v>31</v>
      </c>
      <c r="R322" s="7" t="s">
        <v>29</v>
      </c>
      <c r="S322" s="9">
        <f>INDEX('#怪物刷新配置索引'!$E:$E,MATCH(E322&amp;"-"&amp;F322,'#怪物刷新配置索引'!$D:$D,0),1)</f>
        <v>4</v>
      </c>
      <c r="T322" s="4"/>
      <c r="U322" s="9">
        <f>INDEX('#怪物刷新配置索引'!$F:$F,MATCH(E322&amp;"-"&amp;F322,'#怪物刷新配置索引'!$D:$D,0),1)</f>
        <v>3</v>
      </c>
      <c r="V322" s="4" t="str">
        <f t="shared" si="41"/>
        <v/>
      </c>
      <c r="W322" s="4"/>
      <c r="X322" s="4"/>
      <c r="Y322" s="4"/>
      <c r="Z322" s="28"/>
      <c r="AA322" s="77">
        <f>COUNTIF([3]经验升级表!$C:$C,"&lt;="&amp;SUMIFS($AB$4:AB322,$C$4:C322,C322))</f>
        <v>0</v>
      </c>
      <c r="AB322" s="77">
        <f>IFERROR(INDEX([1]怪物表!$U:$U,MATCH(G322,[1]怪物表!$A:$A,0),1)*S322/U322,0)*AC322</f>
        <v>0</v>
      </c>
      <c r="AC322" s="77">
        <f t="shared" si="36"/>
        <v>30</v>
      </c>
      <c r="AD322" s="77">
        <f>IFERROR(INDEX([1]怪物表!$J:$J,MATCH(G322,[1]怪物表!$A:$A,0),1),0)*AE322</f>
        <v>40</v>
      </c>
      <c r="AE322" s="77">
        <f t="shared" si="37"/>
        <v>40</v>
      </c>
    </row>
    <row r="323" spans="1:46" s="46" customFormat="1" x14ac:dyDescent="0.45">
      <c r="A323" s="20"/>
      <c r="B323" s="21">
        <v>2991067</v>
      </c>
      <c r="C323" s="22" t="s">
        <v>206</v>
      </c>
      <c r="D323" s="20" t="s">
        <v>148</v>
      </c>
      <c r="E323" s="21"/>
      <c r="F323" s="20">
        <v>390</v>
      </c>
      <c r="G323" s="20">
        <f>IF(I323="",SUMIFS([1]怪物表!$A:$A,[1]怪物表!$B:$B,C323,[1]怪物表!$C:$C,D323),"")</f>
        <v>1299110</v>
      </c>
      <c r="H323" s="23" t="str">
        <f>IF(G323="","",INDEX([1]怪物表!$C:$C,MATCH(G323,[1]怪物表!$A:$A,0)))</f>
        <v>狼人</v>
      </c>
      <c r="I323" s="20" t="s">
        <v>54</v>
      </c>
      <c r="J323" s="20" t="str">
        <f>IF(I323="","",INDEX([1]怪物阵型表!$B:$B,MATCH(I323,[1]怪物阵型表!$A:$A,0)))</f>
        <v/>
      </c>
      <c r="K323" s="20"/>
      <c r="L323" s="20"/>
      <c r="M323" s="20"/>
      <c r="N323" s="20"/>
      <c r="O323" s="20" t="str">
        <f>IF(N323="","",INDEX([2]物品表!$B:$B,MATCH(N323,[2]物品表!$A:$A,0)))</f>
        <v/>
      </c>
      <c r="P323" s="20"/>
      <c r="Q323" s="21" t="s">
        <v>120</v>
      </c>
      <c r="R323" s="21" t="s">
        <v>29</v>
      </c>
      <c r="S323" s="24">
        <v>1</v>
      </c>
      <c r="T323" s="20"/>
      <c r="U323" s="24">
        <v>0</v>
      </c>
      <c r="V323" s="20" t="str">
        <f>IF(W323=1,"TID_Survivor_Notice_Occur_2",IF(W323=2,"TID_Survivor_Notice_Occur_1",""))</f>
        <v/>
      </c>
      <c r="W323" s="20"/>
      <c r="X323" s="20"/>
      <c r="Y323" s="20"/>
      <c r="Z323" s="79"/>
      <c r="AA323" s="79">
        <f>COUNTIF([3]经验升级表!$C:$C,"&lt;="&amp;SUMIFS($AB$4:AB323,$C$4:C323,C323))</f>
        <v>0</v>
      </c>
      <c r="AB323" s="79">
        <f>IFERROR(INDEX([1]怪物表!$U:$U,MATCH(G323,[1]怪物表!$A:$A,0),1)*S323/U323,0)*AC323</f>
        <v>0</v>
      </c>
      <c r="AC323" s="79">
        <f t="shared" si="36"/>
        <v>1</v>
      </c>
      <c r="AD323" s="79">
        <f>IFERROR(INDEX([1]怪物表!$J:$J,MATCH(G323,[1]怪物表!$A:$A,0),1),0)*AE323</f>
        <v>0</v>
      </c>
      <c r="AE323" s="79">
        <f t="shared" si="37"/>
        <v>0</v>
      </c>
    </row>
    <row r="324" spans="1:46" x14ac:dyDescent="0.45">
      <c r="A324" s="4"/>
      <c r="B324" s="7">
        <v>2991068</v>
      </c>
      <c r="C324" s="6" t="s">
        <v>206</v>
      </c>
      <c r="D324" s="4" t="s">
        <v>169</v>
      </c>
      <c r="E324" s="7">
        <v>30</v>
      </c>
      <c r="F324" s="4" t="s">
        <v>201</v>
      </c>
      <c r="G324" s="4">
        <f>IF(I324="",SUMIFS([1]怪物表!$A:$A,[1]怪物表!$B:$B,C324,[1]怪物表!$C:$C,D324),"")</f>
        <v>1299105</v>
      </c>
      <c r="H324" s="8" t="str">
        <f>IF(G324="","",INDEX([1]怪物表!$C:$C,MATCH(G324,[1]怪物表!$A:$A,0)))</f>
        <v>剑兵2</v>
      </c>
      <c r="I324" s="4"/>
      <c r="J324" s="4" t="str">
        <f>IF(I324="","",INDEX([1]怪物阵型表!$B:$B,MATCH(I324,[1]怪物阵型表!$A:$A,0)))</f>
        <v/>
      </c>
      <c r="K324" s="4"/>
      <c r="L324" s="4"/>
      <c r="M324" s="4"/>
      <c r="N324" s="4"/>
      <c r="O324" s="4" t="str">
        <f>IF(N324="","",INDEX([2]物品表!$B:$B,MATCH(N324,[2]物品表!$A:$A,0)))</f>
        <v/>
      </c>
      <c r="P324" s="4"/>
      <c r="Q324" s="7" t="s">
        <v>31</v>
      </c>
      <c r="R324" s="7" t="s">
        <v>29</v>
      </c>
      <c r="S324" s="9">
        <f>INDEX('#怪物刷新配置索引'!$E:$E,MATCH(E324&amp;"-"&amp;F324,'#怪物刷新配置索引'!$D:$D,0),1)</f>
        <v>4</v>
      </c>
      <c r="T324" s="4"/>
      <c r="U324" s="9">
        <f>INDEX('#怪物刷新配置索引'!$F:$F,MATCH(E324&amp;"-"&amp;F324,'#怪物刷新配置索引'!$D:$D,0),1)</f>
        <v>4</v>
      </c>
      <c r="V324" s="4" t="str">
        <f t="shared" si="41"/>
        <v/>
      </c>
      <c r="W324" s="4"/>
      <c r="X324" s="4"/>
      <c r="Y324" s="4"/>
      <c r="Z324" s="28"/>
      <c r="AA324" s="77">
        <f>COUNTIF([3]经验升级表!$C:$C,"&lt;="&amp;SUMIFS($AB$4:AB324,$C$4:C324,C324))</f>
        <v>0</v>
      </c>
      <c r="AB324" s="77">
        <f>IFERROR(INDEX([1]怪物表!$U:$U,MATCH(G324,[1]怪物表!$A:$A,0),1)*S324/U324,0)*AC324</f>
        <v>0</v>
      </c>
      <c r="AC324" s="77">
        <f t="shared" si="36"/>
        <v>30</v>
      </c>
      <c r="AD324" s="77">
        <f>IFERROR(INDEX([1]怪物表!$J:$J,MATCH(G324,[1]怪物表!$A:$A,0),1),0)*AE324</f>
        <v>30</v>
      </c>
      <c r="AE324" s="77">
        <f t="shared" si="37"/>
        <v>30</v>
      </c>
    </row>
    <row r="325" spans="1:46" x14ac:dyDescent="0.45">
      <c r="A325" s="4"/>
      <c r="B325" s="7">
        <v>2991069</v>
      </c>
      <c r="C325" s="6" t="s">
        <v>206</v>
      </c>
      <c r="D325" s="4" t="s">
        <v>169</v>
      </c>
      <c r="E325" s="7">
        <v>30</v>
      </c>
      <c r="F325" s="4" t="s">
        <v>201</v>
      </c>
      <c r="G325" s="4">
        <f>IF(I325="",SUMIFS([1]怪物表!$A:$A,[1]怪物表!$B:$B,C325,[1]怪物表!$C:$C,D325),"")</f>
        <v>1299105</v>
      </c>
      <c r="H325" s="8" t="str">
        <f>IF(G325="","",INDEX([1]怪物表!$C:$C,MATCH(G325,[1]怪物表!$A:$A,0)))</f>
        <v>剑兵2</v>
      </c>
      <c r="I325" s="4"/>
      <c r="J325" s="4" t="str">
        <f>IF(I325="","",INDEX([1]怪物阵型表!$B:$B,MATCH(I325,[1]怪物阵型表!$A:$A,0)))</f>
        <v/>
      </c>
      <c r="K325" s="4"/>
      <c r="L325" s="4"/>
      <c r="M325" s="4"/>
      <c r="N325" s="4"/>
      <c r="O325" s="4" t="str">
        <f>IF(N325="","",INDEX([2]物品表!$B:$B,MATCH(N325,[2]物品表!$A:$A,0)))</f>
        <v/>
      </c>
      <c r="P325" s="4"/>
      <c r="Q325" s="7" t="s">
        <v>31</v>
      </c>
      <c r="R325" s="7" t="s">
        <v>29</v>
      </c>
      <c r="S325" s="9">
        <f>INDEX('#怪物刷新配置索引'!$E:$E,MATCH(E325&amp;"-"&amp;F325,'#怪物刷新配置索引'!$D:$D,0),1)</f>
        <v>4</v>
      </c>
      <c r="T325" s="4"/>
      <c r="U325" s="9">
        <f>INDEX('#怪物刷新配置索引'!$F:$F,MATCH(E325&amp;"-"&amp;F325,'#怪物刷新配置索引'!$D:$D,0),1)</f>
        <v>4</v>
      </c>
      <c r="V325" s="4" t="str">
        <f t="shared" si="41"/>
        <v/>
      </c>
      <c r="W325" s="4"/>
      <c r="X325" s="4"/>
      <c r="Y325" s="4"/>
      <c r="Z325" s="28"/>
      <c r="AA325" s="77">
        <f>COUNTIF([3]经验升级表!$C:$C,"&lt;="&amp;SUMIFS($AB$4:AB325,$C$4:C325,C325))</f>
        <v>0</v>
      </c>
      <c r="AB325" s="77">
        <f>IFERROR(INDEX([1]怪物表!$U:$U,MATCH(G325,[1]怪物表!$A:$A,0),1)*S325/U325,0)*AC325</f>
        <v>0</v>
      </c>
      <c r="AC325" s="77">
        <f t="shared" ref="AC325:AC388" si="46">IFERROR(INDEX(_xlfn.TEXTSPLIT(F325,"-"),1,2)-INDEX(_xlfn.TEXTSPLIT(F325,"-"),1,1),1)</f>
        <v>30</v>
      </c>
      <c r="AD325" s="77">
        <f>IFERROR(INDEX([1]怪物表!$J:$J,MATCH(G325,[1]怪物表!$A:$A,0),1),0)*AE325</f>
        <v>30</v>
      </c>
      <c r="AE325" s="77">
        <f t="shared" ref="AE325:AE388" si="47">IFERROR(ROUNDUP(AC325*S325/U325,),0)</f>
        <v>30</v>
      </c>
    </row>
    <row r="326" spans="1:46" x14ac:dyDescent="0.45">
      <c r="A326" s="4"/>
      <c r="B326" s="7">
        <v>2991070</v>
      </c>
      <c r="C326" s="6" t="s">
        <v>206</v>
      </c>
      <c r="D326" s="4" t="s">
        <v>169</v>
      </c>
      <c r="E326" s="7">
        <v>45</v>
      </c>
      <c r="F326" s="4" t="s">
        <v>202</v>
      </c>
      <c r="G326" s="4">
        <f>IF(I326="",SUMIFS([1]怪物表!$A:$A,[1]怪物表!$B:$B,C326,[1]怪物表!$C:$C,D326),"")</f>
        <v>1299105</v>
      </c>
      <c r="H326" s="8" t="str">
        <f>IF(G326="","",INDEX([1]怪物表!$C:$C,MATCH(G326,[1]怪物表!$A:$A,0)))</f>
        <v>剑兵2</v>
      </c>
      <c r="I326" s="4"/>
      <c r="J326" s="4" t="str">
        <f>IF(I326="","",INDEX([1]怪物阵型表!$B:$B,MATCH(I326,[1]怪物阵型表!$A:$A,0)))</f>
        <v/>
      </c>
      <c r="K326" s="4"/>
      <c r="L326" s="4"/>
      <c r="M326" s="4"/>
      <c r="N326" s="4"/>
      <c r="O326" s="4" t="str">
        <f>IF(N326="","",INDEX([2]物品表!$B:$B,MATCH(N326,[2]物品表!$A:$A,0)))</f>
        <v/>
      </c>
      <c r="P326" s="4"/>
      <c r="Q326" s="7" t="s">
        <v>31</v>
      </c>
      <c r="R326" s="7" t="s">
        <v>29</v>
      </c>
      <c r="S326" s="9">
        <f>INDEX('#怪物刷新配置索引'!$E:$E,MATCH(E326&amp;"-"&amp;F326,'#怪物刷新配置索引'!$D:$D,0),1)</f>
        <v>3</v>
      </c>
      <c r="T326" s="4"/>
      <c r="U326" s="9">
        <f>INDEX('#怪物刷新配置索引'!$F:$F,MATCH(E326&amp;"-"&amp;F326,'#怪物刷新配置索引'!$D:$D,0),1)</f>
        <v>2</v>
      </c>
      <c r="V326" s="4" t="str">
        <f t="shared" si="41"/>
        <v/>
      </c>
      <c r="W326" s="4"/>
      <c r="X326" s="4"/>
      <c r="Y326" s="4"/>
      <c r="Z326" s="28"/>
      <c r="AA326" s="77">
        <f>COUNTIF([3]经验升级表!$C:$C,"&lt;="&amp;SUMIFS($AB$4:AB326,$C$4:C326,C326))</f>
        <v>0</v>
      </c>
      <c r="AB326" s="77">
        <f>IFERROR(INDEX([1]怪物表!$U:$U,MATCH(G326,[1]怪物表!$A:$A,0),1)*S326/U326,0)*AC326</f>
        <v>0</v>
      </c>
      <c r="AC326" s="77">
        <f t="shared" si="46"/>
        <v>30</v>
      </c>
      <c r="AD326" s="77">
        <f>IFERROR(INDEX([1]怪物表!$J:$J,MATCH(G326,[1]怪物表!$A:$A,0),1),0)*AE326</f>
        <v>45</v>
      </c>
      <c r="AE326" s="77">
        <f t="shared" si="47"/>
        <v>45</v>
      </c>
    </row>
    <row r="327" spans="1:46" x14ac:dyDescent="0.45">
      <c r="A327" s="4"/>
      <c r="B327" s="7">
        <v>2991071</v>
      </c>
      <c r="C327" s="6" t="s">
        <v>206</v>
      </c>
      <c r="D327" s="4" t="s">
        <v>169</v>
      </c>
      <c r="E327" s="7">
        <v>45</v>
      </c>
      <c r="F327" s="4" t="s">
        <v>202</v>
      </c>
      <c r="G327" s="4">
        <f>IF(I327="",SUMIFS([1]怪物表!$A:$A,[1]怪物表!$B:$B,C327,[1]怪物表!$C:$C,D327),"")</f>
        <v>1299105</v>
      </c>
      <c r="H327" s="8" t="str">
        <f>IF(G327="","",INDEX([1]怪物表!$C:$C,MATCH(G327,[1]怪物表!$A:$A,0)))</f>
        <v>剑兵2</v>
      </c>
      <c r="I327" s="4"/>
      <c r="J327" s="4" t="str">
        <f>IF(I327="","",INDEX([1]怪物阵型表!$B:$B,MATCH(I327,[1]怪物阵型表!$A:$A,0)))</f>
        <v/>
      </c>
      <c r="K327" s="4"/>
      <c r="L327" s="4"/>
      <c r="M327" s="4"/>
      <c r="N327" s="4"/>
      <c r="O327" s="4" t="str">
        <f>IF(N327="","",INDEX([2]物品表!$B:$B,MATCH(N327,[2]物品表!$A:$A,0)))</f>
        <v/>
      </c>
      <c r="P327" s="4"/>
      <c r="Q327" s="7" t="s">
        <v>31</v>
      </c>
      <c r="R327" s="7" t="s">
        <v>29</v>
      </c>
      <c r="S327" s="9">
        <f>INDEX('#怪物刷新配置索引'!$E:$E,MATCH(E327&amp;"-"&amp;F327,'#怪物刷新配置索引'!$D:$D,0),1)</f>
        <v>3</v>
      </c>
      <c r="T327" s="4"/>
      <c r="U327" s="9">
        <f>INDEX('#怪物刷新配置索引'!$F:$F,MATCH(E327&amp;"-"&amp;F327,'#怪物刷新配置索引'!$D:$D,0),1)</f>
        <v>2</v>
      </c>
      <c r="V327" s="4" t="str">
        <f t="shared" si="41"/>
        <v/>
      </c>
      <c r="W327" s="4"/>
      <c r="X327" s="4"/>
      <c r="Y327" s="4"/>
      <c r="Z327" s="28"/>
      <c r="AA327" s="77">
        <f>COUNTIF([3]经验升级表!$C:$C,"&lt;="&amp;SUMIFS($AB$4:AB327,$C$4:C327,C327))</f>
        <v>0</v>
      </c>
      <c r="AB327" s="77">
        <f>IFERROR(INDEX([1]怪物表!$U:$U,MATCH(G327,[1]怪物表!$A:$A,0),1)*S327/U327,0)*AC327</f>
        <v>0</v>
      </c>
      <c r="AC327" s="77">
        <f t="shared" si="46"/>
        <v>30</v>
      </c>
      <c r="AD327" s="77">
        <f>IFERROR(INDEX([1]怪物表!$J:$J,MATCH(G327,[1]怪物表!$A:$A,0),1),0)*AE327</f>
        <v>45</v>
      </c>
      <c r="AE327" s="77">
        <f t="shared" si="47"/>
        <v>45</v>
      </c>
    </row>
    <row r="328" spans="1:46" x14ac:dyDescent="0.45">
      <c r="A328" s="4"/>
      <c r="B328" s="7">
        <v>2991072</v>
      </c>
      <c r="C328" s="6" t="s">
        <v>206</v>
      </c>
      <c r="D328" s="4" t="s">
        <v>167</v>
      </c>
      <c r="E328" s="4">
        <v>20</v>
      </c>
      <c r="F328" s="4" t="s">
        <v>202</v>
      </c>
      <c r="G328" s="4">
        <f>IF(I328="",SUMIFS([1]怪物表!$A:$A,[1]怪物表!$B:$B,C328,[1]怪物表!$C:$C,D328),"")</f>
        <v>1299106</v>
      </c>
      <c r="H328" s="8" t="str">
        <f>IF(G328="","",INDEX([1]怪物表!$C:$C,MATCH(G328,[1]怪物表!$A:$A,0)))</f>
        <v>骑兵1</v>
      </c>
      <c r="I328" s="4"/>
      <c r="J328" s="4" t="str">
        <f>IF(I328="","",INDEX([1]怪物阵型表!$B:$B,MATCH(I328,[1]怪物阵型表!$A:$A,0)))</f>
        <v/>
      </c>
      <c r="K328" s="4"/>
      <c r="L328" s="4"/>
      <c r="M328" s="4"/>
      <c r="N328" s="4"/>
      <c r="O328" s="4" t="str">
        <f>IF(N328="","",INDEX([2]物品表!$B:$B,MATCH(N328,[2]物品表!$A:$A,0)))</f>
        <v/>
      </c>
      <c r="P328" s="4"/>
      <c r="Q328" s="7" t="s">
        <v>31</v>
      </c>
      <c r="R328" s="7" t="s">
        <v>29</v>
      </c>
      <c r="S328" s="9">
        <f>INDEX('#怪物刷新配置索引'!$E:$E,MATCH(E328&amp;"-"&amp;F328,'#怪物刷新配置索引'!$D:$D,0),1)</f>
        <v>4</v>
      </c>
      <c r="T328" s="4"/>
      <c r="U328" s="9">
        <f>INDEX('#怪物刷新配置索引'!$F:$F,MATCH(E328&amp;"-"&amp;F328,'#怪物刷新配置索引'!$D:$D,0),1)</f>
        <v>6</v>
      </c>
      <c r="V328" s="4" t="str">
        <f t="shared" si="41"/>
        <v/>
      </c>
      <c r="W328" s="4"/>
      <c r="X328" s="4"/>
      <c r="Y328" s="4"/>
      <c r="Z328" s="28"/>
      <c r="AA328" s="77">
        <f>COUNTIF([3]经验升级表!$C:$C,"&lt;="&amp;SUMIFS($AB$4:AB328,$C$4:C328,C328))</f>
        <v>0</v>
      </c>
      <c r="AB328" s="77">
        <f>IFERROR(INDEX([1]怪物表!$U:$U,MATCH(G328,[1]怪物表!$A:$A,0),1)*S328/U328,0)*AC328</f>
        <v>0</v>
      </c>
      <c r="AC328" s="77">
        <f t="shared" si="46"/>
        <v>30</v>
      </c>
      <c r="AD328" s="77">
        <f>IFERROR(INDEX([1]怪物表!$J:$J,MATCH(G328,[1]怪物表!$A:$A,0),1),0)*AE328</f>
        <v>20</v>
      </c>
      <c r="AE328" s="77">
        <f t="shared" si="47"/>
        <v>20</v>
      </c>
    </row>
    <row r="329" spans="1:46" x14ac:dyDescent="0.45">
      <c r="A329" s="4"/>
      <c r="B329" s="7">
        <v>2991073</v>
      </c>
      <c r="C329" s="6" t="s">
        <v>206</v>
      </c>
      <c r="D329" s="4"/>
      <c r="E329" s="7"/>
      <c r="F329" s="4">
        <v>450</v>
      </c>
      <c r="G329" s="4"/>
      <c r="H329" s="8"/>
      <c r="I329" s="4"/>
      <c r="J329" s="4" t="str">
        <f>IF(I329="","",INDEX([1]怪物阵型表!$B:$B,MATCH(I329,[1]怪物阵型表!$A:$A,0)))</f>
        <v/>
      </c>
      <c r="K329" s="4">
        <v>299111</v>
      </c>
      <c r="L329" s="25" t="str" cm="1">
        <f t="array" ref="L329">INDEX(怪物链表!A:C,MATCH(怪物刷新表!K329&amp;C329,怪物链表!A:A&amp;怪物链表!C:C,),2)</f>
        <v>平滑_中级_100</v>
      </c>
      <c r="M329" s="4" t="str" cm="1">
        <f t="array" ref="M329">INDEX(怪物链表!A:D,MATCH(怪物刷新表!L329&amp;K329,怪物链表!B:B&amp;怪物链表!A:A,),4)</f>
        <v>450-480</v>
      </c>
      <c r="N329" s="4"/>
      <c r="O329" s="4" t="str">
        <f>IF(N329="","",INDEX([2]物品表!$B:$B,MATCH(N329,[2]物品表!$A:$A,0)))</f>
        <v/>
      </c>
      <c r="P329" s="4"/>
      <c r="Q329" s="7" t="s">
        <v>120</v>
      </c>
      <c r="R329" s="7" t="s">
        <v>29</v>
      </c>
      <c r="S329" s="9">
        <v>1</v>
      </c>
      <c r="T329" s="4"/>
      <c r="U329" s="9">
        <v>0</v>
      </c>
      <c r="V329" s="4" t="str">
        <f t="shared" si="41"/>
        <v/>
      </c>
      <c r="W329" s="4"/>
      <c r="X329" s="4"/>
      <c r="Y329" s="4"/>
      <c r="Z329" s="28"/>
      <c r="AA329" s="77">
        <f>COUNTIF([3]经验升级表!$C:$C,"&lt;="&amp;SUMIFS($AB$4:AB329,$C$4:C329,C329))</f>
        <v>0</v>
      </c>
      <c r="AB329" s="77">
        <f>IFERROR(INDEX([1]怪物表!$U:$U,MATCH(G329,[1]怪物表!$A:$A,0),1)*S329/U329,0)*AC329</f>
        <v>0</v>
      </c>
      <c r="AC329" s="77">
        <f t="shared" si="46"/>
        <v>1</v>
      </c>
      <c r="AD329" s="77">
        <f>IFERROR(INDEX([1]怪物表!$J:$J,MATCH(G329,[1]怪物表!$A:$A,0),1),0)*AE329</f>
        <v>0</v>
      </c>
      <c r="AE329" s="77">
        <f t="shared" si="47"/>
        <v>0</v>
      </c>
    </row>
    <row r="330" spans="1:46" x14ac:dyDescent="0.45">
      <c r="A330" s="4"/>
      <c r="B330" s="7">
        <v>2991074</v>
      </c>
      <c r="C330" s="6" t="s">
        <v>206</v>
      </c>
      <c r="D330" s="4" t="s">
        <v>122</v>
      </c>
      <c r="E330" s="7">
        <v>60</v>
      </c>
      <c r="F330" s="4" t="s">
        <v>203</v>
      </c>
      <c r="G330" s="4">
        <f>IF(I330="",SUMIFS([1]怪物表!$A:$A,[1]怪物表!$B:$B,C330,[1]怪物表!$C:$C,D330),"")</f>
        <v>1299102</v>
      </c>
      <c r="H330" s="8" t="str">
        <f>IF(G330="","",INDEX([1]怪物表!$C:$C,MATCH(G330,[1]怪物表!$A:$A,0)))</f>
        <v>小狼</v>
      </c>
      <c r="I330" s="4"/>
      <c r="J330" s="4" t="str">
        <f>IF(I330="","",INDEX([1]怪物阵型表!$B:$B,MATCH(I330,[1]怪物阵型表!$A:$A,0)))</f>
        <v/>
      </c>
      <c r="K330" s="4"/>
      <c r="L330" s="4"/>
      <c r="M330" s="4"/>
      <c r="N330" s="4"/>
      <c r="O330" s="4" t="str">
        <f>IF(N330="","",INDEX([2]物品表!$B:$B,MATCH(N330,[2]物品表!$A:$A,0)))</f>
        <v/>
      </c>
      <c r="P330" s="4"/>
      <c r="Q330" s="7" t="s">
        <v>31</v>
      </c>
      <c r="R330" s="7" t="s">
        <v>29</v>
      </c>
      <c r="S330" s="9">
        <f>INDEX('#怪物刷新配置索引'!$E:$E,MATCH(E330&amp;"-"&amp;F330,'#怪物刷新配置索引'!$D:$D,0),1)</f>
        <v>4</v>
      </c>
      <c r="T330" s="4"/>
      <c r="U330" s="9">
        <f>INDEX('#怪物刷新配置索引'!$F:$F,MATCH(E330&amp;"-"&amp;F330,'#怪物刷新配置索引'!$D:$D,0),1)</f>
        <v>2</v>
      </c>
      <c r="V330" s="4" t="str">
        <f t="shared" si="41"/>
        <v/>
      </c>
      <c r="W330" s="4"/>
      <c r="X330" s="4"/>
      <c r="Y330" s="4"/>
      <c r="Z330" s="28"/>
      <c r="AA330" s="77">
        <f>COUNTIF([3]经验升级表!$C:$C,"&lt;="&amp;SUMIFS($AB$4:AB330,$C$4:C330,C330))</f>
        <v>0</v>
      </c>
      <c r="AB330" s="77">
        <f>IFERROR(INDEX([1]怪物表!$U:$U,MATCH(G330,[1]怪物表!$A:$A,0),1)*S330/U330,0)*AC330</f>
        <v>0</v>
      </c>
      <c r="AC330" s="77">
        <f t="shared" si="46"/>
        <v>30</v>
      </c>
      <c r="AD330" s="77">
        <f>IFERROR(INDEX([1]怪物表!$J:$J,MATCH(G330,[1]怪物表!$A:$A,0),1),0)*AE330</f>
        <v>60</v>
      </c>
      <c r="AE330" s="77">
        <f t="shared" si="47"/>
        <v>60</v>
      </c>
    </row>
    <row r="331" spans="1:46" x14ac:dyDescent="0.45">
      <c r="A331" s="4"/>
      <c r="B331" s="7">
        <v>2991075</v>
      </c>
      <c r="C331" s="6" t="s">
        <v>206</v>
      </c>
      <c r="D331" s="4" t="s">
        <v>122</v>
      </c>
      <c r="E331" s="7">
        <v>60</v>
      </c>
      <c r="F331" s="4" t="s">
        <v>203</v>
      </c>
      <c r="G331" s="4">
        <f>IF(I331="",SUMIFS([1]怪物表!$A:$A,[1]怪物表!$B:$B,C331,[1]怪物表!$C:$C,D331),"")</f>
        <v>1299102</v>
      </c>
      <c r="H331" s="8" t="str">
        <f>IF(G331="","",INDEX([1]怪物表!$C:$C,MATCH(G331,[1]怪物表!$A:$A,0)))</f>
        <v>小狼</v>
      </c>
      <c r="I331" s="4"/>
      <c r="J331" s="4" t="str">
        <f>IF(I331="","",INDEX([1]怪物阵型表!$B:$B,MATCH(I331,[1]怪物阵型表!$A:$A,0)))</f>
        <v/>
      </c>
      <c r="K331" s="4"/>
      <c r="L331" s="4"/>
      <c r="M331" s="4"/>
      <c r="N331" s="4"/>
      <c r="O331" s="4" t="str">
        <f>IF(N331="","",INDEX([2]物品表!$B:$B,MATCH(N331,[2]物品表!$A:$A,0)))</f>
        <v/>
      </c>
      <c r="P331" s="4"/>
      <c r="Q331" s="7" t="s">
        <v>31</v>
      </c>
      <c r="R331" s="7" t="s">
        <v>29</v>
      </c>
      <c r="S331" s="9">
        <f>INDEX('#怪物刷新配置索引'!$E:$E,MATCH(E331&amp;"-"&amp;F331,'#怪物刷新配置索引'!$D:$D,0),1)</f>
        <v>4</v>
      </c>
      <c r="T331" s="4"/>
      <c r="U331" s="9">
        <f>INDEX('#怪物刷新配置索引'!$F:$F,MATCH(E331&amp;"-"&amp;F331,'#怪物刷新配置索引'!$D:$D,0),1)</f>
        <v>2</v>
      </c>
      <c r="V331" s="4" t="str">
        <f t="shared" si="41"/>
        <v/>
      </c>
      <c r="W331" s="4"/>
      <c r="X331" s="4"/>
      <c r="Y331" s="4"/>
      <c r="Z331" s="28"/>
      <c r="AA331" s="77">
        <f>COUNTIF([3]经验升级表!$C:$C,"&lt;="&amp;SUMIFS($AB$4:AB331,$C$4:C331,C331))</f>
        <v>0</v>
      </c>
      <c r="AB331" s="77">
        <f>IFERROR(INDEX([1]怪物表!$U:$U,MATCH(G331,[1]怪物表!$A:$A,0),1)*S331/U331,0)*AC331</f>
        <v>0</v>
      </c>
      <c r="AC331" s="77">
        <f t="shared" si="46"/>
        <v>30</v>
      </c>
      <c r="AD331" s="77">
        <f>IFERROR(INDEX([1]怪物表!$J:$J,MATCH(G331,[1]怪物表!$A:$A,0),1),0)*AE331</f>
        <v>60</v>
      </c>
      <c r="AE331" s="77">
        <f t="shared" si="47"/>
        <v>60</v>
      </c>
    </row>
    <row r="332" spans="1:46" x14ac:dyDescent="0.45">
      <c r="A332" s="4"/>
      <c r="B332" s="7">
        <v>2991076</v>
      </c>
      <c r="C332" s="6" t="s">
        <v>206</v>
      </c>
      <c r="D332" s="4" t="s">
        <v>122</v>
      </c>
      <c r="E332" s="7">
        <v>60</v>
      </c>
      <c r="F332" s="4" t="s">
        <v>203</v>
      </c>
      <c r="G332" s="4">
        <f>IF(I332="",SUMIFS([1]怪物表!$A:$A,[1]怪物表!$B:$B,C332,[1]怪物表!$C:$C,D332),"")</f>
        <v>1299102</v>
      </c>
      <c r="H332" s="8" t="str">
        <f>IF(G332="","",INDEX([1]怪物表!$C:$C,MATCH(G332,[1]怪物表!$A:$A,0)))</f>
        <v>小狼</v>
      </c>
      <c r="I332" s="4"/>
      <c r="J332" s="4" t="str">
        <f>IF(I332="","",INDEX([1]怪物阵型表!$B:$B,MATCH(I332,[1]怪物阵型表!$A:$A,0)))</f>
        <v/>
      </c>
      <c r="K332" s="4"/>
      <c r="L332" s="4"/>
      <c r="M332" s="4"/>
      <c r="N332" s="4"/>
      <c r="O332" s="4" t="str">
        <f>IF(N332="","",INDEX([2]物品表!$B:$B,MATCH(N332,[2]物品表!$A:$A,0)))</f>
        <v/>
      </c>
      <c r="P332" s="4"/>
      <c r="Q332" s="7" t="s">
        <v>31</v>
      </c>
      <c r="R332" s="7" t="s">
        <v>29</v>
      </c>
      <c r="S332" s="9">
        <f>INDEX('#怪物刷新配置索引'!$E:$E,MATCH(E332&amp;"-"&amp;F332,'#怪物刷新配置索引'!$D:$D,0),1)</f>
        <v>4</v>
      </c>
      <c r="T332" s="4"/>
      <c r="U332" s="9">
        <f>INDEX('#怪物刷新配置索引'!$F:$F,MATCH(E332&amp;"-"&amp;F332,'#怪物刷新配置索引'!$D:$D,0),1)</f>
        <v>2</v>
      </c>
      <c r="V332" s="4" t="str">
        <f t="shared" si="41"/>
        <v/>
      </c>
      <c r="W332" s="4"/>
      <c r="X332" s="4"/>
      <c r="Y332" s="4"/>
      <c r="Z332" s="28"/>
      <c r="AA332" s="77">
        <f>COUNTIF([3]经验升级表!$C:$C,"&lt;="&amp;SUMIFS($AB$4:AB332,$C$4:C332,C332))</f>
        <v>0</v>
      </c>
      <c r="AB332" s="77">
        <f>IFERROR(INDEX([1]怪物表!$U:$U,MATCH(G332,[1]怪物表!$A:$A,0),1)*S332/U332,0)*AC332</f>
        <v>0</v>
      </c>
      <c r="AC332" s="77">
        <f t="shared" si="46"/>
        <v>30</v>
      </c>
      <c r="AD332" s="77">
        <f>IFERROR(INDEX([1]怪物表!$J:$J,MATCH(G332,[1]怪物表!$A:$A,0),1),0)*AE332</f>
        <v>60</v>
      </c>
      <c r="AE332" s="77">
        <f t="shared" si="47"/>
        <v>60</v>
      </c>
    </row>
    <row r="333" spans="1:46" x14ac:dyDescent="0.45">
      <c r="A333" s="4"/>
      <c r="B333" s="7">
        <v>2991077</v>
      </c>
      <c r="C333" s="6" t="s">
        <v>206</v>
      </c>
      <c r="D333" s="4" t="s">
        <v>122</v>
      </c>
      <c r="E333" s="7">
        <v>60</v>
      </c>
      <c r="F333" s="4" t="s">
        <v>203</v>
      </c>
      <c r="G333" s="4">
        <f>IF(I333="",SUMIFS([1]怪物表!$A:$A,[1]怪物表!$B:$B,C333,[1]怪物表!$C:$C,D333),"")</f>
        <v>1299102</v>
      </c>
      <c r="H333" s="8" t="str">
        <f>IF(G333="","",INDEX([1]怪物表!$C:$C,MATCH(G333,[1]怪物表!$A:$A,0)))</f>
        <v>小狼</v>
      </c>
      <c r="I333" s="4"/>
      <c r="J333" s="4" t="str">
        <f>IF(I333="","",INDEX([1]怪物阵型表!$B:$B,MATCH(I333,[1]怪物阵型表!$A:$A,0)))</f>
        <v/>
      </c>
      <c r="K333" s="4"/>
      <c r="L333" s="4"/>
      <c r="M333" s="4"/>
      <c r="N333" s="4"/>
      <c r="O333" s="4" t="str">
        <f>IF(N333="","",INDEX([2]物品表!$B:$B,MATCH(N333,[2]物品表!$A:$A,0)))</f>
        <v/>
      </c>
      <c r="P333" s="4"/>
      <c r="Q333" s="7" t="s">
        <v>31</v>
      </c>
      <c r="R333" s="7" t="s">
        <v>29</v>
      </c>
      <c r="S333" s="9">
        <f>INDEX('#怪物刷新配置索引'!$E:$E,MATCH(E333&amp;"-"&amp;F333,'#怪物刷新配置索引'!$D:$D,0),1)</f>
        <v>4</v>
      </c>
      <c r="T333" s="4"/>
      <c r="U333" s="9">
        <f>INDEX('#怪物刷新配置索引'!$F:$F,MATCH(E333&amp;"-"&amp;F333,'#怪物刷新配置索引'!$D:$D,0),1)</f>
        <v>2</v>
      </c>
      <c r="V333" s="4" t="str">
        <f t="shared" si="41"/>
        <v/>
      </c>
      <c r="W333" s="4"/>
      <c r="X333" s="4"/>
      <c r="Y333" s="4"/>
      <c r="Z333" s="28"/>
      <c r="AA333" s="77">
        <f>COUNTIF([3]经验升级表!$C:$C,"&lt;="&amp;SUMIFS($AB$4:AB333,$C$4:C333,C333))</f>
        <v>0</v>
      </c>
      <c r="AB333" s="77">
        <f>IFERROR(INDEX([1]怪物表!$U:$U,MATCH(G333,[1]怪物表!$A:$A,0),1)*S333/U333,0)*AC333</f>
        <v>0</v>
      </c>
      <c r="AC333" s="77">
        <f t="shared" si="46"/>
        <v>30</v>
      </c>
      <c r="AD333" s="77">
        <f>IFERROR(INDEX([1]怪物表!$J:$J,MATCH(G333,[1]怪物表!$A:$A,0),1),0)*AE333</f>
        <v>60</v>
      </c>
      <c r="AE333" s="77">
        <f t="shared" si="47"/>
        <v>60</v>
      </c>
    </row>
    <row r="334" spans="1:46" s="47" customFormat="1" x14ac:dyDescent="0.45">
      <c r="A334" s="81"/>
      <c r="B334" s="82">
        <v>2991078</v>
      </c>
      <c r="C334" s="83" t="s">
        <v>206</v>
      </c>
      <c r="D334" s="81" t="s">
        <v>320</v>
      </c>
      <c r="E334" s="82"/>
      <c r="F334" s="81">
        <v>480</v>
      </c>
      <c r="G334" s="81">
        <f>IF(I334="",SUMIFS([1]怪物表!$A:$A,[1]怪物表!$B:$B,C334,[1]怪物表!$C:$C,D334),"")</f>
        <v>1299116</v>
      </c>
      <c r="H334" s="84" t="str">
        <f>IF(G334="","",INDEX([1]怪物表!$C:$C,MATCH(G334,[1]怪物表!$A:$A,0)))</f>
        <v>紫色蒙杜克</v>
      </c>
      <c r="I334" s="81" t="s">
        <v>54</v>
      </c>
      <c r="J334" s="81" t="str">
        <f>IF(I334="","",INDEX([1]怪物阵型表!$B:$B,MATCH(I334,[1]怪物阵型表!$A:$A,0)))</f>
        <v/>
      </c>
      <c r="K334" s="81"/>
      <c r="L334" s="81"/>
      <c r="M334" s="81"/>
      <c r="N334" s="81"/>
      <c r="O334" s="81" t="str">
        <f>IF(N334="","",INDEX([2]物品表!$B:$B,MATCH(N334,[2]物品表!$A:$A,0)))</f>
        <v/>
      </c>
      <c r="P334" s="81"/>
      <c r="Q334" s="82" t="s">
        <v>120</v>
      </c>
      <c r="R334" s="82" t="s">
        <v>29</v>
      </c>
      <c r="S334" s="85">
        <v>1</v>
      </c>
      <c r="T334" s="81"/>
      <c r="U334" s="85">
        <v>0</v>
      </c>
      <c r="V334" s="81" t="str">
        <f>IF(W334=1,"TID_Survivor_Notice_Occur_2",IF(W334=2,"TID_Survivor_Notice_Occur_1",""))</f>
        <v>TID_Survivor_Notice_Occur_1</v>
      </c>
      <c r="W334" s="81">
        <v>2</v>
      </c>
      <c r="X334" s="81"/>
      <c r="Y334" s="81"/>
      <c r="Z334" s="86"/>
      <c r="AA334" s="77">
        <f>COUNTIF([3]经验升级表!$C:$C,"&lt;="&amp;SUMIFS($AB$4:AB334,$C$4:C334,C334))</f>
        <v>0</v>
      </c>
      <c r="AB334" s="77">
        <f>IFERROR(INDEX([1]怪物表!$U:$U,MATCH(G334,[1]怪物表!$A:$A,0),1)*S334/U334,0)*AC334</f>
        <v>0</v>
      </c>
      <c r="AC334" s="77">
        <f t="shared" si="46"/>
        <v>1</v>
      </c>
      <c r="AD334" s="77">
        <f>IFERROR(INDEX([1]怪物表!$J:$J,MATCH(G334,[1]怪物表!$A:$A,0),1),0)*AE334</f>
        <v>0</v>
      </c>
      <c r="AE334" s="77">
        <f t="shared" si="47"/>
        <v>0</v>
      </c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</row>
    <row r="335" spans="1:46" x14ac:dyDescent="0.45">
      <c r="A335" s="4"/>
      <c r="B335" s="7">
        <v>2991079</v>
      </c>
      <c r="C335" s="6" t="s">
        <v>206</v>
      </c>
      <c r="D335" s="4"/>
      <c r="E335" s="7"/>
      <c r="F335" s="4">
        <v>480</v>
      </c>
      <c r="G335" s="4"/>
      <c r="H335" s="8"/>
      <c r="I335" s="4"/>
      <c r="J335" s="4" t="str">
        <f>IF(I335="","",INDEX([1]怪物阵型表!$B:$B,MATCH(I335,[1]怪物阵型表!$A:$A,0)))</f>
        <v/>
      </c>
      <c r="K335" s="4">
        <v>299112</v>
      </c>
      <c r="L335" s="25" t="str" cm="1">
        <f t="array" ref="L335">INDEX(怪物链表!A:C,MATCH(怪物刷新表!K335&amp;C335,怪物链表!A:A&amp;怪物链表!C:C,),2)</f>
        <v>平滑_初级_100</v>
      </c>
      <c r="M335" s="4" t="str" cm="1">
        <f t="array" ref="M335">INDEX(怪物链表!A:D,MATCH(怪物刷新表!L335&amp;K335,怪物链表!B:B&amp;怪物链表!A:A,),4)</f>
        <v>480-510</v>
      </c>
      <c r="N335" s="4"/>
      <c r="O335" s="4" t="str">
        <f>IF(N335="","",INDEX([2]物品表!$B:$B,MATCH(N335,[2]物品表!$A:$A,0)))</f>
        <v/>
      </c>
      <c r="P335" s="4"/>
      <c r="Q335" s="7" t="s">
        <v>120</v>
      </c>
      <c r="R335" s="7" t="s">
        <v>29</v>
      </c>
      <c r="S335" s="9">
        <v>1</v>
      </c>
      <c r="T335" s="4"/>
      <c r="U335" s="9">
        <v>0</v>
      </c>
      <c r="V335" s="4" t="str">
        <f t="shared" ref="V335" si="48">IF(W335=1,"TID_Survivor_Notice_Occur_2",IF(W335=2,"TID_Survivor_Notice_Occur_1",""))</f>
        <v/>
      </c>
      <c r="W335" s="4"/>
      <c r="X335" s="4"/>
      <c r="Y335" s="4"/>
      <c r="Z335" s="28"/>
      <c r="AA335" s="77">
        <f>COUNTIF([3]经验升级表!$C:$C,"&lt;="&amp;SUMIFS($AB$4:AB335,$C$4:C335,C335))</f>
        <v>0</v>
      </c>
      <c r="AB335" s="77">
        <f>IFERROR(INDEX([1]怪物表!$U:$U,MATCH(G335,[1]怪物表!$A:$A,0),1)*S335/U335,0)*AC335</f>
        <v>0</v>
      </c>
      <c r="AC335" s="77">
        <f t="shared" si="46"/>
        <v>1</v>
      </c>
      <c r="AD335" s="77">
        <f>IFERROR(INDEX([1]怪物表!$J:$J,MATCH(G335,[1]怪物表!$A:$A,0),1),0)*AE335</f>
        <v>0</v>
      </c>
      <c r="AE335" s="77">
        <f t="shared" si="47"/>
        <v>0</v>
      </c>
    </row>
    <row r="336" spans="1:46" x14ac:dyDescent="0.45">
      <c r="A336" s="4"/>
      <c r="B336" s="7">
        <v>2991080</v>
      </c>
      <c r="C336" s="6" t="s">
        <v>206</v>
      </c>
      <c r="D336" s="4" t="s">
        <v>122</v>
      </c>
      <c r="E336" s="7">
        <v>60</v>
      </c>
      <c r="F336" s="4" t="s">
        <v>193</v>
      </c>
      <c r="G336" s="4">
        <f>IF(I336="",SUMIFS([1]怪物表!$A:$A,[1]怪物表!$B:$B,C336,[1]怪物表!$C:$C,D336),"")</f>
        <v>1299102</v>
      </c>
      <c r="H336" s="8" t="str">
        <f>IF(G336="","",INDEX([1]怪物表!$C:$C,MATCH(G336,[1]怪物表!$A:$A,0)))</f>
        <v>小狼</v>
      </c>
      <c r="I336" s="4"/>
      <c r="J336" s="4" t="str">
        <f>IF(I336="","",INDEX([1]怪物阵型表!$B:$B,MATCH(I336,[1]怪物阵型表!$A:$A,0)))</f>
        <v/>
      </c>
      <c r="K336" s="4"/>
      <c r="L336" s="4"/>
      <c r="M336" s="4"/>
      <c r="N336" s="4"/>
      <c r="O336" s="4" t="str">
        <f>IF(N336="","",INDEX([2]物品表!$B:$B,MATCH(N336,[2]物品表!$A:$A,0)))</f>
        <v/>
      </c>
      <c r="P336" s="4"/>
      <c r="Q336" s="7" t="s">
        <v>31</v>
      </c>
      <c r="R336" s="7" t="s">
        <v>29</v>
      </c>
      <c r="S336" s="9">
        <f>INDEX('#怪物刷新配置索引'!$E:$E,MATCH(E336&amp;"-"&amp;F336,'#怪物刷新配置索引'!$D:$D,0),1)</f>
        <v>4</v>
      </c>
      <c r="T336" s="4"/>
      <c r="U336" s="9">
        <f>INDEX('#怪物刷新配置索引'!$F:$F,MATCH(E336&amp;"-"&amp;F336,'#怪物刷新配置索引'!$D:$D,0),1)</f>
        <v>2</v>
      </c>
      <c r="V336" s="4" t="str">
        <f t="shared" si="41"/>
        <v/>
      </c>
      <c r="W336" s="4"/>
      <c r="X336" s="7"/>
      <c r="Y336" s="4"/>
      <c r="Z336" s="28"/>
      <c r="AA336" s="77">
        <f>COUNTIF([3]经验升级表!$C:$C,"&lt;="&amp;SUMIFS($AB$4:AB336,$C$4:C336,C336))</f>
        <v>0</v>
      </c>
      <c r="AB336" s="77">
        <f>IFERROR(INDEX([1]怪物表!$U:$U,MATCH(G336,[1]怪物表!$A:$A,0),1)*S336/U336,0)*AC336</f>
        <v>0</v>
      </c>
      <c r="AC336" s="77">
        <f t="shared" si="46"/>
        <v>30</v>
      </c>
      <c r="AD336" s="77">
        <f>IFERROR(INDEX([1]怪物表!$J:$J,MATCH(G336,[1]怪物表!$A:$A,0),1),0)*AE336</f>
        <v>60</v>
      </c>
      <c r="AE336" s="77">
        <f t="shared" si="47"/>
        <v>60</v>
      </c>
    </row>
    <row r="337" spans="1:31" x14ac:dyDescent="0.45">
      <c r="A337" s="4"/>
      <c r="B337" s="7">
        <v>2991081</v>
      </c>
      <c r="C337" s="6" t="s">
        <v>206</v>
      </c>
      <c r="D337" s="4" t="s">
        <v>122</v>
      </c>
      <c r="E337" s="7">
        <v>90</v>
      </c>
      <c r="F337" s="4" t="s">
        <v>193</v>
      </c>
      <c r="G337" s="4">
        <f>IF(I337="",SUMIFS([1]怪物表!$A:$A,[1]怪物表!$B:$B,C337,[1]怪物表!$C:$C,D337),"")</f>
        <v>1299102</v>
      </c>
      <c r="H337" s="8" t="str">
        <f>IF(G337="","",INDEX([1]怪物表!$C:$C,MATCH(G337,[1]怪物表!$A:$A,0)))</f>
        <v>小狼</v>
      </c>
      <c r="I337" s="4"/>
      <c r="J337" s="4" t="str">
        <f>IF(I337="","",INDEX([1]怪物阵型表!$B:$B,MATCH(I337,[1]怪物阵型表!$A:$A,0)))</f>
        <v/>
      </c>
      <c r="K337" s="4"/>
      <c r="L337" s="4"/>
      <c r="M337" s="4"/>
      <c r="N337" s="4"/>
      <c r="O337" s="4" t="str">
        <f>IF(N337="","",INDEX([2]物品表!$B:$B,MATCH(N337,[2]物品表!$A:$A,0)))</f>
        <v/>
      </c>
      <c r="P337" s="4"/>
      <c r="Q337" s="7" t="s">
        <v>31</v>
      </c>
      <c r="R337" s="7" t="s">
        <v>29</v>
      </c>
      <c r="S337" s="9">
        <f>INDEX('#怪物刷新配置索引'!$E:$E,MATCH(E337&amp;"-"&amp;F337,'#怪物刷新配置索引'!$D:$D,0),1)</f>
        <v>3</v>
      </c>
      <c r="T337" s="4"/>
      <c r="U337" s="9">
        <f>INDEX('#怪物刷新配置索引'!$F:$F,MATCH(E337&amp;"-"&amp;F337,'#怪物刷新配置索引'!$D:$D,0),1)</f>
        <v>1</v>
      </c>
      <c r="V337" s="7" t="str">
        <f t="shared" si="41"/>
        <v/>
      </c>
      <c r="W337" s="4"/>
      <c r="X337" s="4"/>
      <c r="Y337" s="4"/>
      <c r="Z337" s="28"/>
      <c r="AA337" s="77">
        <f>COUNTIF([3]经验升级表!$C:$C,"&lt;="&amp;SUMIFS($AB$4:AB337,$C$4:C337,C337))</f>
        <v>0</v>
      </c>
      <c r="AB337" s="77">
        <f>IFERROR(INDEX([1]怪物表!$U:$U,MATCH(G337,[1]怪物表!$A:$A,0),1)*S337/U337,0)*AC337</f>
        <v>0</v>
      </c>
      <c r="AC337" s="77">
        <f t="shared" si="46"/>
        <v>30</v>
      </c>
      <c r="AD337" s="77">
        <f>IFERROR(INDEX([1]怪物表!$J:$J,MATCH(G337,[1]怪物表!$A:$A,0),1),0)*AE337</f>
        <v>90</v>
      </c>
      <c r="AE337" s="77">
        <f t="shared" si="47"/>
        <v>90</v>
      </c>
    </row>
    <row r="338" spans="1:31" x14ac:dyDescent="0.45">
      <c r="A338" s="4"/>
      <c r="B338" s="7">
        <v>2991082</v>
      </c>
      <c r="C338" s="6" t="s">
        <v>206</v>
      </c>
      <c r="D338" s="4" t="s">
        <v>166</v>
      </c>
      <c r="E338" s="7">
        <v>60</v>
      </c>
      <c r="F338" s="4" t="s">
        <v>193</v>
      </c>
      <c r="G338" s="4">
        <f>IF(I338="",SUMIFS([1]怪物表!$A:$A,[1]怪物表!$B:$B,C338,[1]怪物表!$C:$C,D338),"")</f>
        <v>1299104</v>
      </c>
      <c r="H338" s="8" t="str">
        <f>IF(G338="","",INDEX([1]怪物表!$C:$C,MATCH(G338,[1]怪物表!$A:$A,0)))</f>
        <v>剑兵1</v>
      </c>
      <c r="I338" s="4"/>
      <c r="J338" s="4" t="str">
        <f>IF(I338="","",INDEX([1]怪物阵型表!$B:$B,MATCH(I338,[1]怪物阵型表!$A:$A,0)))</f>
        <v/>
      </c>
      <c r="K338" s="4"/>
      <c r="L338" s="4"/>
      <c r="M338" s="4"/>
      <c r="N338" s="4"/>
      <c r="O338" s="4" t="str">
        <f>IF(N338="","",INDEX([2]物品表!$B:$B,MATCH(N338,[2]物品表!$A:$A,0)))</f>
        <v/>
      </c>
      <c r="P338" s="4"/>
      <c r="Q338" s="7" t="s">
        <v>31</v>
      </c>
      <c r="R338" s="7" t="s">
        <v>29</v>
      </c>
      <c r="S338" s="9">
        <f>INDEX('#怪物刷新配置索引'!$E:$E,MATCH(E338&amp;"-"&amp;F338,'#怪物刷新配置索引'!$D:$D,0),1)</f>
        <v>4</v>
      </c>
      <c r="T338" s="4"/>
      <c r="U338" s="9">
        <f>INDEX('#怪物刷新配置索引'!$F:$F,MATCH(E338&amp;"-"&amp;F338,'#怪物刷新配置索引'!$D:$D,0),1)</f>
        <v>2</v>
      </c>
      <c r="V338" s="4" t="str">
        <f t="shared" si="41"/>
        <v/>
      </c>
      <c r="W338" s="4"/>
      <c r="X338" s="7"/>
      <c r="Y338" s="7"/>
      <c r="Z338" s="28"/>
      <c r="AA338" s="77">
        <f>COUNTIF([3]经验升级表!$C:$C,"&lt;="&amp;SUMIFS($AB$4:AB338,$C$4:C338,C338))</f>
        <v>0</v>
      </c>
      <c r="AB338" s="77">
        <f>IFERROR(INDEX([1]怪物表!$U:$U,MATCH(G338,[1]怪物表!$A:$A,0),1)*S338/U338,0)*AC338</f>
        <v>0</v>
      </c>
      <c r="AC338" s="77">
        <f t="shared" si="46"/>
        <v>30</v>
      </c>
      <c r="AD338" s="77">
        <f>IFERROR(INDEX([1]怪物表!$J:$J,MATCH(G338,[1]怪物表!$A:$A,0),1),0)*AE338</f>
        <v>60</v>
      </c>
      <c r="AE338" s="77">
        <f t="shared" si="47"/>
        <v>60</v>
      </c>
    </row>
    <row r="339" spans="1:31" x14ac:dyDescent="0.45">
      <c r="A339" s="4"/>
      <c r="B339" s="7">
        <v>2991083</v>
      </c>
      <c r="C339" s="6" t="s">
        <v>206</v>
      </c>
      <c r="D339" s="4" t="s">
        <v>166</v>
      </c>
      <c r="E339" s="7">
        <v>90</v>
      </c>
      <c r="F339" s="4" t="s">
        <v>193</v>
      </c>
      <c r="G339" s="4">
        <f>IF(I339="",SUMIFS([1]怪物表!$A:$A,[1]怪物表!$B:$B,C339,[1]怪物表!$C:$C,D339),"")</f>
        <v>1299104</v>
      </c>
      <c r="H339" s="8" t="str">
        <f>IF(G339="","",INDEX([1]怪物表!$C:$C,MATCH(G339,[1]怪物表!$A:$A,0)))</f>
        <v>剑兵1</v>
      </c>
      <c r="I339" s="4"/>
      <c r="J339" s="4" t="str">
        <f>IF(I339="","",INDEX([1]怪物阵型表!$B:$B,MATCH(I339,[1]怪物阵型表!$A:$A,0)))</f>
        <v/>
      </c>
      <c r="K339" s="4"/>
      <c r="L339" s="4"/>
      <c r="M339" s="4"/>
      <c r="N339" s="4"/>
      <c r="O339" s="4" t="str">
        <f>IF(N339="","",INDEX([2]物品表!$B:$B,MATCH(N339,[2]物品表!$A:$A,0)))</f>
        <v/>
      </c>
      <c r="P339" s="4"/>
      <c r="Q339" s="7" t="s">
        <v>31</v>
      </c>
      <c r="R339" s="7" t="s">
        <v>29</v>
      </c>
      <c r="S339" s="9">
        <f>INDEX('#怪物刷新配置索引'!$E:$E,MATCH(E339&amp;"-"&amp;F339,'#怪物刷新配置索引'!$D:$D,0),1)</f>
        <v>3</v>
      </c>
      <c r="T339" s="4"/>
      <c r="U339" s="9">
        <f>INDEX('#怪物刷新配置索引'!$F:$F,MATCH(E339&amp;"-"&amp;F339,'#怪物刷新配置索引'!$D:$D,0),1)</f>
        <v>1</v>
      </c>
      <c r="V339" s="4" t="str">
        <f t="shared" si="41"/>
        <v/>
      </c>
      <c r="W339" s="4"/>
      <c r="X339" s="7"/>
      <c r="Y339" s="7"/>
      <c r="Z339" s="28"/>
      <c r="AA339" s="77">
        <f>COUNTIF([3]经验升级表!$C:$C,"&lt;="&amp;SUMIFS($AB$4:AB339,$C$4:C339,C339))</f>
        <v>0</v>
      </c>
      <c r="AB339" s="77">
        <f>IFERROR(INDEX([1]怪物表!$U:$U,MATCH(G339,[1]怪物表!$A:$A,0),1)*S339/U339,0)*AC339</f>
        <v>0</v>
      </c>
      <c r="AC339" s="77">
        <f t="shared" si="46"/>
        <v>30</v>
      </c>
      <c r="AD339" s="77">
        <f>IFERROR(INDEX([1]怪物表!$J:$J,MATCH(G339,[1]怪物表!$A:$A,0),1),0)*AE339</f>
        <v>90</v>
      </c>
      <c r="AE339" s="77">
        <f t="shared" si="47"/>
        <v>90</v>
      </c>
    </row>
    <row r="340" spans="1:31" x14ac:dyDescent="0.45">
      <c r="A340" s="4"/>
      <c r="B340" s="7">
        <v>2991084</v>
      </c>
      <c r="C340" s="6" t="s">
        <v>206</v>
      </c>
      <c r="D340" s="4"/>
      <c r="E340" s="7"/>
      <c r="F340" s="4">
        <v>510</v>
      </c>
      <c r="G340" s="4" t="str">
        <f>IF(I340="",SUMIFS([1]怪物表!$A:$A,[1]怪物表!$B:$B,C340,[1]怪物表!$C:$C,D340),"")</f>
        <v/>
      </c>
      <c r="H340" s="8" t="str">
        <f>IF(G340="","",INDEX([1]怪物表!$C:$C,MATCH(G340,[1]怪物表!$A:$A,0)))</f>
        <v/>
      </c>
      <c r="I340" s="4">
        <v>299101</v>
      </c>
      <c r="J340" s="4" t="str">
        <f>IF(I340="","",INDEX([1]怪物阵型表!$B:$B,MATCH(I340,[1]怪物阵型表!$A:$A,0)))</f>
        <v>冲锋阵型</v>
      </c>
      <c r="K340" s="4"/>
      <c r="L340" s="4"/>
      <c r="M340" s="4"/>
      <c r="N340" s="4"/>
      <c r="O340" s="4" t="str">
        <f>IF(N340="","",INDEX([2]物品表!$B:$B,MATCH(N340,[2]物品表!$A:$A,0)))</f>
        <v/>
      </c>
      <c r="P340" s="4"/>
      <c r="Q340" s="7" t="s">
        <v>309</v>
      </c>
      <c r="R340" s="7" t="s">
        <v>29</v>
      </c>
      <c r="S340" s="9">
        <v>1</v>
      </c>
      <c r="T340" s="4"/>
      <c r="U340" s="9">
        <v>0</v>
      </c>
      <c r="V340" s="4" t="str">
        <f t="shared" ref="V340:V348" si="49">IF(W340=1,"TID_Survivor_Notice_Occur_2",IF(W340=2,"TID_Survivor_Notice_Occur_1",""))</f>
        <v/>
      </c>
      <c r="W340" s="4"/>
      <c r="X340" s="4"/>
      <c r="Y340" s="4"/>
      <c r="Z340" s="28"/>
      <c r="AA340" s="77">
        <f>COUNTIF([3]经验升级表!$C:$C,"&lt;="&amp;SUMIFS($AB$4:AB340,$C$4:C340,C340))</f>
        <v>0</v>
      </c>
      <c r="AB340" s="77">
        <f>IFERROR(INDEX([1]怪物表!$U:$U,MATCH(G340,[1]怪物表!$A:$A,0),1)*S340/U340,0)*AC340</f>
        <v>0</v>
      </c>
      <c r="AC340" s="77">
        <f t="shared" si="46"/>
        <v>1</v>
      </c>
      <c r="AD340" s="77">
        <f>IFERROR(INDEX([1]怪物表!$J:$J,MATCH(G340,[1]怪物表!$A:$A,0),1),0)*AE340</f>
        <v>0</v>
      </c>
      <c r="AE340" s="77">
        <f t="shared" si="47"/>
        <v>0</v>
      </c>
    </row>
    <row r="341" spans="1:31" x14ac:dyDescent="0.45">
      <c r="A341" s="4"/>
      <c r="B341" s="7">
        <v>2991085</v>
      </c>
      <c r="C341" s="6" t="s">
        <v>206</v>
      </c>
      <c r="D341" s="4"/>
      <c r="E341" s="7"/>
      <c r="F341" s="4">
        <v>510</v>
      </c>
      <c r="G341" s="4" t="str">
        <f>IF(I341="",SUMIFS([1]怪物表!$A:$A,[1]怪物表!$B:$B,C341,[1]怪物表!$C:$C,D341),"")</f>
        <v/>
      </c>
      <c r="H341" s="8" t="str">
        <f>IF(G341="","",INDEX([1]怪物表!$C:$C,MATCH(G341,[1]怪物表!$A:$A,0)))</f>
        <v/>
      </c>
      <c r="I341" s="4">
        <v>299101</v>
      </c>
      <c r="J341" s="4" t="str">
        <f>IF(I341="","",INDEX([1]怪物阵型表!$B:$B,MATCH(I341,[1]怪物阵型表!$A:$A,0)))</f>
        <v>冲锋阵型</v>
      </c>
      <c r="K341" s="4"/>
      <c r="L341" s="4"/>
      <c r="M341" s="4"/>
      <c r="N341" s="4"/>
      <c r="O341" s="4" t="str">
        <f>IF(N341="","",INDEX([2]物品表!$B:$B,MATCH(N341,[2]物品表!$A:$A,0)))</f>
        <v/>
      </c>
      <c r="P341" s="4"/>
      <c r="Q341" s="7" t="s">
        <v>309</v>
      </c>
      <c r="R341" s="7" t="s">
        <v>29</v>
      </c>
      <c r="S341" s="9">
        <v>1</v>
      </c>
      <c r="T341" s="4"/>
      <c r="U341" s="9">
        <v>0</v>
      </c>
      <c r="V341" s="4" t="str">
        <f t="shared" si="49"/>
        <v/>
      </c>
      <c r="W341" s="4"/>
      <c r="X341" s="4"/>
      <c r="Y341" s="4"/>
      <c r="Z341" s="28"/>
      <c r="AA341" s="77">
        <f>COUNTIF([3]经验升级表!$C:$C,"&lt;="&amp;SUMIFS($AB$4:AB341,$C$4:C341,C341))</f>
        <v>0</v>
      </c>
      <c r="AB341" s="77">
        <f>IFERROR(INDEX([1]怪物表!$U:$U,MATCH(G341,[1]怪物表!$A:$A,0),1)*S341/U341,0)*AC341</f>
        <v>0</v>
      </c>
      <c r="AC341" s="77">
        <f t="shared" si="46"/>
        <v>1</v>
      </c>
      <c r="AD341" s="77">
        <f>IFERROR(INDEX([1]怪物表!$J:$J,MATCH(G341,[1]怪物表!$A:$A,0),1),0)*AE341</f>
        <v>0</v>
      </c>
      <c r="AE341" s="77">
        <f t="shared" si="47"/>
        <v>0</v>
      </c>
    </row>
    <row r="342" spans="1:31" x14ac:dyDescent="0.45">
      <c r="A342" s="4"/>
      <c r="B342" s="7">
        <v>2991086</v>
      </c>
      <c r="C342" s="6" t="s">
        <v>206</v>
      </c>
      <c r="D342" s="4"/>
      <c r="E342" s="7"/>
      <c r="F342" s="4">
        <v>516</v>
      </c>
      <c r="G342" s="4" t="str">
        <f>IF(I342="",SUMIFS([1]怪物表!$A:$A,[1]怪物表!$B:$B,C342,[1]怪物表!$C:$C,D342),"")</f>
        <v/>
      </c>
      <c r="H342" s="8" t="str">
        <f>IF(G342="","",INDEX([1]怪物表!$C:$C,MATCH(G342,[1]怪物表!$A:$A,0)))</f>
        <v/>
      </c>
      <c r="I342" s="4">
        <v>299101</v>
      </c>
      <c r="J342" s="4" t="str">
        <f>IF(I342="","",INDEX([1]怪物阵型表!$B:$B,MATCH(I342,[1]怪物阵型表!$A:$A,0)))</f>
        <v>冲锋阵型</v>
      </c>
      <c r="K342" s="4"/>
      <c r="L342" s="4"/>
      <c r="M342" s="4"/>
      <c r="N342" s="4"/>
      <c r="O342" s="4" t="str">
        <f>IF(N342="","",INDEX([2]物品表!$B:$B,MATCH(N342,[2]物品表!$A:$A,0)))</f>
        <v/>
      </c>
      <c r="P342" s="4"/>
      <c r="Q342" s="7" t="s">
        <v>309</v>
      </c>
      <c r="R342" s="7" t="s">
        <v>29</v>
      </c>
      <c r="S342" s="9">
        <v>1</v>
      </c>
      <c r="T342" s="4"/>
      <c r="U342" s="9">
        <v>0</v>
      </c>
      <c r="V342" s="4" t="str">
        <f t="shared" si="49"/>
        <v/>
      </c>
      <c r="W342" s="4"/>
      <c r="X342" s="4"/>
      <c r="Y342" s="4"/>
      <c r="Z342" s="28"/>
      <c r="AA342" s="77">
        <f>COUNTIF([3]经验升级表!$C:$C,"&lt;="&amp;SUMIFS($AB$4:AB342,$C$4:C342,C342))</f>
        <v>0</v>
      </c>
      <c r="AB342" s="77">
        <f>IFERROR(INDEX([1]怪物表!$U:$U,MATCH(G342,[1]怪物表!$A:$A,0),1)*S342/U342,0)*AC342</f>
        <v>0</v>
      </c>
      <c r="AC342" s="77">
        <f t="shared" si="46"/>
        <v>1</v>
      </c>
      <c r="AD342" s="77">
        <f>IFERROR(INDEX([1]怪物表!$J:$J,MATCH(G342,[1]怪物表!$A:$A,0),1),0)*AE342</f>
        <v>0</v>
      </c>
      <c r="AE342" s="77">
        <f t="shared" si="47"/>
        <v>0</v>
      </c>
    </row>
    <row r="343" spans="1:31" x14ac:dyDescent="0.45">
      <c r="A343" s="4"/>
      <c r="B343" s="7">
        <v>2991087</v>
      </c>
      <c r="C343" s="6" t="s">
        <v>206</v>
      </c>
      <c r="D343" s="4"/>
      <c r="E343" s="7"/>
      <c r="F343" s="4">
        <v>516</v>
      </c>
      <c r="G343" s="4" t="str">
        <f>IF(I343="",SUMIFS([1]怪物表!$A:$A,[1]怪物表!$B:$B,C343,[1]怪物表!$C:$C,D343),"")</f>
        <v/>
      </c>
      <c r="H343" s="8" t="str">
        <f>IF(G343="","",INDEX([1]怪物表!$C:$C,MATCH(G343,[1]怪物表!$A:$A,0)))</f>
        <v/>
      </c>
      <c r="I343" s="4">
        <v>299101</v>
      </c>
      <c r="J343" s="4" t="str">
        <f>IF(I343="","",INDEX([1]怪物阵型表!$B:$B,MATCH(I343,[1]怪物阵型表!$A:$A,0)))</f>
        <v>冲锋阵型</v>
      </c>
      <c r="K343" s="4"/>
      <c r="L343" s="4"/>
      <c r="M343" s="4"/>
      <c r="N343" s="4"/>
      <c r="O343" s="4" t="str">
        <f>IF(N343="","",INDEX([2]物品表!$B:$B,MATCH(N343,[2]物品表!$A:$A,0)))</f>
        <v/>
      </c>
      <c r="P343" s="4"/>
      <c r="Q343" s="7" t="s">
        <v>309</v>
      </c>
      <c r="R343" s="7" t="s">
        <v>29</v>
      </c>
      <c r="S343" s="9">
        <v>1</v>
      </c>
      <c r="T343" s="4"/>
      <c r="U343" s="9">
        <v>0</v>
      </c>
      <c r="V343" s="4" t="str">
        <f t="shared" si="49"/>
        <v/>
      </c>
      <c r="W343" s="4"/>
      <c r="X343" s="4"/>
      <c r="Y343" s="4"/>
      <c r="Z343" s="28"/>
      <c r="AA343" s="77">
        <f>COUNTIF([3]经验升级表!$C:$C,"&lt;="&amp;SUMIFS($AB$4:AB343,$C$4:C343,C343))</f>
        <v>0</v>
      </c>
      <c r="AB343" s="77">
        <f>IFERROR(INDEX([1]怪物表!$U:$U,MATCH(G343,[1]怪物表!$A:$A,0),1)*S343/U343,0)*AC343</f>
        <v>0</v>
      </c>
      <c r="AC343" s="77">
        <f t="shared" si="46"/>
        <v>1</v>
      </c>
      <c r="AD343" s="77">
        <f>IFERROR(INDEX([1]怪物表!$J:$J,MATCH(G343,[1]怪物表!$A:$A,0),1),0)*AE343</f>
        <v>0</v>
      </c>
      <c r="AE343" s="77">
        <f t="shared" si="47"/>
        <v>0</v>
      </c>
    </row>
    <row r="344" spans="1:31" x14ac:dyDescent="0.45">
      <c r="A344" s="4"/>
      <c r="B344" s="7">
        <v>2991088</v>
      </c>
      <c r="C344" s="6" t="s">
        <v>206</v>
      </c>
      <c r="D344" s="4"/>
      <c r="E344" s="7"/>
      <c r="F344" s="4">
        <v>524</v>
      </c>
      <c r="G344" s="4" t="str">
        <f>IF(I344="",SUMIFS([1]怪物表!$A:$A,[1]怪物表!$B:$B,C344,[1]怪物表!$C:$C,D344),"")</f>
        <v/>
      </c>
      <c r="H344" s="8" t="str">
        <f>IF(G344="","",INDEX([1]怪物表!$C:$C,MATCH(G344,[1]怪物表!$A:$A,0)))</f>
        <v/>
      </c>
      <c r="I344" s="4">
        <v>299101</v>
      </c>
      <c r="J344" s="4" t="str">
        <f>IF(I344="","",INDEX([1]怪物阵型表!$B:$B,MATCH(I344,[1]怪物阵型表!$A:$A,0)))</f>
        <v>冲锋阵型</v>
      </c>
      <c r="K344" s="4"/>
      <c r="L344" s="4"/>
      <c r="M344" s="4"/>
      <c r="N344" s="4"/>
      <c r="O344" s="4" t="str">
        <f>IF(N344="","",INDEX([2]物品表!$B:$B,MATCH(N344,[2]物品表!$A:$A,0)))</f>
        <v/>
      </c>
      <c r="P344" s="4"/>
      <c r="Q344" s="7" t="s">
        <v>309</v>
      </c>
      <c r="R344" s="7" t="s">
        <v>29</v>
      </c>
      <c r="S344" s="9">
        <v>1</v>
      </c>
      <c r="T344" s="4"/>
      <c r="U344" s="9">
        <v>0</v>
      </c>
      <c r="V344" s="4" t="str">
        <f t="shared" si="49"/>
        <v/>
      </c>
      <c r="W344" s="4"/>
      <c r="X344" s="4"/>
      <c r="Y344" s="4"/>
      <c r="Z344" s="28"/>
      <c r="AA344" s="77">
        <f>COUNTIF([3]经验升级表!$C:$C,"&lt;="&amp;SUMIFS($AB$4:AB344,$C$4:C344,C344))</f>
        <v>0</v>
      </c>
      <c r="AB344" s="77">
        <f>IFERROR(INDEX([1]怪物表!$U:$U,MATCH(G344,[1]怪物表!$A:$A,0),1)*S344/U344,0)*AC344</f>
        <v>0</v>
      </c>
      <c r="AC344" s="77">
        <f t="shared" si="46"/>
        <v>1</v>
      </c>
      <c r="AD344" s="77">
        <f>IFERROR(INDEX([1]怪物表!$J:$J,MATCH(G344,[1]怪物表!$A:$A,0),1),0)*AE344</f>
        <v>0</v>
      </c>
      <c r="AE344" s="77">
        <f t="shared" si="47"/>
        <v>0</v>
      </c>
    </row>
    <row r="345" spans="1:31" x14ac:dyDescent="0.45">
      <c r="A345" s="4"/>
      <c r="B345" s="7">
        <v>2991089</v>
      </c>
      <c r="C345" s="6" t="s">
        <v>206</v>
      </c>
      <c r="D345" s="4"/>
      <c r="E345" s="7"/>
      <c r="F345" s="4">
        <v>524</v>
      </c>
      <c r="G345" s="4" t="str">
        <f>IF(I345="",SUMIFS([1]怪物表!$A:$A,[1]怪物表!$B:$B,C345,[1]怪物表!$C:$C,D345),"")</f>
        <v/>
      </c>
      <c r="H345" s="8" t="str">
        <f>IF(G345="","",INDEX([1]怪物表!$C:$C,MATCH(G345,[1]怪物表!$A:$A,0)))</f>
        <v/>
      </c>
      <c r="I345" s="4">
        <v>299101</v>
      </c>
      <c r="J345" s="4" t="str">
        <f>IF(I345="","",INDEX([1]怪物阵型表!$B:$B,MATCH(I345,[1]怪物阵型表!$A:$A,0)))</f>
        <v>冲锋阵型</v>
      </c>
      <c r="K345" s="4"/>
      <c r="L345" s="4"/>
      <c r="M345" s="4"/>
      <c r="N345" s="4"/>
      <c r="O345" s="4" t="str">
        <f>IF(N345="","",INDEX([2]物品表!$B:$B,MATCH(N345,[2]物品表!$A:$A,0)))</f>
        <v/>
      </c>
      <c r="P345" s="4"/>
      <c r="Q345" s="7" t="s">
        <v>309</v>
      </c>
      <c r="R345" s="7" t="s">
        <v>29</v>
      </c>
      <c r="S345" s="9">
        <v>1</v>
      </c>
      <c r="T345" s="4"/>
      <c r="U345" s="9">
        <v>0</v>
      </c>
      <c r="V345" s="4" t="str">
        <f t="shared" si="49"/>
        <v/>
      </c>
      <c r="W345" s="4"/>
      <c r="X345" s="4"/>
      <c r="Y345" s="4"/>
      <c r="Z345" s="28"/>
      <c r="AA345" s="77">
        <f>COUNTIF([3]经验升级表!$C:$C,"&lt;="&amp;SUMIFS($AB$4:AB345,$C$4:C345,C345))</f>
        <v>0</v>
      </c>
      <c r="AB345" s="77">
        <f>IFERROR(INDEX([1]怪物表!$U:$U,MATCH(G345,[1]怪物表!$A:$A,0),1)*S345/U345,0)*AC345</f>
        <v>0</v>
      </c>
      <c r="AC345" s="77">
        <f t="shared" si="46"/>
        <v>1</v>
      </c>
      <c r="AD345" s="77">
        <f>IFERROR(INDEX([1]怪物表!$J:$J,MATCH(G345,[1]怪物表!$A:$A,0),1),0)*AE345</f>
        <v>0</v>
      </c>
      <c r="AE345" s="77">
        <f t="shared" si="47"/>
        <v>0</v>
      </c>
    </row>
    <row r="346" spans="1:31" x14ac:dyDescent="0.45">
      <c r="A346" s="4"/>
      <c r="B346" s="7">
        <v>2991090</v>
      </c>
      <c r="C346" s="6" t="s">
        <v>206</v>
      </c>
      <c r="D346" s="4"/>
      <c r="E346" s="7"/>
      <c r="F346" s="4">
        <v>530</v>
      </c>
      <c r="G346" s="4" t="str">
        <f>IF(I346="",SUMIFS([1]怪物表!$A:$A,[1]怪物表!$B:$B,C346,[1]怪物表!$C:$C,D346),"")</f>
        <v/>
      </c>
      <c r="H346" s="8" t="str">
        <f>IF(G346="","",INDEX([1]怪物表!$C:$C,MATCH(G346,[1]怪物表!$A:$A,0)))</f>
        <v/>
      </c>
      <c r="I346" s="4">
        <v>299101</v>
      </c>
      <c r="J346" s="4" t="str">
        <f>IF(I346="","",INDEX([1]怪物阵型表!$B:$B,MATCH(I346,[1]怪物阵型表!$A:$A,0)))</f>
        <v>冲锋阵型</v>
      </c>
      <c r="K346" s="4"/>
      <c r="L346" s="4"/>
      <c r="M346" s="4"/>
      <c r="N346" s="4"/>
      <c r="O346" s="4" t="str">
        <f>IF(N346="","",INDEX([2]物品表!$B:$B,MATCH(N346,[2]物品表!$A:$A,0)))</f>
        <v/>
      </c>
      <c r="P346" s="4"/>
      <c r="Q346" s="7" t="s">
        <v>309</v>
      </c>
      <c r="R346" s="7" t="s">
        <v>29</v>
      </c>
      <c r="S346" s="9">
        <v>1</v>
      </c>
      <c r="T346" s="4"/>
      <c r="U346" s="9">
        <v>0</v>
      </c>
      <c r="V346" s="4" t="str">
        <f t="shared" si="49"/>
        <v/>
      </c>
      <c r="W346" s="4"/>
      <c r="X346" s="4"/>
      <c r="Y346" s="4"/>
      <c r="Z346" s="28"/>
      <c r="AA346" s="77">
        <f>COUNTIF([3]经验升级表!$C:$C,"&lt;="&amp;SUMIFS($AB$4:AB346,$C$4:C346,C346))</f>
        <v>0</v>
      </c>
      <c r="AB346" s="77">
        <f>IFERROR(INDEX([1]怪物表!$U:$U,MATCH(G346,[1]怪物表!$A:$A,0),1)*S346/U346,0)*AC346</f>
        <v>0</v>
      </c>
      <c r="AC346" s="77">
        <f t="shared" si="46"/>
        <v>1</v>
      </c>
      <c r="AD346" s="77">
        <f>IFERROR(INDEX([1]怪物表!$J:$J,MATCH(G346,[1]怪物表!$A:$A,0),1),0)*AE346</f>
        <v>0</v>
      </c>
      <c r="AE346" s="77">
        <f t="shared" si="47"/>
        <v>0</v>
      </c>
    </row>
    <row r="347" spans="1:31" x14ac:dyDescent="0.45">
      <c r="A347" s="4"/>
      <c r="B347" s="7">
        <v>2991091</v>
      </c>
      <c r="C347" s="6" t="s">
        <v>206</v>
      </c>
      <c r="D347" s="4"/>
      <c r="E347" s="7"/>
      <c r="F347" s="4">
        <v>530</v>
      </c>
      <c r="G347" s="4" t="str">
        <f>IF(I347="",SUMIFS([1]怪物表!$A:$A,[1]怪物表!$B:$B,C347,[1]怪物表!$C:$C,D347),"")</f>
        <v/>
      </c>
      <c r="H347" s="8" t="str">
        <f>IF(G347="","",INDEX([1]怪物表!$C:$C,MATCH(G347,[1]怪物表!$A:$A,0)))</f>
        <v/>
      </c>
      <c r="I347" s="4">
        <v>299101</v>
      </c>
      <c r="J347" s="4" t="str">
        <f>IF(I347="","",INDEX([1]怪物阵型表!$B:$B,MATCH(I347,[1]怪物阵型表!$A:$A,0)))</f>
        <v>冲锋阵型</v>
      </c>
      <c r="K347" s="4"/>
      <c r="L347" s="4"/>
      <c r="M347" s="4"/>
      <c r="N347" s="4"/>
      <c r="O347" s="4" t="str">
        <f>IF(N347="","",INDEX([2]物品表!$B:$B,MATCH(N347,[2]物品表!$A:$A,0)))</f>
        <v/>
      </c>
      <c r="P347" s="4"/>
      <c r="Q347" s="7" t="s">
        <v>309</v>
      </c>
      <c r="R347" s="7" t="s">
        <v>29</v>
      </c>
      <c r="S347" s="9">
        <v>1</v>
      </c>
      <c r="T347" s="4"/>
      <c r="U347" s="9">
        <v>0</v>
      </c>
      <c r="V347" s="4" t="str">
        <f t="shared" si="49"/>
        <v/>
      </c>
      <c r="W347" s="4"/>
      <c r="X347" s="4"/>
      <c r="Y347" s="4"/>
      <c r="Z347" s="28"/>
      <c r="AA347" s="77">
        <f>COUNTIF([3]经验升级表!$C:$C,"&lt;="&amp;SUMIFS($AB$4:AB347,$C$4:C347,C347))</f>
        <v>0</v>
      </c>
      <c r="AB347" s="77">
        <f>IFERROR(INDEX([1]怪物表!$U:$U,MATCH(G347,[1]怪物表!$A:$A,0),1)*S347/U347,0)*AC347</f>
        <v>0</v>
      </c>
      <c r="AC347" s="77">
        <f t="shared" si="46"/>
        <v>1</v>
      </c>
      <c r="AD347" s="77">
        <f>IFERROR(INDEX([1]怪物表!$J:$J,MATCH(G347,[1]怪物表!$A:$A,0),1),0)*AE347</f>
        <v>0</v>
      </c>
      <c r="AE347" s="77">
        <f t="shared" si="47"/>
        <v>0</v>
      </c>
    </row>
    <row r="348" spans="1:31" x14ac:dyDescent="0.45">
      <c r="A348" s="4"/>
      <c r="B348" s="7">
        <v>2991092</v>
      </c>
      <c r="C348" s="6" t="s">
        <v>206</v>
      </c>
      <c r="D348" s="4"/>
      <c r="E348" s="7"/>
      <c r="F348" s="4">
        <v>510</v>
      </c>
      <c r="G348" s="4"/>
      <c r="H348" s="8"/>
      <c r="I348" s="4"/>
      <c r="J348" s="4" t="str">
        <f>IF(I348="","",INDEX([1]怪物阵型表!$B:$B,MATCH(I348,[1]怪物阵型表!$A:$A,0)))</f>
        <v/>
      </c>
      <c r="K348" s="4">
        <v>299113</v>
      </c>
      <c r="L348" s="25" t="str" cm="1">
        <f t="array" ref="L348">INDEX(怪物链表!A:C,MATCH(怪物刷新表!K348&amp;C348,怪物链表!A:A&amp;怪物链表!C:C,),2)</f>
        <v>平滑_高级_50</v>
      </c>
      <c r="M348" s="4" t="str" cm="1">
        <f t="array" ref="M348">INDEX(怪物链表!A:D,MATCH(怪物刷新表!L348&amp;K348,怪物链表!B:B&amp;怪物链表!A:A,),4)</f>
        <v>510-540</v>
      </c>
      <c r="N348" s="4"/>
      <c r="O348" s="4" t="str">
        <f>IF(N348="","",INDEX([2]物品表!$B:$B,MATCH(N348,[2]物品表!$A:$A,0)))</f>
        <v/>
      </c>
      <c r="P348" s="4"/>
      <c r="Q348" s="7" t="s">
        <v>120</v>
      </c>
      <c r="R348" s="7" t="s">
        <v>29</v>
      </c>
      <c r="S348" s="9">
        <v>1</v>
      </c>
      <c r="T348" s="4"/>
      <c r="U348" s="9">
        <v>0</v>
      </c>
      <c r="V348" s="4" t="str">
        <f t="shared" si="49"/>
        <v/>
      </c>
      <c r="W348" s="4"/>
      <c r="X348" s="4"/>
      <c r="Y348" s="4"/>
      <c r="Z348" s="28"/>
      <c r="AA348" s="77">
        <f>COUNTIF([3]经验升级表!$C:$C,"&lt;="&amp;SUMIFS($AB$4:AB348,$C$4:C348,C348))</f>
        <v>0</v>
      </c>
      <c r="AB348" s="77">
        <f>IFERROR(INDEX([1]怪物表!$U:$U,MATCH(G348,[1]怪物表!$A:$A,0),1)*S348/U348,0)*AC348</f>
        <v>0</v>
      </c>
      <c r="AC348" s="77">
        <f t="shared" si="46"/>
        <v>1</v>
      </c>
      <c r="AD348" s="77">
        <f>IFERROR(INDEX([1]怪物表!$J:$J,MATCH(G348,[1]怪物表!$A:$A,0),1),0)*AE348</f>
        <v>0</v>
      </c>
      <c r="AE348" s="77">
        <f t="shared" si="47"/>
        <v>0</v>
      </c>
    </row>
    <row r="349" spans="1:31" x14ac:dyDescent="0.45">
      <c r="A349" s="4"/>
      <c r="B349" s="7">
        <v>2991093</v>
      </c>
      <c r="C349" s="6" t="s">
        <v>206</v>
      </c>
      <c r="D349" s="4" t="s">
        <v>169</v>
      </c>
      <c r="E349" s="7">
        <v>30</v>
      </c>
      <c r="F349" s="4" t="s">
        <v>195</v>
      </c>
      <c r="G349" s="4">
        <f>IF(I349="",SUMIFS([1]怪物表!$A:$A,[1]怪物表!$B:$B,C349,[1]怪物表!$C:$C,D349),"")</f>
        <v>1299105</v>
      </c>
      <c r="H349" s="8" t="str">
        <f>IF(G349="","",INDEX([1]怪物表!$C:$C,MATCH(G349,[1]怪物表!$A:$A,0)))</f>
        <v>剑兵2</v>
      </c>
      <c r="I349" s="4"/>
      <c r="J349" s="4" t="str">
        <f>IF(I349="","",INDEX([1]怪物阵型表!$B:$B,MATCH(I349,[1]怪物阵型表!$A:$A,0)))</f>
        <v/>
      </c>
      <c r="K349" s="4"/>
      <c r="L349" s="4"/>
      <c r="M349" s="4"/>
      <c r="N349" s="4"/>
      <c r="O349" s="4" t="str">
        <f>IF(N349="","",INDEX([2]物品表!$B:$B,MATCH(N349,[2]物品表!$A:$A,0)))</f>
        <v/>
      </c>
      <c r="P349" s="4"/>
      <c r="Q349" s="7" t="s">
        <v>31</v>
      </c>
      <c r="R349" s="7" t="s">
        <v>29</v>
      </c>
      <c r="S349" s="9">
        <f>INDEX('#怪物刷新配置索引'!$E:$E,MATCH(E349&amp;"-"&amp;F349,'#怪物刷新配置索引'!$D:$D,0),1)</f>
        <v>4</v>
      </c>
      <c r="T349" s="4"/>
      <c r="U349" s="9">
        <f>INDEX('#怪物刷新配置索引'!$F:$F,MATCH(E349&amp;"-"&amp;F349,'#怪物刷新配置索引'!$D:$D,0),1)</f>
        <v>4</v>
      </c>
      <c r="V349" s="7" t="str">
        <f t="shared" si="41"/>
        <v/>
      </c>
      <c r="W349" s="4"/>
      <c r="X349" s="4"/>
      <c r="Y349" s="4"/>
      <c r="Z349" s="28"/>
      <c r="AA349" s="77">
        <f>COUNTIF([3]经验升级表!$C:$C,"&lt;="&amp;SUMIFS($AB$4:AB349,$C$4:C349,C349))</f>
        <v>0</v>
      </c>
      <c r="AB349" s="77">
        <f>IFERROR(INDEX([1]怪物表!$U:$U,MATCH(G349,[1]怪物表!$A:$A,0),1)*S349/U349,0)*AC349</f>
        <v>0</v>
      </c>
      <c r="AC349" s="77">
        <f t="shared" si="46"/>
        <v>30</v>
      </c>
      <c r="AD349" s="77">
        <f>IFERROR(INDEX([1]怪物表!$J:$J,MATCH(G349,[1]怪物表!$A:$A,0),1),0)*AE349</f>
        <v>30</v>
      </c>
      <c r="AE349" s="77">
        <f t="shared" si="47"/>
        <v>30</v>
      </c>
    </row>
    <row r="350" spans="1:31" x14ac:dyDescent="0.45">
      <c r="A350" s="4"/>
      <c r="B350" s="7">
        <v>2991094</v>
      </c>
      <c r="C350" s="6" t="s">
        <v>206</v>
      </c>
      <c r="D350" s="4" t="s">
        <v>169</v>
      </c>
      <c r="E350" s="7">
        <v>30</v>
      </c>
      <c r="F350" s="4" t="s">
        <v>195</v>
      </c>
      <c r="G350" s="4">
        <f>IF(I350="",SUMIFS([1]怪物表!$A:$A,[1]怪物表!$B:$B,C350,[1]怪物表!$C:$C,D350),"")</f>
        <v>1299105</v>
      </c>
      <c r="H350" s="8" t="str">
        <f>IF(G350="","",INDEX([1]怪物表!$C:$C,MATCH(G350,[1]怪物表!$A:$A,0)))</f>
        <v>剑兵2</v>
      </c>
      <c r="I350" s="4"/>
      <c r="J350" s="4" t="str">
        <f>IF(I350="","",INDEX([1]怪物阵型表!$B:$B,MATCH(I350,[1]怪物阵型表!$A:$A,0)))</f>
        <v/>
      </c>
      <c r="K350" s="4"/>
      <c r="L350" s="4"/>
      <c r="M350" s="4"/>
      <c r="N350" s="4"/>
      <c r="O350" s="4" t="str">
        <f>IF(N350="","",INDEX([2]物品表!$B:$B,MATCH(N350,[2]物品表!$A:$A,0)))</f>
        <v/>
      </c>
      <c r="P350" s="4"/>
      <c r="Q350" s="7" t="s">
        <v>31</v>
      </c>
      <c r="R350" s="7" t="s">
        <v>29</v>
      </c>
      <c r="S350" s="9">
        <f>INDEX('#怪物刷新配置索引'!$E:$E,MATCH(E350&amp;"-"&amp;F350,'#怪物刷新配置索引'!$D:$D,0),1)</f>
        <v>4</v>
      </c>
      <c r="T350" s="4"/>
      <c r="U350" s="9">
        <f>INDEX('#怪物刷新配置索引'!$F:$F,MATCH(E350&amp;"-"&amp;F350,'#怪物刷新配置索引'!$D:$D,0),1)</f>
        <v>4</v>
      </c>
      <c r="V350" s="4" t="str">
        <f t="shared" si="41"/>
        <v/>
      </c>
      <c r="W350" s="4"/>
      <c r="X350" s="4"/>
      <c r="Y350" s="4"/>
      <c r="Z350" s="28"/>
      <c r="AA350" s="77">
        <f>COUNTIF([3]经验升级表!$C:$C,"&lt;="&amp;SUMIFS($AB$4:AB350,$C$4:C350,C350))</f>
        <v>0</v>
      </c>
      <c r="AB350" s="77">
        <f>IFERROR(INDEX([1]怪物表!$U:$U,MATCH(G350,[1]怪物表!$A:$A,0),1)*S350/U350,0)*AC350</f>
        <v>0</v>
      </c>
      <c r="AC350" s="77">
        <f t="shared" si="46"/>
        <v>30</v>
      </c>
      <c r="AD350" s="77">
        <f>IFERROR(INDEX([1]怪物表!$J:$J,MATCH(G350,[1]怪物表!$A:$A,0),1),0)*AE350</f>
        <v>30</v>
      </c>
      <c r="AE350" s="77">
        <f t="shared" si="47"/>
        <v>30</v>
      </c>
    </row>
    <row r="351" spans="1:31" x14ac:dyDescent="0.45">
      <c r="A351" s="4"/>
      <c r="B351" s="7">
        <v>2991095</v>
      </c>
      <c r="C351" s="6" t="s">
        <v>206</v>
      </c>
      <c r="D351" s="4" t="s">
        <v>170</v>
      </c>
      <c r="E351" s="7">
        <v>20</v>
      </c>
      <c r="F351" s="4" t="s">
        <v>195</v>
      </c>
      <c r="G351" s="4">
        <f>IF(I351="",SUMIFS([1]怪物表!$A:$A,[1]怪物表!$B:$B,C351,[1]怪物表!$C:$C,D351),"")</f>
        <v>1299107</v>
      </c>
      <c r="H351" s="8" t="str">
        <f>IF(G351="","",INDEX([1]怪物表!$C:$C,MATCH(G351,[1]怪物表!$A:$A,0)))</f>
        <v>骑兵2（灰）</v>
      </c>
      <c r="I351" s="4"/>
      <c r="J351" s="4" t="str">
        <f>IF(I351="","",INDEX([1]怪物阵型表!$B:$B,MATCH(I351,[1]怪物阵型表!$A:$A,0)))</f>
        <v/>
      </c>
      <c r="K351" s="4"/>
      <c r="L351" s="4"/>
      <c r="M351" s="4"/>
      <c r="N351" s="4"/>
      <c r="O351" s="4" t="str">
        <f>IF(N351="","",INDEX([2]物品表!$B:$B,MATCH(N351,[2]物品表!$A:$A,0)))</f>
        <v/>
      </c>
      <c r="P351" s="4"/>
      <c r="Q351" s="7" t="s">
        <v>31</v>
      </c>
      <c r="R351" s="7" t="s">
        <v>29</v>
      </c>
      <c r="S351" s="9">
        <f>INDEX('#怪物刷新配置索引'!$E:$E,MATCH(E351&amp;"-"&amp;F351,'#怪物刷新配置索引'!$D:$D,0),1)</f>
        <v>4</v>
      </c>
      <c r="T351" s="4"/>
      <c r="U351" s="9">
        <f>INDEX('#怪物刷新配置索引'!$F:$F,MATCH(E351&amp;"-"&amp;F351,'#怪物刷新配置索引'!$D:$D,0),1)</f>
        <v>6</v>
      </c>
      <c r="V351" s="4" t="str">
        <f t="shared" si="41"/>
        <v/>
      </c>
      <c r="W351" s="4"/>
      <c r="X351" s="7"/>
      <c r="Y351" s="7"/>
      <c r="Z351" s="28"/>
      <c r="AA351" s="77">
        <f>COUNTIF([3]经验升级表!$C:$C,"&lt;="&amp;SUMIFS($AB$4:AB351,$C$4:C351,C351))</f>
        <v>0</v>
      </c>
      <c r="AB351" s="77">
        <f>IFERROR(INDEX([1]怪物表!$U:$U,MATCH(G351,[1]怪物表!$A:$A,0),1)*S351/U351,0)*AC351</f>
        <v>0</v>
      </c>
      <c r="AC351" s="77">
        <f t="shared" si="46"/>
        <v>30</v>
      </c>
      <c r="AD351" s="77">
        <f>IFERROR(INDEX([1]怪物表!$J:$J,MATCH(G351,[1]怪物表!$A:$A,0),1),0)*AE351</f>
        <v>20</v>
      </c>
      <c r="AE351" s="77">
        <f t="shared" si="47"/>
        <v>20</v>
      </c>
    </row>
    <row r="352" spans="1:31" s="46" customFormat="1" x14ac:dyDescent="0.45">
      <c r="A352" s="20"/>
      <c r="B352" s="21">
        <v>2991096</v>
      </c>
      <c r="C352" s="22" t="s">
        <v>206</v>
      </c>
      <c r="D352" s="20" t="s">
        <v>148</v>
      </c>
      <c r="E352" s="21"/>
      <c r="F352" s="20">
        <v>540</v>
      </c>
      <c r="G352" s="20">
        <f>IF(I352="",SUMIFS([1]怪物表!$A:$A,[1]怪物表!$B:$B,C352,[1]怪物表!$C:$C,D352),"")</f>
        <v>1299110</v>
      </c>
      <c r="H352" s="23" t="str">
        <f>IF(G352="","",INDEX([1]怪物表!$C:$C,MATCH(G352,[1]怪物表!$A:$A,0)))</f>
        <v>狼人</v>
      </c>
      <c r="I352" s="20" t="s">
        <v>54</v>
      </c>
      <c r="J352" s="20" t="str">
        <f>IF(I352="","",INDEX([1]怪物阵型表!$B:$B,MATCH(I352,[1]怪物阵型表!$A:$A,0)))</f>
        <v/>
      </c>
      <c r="K352" s="20"/>
      <c r="L352" s="20"/>
      <c r="M352" s="20"/>
      <c r="N352" s="20"/>
      <c r="O352" s="20" t="str">
        <f>IF(N352="","",INDEX([2]物品表!$B:$B,MATCH(N352,[2]物品表!$A:$A,0)))</f>
        <v/>
      </c>
      <c r="P352" s="20"/>
      <c r="Q352" s="21" t="s">
        <v>120</v>
      </c>
      <c r="R352" s="21" t="s">
        <v>29</v>
      </c>
      <c r="S352" s="24">
        <v>1</v>
      </c>
      <c r="T352" s="20"/>
      <c r="U352" s="24">
        <v>0</v>
      </c>
      <c r="V352" s="20" t="str">
        <f>IF(W352=1,"TID_Survivor_Notice_Occur_2",IF(W352=2,"TID_Survivor_Notice_Occur_1",""))</f>
        <v/>
      </c>
      <c r="W352" s="20"/>
      <c r="X352" s="20"/>
      <c r="Y352" s="20"/>
      <c r="Z352" s="79"/>
      <c r="AA352" s="79">
        <f>COUNTIF([3]经验升级表!$C:$C,"&lt;="&amp;SUMIFS($AB$4:AB352,$C$4:C352,C352))</f>
        <v>0</v>
      </c>
      <c r="AB352" s="79">
        <f>IFERROR(INDEX([1]怪物表!$U:$U,MATCH(G352,[1]怪物表!$A:$A,0),1)*S352/U352,0)*AC352</f>
        <v>0</v>
      </c>
      <c r="AC352" s="79">
        <f t="shared" si="46"/>
        <v>1</v>
      </c>
      <c r="AD352" s="79">
        <f>IFERROR(INDEX([1]怪物表!$J:$J,MATCH(G352,[1]怪物表!$A:$A,0),1),0)*AE352</f>
        <v>0</v>
      </c>
      <c r="AE352" s="79">
        <f t="shared" si="47"/>
        <v>0</v>
      </c>
    </row>
    <row r="353" spans="1:31" x14ac:dyDescent="0.45">
      <c r="A353" s="4"/>
      <c r="B353" s="7">
        <v>2991097</v>
      </c>
      <c r="C353" s="6" t="s">
        <v>206</v>
      </c>
      <c r="D353" s="4"/>
      <c r="E353" s="7"/>
      <c r="F353" s="4">
        <v>540</v>
      </c>
      <c r="G353" s="4"/>
      <c r="H353" s="8"/>
      <c r="I353" s="4"/>
      <c r="J353" s="4" t="str">
        <f>IF(I353="","",INDEX([1]怪物阵型表!$B:$B,MATCH(I353,[1]怪物阵型表!$A:$A,0)))</f>
        <v/>
      </c>
      <c r="K353" s="4">
        <v>299114</v>
      </c>
      <c r="L353" s="25" t="str" cm="1">
        <f t="array" ref="L353">INDEX(怪物链表!A:C,MATCH(怪物刷新表!K353&amp;C353,怪物链表!A:A&amp;怪物链表!C:C,),2)</f>
        <v>骤变_中级_100</v>
      </c>
      <c r="M353" s="4" t="str" cm="1">
        <f t="array" ref="M353">INDEX(怪物链表!A:D,MATCH(怪物刷新表!L353&amp;K353,怪物链表!B:B&amp;怪物链表!A:A,),4)</f>
        <v>540-570</v>
      </c>
      <c r="N353" s="4"/>
      <c r="O353" s="4" t="str">
        <f>IF(N353="","",INDEX([2]物品表!$B:$B,MATCH(N353,[2]物品表!$A:$A,0)))</f>
        <v/>
      </c>
      <c r="P353" s="4"/>
      <c r="Q353" s="7" t="s">
        <v>120</v>
      </c>
      <c r="R353" s="7" t="s">
        <v>29</v>
      </c>
      <c r="S353" s="9">
        <v>1</v>
      </c>
      <c r="T353" s="4"/>
      <c r="U353" s="9">
        <v>0</v>
      </c>
      <c r="V353" s="4" t="str">
        <f t="shared" si="41"/>
        <v/>
      </c>
      <c r="W353" s="4"/>
      <c r="X353" s="4"/>
      <c r="Y353" s="4"/>
      <c r="Z353" s="28"/>
      <c r="AA353" s="77">
        <f>COUNTIF([3]经验升级表!$C:$C,"&lt;="&amp;SUMIFS($AB$4:AB353,$C$4:C353,C353))</f>
        <v>0</v>
      </c>
      <c r="AB353" s="77">
        <f>IFERROR(INDEX([1]怪物表!$U:$U,MATCH(G353,[1]怪物表!$A:$A,0),1)*S353/U353,0)*AC353</f>
        <v>0</v>
      </c>
      <c r="AC353" s="77">
        <f t="shared" si="46"/>
        <v>1</v>
      </c>
      <c r="AD353" s="77">
        <f>IFERROR(INDEX([1]怪物表!$J:$J,MATCH(G353,[1]怪物表!$A:$A,0),1),0)*AE353</f>
        <v>0</v>
      </c>
      <c r="AE353" s="77">
        <f t="shared" si="47"/>
        <v>0</v>
      </c>
    </row>
    <row r="354" spans="1:31" x14ac:dyDescent="0.45">
      <c r="A354" s="4"/>
      <c r="B354" s="7">
        <v>2991098</v>
      </c>
      <c r="C354" s="6" t="s">
        <v>206</v>
      </c>
      <c r="D354" s="4"/>
      <c r="E354" s="7"/>
      <c r="F354" s="4">
        <v>540</v>
      </c>
      <c r="G354" s="4"/>
      <c r="H354" s="8"/>
      <c r="I354" s="4"/>
      <c r="J354" s="4" t="str">
        <f>IF(I354="","",INDEX([1]怪物阵型表!$B:$B,MATCH(I354,[1]怪物阵型表!$A:$A,0)))</f>
        <v/>
      </c>
      <c r="K354" s="4">
        <v>299115</v>
      </c>
      <c r="L354" s="25" t="str" cm="1">
        <f t="array" ref="L354">INDEX(怪物链表!A:C,MATCH(怪物刷新表!K354&amp;C354,怪物链表!A:A&amp;怪物链表!C:C,),2)</f>
        <v>骤变_特殊_50</v>
      </c>
      <c r="M354" s="4" t="str" cm="1">
        <f t="array" ref="M354">INDEX(怪物链表!A:D,MATCH(怪物刷新表!L354&amp;K354,怪物链表!B:B&amp;怪物链表!A:A,),4)</f>
        <v>540-570</v>
      </c>
      <c r="N354" s="4"/>
      <c r="O354" s="4" t="str">
        <f>IF(N354="","",INDEX([2]物品表!$B:$B,MATCH(N354,[2]物品表!$A:$A,0)))</f>
        <v/>
      </c>
      <c r="P354" s="4"/>
      <c r="Q354" s="7" t="s">
        <v>120</v>
      </c>
      <c r="R354" s="7" t="s">
        <v>29</v>
      </c>
      <c r="S354" s="9">
        <v>1</v>
      </c>
      <c r="T354" s="4"/>
      <c r="U354" s="9">
        <v>0</v>
      </c>
      <c r="V354" s="4" t="str">
        <f t="shared" ref="V354" si="50">IF(W354=1,"TID_Survivor_Notice_Occur_2",IF(W354=2,"TID_Survivor_Notice_Occur_1",""))</f>
        <v/>
      </c>
      <c r="W354" s="4"/>
      <c r="X354" s="4"/>
      <c r="Y354" s="4"/>
      <c r="Z354" s="28"/>
      <c r="AA354" s="77">
        <f>COUNTIF([3]经验升级表!$C:$C,"&lt;="&amp;SUMIFS($AB$4:AB354,$C$4:C354,C354))</f>
        <v>0</v>
      </c>
      <c r="AB354" s="77">
        <f>IFERROR(INDEX([1]怪物表!$U:$U,MATCH(G354,[1]怪物表!$A:$A,0),1)*S354/U354,0)*AC354</f>
        <v>0</v>
      </c>
      <c r="AC354" s="77">
        <f t="shared" si="46"/>
        <v>1</v>
      </c>
      <c r="AD354" s="77">
        <f>IFERROR(INDEX([1]怪物表!$J:$J,MATCH(G354,[1]怪物表!$A:$A,0),1),0)*AE354</f>
        <v>0</v>
      </c>
      <c r="AE354" s="77">
        <f t="shared" si="47"/>
        <v>0</v>
      </c>
    </row>
    <row r="355" spans="1:31" x14ac:dyDescent="0.45">
      <c r="A355" s="4"/>
      <c r="B355" s="7">
        <v>2991099</v>
      </c>
      <c r="C355" s="6" t="s">
        <v>206</v>
      </c>
      <c r="D355" s="4" t="s">
        <v>208</v>
      </c>
      <c r="E355" s="7">
        <v>60</v>
      </c>
      <c r="F355" s="4" t="s">
        <v>197</v>
      </c>
      <c r="G355" s="4">
        <f>IF(I355="",SUMIFS([1]怪物表!$A:$A,[1]怪物表!$B:$B,C355,[1]怪物表!$C:$C,D355),"")</f>
        <v>1299109</v>
      </c>
      <c r="H355" s="8" t="str">
        <f>IF(G355="","",INDEX([1]怪物表!$C:$C,MATCH(G355,[1]怪物表!$A:$A,0)))</f>
        <v>盾兵2（红）</v>
      </c>
      <c r="I355" s="4"/>
      <c r="J355" s="4" t="str">
        <f>IF(I355="","",INDEX([1]怪物阵型表!$B:$B,MATCH(I355,[1]怪物阵型表!$A:$A,0)))</f>
        <v/>
      </c>
      <c r="K355" s="4"/>
      <c r="L355" s="4"/>
      <c r="M355" s="4"/>
      <c r="N355" s="4"/>
      <c r="O355" s="4" t="str">
        <f>IF(N355="","",INDEX([2]物品表!$B:$B,MATCH(N355,[2]物品表!$A:$A,0)))</f>
        <v/>
      </c>
      <c r="P355" s="4"/>
      <c r="Q355" s="7" t="s">
        <v>31</v>
      </c>
      <c r="R355" s="7" t="s">
        <v>29</v>
      </c>
      <c r="S355" s="9">
        <f>INDEX('#怪物刷新配置索引'!$E:$E,MATCH(E355&amp;"-"&amp;F355,'#怪物刷新配置索引'!$D:$D,0),1)</f>
        <v>4</v>
      </c>
      <c r="T355" s="4"/>
      <c r="U355" s="9">
        <f>INDEX('#怪物刷新配置索引'!$F:$F,MATCH(E355&amp;"-"&amp;F355,'#怪物刷新配置索引'!$D:$D,0),1)</f>
        <v>2</v>
      </c>
      <c r="V355" s="4" t="str">
        <f t="shared" si="41"/>
        <v/>
      </c>
      <c r="W355" s="4"/>
      <c r="X355" s="4"/>
      <c r="Y355" s="7"/>
      <c r="Z355" s="28"/>
      <c r="AA355" s="77">
        <f>COUNTIF([3]经验升级表!$C:$C,"&lt;="&amp;SUMIFS($AB$4:AB355,$C$4:C355,C355))</f>
        <v>0</v>
      </c>
      <c r="AB355" s="77">
        <f>IFERROR(INDEX([1]怪物表!$U:$U,MATCH(G355,[1]怪物表!$A:$A,0),1)*S355/U355,0)*AC355</f>
        <v>0</v>
      </c>
      <c r="AC355" s="77">
        <f t="shared" si="46"/>
        <v>30</v>
      </c>
      <c r="AD355" s="77">
        <f>IFERROR(INDEX([1]怪物表!$J:$J,MATCH(G355,[1]怪物表!$A:$A,0),1),0)*AE355</f>
        <v>60</v>
      </c>
      <c r="AE355" s="77">
        <f t="shared" si="47"/>
        <v>60</v>
      </c>
    </row>
    <row r="356" spans="1:31" x14ac:dyDescent="0.45">
      <c r="A356" s="4"/>
      <c r="B356" s="7">
        <v>2991100</v>
      </c>
      <c r="C356" s="6" t="s">
        <v>206</v>
      </c>
      <c r="D356" s="4" t="s">
        <v>208</v>
      </c>
      <c r="E356" s="7">
        <v>120</v>
      </c>
      <c r="F356" s="4" t="s">
        <v>197</v>
      </c>
      <c r="G356" s="4">
        <f>IF(I356="",SUMIFS([1]怪物表!$A:$A,[1]怪物表!$B:$B,C356,[1]怪物表!$C:$C,D356),"")</f>
        <v>1299109</v>
      </c>
      <c r="H356" s="8" t="str">
        <f>IF(G356="","",INDEX([1]怪物表!$C:$C,MATCH(G356,[1]怪物表!$A:$A,0)))</f>
        <v>盾兵2（红）</v>
      </c>
      <c r="I356" s="4"/>
      <c r="J356" s="4" t="str">
        <f>IF(I356="","",INDEX([1]怪物阵型表!$B:$B,MATCH(I356,[1]怪物阵型表!$A:$A,0)))</f>
        <v/>
      </c>
      <c r="K356" s="4"/>
      <c r="L356" s="4"/>
      <c r="M356" s="4"/>
      <c r="N356" s="4"/>
      <c r="O356" s="4" t="str">
        <f>IF(N356="","",INDEX([2]物品表!$B:$B,MATCH(N356,[2]物品表!$A:$A,0)))</f>
        <v/>
      </c>
      <c r="P356" s="4"/>
      <c r="Q356" s="7" t="s">
        <v>31</v>
      </c>
      <c r="R356" s="7" t="s">
        <v>29</v>
      </c>
      <c r="S356" s="9">
        <f>INDEX('#怪物刷新配置索引'!$E:$E,MATCH(E356&amp;"-"&amp;F356,'#怪物刷新配置索引'!$D:$D,0),1)</f>
        <v>4</v>
      </c>
      <c r="T356" s="4"/>
      <c r="U356" s="9">
        <f>INDEX('#怪物刷新配置索引'!$F:$F,MATCH(E356&amp;"-"&amp;F356,'#怪物刷新配置索引'!$D:$D,0),1)</f>
        <v>1</v>
      </c>
      <c r="V356" s="4" t="str">
        <f t="shared" si="41"/>
        <v/>
      </c>
      <c r="W356" s="4"/>
      <c r="X356" s="4"/>
      <c r="Y356" s="7"/>
      <c r="Z356" s="28"/>
      <c r="AA356" s="77">
        <f>COUNTIF([3]经验升级表!$C:$C,"&lt;="&amp;SUMIFS($AB$4:AB356,$C$4:C356,C356))</f>
        <v>0</v>
      </c>
      <c r="AB356" s="77">
        <f>IFERROR(INDEX([1]怪物表!$U:$U,MATCH(G356,[1]怪物表!$A:$A,0),1)*S356/U356,0)*AC356</f>
        <v>0</v>
      </c>
      <c r="AC356" s="77">
        <f t="shared" si="46"/>
        <v>30</v>
      </c>
      <c r="AD356" s="77">
        <f>IFERROR(INDEX([1]怪物表!$J:$J,MATCH(G356,[1]怪物表!$A:$A,0),1),0)*AE356</f>
        <v>120</v>
      </c>
      <c r="AE356" s="77">
        <f t="shared" si="47"/>
        <v>120</v>
      </c>
    </row>
    <row r="357" spans="1:31" x14ac:dyDescent="0.45">
      <c r="A357" s="4"/>
      <c r="B357" s="7">
        <v>2991101</v>
      </c>
      <c r="C357" s="6" t="s">
        <v>206</v>
      </c>
      <c r="D357" s="4" t="s">
        <v>170</v>
      </c>
      <c r="E357" s="7">
        <v>20</v>
      </c>
      <c r="F357" s="4" t="s">
        <v>197</v>
      </c>
      <c r="G357" s="4">
        <f>IF(I357="",SUMIFS([1]怪物表!$A:$A,[1]怪物表!$B:$B,C357,[1]怪物表!$C:$C,D357),"")</f>
        <v>1299107</v>
      </c>
      <c r="H357" s="8" t="str">
        <f>IF(G357="","",INDEX([1]怪物表!$C:$C,MATCH(G357,[1]怪物表!$A:$A,0)))</f>
        <v>骑兵2（灰）</v>
      </c>
      <c r="I357" s="4"/>
      <c r="J357" s="4" t="str">
        <f>IF(I357="","",INDEX([1]怪物阵型表!$B:$B,MATCH(I357,[1]怪物阵型表!$A:$A,0)))</f>
        <v/>
      </c>
      <c r="K357" s="4"/>
      <c r="L357" s="4"/>
      <c r="M357" s="4"/>
      <c r="N357" s="4"/>
      <c r="O357" s="4" t="str">
        <f>IF(N357="","",INDEX([2]物品表!$B:$B,MATCH(N357,[2]物品表!$A:$A,0)))</f>
        <v/>
      </c>
      <c r="P357" s="4"/>
      <c r="Q357" s="7" t="s">
        <v>31</v>
      </c>
      <c r="R357" s="7" t="s">
        <v>29</v>
      </c>
      <c r="S357" s="9">
        <f>INDEX('#怪物刷新配置索引'!$E:$E,MATCH(E357&amp;"-"&amp;F357,'#怪物刷新配置索引'!$D:$D,0),1)</f>
        <v>4</v>
      </c>
      <c r="T357" s="4"/>
      <c r="U357" s="9">
        <f>INDEX('#怪物刷新配置索引'!$F:$F,MATCH(E357&amp;"-"&amp;F357,'#怪物刷新配置索引'!$D:$D,0),1)</f>
        <v>6</v>
      </c>
      <c r="V357" s="4" t="str">
        <f t="shared" si="41"/>
        <v/>
      </c>
      <c r="W357" s="4"/>
      <c r="X357" s="7"/>
      <c r="Y357" s="7"/>
      <c r="Z357" s="28"/>
      <c r="AA357" s="77">
        <f>COUNTIF([3]经验升级表!$C:$C,"&lt;="&amp;SUMIFS($AB$4:AB357,$C$4:C357,C357))</f>
        <v>0</v>
      </c>
      <c r="AB357" s="77">
        <f>IFERROR(INDEX([1]怪物表!$U:$U,MATCH(G357,[1]怪物表!$A:$A,0),1)*S357/U357,0)*AC357</f>
        <v>0</v>
      </c>
      <c r="AC357" s="77">
        <f t="shared" si="46"/>
        <v>30</v>
      </c>
      <c r="AD357" s="77">
        <f>IFERROR(INDEX([1]怪物表!$J:$J,MATCH(G357,[1]怪物表!$A:$A,0),1),0)*AE357</f>
        <v>20</v>
      </c>
      <c r="AE357" s="77">
        <f t="shared" si="47"/>
        <v>20</v>
      </c>
    </row>
    <row r="358" spans="1:31" x14ac:dyDescent="0.45">
      <c r="A358" s="4"/>
      <c r="B358" s="7">
        <v>2991102</v>
      </c>
      <c r="C358" s="6" t="s">
        <v>206</v>
      </c>
      <c r="D358" s="4"/>
      <c r="E358" s="7"/>
      <c r="F358" s="4">
        <v>570</v>
      </c>
      <c r="G358" s="4"/>
      <c r="H358" s="8"/>
      <c r="I358" s="4"/>
      <c r="J358" s="4" t="str">
        <f>IF(I358="","",INDEX([1]怪物阵型表!$B:$B,MATCH(I358,[1]怪物阵型表!$A:$A,0)))</f>
        <v/>
      </c>
      <c r="K358" s="4">
        <v>299116</v>
      </c>
      <c r="L358" s="25" t="str" cm="1">
        <f t="array" ref="L358">INDEX(怪物链表!A:C,MATCH(怪物刷新表!K358&amp;C358,怪物链表!A:A&amp;怪物链表!C:C,),2)</f>
        <v>骤变_高级_100</v>
      </c>
      <c r="M358" s="4" t="str" cm="1">
        <f t="array" ref="M358">INDEX(怪物链表!A:D,MATCH(怪物刷新表!L358&amp;K358,怪物链表!B:B&amp;怪物链表!A:A,),4)</f>
        <v>570-600</v>
      </c>
      <c r="N358" s="4"/>
      <c r="O358" s="4" t="str">
        <f>IF(N358="","",INDEX([2]物品表!$B:$B,MATCH(N358,[2]物品表!$A:$A,0)))</f>
        <v/>
      </c>
      <c r="P358" s="4"/>
      <c r="Q358" s="7" t="s">
        <v>120</v>
      </c>
      <c r="R358" s="7" t="s">
        <v>29</v>
      </c>
      <c r="S358" s="9">
        <v>1</v>
      </c>
      <c r="T358" s="4"/>
      <c r="U358" s="9">
        <v>0</v>
      </c>
      <c r="V358" s="4" t="str">
        <f t="shared" ref="V358" si="51">IF(W358=1,"TID_Survivor_Notice_Occur_2",IF(W358=2,"TID_Survivor_Notice_Occur_1",""))</f>
        <v/>
      </c>
      <c r="W358" s="4"/>
      <c r="X358" s="4"/>
      <c r="Y358" s="4"/>
      <c r="Z358" s="28"/>
      <c r="AA358" s="77">
        <f>COUNTIF([3]经验升级表!$C:$C,"&lt;="&amp;SUMIFS($AB$4:AB358,$C$4:C358,C358))</f>
        <v>0</v>
      </c>
      <c r="AB358" s="77">
        <f>IFERROR(INDEX([1]怪物表!$U:$U,MATCH(G358,[1]怪物表!$A:$A,0),1)*S358/U358,0)*AC358</f>
        <v>0</v>
      </c>
      <c r="AC358" s="77">
        <f t="shared" si="46"/>
        <v>1</v>
      </c>
      <c r="AD358" s="77">
        <f>IFERROR(INDEX([1]怪物表!$J:$J,MATCH(G358,[1]怪物表!$A:$A,0),1),0)*AE358</f>
        <v>0</v>
      </c>
      <c r="AE358" s="77">
        <f t="shared" si="47"/>
        <v>0</v>
      </c>
    </row>
    <row r="359" spans="1:31" x14ac:dyDescent="0.45">
      <c r="A359" s="4"/>
      <c r="B359" s="7">
        <v>2991103</v>
      </c>
      <c r="C359" s="6" t="s">
        <v>206</v>
      </c>
      <c r="D359" s="4" t="s">
        <v>208</v>
      </c>
      <c r="E359" s="7">
        <v>60</v>
      </c>
      <c r="F359" s="4" t="s">
        <v>199</v>
      </c>
      <c r="G359" s="4">
        <f>IF(I359="",SUMIFS([1]怪物表!$A:$A,[1]怪物表!$B:$B,C359,[1]怪物表!$C:$C,D359),"")</f>
        <v>1299109</v>
      </c>
      <c r="H359" s="8" t="str">
        <f>IF(G359="","",INDEX([1]怪物表!$C:$C,MATCH(G359,[1]怪物表!$A:$A,0)))</f>
        <v>盾兵2（红）</v>
      </c>
      <c r="I359" s="4"/>
      <c r="J359" s="4" t="str">
        <f>IF(I359="","",INDEX([1]怪物阵型表!$B:$B,MATCH(I359,[1]怪物阵型表!$A:$A,0)))</f>
        <v/>
      </c>
      <c r="K359" s="4"/>
      <c r="L359" s="4"/>
      <c r="M359" s="4"/>
      <c r="N359" s="4"/>
      <c r="O359" s="4" t="str">
        <f>IF(N359="","",INDEX([2]物品表!$B:$B,MATCH(N359,[2]物品表!$A:$A,0)))</f>
        <v/>
      </c>
      <c r="P359" s="4"/>
      <c r="Q359" s="7" t="s">
        <v>31</v>
      </c>
      <c r="R359" s="7" t="s">
        <v>29</v>
      </c>
      <c r="S359" s="9">
        <f>INDEX('#怪物刷新配置索引'!$E:$E,MATCH(E359&amp;"-"&amp;F359,'#怪物刷新配置索引'!$D:$D,0),1)</f>
        <v>4</v>
      </c>
      <c r="T359" s="4"/>
      <c r="U359" s="9">
        <f>INDEX('#怪物刷新配置索引'!$F:$F,MATCH(E359&amp;"-"&amp;F359,'#怪物刷新配置索引'!$D:$D,0),1)</f>
        <v>2</v>
      </c>
      <c r="V359" s="4" t="str">
        <f t="shared" ref="V359:V432" si="52">IF(W359=1,"TID_Survivor_Notice_Occur_2",IF(W359=2,"TID_Survivor_Notice_Occur_1",""))</f>
        <v/>
      </c>
      <c r="W359" s="4"/>
      <c r="X359" s="4"/>
      <c r="Y359" s="7"/>
      <c r="Z359" s="28"/>
      <c r="AA359" s="77">
        <f>COUNTIF([3]经验升级表!$C:$C,"&lt;="&amp;SUMIFS($AB$4:AB359,$C$4:C359,C359))</f>
        <v>0</v>
      </c>
      <c r="AB359" s="77">
        <f>IFERROR(INDEX([1]怪物表!$U:$U,MATCH(G359,[1]怪物表!$A:$A,0),1)*S359/U359,0)*AC359</f>
        <v>0</v>
      </c>
      <c r="AC359" s="77">
        <f t="shared" si="46"/>
        <v>30</v>
      </c>
      <c r="AD359" s="77">
        <f>IFERROR(INDEX([1]怪物表!$J:$J,MATCH(G359,[1]怪物表!$A:$A,0),1),0)*AE359</f>
        <v>60</v>
      </c>
      <c r="AE359" s="77">
        <f t="shared" si="47"/>
        <v>60</v>
      </c>
    </row>
    <row r="360" spans="1:31" x14ac:dyDescent="0.45">
      <c r="A360" s="4"/>
      <c r="B360" s="7">
        <v>2991104</v>
      </c>
      <c r="C360" s="6" t="s">
        <v>206</v>
      </c>
      <c r="D360" s="4" t="s">
        <v>208</v>
      </c>
      <c r="E360" s="7">
        <v>90</v>
      </c>
      <c r="F360" s="4" t="s">
        <v>199</v>
      </c>
      <c r="G360" s="4">
        <f>IF(I360="",SUMIFS([1]怪物表!$A:$A,[1]怪物表!$B:$B,C360,[1]怪物表!$C:$C,D360),"")</f>
        <v>1299109</v>
      </c>
      <c r="H360" s="8" t="str">
        <f>IF(G360="","",INDEX([1]怪物表!$C:$C,MATCH(G360,[1]怪物表!$A:$A,0)))</f>
        <v>盾兵2（红）</v>
      </c>
      <c r="I360" s="4"/>
      <c r="J360" s="4" t="str">
        <f>IF(I360="","",INDEX([1]怪物阵型表!$B:$B,MATCH(I360,[1]怪物阵型表!$A:$A,0)))</f>
        <v/>
      </c>
      <c r="K360" s="4"/>
      <c r="L360" s="4"/>
      <c r="M360" s="4"/>
      <c r="N360" s="4"/>
      <c r="O360" s="4" t="str">
        <f>IF(N360="","",INDEX([2]物品表!$B:$B,MATCH(N360,[2]物品表!$A:$A,0)))</f>
        <v/>
      </c>
      <c r="P360" s="4"/>
      <c r="Q360" s="7" t="s">
        <v>31</v>
      </c>
      <c r="R360" s="7" t="s">
        <v>29</v>
      </c>
      <c r="S360" s="9">
        <f>INDEX('#怪物刷新配置索引'!$E:$E,MATCH(E360&amp;"-"&amp;F360,'#怪物刷新配置索引'!$D:$D,0),1)</f>
        <v>3</v>
      </c>
      <c r="T360" s="4"/>
      <c r="U360" s="9">
        <f>INDEX('#怪物刷新配置索引'!$F:$F,MATCH(E360&amp;"-"&amp;F360,'#怪物刷新配置索引'!$D:$D,0),1)</f>
        <v>1</v>
      </c>
      <c r="V360" s="4" t="str">
        <f t="shared" si="52"/>
        <v/>
      </c>
      <c r="W360" s="4"/>
      <c r="X360" s="4"/>
      <c r="Y360" s="4"/>
      <c r="Z360" s="28"/>
      <c r="AA360" s="77">
        <f>COUNTIF([3]经验升级表!$C:$C,"&lt;="&amp;SUMIFS($AB$4:AB360,$C$4:C360,C360))</f>
        <v>0</v>
      </c>
      <c r="AB360" s="77">
        <f>IFERROR(INDEX([1]怪物表!$U:$U,MATCH(G360,[1]怪物表!$A:$A,0),1)*S360/U360,0)*AC360</f>
        <v>0</v>
      </c>
      <c r="AC360" s="77">
        <f t="shared" si="46"/>
        <v>30</v>
      </c>
      <c r="AD360" s="77">
        <f>IFERROR(INDEX([1]怪物表!$J:$J,MATCH(G360,[1]怪物表!$A:$A,0),1),0)*AE360</f>
        <v>90</v>
      </c>
      <c r="AE360" s="77">
        <f t="shared" si="47"/>
        <v>90</v>
      </c>
    </row>
    <row r="361" spans="1:31" x14ac:dyDescent="0.45">
      <c r="A361" s="4"/>
      <c r="B361" s="7">
        <v>2991105</v>
      </c>
      <c r="C361" s="6" t="s">
        <v>206</v>
      </c>
      <c r="D361" s="4" t="s">
        <v>208</v>
      </c>
      <c r="E361" s="7">
        <v>90</v>
      </c>
      <c r="F361" s="4" t="s">
        <v>199</v>
      </c>
      <c r="G361" s="4">
        <f>IF(I361="",SUMIFS([1]怪物表!$A:$A,[1]怪物表!$B:$B,C361,[1]怪物表!$C:$C,D361),"")</f>
        <v>1299109</v>
      </c>
      <c r="H361" s="8" t="str">
        <f>IF(G361="","",INDEX([1]怪物表!$C:$C,MATCH(G361,[1]怪物表!$A:$A,0)))</f>
        <v>盾兵2（红）</v>
      </c>
      <c r="I361" s="4"/>
      <c r="J361" s="4" t="str">
        <f>IF(I361="","",INDEX([1]怪物阵型表!$B:$B,MATCH(I361,[1]怪物阵型表!$A:$A,0)))</f>
        <v/>
      </c>
      <c r="K361" s="4"/>
      <c r="L361" s="4"/>
      <c r="M361" s="4"/>
      <c r="N361" s="4"/>
      <c r="O361" s="4" t="str">
        <f>IF(N361="","",INDEX([2]物品表!$B:$B,MATCH(N361,[2]物品表!$A:$A,0)))</f>
        <v/>
      </c>
      <c r="P361" s="4"/>
      <c r="Q361" s="7" t="s">
        <v>31</v>
      </c>
      <c r="R361" s="7" t="s">
        <v>29</v>
      </c>
      <c r="S361" s="9">
        <f>INDEX('#怪物刷新配置索引'!$E:$E,MATCH(E361&amp;"-"&amp;F361,'#怪物刷新配置索引'!$D:$D,0),1)</f>
        <v>3</v>
      </c>
      <c r="T361" s="4"/>
      <c r="U361" s="9">
        <f>INDEX('#怪物刷新配置索引'!$F:$F,MATCH(E361&amp;"-"&amp;F361,'#怪物刷新配置索引'!$D:$D,0),1)</f>
        <v>1</v>
      </c>
      <c r="V361" s="4" t="str">
        <f t="shared" si="52"/>
        <v/>
      </c>
      <c r="W361" s="4"/>
      <c r="X361" s="4"/>
      <c r="Y361" s="4"/>
      <c r="Z361" s="28"/>
      <c r="AA361" s="77">
        <f>COUNTIF([3]经验升级表!$C:$C,"&lt;="&amp;SUMIFS($AB$4:AB361,$C$4:C361,C361))</f>
        <v>0</v>
      </c>
      <c r="AB361" s="77">
        <f>IFERROR(INDEX([1]怪物表!$U:$U,MATCH(G361,[1]怪物表!$A:$A,0),1)*S361/U361,0)*AC361</f>
        <v>0</v>
      </c>
      <c r="AC361" s="77">
        <f t="shared" si="46"/>
        <v>30</v>
      </c>
      <c r="AD361" s="77">
        <f>IFERROR(INDEX([1]怪物表!$J:$J,MATCH(G361,[1]怪物表!$A:$A,0),1),0)*AE361</f>
        <v>90</v>
      </c>
      <c r="AE361" s="77">
        <f t="shared" si="47"/>
        <v>90</v>
      </c>
    </row>
    <row r="362" spans="1:31" x14ac:dyDescent="0.45">
      <c r="A362" s="4"/>
      <c r="B362" s="7">
        <v>2991106</v>
      </c>
      <c r="C362" s="6" t="s">
        <v>206</v>
      </c>
      <c r="D362" s="4"/>
      <c r="E362" s="7"/>
      <c r="F362" s="4">
        <v>600</v>
      </c>
      <c r="G362" s="4"/>
      <c r="H362" s="8"/>
      <c r="I362" s="4"/>
      <c r="J362" s="4" t="str">
        <f>IF(I362="","",INDEX([1]怪物阵型表!$B:$B,MATCH(I362,[1]怪物阵型表!$A:$A,0)))</f>
        <v/>
      </c>
      <c r="K362" s="4">
        <v>299112</v>
      </c>
      <c r="L362" s="25" t="str" cm="1">
        <f t="array" ref="L362">INDEX(怪物链表!A:C,MATCH(怪物刷新表!K362&amp;C362,怪物链表!A:A&amp;怪物链表!C:C,),2)</f>
        <v>平滑_初级_100</v>
      </c>
      <c r="M362" s="4" t="str" cm="1">
        <f t="array" ref="M362">INDEX(怪物链表!A:D,MATCH(怪物刷新表!L362&amp;K362,怪物链表!B:B&amp;怪物链表!A:A,),4)</f>
        <v>480-510</v>
      </c>
      <c r="N362" s="4"/>
      <c r="O362" s="4" t="str">
        <f>IF(N362="","",INDEX([2]物品表!$B:$B,MATCH(N362,[2]物品表!$A:$A,0)))</f>
        <v/>
      </c>
      <c r="P362" s="4"/>
      <c r="Q362" s="7" t="s">
        <v>120</v>
      </c>
      <c r="R362" s="7" t="s">
        <v>29</v>
      </c>
      <c r="S362" s="9">
        <v>1</v>
      </c>
      <c r="T362" s="4"/>
      <c r="U362" s="9">
        <v>0</v>
      </c>
      <c r="V362" s="4" t="str">
        <f t="shared" si="52"/>
        <v/>
      </c>
      <c r="W362" s="4"/>
      <c r="X362" s="4"/>
      <c r="Y362" s="4"/>
      <c r="Z362" s="28"/>
      <c r="AA362" s="77">
        <f>COUNTIF([3]经验升级表!$C:$C,"&lt;="&amp;SUMIFS($AB$4:AB362,$C$4:C362,C362))</f>
        <v>0</v>
      </c>
      <c r="AB362" s="77">
        <f>IFERROR(INDEX([1]怪物表!$U:$U,MATCH(G362,[1]怪物表!$A:$A,0),1)*S362/U362,0)*AC362</f>
        <v>0</v>
      </c>
      <c r="AC362" s="77">
        <f t="shared" si="46"/>
        <v>1</v>
      </c>
      <c r="AD362" s="77">
        <f>IFERROR(INDEX([1]怪物表!$J:$J,MATCH(G362,[1]怪物表!$A:$A,0),1),0)*AE362</f>
        <v>0</v>
      </c>
      <c r="AE362" s="77">
        <f t="shared" si="47"/>
        <v>0</v>
      </c>
    </row>
    <row r="363" spans="1:31" x14ac:dyDescent="0.45">
      <c r="A363" s="4"/>
      <c r="B363" s="7">
        <v>2991107</v>
      </c>
      <c r="C363" s="6" t="s">
        <v>206</v>
      </c>
      <c r="D363" s="4" t="s">
        <v>169</v>
      </c>
      <c r="E363" s="7">
        <v>60</v>
      </c>
      <c r="F363" s="4" t="s">
        <v>219</v>
      </c>
      <c r="G363" s="4">
        <f>IF(I363="",SUMIFS([1]怪物表!$A:$A,[1]怪物表!$B:$B,C363,[1]怪物表!$C:$C,D363),"")</f>
        <v>1299105</v>
      </c>
      <c r="H363" s="8" t="str">
        <f>IF(G363="","",INDEX([1]怪物表!$C:$C,MATCH(G363,[1]怪物表!$A:$A,0)))</f>
        <v>剑兵2</v>
      </c>
      <c r="I363" s="4"/>
      <c r="J363" s="4" t="str">
        <f>IF(I363="","",INDEX([1]怪物阵型表!$B:$B,MATCH(I363,[1]怪物阵型表!$A:$A,0)))</f>
        <v/>
      </c>
      <c r="K363" s="4"/>
      <c r="L363" s="4"/>
      <c r="M363" s="4"/>
      <c r="N363" s="4"/>
      <c r="O363" s="4" t="str">
        <f>IF(N363="","",INDEX([2]物品表!$B:$B,MATCH(N363,[2]物品表!$A:$A,0)))</f>
        <v/>
      </c>
      <c r="P363" s="4"/>
      <c r="Q363" s="7" t="s">
        <v>31</v>
      </c>
      <c r="R363" s="7" t="s">
        <v>29</v>
      </c>
      <c r="S363" s="9">
        <f>INDEX('#怪物刷新配置索引'!$E:$E,MATCH(E363&amp;"-"&amp;F363,'#怪物刷新配置索引'!$D:$D,0),1)</f>
        <v>4</v>
      </c>
      <c r="T363" s="4"/>
      <c r="U363" s="9">
        <f>INDEX('#怪物刷新配置索引'!$F:$F,MATCH(E363&amp;"-"&amp;F363,'#怪物刷新配置索引'!$D:$D,0),1)</f>
        <v>2</v>
      </c>
      <c r="V363" s="4" t="str">
        <f t="shared" si="52"/>
        <v/>
      </c>
      <c r="W363" s="4"/>
      <c r="X363" s="7"/>
      <c r="Y363" s="4"/>
      <c r="Z363" s="28"/>
      <c r="AA363" s="77">
        <f>COUNTIF([3]经验升级表!$C:$C,"&lt;="&amp;SUMIFS($AB$4:AB363,$C$4:C363,C363))</f>
        <v>0</v>
      </c>
      <c r="AB363" s="77">
        <f>IFERROR(INDEX([1]怪物表!$U:$U,MATCH(G363,[1]怪物表!$A:$A,0),1)*S363/U363,0)*AC363</f>
        <v>0</v>
      </c>
      <c r="AC363" s="77">
        <f t="shared" si="46"/>
        <v>30</v>
      </c>
      <c r="AD363" s="77">
        <f>IFERROR(INDEX([1]怪物表!$J:$J,MATCH(G363,[1]怪物表!$A:$A,0),1),0)*AE363</f>
        <v>60</v>
      </c>
      <c r="AE363" s="77">
        <f t="shared" si="47"/>
        <v>60</v>
      </c>
    </row>
    <row r="364" spans="1:31" x14ac:dyDescent="0.45">
      <c r="A364" s="4"/>
      <c r="B364" s="7">
        <v>2991108</v>
      </c>
      <c r="C364" s="6" t="s">
        <v>206</v>
      </c>
      <c r="D364" s="4" t="s">
        <v>169</v>
      </c>
      <c r="E364" s="7">
        <v>90</v>
      </c>
      <c r="F364" s="4" t="s">
        <v>219</v>
      </c>
      <c r="G364" s="4">
        <f>IF(I364="",SUMIFS([1]怪物表!$A:$A,[1]怪物表!$B:$B,C364,[1]怪物表!$C:$C,D364),"")</f>
        <v>1299105</v>
      </c>
      <c r="H364" s="8" t="str">
        <f>IF(G364="","",INDEX([1]怪物表!$C:$C,MATCH(G364,[1]怪物表!$A:$A,0)))</f>
        <v>剑兵2</v>
      </c>
      <c r="I364" s="4"/>
      <c r="J364" s="4" t="str">
        <f>IF(I364="","",INDEX([1]怪物阵型表!$B:$B,MATCH(I364,[1]怪物阵型表!$A:$A,0)))</f>
        <v/>
      </c>
      <c r="K364" s="4"/>
      <c r="L364" s="4"/>
      <c r="M364" s="4"/>
      <c r="N364" s="4"/>
      <c r="O364" s="4" t="str">
        <f>IF(N364="","",INDEX([2]物品表!$B:$B,MATCH(N364,[2]物品表!$A:$A,0)))</f>
        <v/>
      </c>
      <c r="P364" s="4"/>
      <c r="Q364" s="7" t="s">
        <v>31</v>
      </c>
      <c r="R364" s="7" t="s">
        <v>29</v>
      </c>
      <c r="S364" s="9">
        <f>INDEX('#怪物刷新配置索引'!$E:$E,MATCH(E364&amp;"-"&amp;F364,'#怪物刷新配置索引'!$D:$D,0),1)</f>
        <v>3</v>
      </c>
      <c r="T364" s="4"/>
      <c r="U364" s="9">
        <f>INDEX('#怪物刷新配置索引'!$F:$F,MATCH(E364&amp;"-"&amp;F364,'#怪物刷新配置索引'!$D:$D,0),1)</f>
        <v>1</v>
      </c>
      <c r="V364" s="7" t="str">
        <f t="shared" si="52"/>
        <v/>
      </c>
      <c r="W364" s="4"/>
      <c r="X364" s="4"/>
      <c r="Y364" s="4"/>
      <c r="Z364" s="28"/>
      <c r="AA364" s="77">
        <f>COUNTIF([3]经验升级表!$C:$C,"&lt;="&amp;SUMIFS($AB$4:AB364,$C$4:C364,C364))</f>
        <v>0</v>
      </c>
      <c r="AB364" s="77">
        <f>IFERROR(INDEX([1]怪物表!$U:$U,MATCH(G364,[1]怪物表!$A:$A,0),1)*S364/U364,0)*AC364</f>
        <v>0</v>
      </c>
      <c r="AC364" s="77">
        <f t="shared" si="46"/>
        <v>30</v>
      </c>
      <c r="AD364" s="77">
        <f>IFERROR(INDEX([1]怪物表!$J:$J,MATCH(G364,[1]怪物表!$A:$A,0),1),0)*AE364</f>
        <v>90</v>
      </c>
      <c r="AE364" s="77">
        <f t="shared" si="47"/>
        <v>90</v>
      </c>
    </row>
    <row r="365" spans="1:31" x14ac:dyDescent="0.45">
      <c r="A365" s="4"/>
      <c r="B365" s="7">
        <v>2991109</v>
      </c>
      <c r="C365" s="6" t="s">
        <v>206</v>
      </c>
      <c r="D365" s="4" t="s">
        <v>169</v>
      </c>
      <c r="E365" s="7">
        <v>60</v>
      </c>
      <c r="F365" s="4" t="s">
        <v>219</v>
      </c>
      <c r="G365" s="4">
        <f>IF(I365="",SUMIFS([1]怪物表!$A:$A,[1]怪物表!$B:$B,C365,[1]怪物表!$C:$C,D365),"")</f>
        <v>1299105</v>
      </c>
      <c r="H365" s="8" t="str">
        <f>IF(G365="","",INDEX([1]怪物表!$C:$C,MATCH(G365,[1]怪物表!$A:$A,0)))</f>
        <v>剑兵2</v>
      </c>
      <c r="I365" s="4"/>
      <c r="J365" s="4" t="str">
        <f>IF(I365="","",INDEX([1]怪物阵型表!$B:$B,MATCH(I365,[1]怪物阵型表!$A:$A,0)))</f>
        <v/>
      </c>
      <c r="K365" s="4"/>
      <c r="L365" s="4"/>
      <c r="M365" s="4"/>
      <c r="N365" s="4"/>
      <c r="O365" s="4" t="str">
        <f>IF(N365="","",INDEX([2]物品表!$B:$B,MATCH(N365,[2]物品表!$A:$A,0)))</f>
        <v/>
      </c>
      <c r="P365" s="4"/>
      <c r="Q365" s="7" t="s">
        <v>31</v>
      </c>
      <c r="R365" s="7" t="s">
        <v>29</v>
      </c>
      <c r="S365" s="9">
        <f>INDEX('#怪物刷新配置索引'!$E:$E,MATCH(E365&amp;"-"&amp;F365,'#怪物刷新配置索引'!$D:$D,0),1)</f>
        <v>4</v>
      </c>
      <c r="T365" s="4"/>
      <c r="U365" s="9">
        <f>INDEX('#怪物刷新配置索引'!$F:$F,MATCH(E365&amp;"-"&amp;F365,'#怪物刷新配置索引'!$D:$D,0),1)</f>
        <v>2</v>
      </c>
      <c r="V365" s="4" t="str">
        <f t="shared" si="52"/>
        <v/>
      </c>
      <c r="W365" s="4"/>
      <c r="X365" s="7"/>
      <c r="Y365" s="7"/>
      <c r="Z365" s="28"/>
      <c r="AA365" s="77">
        <f>COUNTIF([3]经验升级表!$C:$C,"&lt;="&amp;SUMIFS($AB$4:AB365,$C$4:C365,C365))</f>
        <v>0</v>
      </c>
      <c r="AB365" s="77">
        <f>IFERROR(INDEX([1]怪物表!$U:$U,MATCH(G365,[1]怪物表!$A:$A,0),1)*S365/U365,0)*AC365</f>
        <v>0</v>
      </c>
      <c r="AC365" s="77">
        <f t="shared" si="46"/>
        <v>30</v>
      </c>
      <c r="AD365" s="77">
        <f>IFERROR(INDEX([1]怪物表!$J:$J,MATCH(G365,[1]怪物表!$A:$A,0),1),0)*AE365</f>
        <v>60</v>
      </c>
      <c r="AE365" s="77">
        <f t="shared" si="47"/>
        <v>60</v>
      </c>
    </row>
    <row r="366" spans="1:31" x14ac:dyDescent="0.45">
      <c r="A366" s="4"/>
      <c r="B366" s="7">
        <v>2991110</v>
      </c>
      <c r="C366" s="6" t="s">
        <v>206</v>
      </c>
      <c r="D366" s="4" t="s">
        <v>169</v>
      </c>
      <c r="E366" s="7">
        <v>90</v>
      </c>
      <c r="F366" s="4" t="s">
        <v>219</v>
      </c>
      <c r="G366" s="4">
        <f>IF(I366="",SUMIFS([1]怪物表!$A:$A,[1]怪物表!$B:$B,C366,[1]怪物表!$C:$C,D366),"")</f>
        <v>1299105</v>
      </c>
      <c r="H366" s="8" t="str">
        <f>IF(G366="","",INDEX([1]怪物表!$C:$C,MATCH(G366,[1]怪物表!$A:$A,0)))</f>
        <v>剑兵2</v>
      </c>
      <c r="I366" s="4"/>
      <c r="J366" s="4" t="str">
        <f>IF(I366="","",INDEX([1]怪物阵型表!$B:$B,MATCH(I366,[1]怪物阵型表!$A:$A,0)))</f>
        <v/>
      </c>
      <c r="K366" s="4"/>
      <c r="L366" s="4"/>
      <c r="M366" s="4"/>
      <c r="N366" s="4"/>
      <c r="O366" s="4" t="str">
        <f>IF(N366="","",INDEX([2]物品表!$B:$B,MATCH(N366,[2]物品表!$A:$A,0)))</f>
        <v/>
      </c>
      <c r="P366" s="4"/>
      <c r="Q366" s="7" t="s">
        <v>31</v>
      </c>
      <c r="R366" s="7" t="s">
        <v>29</v>
      </c>
      <c r="S366" s="9">
        <f>INDEX('#怪物刷新配置索引'!$E:$E,MATCH(E366&amp;"-"&amp;F366,'#怪物刷新配置索引'!$D:$D,0),1)</f>
        <v>3</v>
      </c>
      <c r="T366" s="4"/>
      <c r="U366" s="9">
        <f>INDEX('#怪物刷新配置索引'!$F:$F,MATCH(E366&amp;"-"&amp;F366,'#怪物刷新配置索引'!$D:$D,0),1)</f>
        <v>1</v>
      </c>
      <c r="V366" s="4" t="str">
        <f t="shared" si="52"/>
        <v/>
      </c>
      <c r="W366" s="4"/>
      <c r="X366" s="7"/>
      <c r="Y366" s="7"/>
      <c r="Z366" s="28"/>
      <c r="AA366" s="77">
        <f>COUNTIF([3]经验升级表!$C:$C,"&lt;="&amp;SUMIFS($AB$4:AB366,$C$4:C366,C366))</f>
        <v>0</v>
      </c>
      <c r="AB366" s="77">
        <f>IFERROR(INDEX([1]怪物表!$U:$U,MATCH(G366,[1]怪物表!$A:$A,0),1)*S366/U366,0)*AC366</f>
        <v>0</v>
      </c>
      <c r="AC366" s="77">
        <f t="shared" si="46"/>
        <v>30</v>
      </c>
      <c r="AD366" s="77">
        <f>IFERROR(INDEX([1]怪物表!$J:$J,MATCH(G366,[1]怪物表!$A:$A,0),1),0)*AE366</f>
        <v>90</v>
      </c>
      <c r="AE366" s="77">
        <f t="shared" si="47"/>
        <v>90</v>
      </c>
    </row>
    <row r="367" spans="1:31" s="46" customFormat="1" x14ac:dyDescent="0.45">
      <c r="A367" s="20"/>
      <c r="B367" s="21">
        <v>2991111</v>
      </c>
      <c r="C367" s="22" t="s">
        <v>206</v>
      </c>
      <c r="D367" s="20" t="s">
        <v>171</v>
      </c>
      <c r="E367" s="21"/>
      <c r="F367" s="20">
        <v>630</v>
      </c>
      <c r="G367" s="20">
        <f>IF(I367="",SUMIFS([1]怪物表!$A:$A,[1]怪物表!$B:$B,C367,[1]怪物表!$C:$C,D367),"")</f>
        <v>1299111</v>
      </c>
      <c r="H367" s="23" t="str">
        <f>IF(G367="","",INDEX([1]怪物表!$C:$C,MATCH(G367,[1]怪物表!$A:$A,0)))</f>
        <v>大熊</v>
      </c>
      <c r="I367" s="20" t="s">
        <v>54</v>
      </c>
      <c r="J367" s="20" t="str">
        <f>IF(I367="","",INDEX([1]怪物阵型表!$B:$B,MATCH(I367,[1]怪物阵型表!$A:$A,0)))</f>
        <v/>
      </c>
      <c r="K367" s="20"/>
      <c r="L367" s="20"/>
      <c r="M367" s="20"/>
      <c r="N367" s="20"/>
      <c r="O367" s="20" t="str">
        <f>IF(N367="","",INDEX([2]物品表!$B:$B,MATCH(N367,[2]物品表!$A:$A,0)))</f>
        <v/>
      </c>
      <c r="P367" s="20"/>
      <c r="Q367" s="21" t="s">
        <v>120</v>
      </c>
      <c r="R367" s="21" t="s">
        <v>29</v>
      </c>
      <c r="S367" s="24">
        <v>1</v>
      </c>
      <c r="T367" s="20"/>
      <c r="U367" s="24">
        <v>0</v>
      </c>
      <c r="V367" s="20" t="str">
        <f>IF(W367=1,"TID_Survivor_Notice_Occur_2",IF(W367=2,"TID_Survivor_Notice_Occur_1",""))</f>
        <v/>
      </c>
      <c r="W367" s="20"/>
      <c r="X367" s="20"/>
      <c r="Y367" s="20"/>
      <c r="Z367" s="79"/>
      <c r="AA367" s="79">
        <f>COUNTIF([3]经验升级表!$C:$C,"&lt;="&amp;SUMIFS($AB$4:AB367,$C$4:C367,C367))</f>
        <v>0</v>
      </c>
      <c r="AB367" s="79">
        <f>IFERROR(INDEX([1]怪物表!$U:$U,MATCH(G367,[1]怪物表!$A:$A,0),1)*S367/U367,0)*AC367</f>
        <v>0</v>
      </c>
      <c r="AC367" s="79">
        <f t="shared" si="46"/>
        <v>1</v>
      </c>
      <c r="AD367" s="79">
        <f>IFERROR(INDEX([1]怪物表!$J:$J,MATCH(G367,[1]怪物表!$A:$A,0),1),0)*AE367</f>
        <v>0</v>
      </c>
      <c r="AE367" s="79">
        <f t="shared" si="47"/>
        <v>0</v>
      </c>
    </row>
    <row r="368" spans="1:31" x14ac:dyDescent="0.45">
      <c r="A368" s="4"/>
      <c r="B368" s="7">
        <v>2991112</v>
      </c>
      <c r="C368" s="6" t="s">
        <v>206</v>
      </c>
      <c r="D368" s="4"/>
      <c r="E368" s="7"/>
      <c r="F368" s="4">
        <v>630</v>
      </c>
      <c r="G368" s="4" t="str">
        <f>IF(I368="",SUMIFS([1]怪物表!$A:$A,[1]怪物表!$B:$B,C368,[1]怪物表!$C:$C,D368),"")</f>
        <v/>
      </c>
      <c r="H368" s="8" t="str">
        <f>IF(G368="","",INDEX([1]怪物表!$C:$C,MATCH(G368,[1]怪物表!$A:$A,0)))</f>
        <v/>
      </c>
      <c r="I368" s="4">
        <v>299101</v>
      </c>
      <c r="J368" s="4" t="str">
        <f>IF(I368="","",INDEX([1]怪物阵型表!$B:$B,MATCH(I368,[1]怪物阵型表!$A:$A,0)))</f>
        <v>冲锋阵型</v>
      </c>
      <c r="K368" s="4"/>
      <c r="L368" s="4"/>
      <c r="M368" s="4"/>
      <c r="N368" s="4"/>
      <c r="O368" s="4" t="str">
        <f>IF(N368="","",INDEX([2]物品表!$B:$B,MATCH(N368,[2]物品表!$A:$A,0)))</f>
        <v/>
      </c>
      <c r="P368" s="4"/>
      <c r="Q368" s="7" t="s">
        <v>309</v>
      </c>
      <c r="R368" s="7" t="s">
        <v>29</v>
      </c>
      <c r="S368" s="9">
        <v>1</v>
      </c>
      <c r="T368" s="4"/>
      <c r="U368" s="9">
        <v>0</v>
      </c>
      <c r="V368" s="4" t="str">
        <f t="shared" si="52"/>
        <v/>
      </c>
      <c r="W368" s="4"/>
      <c r="X368" s="4"/>
      <c r="Y368" s="4"/>
      <c r="Z368" s="28"/>
      <c r="AA368" s="77">
        <f>COUNTIF([3]经验升级表!$C:$C,"&lt;="&amp;SUMIFS($AB$4:AB368,$C$4:C368,C368))</f>
        <v>0</v>
      </c>
      <c r="AB368" s="77">
        <f>IFERROR(INDEX([1]怪物表!$U:$U,MATCH(G368,[1]怪物表!$A:$A,0),1)*S368/U368,0)*AC368</f>
        <v>0</v>
      </c>
      <c r="AC368" s="77">
        <f t="shared" si="46"/>
        <v>1</v>
      </c>
      <c r="AD368" s="77">
        <f>IFERROR(INDEX([1]怪物表!$J:$J,MATCH(G368,[1]怪物表!$A:$A,0),1),0)*AE368</f>
        <v>0</v>
      </c>
      <c r="AE368" s="77">
        <f t="shared" si="47"/>
        <v>0</v>
      </c>
    </row>
    <row r="369" spans="1:31" x14ac:dyDescent="0.45">
      <c r="A369" s="4"/>
      <c r="B369" s="7">
        <v>2991113</v>
      </c>
      <c r="C369" s="6" t="s">
        <v>206</v>
      </c>
      <c r="D369" s="4"/>
      <c r="E369" s="7"/>
      <c r="F369" s="4">
        <v>630</v>
      </c>
      <c r="G369" s="4" t="str">
        <f>IF(I369="",SUMIFS([1]怪物表!$A:$A,[1]怪物表!$B:$B,C369,[1]怪物表!$C:$C,D369),"")</f>
        <v/>
      </c>
      <c r="H369" s="8" t="str">
        <f>IF(G369="","",INDEX([1]怪物表!$C:$C,MATCH(G369,[1]怪物表!$A:$A,0)))</f>
        <v/>
      </c>
      <c r="I369" s="4">
        <v>299101</v>
      </c>
      <c r="J369" s="4" t="str">
        <f>IF(I369="","",INDEX([1]怪物阵型表!$B:$B,MATCH(I369,[1]怪物阵型表!$A:$A,0)))</f>
        <v>冲锋阵型</v>
      </c>
      <c r="K369" s="4"/>
      <c r="L369" s="4"/>
      <c r="M369" s="4"/>
      <c r="N369" s="4"/>
      <c r="O369" s="4" t="str">
        <f>IF(N369="","",INDEX([2]物品表!$B:$B,MATCH(N369,[2]物品表!$A:$A,0)))</f>
        <v/>
      </c>
      <c r="P369" s="4"/>
      <c r="Q369" s="7" t="s">
        <v>309</v>
      </c>
      <c r="R369" s="7" t="s">
        <v>29</v>
      </c>
      <c r="S369" s="9">
        <v>1</v>
      </c>
      <c r="T369" s="4"/>
      <c r="U369" s="9">
        <v>0</v>
      </c>
      <c r="V369" s="4" t="str">
        <f t="shared" si="52"/>
        <v/>
      </c>
      <c r="W369" s="4"/>
      <c r="X369" s="4"/>
      <c r="Y369" s="4"/>
      <c r="Z369" s="28"/>
      <c r="AA369" s="77">
        <f>COUNTIF([3]经验升级表!$C:$C,"&lt;="&amp;SUMIFS($AB$4:AB369,$C$4:C369,C369))</f>
        <v>0</v>
      </c>
      <c r="AB369" s="77">
        <f>IFERROR(INDEX([1]怪物表!$U:$U,MATCH(G369,[1]怪物表!$A:$A,0),1)*S369/U369,0)*AC369</f>
        <v>0</v>
      </c>
      <c r="AC369" s="77">
        <f t="shared" si="46"/>
        <v>1</v>
      </c>
      <c r="AD369" s="77">
        <f>IFERROR(INDEX([1]怪物表!$J:$J,MATCH(G369,[1]怪物表!$A:$A,0),1),0)*AE369</f>
        <v>0</v>
      </c>
      <c r="AE369" s="77">
        <f t="shared" si="47"/>
        <v>0</v>
      </c>
    </row>
    <row r="370" spans="1:31" x14ac:dyDescent="0.45">
      <c r="A370" s="4"/>
      <c r="B370" s="7">
        <v>2991114</v>
      </c>
      <c r="C370" s="6" t="s">
        <v>206</v>
      </c>
      <c r="D370" s="4"/>
      <c r="E370" s="7"/>
      <c r="F370" s="4">
        <v>636</v>
      </c>
      <c r="G370" s="4" t="str">
        <f>IF(I370="",SUMIFS([1]怪物表!$A:$A,[1]怪物表!$B:$B,C370,[1]怪物表!$C:$C,D370),"")</f>
        <v/>
      </c>
      <c r="H370" s="8" t="str">
        <f>IF(G370="","",INDEX([1]怪物表!$C:$C,MATCH(G370,[1]怪物表!$A:$A,0)))</f>
        <v/>
      </c>
      <c r="I370" s="4">
        <v>299101</v>
      </c>
      <c r="J370" s="4" t="str">
        <f>IF(I370="","",INDEX([1]怪物阵型表!$B:$B,MATCH(I370,[1]怪物阵型表!$A:$A,0)))</f>
        <v>冲锋阵型</v>
      </c>
      <c r="K370" s="4"/>
      <c r="L370" s="4"/>
      <c r="M370" s="4"/>
      <c r="N370" s="4"/>
      <c r="O370" s="4" t="str">
        <f>IF(N370="","",INDEX([2]物品表!$B:$B,MATCH(N370,[2]物品表!$A:$A,0)))</f>
        <v/>
      </c>
      <c r="P370" s="4"/>
      <c r="Q370" s="7" t="s">
        <v>309</v>
      </c>
      <c r="R370" s="7" t="s">
        <v>29</v>
      </c>
      <c r="S370" s="9">
        <v>1</v>
      </c>
      <c r="T370" s="4"/>
      <c r="U370" s="9">
        <v>0</v>
      </c>
      <c r="V370" s="4" t="str">
        <f t="shared" si="52"/>
        <v/>
      </c>
      <c r="W370" s="4"/>
      <c r="X370" s="4"/>
      <c r="Y370" s="4"/>
      <c r="Z370" s="28"/>
      <c r="AA370" s="77">
        <f>COUNTIF([3]经验升级表!$C:$C,"&lt;="&amp;SUMIFS($AB$4:AB370,$C$4:C370,C370))</f>
        <v>0</v>
      </c>
      <c r="AB370" s="77">
        <f>IFERROR(INDEX([1]怪物表!$U:$U,MATCH(G370,[1]怪物表!$A:$A,0),1)*S370/U370,0)*AC370</f>
        <v>0</v>
      </c>
      <c r="AC370" s="77">
        <f t="shared" si="46"/>
        <v>1</v>
      </c>
      <c r="AD370" s="77">
        <f>IFERROR(INDEX([1]怪物表!$J:$J,MATCH(G370,[1]怪物表!$A:$A,0),1),0)*AE370</f>
        <v>0</v>
      </c>
      <c r="AE370" s="77">
        <f t="shared" si="47"/>
        <v>0</v>
      </c>
    </row>
    <row r="371" spans="1:31" x14ac:dyDescent="0.45">
      <c r="A371" s="4"/>
      <c r="B371" s="7">
        <v>2991115</v>
      </c>
      <c r="C371" s="6" t="s">
        <v>206</v>
      </c>
      <c r="D371" s="4"/>
      <c r="E371" s="7"/>
      <c r="F371" s="4">
        <v>636</v>
      </c>
      <c r="G371" s="4" t="str">
        <f>IF(I371="",SUMIFS([1]怪物表!$A:$A,[1]怪物表!$B:$B,C371,[1]怪物表!$C:$C,D371),"")</f>
        <v/>
      </c>
      <c r="H371" s="8" t="str">
        <f>IF(G371="","",INDEX([1]怪物表!$C:$C,MATCH(G371,[1]怪物表!$A:$A,0)))</f>
        <v/>
      </c>
      <c r="I371" s="4">
        <v>299101</v>
      </c>
      <c r="J371" s="4" t="str">
        <f>IF(I371="","",INDEX([1]怪物阵型表!$B:$B,MATCH(I371,[1]怪物阵型表!$A:$A,0)))</f>
        <v>冲锋阵型</v>
      </c>
      <c r="K371" s="4"/>
      <c r="L371" s="4"/>
      <c r="M371" s="4"/>
      <c r="N371" s="4"/>
      <c r="O371" s="4" t="str">
        <f>IF(N371="","",INDEX([2]物品表!$B:$B,MATCH(N371,[2]物品表!$A:$A,0)))</f>
        <v/>
      </c>
      <c r="P371" s="4"/>
      <c r="Q371" s="7" t="s">
        <v>309</v>
      </c>
      <c r="R371" s="7" t="s">
        <v>29</v>
      </c>
      <c r="S371" s="9">
        <v>1</v>
      </c>
      <c r="T371" s="4"/>
      <c r="U371" s="9">
        <v>0</v>
      </c>
      <c r="V371" s="4" t="str">
        <f t="shared" si="52"/>
        <v/>
      </c>
      <c r="W371" s="4"/>
      <c r="X371" s="4"/>
      <c r="Y371" s="4"/>
      <c r="Z371" s="28"/>
      <c r="AA371" s="77">
        <f>COUNTIF([3]经验升级表!$C:$C,"&lt;="&amp;SUMIFS($AB$4:AB371,$C$4:C371,C371))</f>
        <v>0</v>
      </c>
      <c r="AB371" s="77">
        <f>IFERROR(INDEX([1]怪物表!$U:$U,MATCH(G371,[1]怪物表!$A:$A,0),1)*S371/U371,0)*AC371</f>
        <v>0</v>
      </c>
      <c r="AC371" s="77">
        <f t="shared" si="46"/>
        <v>1</v>
      </c>
      <c r="AD371" s="77">
        <f>IFERROR(INDEX([1]怪物表!$J:$J,MATCH(G371,[1]怪物表!$A:$A,0),1),0)*AE371</f>
        <v>0</v>
      </c>
      <c r="AE371" s="77">
        <f t="shared" si="47"/>
        <v>0</v>
      </c>
    </row>
    <row r="372" spans="1:31" x14ac:dyDescent="0.45">
      <c r="A372" s="4"/>
      <c r="B372" s="7">
        <v>2991116</v>
      </c>
      <c r="C372" s="6" t="s">
        <v>206</v>
      </c>
      <c r="D372" s="4"/>
      <c r="E372" s="7"/>
      <c r="F372" s="4">
        <v>644</v>
      </c>
      <c r="G372" s="4" t="str">
        <f>IF(I372="",SUMIFS([1]怪物表!$A:$A,[1]怪物表!$B:$B,C372,[1]怪物表!$C:$C,D372),"")</f>
        <v/>
      </c>
      <c r="H372" s="8" t="str">
        <f>IF(G372="","",INDEX([1]怪物表!$C:$C,MATCH(G372,[1]怪物表!$A:$A,0)))</f>
        <v/>
      </c>
      <c r="I372" s="4">
        <v>299101</v>
      </c>
      <c r="J372" s="4" t="str">
        <f>IF(I372="","",INDEX([1]怪物阵型表!$B:$B,MATCH(I372,[1]怪物阵型表!$A:$A,0)))</f>
        <v>冲锋阵型</v>
      </c>
      <c r="K372" s="4"/>
      <c r="L372" s="4"/>
      <c r="M372" s="4"/>
      <c r="N372" s="4"/>
      <c r="O372" s="4" t="str">
        <f>IF(N372="","",INDEX([2]物品表!$B:$B,MATCH(N372,[2]物品表!$A:$A,0)))</f>
        <v/>
      </c>
      <c r="P372" s="4"/>
      <c r="Q372" s="7" t="s">
        <v>309</v>
      </c>
      <c r="R372" s="7" t="s">
        <v>29</v>
      </c>
      <c r="S372" s="9">
        <v>1</v>
      </c>
      <c r="T372" s="4"/>
      <c r="U372" s="9">
        <v>0</v>
      </c>
      <c r="V372" s="4" t="str">
        <f t="shared" si="52"/>
        <v/>
      </c>
      <c r="W372" s="4"/>
      <c r="X372" s="4"/>
      <c r="Y372" s="4"/>
      <c r="Z372" s="28"/>
      <c r="AA372" s="77">
        <f>COUNTIF([3]经验升级表!$C:$C,"&lt;="&amp;SUMIFS($AB$4:AB372,$C$4:C372,C372))</f>
        <v>0</v>
      </c>
      <c r="AB372" s="77">
        <f>IFERROR(INDEX([1]怪物表!$U:$U,MATCH(G372,[1]怪物表!$A:$A,0),1)*S372/U372,0)*AC372</f>
        <v>0</v>
      </c>
      <c r="AC372" s="77">
        <f t="shared" si="46"/>
        <v>1</v>
      </c>
      <c r="AD372" s="77">
        <f>IFERROR(INDEX([1]怪物表!$J:$J,MATCH(G372,[1]怪物表!$A:$A,0),1),0)*AE372</f>
        <v>0</v>
      </c>
      <c r="AE372" s="77">
        <f t="shared" si="47"/>
        <v>0</v>
      </c>
    </row>
    <row r="373" spans="1:31" x14ac:dyDescent="0.45">
      <c r="A373" s="4"/>
      <c r="B373" s="7">
        <v>2991117</v>
      </c>
      <c r="C373" s="6" t="s">
        <v>206</v>
      </c>
      <c r="D373" s="4"/>
      <c r="E373" s="7"/>
      <c r="F373" s="4">
        <v>644</v>
      </c>
      <c r="G373" s="4" t="str">
        <f>IF(I373="",SUMIFS([1]怪物表!$A:$A,[1]怪物表!$B:$B,C373,[1]怪物表!$C:$C,D373),"")</f>
        <v/>
      </c>
      <c r="H373" s="8" t="str">
        <f>IF(G373="","",INDEX([1]怪物表!$C:$C,MATCH(G373,[1]怪物表!$A:$A,0)))</f>
        <v/>
      </c>
      <c r="I373" s="4">
        <v>299101</v>
      </c>
      <c r="J373" s="4" t="str">
        <f>IF(I373="","",INDEX([1]怪物阵型表!$B:$B,MATCH(I373,[1]怪物阵型表!$A:$A,0)))</f>
        <v>冲锋阵型</v>
      </c>
      <c r="K373" s="4"/>
      <c r="L373" s="4"/>
      <c r="M373" s="4"/>
      <c r="N373" s="4"/>
      <c r="O373" s="4" t="str">
        <f>IF(N373="","",INDEX([2]物品表!$B:$B,MATCH(N373,[2]物品表!$A:$A,0)))</f>
        <v/>
      </c>
      <c r="P373" s="4"/>
      <c r="Q373" s="7" t="s">
        <v>309</v>
      </c>
      <c r="R373" s="7" t="s">
        <v>29</v>
      </c>
      <c r="S373" s="9">
        <v>1</v>
      </c>
      <c r="T373" s="4"/>
      <c r="U373" s="9">
        <v>0</v>
      </c>
      <c r="V373" s="4" t="str">
        <f t="shared" si="52"/>
        <v/>
      </c>
      <c r="W373" s="4"/>
      <c r="X373" s="4"/>
      <c r="Y373" s="4"/>
      <c r="Z373" s="28"/>
      <c r="AA373" s="77">
        <f>COUNTIF([3]经验升级表!$C:$C,"&lt;="&amp;SUMIFS($AB$4:AB373,$C$4:C373,C373))</f>
        <v>0</v>
      </c>
      <c r="AB373" s="77">
        <f>IFERROR(INDEX([1]怪物表!$U:$U,MATCH(G373,[1]怪物表!$A:$A,0),1)*S373/U373,0)*AC373</f>
        <v>0</v>
      </c>
      <c r="AC373" s="77">
        <f t="shared" si="46"/>
        <v>1</v>
      </c>
      <c r="AD373" s="77">
        <f>IFERROR(INDEX([1]怪物表!$J:$J,MATCH(G373,[1]怪物表!$A:$A,0),1),0)*AE373</f>
        <v>0</v>
      </c>
      <c r="AE373" s="77">
        <f t="shared" si="47"/>
        <v>0</v>
      </c>
    </row>
    <row r="374" spans="1:31" x14ac:dyDescent="0.45">
      <c r="A374" s="4"/>
      <c r="B374" s="7">
        <v>2991118</v>
      </c>
      <c r="C374" s="6" t="s">
        <v>206</v>
      </c>
      <c r="D374" s="4"/>
      <c r="E374" s="7"/>
      <c r="F374" s="4">
        <v>650</v>
      </c>
      <c r="G374" s="4" t="str">
        <f>IF(I374="",SUMIFS([1]怪物表!$A:$A,[1]怪物表!$B:$B,C374,[1]怪物表!$C:$C,D374),"")</f>
        <v/>
      </c>
      <c r="H374" s="8" t="str">
        <f>IF(G374="","",INDEX([1]怪物表!$C:$C,MATCH(G374,[1]怪物表!$A:$A,0)))</f>
        <v/>
      </c>
      <c r="I374" s="4">
        <v>299101</v>
      </c>
      <c r="J374" s="4" t="str">
        <f>IF(I374="","",INDEX([1]怪物阵型表!$B:$B,MATCH(I374,[1]怪物阵型表!$A:$A,0)))</f>
        <v>冲锋阵型</v>
      </c>
      <c r="K374" s="4"/>
      <c r="L374" s="4"/>
      <c r="M374" s="4"/>
      <c r="N374" s="4"/>
      <c r="O374" s="4" t="str">
        <f>IF(N374="","",INDEX([2]物品表!$B:$B,MATCH(N374,[2]物品表!$A:$A,0)))</f>
        <v/>
      </c>
      <c r="P374" s="4"/>
      <c r="Q374" s="7" t="s">
        <v>309</v>
      </c>
      <c r="R374" s="7" t="s">
        <v>29</v>
      </c>
      <c r="S374" s="9">
        <v>1</v>
      </c>
      <c r="T374" s="4"/>
      <c r="U374" s="9">
        <v>0</v>
      </c>
      <c r="V374" s="4" t="str">
        <f t="shared" si="52"/>
        <v/>
      </c>
      <c r="W374" s="4"/>
      <c r="X374" s="4"/>
      <c r="Y374" s="4"/>
      <c r="Z374" s="28"/>
      <c r="AA374" s="77">
        <f>COUNTIF([3]经验升级表!$C:$C,"&lt;="&amp;SUMIFS($AB$4:AB374,$C$4:C374,C374))</f>
        <v>0</v>
      </c>
      <c r="AB374" s="77">
        <f>IFERROR(INDEX([1]怪物表!$U:$U,MATCH(G374,[1]怪物表!$A:$A,0),1)*S374/U374,0)*AC374</f>
        <v>0</v>
      </c>
      <c r="AC374" s="77">
        <f t="shared" si="46"/>
        <v>1</v>
      </c>
      <c r="AD374" s="77">
        <f>IFERROR(INDEX([1]怪物表!$J:$J,MATCH(G374,[1]怪物表!$A:$A,0),1),0)*AE374</f>
        <v>0</v>
      </c>
      <c r="AE374" s="77">
        <f t="shared" si="47"/>
        <v>0</v>
      </c>
    </row>
    <row r="375" spans="1:31" x14ac:dyDescent="0.45">
      <c r="A375" s="4"/>
      <c r="B375" s="7">
        <v>2991119</v>
      </c>
      <c r="C375" s="6" t="s">
        <v>206</v>
      </c>
      <c r="D375" s="4"/>
      <c r="E375" s="7"/>
      <c r="F375" s="4">
        <v>650</v>
      </c>
      <c r="G375" s="4" t="str">
        <f>IF(I375="",SUMIFS([1]怪物表!$A:$A,[1]怪物表!$B:$B,C375,[1]怪物表!$C:$C,D375),"")</f>
        <v/>
      </c>
      <c r="H375" s="8" t="str">
        <f>IF(G375="","",INDEX([1]怪物表!$C:$C,MATCH(G375,[1]怪物表!$A:$A,0)))</f>
        <v/>
      </c>
      <c r="I375" s="4">
        <v>299101</v>
      </c>
      <c r="J375" s="4" t="str">
        <f>IF(I375="","",INDEX([1]怪物阵型表!$B:$B,MATCH(I375,[1]怪物阵型表!$A:$A,0)))</f>
        <v>冲锋阵型</v>
      </c>
      <c r="K375" s="4"/>
      <c r="L375" s="4"/>
      <c r="M375" s="4"/>
      <c r="N375" s="4"/>
      <c r="O375" s="4" t="str">
        <f>IF(N375="","",INDEX([2]物品表!$B:$B,MATCH(N375,[2]物品表!$A:$A,0)))</f>
        <v/>
      </c>
      <c r="P375" s="4"/>
      <c r="Q375" s="7" t="s">
        <v>309</v>
      </c>
      <c r="R375" s="7" t="s">
        <v>29</v>
      </c>
      <c r="S375" s="9">
        <v>1</v>
      </c>
      <c r="T375" s="4"/>
      <c r="U375" s="9">
        <v>0</v>
      </c>
      <c r="V375" s="4" t="str">
        <f t="shared" si="52"/>
        <v/>
      </c>
      <c r="W375" s="4"/>
      <c r="X375" s="4"/>
      <c r="Y375" s="4"/>
      <c r="Z375" s="28"/>
      <c r="AA375" s="77">
        <f>COUNTIF([3]经验升级表!$C:$C,"&lt;="&amp;SUMIFS($AB$4:AB375,$C$4:C375,C375))</f>
        <v>0</v>
      </c>
      <c r="AB375" s="77">
        <f>IFERROR(INDEX([1]怪物表!$U:$U,MATCH(G375,[1]怪物表!$A:$A,0),1)*S375/U375,0)*AC375</f>
        <v>0</v>
      </c>
      <c r="AC375" s="77">
        <f t="shared" si="46"/>
        <v>1</v>
      </c>
      <c r="AD375" s="77">
        <f>IFERROR(INDEX([1]怪物表!$J:$J,MATCH(G375,[1]怪物表!$A:$A,0),1),0)*AE375</f>
        <v>0</v>
      </c>
      <c r="AE375" s="77">
        <f t="shared" si="47"/>
        <v>0</v>
      </c>
    </row>
    <row r="376" spans="1:31" x14ac:dyDescent="0.45">
      <c r="A376" s="4"/>
      <c r="B376" s="7">
        <v>2991120</v>
      </c>
      <c r="C376" s="6" t="s">
        <v>206</v>
      </c>
      <c r="D376" s="4"/>
      <c r="E376" s="7"/>
      <c r="F376" s="4">
        <v>630</v>
      </c>
      <c r="G376" s="4"/>
      <c r="H376" s="8"/>
      <c r="I376" s="4"/>
      <c r="J376" s="4" t="str">
        <f>IF(I376="","",INDEX([1]怪物阵型表!$B:$B,MATCH(I376,[1]怪物阵型表!$A:$A,0)))</f>
        <v/>
      </c>
      <c r="K376" s="4">
        <v>299113</v>
      </c>
      <c r="L376" s="25" t="str" cm="1">
        <f t="array" ref="L376">INDEX(怪物链表!A:C,MATCH(怪物刷新表!K376&amp;C376,怪物链表!A:A&amp;怪物链表!C:C,),2)</f>
        <v>平滑_高级_50</v>
      </c>
      <c r="M376" s="4" t="str" cm="1">
        <f t="array" ref="M376">INDEX(怪物链表!A:D,MATCH(怪物刷新表!L376&amp;K376,怪物链表!B:B&amp;怪物链表!A:A,),4)</f>
        <v>510-540</v>
      </c>
      <c r="N376" s="4"/>
      <c r="O376" s="4" t="str">
        <f>IF(N376="","",INDEX([2]物品表!$B:$B,MATCH(N376,[2]物品表!$A:$A,0)))</f>
        <v/>
      </c>
      <c r="P376" s="4"/>
      <c r="Q376" s="7" t="s">
        <v>120</v>
      </c>
      <c r="R376" s="7" t="s">
        <v>29</v>
      </c>
      <c r="S376" s="9">
        <v>1</v>
      </c>
      <c r="T376" s="4"/>
      <c r="U376" s="9">
        <v>0</v>
      </c>
      <c r="V376" s="4" t="str">
        <f t="shared" si="52"/>
        <v/>
      </c>
      <c r="W376" s="4"/>
      <c r="X376" s="4"/>
      <c r="Y376" s="4"/>
      <c r="Z376" s="28"/>
      <c r="AA376" s="77">
        <f>COUNTIF([3]经验升级表!$C:$C,"&lt;="&amp;SUMIFS($AB$4:AB376,$C$4:C376,C376))</f>
        <v>0</v>
      </c>
      <c r="AB376" s="77">
        <f>IFERROR(INDEX([1]怪物表!$U:$U,MATCH(G376,[1]怪物表!$A:$A,0),1)*S376/U376,0)*AC376</f>
        <v>0</v>
      </c>
      <c r="AC376" s="77">
        <f t="shared" si="46"/>
        <v>1</v>
      </c>
      <c r="AD376" s="77">
        <f>IFERROR(INDEX([1]怪物表!$J:$J,MATCH(G376,[1]怪物表!$A:$A,0),1),0)*AE376</f>
        <v>0</v>
      </c>
      <c r="AE376" s="77">
        <f t="shared" si="47"/>
        <v>0</v>
      </c>
    </row>
    <row r="377" spans="1:31" x14ac:dyDescent="0.45">
      <c r="A377" s="4"/>
      <c r="B377" s="7">
        <v>2991121</v>
      </c>
      <c r="C377" s="6" t="s">
        <v>206</v>
      </c>
      <c r="D377" s="4" t="s">
        <v>151</v>
      </c>
      <c r="E377" s="7">
        <v>30</v>
      </c>
      <c r="F377" s="4" t="s">
        <v>221</v>
      </c>
      <c r="G377" s="4">
        <f>IF(I377="",SUMIFS([1]怪物表!$A:$A,[1]怪物表!$B:$B,C377,[1]怪物表!$C:$C,D377),"")</f>
        <v>1299108</v>
      </c>
      <c r="H377" s="8" t="str">
        <f>IF(G377="","",INDEX([1]怪物表!$C:$C,MATCH(G377,[1]怪物表!$A:$A,0)))</f>
        <v>盾兵1（灰）</v>
      </c>
      <c r="I377" s="4"/>
      <c r="J377" s="4" t="str">
        <f>IF(I377="","",INDEX([1]怪物阵型表!$B:$B,MATCH(I377,[1]怪物阵型表!$A:$A,0)))</f>
        <v/>
      </c>
      <c r="K377" s="4"/>
      <c r="L377" s="4"/>
      <c r="M377" s="4"/>
      <c r="N377" s="4"/>
      <c r="O377" s="4" t="str">
        <f>IF(N377="","",INDEX([2]物品表!$B:$B,MATCH(N377,[2]物品表!$A:$A,0)))</f>
        <v/>
      </c>
      <c r="P377" s="4"/>
      <c r="Q377" s="7" t="s">
        <v>31</v>
      </c>
      <c r="R377" s="7" t="s">
        <v>29</v>
      </c>
      <c r="S377" s="9">
        <f>INDEX('#怪物刷新配置索引'!$E:$E,MATCH(E377&amp;"-"&amp;F377,'#怪物刷新配置索引'!$D:$D,0),1)</f>
        <v>4</v>
      </c>
      <c r="T377" s="4"/>
      <c r="U377" s="9">
        <f>INDEX('#怪物刷新配置索引'!$F:$F,MATCH(E377&amp;"-"&amp;F377,'#怪物刷新配置索引'!$D:$D,0),1)</f>
        <v>4</v>
      </c>
      <c r="V377" s="7" t="str">
        <f t="shared" si="52"/>
        <v/>
      </c>
      <c r="W377" s="4"/>
      <c r="X377" s="4"/>
      <c r="Y377" s="4"/>
      <c r="Z377" s="28"/>
      <c r="AA377" s="77">
        <f>COUNTIF([3]经验升级表!$C:$C,"&lt;="&amp;SUMIFS($AB$4:AB377,$C$4:C377,C377))</f>
        <v>0</v>
      </c>
      <c r="AB377" s="77">
        <f>IFERROR(INDEX([1]怪物表!$U:$U,MATCH(G377,[1]怪物表!$A:$A,0),1)*S377/U377,0)*AC377</f>
        <v>0</v>
      </c>
      <c r="AC377" s="77">
        <f t="shared" si="46"/>
        <v>30</v>
      </c>
      <c r="AD377" s="77">
        <f>IFERROR(INDEX([1]怪物表!$J:$J,MATCH(G377,[1]怪物表!$A:$A,0),1),0)*AE377</f>
        <v>30</v>
      </c>
      <c r="AE377" s="77">
        <f t="shared" si="47"/>
        <v>30</v>
      </c>
    </row>
    <row r="378" spans="1:31" x14ac:dyDescent="0.45">
      <c r="A378" s="4"/>
      <c r="B378" s="7">
        <v>2991122</v>
      </c>
      <c r="C378" s="6" t="s">
        <v>206</v>
      </c>
      <c r="D378" s="4" t="s">
        <v>151</v>
      </c>
      <c r="E378" s="7">
        <v>30</v>
      </c>
      <c r="F378" s="4" t="s">
        <v>221</v>
      </c>
      <c r="G378" s="4">
        <f>IF(I378="",SUMIFS([1]怪物表!$A:$A,[1]怪物表!$B:$B,C378,[1]怪物表!$C:$C,D378),"")</f>
        <v>1299108</v>
      </c>
      <c r="H378" s="8" t="str">
        <f>IF(G378="","",INDEX([1]怪物表!$C:$C,MATCH(G378,[1]怪物表!$A:$A,0)))</f>
        <v>盾兵1（灰）</v>
      </c>
      <c r="I378" s="4"/>
      <c r="J378" s="4" t="str">
        <f>IF(I378="","",INDEX([1]怪物阵型表!$B:$B,MATCH(I378,[1]怪物阵型表!$A:$A,0)))</f>
        <v/>
      </c>
      <c r="K378" s="4"/>
      <c r="L378" s="4"/>
      <c r="M378" s="4"/>
      <c r="N378" s="4"/>
      <c r="O378" s="4" t="str">
        <f>IF(N378="","",INDEX([2]物品表!$B:$B,MATCH(N378,[2]物品表!$A:$A,0)))</f>
        <v/>
      </c>
      <c r="P378" s="4"/>
      <c r="Q378" s="7" t="s">
        <v>31</v>
      </c>
      <c r="R378" s="7" t="s">
        <v>29</v>
      </c>
      <c r="S378" s="9">
        <f>INDEX('#怪物刷新配置索引'!$E:$E,MATCH(E378&amp;"-"&amp;F378,'#怪物刷新配置索引'!$D:$D,0),1)</f>
        <v>4</v>
      </c>
      <c r="T378" s="4"/>
      <c r="U378" s="9">
        <f>INDEX('#怪物刷新配置索引'!$F:$F,MATCH(E378&amp;"-"&amp;F378,'#怪物刷新配置索引'!$D:$D,0),1)</f>
        <v>4</v>
      </c>
      <c r="V378" s="4" t="str">
        <f t="shared" si="52"/>
        <v/>
      </c>
      <c r="W378" s="4"/>
      <c r="X378" s="4"/>
      <c r="Y378" s="4"/>
      <c r="Z378" s="28"/>
      <c r="AA378" s="77">
        <f>COUNTIF([3]经验升级表!$C:$C,"&lt;="&amp;SUMIFS($AB$4:AB378,$C$4:C378,C378))</f>
        <v>0</v>
      </c>
      <c r="AB378" s="77">
        <f>IFERROR(INDEX([1]怪物表!$U:$U,MATCH(G378,[1]怪物表!$A:$A,0),1)*S378/U378,0)*AC378</f>
        <v>0</v>
      </c>
      <c r="AC378" s="77">
        <f t="shared" si="46"/>
        <v>30</v>
      </c>
      <c r="AD378" s="77">
        <f>IFERROR(INDEX([1]怪物表!$J:$J,MATCH(G378,[1]怪物表!$A:$A,0),1),0)*AE378</f>
        <v>30</v>
      </c>
      <c r="AE378" s="77">
        <f t="shared" si="47"/>
        <v>30</v>
      </c>
    </row>
    <row r="379" spans="1:31" x14ac:dyDescent="0.45">
      <c r="A379" s="4"/>
      <c r="B379" s="7">
        <v>2991123</v>
      </c>
      <c r="C379" s="6" t="s">
        <v>206</v>
      </c>
      <c r="D379" s="4" t="s">
        <v>170</v>
      </c>
      <c r="E379" s="7">
        <v>20</v>
      </c>
      <c r="F379" s="4" t="s">
        <v>221</v>
      </c>
      <c r="G379" s="4">
        <f>IF(I379="",SUMIFS([1]怪物表!$A:$A,[1]怪物表!$B:$B,C379,[1]怪物表!$C:$C,D379),"")</f>
        <v>1299107</v>
      </c>
      <c r="H379" s="8" t="str">
        <f>IF(G379="","",INDEX([1]怪物表!$C:$C,MATCH(G379,[1]怪物表!$A:$A,0)))</f>
        <v>骑兵2（灰）</v>
      </c>
      <c r="I379" s="4"/>
      <c r="J379" s="4" t="str">
        <f>IF(I379="","",INDEX([1]怪物阵型表!$B:$B,MATCH(I379,[1]怪物阵型表!$A:$A,0)))</f>
        <v/>
      </c>
      <c r="K379" s="4"/>
      <c r="L379" s="4"/>
      <c r="M379" s="4"/>
      <c r="N379" s="4"/>
      <c r="O379" s="4" t="str">
        <f>IF(N379="","",INDEX([2]物品表!$B:$B,MATCH(N379,[2]物品表!$A:$A,0)))</f>
        <v/>
      </c>
      <c r="P379" s="4"/>
      <c r="Q379" s="7" t="s">
        <v>31</v>
      </c>
      <c r="R379" s="7" t="s">
        <v>29</v>
      </c>
      <c r="S379" s="9">
        <f>INDEX('#怪物刷新配置索引'!$E:$E,MATCH(E379&amp;"-"&amp;F379,'#怪物刷新配置索引'!$D:$D,0),1)</f>
        <v>4</v>
      </c>
      <c r="T379" s="4"/>
      <c r="U379" s="9">
        <f>INDEX('#怪物刷新配置索引'!$F:$F,MATCH(E379&amp;"-"&amp;F379,'#怪物刷新配置索引'!$D:$D,0),1)</f>
        <v>6</v>
      </c>
      <c r="V379" s="4" t="str">
        <f t="shared" si="52"/>
        <v/>
      </c>
      <c r="W379" s="4"/>
      <c r="X379" s="7"/>
      <c r="Y379" s="7"/>
      <c r="Z379" s="28"/>
      <c r="AA379" s="77">
        <f>COUNTIF([3]经验升级表!$C:$C,"&lt;="&amp;SUMIFS($AB$4:AB379,$C$4:C379,C379))</f>
        <v>0</v>
      </c>
      <c r="AB379" s="77">
        <f>IFERROR(INDEX([1]怪物表!$U:$U,MATCH(G379,[1]怪物表!$A:$A,0),1)*S379/U379,0)*AC379</f>
        <v>0</v>
      </c>
      <c r="AC379" s="77">
        <f t="shared" si="46"/>
        <v>30</v>
      </c>
      <c r="AD379" s="77">
        <f>IFERROR(INDEX([1]怪物表!$J:$J,MATCH(G379,[1]怪物表!$A:$A,0),1),0)*AE379</f>
        <v>20</v>
      </c>
      <c r="AE379" s="77">
        <f t="shared" si="47"/>
        <v>20</v>
      </c>
    </row>
    <row r="380" spans="1:31" x14ac:dyDescent="0.45">
      <c r="A380" s="4"/>
      <c r="B380" s="7">
        <v>2991124</v>
      </c>
      <c r="C380" s="6" t="s">
        <v>206</v>
      </c>
      <c r="D380" s="4"/>
      <c r="E380" s="7"/>
      <c r="F380" s="4">
        <v>660</v>
      </c>
      <c r="G380" s="4"/>
      <c r="H380" s="8"/>
      <c r="I380" s="4"/>
      <c r="J380" s="4" t="str">
        <f>IF(I380="","",INDEX([1]怪物阵型表!$B:$B,MATCH(I380,[1]怪物阵型表!$A:$A,0)))</f>
        <v/>
      </c>
      <c r="K380" s="4">
        <v>299114</v>
      </c>
      <c r="L380" s="25" t="str" cm="1">
        <f t="array" ref="L380">INDEX(怪物链表!A:C,MATCH(怪物刷新表!K380&amp;C380,怪物链表!A:A&amp;怪物链表!C:C,),2)</f>
        <v>骤变_中级_100</v>
      </c>
      <c r="M380" s="4" t="str" cm="1">
        <f t="array" ref="M380">INDEX(怪物链表!A:D,MATCH(怪物刷新表!L380&amp;K380,怪物链表!B:B&amp;怪物链表!A:A,),4)</f>
        <v>540-570</v>
      </c>
      <c r="N380" s="4"/>
      <c r="O380" s="4" t="str">
        <f>IF(N380="","",INDEX([2]物品表!$B:$B,MATCH(N380,[2]物品表!$A:$A,0)))</f>
        <v/>
      </c>
      <c r="P380" s="4"/>
      <c r="Q380" s="7" t="s">
        <v>120</v>
      </c>
      <c r="R380" s="7" t="s">
        <v>29</v>
      </c>
      <c r="S380" s="9">
        <v>1</v>
      </c>
      <c r="T380" s="4"/>
      <c r="U380" s="9">
        <v>0</v>
      </c>
      <c r="V380" s="4" t="str">
        <f t="shared" si="52"/>
        <v/>
      </c>
      <c r="W380" s="4"/>
      <c r="X380" s="4"/>
      <c r="Y380" s="4"/>
      <c r="Z380" s="28"/>
      <c r="AA380" s="77">
        <f>COUNTIF([3]经验升级表!$C:$C,"&lt;="&amp;SUMIFS($AB$4:AB380,$C$4:C380,C380))</f>
        <v>0</v>
      </c>
      <c r="AB380" s="77">
        <f>IFERROR(INDEX([1]怪物表!$U:$U,MATCH(G380,[1]怪物表!$A:$A,0),1)*S380/U380,0)*AC380</f>
        <v>0</v>
      </c>
      <c r="AC380" s="77">
        <f t="shared" si="46"/>
        <v>1</v>
      </c>
      <c r="AD380" s="77">
        <f>IFERROR(INDEX([1]怪物表!$J:$J,MATCH(G380,[1]怪物表!$A:$A,0),1),0)*AE380</f>
        <v>0</v>
      </c>
      <c r="AE380" s="77">
        <f t="shared" si="47"/>
        <v>0</v>
      </c>
    </row>
    <row r="381" spans="1:31" x14ac:dyDescent="0.45">
      <c r="A381" s="4"/>
      <c r="B381" s="7">
        <v>2991125</v>
      </c>
      <c r="C381" s="6" t="s">
        <v>206</v>
      </c>
      <c r="D381" s="4"/>
      <c r="E381" s="7"/>
      <c r="F381" s="4">
        <v>660</v>
      </c>
      <c r="G381" s="4"/>
      <c r="H381" s="8"/>
      <c r="I381" s="4"/>
      <c r="J381" s="4" t="str">
        <f>IF(I381="","",INDEX([1]怪物阵型表!$B:$B,MATCH(I381,[1]怪物阵型表!$A:$A,0)))</f>
        <v/>
      </c>
      <c r="K381" s="4">
        <v>299115</v>
      </c>
      <c r="L381" s="25" t="str" cm="1">
        <f t="array" ref="L381">INDEX(怪物链表!A:C,MATCH(怪物刷新表!K381&amp;C381,怪物链表!A:A&amp;怪物链表!C:C,),2)</f>
        <v>骤变_特殊_50</v>
      </c>
      <c r="M381" s="4" t="str" cm="1">
        <f t="array" ref="M381">INDEX(怪物链表!A:D,MATCH(怪物刷新表!L381&amp;K381,怪物链表!B:B&amp;怪物链表!A:A,),4)</f>
        <v>540-570</v>
      </c>
      <c r="N381" s="4"/>
      <c r="O381" s="4" t="str">
        <f>IF(N381="","",INDEX([2]物品表!$B:$B,MATCH(N381,[2]物品表!$A:$A,0)))</f>
        <v/>
      </c>
      <c r="P381" s="4"/>
      <c r="Q381" s="7" t="s">
        <v>120</v>
      </c>
      <c r="R381" s="7" t="s">
        <v>29</v>
      </c>
      <c r="S381" s="9">
        <v>1</v>
      </c>
      <c r="T381" s="4"/>
      <c r="U381" s="9">
        <v>0</v>
      </c>
      <c r="V381" s="4" t="str">
        <f t="shared" si="52"/>
        <v/>
      </c>
      <c r="W381" s="4"/>
      <c r="X381" s="4"/>
      <c r="Y381" s="4"/>
      <c r="Z381" s="28"/>
      <c r="AA381" s="77">
        <f>COUNTIF([3]经验升级表!$C:$C,"&lt;="&amp;SUMIFS($AB$4:AB381,$C$4:C381,C381))</f>
        <v>0</v>
      </c>
      <c r="AB381" s="77">
        <f>IFERROR(INDEX([1]怪物表!$U:$U,MATCH(G381,[1]怪物表!$A:$A,0),1)*S381/U381,0)*AC381</f>
        <v>0</v>
      </c>
      <c r="AC381" s="77">
        <f t="shared" si="46"/>
        <v>1</v>
      </c>
      <c r="AD381" s="77">
        <f>IFERROR(INDEX([1]怪物表!$J:$J,MATCH(G381,[1]怪物表!$A:$A,0),1),0)*AE381</f>
        <v>0</v>
      </c>
      <c r="AE381" s="77">
        <f t="shared" si="47"/>
        <v>0</v>
      </c>
    </row>
    <row r="382" spans="1:31" x14ac:dyDescent="0.45">
      <c r="A382" s="4"/>
      <c r="B382" s="7">
        <v>2991126</v>
      </c>
      <c r="C382" s="6" t="s">
        <v>206</v>
      </c>
      <c r="D382" s="4" t="s">
        <v>151</v>
      </c>
      <c r="E382" s="7">
        <v>60</v>
      </c>
      <c r="F382" s="4" t="s">
        <v>223</v>
      </c>
      <c r="G382" s="4">
        <f>IF(I382="",SUMIFS([1]怪物表!$A:$A,[1]怪物表!$B:$B,C382,[1]怪物表!$C:$C,D382),"")</f>
        <v>1299108</v>
      </c>
      <c r="H382" s="8" t="str">
        <f>IF(G382="","",INDEX([1]怪物表!$C:$C,MATCH(G382,[1]怪物表!$A:$A,0)))</f>
        <v>盾兵1（灰）</v>
      </c>
      <c r="I382" s="4"/>
      <c r="J382" s="4" t="str">
        <f>IF(I382="","",INDEX([1]怪物阵型表!$B:$B,MATCH(I382,[1]怪物阵型表!$A:$A,0)))</f>
        <v/>
      </c>
      <c r="K382" s="4"/>
      <c r="L382" s="4"/>
      <c r="M382" s="4"/>
      <c r="N382" s="4"/>
      <c r="O382" s="4" t="str">
        <f>IF(N382="","",INDEX([2]物品表!$B:$B,MATCH(N382,[2]物品表!$A:$A,0)))</f>
        <v/>
      </c>
      <c r="P382" s="4"/>
      <c r="Q382" s="7" t="s">
        <v>31</v>
      </c>
      <c r="R382" s="7" t="s">
        <v>29</v>
      </c>
      <c r="S382" s="9">
        <f>INDEX('#怪物刷新配置索引'!$E:$E,MATCH(E382&amp;"-"&amp;F382,'#怪物刷新配置索引'!$D:$D,0),1)</f>
        <v>4</v>
      </c>
      <c r="T382" s="4"/>
      <c r="U382" s="9">
        <f>INDEX('#怪物刷新配置索引'!$F:$F,MATCH(E382&amp;"-"&amp;F382,'#怪物刷新配置索引'!$D:$D,0),1)</f>
        <v>2</v>
      </c>
      <c r="V382" s="4" t="str">
        <f t="shared" si="52"/>
        <v/>
      </c>
      <c r="W382" s="4"/>
      <c r="X382" s="4"/>
      <c r="Y382" s="7"/>
      <c r="Z382" s="28"/>
      <c r="AA382" s="77">
        <f>COUNTIF([3]经验升级表!$C:$C,"&lt;="&amp;SUMIFS($AB$4:AB382,$C$4:C382,C382))</f>
        <v>0</v>
      </c>
      <c r="AB382" s="77">
        <f>IFERROR(INDEX([1]怪物表!$U:$U,MATCH(G382,[1]怪物表!$A:$A,0),1)*S382/U382,0)*AC382</f>
        <v>0</v>
      </c>
      <c r="AC382" s="77">
        <f t="shared" si="46"/>
        <v>30</v>
      </c>
      <c r="AD382" s="77">
        <f>IFERROR(INDEX([1]怪物表!$J:$J,MATCH(G382,[1]怪物表!$A:$A,0),1),0)*AE382</f>
        <v>60</v>
      </c>
      <c r="AE382" s="77">
        <f t="shared" si="47"/>
        <v>60</v>
      </c>
    </row>
    <row r="383" spans="1:31" x14ac:dyDescent="0.45">
      <c r="A383" s="4"/>
      <c r="B383" s="7">
        <v>2991127</v>
      </c>
      <c r="C383" s="6" t="s">
        <v>206</v>
      </c>
      <c r="D383" s="4" t="s">
        <v>151</v>
      </c>
      <c r="E383" s="7">
        <v>120</v>
      </c>
      <c r="F383" s="4" t="s">
        <v>223</v>
      </c>
      <c r="G383" s="4">
        <f>IF(I383="",SUMIFS([1]怪物表!$A:$A,[1]怪物表!$B:$B,C383,[1]怪物表!$C:$C,D383),"")</f>
        <v>1299108</v>
      </c>
      <c r="H383" s="8" t="str">
        <f>IF(G383="","",INDEX([1]怪物表!$C:$C,MATCH(G383,[1]怪物表!$A:$A,0)))</f>
        <v>盾兵1（灰）</v>
      </c>
      <c r="I383" s="4"/>
      <c r="J383" s="4" t="str">
        <f>IF(I383="","",INDEX([1]怪物阵型表!$B:$B,MATCH(I383,[1]怪物阵型表!$A:$A,0)))</f>
        <v/>
      </c>
      <c r="K383" s="4"/>
      <c r="L383" s="4"/>
      <c r="M383" s="4"/>
      <c r="N383" s="4"/>
      <c r="O383" s="4" t="str">
        <f>IF(N383="","",INDEX([2]物品表!$B:$B,MATCH(N383,[2]物品表!$A:$A,0)))</f>
        <v/>
      </c>
      <c r="P383" s="4"/>
      <c r="Q383" s="7" t="s">
        <v>31</v>
      </c>
      <c r="R383" s="7" t="s">
        <v>29</v>
      </c>
      <c r="S383" s="9">
        <f>INDEX('#怪物刷新配置索引'!$E:$E,MATCH(E383&amp;"-"&amp;F383,'#怪物刷新配置索引'!$D:$D,0),1)</f>
        <v>4</v>
      </c>
      <c r="T383" s="4"/>
      <c r="U383" s="9">
        <f>INDEX('#怪物刷新配置索引'!$F:$F,MATCH(E383&amp;"-"&amp;F383,'#怪物刷新配置索引'!$D:$D,0),1)</f>
        <v>1</v>
      </c>
      <c r="V383" s="4" t="str">
        <f t="shared" si="52"/>
        <v/>
      </c>
      <c r="W383" s="4"/>
      <c r="X383" s="4"/>
      <c r="Y383" s="7"/>
      <c r="Z383" s="28"/>
      <c r="AA383" s="77">
        <f>COUNTIF([3]经验升级表!$C:$C,"&lt;="&amp;SUMIFS($AB$4:AB383,$C$4:C383,C383))</f>
        <v>0</v>
      </c>
      <c r="AB383" s="77">
        <f>IFERROR(INDEX([1]怪物表!$U:$U,MATCH(G383,[1]怪物表!$A:$A,0),1)*S383/U383,0)*AC383</f>
        <v>0</v>
      </c>
      <c r="AC383" s="77">
        <f t="shared" si="46"/>
        <v>30</v>
      </c>
      <c r="AD383" s="77">
        <f>IFERROR(INDEX([1]怪物表!$J:$J,MATCH(G383,[1]怪物表!$A:$A,0),1),0)*AE383</f>
        <v>120</v>
      </c>
      <c r="AE383" s="77">
        <f t="shared" si="47"/>
        <v>120</v>
      </c>
    </row>
    <row r="384" spans="1:31" x14ac:dyDescent="0.45">
      <c r="A384" s="4"/>
      <c r="B384" s="7">
        <v>2991128</v>
      </c>
      <c r="C384" s="6" t="s">
        <v>206</v>
      </c>
      <c r="D384" s="4" t="s">
        <v>170</v>
      </c>
      <c r="E384" s="7">
        <v>20</v>
      </c>
      <c r="F384" s="4" t="s">
        <v>223</v>
      </c>
      <c r="G384" s="4">
        <f>IF(I384="",SUMIFS([1]怪物表!$A:$A,[1]怪物表!$B:$B,C384,[1]怪物表!$C:$C,D384),"")</f>
        <v>1299107</v>
      </c>
      <c r="H384" s="8" t="str">
        <f>IF(G384="","",INDEX([1]怪物表!$C:$C,MATCH(G384,[1]怪物表!$A:$A,0)))</f>
        <v>骑兵2（灰）</v>
      </c>
      <c r="I384" s="4"/>
      <c r="J384" s="4" t="str">
        <f>IF(I384="","",INDEX([1]怪物阵型表!$B:$B,MATCH(I384,[1]怪物阵型表!$A:$A,0)))</f>
        <v/>
      </c>
      <c r="K384" s="4"/>
      <c r="L384" s="4"/>
      <c r="M384" s="4"/>
      <c r="N384" s="4"/>
      <c r="O384" s="4" t="str">
        <f>IF(N384="","",INDEX([2]物品表!$B:$B,MATCH(N384,[2]物品表!$A:$A,0)))</f>
        <v/>
      </c>
      <c r="P384" s="4"/>
      <c r="Q384" s="7" t="s">
        <v>31</v>
      </c>
      <c r="R384" s="7" t="s">
        <v>29</v>
      </c>
      <c r="S384" s="9">
        <f>INDEX('#怪物刷新配置索引'!$E:$E,MATCH(E384&amp;"-"&amp;F384,'#怪物刷新配置索引'!$D:$D,0),1)</f>
        <v>4</v>
      </c>
      <c r="T384" s="4"/>
      <c r="U384" s="9">
        <f>INDEX('#怪物刷新配置索引'!$F:$F,MATCH(E384&amp;"-"&amp;F384,'#怪物刷新配置索引'!$D:$D,0),1)</f>
        <v>6</v>
      </c>
      <c r="V384" s="4" t="str">
        <f t="shared" si="52"/>
        <v/>
      </c>
      <c r="W384" s="4"/>
      <c r="X384" s="7"/>
      <c r="Y384" s="7"/>
      <c r="Z384" s="28"/>
      <c r="AA384" s="77">
        <f>COUNTIF([3]经验升级表!$C:$C,"&lt;="&amp;SUMIFS($AB$4:AB384,$C$4:C384,C384))</f>
        <v>0</v>
      </c>
      <c r="AB384" s="77">
        <f>IFERROR(INDEX([1]怪物表!$U:$U,MATCH(G384,[1]怪物表!$A:$A,0),1)*S384/U384,0)*AC384</f>
        <v>0</v>
      </c>
      <c r="AC384" s="77">
        <f t="shared" si="46"/>
        <v>30</v>
      </c>
      <c r="AD384" s="77">
        <f>IFERROR(INDEX([1]怪物表!$J:$J,MATCH(G384,[1]怪物表!$A:$A,0),1),0)*AE384</f>
        <v>20</v>
      </c>
      <c r="AE384" s="77">
        <f t="shared" si="47"/>
        <v>20</v>
      </c>
    </row>
    <row r="385" spans="1:46" x14ac:dyDescent="0.45">
      <c r="A385" s="4"/>
      <c r="B385" s="7">
        <v>2991129</v>
      </c>
      <c r="C385" s="6" t="s">
        <v>206</v>
      </c>
      <c r="D385" s="4"/>
      <c r="E385" s="7"/>
      <c r="F385" s="4">
        <v>690</v>
      </c>
      <c r="G385" s="4"/>
      <c r="H385" s="8"/>
      <c r="I385" s="4"/>
      <c r="J385" s="4" t="str">
        <f>IF(I385="","",INDEX([1]怪物阵型表!$B:$B,MATCH(I385,[1]怪物阵型表!$A:$A,0)))</f>
        <v/>
      </c>
      <c r="K385" s="4">
        <v>299116</v>
      </c>
      <c r="L385" s="25" t="str" cm="1">
        <f t="array" ref="L385">INDEX(怪物链表!A:C,MATCH(怪物刷新表!K385&amp;C385,怪物链表!A:A&amp;怪物链表!C:C,),2)</f>
        <v>骤变_高级_100</v>
      </c>
      <c r="M385" s="4" t="str" cm="1">
        <f t="array" ref="M385">INDEX(怪物链表!A:D,MATCH(怪物刷新表!L385&amp;K385,怪物链表!B:B&amp;怪物链表!A:A,),4)</f>
        <v>570-600</v>
      </c>
      <c r="N385" s="4"/>
      <c r="O385" s="4" t="str">
        <f>IF(N385="","",INDEX([2]物品表!$B:$B,MATCH(N385,[2]物品表!$A:$A,0)))</f>
        <v/>
      </c>
      <c r="P385" s="4"/>
      <c r="Q385" s="7" t="s">
        <v>120</v>
      </c>
      <c r="R385" s="7" t="s">
        <v>29</v>
      </c>
      <c r="S385" s="9">
        <v>1</v>
      </c>
      <c r="T385" s="4"/>
      <c r="U385" s="9">
        <v>0</v>
      </c>
      <c r="V385" s="4" t="str">
        <f t="shared" si="52"/>
        <v/>
      </c>
      <c r="W385" s="4"/>
      <c r="X385" s="4"/>
      <c r="Y385" s="4"/>
      <c r="Z385" s="28"/>
      <c r="AA385" s="77">
        <f>COUNTIF([3]经验升级表!$C:$C,"&lt;="&amp;SUMIFS($AB$4:AB385,$C$4:C385,C385))</f>
        <v>0</v>
      </c>
      <c r="AB385" s="77">
        <f>IFERROR(INDEX([1]怪物表!$U:$U,MATCH(G385,[1]怪物表!$A:$A,0),1)*S385/U385,0)*AC385</f>
        <v>0</v>
      </c>
      <c r="AC385" s="77">
        <f t="shared" si="46"/>
        <v>1</v>
      </c>
      <c r="AD385" s="77">
        <f>IFERROR(INDEX([1]怪物表!$J:$J,MATCH(G385,[1]怪物表!$A:$A,0),1),0)*AE385</f>
        <v>0</v>
      </c>
      <c r="AE385" s="77">
        <f t="shared" si="47"/>
        <v>0</v>
      </c>
    </row>
    <row r="386" spans="1:46" x14ac:dyDescent="0.45">
      <c r="A386" s="4"/>
      <c r="B386" s="7">
        <v>2991130</v>
      </c>
      <c r="C386" s="6" t="s">
        <v>206</v>
      </c>
      <c r="D386" s="4" t="s">
        <v>151</v>
      </c>
      <c r="E386" s="7">
        <v>60</v>
      </c>
      <c r="F386" s="4" t="s">
        <v>225</v>
      </c>
      <c r="G386" s="4">
        <f>IF(I386="",SUMIFS([1]怪物表!$A:$A,[1]怪物表!$B:$B,C386,[1]怪物表!$C:$C,D386),"")</f>
        <v>1299108</v>
      </c>
      <c r="H386" s="8" t="str">
        <f>IF(G386="","",INDEX([1]怪物表!$C:$C,MATCH(G386,[1]怪物表!$A:$A,0)))</f>
        <v>盾兵1（灰）</v>
      </c>
      <c r="I386" s="4"/>
      <c r="J386" s="4" t="str">
        <f>IF(I386="","",INDEX([1]怪物阵型表!$B:$B,MATCH(I386,[1]怪物阵型表!$A:$A,0)))</f>
        <v/>
      </c>
      <c r="K386" s="4"/>
      <c r="L386" s="4"/>
      <c r="M386" s="4"/>
      <c r="N386" s="4"/>
      <c r="O386" s="4" t="str">
        <f>IF(N386="","",INDEX([2]物品表!$B:$B,MATCH(N386,[2]物品表!$A:$A,0)))</f>
        <v/>
      </c>
      <c r="P386" s="4"/>
      <c r="Q386" s="7" t="s">
        <v>31</v>
      </c>
      <c r="R386" s="7" t="s">
        <v>29</v>
      </c>
      <c r="S386" s="9">
        <f>INDEX('#怪物刷新配置索引'!$E:$E,MATCH(E386&amp;"-"&amp;F386,'#怪物刷新配置索引'!$D:$D,0),1)</f>
        <v>4</v>
      </c>
      <c r="T386" s="4"/>
      <c r="U386" s="9">
        <f>INDEX('#怪物刷新配置索引'!$F:$F,MATCH(E386&amp;"-"&amp;F386,'#怪物刷新配置索引'!$D:$D,0),1)</f>
        <v>2</v>
      </c>
      <c r="V386" s="4" t="str">
        <f t="shared" ref="V386:V388" si="53">IF(W386=1,"TID_Survivor_Notice_Occur_2",IF(W386=2,"TID_Survivor_Notice_Occur_1",""))</f>
        <v/>
      </c>
      <c r="W386" s="4"/>
      <c r="X386" s="4"/>
      <c r="Y386" s="7"/>
      <c r="Z386" s="28"/>
      <c r="AA386" s="77">
        <f>COUNTIF([3]经验升级表!$C:$C,"&lt;="&amp;SUMIFS($AB$4:AB386,$C$4:C386,C386))</f>
        <v>0</v>
      </c>
      <c r="AB386" s="77">
        <f>IFERROR(INDEX([1]怪物表!$U:$U,MATCH(G386,[1]怪物表!$A:$A,0),1)*S386/U386,0)*AC386</f>
        <v>0</v>
      </c>
      <c r="AC386" s="77">
        <f t="shared" si="46"/>
        <v>30</v>
      </c>
      <c r="AD386" s="77">
        <f>IFERROR(INDEX([1]怪物表!$J:$J,MATCH(G386,[1]怪物表!$A:$A,0),1),0)*AE386</f>
        <v>60</v>
      </c>
      <c r="AE386" s="77">
        <f t="shared" si="47"/>
        <v>60</v>
      </c>
    </row>
    <row r="387" spans="1:46" x14ac:dyDescent="0.45">
      <c r="A387" s="4"/>
      <c r="B387" s="7">
        <v>2991131</v>
      </c>
      <c r="C387" s="6" t="s">
        <v>206</v>
      </c>
      <c r="D387" s="4" t="s">
        <v>151</v>
      </c>
      <c r="E387" s="7">
        <v>90</v>
      </c>
      <c r="F387" s="4" t="s">
        <v>225</v>
      </c>
      <c r="G387" s="4">
        <f>IF(I387="",SUMIFS([1]怪物表!$A:$A,[1]怪物表!$B:$B,C387,[1]怪物表!$C:$C,D387),"")</f>
        <v>1299108</v>
      </c>
      <c r="H387" s="8" t="str">
        <f>IF(G387="","",INDEX([1]怪物表!$C:$C,MATCH(G387,[1]怪物表!$A:$A,0)))</f>
        <v>盾兵1（灰）</v>
      </c>
      <c r="I387" s="4"/>
      <c r="J387" s="4" t="str">
        <f>IF(I387="","",INDEX([1]怪物阵型表!$B:$B,MATCH(I387,[1]怪物阵型表!$A:$A,0)))</f>
        <v/>
      </c>
      <c r="K387" s="4"/>
      <c r="L387" s="4"/>
      <c r="M387" s="4"/>
      <c r="N387" s="4"/>
      <c r="O387" s="4" t="str">
        <f>IF(N387="","",INDEX([2]物品表!$B:$B,MATCH(N387,[2]物品表!$A:$A,0)))</f>
        <v/>
      </c>
      <c r="P387" s="4"/>
      <c r="Q387" s="7" t="s">
        <v>31</v>
      </c>
      <c r="R387" s="7" t="s">
        <v>29</v>
      </c>
      <c r="S387" s="9">
        <f>INDEX('#怪物刷新配置索引'!$E:$E,MATCH(E387&amp;"-"&amp;F387,'#怪物刷新配置索引'!$D:$D,0),1)</f>
        <v>3</v>
      </c>
      <c r="T387" s="4"/>
      <c r="U387" s="9">
        <f>INDEX('#怪物刷新配置索引'!$F:$F,MATCH(E387&amp;"-"&amp;F387,'#怪物刷新配置索引'!$D:$D,0),1)</f>
        <v>1</v>
      </c>
      <c r="V387" s="4" t="str">
        <f t="shared" si="53"/>
        <v/>
      </c>
      <c r="W387" s="4"/>
      <c r="X387" s="4"/>
      <c r="Y387" s="4"/>
      <c r="Z387" s="28"/>
      <c r="AA387" s="77">
        <f>COUNTIF([3]经验升级表!$C:$C,"&lt;="&amp;SUMIFS($AB$4:AB387,$C$4:C387,C387))</f>
        <v>0</v>
      </c>
      <c r="AB387" s="77">
        <f>IFERROR(INDEX([1]怪物表!$U:$U,MATCH(G387,[1]怪物表!$A:$A,0),1)*S387/U387,0)*AC387</f>
        <v>0</v>
      </c>
      <c r="AC387" s="77">
        <f t="shared" si="46"/>
        <v>30</v>
      </c>
      <c r="AD387" s="77">
        <f>IFERROR(INDEX([1]怪物表!$J:$J,MATCH(G387,[1]怪物表!$A:$A,0),1),0)*AE387</f>
        <v>90</v>
      </c>
      <c r="AE387" s="77">
        <f t="shared" si="47"/>
        <v>90</v>
      </c>
    </row>
    <row r="388" spans="1:46" x14ac:dyDescent="0.45">
      <c r="A388" s="4"/>
      <c r="B388" s="7">
        <v>2991132</v>
      </c>
      <c r="C388" s="6" t="s">
        <v>206</v>
      </c>
      <c r="D388" s="4" t="s">
        <v>208</v>
      </c>
      <c r="E388" s="7">
        <v>90</v>
      </c>
      <c r="F388" s="4" t="s">
        <v>225</v>
      </c>
      <c r="G388" s="4">
        <f>IF(I388="",SUMIFS([1]怪物表!$A:$A,[1]怪物表!$B:$B,C388,[1]怪物表!$C:$C,D388),"")</f>
        <v>1299109</v>
      </c>
      <c r="H388" s="8" t="str">
        <f>IF(G388="","",INDEX([1]怪物表!$C:$C,MATCH(G388,[1]怪物表!$A:$A,0)))</f>
        <v>盾兵2（红）</v>
      </c>
      <c r="I388" s="4"/>
      <c r="J388" s="4" t="str">
        <f>IF(I388="","",INDEX([1]怪物阵型表!$B:$B,MATCH(I388,[1]怪物阵型表!$A:$A,0)))</f>
        <v/>
      </c>
      <c r="K388" s="4"/>
      <c r="L388" s="4"/>
      <c r="M388" s="4"/>
      <c r="N388" s="4"/>
      <c r="O388" s="4" t="str">
        <f>IF(N388="","",INDEX([2]物品表!$B:$B,MATCH(N388,[2]物品表!$A:$A,0)))</f>
        <v/>
      </c>
      <c r="P388" s="4"/>
      <c r="Q388" s="7" t="s">
        <v>31</v>
      </c>
      <c r="R388" s="7" t="s">
        <v>29</v>
      </c>
      <c r="S388" s="9">
        <f>INDEX('#怪物刷新配置索引'!$E:$E,MATCH(E388&amp;"-"&amp;F388,'#怪物刷新配置索引'!$D:$D,0),1)</f>
        <v>3</v>
      </c>
      <c r="T388" s="4"/>
      <c r="U388" s="9">
        <f>INDEX('#怪物刷新配置索引'!$F:$F,MATCH(E388&amp;"-"&amp;F388,'#怪物刷新配置索引'!$D:$D,0),1)</f>
        <v>1</v>
      </c>
      <c r="V388" s="4" t="str">
        <f t="shared" si="53"/>
        <v/>
      </c>
      <c r="W388" s="4"/>
      <c r="X388" s="4"/>
      <c r="Y388" s="4"/>
      <c r="Z388" s="28"/>
      <c r="AA388" s="77">
        <f>COUNTIF([3]经验升级表!$C:$C,"&lt;="&amp;SUMIFS($AB$4:AB388,$C$4:C388,C388))</f>
        <v>0</v>
      </c>
      <c r="AB388" s="77">
        <f>IFERROR(INDEX([1]怪物表!$U:$U,MATCH(G388,[1]怪物表!$A:$A,0),1)*S388/U388,0)*AC388</f>
        <v>0</v>
      </c>
      <c r="AC388" s="77">
        <f t="shared" si="46"/>
        <v>30</v>
      </c>
      <c r="AD388" s="77">
        <f>IFERROR(INDEX([1]怪物表!$J:$J,MATCH(G388,[1]怪物表!$A:$A,0),1),0)*AE388</f>
        <v>90</v>
      </c>
      <c r="AE388" s="77">
        <f t="shared" si="47"/>
        <v>90</v>
      </c>
    </row>
    <row r="389" spans="1:46" s="47" customFormat="1" x14ac:dyDescent="0.45">
      <c r="A389" s="81"/>
      <c r="B389" s="82">
        <v>2991133</v>
      </c>
      <c r="C389" s="83" t="s">
        <v>206</v>
      </c>
      <c r="D389" s="81" t="s">
        <v>210</v>
      </c>
      <c r="E389" s="82"/>
      <c r="F389" s="81">
        <v>720</v>
      </c>
      <c r="G389" s="81">
        <f>IF(I389="",SUMIFS([1]怪物表!$A:$A,[1]怪物表!$B:$B,C389,[1]怪物表!$C:$C,D389),"")</f>
        <v>1299113</v>
      </c>
      <c r="H389" s="84" t="str">
        <f>IF(G389="","",INDEX([1]怪物表!$C:$C,MATCH(G389,[1]怪物表!$A:$A,0)))</f>
        <v>蛮族百夫长</v>
      </c>
      <c r="I389" s="81" t="s">
        <v>54</v>
      </c>
      <c r="J389" s="81" t="str">
        <f>IF(I389="","",INDEX([1]怪物阵型表!$B:$B,MATCH(I389,[1]怪物阵型表!$A:$A,0)))</f>
        <v/>
      </c>
      <c r="K389" s="81"/>
      <c r="L389" s="81"/>
      <c r="M389" s="81"/>
      <c r="N389" s="81"/>
      <c r="O389" s="81" t="str">
        <f>IF(N389="","",INDEX([2]物品表!$B:$B,MATCH(N389,[2]物品表!$A:$A,0)))</f>
        <v/>
      </c>
      <c r="P389" s="81"/>
      <c r="Q389" s="82" t="s">
        <v>120</v>
      </c>
      <c r="R389" s="82" t="s">
        <v>29</v>
      </c>
      <c r="S389" s="85">
        <v>1</v>
      </c>
      <c r="T389" s="81"/>
      <c r="U389" s="85">
        <v>0</v>
      </c>
      <c r="V389" s="81" t="str">
        <f>IF(W389=1,"TID_Survivor_Notice_Occur_2",IF(W389=2,"TID_Survivor_Notice_Occur_1",""))</f>
        <v>TID_Survivor_Notice_Occur_1</v>
      </c>
      <c r="W389" s="81">
        <v>2</v>
      </c>
      <c r="X389" s="81"/>
      <c r="Y389" s="81"/>
      <c r="Z389" s="86"/>
      <c r="AA389" s="77">
        <f>COUNTIF([3]经验升级表!$C:$C,"&lt;="&amp;SUMIFS($AB$4:AB389,$C$4:C389,C389))</f>
        <v>0</v>
      </c>
      <c r="AB389" s="77">
        <f>IFERROR(INDEX([1]怪物表!$U:$U,MATCH(G389,[1]怪物表!$A:$A,0),1)*S389/U389,0)*AC389</f>
        <v>0</v>
      </c>
      <c r="AC389" s="77">
        <f t="shared" ref="AC389:AC454" si="54">IFERROR(INDEX(_xlfn.TEXTSPLIT(F389,"-"),1,2)-INDEX(_xlfn.TEXTSPLIT(F389,"-"),1,1),1)</f>
        <v>1</v>
      </c>
      <c r="AD389" s="77">
        <f>IFERROR(INDEX([1]怪物表!$J:$J,MATCH(G389,[1]怪物表!$A:$A,0),1),0)*AE389</f>
        <v>0</v>
      </c>
      <c r="AE389" s="77">
        <f t="shared" ref="AE389:AE454" si="55">IFERROR(ROUNDUP(AC389*S389/U389,),0)</f>
        <v>0</v>
      </c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</row>
    <row r="390" spans="1:46" x14ac:dyDescent="0.45">
      <c r="A390" s="4"/>
      <c r="B390" s="7">
        <v>2991901</v>
      </c>
      <c r="C390" s="6" t="s">
        <v>206</v>
      </c>
      <c r="D390" s="4" t="s">
        <v>142</v>
      </c>
      <c r="E390" s="7"/>
      <c r="F390" s="4">
        <v>0</v>
      </c>
      <c r="G390" s="4"/>
      <c r="H390" s="8" t="str">
        <f>IF(G390="","",INDEX([1]怪物表!$C:$C,MATCH(G390,[1]怪物表!$A:$A,0)))</f>
        <v/>
      </c>
      <c r="I390" s="4"/>
      <c r="J390" s="4" t="str">
        <f>IF(I390="","",INDEX([1]怪物阵型表!$B:$B,MATCH(I390,[1]怪物阵型表!$A:$A,0)))</f>
        <v/>
      </c>
      <c r="K390" s="4"/>
      <c r="L390" s="4"/>
      <c r="M390" s="4"/>
      <c r="N390" s="4">
        <v>4</v>
      </c>
      <c r="O390" s="4" t="str">
        <f>IF(N390="","",INDEX([2]物品表!$B:$B,MATCH(N390,[2]物品表!$A:$A,0)))</f>
        <v>Survivor_Item_3</v>
      </c>
      <c r="P390" s="4"/>
      <c r="Q390" s="7" t="s">
        <v>302</v>
      </c>
      <c r="R390" s="7" t="s">
        <v>29</v>
      </c>
      <c r="S390" s="9">
        <v>8</v>
      </c>
      <c r="T390" s="4"/>
      <c r="U390" s="9">
        <v>0</v>
      </c>
      <c r="V390" s="4" t="str">
        <f t="shared" si="52"/>
        <v/>
      </c>
      <c r="W390" s="4"/>
      <c r="X390" s="4"/>
      <c r="Y390" s="4"/>
      <c r="Z390" s="28"/>
      <c r="AA390" s="77">
        <f>COUNTIF([3]经验升级表!$C:$C,"&lt;="&amp;SUMIFS($AB$4:AB390,$C$4:C390,C390))</f>
        <v>0</v>
      </c>
      <c r="AB390" s="77">
        <f>IFERROR(INDEX([1]怪物表!$U:$U,MATCH(G390,[1]怪物表!$A:$A,0),1)*S390/U390,0)*AC390</f>
        <v>0</v>
      </c>
      <c r="AC390" s="77">
        <f t="shared" si="54"/>
        <v>1</v>
      </c>
      <c r="AD390" s="77">
        <f>IFERROR(INDEX([1]怪物表!$J:$J,MATCH(G390,[1]怪物表!$A:$A,0),1),0)*AE390</f>
        <v>0</v>
      </c>
      <c r="AE390" s="77">
        <f t="shared" si="55"/>
        <v>0</v>
      </c>
    </row>
    <row r="391" spans="1:46" x14ac:dyDescent="0.45">
      <c r="A391" s="4"/>
      <c r="B391" s="7">
        <v>2991902</v>
      </c>
      <c r="C391" s="6" t="s">
        <v>206</v>
      </c>
      <c r="D391" s="4" t="s">
        <v>47</v>
      </c>
      <c r="E391" s="7"/>
      <c r="F391" s="4" t="s">
        <v>317</v>
      </c>
      <c r="G391" s="4"/>
      <c r="H391" s="8" t="str">
        <f>IF(G391="","",INDEX([1]怪物表!$C:$C,MATCH(G391,[1]怪物表!$A:$A,0)))</f>
        <v/>
      </c>
      <c r="I391" s="4"/>
      <c r="J391" s="4" t="str">
        <f>IF(I391="","",INDEX([1]怪物阵型表!$B:$B,MATCH(I391,[1]怪物阵型表!$A:$A,0)))</f>
        <v/>
      </c>
      <c r="K391" s="4"/>
      <c r="L391" s="4"/>
      <c r="M391" s="4"/>
      <c r="N391" s="4">
        <v>17</v>
      </c>
      <c r="O391" s="4" t="str">
        <f>IF(N391="","",INDEX([2]物品表!$B:$B,MATCH(N391,[2]物品表!$A:$A,0)))</f>
        <v>Survivor_Item_8</v>
      </c>
      <c r="P391" s="4"/>
      <c r="Q391" s="7" t="s">
        <v>107</v>
      </c>
      <c r="R391" s="7" t="s">
        <v>29</v>
      </c>
      <c r="S391" s="9">
        <v>1</v>
      </c>
      <c r="T391" s="4"/>
      <c r="U391" s="9">
        <v>16</v>
      </c>
      <c r="V391" s="4" t="str">
        <f t="shared" si="52"/>
        <v/>
      </c>
      <c r="W391" s="4"/>
      <c r="X391" s="4"/>
      <c r="Y391" s="4"/>
      <c r="Z391" s="28"/>
      <c r="AA391" s="77">
        <f>COUNTIF([3]经验升级表!$C:$C,"&lt;="&amp;SUMIFS($AB$4:AB391,$C$4:C391,C391))</f>
        <v>0</v>
      </c>
      <c r="AB391" s="77">
        <f>IFERROR(INDEX([1]怪物表!$U:$U,MATCH(G391,[1]怪物表!$A:$A,0),1)*S391/U391,0)*AC391</f>
        <v>0</v>
      </c>
      <c r="AC391" s="77">
        <f t="shared" si="54"/>
        <v>690</v>
      </c>
      <c r="AD391" s="77">
        <f>IFERROR(INDEX([1]怪物表!$J:$J,MATCH(G391,[1]怪物表!$A:$A,0),1),0)*AE391</f>
        <v>0</v>
      </c>
      <c r="AE391" s="77">
        <f t="shared" si="55"/>
        <v>44</v>
      </c>
    </row>
    <row r="392" spans="1:46" x14ac:dyDescent="0.45">
      <c r="A392" s="4"/>
      <c r="B392" s="7">
        <v>2991903</v>
      </c>
      <c r="C392" s="6" t="s">
        <v>206</v>
      </c>
      <c r="D392" s="4" t="s">
        <v>51</v>
      </c>
      <c r="E392" s="7"/>
      <c r="F392" s="4" t="s">
        <v>318</v>
      </c>
      <c r="G392" s="4"/>
      <c r="H392" s="8" t="str">
        <f>IF(G392="","",INDEX([1]怪物表!$C:$C,MATCH(G392,[1]怪物表!$A:$A,0)))</f>
        <v/>
      </c>
      <c r="I392" s="4"/>
      <c r="J392" s="4" t="str">
        <f>IF(I392="","",INDEX([1]怪物阵型表!$B:$B,MATCH(I392,[1]怪物阵型表!$A:$A,0)))</f>
        <v/>
      </c>
      <c r="K392" s="4"/>
      <c r="L392" s="4"/>
      <c r="M392" s="4"/>
      <c r="N392" s="4">
        <v>3001</v>
      </c>
      <c r="O392" s="4" t="str">
        <f>IF(N392="","",INDEX([2]物品表!$B:$B,MATCH(N392,[2]物品表!$A:$A,0)))</f>
        <v>Survivor_Item_8</v>
      </c>
      <c r="P392" s="4"/>
      <c r="Q392" s="7" t="s">
        <v>107</v>
      </c>
      <c r="R392" s="7" t="s">
        <v>29</v>
      </c>
      <c r="S392" s="9">
        <v>1</v>
      </c>
      <c r="T392" s="4"/>
      <c r="U392" s="9">
        <v>16</v>
      </c>
      <c r="V392" s="4" t="str">
        <f t="shared" si="52"/>
        <v/>
      </c>
      <c r="W392" s="4"/>
      <c r="X392" s="4"/>
      <c r="Y392" s="4"/>
      <c r="Z392" s="28"/>
      <c r="AA392" s="77">
        <f>COUNTIF([3]经验升级表!$C:$C,"&lt;="&amp;SUMIFS($AB$4:AB392,$C$4:C392,C392))</f>
        <v>0</v>
      </c>
      <c r="AB392" s="77">
        <f>IFERROR(INDEX([1]怪物表!$U:$U,MATCH(G392,[1]怪物表!$A:$A,0),1)*S392/U392,0)*AC392</f>
        <v>0</v>
      </c>
      <c r="AC392" s="77">
        <f t="shared" si="54"/>
        <v>700</v>
      </c>
      <c r="AD392" s="77">
        <f>IFERROR(INDEX([1]怪物表!$J:$J,MATCH(G392,[1]怪物表!$A:$A,0),1),0)*AE392</f>
        <v>0</v>
      </c>
      <c r="AE392" s="77">
        <f t="shared" si="55"/>
        <v>44</v>
      </c>
    </row>
    <row r="393" spans="1:46" x14ac:dyDescent="0.45">
      <c r="A393" s="4"/>
      <c r="B393" s="7">
        <v>2991904</v>
      </c>
      <c r="C393" s="6" t="s">
        <v>206</v>
      </c>
      <c r="D393" s="4" t="s">
        <v>383</v>
      </c>
      <c r="E393" s="7"/>
      <c r="F393" s="4">
        <v>180</v>
      </c>
      <c r="G393" s="81">
        <f>IF(I393="",SUMIFS([1]怪物表!$A:$A,[1]怪物表!$B:$B,C393,[1]怪物表!$C:$C,D393),"")</f>
        <v>1299117</v>
      </c>
      <c r="H393" s="84" t="str">
        <f>IF(G393="","",INDEX([1]怪物表!$C:$C,MATCH(G393,[1]怪物表!$A:$A,0)))</f>
        <v>塔罗牌_狼</v>
      </c>
      <c r="I393" s="4"/>
      <c r="J393" s="4"/>
      <c r="K393" s="4"/>
      <c r="L393" s="4"/>
      <c r="M393" s="4"/>
      <c r="N393" s="4"/>
      <c r="O393" s="4"/>
      <c r="P393" s="4" t="b">
        <v>1</v>
      </c>
      <c r="Q393" s="82" t="s">
        <v>120</v>
      </c>
      <c r="R393" s="82" t="s">
        <v>29</v>
      </c>
      <c r="S393" s="85">
        <v>1</v>
      </c>
      <c r="T393" s="81"/>
      <c r="U393" s="85">
        <v>0</v>
      </c>
      <c r="V393" s="4"/>
      <c r="W393" s="4"/>
      <c r="X393" s="4"/>
      <c r="Y393" s="4"/>
      <c r="Z393" s="28"/>
      <c r="AA393" s="77"/>
      <c r="AB393" s="77"/>
      <c r="AC393" s="77"/>
      <c r="AD393" s="77"/>
      <c r="AE393" s="77"/>
    </row>
    <row r="394" spans="1:46" x14ac:dyDescent="0.45">
      <c r="A394" s="4"/>
      <c r="B394" s="7">
        <v>2991905</v>
      </c>
      <c r="C394" s="6" t="s">
        <v>206</v>
      </c>
      <c r="D394" s="4" t="s">
        <v>383</v>
      </c>
      <c r="E394" s="7"/>
      <c r="F394" s="4">
        <v>330</v>
      </c>
      <c r="G394" s="81">
        <f>IF(I394="",SUMIFS([1]怪物表!$A:$A,[1]怪物表!$B:$B,C394,[1]怪物表!$C:$C,D394),"")</f>
        <v>1299117</v>
      </c>
      <c r="H394" s="84" t="str">
        <f>IF(G394="","",INDEX([1]怪物表!$C:$C,MATCH(G394,[1]怪物表!$A:$A,0)))</f>
        <v>塔罗牌_狼</v>
      </c>
      <c r="I394" s="4"/>
      <c r="J394" s="4"/>
      <c r="K394" s="4"/>
      <c r="L394" s="4"/>
      <c r="M394" s="4"/>
      <c r="N394" s="4"/>
      <c r="O394" s="4"/>
      <c r="P394" s="4" t="b">
        <v>1</v>
      </c>
      <c r="Q394" s="82" t="s">
        <v>120</v>
      </c>
      <c r="R394" s="82" t="s">
        <v>29</v>
      </c>
      <c r="S394" s="85">
        <v>1</v>
      </c>
      <c r="T394" s="81"/>
      <c r="U394" s="85">
        <v>0</v>
      </c>
      <c r="V394" s="4"/>
      <c r="W394" s="4"/>
      <c r="X394" s="4"/>
      <c r="Y394" s="4"/>
      <c r="Z394" s="28"/>
      <c r="AA394" s="77"/>
      <c r="AB394" s="77"/>
      <c r="AC394" s="77"/>
      <c r="AD394" s="77"/>
      <c r="AE394" s="77"/>
    </row>
    <row r="395" spans="1:46" s="44" customFormat="1" x14ac:dyDescent="0.45">
      <c r="A395" s="15">
        <v>2992</v>
      </c>
      <c r="B395" s="16">
        <v>2992001</v>
      </c>
      <c r="C395" s="17" t="s">
        <v>211</v>
      </c>
      <c r="D395" s="15" t="s">
        <v>122</v>
      </c>
      <c r="E395" s="15">
        <v>5</v>
      </c>
      <c r="F395" s="15">
        <v>0</v>
      </c>
      <c r="G395" s="15">
        <f>IF(I395="",SUMIFS([1]怪物表!$A:$A,[1]怪物表!$B:$B,C395,[1]怪物表!$C:$C,D395),"")</f>
        <v>1299202</v>
      </c>
      <c r="H395" s="18" t="str">
        <f>IF(G395="","",INDEX([1]怪物表!$C:$C,MATCH(G395,[1]怪物表!$A:$A,0)))</f>
        <v>小狼</v>
      </c>
      <c r="I395" s="15"/>
      <c r="J395" s="15" t="str">
        <f>IF(I395="","",INDEX([1]怪物阵型表!$B:$B,MATCH(I395,[1]怪物阵型表!$A:$A,0)))</f>
        <v/>
      </c>
      <c r="K395" s="15"/>
      <c r="L395" s="15"/>
      <c r="M395" s="15"/>
      <c r="N395" s="16"/>
      <c r="O395" s="16" t="str">
        <f>IF(N395="","",INDEX([2]物品表!$B:$B,MATCH(N395,[2]物品表!$A:$A,0)))</f>
        <v/>
      </c>
      <c r="P395" s="16"/>
      <c r="Q395" s="16" t="s">
        <v>107</v>
      </c>
      <c r="R395" s="16" t="s">
        <v>29</v>
      </c>
      <c r="S395" s="19">
        <v>5</v>
      </c>
      <c r="T395" s="15"/>
      <c r="U395" s="19">
        <v>0</v>
      </c>
      <c r="V395" s="15" t="str">
        <f t="shared" si="52"/>
        <v/>
      </c>
      <c r="W395" s="15"/>
      <c r="X395" s="15"/>
      <c r="Y395" s="15"/>
      <c r="Z395" s="76"/>
      <c r="AA395" s="77">
        <f>COUNTIF([3]经验升级表!$C:$C,"&lt;="&amp;SUMIFS($AB$4:AB395,$C$4:C395,C395))</f>
        <v>0</v>
      </c>
      <c r="AB395" s="77">
        <f>IFERROR(INDEX([1]怪物表!$U:$U,MATCH(G395,[1]怪物表!$A:$A,0),1)*S395/U395,0)*AC395</f>
        <v>0</v>
      </c>
      <c r="AC395" s="77">
        <f t="shared" si="54"/>
        <v>1</v>
      </c>
      <c r="AD395" s="77">
        <f>IFERROR(INDEX([1]怪物表!$J:$J,MATCH(G395,[1]怪物表!$A:$A,0),1),0)*AE395</f>
        <v>0</v>
      </c>
      <c r="AE395" s="77">
        <f t="shared" si="55"/>
        <v>0</v>
      </c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</row>
    <row r="396" spans="1:46" x14ac:dyDescent="0.45">
      <c r="A396" s="4"/>
      <c r="B396" s="7">
        <v>2992002</v>
      </c>
      <c r="C396" s="6" t="s">
        <v>211</v>
      </c>
      <c r="D396" s="4" t="s">
        <v>122</v>
      </c>
      <c r="E396" s="4">
        <v>10</v>
      </c>
      <c r="F396" s="4" t="s">
        <v>30</v>
      </c>
      <c r="G396" s="4">
        <f>IF(I396="",SUMIFS([1]怪物表!$A:$A,[1]怪物表!$B:$B,C396,[1]怪物表!$C:$C,D396),"")</f>
        <v>1299202</v>
      </c>
      <c r="H396" s="8" t="str">
        <f>IF(G396="","",INDEX([1]怪物表!$C:$C,MATCH(G396,[1]怪物表!$A:$A,0)))</f>
        <v>小狼</v>
      </c>
      <c r="I396" s="4"/>
      <c r="J396" s="4" t="str">
        <f>IF(I396="","",INDEX([1]怪物阵型表!$B:$B,MATCH(I396,[1]怪物阵型表!$A:$A,0)))</f>
        <v/>
      </c>
      <c r="K396" s="4"/>
      <c r="L396" s="4"/>
      <c r="M396" s="4"/>
      <c r="N396" s="4"/>
      <c r="O396" s="4" t="str">
        <f>IF(N396="","",INDEX([2]物品表!$B:$B,MATCH(N396,[2]物品表!$A:$A,0)))</f>
        <v/>
      </c>
      <c r="P396" s="4"/>
      <c r="Q396" s="7" t="s">
        <v>31</v>
      </c>
      <c r="R396" s="7" t="s">
        <v>29</v>
      </c>
      <c r="S396" s="9">
        <f>INDEX('#怪物刷新配置索引'!$E:$E,MATCH(E396&amp;"-"&amp;F396,'#怪物刷新配置索引'!$D:$D,0),1)</f>
        <v>1</v>
      </c>
      <c r="T396" s="4"/>
      <c r="U396" s="9">
        <f>INDEX('#怪物刷新配置索引'!$F:$F,MATCH(E396&amp;"-"&amp;F396,'#怪物刷新配置索引'!$D:$D,0),1)</f>
        <v>3</v>
      </c>
      <c r="V396" s="4" t="str">
        <f t="shared" si="52"/>
        <v/>
      </c>
      <c r="W396" s="4"/>
      <c r="X396" s="4"/>
      <c r="Y396" s="4"/>
      <c r="Z396" s="28"/>
      <c r="AA396" s="77">
        <f>COUNTIF([3]经验升级表!$C:$C,"&lt;="&amp;SUMIFS($AB$4:AB396,$C$4:C396,C396))</f>
        <v>0</v>
      </c>
      <c r="AB396" s="77">
        <f>IFERROR(INDEX([1]怪物表!$U:$U,MATCH(G396,[1]怪物表!$A:$A,0),1)*S396/U396,0)*AC396</f>
        <v>0</v>
      </c>
      <c r="AC396" s="77">
        <f t="shared" si="54"/>
        <v>30</v>
      </c>
      <c r="AD396" s="77">
        <f>IFERROR(INDEX([1]怪物表!$J:$J,MATCH(G396,[1]怪物表!$A:$A,0),1),0)*AE396</f>
        <v>10</v>
      </c>
      <c r="AE396" s="77">
        <f t="shared" si="55"/>
        <v>10</v>
      </c>
    </row>
    <row r="397" spans="1:46" x14ac:dyDescent="0.45">
      <c r="A397" s="4"/>
      <c r="B397" s="7">
        <v>2992003</v>
      </c>
      <c r="C397" s="6" t="s">
        <v>211</v>
      </c>
      <c r="D397" s="4" t="s">
        <v>122</v>
      </c>
      <c r="E397" s="4">
        <v>20</v>
      </c>
      <c r="F397" s="4" t="s">
        <v>30</v>
      </c>
      <c r="G397" s="4">
        <f>IF(I397="",SUMIFS([1]怪物表!$A:$A,[1]怪物表!$B:$B,C397,[1]怪物表!$C:$C,D397),"")</f>
        <v>1299202</v>
      </c>
      <c r="H397" s="8" t="str">
        <f>IF(G397="","",INDEX([1]怪物表!$C:$C,MATCH(G397,[1]怪物表!$A:$A,0)))</f>
        <v>小狼</v>
      </c>
      <c r="I397" s="4"/>
      <c r="J397" s="4" t="str">
        <f>IF(I397="","",INDEX([1]怪物阵型表!$B:$B,MATCH(I397,[1]怪物阵型表!$A:$A,0)))</f>
        <v/>
      </c>
      <c r="K397" s="4"/>
      <c r="L397" s="4"/>
      <c r="M397" s="4"/>
      <c r="N397" s="4"/>
      <c r="O397" s="4" t="str">
        <f>IF(N397="","",INDEX([2]物品表!$B:$B,MATCH(N397,[2]物品表!$A:$A,0)))</f>
        <v/>
      </c>
      <c r="P397" s="4"/>
      <c r="Q397" s="7" t="s">
        <v>31</v>
      </c>
      <c r="R397" s="7" t="s">
        <v>29</v>
      </c>
      <c r="S397" s="9">
        <f>INDEX('#怪物刷新配置索引'!$E:$E,MATCH(E397&amp;"-"&amp;F397,'#怪物刷新配置索引'!$D:$D,0),1)</f>
        <v>2</v>
      </c>
      <c r="T397" s="4"/>
      <c r="U397" s="9">
        <f>INDEX('#怪物刷新配置索引'!$F:$F,MATCH(E397&amp;"-"&amp;F397,'#怪物刷新配置索引'!$D:$D,0),1)</f>
        <v>3</v>
      </c>
      <c r="V397" s="4" t="str">
        <f t="shared" si="52"/>
        <v/>
      </c>
      <c r="W397" s="4"/>
      <c r="X397" s="4"/>
      <c r="Y397" s="4"/>
      <c r="Z397" s="28"/>
      <c r="AA397" s="77">
        <f>COUNTIF([3]经验升级表!$C:$C,"&lt;="&amp;SUMIFS($AB$4:AB397,$C$4:C397,C397))</f>
        <v>0</v>
      </c>
      <c r="AB397" s="77">
        <f>IFERROR(INDEX([1]怪物表!$U:$U,MATCH(G397,[1]怪物表!$A:$A,0),1)*S397/U397,0)*AC397</f>
        <v>0</v>
      </c>
      <c r="AC397" s="77">
        <f t="shared" si="54"/>
        <v>30</v>
      </c>
      <c r="AD397" s="77">
        <f>IFERROR(INDEX([1]怪物表!$J:$J,MATCH(G397,[1]怪物表!$A:$A,0),1),0)*AE397</f>
        <v>20</v>
      </c>
      <c r="AE397" s="77">
        <f t="shared" si="55"/>
        <v>20</v>
      </c>
    </row>
    <row r="398" spans="1:46" x14ac:dyDescent="0.45">
      <c r="A398" s="4"/>
      <c r="B398" s="7">
        <v>2992004</v>
      </c>
      <c r="C398" s="6" t="s">
        <v>211</v>
      </c>
      <c r="D398" s="4"/>
      <c r="E398" s="7"/>
      <c r="F398" s="4">
        <v>30</v>
      </c>
      <c r="G398" s="4" t="str">
        <f>IF(I398="",SUMIFS([1]怪物表!$A:$A,[1]怪物表!$B:$B,C398,[1]怪物表!$C:$C,D398),"")</f>
        <v/>
      </c>
      <c r="H398" s="8" t="str">
        <f>IF(G398="","",INDEX([1]怪物表!$C:$C,MATCH(G398,[1]怪物表!$A:$A,0)))</f>
        <v/>
      </c>
      <c r="I398" s="4">
        <v>299201</v>
      </c>
      <c r="J398" s="4" t="str">
        <f>IF(I398="","",INDEX([1]怪物阵型表!$B:$B,MATCH(I398,[1]怪物阵型表!$A:$A,0)))</f>
        <v>冲锋阵型</v>
      </c>
      <c r="K398" s="4"/>
      <c r="L398" s="4"/>
      <c r="M398" s="4"/>
      <c r="N398" s="4"/>
      <c r="O398" s="4" t="str">
        <f>IF(N398="","",INDEX([2]物品表!$B:$B,MATCH(N398,[2]物品表!$A:$A,0)))</f>
        <v/>
      </c>
      <c r="P398" s="4"/>
      <c r="Q398" s="7" t="s">
        <v>309</v>
      </c>
      <c r="R398" s="7" t="s">
        <v>29</v>
      </c>
      <c r="S398" s="9">
        <v>1</v>
      </c>
      <c r="T398" s="4"/>
      <c r="U398" s="9">
        <v>0</v>
      </c>
      <c r="V398" s="4" t="str">
        <f t="shared" si="52"/>
        <v/>
      </c>
      <c r="W398" s="4"/>
      <c r="X398" s="4"/>
      <c r="Y398" s="4"/>
      <c r="Z398" s="28"/>
      <c r="AA398" s="77">
        <f>COUNTIF([3]经验升级表!$C:$C,"&lt;="&amp;SUMIFS($AB$4:AB398,$C$4:C398,C398))</f>
        <v>0</v>
      </c>
      <c r="AB398" s="77">
        <f>IFERROR(INDEX([1]怪物表!$U:$U,MATCH(G398,[1]怪物表!$A:$A,0),1)*S398/U398,0)*AC398</f>
        <v>0</v>
      </c>
      <c r="AC398" s="77">
        <f t="shared" si="54"/>
        <v>1</v>
      </c>
      <c r="AD398" s="77">
        <f>IFERROR(INDEX([1]怪物表!$J:$J,MATCH(G398,[1]怪物表!$A:$A,0),1),0)*AE398</f>
        <v>0</v>
      </c>
      <c r="AE398" s="77">
        <f t="shared" si="55"/>
        <v>0</v>
      </c>
    </row>
    <row r="399" spans="1:46" x14ac:dyDescent="0.45">
      <c r="A399" s="4"/>
      <c r="B399" s="7">
        <v>2992005</v>
      </c>
      <c r="C399" s="6" t="s">
        <v>211</v>
      </c>
      <c r="D399" s="4" t="s">
        <v>122</v>
      </c>
      <c r="E399" s="4">
        <v>20</v>
      </c>
      <c r="F399" s="4" t="s">
        <v>43</v>
      </c>
      <c r="G399" s="4">
        <f>IF(I399="",SUMIFS([1]怪物表!$A:$A,[1]怪物表!$B:$B,C399,[1]怪物表!$C:$C,D399),"")</f>
        <v>1299202</v>
      </c>
      <c r="H399" s="8" t="str">
        <f>IF(G399="","",INDEX([1]怪物表!$C:$C,MATCH(G399,[1]怪物表!$A:$A,0)))</f>
        <v>小狼</v>
      </c>
      <c r="I399" s="4"/>
      <c r="J399" s="4" t="str">
        <f>IF(I399="","",INDEX([1]怪物阵型表!$B:$B,MATCH(I399,[1]怪物阵型表!$A:$A,0)))</f>
        <v/>
      </c>
      <c r="K399" s="4"/>
      <c r="L399" s="4"/>
      <c r="M399" s="4"/>
      <c r="N399" s="4"/>
      <c r="O399" s="4" t="str">
        <f>IF(N399="","",INDEX([2]物品表!$B:$B,MATCH(N399,[2]物品表!$A:$A,0)))</f>
        <v/>
      </c>
      <c r="P399" s="4"/>
      <c r="Q399" s="7" t="s">
        <v>31</v>
      </c>
      <c r="R399" s="7" t="s">
        <v>29</v>
      </c>
      <c r="S399" s="9">
        <f>INDEX('#怪物刷新配置索引'!$E:$E,MATCH(E399&amp;"-"&amp;F399,'#怪物刷新配置索引'!$D:$D,0),1)</f>
        <v>2</v>
      </c>
      <c r="T399" s="4"/>
      <c r="U399" s="9">
        <f>INDEX('#怪物刷新配置索引'!$F:$F,MATCH(E399&amp;"-"&amp;F399,'#怪物刷新配置索引'!$D:$D,0),1)</f>
        <v>3</v>
      </c>
      <c r="V399" s="4" t="str">
        <f t="shared" si="52"/>
        <v/>
      </c>
      <c r="W399" s="4"/>
      <c r="X399" s="4"/>
      <c r="Y399" s="4"/>
      <c r="Z399" s="28"/>
      <c r="AA399" s="77">
        <f>COUNTIF([3]经验升级表!$C:$C,"&lt;="&amp;SUMIFS($AB$4:AB399,$C$4:C399,C399))</f>
        <v>0</v>
      </c>
      <c r="AB399" s="77">
        <f>IFERROR(INDEX([1]怪物表!$U:$U,MATCH(G399,[1]怪物表!$A:$A,0),1)*S399/U399,0)*AC399</f>
        <v>0</v>
      </c>
      <c r="AC399" s="77">
        <f t="shared" si="54"/>
        <v>30</v>
      </c>
      <c r="AD399" s="77">
        <f>IFERROR(INDEX([1]怪物表!$J:$J,MATCH(G399,[1]怪物表!$A:$A,0),1),0)*AE399</f>
        <v>20</v>
      </c>
      <c r="AE399" s="77">
        <f t="shared" si="55"/>
        <v>20</v>
      </c>
    </row>
    <row r="400" spans="1:46" x14ac:dyDescent="0.45">
      <c r="A400" s="4"/>
      <c r="B400" s="7">
        <v>2992006</v>
      </c>
      <c r="C400" s="6" t="s">
        <v>211</v>
      </c>
      <c r="D400" s="4" t="s">
        <v>122</v>
      </c>
      <c r="E400" s="4">
        <v>20</v>
      </c>
      <c r="F400" s="4" t="s">
        <v>43</v>
      </c>
      <c r="G400" s="4">
        <f>IF(I400="",SUMIFS([1]怪物表!$A:$A,[1]怪物表!$B:$B,C400,[1]怪物表!$C:$C,D400),"")</f>
        <v>1299202</v>
      </c>
      <c r="H400" s="8" t="str">
        <f>IF(G400="","",INDEX([1]怪物表!$C:$C,MATCH(G400,[1]怪物表!$A:$A,0)))</f>
        <v>小狼</v>
      </c>
      <c r="I400" s="4"/>
      <c r="J400" s="4" t="str">
        <f>IF(I400="","",INDEX([1]怪物阵型表!$B:$B,MATCH(I400,[1]怪物阵型表!$A:$A,0)))</f>
        <v/>
      </c>
      <c r="K400" s="4"/>
      <c r="L400" s="4"/>
      <c r="M400" s="4"/>
      <c r="N400" s="4"/>
      <c r="O400" s="4" t="str">
        <f>IF(N400="","",INDEX([2]物品表!$B:$B,MATCH(N400,[2]物品表!$A:$A,0)))</f>
        <v/>
      </c>
      <c r="P400" s="4"/>
      <c r="Q400" s="7" t="s">
        <v>31</v>
      </c>
      <c r="R400" s="7" t="s">
        <v>29</v>
      </c>
      <c r="S400" s="9">
        <f>INDEX('#怪物刷新配置索引'!$E:$E,MATCH(E400&amp;"-"&amp;F400,'#怪物刷新配置索引'!$D:$D,0),1)</f>
        <v>2</v>
      </c>
      <c r="T400" s="4"/>
      <c r="U400" s="9">
        <f>INDEX('#怪物刷新配置索引'!$F:$F,MATCH(E400&amp;"-"&amp;F400,'#怪物刷新配置索引'!$D:$D,0),1)</f>
        <v>3</v>
      </c>
      <c r="V400" s="4" t="str">
        <f t="shared" si="52"/>
        <v/>
      </c>
      <c r="W400" s="4"/>
      <c r="X400" s="4"/>
      <c r="Y400" s="4"/>
      <c r="Z400" s="28"/>
      <c r="AA400" s="77">
        <f>COUNTIF([3]经验升级表!$C:$C,"&lt;="&amp;SUMIFS($AB$4:AB400,$C$4:C400,C400))</f>
        <v>0</v>
      </c>
      <c r="AB400" s="77">
        <f>IFERROR(INDEX([1]怪物表!$U:$U,MATCH(G400,[1]怪物表!$A:$A,0),1)*S400/U400,0)*AC400</f>
        <v>0</v>
      </c>
      <c r="AC400" s="77">
        <f t="shared" si="54"/>
        <v>30</v>
      </c>
      <c r="AD400" s="77">
        <f>IFERROR(INDEX([1]怪物表!$J:$J,MATCH(G400,[1]怪物表!$A:$A,0),1),0)*AE400</f>
        <v>20</v>
      </c>
      <c r="AE400" s="77">
        <f t="shared" si="55"/>
        <v>20</v>
      </c>
    </row>
    <row r="401" spans="1:31" x14ac:dyDescent="0.45">
      <c r="A401" s="4"/>
      <c r="B401" s="7">
        <v>2992007</v>
      </c>
      <c r="C401" s="6" t="s">
        <v>211</v>
      </c>
      <c r="D401" s="4" t="s">
        <v>166</v>
      </c>
      <c r="E401" s="4">
        <v>20</v>
      </c>
      <c r="F401" s="4" t="s">
        <v>43</v>
      </c>
      <c r="G401" s="4">
        <f>IF(I401="",SUMIFS([1]怪物表!$A:$A,[1]怪物表!$B:$B,C401,[1]怪物表!$C:$C,D401),"")</f>
        <v>1299204</v>
      </c>
      <c r="H401" s="8" t="str">
        <f>IF(G401="","",INDEX([1]怪物表!$C:$C,MATCH(G401,[1]怪物表!$A:$A,0)))</f>
        <v>剑兵1</v>
      </c>
      <c r="I401" s="4"/>
      <c r="J401" s="4" t="str">
        <f>IF(I401="","",INDEX([1]怪物阵型表!$B:$B,MATCH(I401,[1]怪物阵型表!$A:$A,0)))</f>
        <v/>
      </c>
      <c r="K401" s="4"/>
      <c r="L401" s="4"/>
      <c r="M401" s="4"/>
      <c r="N401" s="4"/>
      <c r="O401" s="4" t="str">
        <f>IF(N401="","",INDEX([2]物品表!$B:$B,MATCH(N401,[2]物品表!$A:$A,0)))</f>
        <v/>
      </c>
      <c r="P401" s="4"/>
      <c r="Q401" s="7" t="s">
        <v>31</v>
      </c>
      <c r="R401" s="7" t="s">
        <v>29</v>
      </c>
      <c r="S401" s="9">
        <f>INDEX('#怪物刷新配置索引'!$E:$E,MATCH(E401&amp;"-"&amp;F401,'#怪物刷新配置索引'!$D:$D,0),1)</f>
        <v>2</v>
      </c>
      <c r="T401" s="4"/>
      <c r="U401" s="9">
        <f>INDEX('#怪物刷新配置索引'!$F:$F,MATCH(E401&amp;"-"&amp;F401,'#怪物刷新配置索引'!$D:$D,0),1)</f>
        <v>3</v>
      </c>
      <c r="V401" s="4" t="str">
        <f t="shared" si="52"/>
        <v/>
      </c>
      <c r="W401" s="4"/>
      <c r="X401" s="4"/>
      <c r="Y401" s="4"/>
      <c r="Z401" s="28"/>
      <c r="AA401" s="77">
        <f>COUNTIF([3]经验升级表!$C:$C,"&lt;="&amp;SUMIFS($AB$4:AB401,$C$4:C401,C401))</f>
        <v>0</v>
      </c>
      <c r="AB401" s="77">
        <f>IFERROR(INDEX([1]怪物表!$U:$U,MATCH(G401,[1]怪物表!$A:$A,0),1)*S401/U401,0)*AC401</f>
        <v>0</v>
      </c>
      <c r="AC401" s="77">
        <f t="shared" si="54"/>
        <v>30</v>
      </c>
      <c r="AD401" s="77">
        <f>IFERROR(INDEX([1]怪物表!$J:$J,MATCH(G401,[1]怪物表!$A:$A,0),1),0)*AE401</f>
        <v>20</v>
      </c>
      <c r="AE401" s="77">
        <f t="shared" si="55"/>
        <v>20</v>
      </c>
    </row>
    <row r="402" spans="1:31" s="46" customFormat="1" x14ac:dyDescent="0.45">
      <c r="A402" s="20"/>
      <c r="B402" s="21">
        <v>2992008</v>
      </c>
      <c r="C402" s="22" t="s">
        <v>211</v>
      </c>
      <c r="D402" s="20" t="s">
        <v>148</v>
      </c>
      <c r="E402" s="21"/>
      <c r="F402" s="20">
        <v>60</v>
      </c>
      <c r="G402" s="20">
        <f>IF(I402="",SUMIFS([1]怪物表!$A:$A,[1]怪物表!$B:$B,C402,[1]怪物表!$C:$C,D402),"")</f>
        <v>1299210</v>
      </c>
      <c r="H402" s="23" t="str">
        <f>IF(G402="","",INDEX([1]怪物表!$C:$C,MATCH(G402,[1]怪物表!$A:$A,0)))</f>
        <v>狼人</v>
      </c>
      <c r="I402" s="20" t="s">
        <v>54</v>
      </c>
      <c r="J402" s="20" t="str">
        <f>IF(I402="","",INDEX([1]怪物阵型表!$B:$B,MATCH(I402,[1]怪物阵型表!$A:$A,0)))</f>
        <v/>
      </c>
      <c r="K402" s="20"/>
      <c r="L402" s="20"/>
      <c r="M402" s="20"/>
      <c r="N402" s="20"/>
      <c r="O402" s="20" t="str">
        <f>IF(N402="","",INDEX([2]物品表!$B:$B,MATCH(N402,[2]物品表!$A:$A,0)))</f>
        <v/>
      </c>
      <c r="P402" s="20"/>
      <c r="Q402" s="21" t="s">
        <v>120</v>
      </c>
      <c r="R402" s="21" t="s">
        <v>29</v>
      </c>
      <c r="S402" s="24">
        <v>1</v>
      </c>
      <c r="T402" s="20"/>
      <c r="U402" s="24">
        <v>0</v>
      </c>
      <c r="V402" s="20" t="str">
        <f t="shared" si="52"/>
        <v/>
      </c>
      <c r="W402" s="20"/>
      <c r="X402" s="20"/>
      <c r="Y402" s="20"/>
      <c r="Z402" s="79"/>
      <c r="AA402" s="79">
        <f>COUNTIF([3]经验升级表!$C:$C,"&lt;="&amp;SUMIFS($AB$4:AB402,$C$4:C402,C402))</f>
        <v>0</v>
      </c>
      <c r="AB402" s="79">
        <f>IFERROR(INDEX([1]怪物表!$U:$U,MATCH(G402,[1]怪物表!$A:$A,0),1)*S402/U402,0)*AC402</f>
        <v>0</v>
      </c>
      <c r="AC402" s="79">
        <f t="shared" si="54"/>
        <v>1</v>
      </c>
      <c r="AD402" s="79">
        <f>IFERROR(INDEX([1]怪物表!$J:$J,MATCH(G402,[1]怪物表!$A:$A,0),1),0)*AE402</f>
        <v>0</v>
      </c>
      <c r="AE402" s="79">
        <f t="shared" si="55"/>
        <v>0</v>
      </c>
    </row>
    <row r="403" spans="1:31" x14ac:dyDescent="0.45">
      <c r="A403" s="4"/>
      <c r="B403" s="7">
        <v>2992009</v>
      </c>
      <c r="C403" s="6" t="s">
        <v>211</v>
      </c>
      <c r="D403" s="4"/>
      <c r="E403" s="7"/>
      <c r="F403" s="4">
        <v>60</v>
      </c>
      <c r="G403" s="4" t="str">
        <f>IF(I403="",SUMIFS([1]怪物表!$A:$A,[1]怪物表!$B:$B,C403,[1]怪物表!$C:$C,D403),"")</f>
        <v/>
      </c>
      <c r="H403" s="8" t="str">
        <f>IF(G403="","",INDEX([1]怪物表!$C:$C,MATCH(G403,[1]怪物表!$A:$A,0)))</f>
        <v/>
      </c>
      <c r="I403" s="4">
        <v>299201</v>
      </c>
      <c r="J403" s="4" t="str">
        <f>IF(I403="","",INDEX([1]怪物阵型表!$B:$B,MATCH(I403,[1]怪物阵型表!$A:$A,0)))</f>
        <v>冲锋阵型</v>
      </c>
      <c r="K403" s="4"/>
      <c r="L403" s="4"/>
      <c r="M403" s="4"/>
      <c r="N403" s="4"/>
      <c r="O403" s="4" t="str">
        <f>IF(N403="","",INDEX([2]物品表!$B:$B,MATCH(N403,[2]物品表!$A:$A,0)))</f>
        <v/>
      </c>
      <c r="P403" s="4"/>
      <c r="Q403" s="7" t="s">
        <v>309</v>
      </c>
      <c r="R403" s="7" t="s">
        <v>29</v>
      </c>
      <c r="S403" s="9">
        <v>1</v>
      </c>
      <c r="T403" s="4"/>
      <c r="U403" s="9">
        <v>0</v>
      </c>
      <c r="V403" s="4" t="str">
        <f t="shared" si="52"/>
        <v/>
      </c>
      <c r="W403" s="4"/>
      <c r="X403" s="4"/>
      <c r="Y403" s="4"/>
      <c r="Z403" s="28"/>
      <c r="AA403" s="77">
        <f>COUNTIF([3]经验升级表!$C:$C,"&lt;="&amp;SUMIFS($AB$4:AB403,$C$4:C403,C403))</f>
        <v>0</v>
      </c>
      <c r="AB403" s="77">
        <f>IFERROR(INDEX([1]怪物表!$U:$U,MATCH(G403,[1]怪物表!$A:$A,0),1)*S403/U403,0)*AC403</f>
        <v>0</v>
      </c>
      <c r="AC403" s="77">
        <f t="shared" si="54"/>
        <v>1</v>
      </c>
      <c r="AD403" s="77">
        <f>IFERROR(INDEX([1]怪物表!$J:$J,MATCH(G403,[1]怪物表!$A:$A,0),1),0)*AE403</f>
        <v>0</v>
      </c>
      <c r="AE403" s="77">
        <f t="shared" si="55"/>
        <v>0</v>
      </c>
    </row>
    <row r="404" spans="1:31" x14ac:dyDescent="0.45">
      <c r="A404" s="4"/>
      <c r="B404" s="7">
        <v>2992010</v>
      </c>
      <c r="C404" s="6" t="s">
        <v>211</v>
      </c>
      <c r="D404" s="4"/>
      <c r="E404" s="7"/>
      <c r="F404" s="4">
        <v>60</v>
      </c>
      <c r="G404" s="4" t="str">
        <f>IF(I404="",SUMIFS([1]怪物表!$A:$A,[1]怪物表!$B:$B,C404,[1]怪物表!$C:$C,D404),"")</f>
        <v/>
      </c>
      <c r="H404" s="8" t="str">
        <f>IF(G404="","",INDEX([1]怪物表!$C:$C,MATCH(G404,[1]怪物表!$A:$A,0)))</f>
        <v/>
      </c>
      <c r="I404" s="4">
        <v>299201</v>
      </c>
      <c r="J404" s="4" t="str">
        <f>IF(I404="","",INDEX([1]怪物阵型表!$B:$B,MATCH(I404,[1]怪物阵型表!$A:$A,0)))</f>
        <v>冲锋阵型</v>
      </c>
      <c r="K404" s="4"/>
      <c r="L404" s="4"/>
      <c r="M404" s="4"/>
      <c r="N404" s="4"/>
      <c r="O404" s="4" t="str">
        <f>IF(N404="","",INDEX([2]物品表!$B:$B,MATCH(N404,[2]物品表!$A:$A,0)))</f>
        <v/>
      </c>
      <c r="P404" s="4"/>
      <c r="Q404" s="7" t="s">
        <v>309</v>
      </c>
      <c r="R404" s="7" t="s">
        <v>29</v>
      </c>
      <c r="S404" s="9">
        <v>1</v>
      </c>
      <c r="T404" s="4"/>
      <c r="U404" s="9">
        <v>0</v>
      </c>
      <c r="V404" s="4" t="str">
        <f t="shared" si="52"/>
        <v/>
      </c>
      <c r="W404" s="4"/>
      <c r="X404" s="4"/>
      <c r="Y404" s="4"/>
      <c r="Z404" s="28"/>
      <c r="AA404" s="77">
        <f>COUNTIF([3]经验升级表!$C:$C,"&lt;="&amp;SUMIFS($AB$4:AB404,$C$4:C404,C404))</f>
        <v>0</v>
      </c>
      <c r="AB404" s="77">
        <f>IFERROR(INDEX([1]怪物表!$U:$U,MATCH(G404,[1]怪物表!$A:$A,0),1)*S404/U404,0)*AC404</f>
        <v>0</v>
      </c>
      <c r="AC404" s="77">
        <f t="shared" si="54"/>
        <v>1</v>
      </c>
      <c r="AD404" s="77">
        <f>IFERROR(INDEX([1]怪物表!$J:$J,MATCH(G404,[1]怪物表!$A:$A,0),1),0)*AE404</f>
        <v>0</v>
      </c>
      <c r="AE404" s="77">
        <f t="shared" si="55"/>
        <v>0</v>
      </c>
    </row>
    <row r="405" spans="1:31" x14ac:dyDescent="0.45">
      <c r="A405" s="4"/>
      <c r="B405" s="7">
        <v>2992011</v>
      </c>
      <c r="C405" s="6" t="s">
        <v>211</v>
      </c>
      <c r="D405" s="4"/>
      <c r="E405" s="7"/>
      <c r="F405" s="4">
        <v>70</v>
      </c>
      <c r="G405" s="4" t="str">
        <f>IF(I405="",SUMIFS([1]怪物表!$A:$A,[1]怪物表!$B:$B,C405,[1]怪物表!$C:$C,D405),"")</f>
        <v/>
      </c>
      <c r="H405" s="8" t="str">
        <f>IF(G405="","",INDEX([1]怪物表!$C:$C,MATCH(G405,[1]怪物表!$A:$A,0)))</f>
        <v/>
      </c>
      <c r="I405" s="4">
        <v>299201</v>
      </c>
      <c r="J405" s="4" t="str">
        <f>IF(I405="","",INDEX([1]怪物阵型表!$B:$B,MATCH(I405,[1]怪物阵型表!$A:$A,0)))</f>
        <v>冲锋阵型</v>
      </c>
      <c r="K405" s="4"/>
      <c r="L405" s="4"/>
      <c r="M405" s="4"/>
      <c r="N405" s="4"/>
      <c r="O405" s="4" t="str">
        <f>IF(N405="","",INDEX([2]物品表!$B:$B,MATCH(N405,[2]物品表!$A:$A,0)))</f>
        <v/>
      </c>
      <c r="P405" s="4"/>
      <c r="Q405" s="7" t="s">
        <v>309</v>
      </c>
      <c r="R405" s="7" t="s">
        <v>29</v>
      </c>
      <c r="S405" s="9">
        <v>1</v>
      </c>
      <c r="T405" s="4"/>
      <c r="U405" s="9">
        <v>0</v>
      </c>
      <c r="V405" s="4" t="str">
        <f t="shared" si="52"/>
        <v/>
      </c>
      <c r="W405" s="4"/>
      <c r="X405" s="4"/>
      <c r="Y405" s="4"/>
      <c r="Z405" s="28"/>
      <c r="AA405" s="77">
        <f>COUNTIF([3]经验升级表!$C:$C,"&lt;="&amp;SUMIFS($AB$4:AB405,$C$4:C405,C405))</f>
        <v>0</v>
      </c>
      <c r="AB405" s="77">
        <f>IFERROR(INDEX([1]怪物表!$U:$U,MATCH(G405,[1]怪物表!$A:$A,0),1)*S405/U405,0)*AC405</f>
        <v>0</v>
      </c>
      <c r="AC405" s="77">
        <f t="shared" si="54"/>
        <v>1</v>
      </c>
      <c r="AD405" s="77">
        <f>IFERROR(INDEX([1]怪物表!$J:$J,MATCH(G405,[1]怪物表!$A:$A,0),1),0)*AE405</f>
        <v>0</v>
      </c>
      <c r="AE405" s="77">
        <f t="shared" si="55"/>
        <v>0</v>
      </c>
    </row>
    <row r="406" spans="1:31" x14ac:dyDescent="0.45">
      <c r="A406" s="4"/>
      <c r="B406" s="7">
        <v>2992012</v>
      </c>
      <c r="C406" s="6" t="s">
        <v>211</v>
      </c>
      <c r="D406" s="4"/>
      <c r="E406" s="7"/>
      <c r="F406" s="4">
        <v>70</v>
      </c>
      <c r="G406" s="4" t="str">
        <f>IF(I406="",SUMIFS([1]怪物表!$A:$A,[1]怪物表!$B:$B,C406,[1]怪物表!$C:$C,D406),"")</f>
        <v/>
      </c>
      <c r="H406" s="8" t="str">
        <f>IF(G406="","",INDEX([1]怪物表!$C:$C,MATCH(G406,[1]怪物表!$A:$A,0)))</f>
        <v/>
      </c>
      <c r="I406" s="4">
        <v>299201</v>
      </c>
      <c r="J406" s="4" t="str">
        <f>IF(I406="","",INDEX([1]怪物阵型表!$B:$B,MATCH(I406,[1]怪物阵型表!$A:$A,0)))</f>
        <v>冲锋阵型</v>
      </c>
      <c r="K406" s="4"/>
      <c r="L406" s="4"/>
      <c r="M406" s="4"/>
      <c r="N406" s="4"/>
      <c r="O406" s="4" t="str">
        <f>IF(N406="","",INDEX([2]物品表!$B:$B,MATCH(N406,[2]物品表!$A:$A,0)))</f>
        <v/>
      </c>
      <c r="P406" s="4"/>
      <c r="Q406" s="7" t="s">
        <v>309</v>
      </c>
      <c r="R406" s="7" t="s">
        <v>29</v>
      </c>
      <c r="S406" s="9">
        <v>1</v>
      </c>
      <c r="T406" s="4"/>
      <c r="U406" s="9">
        <v>0</v>
      </c>
      <c r="V406" s="4" t="str">
        <f t="shared" si="52"/>
        <v/>
      </c>
      <c r="W406" s="4"/>
      <c r="X406" s="4"/>
      <c r="Y406" s="4"/>
      <c r="Z406" s="28"/>
      <c r="AA406" s="77">
        <f>COUNTIF([3]经验升级表!$C:$C,"&lt;="&amp;SUMIFS($AB$4:AB406,$C$4:C406,C406))</f>
        <v>0</v>
      </c>
      <c r="AB406" s="77">
        <f>IFERROR(INDEX([1]怪物表!$U:$U,MATCH(G406,[1]怪物表!$A:$A,0),1)*S406/U406,0)*AC406</f>
        <v>0</v>
      </c>
      <c r="AC406" s="77">
        <f t="shared" si="54"/>
        <v>1</v>
      </c>
      <c r="AD406" s="77">
        <f>IFERROR(INDEX([1]怪物表!$J:$J,MATCH(G406,[1]怪物表!$A:$A,0),1),0)*AE406</f>
        <v>0</v>
      </c>
      <c r="AE406" s="77">
        <f t="shared" si="55"/>
        <v>0</v>
      </c>
    </row>
    <row r="407" spans="1:31" x14ac:dyDescent="0.45">
      <c r="A407" s="4"/>
      <c r="B407" s="7">
        <v>2992013</v>
      </c>
      <c r="C407" s="6" t="s">
        <v>211</v>
      </c>
      <c r="D407" s="4" t="s">
        <v>166</v>
      </c>
      <c r="E407" s="7">
        <v>45</v>
      </c>
      <c r="F407" s="4" t="s">
        <v>32</v>
      </c>
      <c r="G407" s="4">
        <f>IF(I407="",SUMIFS([1]怪物表!$A:$A,[1]怪物表!$B:$B,C407,[1]怪物表!$C:$C,D407),"")</f>
        <v>1299204</v>
      </c>
      <c r="H407" s="8" t="str">
        <f>IF(G407="","",INDEX([1]怪物表!$C:$C,MATCH(G407,[1]怪物表!$A:$A,0)))</f>
        <v>剑兵1</v>
      </c>
      <c r="I407" s="4"/>
      <c r="J407" s="4" t="str">
        <f>IF(I407="","",INDEX([1]怪物阵型表!$B:$B,MATCH(I407,[1]怪物阵型表!$A:$A,0)))</f>
        <v/>
      </c>
      <c r="K407" s="4"/>
      <c r="L407" s="4"/>
      <c r="M407" s="4"/>
      <c r="N407" s="4"/>
      <c r="O407" s="4" t="str">
        <f>IF(N407="","",INDEX([2]物品表!$B:$B,MATCH(N407,[2]物品表!$A:$A,0)))</f>
        <v/>
      </c>
      <c r="P407" s="4"/>
      <c r="Q407" s="7" t="s">
        <v>31</v>
      </c>
      <c r="R407" s="7" t="s">
        <v>29</v>
      </c>
      <c r="S407" s="9">
        <f>INDEX('#怪物刷新配置索引'!$E:$E,MATCH(E407&amp;"-"&amp;F407,'#怪物刷新配置索引'!$D:$D,0),1)</f>
        <v>3</v>
      </c>
      <c r="T407" s="4"/>
      <c r="U407" s="9">
        <f>INDEX('#怪物刷新配置索引'!$F:$F,MATCH(E407&amp;"-"&amp;F407,'#怪物刷新配置索引'!$D:$D,0),1)</f>
        <v>2</v>
      </c>
      <c r="V407" s="4" t="str">
        <f t="shared" si="52"/>
        <v/>
      </c>
      <c r="W407" s="4"/>
      <c r="X407" s="4"/>
      <c r="Y407" s="4"/>
      <c r="Z407" s="28"/>
      <c r="AA407" s="77">
        <f>COUNTIF([3]经验升级表!$C:$C,"&lt;="&amp;SUMIFS($AB$4:AB407,$C$4:C407,C407))</f>
        <v>0</v>
      </c>
      <c r="AB407" s="77">
        <f>IFERROR(INDEX([1]怪物表!$U:$U,MATCH(G407,[1]怪物表!$A:$A,0),1)*S407/U407,0)*AC407</f>
        <v>0</v>
      </c>
      <c r="AC407" s="77">
        <f t="shared" si="54"/>
        <v>30</v>
      </c>
      <c r="AD407" s="77">
        <f>IFERROR(INDEX([1]怪物表!$J:$J,MATCH(G407,[1]怪物表!$A:$A,0),1),0)*AE407</f>
        <v>45</v>
      </c>
      <c r="AE407" s="77">
        <f t="shared" si="55"/>
        <v>45</v>
      </c>
    </row>
    <row r="408" spans="1:31" x14ac:dyDescent="0.45">
      <c r="A408" s="4"/>
      <c r="B408" s="7">
        <v>2992014</v>
      </c>
      <c r="C408" s="6" t="s">
        <v>211</v>
      </c>
      <c r="D408" s="4" t="s">
        <v>166</v>
      </c>
      <c r="E408" s="7">
        <v>50</v>
      </c>
      <c r="F408" s="4" t="s">
        <v>32</v>
      </c>
      <c r="G408" s="4">
        <f>IF(I408="",SUMIFS([1]怪物表!$A:$A,[1]怪物表!$B:$B,C408,[1]怪物表!$C:$C,D408),"")</f>
        <v>1299204</v>
      </c>
      <c r="H408" s="8" t="str">
        <f>IF(G408="","",INDEX([1]怪物表!$C:$C,MATCH(G408,[1]怪物表!$A:$A,0)))</f>
        <v>剑兵1</v>
      </c>
      <c r="I408" s="4"/>
      <c r="J408" s="4" t="str">
        <f>IF(I408="","",INDEX([1]怪物阵型表!$B:$B,MATCH(I408,[1]怪物阵型表!$A:$A,0)))</f>
        <v/>
      </c>
      <c r="K408" s="4"/>
      <c r="L408" s="4"/>
      <c r="M408" s="4"/>
      <c r="N408" s="4"/>
      <c r="O408" s="4" t="str">
        <f>IF(N408="","",INDEX([2]物品表!$B:$B,MATCH(N408,[2]物品表!$A:$A,0)))</f>
        <v/>
      </c>
      <c r="P408" s="4"/>
      <c r="Q408" s="7" t="s">
        <v>31</v>
      </c>
      <c r="R408" s="7" t="s">
        <v>29</v>
      </c>
      <c r="S408" s="9">
        <f>INDEX('#怪物刷新配置索引'!$E:$E,MATCH(E408&amp;"-"&amp;F408,'#怪物刷新配置索引'!$D:$D,0),1)</f>
        <v>5</v>
      </c>
      <c r="T408" s="4"/>
      <c r="U408" s="9">
        <f>INDEX('#怪物刷新配置索引'!$F:$F,MATCH(E408&amp;"-"&amp;F408,'#怪物刷新配置索引'!$D:$D,0),1)</f>
        <v>3</v>
      </c>
      <c r="V408" s="4" t="str">
        <f t="shared" si="52"/>
        <v/>
      </c>
      <c r="W408" s="4"/>
      <c r="X408" s="4"/>
      <c r="Y408" s="4"/>
      <c r="Z408" s="28"/>
      <c r="AA408" s="77">
        <f>COUNTIF([3]经验升级表!$C:$C,"&lt;="&amp;SUMIFS($AB$4:AB408,$C$4:C408,C408))</f>
        <v>0</v>
      </c>
      <c r="AB408" s="77">
        <f>IFERROR(INDEX([1]怪物表!$U:$U,MATCH(G408,[1]怪物表!$A:$A,0),1)*S408/U408,0)*AC408</f>
        <v>0</v>
      </c>
      <c r="AC408" s="77">
        <f t="shared" si="54"/>
        <v>30</v>
      </c>
      <c r="AD408" s="77">
        <f>IFERROR(INDEX([1]怪物表!$J:$J,MATCH(G408,[1]怪物表!$A:$A,0),1),0)*AE408</f>
        <v>50</v>
      </c>
      <c r="AE408" s="77">
        <f t="shared" si="55"/>
        <v>50</v>
      </c>
    </row>
    <row r="409" spans="1:31" x14ac:dyDescent="0.45">
      <c r="A409" s="4"/>
      <c r="B409" s="7">
        <v>2992015</v>
      </c>
      <c r="C409" s="6" t="s">
        <v>211</v>
      </c>
      <c r="D409" s="4" t="s">
        <v>167</v>
      </c>
      <c r="E409" s="7">
        <v>10</v>
      </c>
      <c r="F409" s="4" t="s">
        <v>32</v>
      </c>
      <c r="G409" s="4">
        <f>IF(I409="",SUMIFS([1]怪物表!$A:$A,[1]怪物表!$B:$B,C409,[1]怪物表!$C:$C,D409),"")</f>
        <v>1299206</v>
      </c>
      <c r="H409" s="8" t="str">
        <f>IF(G409="","",INDEX([1]怪物表!$C:$C,MATCH(G409,[1]怪物表!$A:$A,0)))</f>
        <v>骑兵1</v>
      </c>
      <c r="I409" s="4"/>
      <c r="J409" s="4" t="str">
        <f>IF(I409="","",INDEX([1]怪物阵型表!$B:$B,MATCH(I409,[1]怪物阵型表!$A:$A,0)))</f>
        <v/>
      </c>
      <c r="K409" s="4"/>
      <c r="L409" s="4"/>
      <c r="M409" s="4"/>
      <c r="N409" s="4"/>
      <c r="O409" s="4" t="str">
        <f>IF(N409="","",INDEX([2]物品表!$B:$B,MATCH(N409,[2]物品表!$A:$A,0)))</f>
        <v/>
      </c>
      <c r="P409" s="4"/>
      <c r="Q409" s="7" t="s">
        <v>31</v>
      </c>
      <c r="R409" s="7" t="s">
        <v>29</v>
      </c>
      <c r="S409" s="9">
        <f>INDEX('#怪物刷新配置索引'!$E:$E,MATCH(E409&amp;"-"&amp;F409,'#怪物刷新配置索引'!$D:$D,0),1)</f>
        <v>1</v>
      </c>
      <c r="T409" s="4"/>
      <c r="U409" s="9">
        <f>INDEX('#怪物刷新配置索引'!$F:$F,MATCH(E409&amp;"-"&amp;F409,'#怪物刷新配置索引'!$D:$D,0),1)</f>
        <v>3</v>
      </c>
      <c r="V409" s="4" t="str">
        <f t="shared" si="52"/>
        <v/>
      </c>
      <c r="W409" s="4"/>
      <c r="X409" s="4"/>
      <c r="Y409" s="4"/>
      <c r="Z409" s="28"/>
      <c r="AA409" s="77">
        <f>COUNTIF([3]经验升级表!$C:$C,"&lt;="&amp;SUMIFS($AB$4:AB409,$C$4:C409,C409))</f>
        <v>0</v>
      </c>
      <c r="AB409" s="77">
        <f>IFERROR(INDEX([1]怪物表!$U:$U,MATCH(G409,[1]怪物表!$A:$A,0),1)*S409/U409,0)*AC409</f>
        <v>0</v>
      </c>
      <c r="AC409" s="77">
        <f t="shared" si="54"/>
        <v>30</v>
      </c>
      <c r="AD409" s="77">
        <f>IFERROR(INDEX([1]怪物表!$J:$J,MATCH(G409,[1]怪物表!$A:$A,0),1),0)*AE409</f>
        <v>10</v>
      </c>
      <c r="AE409" s="77">
        <f t="shared" si="55"/>
        <v>10</v>
      </c>
    </row>
    <row r="410" spans="1:31" x14ac:dyDescent="0.45">
      <c r="A410" s="4"/>
      <c r="B410" s="7">
        <v>2992016</v>
      </c>
      <c r="C410" s="6" t="s">
        <v>211</v>
      </c>
      <c r="D410" s="4" t="s">
        <v>166</v>
      </c>
      <c r="E410" s="7">
        <v>45</v>
      </c>
      <c r="F410" s="4" t="s">
        <v>58</v>
      </c>
      <c r="G410" s="4">
        <f>IF(I410="",SUMIFS([1]怪物表!$A:$A,[1]怪物表!$B:$B,C410,[1]怪物表!$C:$C,D410),"")</f>
        <v>1299204</v>
      </c>
      <c r="H410" s="8" t="str">
        <f>IF(G410="","",INDEX([1]怪物表!$C:$C,MATCH(G410,[1]怪物表!$A:$A,0)))</f>
        <v>剑兵1</v>
      </c>
      <c r="I410" s="4"/>
      <c r="J410" s="4" t="str">
        <f>IF(I410="","",INDEX([1]怪物阵型表!$B:$B,MATCH(I410,[1]怪物阵型表!$A:$A,0)))</f>
        <v/>
      </c>
      <c r="K410" s="4"/>
      <c r="L410" s="4"/>
      <c r="M410" s="4"/>
      <c r="N410" s="4"/>
      <c r="O410" s="4" t="str">
        <f>IF(N410="","",INDEX([2]物品表!$B:$B,MATCH(N410,[2]物品表!$A:$A,0)))</f>
        <v/>
      </c>
      <c r="P410" s="4"/>
      <c r="Q410" s="7" t="s">
        <v>31</v>
      </c>
      <c r="R410" s="7" t="s">
        <v>29</v>
      </c>
      <c r="S410" s="9">
        <f>INDEX('#怪物刷新配置索引'!$E:$E,MATCH(E410&amp;"-"&amp;F410,'#怪物刷新配置索引'!$D:$D,0),1)</f>
        <v>3</v>
      </c>
      <c r="T410" s="4"/>
      <c r="U410" s="9">
        <f>INDEX('#怪物刷新配置索引'!$F:$F,MATCH(E410&amp;"-"&amp;F410,'#怪物刷新配置索引'!$D:$D,0),1)</f>
        <v>2</v>
      </c>
      <c r="V410" s="4" t="str">
        <f t="shared" si="52"/>
        <v/>
      </c>
      <c r="W410" s="4"/>
      <c r="X410" s="4"/>
      <c r="Y410" s="4"/>
      <c r="Z410" s="28"/>
      <c r="AA410" s="77">
        <f>COUNTIF([3]经验升级表!$C:$C,"&lt;="&amp;SUMIFS($AB$4:AB410,$C$4:C410,C410))</f>
        <v>0</v>
      </c>
      <c r="AB410" s="77">
        <f>IFERROR(INDEX([1]怪物表!$U:$U,MATCH(G410,[1]怪物表!$A:$A,0),1)*S410/U410,0)*AC410</f>
        <v>0</v>
      </c>
      <c r="AC410" s="77">
        <f t="shared" si="54"/>
        <v>30</v>
      </c>
      <c r="AD410" s="77">
        <f>IFERROR(INDEX([1]怪物表!$J:$J,MATCH(G410,[1]怪物表!$A:$A,0),1),0)*AE410</f>
        <v>45</v>
      </c>
      <c r="AE410" s="77">
        <f t="shared" si="55"/>
        <v>45</v>
      </c>
    </row>
    <row r="411" spans="1:31" x14ac:dyDescent="0.45">
      <c r="A411" s="4"/>
      <c r="B411" s="7">
        <v>2992017</v>
      </c>
      <c r="C411" s="6" t="s">
        <v>211</v>
      </c>
      <c r="D411" s="4" t="s">
        <v>166</v>
      </c>
      <c r="E411" s="7">
        <v>60</v>
      </c>
      <c r="F411" s="4" t="s">
        <v>58</v>
      </c>
      <c r="G411" s="4">
        <f>IF(I411="",SUMIFS([1]怪物表!$A:$A,[1]怪物表!$B:$B,C411,[1]怪物表!$C:$C,D411),"")</f>
        <v>1299204</v>
      </c>
      <c r="H411" s="8" t="str">
        <f>IF(G411="","",INDEX([1]怪物表!$C:$C,MATCH(G411,[1]怪物表!$A:$A,0)))</f>
        <v>剑兵1</v>
      </c>
      <c r="I411" s="4"/>
      <c r="J411" s="4" t="str">
        <f>IF(I411="","",INDEX([1]怪物阵型表!$B:$B,MATCH(I411,[1]怪物阵型表!$A:$A,0)))</f>
        <v/>
      </c>
      <c r="K411" s="4"/>
      <c r="L411" s="4"/>
      <c r="M411" s="4"/>
      <c r="N411" s="4"/>
      <c r="O411" s="4" t="str">
        <f>IF(N411="","",INDEX([2]物品表!$B:$B,MATCH(N411,[2]物品表!$A:$A,0)))</f>
        <v/>
      </c>
      <c r="P411" s="4"/>
      <c r="Q411" s="7" t="s">
        <v>31</v>
      </c>
      <c r="R411" s="7" t="s">
        <v>29</v>
      </c>
      <c r="S411" s="9">
        <f>INDEX('#怪物刷新配置索引'!$E:$E,MATCH(E411&amp;"-"&amp;F411,'#怪物刷新配置索引'!$D:$D,0),1)</f>
        <v>2</v>
      </c>
      <c r="T411" s="4"/>
      <c r="U411" s="9">
        <f>INDEX('#怪物刷新配置索引'!$F:$F,MATCH(E411&amp;"-"&amp;F411,'#怪物刷新配置索引'!$D:$D,0),1)</f>
        <v>1</v>
      </c>
      <c r="V411" s="4" t="str">
        <f t="shared" si="52"/>
        <v/>
      </c>
      <c r="W411" s="4"/>
      <c r="X411" s="4"/>
      <c r="Y411" s="4"/>
      <c r="Z411" s="28"/>
      <c r="AA411" s="77">
        <f>COUNTIF([3]经验升级表!$C:$C,"&lt;="&amp;SUMIFS($AB$4:AB411,$C$4:C411,C411))</f>
        <v>0</v>
      </c>
      <c r="AB411" s="77">
        <f>IFERROR(INDEX([1]怪物表!$U:$U,MATCH(G411,[1]怪物表!$A:$A,0),1)*S411/U411,0)*AC411</f>
        <v>0</v>
      </c>
      <c r="AC411" s="77">
        <f t="shared" si="54"/>
        <v>30</v>
      </c>
      <c r="AD411" s="77">
        <f>IFERROR(INDEX([1]怪物表!$J:$J,MATCH(G411,[1]怪物表!$A:$A,0),1),0)*AE411</f>
        <v>60</v>
      </c>
      <c r="AE411" s="77">
        <f t="shared" si="55"/>
        <v>60</v>
      </c>
    </row>
    <row r="412" spans="1:31" x14ac:dyDescent="0.45">
      <c r="A412" s="4"/>
      <c r="B412" s="7">
        <v>2992018</v>
      </c>
      <c r="C412" s="6" t="s">
        <v>211</v>
      </c>
      <c r="D412" s="4" t="s">
        <v>167</v>
      </c>
      <c r="E412" s="7">
        <v>10</v>
      </c>
      <c r="F412" s="4" t="s">
        <v>58</v>
      </c>
      <c r="G412" s="4">
        <f>IF(I412="",SUMIFS([1]怪物表!$A:$A,[1]怪物表!$B:$B,C412,[1]怪物表!$C:$C,D412),"")</f>
        <v>1299206</v>
      </c>
      <c r="H412" s="8" t="str">
        <f>IF(G412="","",INDEX([1]怪物表!$C:$C,MATCH(G412,[1]怪物表!$A:$A,0)))</f>
        <v>骑兵1</v>
      </c>
      <c r="I412" s="4"/>
      <c r="J412" s="4" t="str">
        <f>IF(I412="","",INDEX([1]怪物阵型表!$B:$B,MATCH(I412,[1]怪物阵型表!$A:$A,0)))</f>
        <v/>
      </c>
      <c r="K412" s="4"/>
      <c r="L412" s="4"/>
      <c r="M412" s="4"/>
      <c r="N412" s="4"/>
      <c r="O412" s="4" t="str">
        <f>IF(N412="","",INDEX([2]物品表!$B:$B,MATCH(N412,[2]物品表!$A:$A,0)))</f>
        <v/>
      </c>
      <c r="P412" s="4"/>
      <c r="Q412" s="7" t="s">
        <v>31</v>
      </c>
      <c r="R412" s="7" t="s">
        <v>29</v>
      </c>
      <c r="S412" s="9">
        <f>INDEX('#怪物刷新配置索引'!$E:$E,MATCH(E412&amp;"-"&amp;F412,'#怪物刷新配置索引'!$D:$D,0),1)</f>
        <v>2</v>
      </c>
      <c r="T412" s="4"/>
      <c r="U412" s="9">
        <f>INDEX('#怪物刷新配置索引'!$F:$F,MATCH(E412&amp;"-"&amp;F412,'#怪物刷新配置索引'!$D:$D,0),1)</f>
        <v>6</v>
      </c>
      <c r="V412" s="4" t="str">
        <f t="shared" si="52"/>
        <v/>
      </c>
      <c r="W412" s="4"/>
      <c r="X412" s="4"/>
      <c r="Y412" s="4"/>
      <c r="Z412" s="28"/>
      <c r="AA412" s="77">
        <f>COUNTIF([3]经验升级表!$C:$C,"&lt;="&amp;SUMIFS($AB$4:AB412,$C$4:C412,C412))</f>
        <v>0</v>
      </c>
      <c r="AB412" s="77">
        <f>IFERROR(INDEX([1]怪物表!$U:$U,MATCH(G412,[1]怪物表!$A:$A,0),1)*S412/U412,0)*AC412</f>
        <v>0</v>
      </c>
      <c r="AC412" s="77">
        <f t="shared" si="54"/>
        <v>30</v>
      </c>
      <c r="AD412" s="77">
        <f>IFERROR(INDEX([1]怪物表!$J:$J,MATCH(G412,[1]怪物表!$A:$A,0),1),0)*AE412</f>
        <v>10</v>
      </c>
      <c r="AE412" s="77">
        <f t="shared" si="55"/>
        <v>10</v>
      </c>
    </row>
    <row r="413" spans="1:31" x14ac:dyDescent="0.45">
      <c r="A413" s="4"/>
      <c r="B413" s="7">
        <v>2992019</v>
      </c>
      <c r="C413" s="6" t="s">
        <v>211</v>
      </c>
      <c r="D413" s="4" t="s">
        <v>125</v>
      </c>
      <c r="E413" s="7">
        <v>45</v>
      </c>
      <c r="F413" s="4" t="s">
        <v>38</v>
      </c>
      <c r="G413" s="4">
        <f>IF(I413="",SUMIFS([1]怪物表!$A:$A,[1]怪物表!$B:$B,C413,[1]怪物表!$C:$C,D413),"")</f>
        <v>1299203</v>
      </c>
      <c r="H413" s="8" t="str">
        <f>IF(G413="","",INDEX([1]怪物表!$C:$C,MATCH(G413,[1]怪物表!$A:$A,0)))</f>
        <v>小熊</v>
      </c>
      <c r="I413" s="4"/>
      <c r="J413" s="4" t="str">
        <f>IF(I413="","",INDEX([1]怪物阵型表!$B:$B,MATCH(I413,[1]怪物阵型表!$A:$A,0)))</f>
        <v/>
      </c>
      <c r="K413" s="4"/>
      <c r="L413" s="4"/>
      <c r="M413" s="4"/>
      <c r="N413" s="4"/>
      <c r="O413" s="4" t="str">
        <f>IF(N413="","",INDEX([2]物品表!$B:$B,MATCH(N413,[2]物品表!$A:$A,0)))</f>
        <v/>
      </c>
      <c r="P413" s="4"/>
      <c r="Q413" s="7" t="s">
        <v>31</v>
      </c>
      <c r="R413" s="7" t="s">
        <v>29</v>
      </c>
      <c r="S413" s="9">
        <f>INDEX('#怪物刷新配置索引'!$E:$E,MATCH(E413&amp;"-"&amp;F413,'#怪物刷新配置索引'!$D:$D,0),1)</f>
        <v>3</v>
      </c>
      <c r="T413" s="4"/>
      <c r="U413" s="9">
        <f>INDEX('#怪物刷新配置索引'!$F:$F,MATCH(E413&amp;"-"&amp;F413,'#怪物刷新配置索引'!$D:$D,0),1)</f>
        <v>2</v>
      </c>
      <c r="V413" s="4" t="str">
        <f t="shared" si="52"/>
        <v/>
      </c>
      <c r="W413" s="4"/>
      <c r="X413" s="4"/>
      <c r="Y413" s="4"/>
      <c r="Z413" s="28"/>
      <c r="AA413" s="77">
        <f>COUNTIF([3]经验升级表!$C:$C,"&lt;="&amp;SUMIFS($AB$4:AB413,$C$4:C413,C413))</f>
        <v>0</v>
      </c>
      <c r="AB413" s="77">
        <f>IFERROR(INDEX([1]怪物表!$U:$U,MATCH(G413,[1]怪物表!$A:$A,0),1)*S413/U413,0)*AC413</f>
        <v>0</v>
      </c>
      <c r="AC413" s="77">
        <f t="shared" si="54"/>
        <v>30</v>
      </c>
      <c r="AD413" s="77">
        <f>IFERROR(INDEX([1]怪物表!$J:$J,MATCH(G413,[1]怪物表!$A:$A,0),1),0)*AE413</f>
        <v>45</v>
      </c>
      <c r="AE413" s="77">
        <f t="shared" si="55"/>
        <v>45</v>
      </c>
    </row>
    <row r="414" spans="1:31" x14ac:dyDescent="0.45">
      <c r="A414" s="4"/>
      <c r="B414" s="7">
        <v>2992020</v>
      </c>
      <c r="C414" s="6" t="s">
        <v>211</v>
      </c>
      <c r="D414" s="4" t="s">
        <v>125</v>
      </c>
      <c r="E414" s="7">
        <v>45</v>
      </c>
      <c r="F414" s="4" t="s">
        <v>38</v>
      </c>
      <c r="G414" s="4">
        <f>IF(I414="",SUMIFS([1]怪物表!$A:$A,[1]怪物表!$B:$B,C414,[1]怪物表!$C:$C,D414),"")</f>
        <v>1299203</v>
      </c>
      <c r="H414" s="8" t="str">
        <f>IF(G414="","",INDEX([1]怪物表!$C:$C,MATCH(G414,[1]怪物表!$A:$A,0)))</f>
        <v>小熊</v>
      </c>
      <c r="I414" s="4"/>
      <c r="J414" s="4" t="str">
        <f>IF(I414="","",INDEX([1]怪物阵型表!$B:$B,MATCH(I414,[1]怪物阵型表!$A:$A,0)))</f>
        <v/>
      </c>
      <c r="K414" s="4"/>
      <c r="L414" s="4"/>
      <c r="M414" s="4"/>
      <c r="N414" s="4"/>
      <c r="O414" s="4" t="str">
        <f>IF(N414="","",INDEX([2]物品表!$B:$B,MATCH(N414,[2]物品表!$A:$A,0)))</f>
        <v/>
      </c>
      <c r="P414" s="4"/>
      <c r="Q414" s="7" t="s">
        <v>31</v>
      </c>
      <c r="R414" s="7" t="s">
        <v>29</v>
      </c>
      <c r="S414" s="9">
        <f>INDEX('#怪物刷新配置索引'!$E:$E,MATCH(E414&amp;"-"&amp;F414,'#怪物刷新配置索引'!$D:$D,0),1)</f>
        <v>3</v>
      </c>
      <c r="T414" s="4"/>
      <c r="U414" s="9">
        <f>INDEX('#怪物刷新配置索引'!$F:$F,MATCH(E414&amp;"-"&amp;F414,'#怪物刷新配置索引'!$D:$D,0),1)</f>
        <v>2</v>
      </c>
      <c r="V414" s="4" t="str">
        <f t="shared" si="52"/>
        <v/>
      </c>
      <c r="W414" s="4"/>
      <c r="X414" s="4"/>
      <c r="Y414" s="4"/>
      <c r="Z414" s="28"/>
      <c r="AA414" s="77">
        <f>COUNTIF([3]经验升级表!$C:$C,"&lt;="&amp;SUMIFS($AB$4:AB414,$C$4:C414,C414))</f>
        <v>0</v>
      </c>
      <c r="AB414" s="77">
        <f>IFERROR(INDEX([1]怪物表!$U:$U,MATCH(G414,[1]怪物表!$A:$A,0),1)*S414/U414,0)*AC414</f>
        <v>0</v>
      </c>
      <c r="AC414" s="77">
        <f t="shared" si="54"/>
        <v>30</v>
      </c>
      <c r="AD414" s="77">
        <f>IFERROR(INDEX([1]怪物表!$J:$J,MATCH(G414,[1]怪物表!$A:$A,0),1),0)*AE414</f>
        <v>45</v>
      </c>
      <c r="AE414" s="77">
        <f t="shared" si="55"/>
        <v>45</v>
      </c>
    </row>
    <row r="415" spans="1:31" x14ac:dyDescent="0.45">
      <c r="A415" s="4"/>
      <c r="B415" s="7">
        <v>2992021</v>
      </c>
      <c r="C415" s="6" t="s">
        <v>211</v>
      </c>
      <c r="D415" s="4" t="s">
        <v>125</v>
      </c>
      <c r="E415" s="7">
        <v>30</v>
      </c>
      <c r="F415" s="4" t="s">
        <v>38</v>
      </c>
      <c r="G415" s="4">
        <f>IF(I415="",SUMIFS([1]怪物表!$A:$A,[1]怪物表!$B:$B,C415,[1]怪物表!$C:$C,D415),"")</f>
        <v>1299203</v>
      </c>
      <c r="H415" s="8" t="str">
        <f>IF(G415="","",INDEX([1]怪物表!$C:$C,MATCH(G415,[1]怪物表!$A:$A,0)))</f>
        <v>小熊</v>
      </c>
      <c r="I415" s="4"/>
      <c r="J415" s="4" t="str">
        <f>IF(I415="","",INDEX([1]怪物阵型表!$B:$B,MATCH(I415,[1]怪物阵型表!$A:$A,0)))</f>
        <v/>
      </c>
      <c r="K415" s="4"/>
      <c r="L415" s="4"/>
      <c r="M415" s="4"/>
      <c r="N415" s="4"/>
      <c r="O415" s="4" t="str">
        <f>IF(N415="","",INDEX([2]物品表!$B:$B,MATCH(N415,[2]物品表!$A:$A,0)))</f>
        <v/>
      </c>
      <c r="P415" s="4"/>
      <c r="Q415" s="7" t="s">
        <v>31</v>
      </c>
      <c r="R415" s="7" t="s">
        <v>29</v>
      </c>
      <c r="S415" s="9">
        <f>INDEX('#怪物刷新配置索引'!$E:$E,MATCH(E415&amp;"-"&amp;F415,'#怪物刷新配置索引'!$D:$D,0),1)</f>
        <v>2</v>
      </c>
      <c r="T415" s="4"/>
      <c r="U415" s="9">
        <f>INDEX('#怪物刷新配置索引'!$F:$F,MATCH(E415&amp;"-"&amp;F415,'#怪物刷新配置索引'!$D:$D,0),1)</f>
        <v>2</v>
      </c>
      <c r="V415" s="4" t="str">
        <f t="shared" si="52"/>
        <v/>
      </c>
      <c r="W415" s="4"/>
      <c r="X415" s="4"/>
      <c r="Y415" s="4"/>
      <c r="Z415" s="28"/>
      <c r="AA415" s="77">
        <f>COUNTIF([3]经验升级表!$C:$C,"&lt;="&amp;SUMIFS($AB$4:AB415,$C$4:C415,C415))</f>
        <v>0</v>
      </c>
      <c r="AB415" s="77">
        <f>IFERROR(INDEX([1]怪物表!$U:$U,MATCH(G415,[1]怪物表!$A:$A,0),1)*S415/U415,0)*AC415</f>
        <v>0</v>
      </c>
      <c r="AC415" s="77">
        <f t="shared" si="54"/>
        <v>30</v>
      </c>
      <c r="AD415" s="77">
        <f>IFERROR(INDEX([1]怪物表!$J:$J,MATCH(G415,[1]怪物表!$A:$A,0),1),0)*AE415</f>
        <v>30</v>
      </c>
      <c r="AE415" s="77">
        <f t="shared" si="55"/>
        <v>30</v>
      </c>
    </row>
    <row r="416" spans="1:31" x14ac:dyDescent="0.45">
      <c r="A416" s="4"/>
      <c r="B416" s="7">
        <v>2992022</v>
      </c>
      <c r="C416" s="6" t="s">
        <v>211</v>
      </c>
      <c r="D416" s="4" t="s">
        <v>167</v>
      </c>
      <c r="E416" s="7">
        <v>10</v>
      </c>
      <c r="F416" s="4" t="s">
        <v>38</v>
      </c>
      <c r="G416" s="4">
        <f>IF(I416="",SUMIFS([1]怪物表!$A:$A,[1]怪物表!$B:$B,C416,[1]怪物表!$C:$C,D416),"")</f>
        <v>1299206</v>
      </c>
      <c r="H416" s="8" t="str">
        <f>IF(G416="","",INDEX([1]怪物表!$C:$C,MATCH(G416,[1]怪物表!$A:$A,0)))</f>
        <v>骑兵1</v>
      </c>
      <c r="I416" s="4"/>
      <c r="J416" s="4" t="str">
        <f>IF(I416="","",INDEX([1]怪物阵型表!$B:$B,MATCH(I416,[1]怪物阵型表!$A:$A,0)))</f>
        <v/>
      </c>
      <c r="K416" s="4"/>
      <c r="L416" s="4"/>
      <c r="M416" s="4"/>
      <c r="N416" s="4"/>
      <c r="O416" s="4" t="str">
        <f>IF(N416="","",INDEX([2]物品表!$B:$B,MATCH(N416,[2]物品表!$A:$A,0)))</f>
        <v/>
      </c>
      <c r="P416" s="4"/>
      <c r="Q416" s="7" t="s">
        <v>31</v>
      </c>
      <c r="R416" s="7" t="s">
        <v>29</v>
      </c>
      <c r="S416" s="9">
        <f>INDEX('#怪物刷新配置索引'!$E:$E,MATCH(E416&amp;"-"&amp;F416,'#怪物刷新配置索引'!$D:$D,0),1)</f>
        <v>2</v>
      </c>
      <c r="T416" s="4"/>
      <c r="U416" s="9">
        <f>INDEX('#怪物刷新配置索引'!$F:$F,MATCH(E416&amp;"-"&amp;F416,'#怪物刷新配置索引'!$D:$D,0),1)</f>
        <v>6</v>
      </c>
      <c r="V416" s="4" t="str">
        <f t="shared" si="52"/>
        <v/>
      </c>
      <c r="W416" s="4"/>
      <c r="X416" s="4"/>
      <c r="Y416" s="4"/>
      <c r="Z416" s="28"/>
      <c r="AA416" s="77">
        <f>COUNTIF([3]经验升级表!$C:$C,"&lt;="&amp;SUMIFS($AB$4:AB416,$C$4:C416,C416))</f>
        <v>0</v>
      </c>
      <c r="AB416" s="77">
        <f>IFERROR(INDEX([1]怪物表!$U:$U,MATCH(G416,[1]怪物表!$A:$A,0),1)*S416/U416,0)*AC416</f>
        <v>0</v>
      </c>
      <c r="AC416" s="77">
        <f t="shared" si="54"/>
        <v>30</v>
      </c>
      <c r="AD416" s="77">
        <f>IFERROR(INDEX([1]怪物表!$J:$J,MATCH(G416,[1]怪物表!$A:$A,0),1),0)*AE416</f>
        <v>10</v>
      </c>
      <c r="AE416" s="77">
        <f t="shared" si="55"/>
        <v>10</v>
      </c>
    </row>
    <row r="417" spans="1:31" s="46" customFormat="1" x14ac:dyDescent="0.45">
      <c r="A417" s="20"/>
      <c r="B417" s="21">
        <v>2992023</v>
      </c>
      <c r="C417" s="22" t="s">
        <v>211</v>
      </c>
      <c r="D417" s="20" t="s">
        <v>171</v>
      </c>
      <c r="E417" s="21"/>
      <c r="F417" s="20">
        <v>150</v>
      </c>
      <c r="G417" s="20">
        <f>IF(I417="",SUMIFS([1]怪物表!$A:$A,[1]怪物表!$B:$B,C417,[1]怪物表!$C:$C,D417),"")</f>
        <v>1299211</v>
      </c>
      <c r="H417" s="23" t="str">
        <f>IF(G417="","",INDEX([1]怪物表!$C:$C,MATCH(G417,[1]怪物表!$A:$A,0)))</f>
        <v>大熊</v>
      </c>
      <c r="I417" s="20" t="s">
        <v>54</v>
      </c>
      <c r="J417" s="20" t="str">
        <f>IF(I417="","",INDEX([1]怪物阵型表!$B:$B,MATCH(I417,[1]怪物阵型表!$A:$A,0)))</f>
        <v/>
      </c>
      <c r="K417" s="20"/>
      <c r="L417" s="20"/>
      <c r="M417" s="20"/>
      <c r="N417" s="20"/>
      <c r="O417" s="20" t="str">
        <f>IF(N417="","",INDEX([2]物品表!$B:$B,MATCH(N417,[2]物品表!$A:$A,0)))</f>
        <v/>
      </c>
      <c r="P417" s="20"/>
      <c r="Q417" s="21" t="s">
        <v>120</v>
      </c>
      <c r="R417" s="21" t="s">
        <v>29</v>
      </c>
      <c r="S417" s="24">
        <v>1</v>
      </c>
      <c r="T417" s="20"/>
      <c r="U417" s="24">
        <v>0</v>
      </c>
      <c r="V417" s="20" t="str">
        <f t="shared" si="52"/>
        <v/>
      </c>
      <c r="W417" s="20"/>
      <c r="X417" s="20"/>
      <c r="Y417" s="20"/>
      <c r="Z417" s="79"/>
      <c r="AA417" s="79">
        <f>COUNTIF([3]经验升级表!$C:$C,"&lt;="&amp;SUMIFS($AB$4:AB417,$C$4:C417,C417))</f>
        <v>0</v>
      </c>
      <c r="AB417" s="79">
        <f>IFERROR(INDEX([1]怪物表!$U:$U,MATCH(G417,[1]怪物表!$A:$A,0),1)*S417/U417,0)*AC417</f>
        <v>0</v>
      </c>
      <c r="AC417" s="79">
        <f t="shared" si="54"/>
        <v>1</v>
      </c>
      <c r="AD417" s="79">
        <f>IFERROR(INDEX([1]怪物表!$J:$J,MATCH(G417,[1]怪物表!$A:$A,0),1),0)*AE417</f>
        <v>0</v>
      </c>
      <c r="AE417" s="79">
        <f t="shared" si="55"/>
        <v>0</v>
      </c>
    </row>
    <row r="418" spans="1:31" x14ac:dyDescent="0.45">
      <c r="A418" s="4"/>
      <c r="B418" s="7">
        <v>2992024</v>
      </c>
      <c r="C418" s="6" t="s">
        <v>211</v>
      </c>
      <c r="D418" s="4" t="s">
        <v>125</v>
      </c>
      <c r="E418" s="7">
        <v>45</v>
      </c>
      <c r="F418" s="4" t="s">
        <v>39</v>
      </c>
      <c r="G418" s="4">
        <f>IF(I418="",SUMIFS([1]怪物表!$A:$A,[1]怪物表!$B:$B,C418,[1]怪物表!$C:$C,D418),"")</f>
        <v>1299203</v>
      </c>
      <c r="H418" s="8" t="str">
        <f>IF(G418="","",INDEX([1]怪物表!$C:$C,MATCH(G418,[1]怪物表!$A:$A,0)))</f>
        <v>小熊</v>
      </c>
      <c r="I418" s="4"/>
      <c r="J418" s="4" t="str">
        <f>IF(I418="","",INDEX([1]怪物阵型表!$B:$B,MATCH(I418,[1]怪物阵型表!$A:$A,0)))</f>
        <v/>
      </c>
      <c r="K418" s="4"/>
      <c r="L418" s="4"/>
      <c r="M418" s="4"/>
      <c r="N418" s="4"/>
      <c r="O418" s="4" t="str">
        <f>IF(N418="","",INDEX([2]物品表!$B:$B,MATCH(N418,[2]物品表!$A:$A,0)))</f>
        <v/>
      </c>
      <c r="P418" s="4"/>
      <c r="Q418" s="7" t="s">
        <v>31</v>
      </c>
      <c r="R418" s="7" t="s">
        <v>29</v>
      </c>
      <c r="S418" s="9">
        <f>INDEX('#怪物刷新配置索引'!$E:$E,MATCH(E418&amp;"-"&amp;F418,'#怪物刷新配置索引'!$D:$D,0),1)</f>
        <v>3</v>
      </c>
      <c r="T418" s="4"/>
      <c r="U418" s="9">
        <f>INDEX('#怪物刷新配置索引'!$F:$F,MATCH(E418&amp;"-"&amp;F418,'#怪物刷新配置索引'!$D:$D,0),1)</f>
        <v>2</v>
      </c>
      <c r="V418" s="4" t="str">
        <f t="shared" si="52"/>
        <v/>
      </c>
      <c r="W418" s="4"/>
      <c r="X418" s="4"/>
      <c r="Y418" s="4"/>
      <c r="Z418" s="28"/>
      <c r="AA418" s="77">
        <f>COUNTIF([3]经验升级表!$C:$C,"&lt;="&amp;SUMIFS($AB$4:AB418,$C$4:C418,C418))</f>
        <v>0</v>
      </c>
      <c r="AB418" s="77">
        <f>IFERROR(INDEX([1]怪物表!$U:$U,MATCH(G418,[1]怪物表!$A:$A,0),1)*S418/U418,0)*AC418</f>
        <v>0</v>
      </c>
      <c r="AC418" s="77">
        <f t="shared" si="54"/>
        <v>30</v>
      </c>
      <c r="AD418" s="77">
        <f>IFERROR(INDEX([1]怪物表!$J:$J,MATCH(G418,[1]怪物表!$A:$A,0),1),0)*AE418</f>
        <v>45</v>
      </c>
      <c r="AE418" s="77">
        <f t="shared" si="55"/>
        <v>45</v>
      </c>
    </row>
    <row r="419" spans="1:31" x14ac:dyDescent="0.45">
      <c r="A419" s="4"/>
      <c r="B419" s="7">
        <v>2992025</v>
      </c>
      <c r="C419" s="6" t="s">
        <v>211</v>
      </c>
      <c r="D419" s="4" t="s">
        <v>125</v>
      </c>
      <c r="E419" s="7">
        <v>10</v>
      </c>
      <c r="F419" s="4" t="s">
        <v>39</v>
      </c>
      <c r="G419" s="4">
        <f>IF(I419="",SUMIFS([1]怪物表!$A:$A,[1]怪物表!$B:$B,C419,[1]怪物表!$C:$C,D419),"")</f>
        <v>1299203</v>
      </c>
      <c r="H419" s="8" t="str">
        <f>IF(G419="","",INDEX([1]怪物表!$C:$C,MATCH(G419,[1]怪物表!$A:$A,0)))</f>
        <v>小熊</v>
      </c>
      <c r="I419" s="4"/>
      <c r="J419" s="4" t="str">
        <f>IF(I419="","",INDEX([1]怪物阵型表!$B:$B,MATCH(I419,[1]怪物阵型表!$A:$A,0)))</f>
        <v/>
      </c>
      <c r="K419" s="4"/>
      <c r="L419" s="4"/>
      <c r="M419" s="4"/>
      <c r="N419" s="4"/>
      <c r="O419" s="4" t="str">
        <f>IF(N419="","",INDEX([2]物品表!$B:$B,MATCH(N419,[2]物品表!$A:$A,0)))</f>
        <v/>
      </c>
      <c r="P419" s="4"/>
      <c r="Q419" s="7" t="s">
        <v>31</v>
      </c>
      <c r="R419" s="7" t="s">
        <v>29</v>
      </c>
      <c r="S419" s="9">
        <f>INDEX('#怪物刷新配置索引'!$E:$E,MATCH(E419&amp;"-"&amp;F419,'#怪物刷新配置索引'!$D:$D,0),1)</f>
        <v>2</v>
      </c>
      <c r="T419" s="4"/>
      <c r="U419" s="9">
        <f>INDEX('#怪物刷新配置索引'!$F:$F,MATCH(E419&amp;"-"&amp;F419,'#怪物刷新配置索引'!$D:$D,0),1)</f>
        <v>6</v>
      </c>
      <c r="V419" s="4" t="str">
        <f t="shared" si="52"/>
        <v/>
      </c>
      <c r="W419" s="4"/>
      <c r="X419" s="4"/>
      <c r="Y419" s="4"/>
      <c r="Z419" s="28"/>
      <c r="AA419" s="77">
        <f>COUNTIF([3]经验升级表!$C:$C,"&lt;="&amp;SUMIFS($AB$4:AB419,$C$4:C419,C419))</f>
        <v>0</v>
      </c>
      <c r="AB419" s="77">
        <f>IFERROR(INDEX([1]怪物表!$U:$U,MATCH(G419,[1]怪物表!$A:$A,0),1)*S419/U419,0)*AC419</f>
        <v>0</v>
      </c>
      <c r="AC419" s="77">
        <f t="shared" si="54"/>
        <v>30</v>
      </c>
      <c r="AD419" s="77">
        <f>IFERROR(INDEX([1]怪物表!$J:$J,MATCH(G419,[1]怪物表!$A:$A,0),1),0)*AE419</f>
        <v>10</v>
      </c>
      <c r="AE419" s="77">
        <f t="shared" si="55"/>
        <v>10</v>
      </c>
    </row>
    <row r="420" spans="1:31" x14ac:dyDescent="0.45">
      <c r="A420" s="4"/>
      <c r="B420" s="7">
        <v>2992026</v>
      </c>
      <c r="C420" s="6" t="s">
        <v>211</v>
      </c>
      <c r="D420" s="4" t="s">
        <v>125</v>
      </c>
      <c r="E420" s="7">
        <v>60</v>
      </c>
      <c r="F420" s="4" t="s">
        <v>39</v>
      </c>
      <c r="G420" s="4">
        <f>IF(I420="",SUMIFS([1]怪物表!$A:$A,[1]怪物表!$B:$B,C420,[1]怪物表!$C:$C,D420),"")</f>
        <v>1299203</v>
      </c>
      <c r="H420" s="8" t="str">
        <f>IF(G420="","",INDEX([1]怪物表!$C:$C,MATCH(G420,[1]怪物表!$A:$A,0)))</f>
        <v>小熊</v>
      </c>
      <c r="I420" s="4"/>
      <c r="J420" s="4" t="str">
        <f>IF(I420="","",INDEX([1]怪物阵型表!$B:$B,MATCH(I420,[1]怪物阵型表!$A:$A,0)))</f>
        <v/>
      </c>
      <c r="K420" s="4"/>
      <c r="L420" s="4"/>
      <c r="M420" s="4"/>
      <c r="N420" s="4"/>
      <c r="O420" s="4" t="str">
        <f>IF(N420="","",INDEX([2]物品表!$B:$B,MATCH(N420,[2]物品表!$A:$A,0)))</f>
        <v/>
      </c>
      <c r="P420" s="4"/>
      <c r="Q420" s="7" t="s">
        <v>31</v>
      </c>
      <c r="R420" s="7" t="s">
        <v>29</v>
      </c>
      <c r="S420" s="9">
        <f>INDEX('#怪物刷新配置索引'!$E:$E,MATCH(E420&amp;"-"&amp;F420,'#怪物刷新配置索引'!$D:$D,0),1)</f>
        <v>2</v>
      </c>
      <c r="T420" s="4"/>
      <c r="U420" s="9">
        <f>INDEX('#怪物刷新配置索引'!$F:$F,MATCH(E420&amp;"-"&amp;F420,'#怪物刷新配置索引'!$D:$D,0),1)</f>
        <v>1</v>
      </c>
      <c r="V420" s="4" t="str">
        <f t="shared" si="52"/>
        <v/>
      </c>
      <c r="W420" s="4"/>
      <c r="X420" s="4"/>
      <c r="Y420" s="4"/>
      <c r="Z420" s="28"/>
      <c r="AA420" s="77">
        <f>COUNTIF([3]经验升级表!$C:$C,"&lt;="&amp;SUMIFS($AB$4:AB420,$C$4:C420,C420))</f>
        <v>0</v>
      </c>
      <c r="AB420" s="77">
        <f>IFERROR(INDEX([1]怪物表!$U:$U,MATCH(G420,[1]怪物表!$A:$A,0),1)*S420/U420,0)*AC420</f>
        <v>0</v>
      </c>
      <c r="AC420" s="77">
        <f t="shared" si="54"/>
        <v>30</v>
      </c>
      <c r="AD420" s="77">
        <f>IFERROR(INDEX([1]怪物表!$J:$J,MATCH(G420,[1]怪物表!$A:$A,0),1),0)*AE420</f>
        <v>60</v>
      </c>
      <c r="AE420" s="77">
        <f t="shared" si="55"/>
        <v>60</v>
      </c>
    </row>
    <row r="421" spans="1:31" x14ac:dyDescent="0.45">
      <c r="A421" s="4"/>
      <c r="B421" s="7">
        <v>2992027</v>
      </c>
      <c r="C421" s="6" t="s">
        <v>211</v>
      </c>
      <c r="D421" s="4" t="s">
        <v>170</v>
      </c>
      <c r="E421" s="7">
        <v>10</v>
      </c>
      <c r="F421" s="4" t="s">
        <v>39</v>
      </c>
      <c r="G421" s="4">
        <f>IF(I421="",SUMIFS([1]怪物表!$A:$A,[1]怪物表!$B:$B,C421,[1]怪物表!$C:$C,D421),"")</f>
        <v>1299207</v>
      </c>
      <c r="H421" s="8" t="str">
        <f>IF(G421="","",INDEX([1]怪物表!$C:$C,MATCH(G421,[1]怪物表!$A:$A,0)))</f>
        <v>骑兵2（灰）</v>
      </c>
      <c r="I421" s="4"/>
      <c r="J421" s="4" t="str">
        <f>IF(I421="","",INDEX([1]怪物阵型表!$B:$B,MATCH(I421,[1]怪物阵型表!$A:$A,0)))</f>
        <v/>
      </c>
      <c r="K421" s="4"/>
      <c r="L421" s="4"/>
      <c r="M421" s="4"/>
      <c r="N421" s="4"/>
      <c r="O421" s="4" t="str">
        <f>IF(N421="","",INDEX([2]物品表!$B:$B,MATCH(N421,[2]物品表!$A:$A,0)))</f>
        <v/>
      </c>
      <c r="P421" s="4"/>
      <c r="Q421" s="7" t="s">
        <v>31</v>
      </c>
      <c r="R421" s="7" t="s">
        <v>29</v>
      </c>
      <c r="S421" s="9">
        <f>INDEX('#怪物刷新配置索引'!$E:$E,MATCH(E421&amp;"-"&amp;F421,'#怪物刷新配置索引'!$D:$D,0),1)</f>
        <v>2</v>
      </c>
      <c r="T421" s="4"/>
      <c r="U421" s="9">
        <f>INDEX('#怪物刷新配置索引'!$F:$F,MATCH(E421&amp;"-"&amp;F421,'#怪物刷新配置索引'!$D:$D,0),1)</f>
        <v>6</v>
      </c>
      <c r="V421" s="4" t="str">
        <f t="shared" si="52"/>
        <v/>
      </c>
      <c r="W421" s="4"/>
      <c r="X421" s="4"/>
      <c r="Y421" s="4"/>
      <c r="Z421" s="28"/>
      <c r="AA421" s="77">
        <f>COUNTIF([3]经验升级表!$C:$C,"&lt;="&amp;SUMIFS($AB$4:AB421,$C$4:C421,C421))</f>
        <v>0</v>
      </c>
      <c r="AB421" s="77">
        <f>IFERROR(INDEX([1]怪物表!$U:$U,MATCH(G421,[1]怪物表!$A:$A,0),1)*S421/U421,0)*AC421</f>
        <v>0</v>
      </c>
      <c r="AC421" s="77">
        <f t="shared" si="54"/>
        <v>30</v>
      </c>
      <c r="AD421" s="77">
        <f>IFERROR(INDEX([1]怪物表!$J:$J,MATCH(G421,[1]怪物表!$A:$A,0),1),0)*AE421</f>
        <v>10</v>
      </c>
      <c r="AE421" s="77">
        <f t="shared" si="55"/>
        <v>10</v>
      </c>
    </row>
    <row r="422" spans="1:31" x14ac:dyDescent="0.45">
      <c r="A422" s="4"/>
      <c r="B422" s="7">
        <v>2992028</v>
      </c>
      <c r="C422" s="6" t="s">
        <v>211</v>
      </c>
      <c r="D422" s="4"/>
      <c r="E422" s="7"/>
      <c r="F422" s="4">
        <v>180</v>
      </c>
      <c r="G422" s="4"/>
      <c r="H422" s="8"/>
      <c r="I422" s="4"/>
      <c r="J422" s="4" t="str">
        <f>IF(I422="","",INDEX([1]怪物阵型表!$B:$B,MATCH(I422,[1]怪物阵型表!$A:$A,0)))</f>
        <v/>
      </c>
      <c r="K422" s="4">
        <v>299205</v>
      </c>
      <c r="L422" s="25" t="str" cm="1">
        <f t="array" ref="L422">INDEX(怪物链表!A:C,MATCH(怪物刷新表!K422&amp;C422,怪物链表!A:A&amp;怪物链表!C:C,),2)</f>
        <v>平滑_中级_50</v>
      </c>
      <c r="M422" s="4" t="str" cm="1">
        <f t="array" ref="M422">INDEX(怪物链表!A:D,MATCH(怪物刷新表!L422&amp;K422,怪物链表!B:B&amp;怪物链表!A:A,),4)</f>
        <v>180-210</v>
      </c>
      <c r="N422" s="4"/>
      <c r="O422" s="4" t="str">
        <f>IF(N422="","",INDEX([2]物品表!$B:$B,MATCH(N422,[2]物品表!$A:$A,0)))</f>
        <v/>
      </c>
      <c r="P422" s="4"/>
      <c r="Q422" s="7" t="s">
        <v>120</v>
      </c>
      <c r="R422" s="7" t="s">
        <v>29</v>
      </c>
      <c r="S422" s="9">
        <v>1</v>
      </c>
      <c r="T422" s="4"/>
      <c r="U422" s="9">
        <v>0</v>
      </c>
      <c r="V422" s="4" t="str">
        <f t="shared" si="52"/>
        <v/>
      </c>
      <c r="W422" s="4"/>
      <c r="X422" s="4"/>
      <c r="Y422" s="4"/>
      <c r="Z422" s="28"/>
      <c r="AA422" s="77">
        <f>COUNTIF([3]经验升级表!$C:$C,"&lt;="&amp;SUMIFS($AB$4:AB422,$C$4:C422,C422))</f>
        <v>0</v>
      </c>
      <c r="AB422" s="77">
        <f>IFERROR(INDEX([1]怪物表!$U:$U,MATCH(G422,[1]怪物表!$A:$A,0),1)*S422/U422,0)*AC422</f>
        <v>0</v>
      </c>
      <c r="AC422" s="77">
        <f t="shared" si="54"/>
        <v>1</v>
      </c>
      <c r="AD422" s="77">
        <f>IFERROR(INDEX([1]怪物表!$J:$J,MATCH(G422,[1]怪物表!$A:$A,0),1),0)*AE422</f>
        <v>0</v>
      </c>
      <c r="AE422" s="77">
        <f t="shared" si="55"/>
        <v>0</v>
      </c>
    </row>
    <row r="423" spans="1:31" x14ac:dyDescent="0.45">
      <c r="A423" s="4"/>
      <c r="B423" s="7">
        <v>2992029</v>
      </c>
      <c r="C423" s="6" t="s">
        <v>211</v>
      </c>
      <c r="D423" s="4" t="s">
        <v>166</v>
      </c>
      <c r="E423" s="7">
        <v>60</v>
      </c>
      <c r="F423" s="4" t="s">
        <v>46</v>
      </c>
      <c r="G423" s="4">
        <f>IF(I423="",SUMIFS([1]怪物表!$A:$A,[1]怪物表!$B:$B,C423,[1]怪物表!$C:$C,D423),"")</f>
        <v>1299204</v>
      </c>
      <c r="H423" s="8" t="str">
        <f>IF(G423="","",INDEX([1]怪物表!$C:$C,MATCH(G423,[1]怪物表!$A:$A,0)))</f>
        <v>剑兵1</v>
      </c>
      <c r="I423" s="4"/>
      <c r="J423" s="4" t="str">
        <f>IF(I423="","",INDEX([1]怪物阵型表!$B:$B,MATCH(I423,[1]怪物阵型表!$A:$A,0)))</f>
        <v/>
      </c>
      <c r="K423" s="4"/>
      <c r="L423" s="4"/>
      <c r="M423" s="4"/>
      <c r="N423" s="4"/>
      <c r="O423" s="4" t="str">
        <f>IF(N423="","",INDEX([2]物品表!$B:$B,MATCH(N423,[2]物品表!$A:$A,0)))</f>
        <v/>
      </c>
      <c r="P423" s="4"/>
      <c r="Q423" s="7" t="s">
        <v>31</v>
      </c>
      <c r="R423" s="7" t="s">
        <v>29</v>
      </c>
      <c r="S423" s="9">
        <f>INDEX('#怪物刷新配置索引'!$E:$E,MATCH(E423&amp;"-"&amp;F423,'#怪物刷新配置索引'!$D:$D,0),1)</f>
        <v>2</v>
      </c>
      <c r="T423" s="4"/>
      <c r="U423" s="9">
        <f>INDEX('#怪物刷新配置索引'!$F:$F,MATCH(E423&amp;"-"&amp;F423,'#怪物刷新配置索引'!$D:$D,0),1)</f>
        <v>1</v>
      </c>
      <c r="V423" s="4" t="str">
        <f t="shared" si="52"/>
        <v/>
      </c>
      <c r="W423" s="4"/>
      <c r="X423" s="7"/>
      <c r="Y423" s="4"/>
      <c r="Z423" s="28"/>
      <c r="AA423" s="77">
        <f>COUNTIF([3]经验升级表!$C:$C,"&lt;="&amp;SUMIFS($AB$4:AB423,$C$4:C423,C423))</f>
        <v>0</v>
      </c>
      <c r="AB423" s="77">
        <f>IFERROR(INDEX([1]怪物表!$U:$U,MATCH(G423,[1]怪物表!$A:$A,0),1)*S423/U423,0)*AC423</f>
        <v>0</v>
      </c>
      <c r="AC423" s="77">
        <f t="shared" si="54"/>
        <v>30</v>
      </c>
      <c r="AD423" s="77">
        <f>IFERROR(INDEX([1]怪物表!$J:$J,MATCH(G423,[1]怪物表!$A:$A,0),1),0)*AE423</f>
        <v>60</v>
      </c>
      <c r="AE423" s="77">
        <f t="shared" si="55"/>
        <v>60</v>
      </c>
    </row>
    <row r="424" spans="1:31" x14ac:dyDescent="0.45">
      <c r="A424" s="4"/>
      <c r="B424" s="7">
        <v>2992030</v>
      </c>
      <c r="C424" s="6" t="s">
        <v>211</v>
      </c>
      <c r="D424" s="4" t="s">
        <v>166</v>
      </c>
      <c r="E424" s="7">
        <v>90</v>
      </c>
      <c r="F424" s="4" t="s">
        <v>46</v>
      </c>
      <c r="G424" s="4">
        <f>IF(I424="",SUMIFS([1]怪物表!$A:$A,[1]怪物表!$B:$B,C424,[1]怪物表!$C:$C,D424),"")</f>
        <v>1299204</v>
      </c>
      <c r="H424" s="8" t="str">
        <f>IF(G424="","",INDEX([1]怪物表!$C:$C,MATCH(G424,[1]怪物表!$A:$A,0)))</f>
        <v>剑兵1</v>
      </c>
      <c r="I424" s="4"/>
      <c r="J424" s="4" t="str">
        <f>IF(I424="","",INDEX([1]怪物阵型表!$B:$B,MATCH(I424,[1]怪物阵型表!$A:$A,0)))</f>
        <v/>
      </c>
      <c r="K424" s="4"/>
      <c r="L424" s="4"/>
      <c r="M424" s="4"/>
      <c r="N424" s="4"/>
      <c r="O424" s="4" t="str">
        <f>IF(N424="","",INDEX([2]物品表!$B:$B,MATCH(N424,[2]物品表!$A:$A,0)))</f>
        <v/>
      </c>
      <c r="P424" s="4"/>
      <c r="Q424" s="7" t="s">
        <v>31</v>
      </c>
      <c r="R424" s="7" t="s">
        <v>29</v>
      </c>
      <c r="S424" s="9">
        <f>INDEX('#怪物刷新配置索引'!$E:$E,MATCH(E424&amp;"-"&amp;F424,'#怪物刷新配置索引'!$D:$D,0),1)</f>
        <v>3</v>
      </c>
      <c r="T424" s="4"/>
      <c r="U424" s="9">
        <f>INDEX('#怪物刷新配置索引'!$F:$F,MATCH(E424&amp;"-"&amp;F424,'#怪物刷新配置索引'!$D:$D,0),1)</f>
        <v>1</v>
      </c>
      <c r="V424" s="7" t="str">
        <f t="shared" si="52"/>
        <v/>
      </c>
      <c r="W424" s="4"/>
      <c r="X424" s="4"/>
      <c r="Y424" s="4"/>
      <c r="Z424" s="28"/>
      <c r="AA424" s="77">
        <f>COUNTIF([3]经验升级表!$C:$C,"&lt;="&amp;SUMIFS($AB$4:AB424,$C$4:C424,C424))</f>
        <v>0</v>
      </c>
      <c r="AB424" s="77">
        <f>IFERROR(INDEX([1]怪物表!$U:$U,MATCH(G424,[1]怪物表!$A:$A,0),1)*S424/U424,0)*AC424</f>
        <v>0</v>
      </c>
      <c r="AC424" s="77">
        <f t="shared" si="54"/>
        <v>30</v>
      </c>
      <c r="AD424" s="77">
        <f>IFERROR(INDEX([1]怪物表!$J:$J,MATCH(G424,[1]怪物表!$A:$A,0),1),0)*AE424</f>
        <v>90</v>
      </c>
      <c r="AE424" s="77">
        <f t="shared" si="55"/>
        <v>90</v>
      </c>
    </row>
    <row r="425" spans="1:31" x14ac:dyDescent="0.45">
      <c r="A425" s="4"/>
      <c r="B425" s="7">
        <v>2992031</v>
      </c>
      <c r="C425" s="6" t="s">
        <v>211</v>
      </c>
      <c r="D425" s="4" t="s">
        <v>125</v>
      </c>
      <c r="E425" s="7">
        <v>40</v>
      </c>
      <c r="F425" s="4" t="s">
        <v>46</v>
      </c>
      <c r="G425" s="4">
        <f>IF(I425="",SUMIFS([1]怪物表!$A:$A,[1]怪物表!$B:$B,C425,[1]怪物表!$C:$C,D425),"")</f>
        <v>1299203</v>
      </c>
      <c r="H425" s="8" t="str">
        <f>IF(G425="","",INDEX([1]怪物表!$C:$C,MATCH(G425,[1]怪物表!$A:$A,0)))</f>
        <v>小熊</v>
      </c>
      <c r="I425" s="4"/>
      <c r="J425" s="4" t="str">
        <f>IF(I425="","",INDEX([1]怪物阵型表!$B:$B,MATCH(I425,[1]怪物阵型表!$A:$A,0)))</f>
        <v/>
      </c>
      <c r="K425" s="4"/>
      <c r="L425" s="4"/>
      <c r="M425" s="4"/>
      <c r="N425" s="4"/>
      <c r="O425" s="4" t="str">
        <f>IF(N425="","",INDEX([2]物品表!$B:$B,MATCH(N425,[2]物品表!$A:$A,0)))</f>
        <v/>
      </c>
      <c r="P425" s="4"/>
      <c r="Q425" s="7" t="s">
        <v>31</v>
      </c>
      <c r="R425" s="7" t="s">
        <v>29</v>
      </c>
      <c r="S425" s="9">
        <f>INDEX('#怪物刷新配置索引'!$E:$E,MATCH(E425&amp;"-"&amp;F425,'#怪物刷新配置索引'!$D:$D,0),1)</f>
        <v>4</v>
      </c>
      <c r="T425" s="4"/>
      <c r="U425" s="9">
        <f>INDEX('#怪物刷新配置索引'!$F:$F,MATCH(E425&amp;"-"&amp;F425,'#怪物刷新配置索引'!$D:$D,0),1)</f>
        <v>3</v>
      </c>
      <c r="V425" s="4" t="str">
        <f t="shared" si="52"/>
        <v/>
      </c>
      <c r="W425" s="4"/>
      <c r="X425" s="7"/>
      <c r="Y425" s="7"/>
      <c r="Z425" s="28"/>
      <c r="AA425" s="77">
        <f>COUNTIF([3]经验升级表!$C:$C,"&lt;="&amp;SUMIFS($AB$4:AB425,$C$4:C425,C425))</f>
        <v>0</v>
      </c>
      <c r="AB425" s="77">
        <f>IFERROR(INDEX([1]怪物表!$U:$U,MATCH(G425,[1]怪物表!$A:$A,0),1)*S425/U425,0)*AC425</f>
        <v>0</v>
      </c>
      <c r="AC425" s="77">
        <f t="shared" si="54"/>
        <v>30</v>
      </c>
      <c r="AD425" s="77">
        <f>IFERROR(INDEX([1]怪物表!$J:$J,MATCH(G425,[1]怪物表!$A:$A,0),1),0)*AE425</f>
        <v>40</v>
      </c>
      <c r="AE425" s="77">
        <f t="shared" si="55"/>
        <v>40</v>
      </c>
    </row>
    <row r="426" spans="1:31" x14ac:dyDescent="0.45">
      <c r="A426" s="4"/>
      <c r="B426" s="7">
        <v>2992032</v>
      </c>
      <c r="C426" s="6" t="s">
        <v>211</v>
      </c>
      <c r="D426" s="4" t="s">
        <v>125</v>
      </c>
      <c r="E426" s="7">
        <v>40</v>
      </c>
      <c r="F426" s="4" t="s">
        <v>46</v>
      </c>
      <c r="G426" s="4">
        <f>IF(I426="",SUMIFS([1]怪物表!$A:$A,[1]怪物表!$B:$B,C426,[1]怪物表!$C:$C,D426),"")</f>
        <v>1299203</v>
      </c>
      <c r="H426" s="8" t="str">
        <f>IF(G426="","",INDEX([1]怪物表!$C:$C,MATCH(G426,[1]怪物表!$A:$A,0)))</f>
        <v>小熊</v>
      </c>
      <c r="I426" s="4"/>
      <c r="J426" s="4" t="str">
        <f>IF(I426="","",INDEX([1]怪物阵型表!$B:$B,MATCH(I426,[1]怪物阵型表!$A:$A,0)))</f>
        <v/>
      </c>
      <c r="K426" s="4"/>
      <c r="L426" s="4"/>
      <c r="M426" s="4"/>
      <c r="N426" s="4"/>
      <c r="O426" s="4" t="str">
        <f>IF(N426="","",INDEX([2]物品表!$B:$B,MATCH(N426,[2]物品表!$A:$A,0)))</f>
        <v/>
      </c>
      <c r="P426" s="4"/>
      <c r="Q426" s="7" t="s">
        <v>31</v>
      </c>
      <c r="R426" s="7" t="s">
        <v>29</v>
      </c>
      <c r="S426" s="9">
        <f>INDEX('#怪物刷新配置索引'!$E:$E,MATCH(E426&amp;"-"&amp;F426,'#怪物刷新配置索引'!$D:$D,0),1)</f>
        <v>4</v>
      </c>
      <c r="T426" s="4"/>
      <c r="U426" s="9">
        <f>INDEX('#怪物刷新配置索引'!$F:$F,MATCH(E426&amp;"-"&amp;F426,'#怪物刷新配置索引'!$D:$D,0),1)</f>
        <v>3</v>
      </c>
      <c r="V426" s="4" t="str">
        <f t="shared" si="52"/>
        <v/>
      </c>
      <c r="W426" s="4"/>
      <c r="X426" s="7"/>
      <c r="Y426" s="7"/>
      <c r="Z426" s="28"/>
      <c r="AA426" s="77">
        <f>COUNTIF([3]经验升级表!$C:$C,"&lt;="&amp;SUMIFS($AB$4:AB426,$C$4:C426,C426))</f>
        <v>0</v>
      </c>
      <c r="AB426" s="77">
        <f>IFERROR(INDEX([1]怪物表!$U:$U,MATCH(G426,[1]怪物表!$A:$A,0),1)*S426/U426,0)*AC426</f>
        <v>0</v>
      </c>
      <c r="AC426" s="77">
        <f t="shared" si="54"/>
        <v>30</v>
      </c>
      <c r="AD426" s="77">
        <f>IFERROR(INDEX([1]怪物表!$J:$J,MATCH(G426,[1]怪物表!$A:$A,0),1),0)*AE426</f>
        <v>40</v>
      </c>
      <c r="AE426" s="77">
        <f t="shared" si="55"/>
        <v>40</v>
      </c>
    </row>
    <row r="427" spans="1:31" x14ac:dyDescent="0.45">
      <c r="A427" s="4"/>
      <c r="B427" s="7">
        <v>2992033</v>
      </c>
      <c r="C427" s="6" t="s">
        <v>211</v>
      </c>
      <c r="D427" s="4" t="s">
        <v>170</v>
      </c>
      <c r="E427" s="7">
        <v>10</v>
      </c>
      <c r="F427" s="4" t="s">
        <v>46</v>
      </c>
      <c r="G427" s="4">
        <f>IF(I427="",SUMIFS([1]怪物表!$A:$A,[1]怪物表!$B:$B,C427,[1]怪物表!$C:$C,D427),"")</f>
        <v>1299207</v>
      </c>
      <c r="H427" s="8" t="str">
        <f>IF(G427="","",INDEX([1]怪物表!$C:$C,MATCH(G427,[1]怪物表!$A:$A,0)))</f>
        <v>骑兵2（灰）</v>
      </c>
      <c r="I427" s="4"/>
      <c r="J427" s="4" t="str">
        <f>IF(I427="","",INDEX([1]怪物阵型表!$B:$B,MATCH(I427,[1]怪物阵型表!$A:$A,0)))</f>
        <v/>
      </c>
      <c r="K427" s="4"/>
      <c r="L427" s="4"/>
      <c r="M427" s="4"/>
      <c r="N427" s="4"/>
      <c r="O427" s="4" t="str">
        <f>IF(N427="","",INDEX([2]物品表!$B:$B,MATCH(N427,[2]物品表!$A:$A,0)))</f>
        <v/>
      </c>
      <c r="P427" s="4"/>
      <c r="Q427" s="7" t="s">
        <v>31</v>
      </c>
      <c r="R427" s="7" t="s">
        <v>29</v>
      </c>
      <c r="S427" s="9">
        <f>INDEX('#怪物刷新配置索引'!$E:$E,MATCH(E427&amp;"-"&amp;F427,'#怪物刷新配置索引'!$D:$D,0),1)</f>
        <v>2</v>
      </c>
      <c r="T427" s="4"/>
      <c r="U427" s="9">
        <f>INDEX('#怪物刷新配置索引'!$F:$F,MATCH(E427&amp;"-"&amp;F427,'#怪物刷新配置索引'!$D:$D,0),1)</f>
        <v>6</v>
      </c>
      <c r="V427" s="4" t="str">
        <f t="shared" si="52"/>
        <v/>
      </c>
      <c r="W427" s="4"/>
      <c r="X427" s="7"/>
      <c r="Y427" s="7"/>
      <c r="Z427" s="28"/>
      <c r="AA427" s="77">
        <f>COUNTIF([3]经验升级表!$C:$C,"&lt;="&amp;SUMIFS($AB$4:AB427,$C$4:C427,C427))</f>
        <v>0</v>
      </c>
      <c r="AB427" s="77">
        <f>IFERROR(INDEX([1]怪物表!$U:$U,MATCH(G427,[1]怪物表!$A:$A,0),1)*S427/U427,0)*AC427</f>
        <v>0</v>
      </c>
      <c r="AC427" s="77">
        <f t="shared" si="54"/>
        <v>30</v>
      </c>
      <c r="AD427" s="77">
        <f>IFERROR(INDEX([1]怪物表!$J:$J,MATCH(G427,[1]怪物表!$A:$A,0),1),0)*AE427</f>
        <v>10</v>
      </c>
      <c r="AE427" s="77">
        <f t="shared" si="55"/>
        <v>10</v>
      </c>
    </row>
    <row r="428" spans="1:31" x14ac:dyDescent="0.45">
      <c r="A428" s="4"/>
      <c r="B428" s="7">
        <v>2992034</v>
      </c>
      <c r="C428" s="6" t="s">
        <v>211</v>
      </c>
      <c r="D428" s="4" t="s">
        <v>166</v>
      </c>
      <c r="E428" s="7">
        <v>15</v>
      </c>
      <c r="F428" s="4" t="s">
        <v>64</v>
      </c>
      <c r="G428" s="4">
        <f>IF(I428="",SUMIFS([1]怪物表!$A:$A,[1]怪物表!$B:$B,C428,[1]怪物表!$C:$C,D428),"")</f>
        <v>1299204</v>
      </c>
      <c r="H428" s="8" t="str">
        <f>IF(G428="","",INDEX([1]怪物表!$C:$C,MATCH(G428,[1]怪物表!$A:$A,0)))</f>
        <v>剑兵1</v>
      </c>
      <c r="I428" s="4"/>
      <c r="J428" s="4" t="str">
        <f>IF(I428="","",INDEX([1]怪物阵型表!$B:$B,MATCH(I428,[1]怪物阵型表!$A:$A,0)))</f>
        <v/>
      </c>
      <c r="K428" s="4"/>
      <c r="L428" s="4"/>
      <c r="M428" s="4"/>
      <c r="N428" s="4"/>
      <c r="O428" s="4" t="str">
        <f>IF(N428="","",INDEX([2]物品表!$B:$B,MATCH(N428,[2]物品表!$A:$A,0)))</f>
        <v/>
      </c>
      <c r="P428" s="4"/>
      <c r="Q428" s="7" t="s">
        <v>31</v>
      </c>
      <c r="R428" s="7" t="s">
        <v>29</v>
      </c>
      <c r="S428" s="9">
        <f>INDEX('#怪物刷新配置索引'!$E:$E,MATCH(E428&amp;"-"&amp;F428,'#怪物刷新配置索引'!$D:$D,0),1)</f>
        <v>3</v>
      </c>
      <c r="T428" s="4"/>
      <c r="U428" s="9">
        <f>INDEX('#怪物刷新配置索引'!$F:$F,MATCH(E428&amp;"-"&amp;F428,'#怪物刷新配置索引'!$D:$D,0),1)</f>
        <v>6</v>
      </c>
      <c r="V428" s="7" t="str">
        <f t="shared" si="52"/>
        <v/>
      </c>
      <c r="W428" s="7"/>
      <c r="X428" s="4"/>
      <c r="Y428" s="7"/>
      <c r="Z428" s="28"/>
      <c r="AA428" s="77">
        <f>COUNTIF([3]经验升级表!$C:$C,"&lt;="&amp;SUMIFS($AB$4:AB428,$C$4:C428,C428))</f>
        <v>0</v>
      </c>
      <c r="AB428" s="77">
        <f>IFERROR(INDEX([1]怪物表!$U:$U,MATCH(G428,[1]怪物表!$A:$A,0),1)*S428/U428,0)*AC428</f>
        <v>0</v>
      </c>
      <c r="AC428" s="77">
        <f t="shared" si="54"/>
        <v>30</v>
      </c>
      <c r="AD428" s="77">
        <f>IFERROR(INDEX([1]怪物表!$J:$J,MATCH(G428,[1]怪物表!$A:$A,0),1),0)*AE428</f>
        <v>15</v>
      </c>
      <c r="AE428" s="77">
        <f t="shared" si="55"/>
        <v>15</v>
      </c>
    </row>
    <row r="429" spans="1:31" x14ac:dyDescent="0.45">
      <c r="A429" s="4"/>
      <c r="B429" s="7">
        <v>2992035</v>
      </c>
      <c r="C429" s="6" t="s">
        <v>211</v>
      </c>
      <c r="D429" s="4" t="s">
        <v>166</v>
      </c>
      <c r="E429" s="7">
        <v>30</v>
      </c>
      <c r="F429" s="4" t="s">
        <v>64</v>
      </c>
      <c r="G429" s="4">
        <f>IF(I429="",SUMIFS([1]怪物表!$A:$A,[1]怪物表!$B:$B,C429,[1]怪物表!$C:$C,D429),"")</f>
        <v>1299204</v>
      </c>
      <c r="H429" s="8" t="str">
        <f>IF(G429="","",INDEX([1]怪物表!$C:$C,MATCH(G429,[1]怪物表!$A:$A,0)))</f>
        <v>剑兵1</v>
      </c>
      <c r="I429" s="4"/>
      <c r="J429" s="4" t="str">
        <f>IF(I429="","",INDEX([1]怪物阵型表!$B:$B,MATCH(I429,[1]怪物阵型表!$A:$A,0)))</f>
        <v/>
      </c>
      <c r="K429" s="4"/>
      <c r="L429" s="4"/>
      <c r="M429" s="4"/>
      <c r="N429" s="4"/>
      <c r="O429" s="4" t="str">
        <f>IF(N429="","",INDEX([2]物品表!$B:$B,MATCH(N429,[2]物品表!$A:$A,0)))</f>
        <v/>
      </c>
      <c r="P429" s="4"/>
      <c r="Q429" s="7" t="s">
        <v>31</v>
      </c>
      <c r="R429" s="7" t="s">
        <v>29</v>
      </c>
      <c r="S429" s="9">
        <f>INDEX('#怪物刷新配置索引'!$E:$E,MATCH(E429&amp;"-"&amp;F429,'#怪物刷新配置索引'!$D:$D,0),1)</f>
        <v>3</v>
      </c>
      <c r="T429" s="4"/>
      <c r="U429" s="9">
        <f>INDEX('#怪物刷新配置索引'!$F:$F,MATCH(E429&amp;"-"&amp;F429,'#怪物刷新配置索引'!$D:$D,0),1)</f>
        <v>3</v>
      </c>
      <c r="V429" s="4" t="str">
        <f t="shared" si="52"/>
        <v/>
      </c>
      <c r="W429" s="4"/>
      <c r="X429" s="7"/>
      <c r="Y429" s="4"/>
      <c r="Z429" s="28"/>
      <c r="AA429" s="77">
        <f>COUNTIF([3]经验升级表!$C:$C,"&lt;="&amp;SUMIFS($AB$4:AB429,$C$4:C429,C429))</f>
        <v>0</v>
      </c>
      <c r="AB429" s="77">
        <f>IFERROR(INDEX([1]怪物表!$U:$U,MATCH(G429,[1]怪物表!$A:$A,0),1)*S429/U429,0)*AC429</f>
        <v>0</v>
      </c>
      <c r="AC429" s="77">
        <f t="shared" si="54"/>
        <v>30</v>
      </c>
      <c r="AD429" s="77">
        <f>IFERROR(INDEX([1]怪物表!$J:$J,MATCH(G429,[1]怪物表!$A:$A,0),1),0)*AE429</f>
        <v>30</v>
      </c>
      <c r="AE429" s="77">
        <f t="shared" si="55"/>
        <v>30</v>
      </c>
    </row>
    <row r="430" spans="1:31" x14ac:dyDescent="0.45">
      <c r="A430" s="4"/>
      <c r="B430" s="7">
        <v>2992036</v>
      </c>
      <c r="C430" s="6" t="s">
        <v>211</v>
      </c>
      <c r="D430" s="4" t="s">
        <v>125</v>
      </c>
      <c r="E430" s="7">
        <v>15</v>
      </c>
      <c r="F430" s="4" t="s">
        <v>64</v>
      </c>
      <c r="G430" s="4">
        <f>IF(I430="",SUMIFS([1]怪物表!$A:$A,[1]怪物表!$B:$B,C430,[1]怪物表!$C:$C,D430),"")</f>
        <v>1299203</v>
      </c>
      <c r="H430" s="8" t="str">
        <f>IF(G430="","",INDEX([1]怪物表!$C:$C,MATCH(G430,[1]怪物表!$A:$A,0)))</f>
        <v>小熊</v>
      </c>
      <c r="I430" s="4"/>
      <c r="J430" s="4" t="str">
        <f>IF(I430="","",INDEX([1]怪物阵型表!$B:$B,MATCH(I430,[1]怪物阵型表!$A:$A,0)))</f>
        <v/>
      </c>
      <c r="K430" s="4"/>
      <c r="L430" s="4"/>
      <c r="M430" s="4"/>
      <c r="N430" s="4"/>
      <c r="O430" s="4" t="str">
        <f>IF(N430="","",INDEX([2]物品表!$B:$B,MATCH(N430,[2]物品表!$A:$A,0)))</f>
        <v/>
      </c>
      <c r="P430" s="4"/>
      <c r="Q430" s="7" t="s">
        <v>31</v>
      </c>
      <c r="R430" s="7" t="s">
        <v>29</v>
      </c>
      <c r="S430" s="9">
        <f>INDEX('#怪物刷新配置索引'!$E:$E,MATCH(E430&amp;"-"&amp;F430,'#怪物刷新配置索引'!$D:$D,0),1)</f>
        <v>3</v>
      </c>
      <c r="T430" s="4"/>
      <c r="U430" s="9">
        <f>INDEX('#怪物刷新配置索引'!$F:$F,MATCH(E430&amp;"-"&amp;F430,'#怪物刷新配置索引'!$D:$D,0),1)</f>
        <v>6</v>
      </c>
      <c r="V430" s="7" t="str">
        <f t="shared" si="52"/>
        <v/>
      </c>
      <c r="W430" s="4"/>
      <c r="X430" s="4"/>
      <c r="Y430" s="4"/>
      <c r="Z430" s="28"/>
      <c r="AA430" s="77">
        <f>COUNTIF([3]经验升级表!$C:$C,"&lt;="&amp;SUMIFS($AB$4:AB430,$C$4:C430,C430))</f>
        <v>0</v>
      </c>
      <c r="AB430" s="77">
        <f>IFERROR(INDEX([1]怪物表!$U:$U,MATCH(G430,[1]怪物表!$A:$A,0),1)*S430/U430,0)*AC430</f>
        <v>0</v>
      </c>
      <c r="AC430" s="77">
        <f t="shared" si="54"/>
        <v>30</v>
      </c>
      <c r="AD430" s="77">
        <f>IFERROR(INDEX([1]怪物表!$J:$J,MATCH(G430,[1]怪物表!$A:$A,0),1),0)*AE430</f>
        <v>15</v>
      </c>
      <c r="AE430" s="77">
        <f t="shared" si="55"/>
        <v>15</v>
      </c>
    </row>
    <row r="431" spans="1:31" x14ac:dyDescent="0.45">
      <c r="A431" s="4"/>
      <c r="B431" s="7">
        <v>2992037</v>
      </c>
      <c r="C431" s="6" t="s">
        <v>211</v>
      </c>
      <c r="D431" s="4" t="s">
        <v>125</v>
      </c>
      <c r="E431" s="7">
        <v>30</v>
      </c>
      <c r="F431" s="4" t="s">
        <v>64</v>
      </c>
      <c r="G431" s="4">
        <f>IF(I431="",SUMIFS([1]怪物表!$A:$A,[1]怪物表!$B:$B,C431,[1]怪物表!$C:$C,D431),"")</f>
        <v>1299203</v>
      </c>
      <c r="H431" s="8" t="str">
        <f>IF(G431="","",INDEX([1]怪物表!$C:$C,MATCH(G431,[1]怪物表!$A:$A,0)))</f>
        <v>小熊</v>
      </c>
      <c r="I431" s="4"/>
      <c r="J431" s="4" t="str">
        <f>IF(I431="","",INDEX([1]怪物阵型表!$B:$B,MATCH(I431,[1]怪物阵型表!$A:$A,0)))</f>
        <v/>
      </c>
      <c r="K431" s="4"/>
      <c r="L431" s="4"/>
      <c r="M431" s="4"/>
      <c r="N431" s="4"/>
      <c r="O431" s="4" t="str">
        <f>IF(N431="","",INDEX([2]物品表!$B:$B,MATCH(N431,[2]物品表!$A:$A,0)))</f>
        <v/>
      </c>
      <c r="P431" s="4"/>
      <c r="Q431" s="7" t="s">
        <v>31</v>
      </c>
      <c r="R431" s="7" t="s">
        <v>29</v>
      </c>
      <c r="S431" s="9">
        <f>INDEX('#怪物刷新配置索引'!$E:$E,MATCH(E431&amp;"-"&amp;F431,'#怪物刷新配置索引'!$D:$D,0),1)</f>
        <v>3</v>
      </c>
      <c r="T431" s="4"/>
      <c r="U431" s="9">
        <f>INDEX('#怪物刷新配置索引'!$F:$F,MATCH(E431&amp;"-"&amp;F431,'#怪物刷新配置索引'!$D:$D,0),1)</f>
        <v>3</v>
      </c>
      <c r="V431" s="4" t="str">
        <f t="shared" si="52"/>
        <v/>
      </c>
      <c r="W431" s="4"/>
      <c r="X431" s="4"/>
      <c r="Y431" s="4"/>
      <c r="Z431" s="28"/>
      <c r="AA431" s="77">
        <f>COUNTIF([3]经验升级表!$C:$C,"&lt;="&amp;SUMIFS($AB$4:AB431,$C$4:C431,C431))</f>
        <v>0</v>
      </c>
      <c r="AB431" s="77">
        <f>IFERROR(INDEX([1]怪物表!$U:$U,MATCH(G431,[1]怪物表!$A:$A,0),1)*S431/U431,0)*AC431</f>
        <v>0</v>
      </c>
      <c r="AC431" s="77">
        <f t="shared" si="54"/>
        <v>30</v>
      </c>
      <c r="AD431" s="77">
        <f>IFERROR(INDEX([1]怪物表!$J:$J,MATCH(G431,[1]怪物表!$A:$A,0),1),0)*AE431</f>
        <v>30</v>
      </c>
      <c r="AE431" s="77">
        <f t="shared" si="55"/>
        <v>30</v>
      </c>
    </row>
    <row r="432" spans="1:31" x14ac:dyDescent="0.45">
      <c r="A432" s="4"/>
      <c r="B432" s="7">
        <v>2992038</v>
      </c>
      <c r="C432" s="6" t="s">
        <v>211</v>
      </c>
      <c r="D432" s="4" t="s">
        <v>167</v>
      </c>
      <c r="E432" s="7">
        <v>15</v>
      </c>
      <c r="F432" s="4" t="s">
        <v>64</v>
      </c>
      <c r="G432" s="4">
        <f>IF(I432="",SUMIFS([1]怪物表!$A:$A,[1]怪物表!$B:$B,C432,[1]怪物表!$C:$C,D432),"")</f>
        <v>1299206</v>
      </c>
      <c r="H432" s="8" t="str">
        <f>IF(G432="","",INDEX([1]怪物表!$C:$C,MATCH(G432,[1]怪物表!$A:$A,0)))</f>
        <v>骑兵1</v>
      </c>
      <c r="I432" s="4"/>
      <c r="J432" s="4" t="str">
        <f>IF(I432="","",INDEX([1]怪物阵型表!$B:$B,MATCH(I432,[1]怪物阵型表!$A:$A,0)))</f>
        <v/>
      </c>
      <c r="K432" s="4"/>
      <c r="L432" s="4"/>
      <c r="M432" s="4"/>
      <c r="N432" s="4"/>
      <c r="O432" s="4" t="str">
        <f>IF(N432="","",INDEX([2]物品表!$B:$B,MATCH(N432,[2]物品表!$A:$A,0)))</f>
        <v/>
      </c>
      <c r="P432" s="4"/>
      <c r="Q432" s="7" t="s">
        <v>31</v>
      </c>
      <c r="R432" s="7" t="s">
        <v>29</v>
      </c>
      <c r="S432" s="9">
        <f>INDEX('#怪物刷新配置索引'!$E:$E,MATCH(E432&amp;"-"&amp;F432,'#怪物刷新配置索引'!$D:$D,0),1)</f>
        <v>3</v>
      </c>
      <c r="T432" s="4"/>
      <c r="U432" s="9">
        <f>INDEX('#怪物刷新配置索引'!$F:$F,MATCH(E432&amp;"-"&amp;F432,'#怪物刷新配置索引'!$D:$D,0),1)</f>
        <v>6</v>
      </c>
      <c r="V432" s="4" t="str">
        <f t="shared" si="52"/>
        <v/>
      </c>
      <c r="W432" s="4"/>
      <c r="X432" s="7"/>
      <c r="Y432" s="7"/>
      <c r="Z432" s="28"/>
      <c r="AA432" s="77">
        <f>COUNTIF([3]经验升级表!$C:$C,"&lt;="&amp;SUMIFS($AB$4:AB432,$C$4:C432,C432))</f>
        <v>0</v>
      </c>
      <c r="AB432" s="77">
        <f>IFERROR(INDEX([1]怪物表!$U:$U,MATCH(G432,[1]怪物表!$A:$A,0),1)*S432/U432,0)*AC432</f>
        <v>0</v>
      </c>
      <c r="AC432" s="77">
        <f t="shared" si="54"/>
        <v>30</v>
      </c>
      <c r="AD432" s="77">
        <f>IFERROR(INDEX([1]怪物表!$J:$J,MATCH(G432,[1]怪物表!$A:$A,0),1),0)*AE432</f>
        <v>15</v>
      </c>
      <c r="AE432" s="77">
        <f t="shared" si="55"/>
        <v>15</v>
      </c>
    </row>
    <row r="433" spans="1:46" x14ac:dyDescent="0.45">
      <c r="A433" s="4"/>
      <c r="B433" s="7">
        <v>2992039</v>
      </c>
      <c r="C433" s="6" t="s">
        <v>211</v>
      </c>
      <c r="D433" s="4"/>
      <c r="E433" s="7"/>
      <c r="F433" s="4">
        <v>220</v>
      </c>
      <c r="G433" s="4" t="str">
        <f>IF(I433="",SUMIFS([1]怪物表!$A:$A,[1]怪物表!$B:$B,C433,[1]怪物表!$C:$C,D433),"")</f>
        <v/>
      </c>
      <c r="H433" s="8" t="str">
        <f>IF(G433="","",INDEX([1]怪物表!$C:$C,MATCH(G433,[1]怪物表!$A:$A,0)))</f>
        <v/>
      </c>
      <c r="I433" s="4">
        <v>299201</v>
      </c>
      <c r="J433" s="4" t="str">
        <f>IF(I433="","",INDEX([1]怪物阵型表!$B:$B,MATCH(I433,[1]怪物阵型表!$A:$A,0)))</f>
        <v>冲锋阵型</v>
      </c>
      <c r="K433" s="4"/>
      <c r="L433" s="4"/>
      <c r="M433" s="4"/>
      <c r="N433" s="4"/>
      <c r="O433" s="4" t="str">
        <f>IF(N433="","",INDEX([2]物品表!$B:$B,MATCH(N433,[2]物品表!$A:$A,0)))</f>
        <v/>
      </c>
      <c r="P433" s="4"/>
      <c r="Q433" s="7" t="s">
        <v>309</v>
      </c>
      <c r="R433" s="7" t="s">
        <v>29</v>
      </c>
      <c r="S433" s="9">
        <v>1</v>
      </c>
      <c r="T433" s="4"/>
      <c r="U433" s="9">
        <v>0</v>
      </c>
      <c r="V433" s="4" t="str">
        <f>IF(W433=1,"TID_Survivor_Notice_Occur_2",IF(W433=2,"TID_Survivor_Notice_Occur_1",""))</f>
        <v/>
      </c>
      <c r="W433" s="4"/>
      <c r="X433" s="4"/>
      <c r="Y433" s="4"/>
      <c r="Z433" s="28"/>
      <c r="AA433" s="77">
        <f>COUNTIF([3]经验升级表!$C:$C,"&lt;="&amp;SUMIFS($AB$4:AB433,$C$4:C433,C433))</f>
        <v>0</v>
      </c>
      <c r="AB433" s="77">
        <f>IFERROR(INDEX([1]怪物表!$U:$U,MATCH(G433,[1]怪物表!$A:$A,0),1)*S433/U433,0)*AC433</f>
        <v>0</v>
      </c>
      <c r="AC433" s="77">
        <f t="shared" si="54"/>
        <v>1</v>
      </c>
      <c r="AD433" s="77">
        <f>IFERROR(INDEX([1]怪物表!$J:$J,MATCH(G433,[1]怪物表!$A:$A,0),1),0)*AE433</f>
        <v>0</v>
      </c>
      <c r="AE433" s="77">
        <f t="shared" si="55"/>
        <v>0</v>
      </c>
    </row>
    <row r="434" spans="1:46" x14ac:dyDescent="0.45">
      <c r="A434" s="4"/>
      <c r="B434" s="7">
        <v>2992040</v>
      </c>
      <c r="C434" s="6" t="s">
        <v>211</v>
      </c>
      <c r="D434" s="4"/>
      <c r="E434" s="7"/>
      <c r="F434" s="4">
        <v>220</v>
      </c>
      <c r="G434" s="4" t="str">
        <f>IF(I434="",SUMIFS([1]怪物表!$A:$A,[1]怪物表!$B:$B,C434,[1]怪物表!$C:$C,D434),"")</f>
        <v/>
      </c>
      <c r="H434" s="8" t="str">
        <f>IF(G434="","",INDEX([1]怪物表!$C:$C,MATCH(G434,[1]怪物表!$A:$A,0)))</f>
        <v/>
      </c>
      <c r="I434" s="4">
        <v>299201</v>
      </c>
      <c r="J434" s="4" t="str">
        <f>IF(I434="","",INDEX([1]怪物阵型表!$B:$B,MATCH(I434,[1]怪物阵型表!$A:$A,0)))</f>
        <v>冲锋阵型</v>
      </c>
      <c r="K434" s="4"/>
      <c r="L434" s="4"/>
      <c r="M434" s="4"/>
      <c r="N434" s="4"/>
      <c r="O434" s="4" t="str">
        <f>IF(N434="","",INDEX([2]物品表!$B:$B,MATCH(N434,[2]物品表!$A:$A,0)))</f>
        <v/>
      </c>
      <c r="P434" s="4"/>
      <c r="Q434" s="7" t="s">
        <v>309</v>
      </c>
      <c r="R434" s="7" t="s">
        <v>29</v>
      </c>
      <c r="S434" s="9">
        <v>1</v>
      </c>
      <c r="T434" s="4"/>
      <c r="U434" s="9">
        <v>0</v>
      </c>
      <c r="V434" s="4" t="str">
        <f>IF(W434=1,"TID_Survivor_Notice_Occur_2",IF(W434=2,"TID_Survivor_Notice_Occur_1",""))</f>
        <v/>
      </c>
      <c r="W434" s="4"/>
      <c r="X434" s="4"/>
      <c r="Y434" s="4"/>
      <c r="Z434" s="28"/>
      <c r="AA434" s="77">
        <f>COUNTIF([3]经验升级表!$C:$C,"&lt;="&amp;SUMIFS($AB$4:AB434,$C$4:C434,C434))</f>
        <v>0</v>
      </c>
      <c r="AB434" s="77">
        <f>IFERROR(INDEX([1]怪物表!$U:$U,MATCH(G434,[1]怪物表!$A:$A,0),1)*S434/U434,0)*AC434</f>
        <v>0</v>
      </c>
      <c r="AC434" s="77">
        <f t="shared" si="54"/>
        <v>1</v>
      </c>
      <c r="AD434" s="77">
        <f>IFERROR(INDEX([1]怪物表!$J:$J,MATCH(G434,[1]怪物表!$A:$A,0),1),0)*AE434</f>
        <v>0</v>
      </c>
      <c r="AE434" s="77">
        <f t="shared" si="55"/>
        <v>0</v>
      </c>
    </row>
    <row r="435" spans="1:46" x14ac:dyDescent="0.45">
      <c r="A435" s="4"/>
      <c r="B435" s="7">
        <v>2992041</v>
      </c>
      <c r="C435" s="6" t="s">
        <v>211</v>
      </c>
      <c r="D435" s="4"/>
      <c r="E435" s="7"/>
      <c r="F435" s="4">
        <v>230</v>
      </c>
      <c r="G435" s="4" t="str">
        <f>IF(I435="",SUMIFS([1]怪物表!$A:$A,[1]怪物表!$B:$B,C435,[1]怪物表!$C:$C,D435),"")</f>
        <v/>
      </c>
      <c r="H435" s="8" t="str">
        <f>IF(G435="","",INDEX([1]怪物表!$C:$C,MATCH(G435,[1]怪物表!$A:$A,0)))</f>
        <v/>
      </c>
      <c r="I435" s="4">
        <v>299201</v>
      </c>
      <c r="J435" s="4" t="str">
        <f>IF(I435="","",INDEX([1]怪物阵型表!$B:$B,MATCH(I435,[1]怪物阵型表!$A:$A,0)))</f>
        <v>冲锋阵型</v>
      </c>
      <c r="K435" s="4"/>
      <c r="L435" s="4"/>
      <c r="M435" s="4"/>
      <c r="N435" s="4"/>
      <c r="O435" s="4" t="str">
        <f>IF(N435="","",INDEX([2]物品表!$B:$B,MATCH(N435,[2]物品表!$A:$A,0)))</f>
        <v/>
      </c>
      <c r="P435" s="4"/>
      <c r="Q435" s="7" t="s">
        <v>309</v>
      </c>
      <c r="R435" s="7" t="s">
        <v>29</v>
      </c>
      <c r="S435" s="9">
        <v>1</v>
      </c>
      <c r="T435" s="4"/>
      <c r="U435" s="9">
        <v>0</v>
      </c>
      <c r="V435" s="4" t="str">
        <f>IF(W435=1,"TID_Survivor_Notice_Occur_2",IF(W435=2,"TID_Survivor_Notice_Occur_1",""))</f>
        <v/>
      </c>
      <c r="W435" s="4"/>
      <c r="X435" s="4"/>
      <c r="Y435" s="4"/>
      <c r="Z435" s="28"/>
      <c r="AA435" s="77">
        <f>COUNTIF([3]经验升级表!$C:$C,"&lt;="&amp;SUMIFS($AB$4:AB435,$C$4:C435,C435))</f>
        <v>0</v>
      </c>
      <c r="AB435" s="77">
        <f>IFERROR(INDEX([1]怪物表!$U:$U,MATCH(G435,[1]怪物表!$A:$A,0),1)*S435/U435,0)*AC435</f>
        <v>0</v>
      </c>
      <c r="AC435" s="77">
        <f t="shared" si="54"/>
        <v>1</v>
      </c>
      <c r="AD435" s="77">
        <f>IFERROR(INDEX([1]怪物表!$J:$J,MATCH(G435,[1]怪物表!$A:$A,0),1),0)*AE435</f>
        <v>0</v>
      </c>
      <c r="AE435" s="77">
        <f t="shared" si="55"/>
        <v>0</v>
      </c>
    </row>
    <row r="436" spans="1:46" x14ac:dyDescent="0.45">
      <c r="A436" s="4"/>
      <c r="B436" s="7">
        <v>2992042</v>
      </c>
      <c r="C436" s="6" t="s">
        <v>211</v>
      </c>
      <c r="D436" s="4"/>
      <c r="E436" s="7"/>
      <c r="F436" s="4">
        <v>230</v>
      </c>
      <c r="G436" s="4" t="str">
        <f>IF(I436="",SUMIFS([1]怪物表!$A:$A,[1]怪物表!$B:$B,C436,[1]怪物表!$C:$C,D436),"")</f>
        <v/>
      </c>
      <c r="H436" s="8" t="str">
        <f>IF(G436="","",INDEX([1]怪物表!$C:$C,MATCH(G436,[1]怪物表!$A:$A,0)))</f>
        <v/>
      </c>
      <c r="I436" s="4">
        <v>299201</v>
      </c>
      <c r="J436" s="4" t="str">
        <f>IF(I436="","",INDEX([1]怪物阵型表!$B:$B,MATCH(I436,[1]怪物阵型表!$A:$A,0)))</f>
        <v>冲锋阵型</v>
      </c>
      <c r="K436" s="4"/>
      <c r="L436" s="4"/>
      <c r="M436" s="4"/>
      <c r="N436" s="4"/>
      <c r="O436" s="4" t="str">
        <f>IF(N436="","",INDEX([2]物品表!$B:$B,MATCH(N436,[2]物品表!$A:$A,0)))</f>
        <v/>
      </c>
      <c r="P436" s="4"/>
      <c r="Q436" s="7" t="s">
        <v>309</v>
      </c>
      <c r="R436" s="7" t="s">
        <v>29</v>
      </c>
      <c r="S436" s="9">
        <v>1</v>
      </c>
      <c r="T436" s="4"/>
      <c r="U436" s="9">
        <v>0</v>
      </c>
      <c r="V436" s="4" t="str">
        <f>IF(W436=1,"TID_Survivor_Notice_Occur_2",IF(W436=2,"TID_Survivor_Notice_Occur_1",""))</f>
        <v/>
      </c>
      <c r="W436" s="4"/>
      <c r="X436" s="4"/>
      <c r="Y436" s="4"/>
      <c r="Z436" s="28"/>
      <c r="AA436" s="77">
        <f>COUNTIF([3]经验升级表!$C:$C,"&lt;="&amp;SUMIFS($AB$4:AB436,$C$4:C436,C436))</f>
        <v>0</v>
      </c>
      <c r="AB436" s="77">
        <f>IFERROR(INDEX([1]怪物表!$U:$U,MATCH(G436,[1]怪物表!$A:$A,0),1)*S436/U436,0)*AC436</f>
        <v>0</v>
      </c>
      <c r="AC436" s="77">
        <f t="shared" si="54"/>
        <v>1</v>
      </c>
      <c r="AD436" s="77">
        <f>IFERROR(INDEX([1]怪物表!$J:$J,MATCH(G436,[1]怪物表!$A:$A,0),1),0)*AE436</f>
        <v>0</v>
      </c>
      <c r="AE436" s="77">
        <f t="shared" si="55"/>
        <v>0</v>
      </c>
    </row>
    <row r="437" spans="1:46" s="47" customFormat="1" x14ac:dyDescent="0.45">
      <c r="A437" s="81"/>
      <c r="B437" s="82">
        <v>2992043</v>
      </c>
      <c r="C437" s="83" t="s">
        <v>211</v>
      </c>
      <c r="D437" s="81" t="s">
        <v>209</v>
      </c>
      <c r="E437" s="82"/>
      <c r="F437" s="81">
        <v>240</v>
      </c>
      <c r="G437" s="81">
        <f>IF(I437="",SUMIFS([1]怪物表!$A:$A,[1]怪物表!$B:$B,C437,[1]怪物表!$C:$C,D437),"")</f>
        <v>1299212</v>
      </c>
      <c r="H437" s="84" t="str">
        <f>IF(G437="","",INDEX([1]怪物表!$C:$C,MATCH(G437,[1]怪物表!$A:$A,0)))</f>
        <v>大狼人</v>
      </c>
      <c r="I437" s="81" t="s">
        <v>54</v>
      </c>
      <c r="J437" s="81" t="str">
        <f>IF(I437="","",INDEX([1]怪物阵型表!$B:$B,MATCH(I437,[1]怪物阵型表!$A:$A,0)))</f>
        <v/>
      </c>
      <c r="K437" s="81"/>
      <c r="L437" s="81"/>
      <c r="M437" s="81"/>
      <c r="N437" s="81"/>
      <c r="O437" s="81" t="str">
        <f>IF(N437="","",INDEX([2]物品表!$B:$B,MATCH(N437,[2]物品表!$A:$A,0)))</f>
        <v/>
      </c>
      <c r="P437" s="81"/>
      <c r="Q437" s="82" t="s">
        <v>120</v>
      </c>
      <c r="R437" s="82" t="s">
        <v>29</v>
      </c>
      <c r="S437" s="85">
        <v>1</v>
      </c>
      <c r="T437" s="81"/>
      <c r="U437" s="85">
        <v>0</v>
      </c>
      <c r="V437" s="81" t="str">
        <f>IF(W437=1,"TID_Survivor_Notice_Occur_2",IF(W437=2,"TID_Survivor_Notice_Occur_1",""))</f>
        <v>TID_Survivor_Notice_Occur_1</v>
      </c>
      <c r="W437" s="81">
        <v>2</v>
      </c>
      <c r="X437" s="81"/>
      <c r="Y437" s="81"/>
      <c r="Z437" s="86"/>
      <c r="AA437" s="77">
        <f>COUNTIF([3]经验升级表!$C:$C,"&lt;="&amp;SUMIFS($AB$4:AB437,$C$4:C437,C437))</f>
        <v>0</v>
      </c>
      <c r="AB437" s="77">
        <f>IFERROR(INDEX([1]怪物表!$U:$U,MATCH(G437,[1]怪物表!$A:$A,0),1)*S437/U437,0)*AC437</f>
        <v>0</v>
      </c>
      <c r="AC437" s="77">
        <f t="shared" si="54"/>
        <v>1</v>
      </c>
      <c r="AD437" s="77">
        <f>IFERROR(INDEX([1]怪物表!$J:$J,MATCH(G437,[1]怪物表!$A:$A,0),1),0)*AE437</f>
        <v>0</v>
      </c>
      <c r="AE437" s="77">
        <f t="shared" si="55"/>
        <v>0</v>
      </c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</row>
    <row r="438" spans="1:46" x14ac:dyDescent="0.45">
      <c r="A438" s="4"/>
      <c r="B438" s="7">
        <v>2992044</v>
      </c>
      <c r="C438" s="6" t="s">
        <v>211</v>
      </c>
      <c r="D438" s="4"/>
      <c r="E438" s="7"/>
      <c r="F438" s="4">
        <v>240</v>
      </c>
      <c r="G438" s="4"/>
      <c r="H438" s="8"/>
      <c r="I438" s="4"/>
      <c r="J438" s="4" t="str">
        <f>IF(I438="","",INDEX([1]怪物阵型表!$B:$B,MATCH(I438,[1]怪物阵型表!$A:$A,0)))</f>
        <v/>
      </c>
      <c r="K438" s="4">
        <v>299206</v>
      </c>
      <c r="L438" s="25" t="str" cm="1">
        <f t="array" ref="L438">INDEX(怪物链表!A:C,MATCH(怪物刷新表!K438&amp;C438,怪物链表!A:A&amp;怪物链表!C:C,),2)</f>
        <v>骤变_中级_100</v>
      </c>
      <c r="M438" s="4" t="str" cm="1">
        <f t="array" ref="M438">INDEX(怪物链表!A:D,MATCH(怪物刷新表!L438&amp;K438,怪物链表!B:B&amp;怪物链表!A:A,),4)</f>
        <v>240-270</v>
      </c>
      <c r="N438" s="4"/>
      <c r="O438" s="4" t="str">
        <f>IF(N438="","",INDEX([2]物品表!$B:$B,MATCH(N438,[2]物品表!$A:$A,0)))</f>
        <v/>
      </c>
      <c r="P438" s="4"/>
      <c r="Q438" s="7" t="s">
        <v>120</v>
      </c>
      <c r="R438" s="7" t="s">
        <v>29</v>
      </c>
      <c r="S438" s="9">
        <v>1</v>
      </c>
      <c r="T438" s="4"/>
      <c r="U438" s="9">
        <v>0</v>
      </c>
      <c r="V438" s="4" t="str">
        <f t="shared" ref="V438" si="56">IF(W438=1,"TID_Survivor_Notice_Occur_2",IF(W438=2,"TID_Survivor_Notice_Occur_1",""))</f>
        <v/>
      </c>
      <c r="W438" s="4"/>
      <c r="X438" s="4"/>
      <c r="Y438" s="4"/>
      <c r="Z438" s="28"/>
      <c r="AA438" s="77">
        <f>COUNTIF([3]经验升级表!$C:$C,"&lt;="&amp;SUMIFS($AB$4:AB438,$C$4:C438,C438))</f>
        <v>0</v>
      </c>
      <c r="AB438" s="77">
        <f>IFERROR(INDEX([1]怪物表!$U:$U,MATCH(G438,[1]怪物表!$A:$A,0),1)*S438/U438,0)*AC438</f>
        <v>0</v>
      </c>
      <c r="AC438" s="77">
        <f t="shared" si="54"/>
        <v>1</v>
      </c>
      <c r="AD438" s="77">
        <f>IFERROR(INDEX([1]怪物表!$J:$J,MATCH(G438,[1]怪物表!$A:$A,0),1),0)*AE438</f>
        <v>0</v>
      </c>
      <c r="AE438" s="77">
        <f t="shared" si="55"/>
        <v>0</v>
      </c>
    </row>
    <row r="439" spans="1:46" x14ac:dyDescent="0.45">
      <c r="A439" s="4"/>
      <c r="B439" s="7">
        <v>2992045</v>
      </c>
      <c r="C439" s="6" t="s">
        <v>211</v>
      </c>
      <c r="D439" s="4" t="s">
        <v>151</v>
      </c>
      <c r="E439" s="7">
        <v>60</v>
      </c>
      <c r="F439" s="4" t="s">
        <v>55</v>
      </c>
      <c r="G439" s="4">
        <f>IF(I439="",SUMIFS([1]怪物表!$A:$A,[1]怪物表!$B:$B,C439,[1]怪物表!$C:$C,D439),"")</f>
        <v>1299208</v>
      </c>
      <c r="H439" s="8" t="str">
        <f>IF(G439="","",INDEX([1]怪物表!$C:$C,MATCH(G439,[1]怪物表!$A:$A,0)))</f>
        <v>盾兵1（灰）</v>
      </c>
      <c r="I439" s="4"/>
      <c r="J439" s="4" t="str">
        <f>IF(I439="","",INDEX([1]怪物阵型表!$B:$B,MATCH(I439,[1]怪物阵型表!$A:$A,0)))</f>
        <v/>
      </c>
      <c r="K439" s="4"/>
      <c r="L439" s="4"/>
      <c r="M439" s="4"/>
      <c r="N439" s="4"/>
      <c r="O439" s="4" t="str">
        <f>IF(N439="","",INDEX([2]物品表!$B:$B,MATCH(N439,[2]物品表!$A:$A,0)))</f>
        <v/>
      </c>
      <c r="P439" s="4"/>
      <c r="Q439" s="7" t="s">
        <v>31</v>
      </c>
      <c r="R439" s="7" t="s">
        <v>29</v>
      </c>
      <c r="S439" s="9">
        <f>INDEX('#怪物刷新配置索引'!$E:$E,MATCH(E439&amp;"-"&amp;F439,'#怪物刷新配置索引'!$D:$D,0),1)</f>
        <v>2</v>
      </c>
      <c r="T439" s="4"/>
      <c r="U439" s="9">
        <f>INDEX('#怪物刷新配置索引'!$F:$F,MATCH(E439&amp;"-"&amp;F439,'#怪物刷新配置索引'!$D:$D,0),1)</f>
        <v>1</v>
      </c>
      <c r="V439" s="4" t="str">
        <f t="shared" ref="V439:V447" si="57">IF(W439=1,"TID_Survivor_Notice_Occur_2",IF(W439=2,"TID_Survivor_Notice_Occur_1",""))</f>
        <v/>
      </c>
      <c r="W439" s="4"/>
      <c r="X439" s="4"/>
      <c r="Y439" s="7"/>
      <c r="Z439" s="28"/>
      <c r="AA439" s="77">
        <f>COUNTIF([3]经验升级表!$C:$C,"&lt;="&amp;SUMIFS($AB$4:AB439,$C$4:C439,C439))</f>
        <v>0</v>
      </c>
      <c r="AB439" s="77">
        <f>IFERROR(INDEX([1]怪物表!$U:$U,MATCH(G439,[1]怪物表!$A:$A,0),1)*S439/U439,0)*AC439</f>
        <v>0</v>
      </c>
      <c r="AC439" s="77">
        <f t="shared" si="54"/>
        <v>30</v>
      </c>
      <c r="AD439" s="77">
        <f>IFERROR(INDEX([1]怪物表!$J:$J,MATCH(G439,[1]怪物表!$A:$A,0),1),0)*AE439</f>
        <v>60</v>
      </c>
      <c r="AE439" s="77">
        <f t="shared" si="55"/>
        <v>60</v>
      </c>
    </row>
    <row r="440" spans="1:46" x14ac:dyDescent="0.45">
      <c r="A440" s="4"/>
      <c r="B440" s="7">
        <v>2992046</v>
      </c>
      <c r="C440" s="6" t="s">
        <v>211</v>
      </c>
      <c r="D440" s="4" t="s">
        <v>151</v>
      </c>
      <c r="E440" s="7">
        <v>120</v>
      </c>
      <c r="F440" s="4" t="s">
        <v>55</v>
      </c>
      <c r="G440" s="4">
        <f>IF(I440="",SUMIFS([1]怪物表!$A:$A,[1]怪物表!$B:$B,C440,[1]怪物表!$C:$C,D440),"")</f>
        <v>1299208</v>
      </c>
      <c r="H440" s="8" t="str">
        <f>IF(G440="","",INDEX([1]怪物表!$C:$C,MATCH(G440,[1]怪物表!$A:$A,0)))</f>
        <v>盾兵1（灰）</v>
      </c>
      <c r="I440" s="4"/>
      <c r="J440" s="4" t="str">
        <f>IF(I440="","",INDEX([1]怪物阵型表!$B:$B,MATCH(I440,[1]怪物阵型表!$A:$A,0)))</f>
        <v/>
      </c>
      <c r="K440" s="4"/>
      <c r="L440" s="4"/>
      <c r="M440" s="4"/>
      <c r="N440" s="4"/>
      <c r="O440" s="4" t="str">
        <f>IF(N440="","",INDEX([2]物品表!$B:$B,MATCH(N440,[2]物品表!$A:$A,0)))</f>
        <v/>
      </c>
      <c r="P440" s="4"/>
      <c r="Q440" s="7" t="s">
        <v>31</v>
      </c>
      <c r="R440" s="7" t="s">
        <v>29</v>
      </c>
      <c r="S440" s="9">
        <f>INDEX('#怪物刷新配置索引'!$E:$E,MATCH(E440&amp;"-"&amp;F440,'#怪物刷新配置索引'!$D:$D,0),1)</f>
        <v>4</v>
      </c>
      <c r="T440" s="4"/>
      <c r="U440" s="9">
        <f>INDEX('#怪物刷新配置索引'!$F:$F,MATCH(E440&amp;"-"&amp;F440,'#怪物刷新配置索引'!$D:$D,0),1)</f>
        <v>1</v>
      </c>
      <c r="V440" s="4" t="str">
        <f t="shared" si="57"/>
        <v/>
      </c>
      <c r="W440" s="4"/>
      <c r="X440" s="4"/>
      <c r="Y440" s="7"/>
      <c r="Z440" s="28"/>
      <c r="AA440" s="77">
        <f>COUNTIF([3]经验升级表!$C:$C,"&lt;="&amp;SUMIFS($AB$4:AB440,$C$4:C440,C440))</f>
        <v>0</v>
      </c>
      <c r="AB440" s="77">
        <f>IFERROR(INDEX([1]怪物表!$U:$U,MATCH(G440,[1]怪物表!$A:$A,0),1)*S440/U440,0)*AC440</f>
        <v>0</v>
      </c>
      <c r="AC440" s="77">
        <f t="shared" si="54"/>
        <v>30</v>
      </c>
      <c r="AD440" s="77">
        <f>IFERROR(INDEX([1]怪物表!$J:$J,MATCH(G440,[1]怪物表!$A:$A,0),1),0)*AE440</f>
        <v>120</v>
      </c>
      <c r="AE440" s="77">
        <f t="shared" si="55"/>
        <v>120</v>
      </c>
    </row>
    <row r="441" spans="1:46" x14ac:dyDescent="0.45">
      <c r="A441" s="4"/>
      <c r="B441" s="7">
        <v>2992047</v>
      </c>
      <c r="C441" s="6" t="s">
        <v>211</v>
      </c>
      <c r="D441" s="4" t="s">
        <v>170</v>
      </c>
      <c r="E441" s="7">
        <v>20</v>
      </c>
      <c r="F441" s="4" t="s">
        <v>55</v>
      </c>
      <c r="G441" s="4">
        <f>IF(I441="",SUMIFS([1]怪物表!$A:$A,[1]怪物表!$B:$B,C441,[1]怪物表!$C:$C,D441),"")</f>
        <v>1299207</v>
      </c>
      <c r="H441" s="8" t="str">
        <f>IF(G441="","",INDEX([1]怪物表!$C:$C,MATCH(G441,[1]怪物表!$A:$A,0)))</f>
        <v>骑兵2（灰）</v>
      </c>
      <c r="I441" s="4"/>
      <c r="J441" s="4" t="str">
        <f>IF(I441="","",INDEX([1]怪物阵型表!$B:$B,MATCH(I441,[1]怪物阵型表!$A:$A,0)))</f>
        <v/>
      </c>
      <c r="K441" s="4"/>
      <c r="L441" s="4"/>
      <c r="M441" s="4"/>
      <c r="N441" s="4"/>
      <c r="O441" s="4" t="str">
        <f>IF(N441="","",INDEX([2]物品表!$B:$B,MATCH(N441,[2]物品表!$A:$A,0)))</f>
        <v/>
      </c>
      <c r="P441" s="4"/>
      <c r="Q441" s="7" t="s">
        <v>31</v>
      </c>
      <c r="R441" s="7" t="s">
        <v>29</v>
      </c>
      <c r="S441" s="9">
        <f>INDEX('#怪物刷新配置索引'!$E:$E,MATCH(E441&amp;"-"&amp;F441,'#怪物刷新配置索引'!$D:$D,0),1)</f>
        <v>2</v>
      </c>
      <c r="T441" s="4"/>
      <c r="U441" s="9">
        <f>INDEX('#怪物刷新配置索引'!$F:$F,MATCH(E441&amp;"-"&amp;F441,'#怪物刷新配置索引'!$D:$D,0),1)</f>
        <v>3</v>
      </c>
      <c r="V441" s="4" t="str">
        <f t="shared" si="57"/>
        <v/>
      </c>
      <c r="W441" s="4"/>
      <c r="X441" s="7"/>
      <c r="Y441" s="7"/>
      <c r="Z441" s="28"/>
      <c r="AA441" s="77">
        <f>COUNTIF([3]经验升级表!$C:$C,"&lt;="&amp;SUMIFS($AB$4:AB441,$C$4:C441,C441))</f>
        <v>0</v>
      </c>
      <c r="AB441" s="77">
        <f>IFERROR(INDEX([1]怪物表!$U:$U,MATCH(G441,[1]怪物表!$A:$A,0),1)*S441/U441,0)*AC441</f>
        <v>0</v>
      </c>
      <c r="AC441" s="77">
        <f t="shared" si="54"/>
        <v>30</v>
      </c>
      <c r="AD441" s="77">
        <f>IFERROR(INDEX([1]怪物表!$J:$J,MATCH(G441,[1]怪物表!$A:$A,0),1),0)*AE441</f>
        <v>20</v>
      </c>
      <c r="AE441" s="77">
        <f t="shared" si="55"/>
        <v>20</v>
      </c>
    </row>
    <row r="442" spans="1:46" x14ac:dyDescent="0.45">
      <c r="A442" s="4"/>
      <c r="B442" s="7">
        <v>2992048</v>
      </c>
      <c r="C442" s="6" t="s">
        <v>211</v>
      </c>
      <c r="D442" s="4"/>
      <c r="E442" s="7"/>
      <c r="F442" s="4">
        <v>270</v>
      </c>
      <c r="G442" s="4"/>
      <c r="H442" s="8"/>
      <c r="I442" s="4"/>
      <c r="J442" s="4" t="str">
        <f>IF(I442="","",INDEX([1]怪物阵型表!$B:$B,MATCH(I442,[1]怪物阵型表!$A:$A,0)))</f>
        <v/>
      </c>
      <c r="K442" s="4">
        <v>299207</v>
      </c>
      <c r="L442" s="25" t="str" cm="1">
        <f t="array" ref="L442">INDEX(怪物链表!A:C,MATCH(怪物刷新表!K442&amp;C442,怪物链表!A:A&amp;怪物链表!C:C,),2)</f>
        <v>骤变_高级_50</v>
      </c>
      <c r="M442" s="4" t="str" cm="1">
        <f t="array" ref="M442">INDEX(怪物链表!A:D,MATCH(怪物刷新表!L442&amp;K442,怪物链表!B:B&amp;怪物链表!A:A,),4)</f>
        <v>270-300</v>
      </c>
      <c r="N442" s="4"/>
      <c r="O442" s="4" t="str">
        <f>IF(N442="","",INDEX([2]物品表!$B:$B,MATCH(N442,[2]物品表!$A:$A,0)))</f>
        <v/>
      </c>
      <c r="P442" s="4"/>
      <c r="Q442" s="7" t="s">
        <v>120</v>
      </c>
      <c r="R442" s="7" t="s">
        <v>29</v>
      </c>
      <c r="S442" s="9">
        <v>1</v>
      </c>
      <c r="T442" s="4"/>
      <c r="U442" s="9">
        <v>0</v>
      </c>
      <c r="V442" s="4" t="str">
        <f t="shared" si="57"/>
        <v/>
      </c>
      <c r="W442" s="4"/>
      <c r="X442" s="4"/>
      <c r="Y442" s="4"/>
      <c r="Z442" s="28"/>
      <c r="AA442" s="77">
        <f>COUNTIF([3]经验升级表!$C:$C,"&lt;="&amp;SUMIFS($AB$4:AB442,$C$4:C442,C442))</f>
        <v>0</v>
      </c>
      <c r="AB442" s="77">
        <f>IFERROR(INDEX([1]怪物表!$U:$U,MATCH(G442,[1]怪物表!$A:$A,0),1)*S442/U442,0)*AC442</f>
        <v>0</v>
      </c>
      <c r="AC442" s="77">
        <f t="shared" si="54"/>
        <v>1</v>
      </c>
      <c r="AD442" s="77">
        <f>IFERROR(INDEX([1]怪物表!$J:$J,MATCH(G442,[1]怪物表!$A:$A,0),1),0)*AE442</f>
        <v>0</v>
      </c>
      <c r="AE442" s="77">
        <f t="shared" si="55"/>
        <v>0</v>
      </c>
    </row>
    <row r="443" spans="1:46" x14ac:dyDescent="0.45">
      <c r="A443" s="4"/>
      <c r="B443" s="7">
        <v>2992049</v>
      </c>
      <c r="C443" s="6" t="s">
        <v>211</v>
      </c>
      <c r="D443" s="4"/>
      <c r="E443" s="7"/>
      <c r="F443" s="4">
        <v>270</v>
      </c>
      <c r="G443" s="4"/>
      <c r="H443" s="8"/>
      <c r="I443" s="4"/>
      <c r="J443" s="4" t="str">
        <f>IF(I443="","",INDEX([1]怪物阵型表!$B:$B,MATCH(I443,[1]怪物阵型表!$A:$A,0)))</f>
        <v/>
      </c>
      <c r="K443" s="4">
        <v>299208</v>
      </c>
      <c r="L443" s="25" t="str" cm="1">
        <f t="array" ref="L443">INDEX(怪物链表!A:C,MATCH(怪物刷新表!K443&amp;C443,怪物链表!A:A&amp;怪物链表!C:C,),2)</f>
        <v>骤变_特殊_30</v>
      </c>
      <c r="M443" s="4" t="str" cm="1">
        <f t="array" ref="M443">INDEX(怪物链表!A:D,MATCH(怪物刷新表!L443&amp;K443,怪物链表!B:B&amp;怪物链表!A:A,),4)</f>
        <v>270-300</v>
      </c>
      <c r="N443" s="4"/>
      <c r="O443" s="4" t="str">
        <f>IF(N443="","",INDEX([2]物品表!$B:$B,MATCH(N443,[2]物品表!$A:$A,0)))</f>
        <v/>
      </c>
      <c r="P443" s="4"/>
      <c r="Q443" s="7" t="s">
        <v>120</v>
      </c>
      <c r="R443" s="7" t="s">
        <v>29</v>
      </c>
      <c r="S443" s="9">
        <v>1</v>
      </c>
      <c r="T443" s="4"/>
      <c r="U443" s="9">
        <v>0</v>
      </c>
      <c r="V443" s="4" t="str">
        <f t="shared" ref="V443" si="58">IF(W443=1,"TID_Survivor_Notice_Occur_2",IF(W443=2,"TID_Survivor_Notice_Occur_1",""))</f>
        <v/>
      </c>
      <c r="W443" s="4"/>
      <c r="X443" s="4"/>
      <c r="Y443" s="4"/>
      <c r="Z443" s="28"/>
      <c r="AA443" s="77">
        <f>COUNTIF([3]经验升级表!$C:$C,"&lt;="&amp;SUMIFS($AB$4:AB443,$C$4:C443,C443))</f>
        <v>0</v>
      </c>
      <c r="AB443" s="77">
        <f>IFERROR(INDEX([1]怪物表!$U:$U,MATCH(G443,[1]怪物表!$A:$A,0),1)*S443/U443,0)*AC443</f>
        <v>0</v>
      </c>
      <c r="AC443" s="77">
        <f t="shared" si="54"/>
        <v>1</v>
      </c>
      <c r="AD443" s="77">
        <f>IFERROR(INDEX([1]怪物表!$J:$J,MATCH(G443,[1]怪物表!$A:$A,0),1),0)*AE443</f>
        <v>0</v>
      </c>
      <c r="AE443" s="77">
        <f t="shared" si="55"/>
        <v>0</v>
      </c>
    </row>
    <row r="444" spans="1:46" x14ac:dyDescent="0.45">
      <c r="A444" s="4"/>
      <c r="B444" s="7">
        <v>2992050</v>
      </c>
      <c r="C444" s="6" t="s">
        <v>211</v>
      </c>
      <c r="D444" s="4"/>
      <c r="E444" s="7"/>
      <c r="F444" s="4">
        <v>270</v>
      </c>
      <c r="G444" s="4"/>
      <c r="H444" s="8"/>
      <c r="I444" s="4"/>
      <c r="J444" s="4" t="str">
        <f>IF(I444="","",INDEX([1]怪物阵型表!$B:$B,MATCH(I444,[1]怪物阵型表!$A:$A,0)))</f>
        <v/>
      </c>
      <c r="K444" s="4">
        <v>299209</v>
      </c>
      <c r="L444" s="25" t="str" cm="1">
        <f t="array" ref="L444">INDEX(怪物链表!A:C,MATCH(怪物刷新表!K444&amp;C444,怪物链表!A:A&amp;怪物链表!C:C,),2)</f>
        <v>骤变_高级_100</v>
      </c>
      <c r="M444" s="4" t="str" cm="1">
        <f t="array" ref="M444">INDEX(怪物链表!A:D,MATCH(怪物刷新表!L444&amp;K444,怪物链表!B:B&amp;怪物链表!A:A,),4)</f>
        <v>270-300</v>
      </c>
      <c r="N444" s="4"/>
      <c r="O444" s="4" t="str">
        <f>IF(N444="","",INDEX([2]物品表!$B:$B,MATCH(N444,[2]物品表!$A:$A,0)))</f>
        <v/>
      </c>
      <c r="P444" s="4"/>
      <c r="Q444" s="7" t="s">
        <v>120</v>
      </c>
      <c r="R444" s="7" t="s">
        <v>29</v>
      </c>
      <c r="S444" s="9">
        <v>1</v>
      </c>
      <c r="T444" s="4"/>
      <c r="U444" s="9">
        <v>0</v>
      </c>
      <c r="V444" s="4" t="str">
        <f t="shared" ref="V444" si="59">IF(W444=1,"TID_Survivor_Notice_Occur_2",IF(W444=2,"TID_Survivor_Notice_Occur_1",""))</f>
        <v/>
      </c>
      <c r="W444" s="4"/>
      <c r="X444" s="4"/>
      <c r="Y444" s="4"/>
      <c r="Z444" s="28"/>
      <c r="AA444" s="77">
        <f>COUNTIF([3]经验升级表!$C:$C,"&lt;="&amp;SUMIFS($AB$4:AB444,$C$4:C444,C444))</f>
        <v>0</v>
      </c>
      <c r="AB444" s="77">
        <f>IFERROR(INDEX([1]怪物表!$U:$U,MATCH(G444,[1]怪物表!$A:$A,0),1)*S444/U444,0)*AC444</f>
        <v>0</v>
      </c>
      <c r="AC444" s="77">
        <f t="shared" si="54"/>
        <v>1</v>
      </c>
      <c r="AD444" s="77">
        <f>IFERROR(INDEX([1]怪物表!$J:$J,MATCH(G444,[1]怪物表!$A:$A,0),1),0)*AE444</f>
        <v>0</v>
      </c>
      <c r="AE444" s="77">
        <f t="shared" si="55"/>
        <v>0</v>
      </c>
    </row>
    <row r="445" spans="1:46" x14ac:dyDescent="0.45">
      <c r="A445" s="4"/>
      <c r="B445" s="7">
        <v>2992051</v>
      </c>
      <c r="C445" s="6" t="s">
        <v>211</v>
      </c>
      <c r="D445" s="4" t="s">
        <v>151</v>
      </c>
      <c r="E445" s="7">
        <v>60</v>
      </c>
      <c r="F445" s="4" t="s">
        <v>49</v>
      </c>
      <c r="G445" s="4">
        <f>IF(I445="",SUMIFS([1]怪物表!$A:$A,[1]怪物表!$B:$B,C445,[1]怪物表!$C:$C,D445),"")</f>
        <v>1299208</v>
      </c>
      <c r="H445" s="8" t="str">
        <f>IF(G445="","",INDEX([1]怪物表!$C:$C,MATCH(G445,[1]怪物表!$A:$A,0)))</f>
        <v>盾兵1（灰）</v>
      </c>
      <c r="I445" s="4"/>
      <c r="J445" s="4" t="str">
        <f>IF(I445="","",INDEX([1]怪物阵型表!$B:$B,MATCH(I445,[1]怪物阵型表!$A:$A,0)))</f>
        <v/>
      </c>
      <c r="K445" s="4"/>
      <c r="L445" s="4"/>
      <c r="M445" s="4"/>
      <c r="N445" s="4"/>
      <c r="O445" s="4" t="str">
        <f>IF(N445="","",INDEX([2]物品表!$B:$B,MATCH(N445,[2]物品表!$A:$A,0)))</f>
        <v/>
      </c>
      <c r="P445" s="4"/>
      <c r="Q445" s="7" t="s">
        <v>31</v>
      </c>
      <c r="R445" s="7" t="s">
        <v>29</v>
      </c>
      <c r="S445" s="9">
        <f>INDEX('#怪物刷新配置索引'!$E:$E,MATCH(E445&amp;"-"&amp;F445,'#怪物刷新配置索引'!$D:$D,0),1)</f>
        <v>4</v>
      </c>
      <c r="T445" s="4"/>
      <c r="U445" s="9">
        <f>INDEX('#怪物刷新配置索引'!$F:$F,MATCH(E445&amp;"-"&amp;F445,'#怪物刷新配置索引'!$D:$D,0),1)</f>
        <v>2</v>
      </c>
      <c r="V445" s="4" t="str">
        <f t="shared" si="57"/>
        <v/>
      </c>
      <c r="W445" s="4"/>
      <c r="X445" s="4"/>
      <c r="Y445" s="7"/>
      <c r="Z445" s="28"/>
      <c r="AA445" s="77">
        <f>COUNTIF([3]经验升级表!$C:$C,"&lt;="&amp;SUMIFS($AB$4:AB445,$C$4:C445,C445))</f>
        <v>0</v>
      </c>
      <c r="AB445" s="77">
        <f>IFERROR(INDEX([1]怪物表!$U:$U,MATCH(G445,[1]怪物表!$A:$A,0),1)*S445/U445,0)*AC445</f>
        <v>0</v>
      </c>
      <c r="AC445" s="77">
        <f t="shared" si="54"/>
        <v>30</v>
      </c>
      <c r="AD445" s="77">
        <f>IFERROR(INDEX([1]怪物表!$J:$J,MATCH(G445,[1]怪物表!$A:$A,0),1),0)*AE445</f>
        <v>60</v>
      </c>
      <c r="AE445" s="77">
        <f t="shared" si="55"/>
        <v>60</v>
      </c>
    </row>
    <row r="446" spans="1:46" x14ac:dyDescent="0.45">
      <c r="A446" s="4"/>
      <c r="B446" s="7">
        <v>2992052</v>
      </c>
      <c r="C446" s="6" t="s">
        <v>211</v>
      </c>
      <c r="D446" s="4" t="s">
        <v>151</v>
      </c>
      <c r="E446" s="7">
        <v>90</v>
      </c>
      <c r="F446" s="4" t="s">
        <v>49</v>
      </c>
      <c r="G446" s="4">
        <f>IF(I446="",SUMIFS([1]怪物表!$A:$A,[1]怪物表!$B:$B,C446,[1]怪物表!$C:$C,D446),"")</f>
        <v>1299208</v>
      </c>
      <c r="H446" s="8" t="str">
        <f>IF(G446="","",INDEX([1]怪物表!$C:$C,MATCH(G446,[1]怪物表!$A:$A,0)))</f>
        <v>盾兵1（灰）</v>
      </c>
      <c r="I446" s="4"/>
      <c r="J446" s="4" t="str">
        <f>IF(I446="","",INDEX([1]怪物阵型表!$B:$B,MATCH(I446,[1]怪物阵型表!$A:$A,0)))</f>
        <v/>
      </c>
      <c r="K446" s="4"/>
      <c r="L446" s="4"/>
      <c r="M446" s="4"/>
      <c r="N446" s="4"/>
      <c r="O446" s="4" t="str">
        <f>IF(N446="","",INDEX([2]物品表!$B:$B,MATCH(N446,[2]物品表!$A:$A,0)))</f>
        <v/>
      </c>
      <c r="P446" s="4"/>
      <c r="Q446" s="7" t="s">
        <v>31</v>
      </c>
      <c r="R446" s="7" t="s">
        <v>29</v>
      </c>
      <c r="S446" s="9">
        <f>INDEX('#怪物刷新配置索引'!$E:$E,MATCH(E446&amp;"-"&amp;F446,'#怪物刷新配置索引'!$D:$D,0),1)</f>
        <v>3</v>
      </c>
      <c r="T446" s="4"/>
      <c r="U446" s="9">
        <f>INDEX('#怪物刷新配置索引'!$F:$F,MATCH(E446&amp;"-"&amp;F446,'#怪物刷新配置索引'!$D:$D,0),1)</f>
        <v>1</v>
      </c>
      <c r="V446" s="4" t="str">
        <f t="shared" si="57"/>
        <v/>
      </c>
      <c r="W446" s="4"/>
      <c r="X446" s="4"/>
      <c r="Y446" s="4"/>
      <c r="Z446" s="28"/>
      <c r="AA446" s="77">
        <f>COUNTIF([3]经验升级表!$C:$C,"&lt;="&amp;SUMIFS($AB$4:AB446,$C$4:C446,C446))</f>
        <v>0</v>
      </c>
      <c r="AB446" s="77">
        <f>IFERROR(INDEX([1]怪物表!$U:$U,MATCH(G446,[1]怪物表!$A:$A,0),1)*S446/U446,0)*AC446</f>
        <v>0</v>
      </c>
      <c r="AC446" s="77">
        <f t="shared" si="54"/>
        <v>30</v>
      </c>
      <c r="AD446" s="77">
        <f>IFERROR(INDEX([1]怪物表!$J:$J,MATCH(G446,[1]怪物表!$A:$A,0),1),0)*AE446</f>
        <v>90</v>
      </c>
      <c r="AE446" s="77">
        <f t="shared" si="55"/>
        <v>90</v>
      </c>
    </row>
    <row r="447" spans="1:46" x14ac:dyDescent="0.45">
      <c r="A447" s="4"/>
      <c r="B447" s="7">
        <v>2992053</v>
      </c>
      <c r="C447" s="6" t="s">
        <v>211</v>
      </c>
      <c r="D447" s="4" t="s">
        <v>151</v>
      </c>
      <c r="E447" s="7">
        <v>90</v>
      </c>
      <c r="F447" s="4" t="s">
        <v>49</v>
      </c>
      <c r="G447" s="4">
        <f>IF(I447="",SUMIFS([1]怪物表!$A:$A,[1]怪物表!$B:$B,C447,[1]怪物表!$C:$C,D447),"")</f>
        <v>1299208</v>
      </c>
      <c r="H447" s="8" t="str">
        <f>IF(G447="","",INDEX([1]怪物表!$C:$C,MATCH(G447,[1]怪物表!$A:$A,0)))</f>
        <v>盾兵1（灰）</v>
      </c>
      <c r="I447" s="4"/>
      <c r="J447" s="4" t="str">
        <f>IF(I447="","",INDEX([1]怪物阵型表!$B:$B,MATCH(I447,[1]怪物阵型表!$A:$A,0)))</f>
        <v/>
      </c>
      <c r="K447" s="4"/>
      <c r="L447" s="4"/>
      <c r="M447" s="4"/>
      <c r="N447" s="4"/>
      <c r="O447" s="4" t="str">
        <f>IF(N447="","",INDEX([2]物品表!$B:$B,MATCH(N447,[2]物品表!$A:$A,0)))</f>
        <v/>
      </c>
      <c r="P447" s="4"/>
      <c r="Q447" s="7" t="s">
        <v>31</v>
      </c>
      <c r="R447" s="7" t="s">
        <v>29</v>
      </c>
      <c r="S447" s="9">
        <f>INDEX('#怪物刷新配置索引'!$E:$E,MATCH(E447&amp;"-"&amp;F447,'#怪物刷新配置索引'!$D:$D,0),1)</f>
        <v>3</v>
      </c>
      <c r="T447" s="4"/>
      <c r="U447" s="9">
        <f>INDEX('#怪物刷新配置索引'!$F:$F,MATCH(E447&amp;"-"&amp;F447,'#怪物刷新配置索引'!$D:$D,0),1)</f>
        <v>1</v>
      </c>
      <c r="V447" s="4" t="str">
        <f t="shared" si="57"/>
        <v/>
      </c>
      <c r="W447" s="4"/>
      <c r="X447" s="4"/>
      <c r="Y447" s="4"/>
      <c r="Z447" s="28"/>
      <c r="AA447" s="77">
        <f>COUNTIF([3]经验升级表!$C:$C,"&lt;="&amp;SUMIFS($AB$4:AB447,$C$4:C447,C447))</f>
        <v>0</v>
      </c>
      <c r="AB447" s="77">
        <f>IFERROR(INDEX([1]怪物表!$U:$U,MATCH(G447,[1]怪物表!$A:$A,0),1)*S447/U447,0)*AC447</f>
        <v>0</v>
      </c>
      <c r="AC447" s="77">
        <f t="shared" si="54"/>
        <v>30</v>
      </c>
      <c r="AD447" s="77">
        <f>IFERROR(INDEX([1]怪物表!$J:$J,MATCH(G447,[1]怪物表!$A:$A,0),1),0)*AE447</f>
        <v>90</v>
      </c>
      <c r="AE447" s="77">
        <f t="shared" si="55"/>
        <v>90</v>
      </c>
    </row>
    <row r="448" spans="1:46" s="46" customFormat="1" x14ac:dyDescent="0.45">
      <c r="A448" s="20"/>
      <c r="B448" s="21">
        <v>2992054</v>
      </c>
      <c r="C448" s="22" t="s">
        <v>211</v>
      </c>
      <c r="D448" s="20" t="s">
        <v>171</v>
      </c>
      <c r="E448" s="21"/>
      <c r="F448" s="20">
        <v>300</v>
      </c>
      <c r="G448" s="20">
        <f>IF(I448="",SUMIFS([1]怪物表!$A:$A,[1]怪物表!$B:$B,C448,[1]怪物表!$C:$C,D448),"")</f>
        <v>1299211</v>
      </c>
      <c r="H448" s="23" t="str">
        <f>IF(G448="","",INDEX([1]怪物表!$C:$C,MATCH(G448,[1]怪物表!$A:$A,0)))</f>
        <v>大熊</v>
      </c>
      <c r="I448" s="20" t="s">
        <v>54</v>
      </c>
      <c r="J448" s="20" t="str">
        <f>IF(I448="","",INDEX([1]怪物阵型表!$B:$B,MATCH(I448,[1]怪物阵型表!$A:$A,0)))</f>
        <v/>
      </c>
      <c r="K448" s="20"/>
      <c r="L448" s="20"/>
      <c r="M448" s="20"/>
      <c r="N448" s="20"/>
      <c r="O448" s="20" t="str">
        <f>IF(N448="","",INDEX([2]物品表!$B:$B,MATCH(N448,[2]物品表!$A:$A,0)))</f>
        <v/>
      </c>
      <c r="P448" s="20"/>
      <c r="Q448" s="21" t="s">
        <v>120</v>
      </c>
      <c r="R448" s="21" t="s">
        <v>29</v>
      </c>
      <c r="S448" s="24">
        <v>1</v>
      </c>
      <c r="T448" s="20"/>
      <c r="U448" s="24">
        <v>0</v>
      </c>
      <c r="V448" s="20" t="str">
        <f>IF(W448=1,"TID_Survivor_Notice_Occur_2",IF(W448=2,"TID_Survivor_Notice_Occur_1",""))</f>
        <v/>
      </c>
      <c r="W448" s="20"/>
      <c r="X448" s="20"/>
      <c r="Y448" s="20"/>
      <c r="Z448" s="79"/>
      <c r="AA448" s="79">
        <f>COUNTIF([3]经验升级表!$C:$C,"&lt;="&amp;SUMIFS($AB$4:AB448,$C$4:C448,C448))</f>
        <v>0</v>
      </c>
      <c r="AB448" s="79">
        <f>IFERROR(INDEX([1]怪物表!$U:$U,MATCH(G448,[1]怪物表!$A:$A,0),1)*S448/U448,0)*AC448</f>
        <v>0</v>
      </c>
      <c r="AC448" s="79">
        <f t="shared" si="54"/>
        <v>1</v>
      </c>
      <c r="AD448" s="79">
        <f>IFERROR(INDEX([1]怪物表!$J:$J,MATCH(G448,[1]怪物表!$A:$A,0),1),0)*AE448</f>
        <v>0</v>
      </c>
      <c r="AE448" s="79">
        <f t="shared" si="55"/>
        <v>0</v>
      </c>
    </row>
    <row r="449" spans="1:31" x14ac:dyDescent="0.45">
      <c r="A449" s="4"/>
      <c r="B449" s="7">
        <v>2992055</v>
      </c>
      <c r="C449" s="6" t="s">
        <v>211</v>
      </c>
      <c r="D449" s="4"/>
      <c r="E449" s="7"/>
      <c r="F449" s="4">
        <v>320</v>
      </c>
      <c r="G449" s="4" t="str">
        <f>IF(I449="",SUMIFS([1]怪物表!$A:$A,[1]怪物表!$B:$B,C449,[1]怪物表!$C:$C,D449),"")</f>
        <v/>
      </c>
      <c r="H449" s="8" t="str">
        <f>IF(G449="","",INDEX([1]怪物表!$C:$C,MATCH(G449,[1]怪物表!$A:$A,0)))</f>
        <v/>
      </c>
      <c r="I449" s="4">
        <v>299201</v>
      </c>
      <c r="J449" s="4" t="str">
        <f>IF(I449="","",INDEX([1]怪物阵型表!$B:$B,MATCH(I449,[1]怪物阵型表!$A:$A,0)))</f>
        <v>冲锋阵型</v>
      </c>
      <c r="K449" s="4"/>
      <c r="L449" s="4"/>
      <c r="M449" s="4"/>
      <c r="N449" s="4"/>
      <c r="O449" s="4" t="str">
        <f>IF(N449="","",INDEX([2]物品表!$B:$B,MATCH(N449,[2]物品表!$A:$A,0)))</f>
        <v/>
      </c>
      <c r="P449" s="4"/>
      <c r="Q449" s="7" t="s">
        <v>309</v>
      </c>
      <c r="R449" s="7" t="s">
        <v>29</v>
      </c>
      <c r="S449" s="9">
        <v>1</v>
      </c>
      <c r="T449" s="4"/>
      <c r="U449" s="9">
        <v>0</v>
      </c>
      <c r="V449" s="4" t="str">
        <f>IF(W449=1,"TID_Survivor_Notice_Occur_2",IF(W449=2,"TID_Survivor_Notice_Occur_1",""))</f>
        <v/>
      </c>
      <c r="W449" s="4"/>
      <c r="X449" s="4"/>
      <c r="Y449" s="4"/>
      <c r="Z449" s="28"/>
      <c r="AA449" s="77">
        <f>COUNTIF([3]经验升级表!$C:$C,"&lt;="&amp;SUMIFS($AB$4:AB449,$C$4:C449,C449))</f>
        <v>0</v>
      </c>
      <c r="AB449" s="77">
        <f>IFERROR(INDEX([1]怪物表!$U:$U,MATCH(G449,[1]怪物表!$A:$A,0),1)*S449/U449,0)*AC449</f>
        <v>0</v>
      </c>
      <c r="AC449" s="77">
        <f t="shared" si="54"/>
        <v>1</v>
      </c>
      <c r="AD449" s="77">
        <f>IFERROR(INDEX([1]怪物表!$J:$J,MATCH(G449,[1]怪物表!$A:$A,0),1),0)*AE449</f>
        <v>0</v>
      </c>
      <c r="AE449" s="77">
        <f t="shared" si="55"/>
        <v>0</v>
      </c>
    </row>
    <row r="450" spans="1:31" x14ac:dyDescent="0.45">
      <c r="A450" s="4"/>
      <c r="B450" s="7">
        <v>2992056</v>
      </c>
      <c r="C450" s="6" t="s">
        <v>211</v>
      </c>
      <c r="D450" s="4"/>
      <c r="E450" s="7"/>
      <c r="F450" s="4">
        <v>320</v>
      </c>
      <c r="G450" s="4" t="str">
        <f>IF(I450="",SUMIFS([1]怪物表!$A:$A,[1]怪物表!$B:$B,C450,[1]怪物表!$C:$C,D450),"")</f>
        <v/>
      </c>
      <c r="H450" s="8" t="str">
        <f>IF(G450="","",INDEX([1]怪物表!$C:$C,MATCH(G450,[1]怪物表!$A:$A,0)))</f>
        <v/>
      </c>
      <c r="I450" s="4">
        <v>299201</v>
      </c>
      <c r="J450" s="4" t="str">
        <f>IF(I450="","",INDEX([1]怪物阵型表!$B:$B,MATCH(I450,[1]怪物阵型表!$A:$A,0)))</f>
        <v>冲锋阵型</v>
      </c>
      <c r="K450" s="4"/>
      <c r="L450" s="4"/>
      <c r="M450" s="4"/>
      <c r="N450" s="4"/>
      <c r="O450" s="4" t="str">
        <f>IF(N450="","",INDEX([2]物品表!$B:$B,MATCH(N450,[2]物品表!$A:$A,0)))</f>
        <v/>
      </c>
      <c r="P450" s="4"/>
      <c r="Q450" s="7" t="s">
        <v>309</v>
      </c>
      <c r="R450" s="7" t="s">
        <v>29</v>
      </c>
      <c r="S450" s="9">
        <v>1</v>
      </c>
      <c r="T450" s="4"/>
      <c r="U450" s="9">
        <v>0</v>
      </c>
      <c r="V450" s="4" t="str">
        <f>IF(W450=1,"TID_Survivor_Notice_Occur_2",IF(W450=2,"TID_Survivor_Notice_Occur_1",""))</f>
        <v/>
      </c>
      <c r="W450" s="4"/>
      <c r="X450" s="4"/>
      <c r="Y450" s="4"/>
      <c r="Z450" s="28"/>
      <c r="AA450" s="77">
        <f>COUNTIF([3]经验升级表!$C:$C,"&lt;="&amp;SUMIFS($AB$4:AB450,$C$4:C450,C450))</f>
        <v>0</v>
      </c>
      <c r="AB450" s="77">
        <f>IFERROR(INDEX([1]怪物表!$U:$U,MATCH(G450,[1]怪物表!$A:$A,0),1)*S450/U450,0)*AC450</f>
        <v>0</v>
      </c>
      <c r="AC450" s="77">
        <f t="shared" si="54"/>
        <v>1</v>
      </c>
      <c r="AD450" s="77">
        <f>IFERROR(INDEX([1]怪物表!$J:$J,MATCH(G450,[1]怪物表!$A:$A,0),1),0)*AE450</f>
        <v>0</v>
      </c>
      <c r="AE450" s="77">
        <f t="shared" si="55"/>
        <v>0</v>
      </c>
    </row>
    <row r="451" spans="1:31" x14ac:dyDescent="0.45">
      <c r="A451" s="4"/>
      <c r="B451" s="7">
        <v>2992057</v>
      </c>
      <c r="C451" s="6" t="s">
        <v>211</v>
      </c>
      <c r="D451" s="4"/>
      <c r="E451" s="7"/>
      <c r="F451" s="4">
        <v>330</v>
      </c>
      <c r="G451" s="4" t="str">
        <f>IF(I451="",SUMIFS([1]怪物表!$A:$A,[1]怪物表!$B:$B,C451,[1]怪物表!$C:$C,D451),"")</f>
        <v/>
      </c>
      <c r="H451" s="8" t="str">
        <f>IF(G451="","",INDEX([1]怪物表!$C:$C,MATCH(G451,[1]怪物表!$A:$A,0)))</f>
        <v/>
      </c>
      <c r="I451" s="4">
        <v>299201</v>
      </c>
      <c r="J451" s="4" t="str">
        <f>IF(I451="","",INDEX([1]怪物阵型表!$B:$B,MATCH(I451,[1]怪物阵型表!$A:$A,0)))</f>
        <v>冲锋阵型</v>
      </c>
      <c r="K451" s="4"/>
      <c r="L451" s="4"/>
      <c r="M451" s="4"/>
      <c r="N451" s="4"/>
      <c r="O451" s="4" t="str">
        <f>IF(N451="","",INDEX([2]物品表!$B:$B,MATCH(N451,[2]物品表!$A:$A,0)))</f>
        <v/>
      </c>
      <c r="P451" s="4"/>
      <c r="Q451" s="7" t="s">
        <v>309</v>
      </c>
      <c r="R451" s="7" t="s">
        <v>29</v>
      </c>
      <c r="S451" s="9">
        <v>1</v>
      </c>
      <c r="T451" s="4"/>
      <c r="U451" s="9">
        <v>0</v>
      </c>
      <c r="V451" s="4" t="str">
        <f>IF(W451=1,"TID_Survivor_Notice_Occur_2",IF(W451=2,"TID_Survivor_Notice_Occur_1",""))</f>
        <v/>
      </c>
      <c r="W451" s="4"/>
      <c r="X451" s="4"/>
      <c r="Y451" s="4"/>
      <c r="Z451" s="28"/>
      <c r="AA451" s="77">
        <f>COUNTIF([3]经验升级表!$C:$C,"&lt;="&amp;SUMIFS($AB$4:AB451,$C$4:C451,C451))</f>
        <v>0</v>
      </c>
      <c r="AB451" s="77">
        <f>IFERROR(INDEX([1]怪物表!$U:$U,MATCH(G451,[1]怪物表!$A:$A,0),1)*S451/U451,0)*AC451</f>
        <v>0</v>
      </c>
      <c r="AC451" s="77">
        <f t="shared" si="54"/>
        <v>1</v>
      </c>
      <c r="AD451" s="77">
        <f>IFERROR(INDEX([1]怪物表!$J:$J,MATCH(G451,[1]怪物表!$A:$A,0),1),0)*AE451</f>
        <v>0</v>
      </c>
      <c r="AE451" s="77">
        <f t="shared" si="55"/>
        <v>0</v>
      </c>
    </row>
    <row r="452" spans="1:31" x14ac:dyDescent="0.45">
      <c r="A452" s="4"/>
      <c r="B452" s="7">
        <v>2992058</v>
      </c>
      <c r="C452" s="6" t="s">
        <v>211</v>
      </c>
      <c r="D452" s="4"/>
      <c r="E452" s="7"/>
      <c r="F452" s="4">
        <v>330</v>
      </c>
      <c r="G452" s="4" t="str">
        <f>IF(I452="",SUMIFS([1]怪物表!$A:$A,[1]怪物表!$B:$B,C452,[1]怪物表!$C:$C,D452),"")</f>
        <v/>
      </c>
      <c r="H452" s="8" t="str">
        <f>IF(G452="","",INDEX([1]怪物表!$C:$C,MATCH(G452,[1]怪物表!$A:$A,0)))</f>
        <v/>
      </c>
      <c r="I452" s="4">
        <v>299201</v>
      </c>
      <c r="J452" s="4" t="str">
        <f>IF(I452="","",INDEX([1]怪物阵型表!$B:$B,MATCH(I452,[1]怪物阵型表!$A:$A,0)))</f>
        <v>冲锋阵型</v>
      </c>
      <c r="K452" s="4"/>
      <c r="L452" s="4"/>
      <c r="M452" s="4"/>
      <c r="N452" s="4"/>
      <c r="O452" s="4" t="str">
        <f>IF(N452="","",INDEX([2]物品表!$B:$B,MATCH(N452,[2]物品表!$A:$A,0)))</f>
        <v/>
      </c>
      <c r="P452" s="4"/>
      <c r="Q452" s="7" t="s">
        <v>309</v>
      </c>
      <c r="R452" s="7" t="s">
        <v>29</v>
      </c>
      <c r="S452" s="9">
        <v>1</v>
      </c>
      <c r="T452" s="4"/>
      <c r="U452" s="9">
        <v>0</v>
      </c>
      <c r="V452" s="4" t="str">
        <f>IF(W452=1,"TID_Survivor_Notice_Occur_2",IF(W452=2,"TID_Survivor_Notice_Occur_1",""))</f>
        <v/>
      </c>
      <c r="W452" s="4"/>
      <c r="X452" s="4"/>
      <c r="Y452" s="4"/>
      <c r="Z452" s="28"/>
      <c r="AA452" s="77">
        <f>COUNTIF([3]经验升级表!$C:$C,"&lt;="&amp;SUMIFS($AB$4:AB452,$C$4:C452,C452))</f>
        <v>0</v>
      </c>
      <c r="AB452" s="77">
        <f>IFERROR(INDEX([1]怪物表!$U:$U,MATCH(G452,[1]怪物表!$A:$A,0),1)*S452/U452,0)*AC452</f>
        <v>0</v>
      </c>
      <c r="AC452" s="77">
        <f t="shared" si="54"/>
        <v>1</v>
      </c>
      <c r="AD452" s="77">
        <f>IFERROR(INDEX([1]怪物表!$J:$J,MATCH(G452,[1]怪物表!$A:$A,0),1),0)*AE452</f>
        <v>0</v>
      </c>
      <c r="AE452" s="77">
        <f t="shared" si="55"/>
        <v>0</v>
      </c>
    </row>
    <row r="453" spans="1:31" x14ac:dyDescent="0.45">
      <c r="A453" s="4"/>
      <c r="B453" s="7">
        <v>2992059</v>
      </c>
      <c r="C453" s="6" t="s">
        <v>211</v>
      </c>
      <c r="D453" s="4"/>
      <c r="E453" s="7"/>
      <c r="F453" s="4">
        <v>330</v>
      </c>
      <c r="G453" s="4"/>
      <c r="H453" s="8"/>
      <c r="I453" s="4"/>
      <c r="J453" s="4" t="str">
        <f>IF(I453="","",INDEX([1]怪物阵型表!$B:$B,MATCH(I453,[1]怪物阵型表!$A:$A,0)))</f>
        <v/>
      </c>
      <c r="K453" s="4">
        <v>299210</v>
      </c>
      <c r="L453" s="25" t="str" cm="1">
        <f t="array" ref="L453">INDEX(怪物链表!A:C,MATCH(怪物刷新表!K453&amp;C453,怪物链表!A:A&amp;怪物链表!C:C,),2)</f>
        <v>平滑_初级_100</v>
      </c>
      <c r="M453" s="4" t="str" cm="1">
        <f t="array" ref="M453">INDEX(怪物链表!A:D,MATCH(怪物刷新表!L453&amp;K453,怪物链表!B:B&amp;怪物链表!A:A,),4)</f>
        <v>330-360</v>
      </c>
      <c r="N453" s="4"/>
      <c r="O453" s="4" t="str">
        <f>IF(N453="","",INDEX([2]物品表!$B:$B,MATCH(N453,[2]物品表!$A:$A,0)))</f>
        <v/>
      </c>
      <c r="P453" s="4"/>
      <c r="Q453" s="7" t="s">
        <v>120</v>
      </c>
      <c r="R453" s="7" t="s">
        <v>29</v>
      </c>
      <c r="S453" s="9">
        <v>1</v>
      </c>
      <c r="T453" s="4"/>
      <c r="U453" s="9">
        <v>0</v>
      </c>
      <c r="V453" s="4" t="str">
        <f t="shared" ref="V453" si="60">IF(W453=1,"TID_Survivor_Notice_Occur_2",IF(W453=2,"TID_Survivor_Notice_Occur_1",""))</f>
        <v/>
      </c>
      <c r="W453" s="4"/>
      <c r="X453" s="4"/>
      <c r="Y453" s="4"/>
      <c r="Z453" s="28"/>
      <c r="AA453" s="77">
        <f>COUNTIF([3]经验升级表!$C:$C,"&lt;="&amp;SUMIFS($AB$4:AB453,$C$4:C453,C453))</f>
        <v>0</v>
      </c>
      <c r="AB453" s="77">
        <f>IFERROR(INDEX([1]怪物表!$U:$U,MATCH(G453,[1]怪物表!$A:$A,0),1)*S453/U453,0)*AC453</f>
        <v>0</v>
      </c>
      <c r="AC453" s="77">
        <f t="shared" si="54"/>
        <v>1</v>
      </c>
      <c r="AD453" s="77">
        <f>IFERROR(INDEX([1]怪物表!$J:$J,MATCH(G453,[1]怪物表!$A:$A,0),1),0)*AE453</f>
        <v>0</v>
      </c>
      <c r="AE453" s="77">
        <f t="shared" si="55"/>
        <v>0</v>
      </c>
    </row>
    <row r="454" spans="1:31" x14ac:dyDescent="0.45">
      <c r="A454" s="4"/>
      <c r="B454" s="7">
        <v>2992060</v>
      </c>
      <c r="C454" s="6" t="s">
        <v>211</v>
      </c>
      <c r="D454" s="4" t="s">
        <v>339</v>
      </c>
      <c r="E454" s="4">
        <v>60</v>
      </c>
      <c r="F454" s="4" t="s">
        <v>337</v>
      </c>
      <c r="G454" s="4">
        <f>IF(I454="",SUMIFS([1]怪物表!$A:$A,[1]怪物表!$B:$B,C454,[1]怪物表!$C:$C,D454),"")</f>
        <v>1299220</v>
      </c>
      <c r="H454" s="8" t="str">
        <f>IF(G454="","",INDEX([1]怪物表!$C:$C,MATCH(G454,[1]怪物表!$A:$A,0)))</f>
        <v>剑兵1-升级</v>
      </c>
      <c r="I454" s="4"/>
      <c r="J454" s="4" t="str">
        <f>IF(I454="","",INDEX([1]怪物阵型表!$B:$B,MATCH(I454,[1]怪物阵型表!$A:$A,0)))</f>
        <v/>
      </c>
      <c r="K454" s="4"/>
      <c r="L454" s="4"/>
      <c r="M454" s="4"/>
      <c r="N454" s="4"/>
      <c r="O454" s="4" t="str">
        <f>IF(N454="","",INDEX([2]物品表!$B:$B,MATCH(N454,[2]物品表!$A:$A,0)))</f>
        <v/>
      </c>
      <c r="P454" s="4"/>
      <c r="Q454" s="7" t="s">
        <v>31</v>
      </c>
      <c r="R454" s="7" t="s">
        <v>29</v>
      </c>
      <c r="S454" s="9">
        <f>INDEX('#怪物刷新配置索引'!$E:$E,MATCH(E454&amp;"-"&amp;F454,'#怪物刷新配置索引'!$D:$D,0),1)</f>
        <v>4</v>
      </c>
      <c r="T454" s="4"/>
      <c r="U454" s="9">
        <f>INDEX('#怪物刷新配置索引'!$F:$F,MATCH(E454&amp;"-"&amp;F454,'#怪物刷新配置索引'!$D:$D,0),1)</f>
        <v>2</v>
      </c>
      <c r="V454" s="4" t="str">
        <f t="shared" ref="V454:V460" si="61">IF(W454=1,"TID_Survivor_Notice_Occur_2",IF(W454=2,"TID_Survivor_Notice_Occur_1",""))</f>
        <v/>
      </c>
      <c r="W454" s="4"/>
      <c r="X454" s="4"/>
      <c r="Y454" s="4"/>
      <c r="Z454" s="28"/>
      <c r="AA454" s="77">
        <f>COUNTIF([3]经验升级表!$C:$C,"&lt;="&amp;SUMIFS($AB$4:AB454,$C$4:C454,C454))</f>
        <v>0</v>
      </c>
      <c r="AB454" s="77">
        <f>IFERROR(INDEX([1]怪物表!$U:$U,MATCH(G454,[1]怪物表!$A:$A,0),1)*S454/U454,0)*AC454</f>
        <v>0</v>
      </c>
      <c r="AC454" s="77">
        <f t="shared" si="54"/>
        <v>30</v>
      </c>
      <c r="AD454" s="77">
        <f>IFERROR(INDEX([1]怪物表!$J:$J,MATCH(G454,[1]怪物表!$A:$A,0),1),0)*AE454</f>
        <v>60</v>
      </c>
      <c r="AE454" s="77">
        <f t="shared" si="55"/>
        <v>60</v>
      </c>
    </row>
    <row r="455" spans="1:31" x14ac:dyDescent="0.45">
      <c r="A455" s="4"/>
      <c r="B455" s="7">
        <v>2992061</v>
      </c>
      <c r="C455" s="6" t="s">
        <v>211</v>
      </c>
      <c r="D455" s="4" t="s">
        <v>166</v>
      </c>
      <c r="E455" s="4">
        <v>40</v>
      </c>
      <c r="F455" s="4" t="s">
        <v>191</v>
      </c>
      <c r="G455" s="4">
        <f>IF(I455="",SUMIFS([1]怪物表!$A:$A,[1]怪物表!$B:$B,C455,[1]怪物表!$C:$C,D455),"")</f>
        <v>1299204</v>
      </c>
      <c r="H455" s="8" t="str">
        <f>IF(G455="","",INDEX([1]怪物表!$C:$C,MATCH(G455,[1]怪物表!$A:$A,0)))</f>
        <v>剑兵1</v>
      </c>
      <c r="I455" s="4"/>
      <c r="J455" s="4" t="str">
        <f>IF(I455="","",INDEX([1]怪物阵型表!$B:$B,MATCH(I455,[1]怪物阵型表!$A:$A,0)))</f>
        <v/>
      </c>
      <c r="K455" s="4"/>
      <c r="L455" s="4"/>
      <c r="M455" s="4"/>
      <c r="N455" s="4"/>
      <c r="O455" s="4" t="str">
        <f>IF(N455="","",INDEX([2]物品表!$B:$B,MATCH(N455,[2]物品表!$A:$A,0)))</f>
        <v/>
      </c>
      <c r="P455" s="4"/>
      <c r="Q455" s="7" t="s">
        <v>31</v>
      </c>
      <c r="R455" s="7" t="s">
        <v>29</v>
      </c>
      <c r="S455" s="9">
        <f>INDEX('#怪物刷新配置索引'!$E:$E,MATCH(E455&amp;"-"&amp;F455,'#怪物刷新配置索引'!$D:$D,0),1)</f>
        <v>4</v>
      </c>
      <c r="T455" s="4"/>
      <c r="U455" s="9">
        <f>INDEX('#怪物刷新配置索引'!$F:$F,MATCH(E455&amp;"-"&amp;F455,'#怪物刷新配置索引'!$D:$D,0),1)</f>
        <v>3</v>
      </c>
      <c r="V455" s="4" t="str">
        <f t="shared" si="61"/>
        <v/>
      </c>
      <c r="W455" s="4"/>
      <c r="X455" s="4"/>
      <c r="Y455" s="4"/>
      <c r="Z455" s="28"/>
      <c r="AA455" s="77">
        <f>COUNTIF([3]经验升级表!$C:$C,"&lt;="&amp;SUMIFS($AB$4:AB455,$C$4:C455,C455))</f>
        <v>0</v>
      </c>
      <c r="AB455" s="77">
        <f>IFERROR(INDEX([1]怪物表!$U:$U,MATCH(G455,[1]怪物表!$A:$A,0),1)*S455/U455,0)*AC455</f>
        <v>0</v>
      </c>
      <c r="AC455" s="77">
        <f t="shared" ref="AC455:AC518" si="62">IFERROR(INDEX(_xlfn.TEXTSPLIT(F455,"-"),1,2)-INDEX(_xlfn.TEXTSPLIT(F455,"-"),1,1),1)</f>
        <v>30</v>
      </c>
      <c r="AD455" s="77">
        <f>IFERROR(INDEX([1]怪物表!$J:$J,MATCH(G455,[1]怪物表!$A:$A,0),1),0)*AE455</f>
        <v>40</v>
      </c>
      <c r="AE455" s="77">
        <f t="shared" ref="AE455:AE518" si="63">IFERROR(ROUNDUP(AC455*S455/U455,),0)</f>
        <v>40</v>
      </c>
    </row>
    <row r="456" spans="1:31" x14ac:dyDescent="0.45">
      <c r="A456" s="4"/>
      <c r="B456" s="7">
        <v>2992062</v>
      </c>
      <c r="C456" s="6" t="s">
        <v>211</v>
      </c>
      <c r="D456" s="4" t="s">
        <v>166</v>
      </c>
      <c r="E456" s="4">
        <v>40</v>
      </c>
      <c r="F456" s="4" t="s">
        <v>191</v>
      </c>
      <c r="G456" s="4">
        <f>IF(I456="",SUMIFS([1]怪物表!$A:$A,[1]怪物表!$B:$B,C456,[1]怪物表!$C:$C,D456),"")</f>
        <v>1299204</v>
      </c>
      <c r="H456" s="8" t="str">
        <f>IF(G456="","",INDEX([1]怪物表!$C:$C,MATCH(G456,[1]怪物表!$A:$A,0)))</f>
        <v>剑兵1</v>
      </c>
      <c r="I456" s="4"/>
      <c r="J456" s="4" t="str">
        <f>IF(I456="","",INDEX([1]怪物阵型表!$B:$B,MATCH(I456,[1]怪物阵型表!$A:$A,0)))</f>
        <v/>
      </c>
      <c r="K456" s="4"/>
      <c r="L456" s="4"/>
      <c r="M456" s="4"/>
      <c r="N456" s="4"/>
      <c r="O456" s="4" t="str">
        <f>IF(N456="","",INDEX([2]物品表!$B:$B,MATCH(N456,[2]物品表!$A:$A,0)))</f>
        <v/>
      </c>
      <c r="P456" s="4"/>
      <c r="Q456" s="7" t="s">
        <v>31</v>
      </c>
      <c r="R456" s="7" t="s">
        <v>29</v>
      </c>
      <c r="S456" s="9">
        <f>INDEX('#怪物刷新配置索引'!$E:$E,MATCH(E456&amp;"-"&amp;F456,'#怪物刷新配置索引'!$D:$D,0),1)</f>
        <v>4</v>
      </c>
      <c r="T456" s="4"/>
      <c r="U456" s="9">
        <f>INDEX('#怪物刷新配置索引'!$F:$F,MATCH(E456&amp;"-"&amp;F456,'#怪物刷新配置索引'!$D:$D,0),1)</f>
        <v>3</v>
      </c>
      <c r="V456" s="4" t="str">
        <f t="shared" si="61"/>
        <v/>
      </c>
      <c r="W456" s="4"/>
      <c r="X456" s="4"/>
      <c r="Y456" s="4"/>
      <c r="Z456" s="28"/>
      <c r="AA456" s="77">
        <f>COUNTIF([3]经验升级表!$C:$C,"&lt;="&amp;SUMIFS($AB$4:AB456,$C$4:C456,C456))</f>
        <v>0</v>
      </c>
      <c r="AB456" s="77">
        <f>IFERROR(INDEX([1]怪物表!$U:$U,MATCH(G456,[1]怪物表!$A:$A,0),1)*S456/U456,0)*AC456</f>
        <v>0</v>
      </c>
      <c r="AC456" s="77">
        <f t="shared" si="62"/>
        <v>30</v>
      </c>
      <c r="AD456" s="77">
        <f>IFERROR(INDEX([1]怪物表!$J:$J,MATCH(G456,[1]怪物表!$A:$A,0),1),0)*AE456</f>
        <v>40</v>
      </c>
      <c r="AE456" s="77">
        <f t="shared" si="63"/>
        <v>40</v>
      </c>
    </row>
    <row r="457" spans="1:31" x14ac:dyDescent="0.45">
      <c r="A457" s="4"/>
      <c r="B457" s="7">
        <v>2992063</v>
      </c>
      <c r="C457" s="6" t="s">
        <v>211</v>
      </c>
      <c r="D457" s="25" t="s">
        <v>123</v>
      </c>
      <c r="E457" s="7">
        <v>20</v>
      </c>
      <c r="F457" s="4" t="s">
        <v>191</v>
      </c>
      <c r="G457" s="4">
        <f>IF(I457="",SUMIFS([1]怪物表!$A:$A,[1]怪物表!$B:$B,C457,[1]怪物表!$C:$C,D457),"")</f>
        <v>1299216</v>
      </c>
      <c r="H457" s="8" t="str">
        <f>IF(G457="","",INDEX([1]怪物表!$C:$C,MATCH(G457,[1]怪物表!$A:$A,0)))</f>
        <v>弓兵1</v>
      </c>
      <c r="I457" s="4"/>
      <c r="J457" s="4" t="str">
        <f>IF(I457="","",INDEX([1]怪物阵型表!$B:$B,MATCH(I457,[1]怪物阵型表!$A:$A,0)))</f>
        <v/>
      </c>
      <c r="K457" s="4"/>
      <c r="L457" s="4"/>
      <c r="M457" s="4"/>
      <c r="N457" s="4"/>
      <c r="O457" s="4" t="str">
        <f>IF(N457="","",INDEX([2]物品表!$B:$B,MATCH(N457,[2]物品表!$A:$A,0)))</f>
        <v/>
      </c>
      <c r="P457" s="4"/>
      <c r="Q457" s="7" t="s">
        <v>31</v>
      </c>
      <c r="R457" s="7" t="s">
        <v>29</v>
      </c>
      <c r="S457" s="9">
        <f>INDEX('#怪物刷新配置索引'!$E:$E,MATCH(E457&amp;"-"&amp;F457,'#怪物刷新配置索引'!$D:$D,0),1)</f>
        <v>4</v>
      </c>
      <c r="T457" s="4"/>
      <c r="U457" s="9">
        <f>INDEX('#怪物刷新配置索引'!$F:$F,MATCH(E457&amp;"-"&amp;F457,'#怪物刷新配置索引'!$D:$D,0),1)</f>
        <v>6</v>
      </c>
      <c r="V457" s="4" t="str">
        <f t="shared" si="61"/>
        <v/>
      </c>
      <c r="W457" s="4"/>
      <c r="X457" s="4"/>
      <c r="Y457" s="4"/>
      <c r="Z457" s="28"/>
      <c r="AA457" s="77">
        <f>COUNTIF([3]经验升级表!$C:$C,"&lt;="&amp;SUMIFS($AB$4:AB457,$C$4:C457,C457))</f>
        <v>0</v>
      </c>
      <c r="AB457" s="77">
        <f>IFERROR(INDEX([1]怪物表!$U:$U,MATCH(G457,[1]怪物表!$A:$A,0),1)*S457/U457,0)*AC457</f>
        <v>0</v>
      </c>
      <c r="AC457" s="77">
        <f t="shared" si="62"/>
        <v>30</v>
      </c>
      <c r="AD457" s="77">
        <f>IFERROR(INDEX([1]怪物表!$J:$J,MATCH(G457,[1]怪物表!$A:$A,0),1),0)*AE457</f>
        <v>20</v>
      </c>
      <c r="AE457" s="77">
        <f t="shared" si="63"/>
        <v>20</v>
      </c>
    </row>
    <row r="458" spans="1:31" x14ac:dyDescent="0.45">
      <c r="A458" s="4"/>
      <c r="B458" s="7">
        <v>2992064</v>
      </c>
      <c r="C458" s="6" t="s">
        <v>211</v>
      </c>
      <c r="D458" s="4" t="s">
        <v>339</v>
      </c>
      <c r="E458" s="4">
        <v>40</v>
      </c>
      <c r="F458" s="4" t="s">
        <v>200</v>
      </c>
      <c r="G458" s="4">
        <f>IF(I458="",SUMIFS([1]怪物表!$A:$A,[1]怪物表!$B:$B,C458,[1]怪物表!$C:$C,D458),"")</f>
        <v>1299220</v>
      </c>
      <c r="H458" s="8" t="str">
        <f>IF(G458="","",INDEX([1]怪物表!$C:$C,MATCH(G458,[1]怪物表!$A:$A,0)))</f>
        <v>剑兵1-升级</v>
      </c>
      <c r="I458" s="4"/>
      <c r="J458" s="4" t="str">
        <f>IF(I458="","",INDEX([1]怪物阵型表!$B:$B,MATCH(I458,[1]怪物阵型表!$A:$A,0)))</f>
        <v/>
      </c>
      <c r="K458" s="4"/>
      <c r="L458" s="4"/>
      <c r="M458" s="4"/>
      <c r="N458" s="4"/>
      <c r="O458" s="4" t="str">
        <f>IF(N458="","",INDEX([2]物品表!$B:$B,MATCH(N458,[2]物品表!$A:$A,0)))</f>
        <v/>
      </c>
      <c r="P458" s="4"/>
      <c r="Q458" s="7" t="s">
        <v>31</v>
      </c>
      <c r="R458" s="7" t="s">
        <v>29</v>
      </c>
      <c r="S458" s="9">
        <f>INDEX('#怪物刷新配置索引'!$E:$E,MATCH(E458&amp;"-"&amp;F458,'#怪物刷新配置索引'!$D:$D,0),1)</f>
        <v>4</v>
      </c>
      <c r="T458" s="4"/>
      <c r="U458" s="9">
        <f>INDEX('#怪物刷新配置索引'!$F:$F,MATCH(E458&amp;"-"&amp;F458,'#怪物刷新配置索引'!$D:$D,0),1)</f>
        <v>3</v>
      </c>
      <c r="V458" s="4" t="str">
        <f t="shared" si="61"/>
        <v/>
      </c>
      <c r="W458" s="4"/>
      <c r="X458" s="4"/>
      <c r="Y458" s="4"/>
      <c r="Z458" s="28"/>
      <c r="AA458" s="77">
        <f>COUNTIF([3]经验升级表!$C:$C,"&lt;="&amp;SUMIFS($AB$4:AB458,$C$4:C458,C458))</f>
        <v>0</v>
      </c>
      <c r="AB458" s="77">
        <f>IFERROR(INDEX([1]怪物表!$U:$U,MATCH(G458,[1]怪物表!$A:$A,0),1)*S458/U458,0)*AC458</f>
        <v>0</v>
      </c>
      <c r="AC458" s="77">
        <f t="shared" si="62"/>
        <v>30</v>
      </c>
      <c r="AD458" s="77">
        <f>IFERROR(INDEX([1]怪物表!$J:$J,MATCH(G458,[1]怪物表!$A:$A,0),1),0)*AE458</f>
        <v>40</v>
      </c>
      <c r="AE458" s="77">
        <f t="shared" si="63"/>
        <v>40</v>
      </c>
    </row>
    <row r="459" spans="1:31" x14ac:dyDescent="0.45">
      <c r="A459" s="4"/>
      <c r="B459" s="7">
        <v>2992065</v>
      </c>
      <c r="C459" s="6" t="s">
        <v>211</v>
      </c>
      <c r="D459" s="4" t="s">
        <v>166</v>
      </c>
      <c r="E459" s="4">
        <v>40</v>
      </c>
      <c r="F459" s="4" t="s">
        <v>200</v>
      </c>
      <c r="G459" s="4">
        <f>IF(I459="",SUMIFS([1]怪物表!$A:$A,[1]怪物表!$B:$B,C459,[1]怪物表!$C:$C,D459),"")</f>
        <v>1299204</v>
      </c>
      <c r="H459" s="8" t="str">
        <f>IF(G459="","",INDEX([1]怪物表!$C:$C,MATCH(G459,[1]怪物表!$A:$A,0)))</f>
        <v>剑兵1</v>
      </c>
      <c r="I459" s="4"/>
      <c r="J459" s="4" t="str">
        <f>IF(I459="","",INDEX([1]怪物阵型表!$B:$B,MATCH(I459,[1]怪物阵型表!$A:$A,0)))</f>
        <v/>
      </c>
      <c r="K459" s="4"/>
      <c r="L459" s="4"/>
      <c r="M459" s="4"/>
      <c r="N459" s="4"/>
      <c r="O459" s="4" t="str">
        <f>IF(N459="","",INDEX([2]物品表!$B:$B,MATCH(N459,[2]物品表!$A:$A,0)))</f>
        <v/>
      </c>
      <c r="P459" s="4"/>
      <c r="Q459" s="7" t="s">
        <v>31</v>
      </c>
      <c r="R459" s="7" t="s">
        <v>29</v>
      </c>
      <c r="S459" s="9">
        <f>INDEX('#怪物刷新配置索引'!$E:$E,MATCH(E459&amp;"-"&amp;F459,'#怪物刷新配置索引'!$D:$D,0),1)</f>
        <v>4</v>
      </c>
      <c r="T459" s="4"/>
      <c r="U459" s="9">
        <f>INDEX('#怪物刷新配置索引'!$F:$F,MATCH(E459&amp;"-"&amp;F459,'#怪物刷新配置索引'!$D:$D,0),1)</f>
        <v>3</v>
      </c>
      <c r="V459" s="4" t="str">
        <f t="shared" si="61"/>
        <v/>
      </c>
      <c r="W459" s="4"/>
      <c r="X459" s="4"/>
      <c r="Y459" s="4"/>
      <c r="Z459" s="28"/>
      <c r="AA459" s="77">
        <f>COUNTIF([3]经验升级表!$C:$C,"&lt;="&amp;SUMIFS($AB$4:AB459,$C$4:C459,C459))</f>
        <v>0</v>
      </c>
      <c r="AB459" s="77">
        <f>IFERROR(INDEX([1]怪物表!$U:$U,MATCH(G459,[1]怪物表!$A:$A,0),1)*S459/U459,0)*AC459</f>
        <v>0</v>
      </c>
      <c r="AC459" s="77">
        <f t="shared" si="62"/>
        <v>30</v>
      </c>
      <c r="AD459" s="77">
        <f>IFERROR(INDEX([1]怪物表!$J:$J,MATCH(G459,[1]怪物表!$A:$A,0),1),0)*AE459</f>
        <v>40</v>
      </c>
      <c r="AE459" s="77">
        <f t="shared" si="63"/>
        <v>40</v>
      </c>
    </row>
    <row r="460" spans="1:31" x14ac:dyDescent="0.45">
      <c r="A460" s="4"/>
      <c r="B460" s="7">
        <v>2992066</v>
      </c>
      <c r="C460" s="6" t="s">
        <v>211</v>
      </c>
      <c r="D460" s="4" t="s">
        <v>166</v>
      </c>
      <c r="E460" s="4">
        <v>40</v>
      </c>
      <c r="F460" s="4" t="s">
        <v>200</v>
      </c>
      <c r="G460" s="4">
        <f>IF(I460="",SUMIFS([1]怪物表!$A:$A,[1]怪物表!$B:$B,C460,[1]怪物表!$C:$C,D460),"")</f>
        <v>1299204</v>
      </c>
      <c r="H460" s="8" t="str">
        <f>IF(G460="","",INDEX([1]怪物表!$C:$C,MATCH(G460,[1]怪物表!$A:$A,0)))</f>
        <v>剑兵1</v>
      </c>
      <c r="I460" s="4"/>
      <c r="J460" s="4" t="str">
        <f>IF(I460="","",INDEX([1]怪物阵型表!$B:$B,MATCH(I460,[1]怪物阵型表!$A:$A,0)))</f>
        <v/>
      </c>
      <c r="K460" s="4"/>
      <c r="L460" s="4"/>
      <c r="M460" s="4"/>
      <c r="N460" s="4"/>
      <c r="O460" s="4" t="str">
        <f>IF(N460="","",INDEX([2]物品表!$B:$B,MATCH(N460,[2]物品表!$A:$A,0)))</f>
        <v/>
      </c>
      <c r="P460" s="4"/>
      <c r="Q460" s="7" t="s">
        <v>31</v>
      </c>
      <c r="R460" s="7" t="s">
        <v>29</v>
      </c>
      <c r="S460" s="9">
        <f>INDEX('#怪物刷新配置索引'!$E:$E,MATCH(E460&amp;"-"&amp;F460,'#怪物刷新配置索引'!$D:$D,0),1)</f>
        <v>4</v>
      </c>
      <c r="T460" s="4"/>
      <c r="U460" s="9">
        <f>INDEX('#怪物刷新配置索引'!$F:$F,MATCH(E460&amp;"-"&amp;F460,'#怪物刷新配置索引'!$D:$D,0),1)</f>
        <v>3</v>
      </c>
      <c r="V460" s="4" t="str">
        <f t="shared" si="61"/>
        <v/>
      </c>
      <c r="W460" s="4"/>
      <c r="X460" s="4"/>
      <c r="Y460" s="4"/>
      <c r="Z460" s="28"/>
      <c r="AA460" s="77">
        <f>COUNTIF([3]经验升级表!$C:$C,"&lt;="&amp;SUMIFS($AB$4:AB460,$C$4:C460,C460))</f>
        <v>0</v>
      </c>
      <c r="AB460" s="77">
        <f>IFERROR(INDEX([1]怪物表!$U:$U,MATCH(G460,[1]怪物表!$A:$A,0),1)*S460/U460,0)*AC460</f>
        <v>0</v>
      </c>
      <c r="AC460" s="77">
        <f t="shared" si="62"/>
        <v>30</v>
      </c>
      <c r="AD460" s="77">
        <f>IFERROR(INDEX([1]怪物表!$J:$J,MATCH(G460,[1]怪物表!$A:$A,0),1),0)*AE460</f>
        <v>40</v>
      </c>
      <c r="AE460" s="77">
        <f t="shared" si="63"/>
        <v>40</v>
      </c>
    </row>
    <row r="461" spans="1:31" s="46" customFormat="1" x14ac:dyDescent="0.45">
      <c r="A461" s="20"/>
      <c r="B461" s="21">
        <v>2992067</v>
      </c>
      <c r="C461" s="22" t="s">
        <v>211</v>
      </c>
      <c r="D461" s="20" t="s">
        <v>148</v>
      </c>
      <c r="E461" s="21"/>
      <c r="F461" s="20">
        <v>390</v>
      </c>
      <c r="G461" s="20">
        <f>IF(I461="",SUMIFS([1]怪物表!$A:$A,[1]怪物表!$B:$B,C461,[1]怪物表!$C:$C,D461),"")</f>
        <v>1299210</v>
      </c>
      <c r="H461" s="23" t="str">
        <f>IF(G461="","",INDEX([1]怪物表!$C:$C,MATCH(G461,[1]怪物表!$A:$A,0)))</f>
        <v>狼人</v>
      </c>
      <c r="I461" s="20" t="s">
        <v>54</v>
      </c>
      <c r="J461" s="20" t="str">
        <f>IF(I461="","",INDEX([1]怪物阵型表!$B:$B,MATCH(I461,[1]怪物阵型表!$A:$A,0)))</f>
        <v/>
      </c>
      <c r="K461" s="20"/>
      <c r="L461" s="20"/>
      <c r="M461" s="20"/>
      <c r="N461" s="20"/>
      <c r="O461" s="20" t="str">
        <f>IF(N461="","",INDEX([2]物品表!$B:$B,MATCH(N461,[2]物品表!$A:$A,0)))</f>
        <v/>
      </c>
      <c r="P461" s="20"/>
      <c r="Q461" s="21" t="s">
        <v>120</v>
      </c>
      <c r="R461" s="21" t="s">
        <v>29</v>
      </c>
      <c r="S461" s="24">
        <v>1</v>
      </c>
      <c r="T461" s="20"/>
      <c r="U461" s="24">
        <v>0</v>
      </c>
      <c r="V461" s="20" t="str">
        <f>IF(W461=1,"TID_Survivor_Notice_Occur_2",IF(W461=2,"TID_Survivor_Notice_Occur_1",""))</f>
        <v/>
      </c>
      <c r="W461" s="20"/>
      <c r="X461" s="20"/>
      <c r="Y461" s="20"/>
      <c r="Z461" s="79"/>
      <c r="AA461" s="79">
        <f>COUNTIF([3]经验升级表!$C:$C,"&lt;="&amp;SUMIFS($AB$4:AB461,$C$4:C461,C461))</f>
        <v>0</v>
      </c>
      <c r="AB461" s="79">
        <f>IFERROR(INDEX([1]怪物表!$U:$U,MATCH(G461,[1]怪物表!$A:$A,0),1)*S461/U461,0)*AC461</f>
        <v>0</v>
      </c>
      <c r="AC461" s="79">
        <f t="shared" si="62"/>
        <v>1</v>
      </c>
      <c r="AD461" s="79">
        <f>IFERROR(INDEX([1]怪物表!$J:$J,MATCH(G461,[1]怪物表!$A:$A,0),1),0)*AE461</f>
        <v>0</v>
      </c>
      <c r="AE461" s="79">
        <f t="shared" si="63"/>
        <v>0</v>
      </c>
    </row>
    <row r="462" spans="1:31" x14ac:dyDescent="0.45">
      <c r="A462" s="4"/>
      <c r="B462" s="7">
        <v>2992068</v>
      </c>
      <c r="C462" s="6" t="s">
        <v>211</v>
      </c>
      <c r="D462" s="4" t="s">
        <v>340</v>
      </c>
      <c r="E462" s="7">
        <v>45</v>
      </c>
      <c r="F462" s="4" t="s">
        <v>201</v>
      </c>
      <c r="G462" s="4">
        <f>IF(I462="",SUMIFS([1]怪物表!$A:$A,[1]怪物表!$B:$B,C462,[1]怪物表!$C:$C,D462),"")</f>
        <v>1299221</v>
      </c>
      <c r="H462" s="8" t="str">
        <f>IF(G462="","",INDEX([1]怪物表!$C:$C,MATCH(G462,[1]怪物表!$A:$A,0)))</f>
        <v>剑兵2-升级</v>
      </c>
      <c r="I462" s="4"/>
      <c r="J462" s="4" t="str">
        <f>IF(I462="","",INDEX([1]怪物阵型表!$B:$B,MATCH(I462,[1]怪物阵型表!$A:$A,0)))</f>
        <v/>
      </c>
      <c r="K462" s="4"/>
      <c r="L462" s="4"/>
      <c r="M462" s="4"/>
      <c r="N462" s="4"/>
      <c r="O462" s="4" t="str">
        <f>IF(N462="","",INDEX([2]物品表!$B:$B,MATCH(N462,[2]物品表!$A:$A,0)))</f>
        <v/>
      </c>
      <c r="P462" s="4"/>
      <c r="Q462" s="7" t="s">
        <v>31</v>
      </c>
      <c r="R462" s="7" t="s">
        <v>29</v>
      </c>
      <c r="S462" s="9">
        <f>INDEX('#怪物刷新配置索引'!$E:$E,MATCH(E462&amp;"-"&amp;F462,'#怪物刷新配置索引'!$D:$D,0),1)</f>
        <v>3</v>
      </c>
      <c r="T462" s="4"/>
      <c r="U462" s="9">
        <f>INDEX('#怪物刷新配置索引'!$F:$F,MATCH(E462&amp;"-"&amp;F462,'#怪物刷新配置索引'!$D:$D,0),1)</f>
        <v>2</v>
      </c>
      <c r="V462" s="4" t="str">
        <f t="shared" ref="V462:V471" si="64">IF(W462=1,"TID_Survivor_Notice_Occur_2",IF(W462=2,"TID_Survivor_Notice_Occur_1",""))</f>
        <v/>
      </c>
      <c r="W462" s="4"/>
      <c r="X462" s="4"/>
      <c r="Y462" s="4"/>
      <c r="Z462" s="28"/>
      <c r="AA462" s="77">
        <f>COUNTIF([3]经验升级表!$C:$C,"&lt;="&amp;SUMIFS($AB$4:AB462,$C$4:C462,C462))</f>
        <v>0</v>
      </c>
      <c r="AB462" s="77">
        <f>IFERROR(INDEX([1]怪物表!$U:$U,MATCH(G462,[1]怪物表!$A:$A,0),1)*S462/U462,0)*AC462</f>
        <v>0</v>
      </c>
      <c r="AC462" s="77">
        <f t="shared" si="62"/>
        <v>30</v>
      </c>
      <c r="AD462" s="77">
        <f>IFERROR(INDEX([1]怪物表!$J:$J,MATCH(G462,[1]怪物表!$A:$A,0),1),0)*AE462</f>
        <v>45</v>
      </c>
      <c r="AE462" s="77">
        <f t="shared" si="63"/>
        <v>45</v>
      </c>
    </row>
    <row r="463" spans="1:31" x14ac:dyDescent="0.45">
      <c r="A463" s="4"/>
      <c r="B463" s="7">
        <v>2992069</v>
      </c>
      <c r="C463" s="6" t="s">
        <v>211</v>
      </c>
      <c r="D463" s="4" t="s">
        <v>169</v>
      </c>
      <c r="E463" s="7">
        <v>45</v>
      </c>
      <c r="F463" s="4" t="s">
        <v>201</v>
      </c>
      <c r="G463" s="4">
        <f>IF(I463="",SUMIFS([1]怪物表!$A:$A,[1]怪物表!$B:$B,C463,[1]怪物表!$C:$C,D463),"")</f>
        <v>1299205</v>
      </c>
      <c r="H463" s="8" t="str">
        <f>IF(G463="","",INDEX([1]怪物表!$C:$C,MATCH(G463,[1]怪物表!$A:$A,0)))</f>
        <v>剑兵2</v>
      </c>
      <c r="I463" s="4"/>
      <c r="J463" s="4" t="str">
        <f>IF(I463="","",INDEX([1]怪物阵型表!$B:$B,MATCH(I463,[1]怪物阵型表!$A:$A,0)))</f>
        <v/>
      </c>
      <c r="K463" s="4"/>
      <c r="L463" s="4"/>
      <c r="M463" s="4"/>
      <c r="N463" s="4"/>
      <c r="O463" s="4" t="str">
        <f>IF(N463="","",INDEX([2]物品表!$B:$B,MATCH(N463,[2]物品表!$A:$A,0)))</f>
        <v/>
      </c>
      <c r="P463" s="4"/>
      <c r="Q463" s="7" t="s">
        <v>31</v>
      </c>
      <c r="R463" s="7" t="s">
        <v>29</v>
      </c>
      <c r="S463" s="9">
        <f>INDEX('#怪物刷新配置索引'!$E:$E,MATCH(E463&amp;"-"&amp;F463,'#怪物刷新配置索引'!$D:$D,0),1)</f>
        <v>3</v>
      </c>
      <c r="T463" s="4"/>
      <c r="U463" s="9">
        <f>INDEX('#怪物刷新配置索引'!$F:$F,MATCH(E463&amp;"-"&amp;F463,'#怪物刷新配置索引'!$D:$D,0),1)</f>
        <v>2</v>
      </c>
      <c r="V463" s="4" t="str">
        <f t="shared" si="64"/>
        <v/>
      </c>
      <c r="W463" s="4"/>
      <c r="X463" s="4"/>
      <c r="Y463" s="4"/>
      <c r="Z463" s="28"/>
      <c r="AA463" s="77">
        <f>COUNTIF([3]经验升级表!$C:$C,"&lt;="&amp;SUMIFS($AB$4:AB463,$C$4:C463,C463))</f>
        <v>0</v>
      </c>
      <c r="AB463" s="77">
        <f>IFERROR(INDEX([1]怪物表!$U:$U,MATCH(G463,[1]怪物表!$A:$A,0),1)*S463/U463,0)*AC463</f>
        <v>0</v>
      </c>
      <c r="AC463" s="77">
        <f t="shared" si="62"/>
        <v>30</v>
      </c>
      <c r="AD463" s="77">
        <f>IFERROR(INDEX([1]怪物表!$J:$J,MATCH(G463,[1]怪物表!$A:$A,0),1),0)*AE463</f>
        <v>45</v>
      </c>
      <c r="AE463" s="77">
        <f t="shared" si="63"/>
        <v>45</v>
      </c>
    </row>
    <row r="464" spans="1:31" x14ac:dyDescent="0.45">
      <c r="A464" s="4"/>
      <c r="B464" s="7">
        <v>2992070</v>
      </c>
      <c r="C464" s="6" t="s">
        <v>211</v>
      </c>
      <c r="D464" s="4" t="s">
        <v>340</v>
      </c>
      <c r="E464" s="7">
        <v>60</v>
      </c>
      <c r="F464" s="4" t="s">
        <v>202</v>
      </c>
      <c r="G464" s="4">
        <f>IF(I464="",SUMIFS([1]怪物表!$A:$A,[1]怪物表!$B:$B,C464,[1]怪物表!$C:$C,D464),"")</f>
        <v>1299221</v>
      </c>
      <c r="H464" s="8" t="str">
        <f>IF(G464="","",INDEX([1]怪物表!$C:$C,MATCH(G464,[1]怪物表!$A:$A,0)))</f>
        <v>剑兵2-升级</v>
      </c>
      <c r="I464" s="4"/>
      <c r="J464" s="4" t="str">
        <f>IF(I464="","",INDEX([1]怪物阵型表!$B:$B,MATCH(I464,[1]怪物阵型表!$A:$A,0)))</f>
        <v/>
      </c>
      <c r="K464" s="4"/>
      <c r="L464" s="4"/>
      <c r="M464" s="4"/>
      <c r="N464" s="4"/>
      <c r="O464" s="4" t="str">
        <f>IF(N464="","",INDEX([2]物品表!$B:$B,MATCH(N464,[2]物品表!$A:$A,0)))</f>
        <v/>
      </c>
      <c r="P464" s="4"/>
      <c r="Q464" s="7" t="s">
        <v>31</v>
      </c>
      <c r="R464" s="7" t="s">
        <v>29</v>
      </c>
      <c r="S464" s="9">
        <f>INDEX('#怪物刷新配置索引'!$E:$E,MATCH(E464&amp;"-"&amp;F464,'#怪物刷新配置索引'!$D:$D,0),1)</f>
        <v>4</v>
      </c>
      <c r="T464" s="4"/>
      <c r="U464" s="9">
        <f>INDEX('#怪物刷新配置索引'!$F:$F,MATCH(E464&amp;"-"&amp;F464,'#怪物刷新配置索引'!$D:$D,0),1)</f>
        <v>2</v>
      </c>
      <c r="V464" s="4" t="str">
        <f t="shared" si="64"/>
        <v/>
      </c>
      <c r="W464" s="4"/>
      <c r="X464" s="4"/>
      <c r="Y464" s="4"/>
      <c r="Z464" s="28"/>
      <c r="AA464" s="77">
        <f>COUNTIF([3]经验升级表!$C:$C,"&lt;="&amp;SUMIFS($AB$4:AB464,$C$4:C464,C464))</f>
        <v>0</v>
      </c>
      <c r="AB464" s="77">
        <f>IFERROR(INDEX([1]怪物表!$U:$U,MATCH(G464,[1]怪物表!$A:$A,0),1)*S464/U464,0)*AC464</f>
        <v>0</v>
      </c>
      <c r="AC464" s="77">
        <f t="shared" si="62"/>
        <v>30</v>
      </c>
      <c r="AD464" s="77">
        <f>IFERROR(INDEX([1]怪物表!$J:$J,MATCH(G464,[1]怪物表!$A:$A,0),1),0)*AE464</f>
        <v>60</v>
      </c>
      <c r="AE464" s="77">
        <f t="shared" si="63"/>
        <v>60</v>
      </c>
    </row>
    <row r="465" spans="1:46" x14ac:dyDescent="0.45">
      <c r="A465" s="4"/>
      <c r="B465" s="7">
        <v>2992071</v>
      </c>
      <c r="C465" s="6" t="s">
        <v>211</v>
      </c>
      <c r="D465" s="4" t="s">
        <v>169</v>
      </c>
      <c r="E465" s="7">
        <v>60</v>
      </c>
      <c r="F465" s="4" t="s">
        <v>202</v>
      </c>
      <c r="G465" s="4">
        <f>IF(I465="",SUMIFS([1]怪物表!$A:$A,[1]怪物表!$B:$B,C465,[1]怪物表!$C:$C,D465),"")</f>
        <v>1299205</v>
      </c>
      <c r="H465" s="8" t="str">
        <f>IF(G465="","",INDEX([1]怪物表!$C:$C,MATCH(G465,[1]怪物表!$A:$A,0)))</f>
        <v>剑兵2</v>
      </c>
      <c r="I465" s="4"/>
      <c r="J465" s="4" t="str">
        <f>IF(I465="","",INDEX([1]怪物阵型表!$B:$B,MATCH(I465,[1]怪物阵型表!$A:$A,0)))</f>
        <v/>
      </c>
      <c r="K465" s="4"/>
      <c r="L465" s="4"/>
      <c r="M465" s="4"/>
      <c r="N465" s="4"/>
      <c r="O465" s="4" t="str">
        <f>IF(N465="","",INDEX([2]物品表!$B:$B,MATCH(N465,[2]物品表!$A:$A,0)))</f>
        <v/>
      </c>
      <c r="P465" s="4"/>
      <c r="Q465" s="7" t="s">
        <v>31</v>
      </c>
      <c r="R465" s="7" t="s">
        <v>29</v>
      </c>
      <c r="S465" s="9">
        <f>INDEX('#怪物刷新配置索引'!$E:$E,MATCH(E465&amp;"-"&amp;F465,'#怪物刷新配置索引'!$D:$D,0),1)</f>
        <v>4</v>
      </c>
      <c r="T465" s="4"/>
      <c r="U465" s="9">
        <f>INDEX('#怪物刷新配置索引'!$F:$F,MATCH(E465&amp;"-"&amp;F465,'#怪物刷新配置索引'!$D:$D,0),1)</f>
        <v>2</v>
      </c>
      <c r="V465" s="4" t="str">
        <f t="shared" si="64"/>
        <v/>
      </c>
      <c r="W465" s="4"/>
      <c r="X465" s="4"/>
      <c r="Y465" s="4"/>
      <c r="Z465" s="28"/>
      <c r="AA465" s="77">
        <f>COUNTIF([3]经验升级表!$C:$C,"&lt;="&amp;SUMIFS($AB$4:AB465,$C$4:C465,C465))</f>
        <v>0</v>
      </c>
      <c r="AB465" s="77">
        <f>IFERROR(INDEX([1]怪物表!$U:$U,MATCH(G465,[1]怪物表!$A:$A,0),1)*S465/U465,0)*AC465</f>
        <v>0</v>
      </c>
      <c r="AC465" s="77">
        <f t="shared" si="62"/>
        <v>30</v>
      </c>
      <c r="AD465" s="77">
        <f>IFERROR(INDEX([1]怪物表!$J:$J,MATCH(G465,[1]怪物表!$A:$A,0),1),0)*AE465</f>
        <v>60</v>
      </c>
      <c r="AE465" s="77">
        <f t="shared" si="63"/>
        <v>60</v>
      </c>
    </row>
    <row r="466" spans="1:46" x14ac:dyDescent="0.45">
      <c r="A466" s="4"/>
      <c r="B466" s="7">
        <v>2992072</v>
      </c>
      <c r="C466" s="6" t="s">
        <v>211</v>
      </c>
      <c r="D466" s="25" t="s">
        <v>123</v>
      </c>
      <c r="E466" s="4">
        <v>20</v>
      </c>
      <c r="F466" s="4" t="s">
        <v>202</v>
      </c>
      <c r="G466" s="4">
        <f>IF(I466="",SUMIFS([1]怪物表!$A:$A,[1]怪物表!$B:$B,C466,[1]怪物表!$C:$C,D466),"")</f>
        <v>1299216</v>
      </c>
      <c r="H466" s="8" t="str">
        <f>IF(G466="","",INDEX([1]怪物表!$C:$C,MATCH(G466,[1]怪物表!$A:$A,0)))</f>
        <v>弓兵1</v>
      </c>
      <c r="I466" s="4"/>
      <c r="J466" s="4" t="str">
        <f>IF(I466="","",INDEX([1]怪物阵型表!$B:$B,MATCH(I466,[1]怪物阵型表!$A:$A,0)))</f>
        <v/>
      </c>
      <c r="K466" s="4"/>
      <c r="L466" s="4"/>
      <c r="M466" s="4"/>
      <c r="N466" s="4"/>
      <c r="O466" s="4" t="str">
        <f>IF(N466="","",INDEX([2]物品表!$B:$B,MATCH(N466,[2]物品表!$A:$A,0)))</f>
        <v/>
      </c>
      <c r="P466" s="4"/>
      <c r="Q466" s="7" t="s">
        <v>31</v>
      </c>
      <c r="R466" s="7" t="s">
        <v>29</v>
      </c>
      <c r="S466" s="9">
        <f>INDEX('#怪物刷新配置索引'!$E:$E,MATCH(E466&amp;"-"&amp;F466,'#怪物刷新配置索引'!$D:$D,0),1)</f>
        <v>4</v>
      </c>
      <c r="T466" s="4"/>
      <c r="U466" s="9">
        <f>INDEX('#怪物刷新配置索引'!$F:$F,MATCH(E466&amp;"-"&amp;F466,'#怪物刷新配置索引'!$D:$D,0),1)</f>
        <v>6</v>
      </c>
      <c r="V466" s="4" t="str">
        <f t="shared" si="64"/>
        <v/>
      </c>
      <c r="W466" s="4"/>
      <c r="X466" s="4"/>
      <c r="Y466" s="4"/>
      <c r="Z466" s="28"/>
      <c r="AA466" s="77">
        <f>COUNTIF([3]经验升级表!$C:$C,"&lt;="&amp;SUMIFS($AB$4:AB466,$C$4:C466,C466))</f>
        <v>0</v>
      </c>
      <c r="AB466" s="77">
        <f>IFERROR(INDEX([1]怪物表!$U:$U,MATCH(G466,[1]怪物表!$A:$A,0),1)*S466/U466,0)*AC466</f>
        <v>0</v>
      </c>
      <c r="AC466" s="77">
        <f t="shared" si="62"/>
        <v>30</v>
      </c>
      <c r="AD466" s="77">
        <f>IFERROR(INDEX([1]怪物表!$J:$J,MATCH(G466,[1]怪物表!$A:$A,0),1),0)*AE466</f>
        <v>20</v>
      </c>
      <c r="AE466" s="77">
        <f t="shared" si="63"/>
        <v>20</v>
      </c>
    </row>
    <row r="467" spans="1:46" x14ac:dyDescent="0.45">
      <c r="A467" s="4"/>
      <c r="B467" s="7">
        <v>2992073</v>
      </c>
      <c r="C467" s="6" t="s">
        <v>211</v>
      </c>
      <c r="D467" s="4"/>
      <c r="E467" s="7"/>
      <c r="F467" s="4">
        <v>450</v>
      </c>
      <c r="G467" s="4"/>
      <c r="H467" s="8"/>
      <c r="I467" s="4"/>
      <c r="J467" s="4" t="str">
        <f>IF(I467="","",INDEX([1]怪物阵型表!$B:$B,MATCH(I467,[1]怪物阵型表!$A:$A,0)))</f>
        <v/>
      </c>
      <c r="K467" s="4">
        <v>299211</v>
      </c>
      <c r="L467" s="25" t="str" cm="1">
        <f t="array" ref="L467">INDEX(怪物链表!A:C,MATCH(怪物刷新表!K467&amp;C467,怪物链表!A:A&amp;怪物链表!C:C,),2)</f>
        <v>平滑_中级_100</v>
      </c>
      <c r="M467" s="4" t="str" cm="1">
        <f t="array" ref="M467">INDEX(怪物链表!A:D,MATCH(怪物刷新表!L467&amp;K467,怪物链表!B:B&amp;怪物链表!A:A,),4)</f>
        <v>450-480</v>
      </c>
      <c r="N467" s="4"/>
      <c r="O467" s="4" t="str">
        <f>IF(N467="","",INDEX([2]物品表!$B:$B,MATCH(N467,[2]物品表!$A:$A,0)))</f>
        <v/>
      </c>
      <c r="P467" s="4"/>
      <c r="Q467" s="7" t="s">
        <v>120</v>
      </c>
      <c r="R467" s="7" t="s">
        <v>29</v>
      </c>
      <c r="S467" s="9">
        <v>1</v>
      </c>
      <c r="T467" s="4"/>
      <c r="U467" s="9">
        <v>0</v>
      </c>
      <c r="V467" s="4" t="str">
        <f t="shared" si="64"/>
        <v/>
      </c>
      <c r="W467" s="4"/>
      <c r="X467" s="4"/>
      <c r="Y467" s="4"/>
      <c r="Z467" s="28"/>
      <c r="AA467" s="77">
        <f>COUNTIF([3]经验升级表!$C:$C,"&lt;="&amp;SUMIFS($AB$4:AB467,$C$4:C467,C467))</f>
        <v>0</v>
      </c>
      <c r="AB467" s="77">
        <f>IFERROR(INDEX([1]怪物表!$U:$U,MATCH(G467,[1]怪物表!$A:$A,0),1)*S467/U467,0)*AC467</f>
        <v>0</v>
      </c>
      <c r="AC467" s="77">
        <f t="shared" si="62"/>
        <v>1</v>
      </c>
      <c r="AD467" s="77">
        <f>IFERROR(INDEX([1]怪物表!$J:$J,MATCH(G467,[1]怪物表!$A:$A,0),1),0)*AE467</f>
        <v>0</v>
      </c>
      <c r="AE467" s="77">
        <f t="shared" si="63"/>
        <v>0</v>
      </c>
    </row>
    <row r="468" spans="1:46" x14ac:dyDescent="0.45">
      <c r="A468" s="4"/>
      <c r="B468" s="7">
        <v>2992074</v>
      </c>
      <c r="C468" s="6" t="s">
        <v>211</v>
      </c>
      <c r="D468" s="4" t="s">
        <v>341</v>
      </c>
      <c r="E468" s="7">
        <v>60</v>
      </c>
      <c r="F468" s="4" t="s">
        <v>203</v>
      </c>
      <c r="G468" s="4">
        <f>IF(I468="",SUMIFS([1]怪物表!$A:$A,[1]怪物表!$B:$B,C468,[1]怪物表!$C:$C,D468),"")</f>
        <v>1299219</v>
      </c>
      <c r="H468" s="8" t="str">
        <f>IF(G468="","",INDEX([1]怪物表!$C:$C,MATCH(G468,[1]怪物表!$A:$A,0)))</f>
        <v>小狼-升级</v>
      </c>
      <c r="I468" s="4"/>
      <c r="J468" s="4" t="str">
        <f>IF(I468="","",INDEX([1]怪物阵型表!$B:$B,MATCH(I468,[1]怪物阵型表!$A:$A,0)))</f>
        <v/>
      </c>
      <c r="K468" s="4"/>
      <c r="L468" s="4"/>
      <c r="M468" s="4"/>
      <c r="N468" s="4"/>
      <c r="O468" s="4" t="str">
        <f>IF(N468="","",INDEX([2]物品表!$B:$B,MATCH(N468,[2]物品表!$A:$A,0)))</f>
        <v/>
      </c>
      <c r="P468" s="4"/>
      <c r="Q468" s="7" t="s">
        <v>31</v>
      </c>
      <c r="R468" s="7" t="s">
        <v>29</v>
      </c>
      <c r="S468" s="9">
        <f>INDEX('#怪物刷新配置索引'!$E:$E,MATCH(E468&amp;"-"&amp;F468,'#怪物刷新配置索引'!$D:$D,0),1)</f>
        <v>4</v>
      </c>
      <c r="T468" s="4"/>
      <c r="U468" s="9">
        <f>INDEX('#怪物刷新配置索引'!$F:$F,MATCH(E468&amp;"-"&amp;F468,'#怪物刷新配置索引'!$D:$D,0),1)</f>
        <v>2</v>
      </c>
      <c r="V468" s="4" t="str">
        <f t="shared" si="64"/>
        <v/>
      </c>
      <c r="W468" s="4"/>
      <c r="X468" s="4"/>
      <c r="Y468" s="4"/>
      <c r="Z468" s="28"/>
      <c r="AA468" s="77">
        <f>COUNTIF([3]经验升级表!$C:$C,"&lt;="&amp;SUMIFS($AB$4:AB468,$C$4:C468,C468))</f>
        <v>0</v>
      </c>
      <c r="AB468" s="77">
        <f>IFERROR(INDEX([1]怪物表!$U:$U,MATCH(G468,[1]怪物表!$A:$A,0),1)*S468/U468,0)*AC468</f>
        <v>0</v>
      </c>
      <c r="AC468" s="77">
        <f t="shared" si="62"/>
        <v>30</v>
      </c>
      <c r="AD468" s="77">
        <f>IFERROR(INDEX([1]怪物表!$J:$J,MATCH(G468,[1]怪物表!$A:$A,0),1),0)*AE468</f>
        <v>60</v>
      </c>
      <c r="AE468" s="77">
        <f t="shared" si="63"/>
        <v>60</v>
      </c>
    </row>
    <row r="469" spans="1:46" x14ac:dyDescent="0.45">
      <c r="A469" s="4"/>
      <c r="B469" s="7">
        <v>2992075</v>
      </c>
      <c r="C469" s="6" t="s">
        <v>211</v>
      </c>
      <c r="D469" s="4" t="s">
        <v>341</v>
      </c>
      <c r="E469" s="7">
        <v>60</v>
      </c>
      <c r="F469" s="4" t="s">
        <v>203</v>
      </c>
      <c r="G469" s="4">
        <f>IF(I469="",SUMIFS([1]怪物表!$A:$A,[1]怪物表!$B:$B,C469,[1]怪物表!$C:$C,D469),"")</f>
        <v>1299219</v>
      </c>
      <c r="H469" s="8" t="str">
        <f>IF(G469="","",INDEX([1]怪物表!$C:$C,MATCH(G469,[1]怪物表!$A:$A,0)))</f>
        <v>小狼-升级</v>
      </c>
      <c r="I469" s="4"/>
      <c r="J469" s="4" t="str">
        <f>IF(I469="","",INDEX([1]怪物阵型表!$B:$B,MATCH(I469,[1]怪物阵型表!$A:$A,0)))</f>
        <v/>
      </c>
      <c r="K469" s="4"/>
      <c r="L469" s="4"/>
      <c r="M469" s="4"/>
      <c r="N469" s="4"/>
      <c r="O469" s="4" t="str">
        <f>IF(N469="","",INDEX([2]物品表!$B:$B,MATCH(N469,[2]物品表!$A:$A,0)))</f>
        <v/>
      </c>
      <c r="P469" s="4"/>
      <c r="Q469" s="7" t="s">
        <v>31</v>
      </c>
      <c r="R469" s="7" t="s">
        <v>29</v>
      </c>
      <c r="S469" s="9">
        <f>INDEX('#怪物刷新配置索引'!$E:$E,MATCH(E469&amp;"-"&amp;F469,'#怪物刷新配置索引'!$D:$D,0),1)</f>
        <v>4</v>
      </c>
      <c r="T469" s="4"/>
      <c r="U469" s="9">
        <f>INDEX('#怪物刷新配置索引'!$F:$F,MATCH(E469&amp;"-"&amp;F469,'#怪物刷新配置索引'!$D:$D,0),1)</f>
        <v>2</v>
      </c>
      <c r="V469" s="4" t="str">
        <f t="shared" si="64"/>
        <v/>
      </c>
      <c r="W469" s="4"/>
      <c r="X469" s="4"/>
      <c r="Y469" s="4"/>
      <c r="Z469" s="28"/>
      <c r="AA469" s="77">
        <f>COUNTIF([3]经验升级表!$C:$C,"&lt;="&amp;SUMIFS($AB$4:AB469,$C$4:C469,C469))</f>
        <v>0</v>
      </c>
      <c r="AB469" s="77">
        <f>IFERROR(INDEX([1]怪物表!$U:$U,MATCH(G469,[1]怪物表!$A:$A,0),1)*S469/U469,0)*AC469</f>
        <v>0</v>
      </c>
      <c r="AC469" s="77">
        <f t="shared" si="62"/>
        <v>30</v>
      </c>
      <c r="AD469" s="77">
        <f>IFERROR(INDEX([1]怪物表!$J:$J,MATCH(G469,[1]怪物表!$A:$A,0),1),0)*AE469</f>
        <v>60</v>
      </c>
      <c r="AE469" s="77">
        <f t="shared" si="63"/>
        <v>60</v>
      </c>
    </row>
    <row r="470" spans="1:46" x14ac:dyDescent="0.45">
      <c r="A470" s="4"/>
      <c r="B470" s="7">
        <v>2992076</v>
      </c>
      <c r="C470" s="6" t="s">
        <v>211</v>
      </c>
      <c r="D470" s="4" t="s">
        <v>122</v>
      </c>
      <c r="E470" s="7">
        <v>60</v>
      </c>
      <c r="F470" s="4" t="s">
        <v>203</v>
      </c>
      <c r="G470" s="4">
        <f>IF(I470="",SUMIFS([1]怪物表!$A:$A,[1]怪物表!$B:$B,C470,[1]怪物表!$C:$C,D470),"")</f>
        <v>1299202</v>
      </c>
      <c r="H470" s="8" t="str">
        <f>IF(G470="","",INDEX([1]怪物表!$C:$C,MATCH(G470,[1]怪物表!$A:$A,0)))</f>
        <v>小狼</v>
      </c>
      <c r="I470" s="4"/>
      <c r="J470" s="4" t="str">
        <f>IF(I470="","",INDEX([1]怪物阵型表!$B:$B,MATCH(I470,[1]怪物阵型表!$A:$A,0)))</f>
        <v/>
      </c>
      <c r="K470" s="4"/>
      <c r="L470" s="4"/>
      <c r="M470" s="4"/>
      <c r="N470" s="4"/>
      <c r="O470" s="4" t="str">
        <f>IF(N470="","",INDEX([2]物品表!$B:$B,MATCH(N470,[2]物品表!$A:$A,0)))</f>
        <v/>
      </c>
      <c r="P470" s="4"/>
      <c r="Q470" s="7" t="s">
        <v>31</v>
      </c>
      <c r="R470" s="7" t="s">
        <v>29</v>
      </c>
      <c r="S470" s="9">
        <f>INDEX('#怪物刷新配置索引'!$E:$E,MATCH(E470&amp;"-"&amp;F470,'#怪物刷新配置索引'!$D:$D,0),1)</f>
        <v>4</v>
      </c>
      <c r="T470" s="4"/>
      <c r="U470" s="9">
        <f>INDEX('#怪物刷新配置索引'!$F:$F,MATCH(E470&amp;"-"&amp;F470,'#怪物刷新配置索引'!$D:$D,0),1)</f>
        <v>2</v>
      </c>
      <c r="V470" s="4" t="str">
        <f t="shared" si="64"/>
        <v/>
      </c>
      <c r="W470" s="4"/>
      <c r="X470" s="4"/>
      <c r="Y470" s="4"/>
      <c r="Z470" s="28"/>
      <c r="AA470" s="77">
        <f>COUNTIF([3]经验升级表!$C:$C,"&lt;="&amp;SUMIFS($AB$4:AB470,$C$4:C470,C470))</f>
        <v>0</v>
      </c>
      <c r="AB470" s="77">
        <f>IFERROR(INDEX([1]怪物表!$U:$U,MATCH(G470,[1]怪物表!$A:$A,0),1)*S470/U470,0)*AC470</f>
        <v>0</v>
      </c>
      <c r="AC470" s="77">
        <f t="shared" si="62"/>
        <v>30</v>
      </c>
      <c r="AD470" s="77">
        <f>IFERROR(INDEX([1]怪物表!$J:$J,MATCH(G470,[1]怪物表!$A:$A,0),1),0)*AE470</f>
        <v>60</v>
      </c>
      <c r="AE470" s="77">
        <f t="shared" si="63"/>
        <v>60</v>
      </c>
    </row>
    <row r="471" spans="1:46" x14ac:dyDescent="0.45">
      <c r="A471" s="4"/>
      <c r="B471" s="7">
        <v>2992077</v>
      </c>
      <c r="C471" s="6" t="s">
        <v>211</v>
      </c>
      <c r="D471" s="4" t="s">
        <v>122</v>
      </c>
      <c r="E471" s="7">
        <v>60</v>
      </c>
      <c r="F471" s="4" t="s">
        <v>203</v>
      </c>
      <c r="G471" s="4">
        <f>IF(I471="",SUMIFS([1]怪物表!$A:$A,[1]怪物表!$B:$B,C471,[1]怪物表!$C:$C,D471),"")</f>
        <v>1299202</v>
      </c>
      <c r="H471" s="8" t="str">
        <f>IF(G471="","",INDEX([1]怪物表!$C:$C,MATCH(G471,[1]怪物表!$A:$A,0)))</f>
        <v>小狼</v>
      </c>
      <c r="I471" s="4"/>
      <c r="J471" s="4" t="str">
        <f>IF(I471="","",INDEX([1]怪物阵型表!$B:$B,MATCH(I471,[1]怪物阵型表!$A:$A,0)))</f>
        <v/>
      </c>
      <c r="K471" s="4"/>
      <c r="L471" s="4"/>
      <c r="M471" s="4"/>
      <c r="N471" s="4"/>
      <c r="O471" s="4" t="str">
        <f>IF(N471="","",INDEX([2]物品表!$B:$B,MATCH(N471,[2]物品表!$A:$A,0)))</f>
        <v/>
      </c>
      <c r="P471" s="4"/>
      <c r="Q471" s="7" t="s">
        <v>31</v>
      </c>
      <c r="R471" s="7" t="s">
        <v>29</v>
      </c>
      <c r="S471" s="9">
        <f>INDEX('#怪物刷新配置索引'!$E:$E,MATCH(E471&amp;"-"&amp;F471,'#怪物刷新配置索引'!$D:$D,0),1)</f>
        <v>4</v>
      </c>
      <c r="T471" s="4"/>
      <c r="U471" s="9">
        <f>INDEX('#怪物刷新配置索引'!$F:$F,MATCH(E471&amp;"-"&amp;F471,'#怪物刷新配置索引'!$D:$D,0),1)</f>
        <v>2</v>
      </c>
      <c r="V471" s="4" t="str">
        <f t="shared" si="64"/>
        <v/>
      </c>
      <c r="W471" s="4"/>
      <c r="X471" s="4"/>
      <c r="Y471" s="4"/>
      <c r="Z471" s="28"/>
      <c r="AA471" s="77">
        <f>COUNTIF([3]经验升级表!$C:$C,"&lt;="&amp;SUMIFS($AB$4:AB471,$C$4:C471,C471))</f>
        <v>0</v>
      </c>
      <c r="AB471" s="77">
        <f>IFERROR(INDEX([1]怪物表!$U:$U,MATCH(G471,[1]怪物表!$A:$A,0),1)*S471/U471,0)*AC471</f>
        <v>0</v>
      </c>
      <c r="AC471" s="77">
        <f t="shared" si="62"/>
        <v>30</v>
      </c>
      <c r="AD471" s="77">
        <f>IFERROR(INDEX([1]怪物表!$J:$J,MATCH(G471,[1]怪物表!$A:$A,0),1),0)*AE471</f>
        <v>60</v>
      </c>
      <c r="AE471" s="77">
        <f t="shared" si="63"/>
        <v>60</v>
      </c>
    </row>
    <row r="472" spans="1:46" s="47" customFormat="1" x14ac:dyDescent="0.45">
      <c r="A472" s="81"/>
      <c r="B472" s="82">
        <v>2992078</v>
      </c>
      <c r="C472" s="83" t="s">
        <v>211</v>
      </c>
      <c r="D472" s="81" t="s">
        <v>320</v>
      </c>
      <c r="E472" s="82"/>
      <c r="F472" s="81">
        <v>480</v>
      </c>
      <c r="G472" s="81">
        <f>IF(I472="",SUMIFS([1]怪物表!$A:$A,[1]怪物表!$B:$B,C472,[1]怪物表!$C:$C,D472),"")</f>
        <v>1299218</v>
      </c>
      <c r="H472" s="84" t="str">
        <f>IF(G472="","",INDEX([1]怪物表!$C:$C,MATCH(G472,[1]怪物表!$A:$A,0)))</f>
        <v>紫色蒙杜克</v>
      </c>
      <c r="I472" s="81" t="s">
        <v>54</v>
      </c>
      <c r="J472" s="81" t="str">
        <f>IF(I472="","",INDEX([1]怪物阵型表!$B:$B,MATCH(I472,[1]怪物阵型表!$A:$A,0)))</f>
        <v/>
      </c>
      <c r="K472" s="81"/>
      <c r="L472" s="81"/>
      <c r="M472" s="81"/>
      <c r="N472" s="81"/>
      <c r="O472" s="81" t="str">
        <f>IF(N472="","",INDEX([2]物品表!$B:$B,MATCH(N472,[2]物品表!$A:$A,0)))</f>
        <v/>
      </c>
      <c r="P472" s="81"/>
      <c r="Q472" s="82" t="s">
        <v>120</v>
      </c>
      <c r="R472" s="82" t="s">
        <v>29</v>
      </c>
      <c r="S472" s="85">
        <v>1</v>
      </c>
      <c r="T472" s="81"/>
      <c r="U472" s="85">
        <v>0</v>
      </c>
      <c r="V472" s="81" t="str">
        <f>IF(W472=1,"TID_Survivor_Notice_Occur_2",IF(W472=2,"TID_Survivor_Notice_Occur_1",""))</f>
        <v>TID_Survivor_Notice_Occur_1</v>
      </c>
      <c r="W472" s="81">
        <v>2</v>
      </c>
      <c r="X472" s="81"/>
      <c r="Y472" s="81"/>
      <c r="Z472" s="86"/>
      <c r="AA472" s="77">
        <f>COUNTIF([3]经验升级表!$C:$C,"&lt;="&amp;SUMIFS($AB$4:AB472,$C$4:C472,C472))</f>
        <v>0</v>
      </c>
      <c r="AB472" s="77">
        <f>IFERROR(INDEX([1]怪物表!$U:$U,MATCH(G472,[1]怪物表!$A:$A,0),1)*S472/U472,0)*AC472</f>
        <v>0</v>
      </c>
      <c r="AC472" s="77">
        <f t="shared" si="62"/>
        <v>1</v>
      </c>
      <c r="AD472" s="77">
        <f>IFERROR(INDEX([1]怪物表!$J:$J,MATCH(G472,[1]怪物表!$A:$A,0),1),0)*AE472</f>
        <v>0</v>
      </c>
      <c r="AE472" s="77">
        <f t="shared" si="63"/>
        <v>0</v>
      </c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</row>
    <row r="473" spans="1:46" x14ac:dyDescent="0.45">
      <c r="A473" s="4"/>
      <c r="B473" s="7">
        <v>2992079</v>
      </c>
      <c r="C473" s="6" t="s">
        <v>211</v>
      </c>
      <c r="D473" s="4"/>
      <c r="E473" s="7"/>
      <c r="F473" s="4">
        <v>480</v>
      </c>
      <c r="G473" s="4"/>
      <c r="H473" s="8"/>
      <c r="I473" s="4"/>
      <c r="J473" s="4" t="str">
        <f>IF(I473="","",INDEX([1]怪物阵型表!$B:$B,MATCH(I473,[1]怪物阵型表!$A:$A,0)))</f>
        <v/>
      </c>
      <c r="K473" s="4">
        <v>299212</v>
      </c>
      <c r="L473" s="25" t="str" cm="1">
        <f t="array" ref="L473">INDEX(怪物链表!A:C,MATCH(怪物刷新表!K473&amp;C473,怪物链表!A:A&amp;怪物链表!C:C,),2)</f>
        <v>平滑_中级_100</v>
      </c>
      <c r="M473" s="4" t="str" cm="1">
        <f t="array" ref="M473">INDEX(怪物链表!A:D,MATCH(怪物刷新表!L473&amp;K473,怪物链表!B:B&amp;怪物链表!A:A,),4)</f>
        <v>480-510</v>
      </c>
      <c r="N473" s="4"/>
      <c r="O473" s="4" t="str">
        <f>IF(N473="","",INDEX([2]物品表!$B:$B,MATCH(N473,[2]物品表!$A:$A,0)))</f>
        <v/>
      </c>
      <c r="P473" s="4"/>
      <c r="Q473" s="7" t="s">
        <v>120</v>
      </c>
      <c r="R473" s="7" t="s">
        <v>29</v>
      </c>
      <c r="S473" s="9">
        <v>1</v>
      </c>
      <c r="T473" s="4"/>
      <c r="U473" s="9">
        <v>0</v>
      </c>
      <c r="V473" s="4" t="str">
        <f t="shared" ref="V473" si="65">IF(W473=1,"TID_Survivor_Notice_Occur_2",IF(W473=2,"TID_Survivor_Notice_Occur_1",""))</f>
        <v/>
      </c>
      <c r="W473" s="4"/>
      <c r="X473" s="4"/>
      <c r="Y473" s="4"/>
      <c r="Z473" s="28"/>
      <c r="AA473" s="77">
        <f>COUNTIF([3]经验升级表!$C:$C,"&lt;="&amp;SUMIFS($AB$4:AB473,$C$4:C473,C473))</f>
        <v>0</v>
      </c>
      <c r="AB473" s="77">
        <f>IFERROR(INDEX([1]怪物表!$U:$U,MATCH(G473,[1]怪物表!$A:$A,0),1)*S473/U473,0)*AC473</f>
        <v>0</v>
      </c>
      <c r="AC473" s="77">
        <f t="shared" si="62"/>
        <v>1</v>
      </c>
      <c r="AD473" s="77">
        <f>IFERROR(INDEX([1]怪物表!$J:$J,MATCH(G473,[1]怪物表!$A:$A,0),1),0)*AE473</f>
        <v>0</v>
      </c>
      <c r="AE473" s="77">
        <f t="shared" si="63"/>
        <v>0</v>
      </c>
    </row>
    <row r="474" spans="1:46" x14ac:dyDescent="0.45">
      <c r="A474" s="4"/>
      <c r="B474" s="7">
        <v>2992080</v>
      </c>
      <c r="C474" s="6" t="s">
        <v>211</v>
      </c>
      <c r="D474" s="4" t="s">
        <v>122</v>
      </c>
      <c r="E474" s="7">
        <v>60</v>
      </c>
      <c r="F474" s="4" t="s">
        <v>193</v>
      </c>
      <c r="G474" s="4">
        <f>IF(I474="",SUMIFS([1]怪物表!$A:$A,[1]怪物表!$B:$B,C474,[1]怪物表!$C:$C,D474),"")</f>
        <v>1299202</v>
      </c>
      <c r="H474" s="8" t="str">
        <f>IF(G474="","",INDEX([1]怪物表!$C:$C,MATCH(G474,[1]怪物表!$A:$A,0)))</f>
        <v>小狼</v>
      </c>
      <c r="I474" s="4"/>
      <c r="J474" s="4" t="str">
        <f>IF(I474="","",INDEX([1]怪物阵型表!$B:$B,MATCH(I474,[1]怪物阵型表!$A:$A,0)))</f>
        <v/>
      </c>
      <c r="K474" s="4"/>
      <c r="L474" s="4"/>
      <c r="M474" s="4"/>
      <c r="N474" s="4"/>
      <c r="O474" s="4" t="str">
        <f>IF(N474="","",INDEX([2]物品表!$B:$B,MATCH(N474,[2]物品表!$A:$A,0)))</f>
        <v/>
      </c>
      <c r="P474" s="4"/>
      <c r="Q474" s="7" t="s">
        <v>31</v>
      </c>
      <c r="R474" s="7" t="s">
        <v>29</v>
      </c>
      <c r="S474" s="9">
        <f>INDEX('#怪物刷新配置索引'!$E:$E,MATCH(E474&amp;"-"&amp;F474,'#怪物刷新配置索引'!$D:$D,0),1)</f>
        <v>4</v>
      </c>
      <c r="T474" s="4"/>
      <c r="U474" s="9">
        <f>INDEX('#怪物刷新配置索引'!$F:$F,MATCH(E474&amp;"-"&amp;F474,'#怪物刷新配置索引'!$D:$D,0),1)</f>
        <v>2</v>
      </c>
      <c r="V474" s="4" t="str">
        <f t="shared" ref="V474:V477" si="66">IF(W474=1,"TID_Survivor_Notice_Occur_2",IF(W474=2,"TID_Survivor_Notice_Occur_1",""))</f>
        <v/>
      </c>
      <c r="W474" s="4"/>
      <c r="X474" s="7"/>
      <c r="Y474" s="4"/>
      <c r="Z474" s="28"/>
      <c r="AA474" s="77">
        <f>COUNTIF([3]经验升级表!$C:$C,"&lt;="&amp;SUMIFS($AB$4:AB474,$C$4:C474,C474))</f>
        <v>0</v>
      </c>
      <c r="AB474" s="77">
        <f>IFERROR(INDEX([1]怪物表!$U:$U,MATCH(G474,[1]怪物表!$A:$A,0),1)*S474/U474,0)*AC474</f>
        <v>0</v>
      </c>
      <c r="AC474" s="77">
        <f t="shared" si="62"/>
        <v>30</v>
      </c>
      <c r="AD474" s="77">
        <f>IFERROR(INDEX([1]怪物表!$J:$J,MATCH(G474,[1]怪物表!$A:$A,0),1),0)*AE474</f>
        <v>60</v>
      </c>
      <c r="AE474" s="77">
        <f t="shared" si="63"/>
        <v>60</v>
      </c>
    </row>
    <row r="475" spans="1:46" x14ac:dyDescent="0.45">
      <c r="A475" s="4"/>
      <c r="B475" s="7">
        <v>2992081</v>
      </c>
      <c r="C475" s="6" t="s">
        <v>211</v>
      </c>
      <c r="D475" s="4" t="s">
        <v>341</v>
      </c>
      <c r="E475" s="7">
        <v>90</v>
      </c>
      <c r="F475" s="4" t="s">
        <v>193</v>
      </c>
      <c r="G475" s="4">
        <f>IF(I475="",SUMIFS([1]怪物表!$A:$A,[1]怪物表!$B:$B,C475,[1]怪物表!$C:$C,D475),"")</f>
        <v>1299219</v>
      </c>
      <c r="H475" s="8" t="str">
        <f>IF(G475="","",INDEX([1]怪物表!$C:$C,MATCH(G475,[1]怪物表!$A:$A,0)))</f>
        <v>小狼-升级</v>
      </c>
      <c r="I475" s="4"/>
      <c r="J475" s="4" t="str">
        <f>IF(I475="","",INDEX([1]怪物阵型表!$B:$B,MATCH(I475,[1]怪物阵型表!$A:$A,0)))</f>
        <v/>
      </c>
      <c r="K475" s="4"/>
      <c r="L475" s="4"/>
      <c r="M475" s="4"/>
      <c r="N475" s="4"/>
      <c r="O475" s="4" t="str">
        <f>IF(N475="","",INDEX([2]物品表!$B:$B,MATCH(N475,[2]物品表!$A:$A,0)))</f>
        <v/>
      </c>
      <c r="P475" s="4"/>
      <c r="Q475" s="7" t="s">
        <v>31</v>
      </c>
      <c r="R475" s="7" t="s">
        <v>29</v>
      </c>
      <c r="S475" s="9">
        <f>INDEX('#怪物刷新配置索引'!$E:$E,MATCH(E475&amp;"-"&amp;F475,'#怪物刷新配置索引'!$D:$D,0),1)</f>
        <v>3</v>
      </c>
      <c r="T475" s="4"/>
      <c r="U475" s="9">
        <f>INDEX('#怪物刷新配置索引'!$F:$F,MATCH(E475&amp;"-"&amp;F475,'#怪物刷新配置索引'!$D:$D,0),1)</f>
        <v>1</v>
      </c>
      <c r="V475" s="7" t="str">
        <f t="shared" si="66"/>
        <v/>
      </c>
      <c r="W475" s="4"/>
      <c r="X475" s="4"/>
      <c r="Y475" s="4"/>
      <c r="Z475" s="28"/>
      <c r="AA475" s="77">
        <f>COUNTIF([3]经验升级表!$C:$C,"&lt;="&amp;SUMIFS($AB$4:AB475,$C$4:C475,C475))</f>
        <v>0</v>
      </c>
      <c r="AB475" s="77">
        <f>IFERROR(INDEX([1]怪物表!$U:$U,MATCH(G475,[1]怪物表!$A:$A,0),1)*S475/U475,0)*AC475</f>
        <v>0</v>
      </c>
      <c r="AC475" s="77">
        <f t="shared" si="62"/>
        <v>30</v>
      </c>
      <c r="AD475" s="77">
        <f>IFERROR(INDEX([1]怪物表!$J:$J,MATCH(G475,[1]怪物表!$A:$A,0),1),0)*AE475</f>
        <v>90</v>
      </c>
      <c r="AE475" s="77">
        <f t="shared" si="63"/>
        <v>90</v>
      </c>
    </row>
    <row r="476" spans="1:46" x14ac:dyDescent="0.45">
      <c r="A476" s="4"/>
      <c r="B476" s="7">
        <v>2992082</v>
      </c>
      <c r="C476" s="6" t="s">
        <v>211</v>
      </c>
      <c r="D476" s="4" t="s">
        <v>166</v>
      </c>
      <c r="E476" s="7">
        <v>60</v>
      </c>
      <c r="F476" s="4" t="s">
        <v>193</v>
      </c>
      <c r="G476" s="4">
        <f>IF(I476="",SUMIFS([1]怪物表!$A:$A,[1]怪物表!$B:$B,C476,[1]怪物表!$C:$C,D476),"")</f>
        <v>1299204</v>
      </c>
      <c r="H476" s="8" t="str">
        <f>IF(G476="","",INDEX([1]怪物表!$C:$C,MATCH(G476,[1]怪物表!$A:$A,0)))</f>
        <v>剑兵1</v>
      </c>
      <c r="I476" s="4"/>
      <c r="J476" s="4" t="str">
        <f>IF(I476="","",INDEX([1]怪物阵型表!$B:$B,MATCH(I476,[1]怪物阵型表!$A:$A,0)))</f>
        <v/>
      </c>
      <c r="K476" s="4"/>
      <c r="L476" s="4"/>
      <c r="M476" s="4"/>
      <c r="N476" s="4"/>
      <c r="O476" s="4" t="str">
        <f>IF(N476="","",INDEX([2]物品表!$B:$B,MATCH(N476,[2]物品表!$A:$A,0)))</f>
        <v/>
      </c>
      <c r="P476" s="4"/>
      <c r="Q476" s="7" t="s">
        <v>31</v>
      </c>
      <c r="R476" s="7" t="s">
        <v>29</v>
      </c>
      <c r="S476" s="9">
        <f>INDEX('#怪物刷新配置索引'!$E:$E,MATCH(E476&amp;"-"&amp;F476,'#怪物刷新配置索引'!$D:$D,0),1)</f>
        <v>4</v>
      </c>
      <c r="T476" s="4"/>
      <c r="U476" s="9">
        <f>INDEX('#怪物刷新配置索引'!$F:$F,MATCH(E476&amp;"-"&amp;F476,'#怪物刷新配置索引'!$D:$D,0),1)</f>
        <v>2</v>
      </c>
      <c r="V476" s="4" t="str">
        <f t="shared" si="66"/>
        <v/>
      </c>
      <c r="W476" s="4"/>
      <c r="X476" s="7"/>
      <c r="Y476" s="7"/>
      <c r="Z476" s="28"/>
      <c r="AA476" s="77">
        <f>COUNTIF([3]经验升级表!$C:$C,"&lt;="&amp;SUMIFS($AB$4:AB476,$C$4:C476,C476))</f>
        <v>0</v>
      </c>
      <c r="AB476" s="77">
        <f>IFERROR(INDEX([1]怪物表!$U:$U,MATCH(G476,[1]怪物表!$A:$A,0),1)*S476/U476,0)*AC476</f>
        <v>0</v>
      </c>
      <c r="AC476" s="77">
        <f t="shared" si="62"/>
        <v>30</v>
      </c>
      <c r="AD476" s="77">
        <f>IFERROR(INDEX([1]怪物表!$J:$J,MATCH(G476,[1]怪物表!$A:$A,0),1),0)*AE476</f>
        <v>60</v>
      </c>
      <c r="AE476" s="77">
        <f t="shared" si="63"/>
        <v>60</v>
      </c>
    </row>
    <row r="477" spans="1:46" x14ac:dyDescent="0.45">
      <c r="A477" s="4"/>
      <c r="B477" s="7">
        <v>2992083</v>
      </c>
      <c r="C477" s="6" t="s">
        <v>211</v>
      </c>
      <c r="D477" s="4" t="s">
        <v>339</v>
      </c>
      <c r="E477" s="7">
        <v>90</v>
      </c>
      <c r="F477" s="4" t="s">
        <v>193</v>
      </c>
      <c r="G477" s="4">
        <f>IF(I477="",SUMIFS([1]怪物表!$A:$A,[1]怪物表!$B:$B,C477,[1]怪物表!$C:$C,D477),"")</f>
        <v>1299220</v>
      </c>
      <c r="H477" s="8" t="str">
        <f>IF(G477="","",INDEX([1]怪物表!$C:$C,MATCH(G477,[1]怪物表!$A:$A,0)))</f>
        <v>剑兵1-升级</v>
      </c>
      <c r="I477" s="4"/>
      <c r="J477" s="4" t="str">
        <f>IF(I477="","",INDEX([1]怪物阵型表!$B:$B,MATCH(I477,[1]怪物阵型表!$A:$A,0)))</f>
        <v/>
      </c>
      <c r="K477" s="4"/>
      <c r="L477" s="4"/>
      <c r="M477" s="4"/>
      <c r="N477" s="4"/>
      <c r="O477" s="4" t="str">
        <f>IF(N477="","",INDEX([2]物品表!$B:$B,MATCH(N477,[2]物品表!$A:$A,0)))</f>
        <v/>
      </c>
      <c r="P477" s="4"/>
      <c r="Q477" s="7" t="s">
        <v>31</v>
      </c>
      <c r="R477" s="7" t="s">
        <v>29</v>
      </c>
      <c r="S477" s="9">
        <f>INDEX('#怪物刷新配置索引'!$E:$E,MATCH(E477&amp;"-"&amp;F477,'#怪物刷新配置索引'!$D:$D,0),1)</f>
        <v>3</v>
      </c>
      <c r="T477" s="4"/>
      <c r="U477" s="9">
        <f>INDEX('#怪物刷新配置索引'!$F:$F,MATCH(E477&amp;"-"&amp;F477,'#怪物刷新配置索引'!$D:$D,0),1)</f>
        <v>1</v>
      </c>
      <c r="V477" s="4" t="str">
        <f t="shared" si="66"/>
        <v/>
      </c>
      <c r="W477" s="4"/>
      <c r="X477" s="7"/>
      <c r="Y477" s="7"/>
      <c r="Z477" s="28"/>
      <c r="AA477" s="77">
        <f>COUNTIF([3]经验升级表!$C:$C,"&lt;="&amp;SUMIFS($AB$4:AB477,$C$4:C477,C477))</f>
        <v>0</v>
      </c>
      <c r="AB477" s="77">
        <f>IFERROR(INDEX([1]怪物表!$U:$U,MATCH(G477,[1]怪物表!$A:$A,0),1)*S477/U477,0)*AC477</f>
        <v>0</v>
      </c>
      <c r="AC477" s="77">
        <f t="shared" si="62"/>
        <v>30</v>
      </c>
      <c r="AD477" s="77">
        <f>IFERROR(INDEX([1]怪物表!$J:$J,MATCH(G477,[1]怪物表!$A:$A,0),1),0)*AE477</f>
        <v>90</v>
      </c>
      <c r="AE477" s="77">
        <f t="shared" si="63"/>
        <v>90</v>
      </c>
    </row>
    <row r="478" spans="1:46" x14ac:dyDescent="0.45">
      <c r="A478" s="4"/>
      <c r="B478" s="7">
        <v>2992084</v>
      </c>
      <c r="C478" s="6" t="s">
        <v>211</v>
      </c>
      <c r="D478" s="4"/>
      <c r="E478" s="7"/>
      <c r="F478" s="4">
        <v>510</v>
      </c>
      <c r="G478" s="4" t="str">
        <f>IF(I478="",SUMIFS([1]怪物表!$A:$A,[1]怪物表!$B:$B,C478,[1]怪物表!$C:$C,D478),"")</f>
        <v/>
      </c>
      <c r="H478" s="8" t="str">
        <f>IF(G478="","",INDEX([1]怪物表!$C:$C,MATCH(G478,[1]怪物表!$A:$A,0)))</f>
        <v/>
      </c>
      <c r="I478" s="4">
        <v>299201</v>
      </c>
      <c r="J478" s="4" t="str">
        <f>IF(I478="","",INDEX([1]怪物阵型表!$B:$B,MATCH(I478,[1]怪物阵型表!$A:$A,0)))</f>
        <v>冲锋阵型</v>
      </c>
      <c r="K478" s="4"/>
      <c r="L478" s="4"/>
      <c r="M478" s="4"/>
      <c r="N478" s="4"/>
      <c r="O478" s="4" t="str">
        <f>IF(N478="","",INDEX([2]物品表!$B:$B,MATCH(N478,[2]物品表!$A:$A,0)))</f>
        <v/>
      </c>
      <c r="P478" s="4"/>
      <c r="Q478" s="7" t="s">
        <v>309</v>
      </c>
      <c r="R478" s="7" t="s">
        <v>29</v>
      </c>
      <c r="S478" s="9">
        <v>1</v>
      </c>
      <c r="T478" s="4"/>
      <c r="U478" s="9">
        <v>0</v>
      </c>
      <c r="V478" s="4" t="str">
        <f t="shared" ref="V478:V486" si="67">IF(W478=1,"TID_Survivor_Notice_Occur_2",IF(W478=2,"TID_Survivor_Notice_Occur_1",""))</f>
        <v/>
      </c>
      <c r="W478" s="4"/>
      <c r="X478" s="4"/>
      <c r="Y478" s="4"/>
      <c r="Z478" s="28"/>
      <c r="AA478" s="77">
        <f>COUNTIF([3]经验升级表!$C:$C,"&lt;="&amp;SUMIFS($AB$4:AB478,$C$4:C478,C478))</f>
        <v>0</v>
      </c>
      <c r="AB478" s="77">
        <f>IFERROR(INDEX([1]怪物表!$U:$U,MATCH(G478,[1]怪物表!$A:$A,0),1)*S478/U478,0)*AC478</f>
        <v>0</v>
      </c>
      <c r="AC478" s="77">
        <f t="shared" si="62"/>
        <v>1</v>
      </c>
      <c r="AD478" s="77">
        <f>IFERROR(INDEX([1]怪物表!$J:$J,MATCH(G478,[1]怪物表!$A:$A,0),1),0)*AE478</f>
        <v>0</v>
      </c>
      <c r="AE478" s="77">
        <f t="shared" si="63"/>
        <v>0</v>
      </c>
    </row>
    <row r="479" spans="1:46" x14ac:dyDescent="0.45">
      <c r="A479" s="4"/>
      <c r="B479" s="7">
        <v>2992085</v>
      </c>
      <c r="C479" s="6" t="s">
        <v>211</v>
      </c>
      <c r="D479" s="4"/>
      <c r="E479" s="7"/>
      <c r="F479" s="4">
        <v>510</v>
      </c>
      <c r="G479" s="4" t="str">
        <f>IF(I479="",SUMIFS([1]怪物表!$A:$A,[1]怪物表!$B:$B,C479,[1]怪物表!$C:$C,D479),"")</f>
        <v/>
      </c>
      <c r="H479" s="8" t="str">
        <f>IF(G479="","",INDEX([1]怪物表!$C:$C,MATCH(G479,[1]怪物表!$A:$A,0)))</f>
        <v/>
      </c>
      <c r="I479" s="4">
        <v>299201</v>
      </c>
      <c r="J479" s="4" t="str">
        <f>IF(I479="","",INDEX([1]怪物阵型表!$B:$B,MATCH(I479,[1]怪物阵型表!$A:$A,0)))</f>
        <v>冲锋阵型</v>
      </c>
      <c r="K479" s="4"/>
      <c r="L479" s="4"/>
      <c r="M479" s="4"/>
      <c r="N479" s="4"/>
      <c r="O479" s="4" t="str">
        <f>IF(N479="","",INDEX([2]物品表!$B:$B,MATCH(N479,[2]物品表!$A:$A,0)))</f>
        <v/>
      </c>
      <c r="P479" s="4"/>
      <c r="Q479" s="7" t="s">
        <v>309</v>
      </c>
      <c r="R479" s="7" t="s">
        <v>29</v>
      </c>
      <c r="S479" s="9">
        <v>1</v>
      </c>
      <c r="T479" s="4"/>
      <c r="U479" s="9">
        <v>0</v>
      </c>
      <c r="V479" s="4" t="str">
        <f t="shared" si="67"/>
        <v/>
      </c>
      <c r="W479" s="4"/>
      <c r="X479" s="4"/>
      <c r="Y479" s="4"/>
      <c r="Z479" s="28"/>
      <c r="AA479" s="77">
        <f>COUNTIF([3]经验升级表!$C:$C,"&lt;="&amp;SUMIFS($AB$4:AB479,$C$4:C479,C479))</f>
        <v>0</v>
      </c>
      <c r="AB479" s="77">
        <f>IFERROR(INDEX([1]怪物表!$U:$U,MATCH(G479,[1]怪物表!$A:$A,0),1)*S479/U479,0)*AC479</f>
        <v>0</v>
      </c>
      <c r="AC479" s="77">
        <f t="shared" si="62"/>
        <v>1</v>
      </c>
      <c r="AD479" s="77">
        <f>IFERROR(INDEX([1]怪物表!$J:$J,MATCH(G479,[1]怪物表!$A:$A,0),1),0)*AE479</f>
        <v>0</v>
      </c>
      <c r="AE479" s="77">
        <f t="shared" si="63"/>
        <v>0</v>
      </c>
    </row>
    <row r="480" spans="1:46" x14ac:dyDescent="0.45">
      <c r="A480" s="4"/>
      <c r="B480" s="7">
        <v>2992086</v>
      </c>
      <c r="C480" s="6" t="s">
        <v>211</v>
      </c>
      <c r="D480" s="4"/>
      <c r="E480" s="7"/>
      <c r="F480" s="4">
        <v>516</v>
      </c>
      <c r="G480" s="4" t="str">
        <f>IF(I480="",SUMIFS([1]怪物表!$A:$A,[1]怪物表!$B:$B,C480,[1]怪物表!$C:$C,D480),"")</f>
        <v/>
      </c>
      <c r="H480" s="8" t="str">
        <f>IF(G480="","",INDEX([1]怪物表!$C:$C,MATCH(G480,[1]怪物表!$A:$A,0)))</f>
        <v/>
      </c>
      <c r="I480" s="4">
        <v>299201</v>
      </c>
      <c r="J480" s="4" t="str">
        <f>IF(I480="","",INDEX([1]怪物阵型表!$B:$B,MATCH(I480,[1]怪物阵型表!$A:$A,0)))</f>
        <v>冲锋阵型</v>
      </c>
      <c r="K480" s="4"/>
      <c r="L480" s="4"/>
      <c r="M480" s="4"/>
      <c r="N480" s="4"/>
      <c r="O480" s="4" t="str">
        <f>IF(N480="","",INDEX([2]物品表!$B:$B,MATCH(N480,[2]物品表!$A:$A,0)))</f>
        <v/>
      </c>
      <c r="P480" s="4"/>
      <c r="Q480" s="7" t="s">
        <v>309</v>
      </c>
      <c r="R480" s="7" t="s">
        <v>29</v>
      </c>
      <c r="S480" s="9">
        <v>1</v>
      </c>
      <c r="T480" s="4"/>
      <c r="U480" s="9">
        <v>0</v>
      </c>
      <c r="V480" s="4" t="str">
        <f t="shared" si="67"/>
        <v/>
      </c>
      <c r="W480" s="4"/>
      <c r="X480" s="4"/>
      <c r="Y480" s="4"/>
      <c r="Z480" s="28"/>
      <c r="AA480" s="77">
        <f>COUNTIF([3]经验升级表!$C:$C,"&lt;="&amp;SUMIFS($AB$4:AB480,$C$4:C480,C480))</f>
        <v>0</v>
      </c>
      <c r="AB480" s="77">
        <f>IFERROR(INDEX([1]怪物表!$U:$U,MATCH(G480,[1]怪物表!$A:$A,0),1)*S480/U480,0)*AC480</f>
        <v>0</v>
      </c>
      <c r="AC480" s="77">
        <f t="shared" si="62"/>
        <v>1</v>
      </c>
      <c r="AD480" s="77">
        <f>IFERROR(INDEX([1]怪物表!$J:$J,MATCH(G480,[1]怪物表!$A:$A,0),1),0)*AE480</f>
        <v>0</v>
      </c>
      <c r="AE480" s="77">
        <f t="shared" si="63"/>
        <v>0</v>
      </c>
    </row>
    <row r="481" spans="1:31" x14ac:dyDescent="0.45">
      <c r="A481" s="4"/>
      <c r="B481" s="7">
        <v>2992087</v>
      </c>
      <c r="C481" s="6" t="s">
        <v>211</v>
      </c>
      <c r="D481" s="4"/>
      <c r="E481" s="7"/>
      <c r="F481" s="4">
        <v>516</v>
      </c>
      <c r="G481" s="4" t="str">
        <f>IF(I481="",SUMIFS([1]怪物表!$A:$A,[1]怪物表!$B:$B,C481,[1]怪物表!$C:$C,D481),"")</f>
        <v/>
      </c>
      <c r="H481" s="8" t="str">
        <f>IF(G481="","",INDEX([1]怪物表!$C:$C,MATCH(G481,[1]怪物表!$A:$A,0)))</f>
        <v/>
      </c>
      <c r="I481" s="4">
        <v>299201</v>
      </c>
      <c r="J481" s="4" t="str">
        <f>IF(I481="","",INDEX([1]怪物阵型表!$B:$B,MATCH(I481,[1]怪物阵型表!$A:$A,0)))</f>
        <v>冲锋阵型</v>
      </c>
      <c r="K481" s="4"/>
      <c r="L481" s="4"/>
      <c r="M481" s="4"/>
      <c r="N481" s="4"/>
      <c r="O481" s="4" t="str">
        <f>IF(N481="","",INDEX([2]物品表!$B:$B,MATCH(N481,[2]物品表!$A:$A,0)))</f>
        <v/>
      </c>
      <c r="P481" s="4"/>
      <c r="Q481" s="7" t="s">
        <v>309</v>
      </c>
      <c r="R481" s="7" t="s">
        <v>29</v>
      </c>
      <c r="S481" s="9">
        <v>1</v>
      </c>
      <c r="T481" s="4"/>
      <c r="U481" s="9">
        <v>0</v>
      </c>
      <c r="V481" s="4" t="str">
        <f t="shared" si="67"/>
        <v/>
      </c>
      <c r="W481" s="4"/>
      <c r="X481" s="4"/>
      <c r="Y481" s="4"/>
      <c r="Z481" s="28"/>
      <c r="AA481" s="77">
        <f>COUNTIF([3]经验升级表!$C:$C,"&lt;="&amp;SUMIFS($AB$4:AB481,$C$4:C481,C481))</f>
        <v>0</v>
      </c>
      <c r="AB481" s="77">
        <f>IFERROR(INDEX([1]怪物表!$U:$U,MATCH(G481,[1]怪物表!$A:$A,0),1)*S481/U481,0)*AC481</f>
        <v>0</v>
      </c>
      <c r="AC481" s="77">
        <f t="shared" si="62"/>
        <v>1</v>
      </c>
      <c r="AD481" s="77">
        <f>IFERROR(INDEX([1]怪物表!$J:$J,MATCH(G481,[1]怪物表!$A:$A,0),1),0)*AE481</f>
        <v>0</v>
      </c>
      <c r="AE481" s="77">
        <f t="shared" si="63"/>
        <v>0</v>
      </c>
    </row>
    <row r="482" spans="1:31" x14ac:dyDescent="0.45">
      <c r="A482" s="4"/>
      <c r="B482" s="7">
        <v>2992088</v>
      </c>
      <c r="C482" s="6" t="s">
        <v>211</v>
      </c>
      <c r="D482" s="4"/>
      <c r="E482" s="7"/>
      <c r="F482" s="4">
        <v>524</v>
      </c>
      <c r="G482" s="4" t="str">
        <f>IF(I482="",SUMIFS([1]怪物表!$A:$A,[1]怪物表!$B:$B,C482,[1]怪物表!$C:$C,D482),"")</f>
        <v/>
      </c>
      <c r="H482" s="8" t="str">
        <f>IF(G482="","",INDEX([1]怪物表!$C:$C,MATCH(G482,[1]怪物表!$A:$A,0)))</f>
        <v/>
      </c>
      <c r="I482" s="4">
        <v>299201</v>
      </c>
      <c r="J482" s="4" t="str">
        <f>IF(I482="","",INDEX([1]怪物阵型表!$B:$B,MATCH(I482,[1]怪物阵型表!$A:$A,0)))</f>
        <v>冲锋阵型</v>
      </c>
      <c r="K482" s="4"/>
      <c r="L482" s="4"/>
      <c r="M482" s="4"/>
      <c r="N482" s="4"/>
      <c r="O482" s="4" t="str">
        <f>IF(N482="","",INDEX([2]物品表!$B:$B,MATCH(N482,[2]物品表!$A:$A,0)))</f>
        <v/>
      </c>
      <c r="P482" s="4"/>
      <c r="Q482" s="7" t="s">
        <v>309</v>
      </c>
      <c r="R482" s="7" t="s">
        <v>29</v>
      </c>
      <c r="S482" s="9">
        <v>1</v>
      </c>
      <c r="T482" s="4"/>
      <c r="U482" s="9">
        <v>0</v>
      </c>
      <c r="V482" s="4" t="str">
        <f t="shared" si="67"/>
        <v/>
      </c>
      <c r="W482" s="4"/>
      <c r="X482" s="4"/>
      <c r="Y482" s="4"/>
      <c r="Z482" s="28"/>
      <c r="AA482" s="77">
        <f>COUNTIF([3]经验升级表!$C:$C,"&lt;="&amp;SUMIFS($AB$4:AB482,$C$4:C482,C482))</f>
        <v>0</v>
      </c>
      <c r="AB482" s="77">
        <f>IFERROR(INDEX([1]怪物表!$U:$U,MATCH(G482,[1]怪物表!$A:$A,0),1)*S482/U482,0)*AC482</f>
        <v>0</v>
      </c>
      <c r="AC482" s="77">
        <f t="shared" si="62"/>
        <v>1</v>
      </c>
      <c r="AD482" s="77">
        <f>IFERROR(INDEX([1]怪物表!$J:$J,MATCH(G482,[1]怪物表!$A:$A,0),1),0)*AE482</f>
        <v>0</v>
      </c>
      <c r="AE482" s="77">
        <f t="shared" si="63"/>
        <v>0</v>
      </c>
    </row>
    <row r="483" spans="1:31" x14ac:dyDescent="0.45">
      <c r="A483" s="4"/>
      <c r="B483" s="7">
        <v>2992089</v>
      </c>
      <c r="C483" s="6" t="s">
        <v>211</v>
      </c>
      <c r="D483" s="4"/>
      <c r="E483" s="7"/>
      <c r="F483" s="4">
        <v>524</v>
      </c>
      <c r="G483" s="4" t="str">
        <f>IF(I483="",SUMIFS([1]怪物表!$A:$A,[1]怪物表!$B:$B,C483,[1]怪物表!$C:$C,D483),"")</f>
        <v/>
      </c>
      <c r="H483" s="8" t="str">
        <f>IF(G483="","",INDEX([1]怪物表!$C:$C,MATCH(G483,[1]怪物表!$A:$A,0)))</f>
        <v/>
      </c>
      <c r="I483" s="4">
        <v>299201</v>
      </c>
      <c r="J483" s="4" t="str">
        <f>IF(I483="","",INDEX([1]怪物阵型表!$B:$B,MATCH(I483,[1]怪物阵型表!$A:$A,0)))</f>
        <v>冲锋阵型</v>
      </c>
      <c r="K483" s="4"/>
      <c r="L483" s="4"/>
      <c r="M483" s="4"/>
      <c r="N483" s="4"/>
      <c r="O483" s="4" t="str">
        <f>IF(N483="","",INDEX([2]物品表!$B:$B,MATCH(N483,[2]物品表!$A:$A,0)))</f>
        <v/>
      </c>
      <c r="P483" s="4"/>
      <c r="Q483" s="7" t="s">
        <v>309</v>
      </c>
      <c r="R483" s="7" t="s">
        <v>29</v>
      </c>
      <c r="S483" s="9">
        <v>1</v>
      </c>
      <c r="T483" s="4"/>
      <c r="U483" s="9">
        <v>0</v>
      </c>
      <c r="V483" s="4" t="str">
        <f t="shared" si="67"/>
        <v/>
      </c>
      <c r="W483" s="4"/>
      <c r="X483" s="4"/>
      <c r="Y483" s="4"/>
      <c r="Z483" s="28"/>
      <c r="AA483" s="77">
        <f>COUNTIF([3]经验升级表!$C:$C,"&lt;="&amp;SUMIFS($AB$4:AB483,$C$4:C483,C483))</f>
        <v>0</v>
      </c>
      <c r="AB483" s="77">
        <f>IFERROR(INDEX([1]怪物表!$U:$U,MATCH(G483,[1]怪物表!$A:$A,0),1)*S483/U483,0)*AC483</f>
        <v>0</v>
      </c>
      <c r="AC483" s="77">
        <f t="shared" si="62"/>
        <v>1</v>
      </c>
      <c r="AD483" s="77">
        <f>IFERROR(INDEX([1]怪物表!$J:$J,MATCH(G483,[1]怪物表!$A:$A,0),1),0)*AE483</f>
        <v>0</v>
      </c>
      <c r="AE483" s="77">
        <f t="shared" si="63"/>
        <v>0</v>
      </c>
    </row>
    <row r="484" spans="1:31" x14ac:dyDescent="0.45">
      <c r="A484" s="4"/>
      <c r="B484" s="7">
        <v>2992090</v>
      </c>
      <c r="C484" s="6" t="s">
        <v>211</v>
      </c>
      <c r="D484" s="4"/>
      <c r="E484" s="7"/>
      <c r="F484" s="4">
        <v>530</v>
      </c>
      <c r="G484" s="4" t="str">
        <f>IF(I484="",SUMIFS([1]怪物表!$A:$A,[1]怪物表!$B:$B,C484,[1]怪物表!$C:$C,D484),"")</f>
        <v/>
      </c>
      <c r="H484" s="8" t="str">
        <f>IF(G484="","",INDEX([1]怪物表!$C:$C,MATCH(G484,[1]怪物表!$A:$A,0)))</f>
        <v/>
      </c>
      <c r="I484" s="4">
        <v>299201</v>
      </c>
      <c r="J484" s="4" t="str">
        <f>IF(I484="","",INDEX([1]怪物阵型表!$B:$B,MATCH(I484,[1]怪物阵型表!$A:$A,0)))</f>
        <v>冲锋阵型</v>
      </c>
      <c r="K484" s="4"/>
      <c r="L484" s="4"/>
      <c r="M484" s="4"/>
      <c r="N484" s="4"/>
      <c r="O484" s="4" t="str">
        <f>IF(N484="","",INDEX([2]物品表!$B:$B,MATCH(N484,[2]物品表!$A:$A,0)))</f>
        <v/>
      </c>
      <c r="P484" s="4"/>
      <c r="Q484" s="7" t="s">
        <v>309</v>
      </c>
      <c r="R484" s="7" t="s">
        <v>29</v>
      </c>
      <c r="S484" s="9">
        <v>1</v>
      </c>
      <c r="T484" s="4"/>
      <c r="U484" s="9">
        <v>0</v>
      </c>
      <c r="V484" s="4" t="str">
        <f t="shared" si="67"/>
        <v/>
      </c>
      <c r="W484" s="4"/>
      <c r="X484" s="4"/>
      <c r="Y484" s="4"/>
      <c r="Z484" s="28"/>
      <c r="AA484" s="77">
        <f>COUNTIF([3]经验升级表!$C:$C,"&lt;="&amp;SUMIFS($AB$4:AB484,$C$4:C484,C484))</f>
        <v>0</v>
      </c>
      <c r="AB484" s="77">
        <f>IFERROR(INDEX([1]怪物表!$U:$U,MATCH(G484,[1]怪物表!$A:$A,0),1)*S484/U484,0)*AC484</f>
        <v>0</v>
      </c>
      <c r="AC484" s="77">
        <f t="shared" si="62"/>
        <v>1</v>
      </c>
      <c r="AD484" s="77">
        <f>IFERROR(INDEX([1]怪物表!$J:$J,MATCH(G484,[1]怪物表!$A:$A,0),1),0)*AE484</f>
        <v>0</v>
      </c>
      <c r="AE484" s="77">
        <f t="shared" si="63"/>
        <v>0</v>
      </c>
    </row>
    <row r="485" spans="1:31" x14ac:dyDescent="0.45">
      <c r="A485" s="4"/>
      <c r="B485" s="7">
        <v>2992091</v>
      </c>
      <c r="C485" s="6" t="s">
        <v>211</v>
      </c>
      <c r="D485" s="4"/>
      <c r="E485" s="7"/>
      <c r="F485" s="4">
        <v>530</v>
      </c>
      <c r="G485" s="4" t="str">
        <f>IF(I485="",SUMIFS([1]怪物表!$A:$A,[1]怪物表!$B:$B,C485,[1]怪物表!$C:$C,D485),"")</f>
        <v/>
      </c>
      <c r="H485" s="8" t="str">
        <f>IF(G485="","",INDEX([1]怪物表!$C:$C,MATCH(G485,[1]怪物表!$A:$A,0)))</f>
        <v/>
      </c>
      <c r="I485" s="4">
        <v>299201</v>
      </c>
      <c r="J485" s="4" t="str">
        <f>IF(I485="","",INDEX([1]怪物阵型表!$B:$B,MATCH(I485,[1]怪物阵型表!$A:$A,0)))</f>
        <v>冲锋阵型</v>
      </c>
      <c r="K485" s="4"/>
      <c r="L485" s="4"/>
      <c r="M485" s="4"/>
      <c r="N485" s="4"/>
      <c r="O485" s="4" t="str">
        <f>IF(N485="","",INDEX([2]物品表!$B:$B,MATCH(N485,[2]物品表!$A:$A,0)))</f>
        <v/>
      </c>
      <c r="P485" s="4"/>
      <c r="Q485" s="7" t="s">
        <v>309</v>
      </c>
      <c r="R485" s="7" t="s">
        <v>29</v>
      </c>
      <c r="S485" s="9">
        <v>1</v>
      </c>
      <c r="T485" s="4"/>
      <c r="U485" s="9">
        <v>0</v>
      </c>
      <c r="V485" s="4" t="str">
        <f t="shared" si="67"/>
        <v/>
      </c>
      <c r="W485" s="4"/>
      <c r="X485" s="4"/>
      <c r="Y485" s="4"/>
      <c r="Z485" s="28"/>
      <c r="AA485" s="77">
        <f>COUNTIF([3]经验升级表!$C:$C,"&lt;="&amp;SUMIFS($AB$4:AB485,$C$4:C485,C485))</f>
        <v>0</v>
      </c>
      <c r="AB485" s="77">
        <f>IFERROR(INDEX([1]怪物表!$U:$U,MATCH(G485,[1]怪物表!$A:$A,0),1)*S485/U485,0)*AC485</f>
        <v>0</v>
      </c>
      <c r="AC485" s="77">
        <f t="shared" si="62"/>
        <v>1</v>
      </c>
      <c r="AD485" s="77">
        <f>IFERROR(INDEX([1]怪物表!$J:$J,MATCH(G485,[1]怪物表!$A:$A,0),1),0)*AE485</f>
        <v>0</v>
      </c>
      <c r="AE485" s="77">
        <f t="shared" si="63"/>
        <v>0</v>
      </c>
    </row>
    <row r="486" spans="1:31" x14ac:dyDescent="0.45">
      <c r="A486" s="4"/>
      <c r="B486" s="7">
        <v>2992092</v>
      </c>
      <c r="C486" s="6" t="s">
        <v>211</v>
      </c>
      <c r="D486" s="4"/>
      <c r="E486" s="7"/>
      <c r="F486" s="4">
        <v>510</v>
      </c>
      <c r="G486" s="4"/>
      <c r="H486" s="8"/>
      <c r="I486" s="4"/>
      <c r="J486" s="4" t="str">
        <f>IF(I486="","",INDEX([1]怪物阵型表!$B:$B,MATCH(I486,[1]怪物阵型表!$A:$A,0)))</f>
        <v/>
      </c>
      <c r="K486" s="4">
        <v>299213</v>
      </c>
      <c r="L486" s="25" t="str" cm="1">
        <f t="array" ref="L486">INDEX(怪物链表!A:C,MATCH(怪物刷新表!K486&amp;C486,怪物链表!A:A&amp;怪物链表!C:C,),2)</f>
        <v>平滑_高级_50</v>
      </c>
      <c r="M486" s="4" t="str" cm="1">
        <f t="array" ref="M486">INDEX(怪物链表!A:D,MATCH(怪物刷新表!L486&amp;K486,怪物链表!B:B&amp;怪物链表!A:A,),4)</f>
        <v>510-540</v>
      </c>
      <c r="N486" s="4"/>
      <c r="O486" s="4" t="str">
        <f>IF(N486="","",INDEX([2]物品表!$B:$B,MATCH(N486,[2]物品表!$A:$A,0)))</f>
        <v/>
      </c>
      <c r="P486" s="4"/>
      <c r="Q486" s="7" t="s">
        <v>120</v>
      </c>
      <c r="R486" s="7" t="s">
        <v>29</v>
      </c>
      <c r="S486" s="9">
        <v>1</v>
      </c>
      <c r="T486" s="4"/>
      <c r="U486" s="9">
        <v>0</v>
      </c>
      <c r="V486" s="4" t="str">
        <f t="shared" si="67"/>
        <v/>
      </c>
      <c r="W486" s="4"/>
      <c r="X486" s="4"/>
      <c r="Y486" s="4"/>
      <c r="Z486" s="28"/>
      <c r="AA486" s="77">
        <f>COUNTIF([3]经验升级表!$C:$C,"&lt;="&amp;SUMIFS($AB$4:AB486,$C$4:C486,C486))</f>
        <v>0</v>
      </c>
      <c r="AB486" s="77">
        <f>IFERROR(INDEX([1]怪物表!$U:$U,MATCH(G486,[1]怪物表!$A:$A,0),1)*S486/U486,0)*AC486</f>
        <v>0</v>
      </c>
      <c r="AC486" s="77">
        <f t="shared" si="62"/>
        <v>1</v>
      </c>
      <c r="AD486" s="77">
        <f>IFERROR(INDEX([1]怪物表!$J:$J,MATCH(G486,[1]怪物表!$A:$A,0),1),0)*AE486</f>
        <v>0</v>
      </c>
      <c r="AE486" s="77">
        <f t="shared" si="63"/>
        <v>0</v>
      </c>
    </row>
    <row r="487" spans="1:31" x14ac:dyDescent="0.45">
      <c r="A487" s="4"/>
      <c r="B487" s="7">
        <v>2992093</v>
      </c>
      <c r="C487" s="6" t="s">
        <v>211</v>
      </c>
      <c r="D487" s="4" t="s">
        <v>340</v>
      </c>
      <c r="E487" s="7">
        <v>30</v>
      </c>
      <c r="F487" s="4" t="s">
        <v>195</v>
      </c>
      <c r="G487" s="4">
        <f>IF(I487="",SUMIFS([1]怪物表!$A:$A,[1]怪物表!$B:$B,C487,[1]怪物表!$C:$C,D487),"")</f>
        <v>1299221</v>
      </c>
      <c r="H487" s="8" t="str">
        <f>IF(G487="","",INDEX([1]怪物表!$C:$C,MATCH(G487,[1]怪物表!$A:$A,0)))</f>
        <v>剑兵2-升级</v>
      </c>
      <c r="I487" s="4"/>
      <c r="J487" s="4" t="str">
        <f>IF(I487="","",INDEX([1]怪物阵型表!$B:$B,MATCH(I487,[1]怪物阵型表!$A:$A,0)))</f>
        <v/>
      </c>
      <c r="K487" s="4"/>
      <c r="L487" s="4"/>
      <c r="M487" s="4"/>
      <c r="N487" s="4"/>
      <c r="O487" s="4" t="str">
        <f>IF(N487="","",INDEX([2]物品表!$B:$B,MATCH(N487,[2]物品表!$A:$A,0)))</f>
        <v/>
      </c>
      <c r="P487" s="4"/>
      <c r="Q487" s="7" t="s">
        <v>31</v>
      </c>
      <c r="R487" s="7" t="s">
        <v>29</v>
      </c>
      <c r="S487" s="9">
        <f>INDEX('#怪物刷新配置索引'!$E:$E,MATCH(E487&amp;"-"&amp;F487,'#怪物刷新配置索引'!$D:$D,0),1)</f>
        <v>4</v>
      </c>
      <c r="T487" s="4"/>
      <c r="U487" s="9">
        <f>INDEX('#怪物刷新配置索引'!$F:$F,MATCH(E487&amp;"-"&amp;F487,'#怪物刷新配置索引'!$D:$D,0),1)</f>
        <v>4</v>
      </c>
      <c r="V487" s="7" t="str">
        <f t="shared" ref="V487:V494" si="68">IF(W487=1,"TID_Survivor_Notice_Occur_2",IF(W487=2,"TID_Survivor_Notice_Occur_1",""))</f>
        <v/>
      </c>
      <c r="W487" s="4"/>
      <c r="X487" s="4"/>
      <c r="Y487" s="4"/>
      <c r="Z487" s="28"/>
      <c r="AA487" s="77">
        <f>COUNTIF([3]经验升级表!$C:$C,"&lt;="&amp;SUMIFS($AB$4:AB487,$C$4:C487,C487))</f>
        <v>0</v>
      </c>
      <c r="AB487" s="77">
        <f>IFERROR(INDEX([1]怪物表!$U:$U,MATCH(G487,[1]怪物表!$A:$A,0),1)*S487/U487,0)*AC487</f>
        <v>0</v>
      </c>
      <c r="AC487" s="77">
        <f t="shared" si="62"/>
        <v>30</v>
      </c>
      <c r="AD487" s="77">
        <f>IFERROR(INDEX([1]怪物表!$J:$J,MATCH(G487,[1]怪物表!$A:$A,0),1),0)*AE487</f>
        <v>30</v>
      </c>
      <c r="AE487" s="77">
        <f t="shared" si="63"/>
        <v>30</v>
      </c>
    </row>
    <row r="488" spans="1:31" x14ac:dyDescent="0.45">
      <c r="A488" s="4"/>
      <c r="B488" s="7">
        <v>2992094</v>
      </c>
      <c r="C488" s="6" t="s">
        <v>211</v>
      </c>
      <c r="D488" s="4" t="s">
        <v>169</v>
      </c>
      <c r="E488" s="7">
        <v>30</v>
      </c>
      <c r="F488" s="4" t="s">
        <v>195</v>
      </c>
      <c r="G488" s="4">
        <f>IF(I488="",SUMIFS([1]怪物表!$A:$A,[1]怪物表!$B:$B,C488,[1]怪物表!$C:$C,D488),"")</f>
        <v>1299205</v>
      </c>
      <c r="H488" s="8" t="str">
        <f>IF(G488="","",INDEX([1]怪物表!$C:$C,MATCH(G488,[1]怪物表!$A:$A,0)))</f>
        <v>剑兵2</v>
      </c>
      <c r="I488" s="4"/>
      <c r="J488" s="4" t="str">
        <f>IF(I488="","",INDEX([1]怪物阵型表!$B:$B,MATCH(I488,[1]怪物阵型表!$A:$A,0)))</f>
        <v/>
      </c>
      <c r="K488" s="4"/>
      <c r="L488" s="4"/>
      <c r="M488" s="4"/>
      <c r="N488" s="4"/>
      <c r="O488" s="4" t="str">
        <f>IF(N488="","",INDEX([2]物品表!$B:$B,MATCH(N488,[2]物品表!$A:$A,0)))</f>
        <v/>
      </c>
      <c r="P488" s="4"/>
      <c r="Q488" s="7" t="s">
        <v>31</v>
      </c>
      <c r="R488" s="7" t="s">
        <v>29</v>
      </c>
      <c r="S488" s="9">
        <f>INDEX('#怪物刷新配置索引'!$E:$E,MATCH(E488&amp;"-"&amp;F488,'#怪物刷新配置索引'!$D:$D,0),1)</f>
        <v>4</v>
      </c>
      <c r="T488" s="4"/>
      <c r="U488" s="9">
        <f>INDEX('#怪物刷新配置索引'!$F:$F,MATCH(E488&amp;"-"&amp;F488,'#怪物刷新配置索引'!$D:$D,0),1)</f>
        <v>4</v>
      </c>
      <c r="V488" s="4" t="str">
        <f t="shared" si="68"/>
        <v/>
      </c>
      <c r="W488" s="4"/>
      <c r="X488" s="4"/>
      <c r="Y488" s="4"/>
      <c r="Z488" s="28"/>
      <c r="AA488" s="77">
        <f>COUNTIF([3]经验升级表!$C:$C,"&lt;="&amp;SUMIFS($AB$4:AB488,$C$4:C488,C488))</f>
        <v>0</v>
      </c>
      <c r="AB488" s="77">
        <f>IFERROR(INDEX([1]怪物表!$U:$U,MATCH(G488,[1]怪物表!$A:$A,0),1)*S488/U488,0)*AC488</f>
        <v>0</v>
      </c>
      <c r="AC488" s="77">
        <f t="shared" si="62"/>
        <v>30</v>
      </c>
      <c r="AD488" s="77">
        <f>IFERROR(INDEX([1]怪物表!$J:$J,MATCH(G488,[1]怪物表!$A:$A,0),1),0)*AE488</f>
        <v>30</v>
      </c>
      <c r="AE488" s="77">
        <f t="shared" si="63"/>
        <v>30</v>
      </c>
    </row>
    <row r="489" spans="1:31" x14ac:dyDescent="0.45">
      <c r="A489" s="4"/>
      <c r="B489" s="7">
        <v>2992095</v>
      </c>
      <c r="C489" s="6" t="s">
        <v>211</v>
      </c>
      <c r="D489" s="4" t="s">
        <v>170</v>
      </c>
      <c r="E489" s="7">
        <v>20</v>
      </c>
      <c r="F489" s="4" t="s">
        <v>195</v>
      </c>
      <c r="G489" s="4">
        <f>IF(I489="",SUMIFS([1]怪物表!$A:$A,[1]怪物表!$B:$B,C489,[1]怪物表!$C:$C,D489),"")</f>
        <v>1299207</v>
      </c>
      <c r="H489" s="8" t="str">
        <f>IF(G489="","",INDEX([1]怪物表!$C:$C,MATCH(G489,[1]怪物表!$A:$A,0)))</f>
        <v>骑兵2（灰）</v>
      </c>
      <c r="I489" s="4"/>
      <c r="J489" s="4" t="str">
        <f>IF(I489="","",INDEX([1]怪物阵型表!$B:$B,MATCH(I489,[1]怪物阵型表!$A:$A,0)))</f>
        <v/>
      </c>
      <c r="K489" s="4"/>
      <c r="L489" s="4"/>
      <c r="M489" s="4"/>
      <c r="N489" s="4"/>
      <c r="O489" s="4" t="str">
        <f>IF(N489="","",INDEX([2]物品表!$B:$B,MATCH(N489,[2]物品表!$A:$A,0)))</f>
        <v/>
      </c>
      <c r="P489" s="4"/>
      <c r="Q489" s="7" t="s">
        <v>31</v>
      </c>
      <c r="R489" s="7" t="s">
        <v>29</v>
      </c>
      <c r="S489" s="9">
        <f>INDEX('#怪物刷新配置索引'!$E:$E,MATCH(E489&amp;"-"&amp;F489,'#怪物刷新配置索引'!$D:$D,0),1)</f>
        <v>4</v>
      </c>
      <c r="T489" s="4"/>
      <c r="U489" s="9">
        <f>INDEX('#怪物刷新配置索引'!$F:$F,MATCH(E489&amp;"-"&amp;F489,'#怪物刷新配置索引'!$D:$D,0),1)</f>
        <v>6</v>
      </c>
      <c r="V489" s="4" t="str">
        <f t="shared" si="68"/>
        <v/>
      </c>
      <c r="W489" s="4"/>
      <c r="X489" s="7"/>
      <c r="Y489" s="7"/>
      <c r="Z489" s="28"/>
      <c r="AA489" s="77">
        <f>COUNTIF([3]经验升级表!$C:$C,"&lt;="&amp;SUMIFS($AB$4:AB489,$C$4:C489,C489))</f>
        <v>0</v>
      </c>
      <c r="AB489" s="77">
        <f>IFERROR(INDEX([1]怪物表!$U:$U,MATCH(G489,[1]怪物表!$A:$A,0),1)*S489/U489,0)*AC489</f>
        <v>0</v>
      </c>
      <c r="AC489" s="77">
        <f t="shared" si="62"/>
        <v>30</v>
      </c>
      <c r="AD489" s="77">
        <f>IFERROR(INDEX([1]怪物表!$J:$J,MATCH(G489,[1]怪物表!$A:$A,0),1),0)*AE489</f>
        <v>20</v>
      </c>
      <c r="AE489" s="77">
        <f t="shared" si="63"/>
        <v>20</v>
      </c>
    </row>
    <row r="490" spans="1:31" x14ac:dyDescent="0.45">
      <c r="A490" s="4"/>
      <c r="B490" s="7">
        <v>2992096</v>
      </c>
      <c r="C490" s="6" t="s">
        <v>211</v>
      </c>
      <c r="D490" s="4"/>
      <c r="E490" s="7"/>
      <c r="F490" s="4">
        <v>540</v>
      </c>
      <c r="G490" s="4"/>
      <c r="H490" s="8"/>
      <c r="I490" s="4"/>
      <c r="J490" s="4" t="str">
        <f>IF(I490="","",INDEX([1]怪物阵型表!$B:$B,MATCH(I490,[1]怪物阵型表!$A:$A,0)))</f>
        <v/>
      </c>
      <c r="K490" s="4">
        <v>299214</v>
      </c>
      <c r="L490" s="25" t="str" cm="1">
        <f t="array" ref="L490">INDEX(怪物链表!A:C,MATCH(怪物刷新表!K490&amp;C490,怪物链表!A:A&amp;怪物链表!C:C,),2)</f>
        <v>骤变_中级_100</v>
      </c>
      <c r="M490" s="4" t="str" cm="1">
        <f t="array" ref="M490">INDEX(怪物链表!A:D,MATCH(怪物刷新表!L490&amp;K490,怪物链表!B:B&amp;怪物链表!A:A,),4)</f>
        <v>540-570</v>
      </c>
      <c r="N490" s="4"/>
      <c r="O490" s="4" t="str">
        <f>IF(N490="","",INDEX([2]物品表!$B:$B,MATCH(N490,[2]物品表!$A:$A,0)))</f>
        <v/>
      </c>
      <c r="P490" s="4"/>
      <c r="Q490" s="7" t="s">
        <v>120</v>
      </c>
      <c r="R490" s="7" t="s">
        <v>29</v>
      </c>
      <c r="S490" s="9">
        <v>1</v>
      </c>
      <c r="T490" s="4"/>
      <c r="U490" s="9">
        <v>0</v>
      </c>
      <c r="V490" s="4" t="str">
        <f t="shared" si="68"/>
        <v/>
      </c>
      <c r="W490" s="4"/>
      <c r="X490" s="4"/>
      <c r="Y490" s="4"/>
      <c r="Z490" s="28"/>
      <c r="AA490" s="77">
        <f>COUNTIF([3]经验升级表!$C:$C,"&lt;="&amp;SUMIFS($AB$4:AB490,$C$4:C490,C490))</f>
        <v>0</v>
      </c>
      <c r="AB490" s="77">
        <f>IFERROR(INDEX([1]怪物表!$U:$U,MATCH(G490,[1]怪物表!$A:$A,0),1)*S490/U490,0)*AC490</f>
        <v>0</v>
      </c>
      <c r="AC490" s="77">
        <f t="shared" si="62"/>
        <v>1</v>
      </c>
      <c r="AD490" s="77">
        <f>IFERROR(INDEX([1]怪物表!$J:$J,MATCH(G490,[1]怪物表!$A:$A,0),1),0)*AE490</f>
        <v>0</v>
      </c>
      <c r="AE490" s="77">
        <f t="shared" si="63"/>
        <v>0</v>
      </c>
    </row>
    <row r="491" spans="1:31" s="46" customFormat="1" x14ac:dyDescent="0.45">
      <c r="A491" s="20"/>
      <c r="B491" s="21">
        <v>2992097</v>
      </c>
      <c r="C491" s="22" t="s">
        <v>211</v>
      </c>
      <c r="D491" s="20" t="s">
        <v>148</v>
      </c>
      <c r="E491" s="21"/>
      <c r="F491" s="20">
        <v>540</v>
      </c>
      <c r="G491" s="20">
        <f>IF(I491="",SUMIFS([1]怪物表!$A:$A,[1]怪物表!$B:$B,C491,[1]怪物表!$C:$C,D491),"")</f>
        <v>1299210</v>
      </c>
      <c r="H491" s="23" t="str">
        <f>IF(G491="","",INDEX([1]怪物表!$C:$C,MATCH(G491,[1]怪物表!$A:$A,0)))</f>
        <v>狼人</v>
      </c>
      <c r="I491" s="20" t="s">
        <v>54</v>
      </c>
      <c r="J491" s="20" t="str">
        <f>IF(I491="","",INDEX([1]怪物阵型表!$B:$B,MATCH(I491,[1]怪物阵型表!$A:$A,0)))</f>
        <v/>
      </c>
      <c r="K491" s="20"/>
      <c r="L491" s="20"/>
      <c r="M491" s="20"/>
      <c r="N491" s="20"/>
      <c r="O491" s="20" t="str">
        <f>IF(N491="","",INDEX([2]物品表!$B:$B,MATCH(N491,[2]物品表!$A:$A,0)))</f>
        <v/>
      </c>
      <c r="P491" s="20"/>
      <c r="Q491" s="21" t="s">
        <v>120</v>
      </c>
      <c r="R491" s="21" t="s">
        <v>29</v>
      </c>
      <c r="S491" s="24">
        <v>1</v>
      </c>
      <c r="T491" s="20"/>
      <c r="U491" s="24">
        <v>0</v>
      </c>
      <c r="V491" s="20" t="str">
        <f>IF(W491=1,"TID_Survivor_Notice_Occur_2",IF(W491=2,"TID_Survivor_Notice_Occur_1",""))</f>
        <v/>
      </c>
      <c r="W491" s="20"/>
      <c r="X491" s="20"/>
      <c r="Y491" s="20"/>
      <c r="Z491" s="79"/>
      <c r="AA491" s="79">
        <f>COUNTIF([3]经验升级表!$C:$C,"&lt;="&amp;SUMIFS($AB$4:AB491,$C$4:C491,C491))</f>
        <v>0</v>
      </c>
      <c r="AB491" s="79">
        <f>IFERROR(INDEX([1]怪物表!$U:$U,MATCH(G491,[1]怪物表!$A:$A,0),1)*S491/U491,0)*AC491</f>
        <v>0</v>
      </c>
      <c r="AC491" s="79">
        <f t="shared" si="62"/>
        <v>1</v>
      </c>
      <c r="AD491" s="79">
        <f>IFERROR(INDEX([1]怪物表!$J:$J,MATCH(G491,[1]怪物表!$A:$A,0),1),0)*AE491</f>
        <v>0</v>
      </c>
      <c r="AE491" s="79">
        <f t="shared" si="63"/>
        <v>0</v>
      </c>
    </row>
    <row r="492" spans="1:31" x14ac:dyDescent="0.45">
      <c r="A492" s="4"/>
      <c r="B492" s="7">
        <v>2992098</v>
      </c>
      <c r="C492" s="6" t="s">
        <v>211</v>
      </c>
      <c r="D492" s="4" t="s">
        <v>208</v>
      </c>
      <c r="E492" s="7">
        <v>60</v>
      </c>
      <c r="F492" s="4" t="s">
        <v>197</v>
      </c>
      <c r="G492" s="4">
        <f>IF(I492="",SUMIFS([1]怪物表!$A:$A,[1]怪物表!$B:$B,C492,[1]怪物表!$C:$C,D492),"")</f>
        <v>1299209</v>
      </c>
      <c r="H492" s="8" t="str">
        <f>IF(G492="","",INDEX([1]怪物表!$C:$C,MATCH(G492,[1]怪物表!$A:$A,0)))</f>
        <v>盾兵2（红）</v>
      </c>
      <c r="I492" s="4"/>
      <c r="J492" s="4" t="str">
        <f>IF(I492="","",INDEX([1]怪物阵型表!$B:$B,MATCH(I492,[1]怪物阵型表!$A:$A,0)))</f>
        <v/>
      </c>
      <c r="K492" s="4"/>
      <c r="L492" s="4"/>
      <c r="M492" s="4"/>
      <c r="N492" s="4"/>
      <c r="O492" s="4" t="str">
        <f>IF(N492="","",INDEX([2]物品表!$B:$B,MATCH(N492,[2]物品表!$A:$A,0)))</f>
        <v/>
      </c>
      <c r="P492" s="4"/>
      <c r="Q492" s="7" t="s">
        <v>31</v>
      </c>
      <c r="R492" s="7" t="s">
        <v>29</v>
      </c>
      <c r="S492" s="9">
        <f>INDEX('#怪物刷新配置索引'!$E:$E,MATCH(E492&amp;"-"&amp;F492,'#怪物刷新配置索引'!$D:$D,0),1)</f>
        <v>4</v>
      </c>
      <c r="T492" s="4"/>
      <c r="U492" s="9">
        <f>INDEX('#怪物刷新配置索引'!$F:$F,MATCH(E492&amp;"-"&amp;F492,'#怪物刷新配置索引'!$D:$D,0),1)</f>
        <v>2</v>
      </c>
      <c r="V492" s="4" t="str">
        <f t="shared" si="68"/>
        <v/>
      </c>
      <c r="W492" s="4"/>
      <c r="X492" s="4"/>
      <c r="Y492" s="7"/>
      <c r="Z492" s="28"/>
      <c r="AA492" s="77">
        <f>COUNTIF([3]经验升级表!$C:$C,"&lt;="&amp;SUMIFS($AB$4:AB492,$C$4:C492,C492))</f>
        <v>0</v>
      </c>
      <c r="AB492" s="77">
        <f>IFERROR(INDEX([1]怪物表!$U:$U,MATCH(G492,[1]怪物表!$A:$A,0),1)*S492/U492,0)*AC492</f>
        <v>0</v>
      </c>
      <c r="AC492" s="77">
        <f t="shared" si="62"/>
        <v>30</v>
      </c>
      <c r="AD492" s="77">
        <f>IFERROR(INDEX([1]怪物表!$J:$J,MATCH(G492,[1]怪物表!$A:$A,0),1),0)*AE492</f>
        <v>60</v>
      </c>
      <c r="AE492" s="77">
        <f t="shared" si="63"/>
        <v>60</v>
      </c>
    </row>
    <row r="493" spans="1:31" x14ac:dyDescent="0.45">
      <c r="A493" s="4"/>
      <c r="B493" s="7">
        <v>2992099</v>
      </c>
      <c r="C493" s="6" t="s">
        <v>211</v>
      </c>
      <c r="D493" s="4" t="s">
        <v>208</v>
      </c>
      <c r="E493" s="7">
        <v>150</v>
      </c>
      <c r="F493" s="4" t="s">
        <v>197</v>
      </c>
      <c r="G493" s="4">
        <f>IF(I493="",SUMIFS([1]怪物表!$A:$A,[1]怪物表!$B:$B,C493,[1]怪物表!$C:$C,D493),"")</f>
        <v>1299209</v>
      </c>
      <c r="H493" s="8" t="str">
        <f>IF(G493="","",INDEX([1]怪物表!$C:$C,MATCH(G493,[1]怪物表!$A:$A,0)))</f>
        <v>盾兵2（红）</v>
      </c>
      <c r="I493" s="4"/>
      <c r="J493" s="4" t="str">
        <f>IF(I493="","",INDEX([1]怪物阵型表!$B:$B,MATCH(I493,[1]怪物阵型表!$A:$A,0)))</f>
        <v/>
      </c>
      <c r="K493" s="4"/>
      <c r="L493" s="4"/>
      <c r="M493" s="4"/>
      <c r="N493" s="4"/>
      <c r="O493" s="4" t="str">
        <f>IF(N493="","",INDEX([2]物品表!$B:$B,MATCH(N493,[2]物品表!$A:$A,0)))</f>
        <v/>
      </c>
      <c r="P493" s="4"/>
      <c r="Q493" s="7" t="s">
        <v>31</v>
      </c>
      <c r="R493" s="7" t="s">
        <v>29</v>
      </c>
      <c r="S493" s="9">
        <f>INDEX('#怪物刷新配置索引'!$E:$E,MATCH(E493&amp;"-"&amp;F493,'#怪物刷新配置索引'!$D:$D,0),1)</f>
        <v>5</v>
      </c>
      <c r="T493" s="4"/>
      <c r="U493" s="9">
        <f>INDEX('#怪物刷新配置索引'!$F:$F,MATCH(E493&amp;"-"&amp;F493,'#怪物刷新配置索引'!$D:$D,0),1)</f>
        <v>1</v>
      </c>
      <c r="V493" s="4" t="str">
        <f t="shared" si="68"/>
        <v/>
      </c>
      <c r="W493" s="4"/>
      <c r="X493" s="4"/>
      <c r="Y493" s="7"/>
      <c r="Z493" s="28"/>
      <c r="AA493" s="77">
        <f>COUNTIF([3]经验升级表!$C:$C,"&lt;="&amp;SUMIFS($AB$4:AB493,$C$4:C493,C493))</f>
        <v>0</v>
      </c>
      <c r="AB493" s="77">
        <f>IFERROR(INDEX([1]怪物表!$U:$U,MATCH(G493,[1]怪物表!$A:$A,0),1)*S493/U493,0)*AC493</f>
        <v>0</v>
      </c>
      <c r="AC493" s="77">
        <f t="shared" si="62"/>
        <v>30</v>
      </c>
      <c r="AD493" s="77">
        <f>IFERROR(INDEX([1]怪物表!$J:$J,MATCH(G493,[1]怪物表!$A:$A,0),1),0)*AE493</f>
        <v>150</v>
      </c>
      <c r="AE493" s="77">
        <f t="shared" si="63"/>
        <v>150</v>
      </c>
    </row>
    <row r="494" spans="1:31" x14ac:dyDescent="0.45">
      <c r="A494" s="4"/>
      <c r="B494" s="7">
        <v>2992100</v>
      </c>
      <c r="C494" s="6" t="s">
        <v>211</v>
      </c>
      <c r="D494" s="4" t="s">
        <v>170</v>
      </c>
      <c r="E494" s="7">
        <v>20</v>
      </c>
      <c r="F494" s="4" t="s">
        <v>197</v>
      </c>
      <c r="G494" s="4">
        <f>IF(I494="",SUMIFS([1]怪物表!$A:$A,[1]怪物表!$B:$B,C494,[1]怪物表!$C:$C,D494),"")</f>
        <v>1299207</v>
      </c>
      <c r="H494" s="8" t="str">
        <f>IF(G494="","",INDEX([1]怪物表!$C:$C,MATCH(G494,[1]怪物表!$A:$A,0)))</f>
        <v>骑兵2（灰）</v>
      </c>
      <c r="I494" s="4"/>
      <c r="J494" s="4" t="str">
        <f>IF(I494="","",INDEX([1]怪物阵型表!$B:$B,MATCH(I494,[1]怪物阵型表!$A:$A,0)))</f>
        <v/>
      </c>
      <c r="K494" s="4"/>
      <c r="L494" s="4"/>
      <c r="M494" s="4"/>
      <c r="N494" s="4"/>
      <c r="O494" s="4" t="str">
        <f>IF(N494="","",INDEX([2]物品表!$B:$B,MATCH(N494,[2]物品表!$A:$A,0)))</f>
        <v/>
      </c>
      <c r="P494" s="4"/>
      <c r="Q494" s="7" t="s">
        <v>31</v>
      </c>
      <c r="R494" s="7" t="s">
        <v>29</v>
      </c>
      <c r="S494" s="9">
        <f>INDEX('#怪物刷新配置索引'!$E:$E,MATCH(E494&amp;"-"&amp;F494,'#怪物刷新配置索引'!$D:$D,0),1)</f>
        <v>4</v>
      </c>
      <c r="T494" s="4"/>
      <c r="U494" s="9">
        <f>INDEX('#怪物刷新配置索引'!$F:$F,MATCH(E494&amp;"-"&amp;F494,'#怪物刷新配置索引'!$D:$D,0),1)</f>
        <v>6</v>
      </c>
      <c r="V494" s="4" t="str">
        <f t="shared" si="68"/>
        <v/>
      </c>
      <c r="W494" s="4"/>
      <c r="X494" s="7"/>
      <c r="Y494" s="7"/>
      <c r="Z494" s="28"/>
      <c r="AA494" s="77">
        <f>COUNTIF([3]经验升级表!$C:$C,"&lt;="&amp;SUMIFS($AB$4:AB494,$C$4:C494,C494))</f>
        <v>0</v>
      </c>
      <c r="AB494" s="77">
        <f>IFERROR(INDEX([1]怪物表!$U:$U,MATCH(G494,[1]怪物表!$A:$A,0),1)*S494/U494,0)*AC494</f>
        <v>0</v>
      </c>
      <c r="AC494" s="77">
        <f t="shared" si="62"/>
        <v>30</v>
      </c>
      <c r="AD494" s="77">
        <f>IFERROR(INDEX([1]怪物表!$J:$J,MATCH(G494,[1]怪物表!$A:$A,0),1),0)*AE494</f>
        <v>20</v>
      </c>
      <c r="AE494" s="77">
        <f t="shared" si="63"/>
        <v>20</v>
      </c>
    </row>
    <row r="495" spans="1:31" x14ac:dyDescent="0.45">
      <c r="A495" s="4"/>
      <c r="B495" s="7">
        <v>2992101</v>
      </c>
      <c r="C495" s="6" t="s">
        <v>211</v>
      </c>
      <c r="D495" s="4"/>
      <c r="E495" s="7"/>
      <c r="F495" s="4">
        <v>570</v>
      </c>
      <c r="G495" s="4"/>
      <c r="H495" s="8"/>
      <c r="I495" s="4"/>
      <c r="J495" s="4" t="str">
        <f>IF(I495="","",INDEX([1]怪物阵型表!$B:$B,MATCH(I495,[1]怪物阵型表!$A:$A,0)))</f>
        <v/>
      </c>
      <c r="K495" s="4">
        <v>299215</v>
      </c>
      <c r="L495" s="25" t="str" cm="1">
        <f t="array" ref="L495">INDEX(怪物链表!A:C,MATCH(怪物刷新表!K495&amp;C495,怪物链表!A:A&amp;怪物链表!C:C,),2)</f>
        <v>骤变_特殊_30</v>
      </c>
      <c r="M495" s="4" t="str" cm="1">
        <f t="array" ref="M495">INDEX(怪物链表!A:D,MATCH(怪物刷新表!L495&amp;K495,怪物链表!B:B&amp;怪物链表!A:A,),4)</f>
        <v>540-570</v>
      </c>
      <c r="N495" s="4"/>
      <c r="O495" s="4" t="str">
        <f>IF(N495="","",INDEX([2]物品表!$B:$B,MATCH(N495,[2]物品表!$A:$A,0)))</f>
        <v/>
      </c>
      <c r="P495" s="4"/>
      <c r="Q495" s="7" t="s">
        <v>120</v>
      </c>
      <c r="R495" s="7" t="s">
        <v>29</v>
      </c>
      <c r="S495" s="9">
        <v>1</v>
      </c>
      <c r="T495" s="4"/>
      <c r="U495" s="9">
        <v>0</v>
      </c>
      <c r="V495" s="4" t="str">
        <f t="shared" ref="V495" si="69">IF(W495=1,"TID_Survivor_Notice_Occur_2",IF(W495=2,"TID_Survivor_Notice_Occur_1",""))</f>
        <v/>
      </c>
      <c r="W495" s="4"/>
      <c r="X495" s="4"/>
      <c r="Y495" s="4"/>
      <c r="Z495" s="28"/>
      <c r="AA495" s="77">
        <f>COUNTIF([3]经验升级表!$C:$C,"&lt;="&amp;SUMIFS($AB$4:AB495,$C$4:C495,C495))</f>
        <v>0</v>
      </c>
      <c r="AB495" s="77">
        <f>IFERROR(INDEX([1]怪物表!$U:$U,MATCH(G495,[1]怪物表!$A:$A,0),1)*S495/U495,0)*AC495</f>
        <v>0</v>
      </c>
      <c r="AC495" s="77">
        <f t="shared" si="62"/>
        <v>1</v>
      </c>
      <c r="AD495" s="77">
        <f>IFERROR(INDEX([1]怪物表!$J:$J,MATCH(G495,[1]怪物表!$A:$A,0),1),0)*AE495</f>
        <v>0</v>
      </c>
      <c r="AE495" s="77">
        <f t="shared" si="63"/>
        <v>0</v>
      </c>
    </row>
    <row r="496" spans="1:31" x14ac:dyDescent="0.45">
      <c r="A496" s="4"/>
      <c r="B496" s="7">
        <v>2992102</v>
      </c>
      <c r="C496" s="6" t="s">
        <v>211</v>
      </c>
      <c r="D496" s="4"/>
      <c r="E496" s="7"/>
      <c r="F496" s="4">
        <v>570</v>
      </c>
      <c r="G496" s="4"/>
      <c r="H496" s="8"/>
      <c r="I496" s="4"/>
      <c r="J496" s="4" t="str">
        <f>IF(I496="","",INDEX([1]怪物阵型表!$B:$B,MATCH(I496,[1]怪物阵型表!$A:$A,0)))</f>
        <v/>
      </c>
      <c r="K496" s="4">
        <v>299216</v>
      </c>
      <c r="L496" s="25" t="str" cm="1">
        <f t="array" ref="L496">INDEX(怪物链表!A:C,MATCH(怪物刷新表!K496&amp;C496,怪物链表!A:A&amp;怪物链表!C:C,),2)</f>
        <v>骤变_高级_100</v>
      </c>
      <c r="M496" s="4" t="str" cm="1">
        <f t="array" ref="M496">INDEX(怪物链表!A:D,MATCH(怪物刷新表!L496&amp;K496,怪物链表!B:B&amp;怪物链表!A:A,),4)</f>
        <v>570-600</v>
      </c>
      <c r="N496" s="4"/>
      <c r="O496" s="4" t="str">
        <f>IF(N496="","",INDEX([2]物品表!$B:$B,MATCH(N496,[2]物品表!$A:$A,0)))</f>
        <v/>
      </c>
      <c r="P496" s="4"/>
      <c r="Q496" s="7" t="s">
        <v>120</v>
      </c>
      <c r="R496" s="7" t="s">
        <v>29</v>
      </c>
      <c r="S496" s="9">
        <v>1</v>
      </c>
      <c r="T496" s="4"/>
      <c r="U496" s="9">
        <v>0</v>
      </c>
      <c r="V496" s="4" t="str">
        <f t="shared" ref="V496" si="70">IF(W496=1,"TID_Survivor_Notice_Occur_2",IF(W496=2,"TID_Survivor_Notice_Occur_1",""))</f>
        <v/>
      </c>
      <c r="W496" s="4"/>
      <c r="X496" s="4"/>
      <c r="Y496" s="4"/>
      <c r="Z496" s="28"/>
      <c r="AA496" s="77">
        <f>COUNTIF([3]经验升级表!$C:$C,"&lt;="&amp;SUMIFS($AB$4:AB496,$C$4:C496,C496))</f>
        <v>0</v>
      </c>
      <c r="AB496" s="77">
        <f>IFERROR(INDEX([1]怪物表!$U:$U,MATCH(G496,[1]怪物表!$A:$A,0),1)*S496/U496,0)*AC496</f>
        <v>0</v>
      </c>
      <c r="AC496" s="77">
        <f t="shared" si="62"/>
        <v>1</v>
      </c>
      <c r="AD496" s="77">
        <f>IFERROR(INDEX([1]怪物表!$J:$J,MATCH(G496,[1]怪物表!$A:$A,0),1),0)*AE496</f>
        <v>0</v>
      </c>
      <c r="AE496" s="77">
        <f t="shared" si="63"/>
        <v>0</v>
      </c>
    </row>
    <row r="497" spans="1:31" x14ac:dyDescent="0.45">
      <c r="A497" s="4"/>
      <c r="B497" s="7">
        <v>2992103</v>
      </c>
      <c r="C497" s="6" t="s">
        <v>211</v>
      </c>
      <c r="D497" s="4" t="s">
        <v>208</v>
      </c>
      <c r="E497" s="7">
        <v>50</v>
      </c>
      <c r="F497" s="4" t="s">
        <v>199</v>
      </c>
      <c r="G497" s="4">
        <f>IF(I497="",SUMIFS([1]怪物表!$A:$A,[1]怪物表!$B:$B,C497,[1]怪物表!$C:$C,D497),"")</f>
        <v>1299209</v>
      </c>
      <c r="H497" s="8" t="str">
        <f>IF(G497="","",INDEX([1]怪物表!$C:$C,MATCH(G497,[1]怪物表!$A:$A,0)))</f>
        <v>盾兵2（红）</v>
      </c>
      <c r="I497" s="4"/>
      <c r="J497" s="4" t="str">
        <f>IF(I497="","",INDEX([1]怪物阵型表!$B:$B,MATCH(I497,[1]怪物阵型表!$A:$A,0)))</f>
        <v/>
      </c>
      <c r="K497" s="4"/>
      <c r="L497" s="4"/>
      <c r="M497" s="4"/>
      <c r="N497" s="4"/>
      <c r="O497" s="4" t="str">
        <f>IF(N497="","",INDEX([2]物品表!$B:$B,MATCH(N497,[2]物品表!$A:$A,0)))</f>
        <v/>
      </c>
      <c r="P497" s="4"/>
      <c r="Q497" s="7" t="s">
        <v>31</v>
      </c>
      <c r="R497" s="7" t="s">
        <v>29</v>
      </c>
      <c r="S497" s="9">
        <f>INDEX('#怪物刷新配置索引'!$E:$E,MATCH(E497&amp;"-"&amp;F497,'#怪物刷新配置索引'!$D:$D,0),1)</f>
        <v>5</v>
      </c>
      <c r="T497" s="4"/>
      <c r="U497" s="9">
        <f>INDEX('#怪物刷新配置索引'!$F:$F,MATCH(E497&amp;"-"&amp;F497,'#怪物刷新配置索引'!$D:$D,0),1)</f>
        <v>3</v>
      </c>
      <c r="V497" s="4" t="str">
        <f t="shared" ref="V497:V571" si="71">IF(W497=1,"TID_Survivor_Notice_Occur_2",IF(W497=2,"TID_Survivor_Notice_Occur_1",""))</f>
        <v/>
      </c>
      <c r="W497" s="4"/>
      <c r="X497" s="4"/>
      <c r="Y497" s="7"/>
      <c r="Z497" s="28"/>
      <c r="AA497" s="77">
        <f>COUNTIF([3]经验升级表!$C:$C,"&lt;="&amp;SUMIFS($AB$4:AB497,$C$4:C497,C497))</f>
        <v>0</v>
      </c>
      <c r="AB497" s="77">
        <f>IFERROR(INDEX([1]怪物表!$U:$U,MATCH(G497,[1]怪物表!$A:$A,0),1)*S497/U497,0)*AC497</f>
        <v>0</v>
      </c>
      <c r="AC497" s="77">
        <f t="shared" si="62"/>
        <v>30</v>
      </c>
      <c r="AD497" s="77">
        <f>IFERROR(INDEX([1]怪物表!$J:$J,MATCH(G497,[1]怪物表!$A:$A,0),1),0)*AE497</f>
        <v>50</v>
      </c>
      <c r="AE497" s="77">
        <f t="shared" si="63"/>
        <v>50</v>
      </c>
    </row>
    <row r="498" spans="1:31" x14ac:dyDescent="0.45">
      <c r="A498" s="4"/>
      <c r="B498" s="7">
        <v>2992104</v>
      </c>
      <c r="C498" s="6" t="s">
        <v>211</v>
      </c>
      <c r="D498" s="4" t="s">
        <v>208</v>
      </c>
      <c r="E498" s="7">
        <v>120</v>
      </c>
      <c r="F498" s="4" t="s">
        <v>199</v>
      </c>
      <c r="G498" s="4">
        <f>IF(I498="",SUMIFS([1]怪物表!$A:$A,[1]怪物表!$B:$B,C498,[1]怪物表!$C:$C,D498),"")</f>
        <v>1299209</v>
      </c>
      <c r="H498" s="8" t="str">
        <f>IF(G498="","",INDEX([1]怪物表!$C:$C,MATCH(G498,[1]怪物表!$A:$A,0)))</f>
        <v>盾兵2（红）</v>
      </c>
      <c r="I498" s="4"/>
      <c r="J498" s="4" t="str">
        <f>IF(I498="","",INDEX([1]怪物阵型表!$B:$B,MATCH(I498,[1]怪物阵型表!$A:$A,0)))</f>
        <v/>
      </c>
      <c r="K498" s="4"/>
      <c r="L498" s="4"/>
      <c r="M498" s="4"/>
      <c r="N498" s="4"/>
      <c r="O498" s="4" t="str">
        <f>IF(N498="","",INDEX([2]物品表!$B:$B,MATCH(N498,[2]物品表!$A:$A,0)))</f>
        <v/>
      </c>
      <c r="P498" s="4"/>
      <c r="Q498" s="7" t="s">
        <v>31</v>
      </c>
      <c r="R498" s="7" t="s">
        <v>29</v>
      </c>
      <c r="S498" s="9">
        <f>INDEX('#怪物刷新配置索引'!$E:$E,MATCH(E498&amp;"-"&amp;F498,'#怪物刷新配置索引'!$D:$D,0),1)</f>
        <v>4</v>
      </c>
      <c r="T498" s="4"/>
      <c r="U498" s="9">
        <f>INDEX('#怪物刷新配置索引'!$F:$F,MATCH(E498&amp;"-"&amp;F498,'#怪物刷新配置索引'!$D:$D,0),1)</f>
        <v>1</v>
      </c>
      <c r="V498" s="4" t="str">
        <f t="shared" si="71"/>
        <v/>
      </c>
      <c r="W498" s="4"/>
      <c r="X498" s="4"/>
      <c r="Y498" s="4"/>
      <c r="Z498" s="28"/>
      <c r="AA498" s="77">
        <f>COUNTIF([3]经验升级表!$C:$C,"&lt;="&amp;SUMIFS($AB$4:AB498,$C$4:C498,C498))</f>
        <v>0</v>
      </c>
      <c r="AB498" s="77">
        <f>IFERROR(INDEX([1]怪物表!$U:$U,MATCH(G498,[1]怪物表!$A:$A,0),1)*S498/U498,0)*AC498</f>
        <v>0</v>
      </c>
      <c r="AC498" s="77">
        <f t="shared" si="62"/>
        <v>30</v>
      </c>
      <c r="AD498" s="77">
        <f>IFERROR(INDEX([1]怪物表!$J:$J,MATCH(G498,[1]怪物表!$A:$A,0),1),0)*AE498</f>
        <v>120</v>
      </c>
      <c r="AE498" s="77">
        <f t="shared" si="63"/>
        <v>120</v>
      </c>
    </row>
    <row r="499" spans="1:31" x14ac:dyDescent="0.45">
      <c r="A499" s="4"/>
      <c r="B499" s="7">
        <v>2992105</v>
      </c>
      <c r="C499" s="6" t="s">
        <v>211</v>
      </c>
      <c r="D499" s="4" t="s">
        <v>208</v>
      </c>
      <c r="E499" s="7">
        <v>120</v>
      </c>
      <c r="F499" s="4" t="s">
        <v>199</v>
      </c>
      <c r="G499" s="4">
        <f>IF(I499="",SUMIFS([1]怪物表!$A:$A,[1]怪物表!$B:$B,C499,[1]怪物表!$C:$C,D499),"")</f>
        <v>1299209</v>
      </c>
      <c r="H499" s="8" t="str">
        <f>IF(G499="","",INDEX([1]怪物表!$C:$C,MATCH(G499,[1]怪物表!$A:$A,0)))</f>
        <v>盾兵2（红）</v>
      </c>
      <c r="I499" s="4"/>
      <c r="J499" s="4" t="str">
        <f>IF(I499="","",INDEX([1]怪物阵型表!$B:$B,MATCH(I499,[1]怪物阵型表!$A:$A,0)))</f>
        <v/>
      </c>
      <c r="K499" s="4"/>
      <c r="L499" s="4"/>
      <c r="M499" s="4"/>
      <c r="N499" s="4"/>
      <c r="O499" s="4" t="str">
        <f>IF(N499="","",INDEX([2]物品表!$B:$B,MATCH(N499,[2]物品表!$A:$A,0)))</f>
        <v/>
      </c>
      <c r="P499" s="4"/>
      <c r="Q499" s="7" t="s">
        <v>31</v>
      </c>
      <c r="R499" s="7" t="s">
        <v>29</v>
      </c>
      <c r="S499" s="9">
        <f>INDEX('#怪物刷新配置索引'!$E:$E,MATCH(E499&amp;"-"&amp;F499,'#怪物刷新配置索引'!$D:$D,0),1)</f>
        <v>4</v>
      </c>
      <c r="T499" s="4"/>
      <c r="U499" s="9">
        <f>INDEX('#怪物刷新配置索引'!$F:$F,MATCH(E499&amp;"-"&amp;F499,'#怪物刷新配置索引'!$D:$D,0),1)</f>
        <v>1</v>
      </c>
      <c r="V499" s="4" t="str">
        <f t="shared" si="71"/>
        <v/>
      </c>
      <c r="W499" s="4"/>
      <c r="X499" s="4"/>
      <c r="Y499" s="4"/>
      <c r="Z499" s="28"/>
      <c r="AA499" s="77">
        <f>COUNTIF([3]经验升级表!$C:$C,"&lt;="&amp;SUMIFS($AB$4:AB499,$C$4:C499,C499))</f>
        <v>0</v>
      </c>
      <c r="AB499" s="77">
        <f>IFERROR(INDEX([1]怪物表!$U:$U,MATCH(G499,[1]怪物表!$A:$A,0),1)*S499/U499,0)*AC499</f>
        <v>0</v>
      </c>
      <c r="AC499" s="77">
        <f t="shared" si="62"/>
        <v>30</v>
      </c>
      <c r="AD499" s="77">
        <f>IFERROR(INDEX([1]怪物表!$J:$J,MATCH(G499,[1]怪物表!$A:$A,0),1),0)*AE499</f>
        <v>120</v>
      </c>
      <c r="AE499" s="77">
        <f t="shared" si="63"/>
        <v>120</v>
      </c>
    </row>
    <row r="500" spans="1:31" x14ac:dyDescent="0.45">
      <c r="A500" s="4"/>
      <c r="B500" s="7">
        <v>2992106</v>
      </c>
      <c r="C500" s="6" t="s">
        <v>211</v>
      </c>
      <c r="D500" s="4"/>
      <c r="E500" s="7"/>
      <c r="F500" s="4">
        <v>600</v>
      </c>
      <c r="G500" s="4"/>
      <c r="H500" s="8"/>
      <c r="I500" s="4"/>
      <c r="J500" s="4" t="str">
        <f>IF(I500="","",INDEX([1]怪物阵型表!$B:$B,MATCH(I500,[1]怪物阵型表!$A:$A,0)))</f>
        <v/>
      </c>
      <c r="K500" s="4">
        <v>299212</v>
      </c>
      <c r="L500" s="25" t="str" cm="1">
        <f t="array" ref="L500">INDEX(怪物链表!A:C,MATCH(怪物刷新表!K500&amp;C500,怪物链表!A:A&amp;怪物链表!C:C,),2)</f>
        <v>平滑_中级_100</v>
      </c>
      <c r="M500" s="4" t="str" cm="1">
        <f t="array" ref="M500">INDEX(怪物链表!A:D,MATCH(怪物刷新表!L500&amp;K500,怪物链表!B:B&amp;怪物链表!A:A,),4)</f>
        <v>480-510</v>
      </c>
      <c r="N500" s="4"/>
      <c r="O500" s="4" t="str">
        <f>IF(N500="","",INDEX([2]物品表!$B:$B,MATCH(N500,[2]物品表!$A:$A,0)))</f>
        <v/>
      </c>
      <c r="P500" s="4"/>
      <c r="Q500" s="7" t="s">
        <v>120</v>
      </c>
      <c r="R500" s="7" t="s">
        <v>29</v>
      </c>
      <c r="S500" s="9">
        <v>1</v>
      </c>
      <c r="T500" s="4"/>
      <c r="U500" s="9">
        <v>0</v>
      </c>
      <c r="V500" s="4" t="str">
        <f t="shared" si="71"/>
        <v/>
      </c>
      <c r="W500" s="4"/>
      <c r="X500" s="4"/>
      <c r="Y500" s="4"/>
      <c r="Z500" s="28"/>
      <c r="AA500" s="77">
        <f>COUNTIF([3]经验升级表!$C:$C,"&lt;="&amp;SUMIFS($AB$4:AB500,$C$4:C500,C500))</f>
        <v>0</v>
      </c>
      <c r="AB500" s="77">
        <f>IFERROR(INDEX([1]怪物表!$U:$U,MATCH(G500,[1]怪物表!$A:$A,0),1)*S500/U500,0)*AC500</f>
        <v>0</v>
      </c>
      <c r="AC500" s="77">
        <f t="shared" si="62"/>
        <v>1</v>
      </c>
      <c r="AD500" s="77">
        <f>IFERROR(INDEX([1]怪物表!$J:$J,MATCH(G500,[1]怪物表!$A:$A,0),1),0)*AE500</f>
        <v>0</v>
      </c>
      <c r="AE500" s="77">
        <f t="shared" si="63"/>
        <v>0</v>
      </c>
    </row>
    <row r="501" spans="1:31" s="46" customFormat="1" x14ac:dyDescent="0.45">
      <c r="A501" s="20"/>
      <c r="B501" s="21">
        <v>2992107</v>
      </c>
      <c r="C501" s="22" t="s">
        <v>211</v>
      </c>
      <c r="D501" s="20" t="s">
        <v>171</v>
      </c>
      <c r="E501" s="21"/>
      <c r="F501" s="20">
        <v>600</v>
      </c>
      <c r="G501" s="20">
        <f>IF(I501="",SUMIFS([1]怪物表!$A:$A,[1]怪物表!$B:$B,C501,[1]怪物表!$C:$C,D501),"")</f>
        <v>1299211</v>
      </c>
      <c r="H501" s="23" t="str">
        <f>IF(G501="","",INDEX([1]怪物表!$C:$C,MATCH(G501,[1]怪物表!$A:$A,0)))</f>
        <v>大熊</v>
      </c>
      <c r="I501" s="20" t="s">
        <v>54</v>
      </c>
      <c r="J501" s="20" t="str">
        <f>IF(I501="","",INDEX([1]怪物阵型表!$B:$B,MATCH(I501,[1]怪物阵型表!$A:$A,0)))</f>
        <v/>
      </c>
      <c r="K501" s="20"/>
      <c r="L501" s="20"/>
      <c r="M501" s="20"/>
      <c r="N501" s="20"/>
      <c r="O501" s="20" t="str">
        <f>IF(N501="","",INDEX([2]物品表!$B:$B,MATCH(N501,[2]物品表!$A:$A,0)))</f>
        <v/>
      </c>
      <c r="P501" s="20"/>
      <c r="Q501" s="21" t="s">
        <v>120</v>
      </c>
      <c r="R501" s="21" t="s">
        <v>29</v>
      </c>
      <c r="S501" s="24">
        <v>1</v>
      </c>
      <c r="T501" s="20"/>
      <c r="U501" s="24">
        <v>0</v>
      </c>
      <c r="V501" s="20" t="str">
        <f>IF(W501=1,"TID_Survivor_Notice_Occur_2",IF(W501=2,"TID_Survivor_Notice_Occur_1",""))</f>
        <v/>
      </c>
      <c r="W501" s="20"/>
      <c r="X501" s="20"/>
      <c r="Y501" s="20"/>
      <c r="Z501" s="79"/>
      <c r="AA501" s="79">
        <f>COUNTIF([3]经验升级表!$C:$C,"&lt;="&amp;SUMIFS($AB$4:AB501,$C$4:C501,C501))</f>
        <v>0</v>
      </c>
      <c r="AB501" s="79">
        <f>IFERROR(INDEX([1]怪物表!$U:$U,MATCH(G501,[1]怪物表!$A:$A,0),1)*S501/U501,0)*AC501</f>
        <v>0</v>
      </c>
      <c r="AC501" s="79">
        <f t="shared" si="62"/>
        <v>1</v>
      </c>
      <c r="AD501" s="79">
        <f>IFERROR(INDEX([1]怪物表!$J:$J,MATCH(G501,[1]怪物表!$A:$A,0),1),0)*AE501</f>
        <v>0</v>
      </c>
      <c r="AE501" s="79">
        <f t="shared" si="63"/>
        <v>0</v>
      </c>
    </row>
    <row r="502" spans="1:31" x14ac:dyDescent="0.45">
      <c r="A502" s="4"/>
      <c r="B502" s="7">
        <v>2992108</v>
      </c>
      <c r="C502" s="6" t="s">
        <v>211</v>
      </c>
      <c r="D502" s="4" t="s">
        <v>166</v>
      </c>
      <c r="E502" s="7">
        <v>60</v>
      </c>
      <c r="F502" s="4" t="s">
        <v>219</v>
      </c>
      <c r="G502" s="4">
        <f>IF(I502="",SUMIFS([1]怪物表!$A:$A,[1]怪物表!$B:$B,C502,[1]怪物表!$C:$C,D502),"")</f>
        <v>1299204</v>
      </c>
      <c r="H502" s="8" t="str">
        <f>IF(G502="","",INDEX([1]怪物表!$C:$C,MATCH(G502,[1]怪物表!$A:$A,0)))</f>
        <v>剑兵1</v>
      </c>
      <c r="I502" s="4"/>
      <c r="J502" s="4" t="str">
        <f>IF(I502="","",INDEX([1]怪物阵型表!$B:$B,MATCH(I502,[1]怪物阵型表!$A:$A,0)))</f>
        <v/>
      </c>
      <c r="K502" s="4"/>
      <c r="L502" s="4"/>
      <c r="M502" s="4"/>
      <c r="N502" s="4"/>
      <c r="O502" s="4" t="str">
        <f>IF(N502="","",INDEX([2]物品表!$B:$B,MATCH(N502,[2]物品表!$A:$A,0)))</f>
        <v/>
      </c>
      <c r="P502" s="4"/>
      <c r="Q502" s="7" t="s">
        <v>31</v>
      </c>
      <c r="R502" s="7" t="s">
        <v>29</v>
      </c>
      <c r="S502" s="9">
        <f>INDEX('#怪物刷新配置索引'!$E:$E,MATCH(E502&amp;"-"&amp;F502,'#怪物刷新配置索引'!$D:$D,0),1)</f>
        <v>4</v>
      </c>
      <c r="T502" s="4"/>
      <c r="U502" s="9">
        <f>INDEX('#怪物刷新配置索引'!$F:$F,MATCH(E502&amp;"-"&amp;F502,'#怪物刷新配置索引'!$D:$D,0),1)</f>
        <v>2</v>
      </c>
      <c r="V502" s="4" t="str">
        <f t="shared" si="71"/>
        <v/>
      </c>
      <c r="W502" s="4"/>
      <c r="X502" s="7"/>
      <c r="Y502" s="4"/>
      <c r="Z502" s="28"/>
      <c r="AA502" s="77">
        <f>COUNTIF([3]经验升级表!$C:$C,"&lt;="&amp;SUMIFS($AB$4:AB502,$C$4:C502,C502))</f>
        <v>0</v>
      </c>
      <c r="AB502" s="77">
        <f>IFERROR(INDEX([1]怪物表!$U:$U,MATCH(G502,[1]怪物表!$A:$A,0),1)*S502/U502,0)*AC502</f>
        <v>0</v>
      </c>
      <c r="AC502" s="77">
        <f t="shared" si="62"/>
        <v>30</v>
      </c>
      <c r="AD502" s="77">
        <f>IFERROR(INDEX([1]怪物表!$J:$J,MATCH(G502,[1]怪物表!$A:$A,0),1),0)*AE502</f>
        <v>60</v>
      </c>
      <c r="AE502" s="77">
        <f t="shared" si="63"/>
        <v>60</v>
      </c>
    </row>
    <row r="503" spans="1:31" x14ac:dyDescent="0.45">
      <c r="A503" s="4"/>
      <c r="B503" s="7">
        <v>2992109</v>
      </c>
      <c r="C503" s="6" t="s">
        <v>211</v>
      </c>
      <c r="D503" s="4" t="s">
        <v>339</v>
      </c>
      <c r="E503" s="7">
        <v>90</v>
      </c>
      <c r="F503" s="4" t="s">
        <v>219</v>
      </c>
      <c r="G503" s="4">
        <f>IF(I503="",SUMIFS([1]怪物表!$A:$A,[1]怪物表!$B:$B,C503,[1]怪物表!$C:$C,D503),"")</f>
        <v>1299220</v>
      </c>
      <c r="H503" s="8" t="str">
        <f>IF(G503="","",INDEX([1]怪物表!$C:$C,MATCH(G503,[1]怪物表!$A:$A,0)))</f>
        <v>剑兵1-升级</v>
      </c>
      <c r="I503" s="4"/>
      <c r="J503" s="4" t="str">
        <f>IF(I503="","",INDEX([1]怪物阵型表!$B:$B,MATCH(I503,[1]怪物阵型表!$A:$A,0)))</f>
        <v/>
      </c>
      <c r="K503" s="4"/>
      <c r="L503" s="4"/>
      <c r="M503" s="4"/>
      <c r="N503" s="4"/>
      <c r="O503" s="4" t="str">
        <f>IF(N503="","",INDEX([2]物品表!$B:$B,MATCH(N503,[2]物品表!$A:$A,0)))</f>
        <v/>
      </c>
      <c r="P503" s="4"/>
      <c r="Q503" s="7" t="s">
        <v>31</v>
      </c>
      <c r="R503" s="7" t="s">
        <v>29</v>
      </c>
      <c r="S503" s="9">
        <f>INDEX('#怪物刷新配置索引'!$E:$E,MATCH(E503&amp;"-"&amp;F503,'#怪物刷新配置索引'!$D:$D,0),1)</f>
        <v>3</v>
      </c>
      <c r="T503" s="4"/>
      <c r="U503" s="9">
        <f>INDEX('#怪物刷新配置索引'!$F:$F,MATCH(E503&amp;"-"&amp;F503,'#怪物刷新配置索引'!$D:$D,0),1)</f>
        <v>1</v>
      </c>
      <c r="V503" s="7" t="str">
        <f t="shared" si="71"/>
        <v/>
      </c>
      <c r="W503" s="4"/>
      <c r="X503" s="4"/>
      <c r="Y503" s="4"/>
      <c r="Z503" s="28"/>
      <c r="AA503" s="77">
        <f>COUNTIF([3]经验升级表!$C:$C,"&lt;="&amp;SUMIFS($AB$4:AB503,$C$4:C503,C503))</f>
        <v>0</v>
      </c>
      <c r="AB503" s="77">
        <f>IFERROR(INDEX([1]怪物表!$U:$U,MATCH(G503,[1]怪物表!$A:$A,0),1)*S503/U503,0)*AC503</f>
        <v>0</v>
      </c>
      <c r="AC503" s="77">
        <f t="shared" si="62"/>
        <v>30</v>
      </c>
      <c r="AD503" s="77">
        <f>IFERROR(INDEX([1]怪物表!$J:$J,MATCH(G503,[1]怪物表!$A:$A,0),1),0)*AE503</f>
        <v>90</v>
      </c>
      <c r="AE503" s="77">
        <f t="shared" si="63"/>
        <v>90</v>
      </c>
    </row>
    <row r="504" spans="1:31" x14ac:dyDescent="0.45">
      <c r="A504" s="4"/>
      <c r="B504" s="7">
        <v>2992110</v>
      </c>
      <c r="C504" s="6" t="s">
        <v>211</v>
      </c>
      <c r="D504" s="4" t="s">
        <v>339</v>
      </c>
      <c r="E504" s="7">
        <v>60</v>
      </c>
      <c r="F504" s="4" t="s">
        <v>219</v>
      </c>
      <c r="G504" s="4">
        <f>IF(I504="",SUMIFS([1]怪物表!$A:$A,[1]怪物表!$B:$B,C504,[1]怪物表!$C:$C,D504),"")</f>
        <v>1299220</v>
      </c>
      <c r="H504" s="8" t="str">
        <f>IF(G504="","",INDEX([1]怪物表!$C:$C,MATCH(G504,[1]怪物表!$A:$A,0)))</f>
        <v>剑兵1-升级</v>
      </c>
      <c r="I504" s="4"/>
      <c r="J504" s="4" t="str">
        <f>IF(I504="","",INDEX([1]怪物阵型表!$B:$B,MATCH(I504,[1]怪物阵型表!$A:$A,0)))</f>
        <v/>
      </c>
      <c r="K504" s="4"/>
      <c r="L504" s="4"/>
      <c r="M504" s="4"/>
      <c r="N504" s="4"/>
      <c r="O504" s="4" t="str">
        <f>IF(N504="","",INDEX([2]物品表!$B:$B,MATCH(N504,[2]物品表!$A:$A,0)))</f>
        <v/>
      </c>
      <c r="P504" s="4"/>
      <c r="Q504" s="7" t="s">
        <v>31</v>
      </c>
      <c r="R504" s="7" t="s">
        <v>29</v>
      </c>
      <c r="S504" s="9">
        <f>INDEX('#怪物刷新配置索引'!$E:$E,MATCH(E504&amp;"-"&amp;F504,'#怪物刷新配置索引'!$D:$D,0),1)</f>
        <v>4</v>
      </c>
      <c r="T504" s="4"/>
      <c r="U504" s="9">
        <f>INDEX('#怪物刷新配置索引'!$F:$F,MATCH(E504&amp;"-"&amp;F504,'#怪物刷新配置索引'!$D:$D,0),1)</f>
        <v>2</v>
      </c>
      <c r="V504" s="4" t="str">
        <f t="shared" si="71"/>
        <v/>
      </c>
      <c r="W504" s="4"/>
      <c r="X504" s="7"/>
      <c r="Y504" s="7"/>
      <c r="Z504" s="28"/>
      <c r="AA504" s="77">
        <f>COUNTIF([3]经验升级表!$C:$C,"&lt;="&amp;SUMIFS($AB$4:AB504,$C$4:C504,C504))</f>
        <v>0</v>
      </c>
      <c r="AB504" s="77">
        <f>IFERROR(INDEX([1]怪物表!$U:$U,MATCH(G504,[1]怪物表!$A:$A,0),1)*S504/U504,0)*AC504</f>
        <v>0</v>
      </c>
      <c r="AC504" s="77">
        <f t="shared" si="62"/>
        <v>30</v>
      </c>
      <c r="AD504" s="77">
        <f>IFERROR(INDEX([1]怪物表!$J:$J,MATCH(G504,[1]怪物表!$A:$A,0),1),0)*AE504</f>
        <v>60</v>
      </c>
      <c r="AE504" s="77">
        <f t="shared" si="63"/>
        <v>60</v>
      </c>
    </row>
    <row r="505" spans="1:31" x14ac:dyDescent="0.45">
      <c r="A505" s="4"/>
      <c r="B505" s="7">
        <v>2992111</v>
      </c>
      <c r="C505" s="6" t="s">
        <v>211</v>
      </c>
      <c r="D505" s="4" t="s">
        <v>166</v>
      </c>
      <c r="E505" s="7">
        <v>90</v>
      </c>
      <c r="F505" s="4" t="s">
        <v>219</v>
      </c>
      <c r="G505" s="4">
        <f>IF(I505="",SUMIFS([1]怪物表!$A:$A,[1]怪物表!$B:$B,C505,[1]怪物表!$C:$C,D505),"")</f>
        <v>1299204</v>
      </c>
      <c r="H505" s="8" t="str">
        <f>IF(G505="","",INDEX([1]怪物表!$C:$C,MATCH(G505,[1]怪物表!$A:$A,0)))</f>
        <v>剑兵1</v>
      </c>
      <c r="I505" s="4"/>
      <c r="J505" s="4" t="str">
        <f>IF(I505="","",INDEX([1]怪物阵型表!$B:$B,MATCH(I505,[1]怪物阵型表!$A:$A,0)))</f>
        <v/>
      </c>
      <c r="K505" s="4"/>
      <c r="L505" s="4"/>
      <c r="M505" s="4"/>
      <c r="N505" s="4"/>
      <c r="O505" s="4" t="str">
        <f>IF(N505="","",INDEX([2]物品表!$B:$B,MATCH(N505,[2]物品表!$A:$A,0)))</f>
        <v/>
      </c>
      <c r="P505" s="4"/>
      <c r="Q505" s="7" t="s">
        <v>31</v>
      </c>
      <c r="R505" s="7" t="s">
        <v>29</v>
      </c>
      <c r="S505" s="9">
        <f>INDEX('#怪物刷新配置索引'!$E:$E,MATCH(E505&amp;"-"&amp;F505,'#怪物刷新配置索引'!$D:$D,0),1)</f>
        <v>3</v>
      </c>
      <c r="T505" s="4"/>
      <c r="U505" s="9">
        <f>INDEX('#怪物刷新配置索引'!$F:$F,MATCH(E505&amp;"-"&amp;F505,'#怪物刷新配置索引'!$D:$D,0),1)</f>
        <v>1</v>
      </c>
      <c r="V505" s="4" t="str">
        <f t="shared" si="71"/>
        <v/>
      </c>
      <c r="W505" s="4"/>
      <c r="X505" s="7"/>
      <c r="Y505" s="7"/>
      <c r="Z505" s="28"/>
      <c r="AA505" s="77">
        <f>COUNTIF([3]经验升级表!$C:$C,"&lt;="&amp;SUMIFS($AB$4:AB505,$C$4:C505,C505))</f>
        <v>0</v>
      </c>
      <c r="AB505" s="77">
        <f>IFERROR(INDEX([1]怪物表!$U:$U,MATCH(G505,[1]怪物表!$A:$A,0),1)*S505/U505,0)*AC505</f>
        <v>0</v>
      </c>
      <c r="AC505" s="77">
        <f t="shared" si="62"/>
        <v>30</v>
      </c>
      <c r="AD505" s="77">
        <f>IFERROR(INDEX([1]怪物表!$J:$J,MATCH(G505,[1]怪物表!$A:$A,0),1),0)*AE505</f>
        <v>90</v>
      </c>
      <c r="AE505" s="77">
        <f t="shared" si="63"/>
        <v>90</v>
      </c>
    </row>
    <row r="506" spans="1:31" x14ac:dyDescent="0.45">
      <c r="A506" s="4"/>
      <c r="B506" s="7">
        <v>2992112</v>
      </c>
      <c r="C506" s="6" t="s">
        <v>211</v>
      </c>
      <c r="D506" s="4"/>
      <c r="E506" s="7"/>
      <c r="F506" s="4">
        <v>630</v>
      </c>
      <c r="G506" s="4" t="str">
        <f>IF(I506="",SUMIFS([1]怪物表!$A:$A,[1]怪物表!$B:$B,C506,[1]怪物表!$C:$C,D506),"")</f>
        <v/>
      </c>
      <c r="H506" s="8" t="str">
        <f>IF(G506="","",INDEX([1]怪物表!$C:$C,MATCH(G506,[1]怪物表!$A:$A,0)))</f>
        <v/>
      </c>
      <c r="I506" s="4">
        <v>299201</v>
      </c>
      <c r="J506" s="4" t="str">
        <f>IF(I506="","",INDEX([1]怪物阵型表!$B:$B,MATCH(I506,[1]怪物阵型表!$A:$A,0)))</f>
        <v>冲锋阵型</v>
      </c>
      <c r="K506" s="4"/>
      <c r="L506" s="4"/>
      <c r="M506" s="4"/>
      <c r="N506" s="4"/>
      <c r="O506" s="4" t="str">
        <f>IF(N506="","",INDEX([2]物品表!$B:$B,MATCH(N506,[2]物品表!$A:$A,0)))</f>
        <v/>
      </c>
      <c r="P506" s="4"/>
      <c r="Q506" s="7" t="s">
        <v>309</v>
      </c>
      <c r="R506" s="7" t="s">
        <v>29</v>
      </c>
      <c r="S506" s="9">
        <v>1</v>
      </c>
      <c r="T506" s="4"/>
      <c r="U506" s="9">
        <v>0</v>
      </c>
      <c r="V506" s="4" t="str">
        <f t="shared" si="71"/>
        <v/>
      </c>
      <c r="W506" s="4"/>
      <c r="X506" s="4"/>
      <c r="Y506" s="4"/>
      <c r="Z506" s="28"/>
      <c r="AA506" s="77">
        <f>COUNTIF([3]经验升级表!$C:$C,"&lt;="&amp;SUMIFS($AB$4:AB506,$C$4:C506,C506))</f>
        <v>0</v>
      </c>
      <c r="AB506" s="77">
        <f>IFERROR(INDEX([1]怪物表!$U:$U,MATCH(G506,[1]怪物表!$A:$A,0),1)*S506/U506,0)*AC506</f>
        <v>0</v>
      </c>
      <c r="AC506" s="77">
        <f t="shared" si="62"/>
        <v>1</v>
      </c>
      <c r="AD506" s="77">
        <f>IFERROR(INDEX([1]怪物表!$J:$J,MATCH(G506,[1]怪物表!$A:$A,0),1),0)*AE506</f>
        <v>0</v>
      </c>
      <c r="AE506" s="77">
        <f t="shared" si="63"/>
        <v>0</v>
      </c>
    </row>
    <row r="507" spans="1:31" x14ac:dyDescent="0.45">
      <c r="A507" s="4"/>
      <c r="B507" s="7">
        <v>2992113</v>
      </c>
      <c r="C507" s="6" t="s">
        <v>211</v>
      </c>
      <c r="D507" s="4"/>
      <c r="E507" s="7"/>
      <c r="F507" s="4">
        <v>630</v>
      </c>
      <c r="G507" s="4" t="str">
        <f>IF(I507="",SUMIFS([1]怪物表!$A:$A,[1]怪物表!$B:$B,C507,[1]怪物表!$C:$C,D507),"")</f>
        <v/>
      </c>
      <c r="H507" s="8" t="str">
        <f>IF(G507="","",INDEX([1]怪物表!$C:$C,MATCH(G507,[1]怪物表!$A:$A,0)))</f>
        <v/>
      </c>
      <c r="I507" s="4">
        <v>299201</v>
      </c>
      <c r="J507" s="4" t="str">
        <f>IF(I507="","",INDEX([1]怪物阵型表!$B:$B,MATCH(I507,[1]怪物阵型表!$A:$A,0)))</f>
        <v>冲锋阵型</v>
      </c>
      <c r="K507" s="4"/>
      <c r="L507" s="4"/>
      <c r="M507" s="4"/>
      <c r="N507" s="4"/>
      <c r="O507" s="4" t="str">
        <f>IF(N507="","",INDEX([2]物品表!$B:$B,MATCH(N507,[2]物品表!$A:$A,0)))</f>
        <v/>
      </c>
      <c r="P507" s="4"/>
      <c r="Q507" s="7" t="s">
        <v>309</v>
      </c>
      <c r="R507" s="7" t="s">
        <v>29</v>
      </c>
      <c r="S507" s="9">
        <v>1</v>
      </c>
      <c r="T507" s="4"/>
      <c r="U507" s="9">
        <v>0</v>
      </c>
      <c r="V507" s="4" t="str">
        <f t="shared" si="71"/>
        <v/>
      </c>
      <c r="W507" s="4"/>
      <c r="X507" s="4"/>
      <c r="Y507" s="4"/>
      <c r="Z507" s="28"/>
      <c r="AA507" s="77">
        <f>COUNTIF([3]经验升级表!$C:$C,"&lt;="&amp;SUMIFS($AB$4:AB507,$C$4:C507,C507))</f>
        <v>0</v>
      </c>
      <c r="AB507" s="77">
        <f>IFERROR(INDEX([1]怪物表!$U:$U,MATCH(G507,[1]怪物表!$A:$A,0),1)*S507/U507,0)*AC507</f>
        <v>0</v>
      </c>
      <c r="AC507" s="77">
        <f t="shared" si="62"/>
        <v>1</v>
      </c>
      <c r="AD507" s="77">
        <f>IFERROR(INDEX([1]怪物表!$J:$J,MATCH(G507,[1]怪物表!$A:$A,0),1),0)*AE507</f>
        <v>0</v>
      </c>
      <c r="AE507" s="77">
        <f t="shared" si="63"/>
        <v>0</v>
      </c>
    </row>
    <row r="508" spans="1:31" x14ac:dyDescent="0.45">
      <c r="A508" s="4"/>
      <c r="B508" s="7">
        <v>2992114</v>
      </c>
      <c r="C508" s="6" t="s">
        <v>211</v>
      </c>
      <c r="D508" s="4"/>
      <c r="E508" s="7"/>
      <c r="F508" s="4">
        <v>636</v>
      </c>
      <c r="G508" s="4" t="str">
        <f>IF(I508="",SUMIFS([1]怪物表!$A:$A,[1]怪物表!$B:$B,C508,[1]怪物表!$C:$C,D508),"")</f>
        <v/>
      </c>
      <c r="H508" s="8" t="str">
        <f>IF(G508="","",INDEX([1]怪物表!$C:$C,MATCH(G508,[1]怪物表!$A:$A,0)))</f>
        <v/>
      </c>
      <c r="I508" s="4">
        <v>299201</v>
      </c>
      <c r="J508" s="4" t="str">
        <f>IF(I508="","",INDEX([1]怪物阵型表!$B:$B,MATCH(I508,[1]怪物阵型表!$A:$A,0)))</f>
        <v>冲锋阵型</v>
      </c>
      <c r="K508" s="4"/>
      <c r="L508" s="4"/>
      <c r="M508" s="4"/>
      <c r="N508" s="4"/>
      <c r="O508" s="4" t="str">
        <f>IF(N508="","",INDEX([2]物品表!$B:$B,MATCH(N508,[2]物品表!$A:$A,0)))</f>
        <v/>
      </c>
      <c r="P508" s="4"/>
      <c r="Q508" s="7" t="s">
        <v>309</v>
      </c>
      <c r="R508" s="7" t="s">
        <v>29</v>
      </c>
      <c r="S508" s="9">
        <v>1</v>
      </c>
      <c r="T508" s="4"/>
      <c r="U508" s="9">
        <v>0</v>
      </c>
      <c r="V508" s="4" t="str">
        <f t="shared" si="71"/>
        <v/>
      </c>
      <c r="W508" s="4"/>
      <c r="X508" s="4"/>
      <c r="Y508" s="4"/>
      <c r="Z508" s="28"/>
      <c r="AA508" s="77">
        <f>COUNTIF([3]经验升级表!$C:$C,"&lt;="&amp;SUMIFS($AB$4:AB508,$C$4:C508,C508))</f>
        <v>0</v>
      </c>
      <c r="AB508" s="77">
        <f>IFERROR(INDEX([1]怪物表!$U:$U,MATCH(G508,[1]怪物表!$A:$A,0),1)*S508/U508,0)*AC508</f>
        <v>0</v>
      </c>
      <c r="AC508" s="77">
        <f t="shared" si="62"/>
        <v>1</v>
      </c>
      <c r="AD508" s="77">
        <f>IFERROR(INDEX([1]怪物表!$J:$J,MATCH(G508,[1]怪物表!$A:$A,0),1),0)*AE508</f>
        <v>0</v>
      </c>
      <c r="AE508" s="77">
        <f t="shared" si="63"/>
        <v>0</v>
      </c>
    </row>
    <row r="509" spans="1:31" x14ac:dyDescent="0.45">
      <c r="A509" s="4"/>
      <c r="B509" s="7">
        <v>2992115</v>
      </c>
      <c r="C509" s="6" t="s">
        <v>211</v>
      </c>
      <c r="D509" s="4"/>
      <c r="E509" s="7"/>
      <c r="F509" s="4">
        <v>636</v>
      </c>
      <c r="G509" s="4" t="str">
        <f>IF(I509="",SUMIFS([1]怪物表!$A:$A,[1]怪物表!$B:$B,C509,[1]怪物表!$C:$C,D509),"")</f>
        <v/>
      </c>
      <c r="H509" s="8" t="str">
        <f>IF(G509="","",INDEX([1]怪物表!$C:$C,MATCH(G509,[1]怪物表!$A:$A,0)))</f>
        <v/>
      </c>
      <c r="I509" s="4">
        <v>299201</v>
      </c>
      <c r="J509" s="4" t="str">
        <f>IF(I509="","",INDEX([1]怪物阵型表!$B:$B,MATCH(I509,[1]怪物阵型表!$A:$A,0)))</f>
        <v>冲锋阵型</v>
      </c>
      <c r="K509" s="4"/>
      <c r="L509" s="4"/>
      <c r="M509" s="4"/>
      <c r="N509" s="4"/>
      <c r="O509" s="4" t="str">
        <f>IF(N509="","",INDEX([2]物品表!$B:$B,MATCH(N509,[2]物品表!$A:$A,0)))</f>
        <v/>
      </c>
      <c r="P509" s="4"/>
      <c r="Q509" s="7" t="s">
        <v>309</v>
      </c>
      <c r="R509" s="7" t="s">
        <v>29</v>
      </c>
      <c r="S509" s="9">
        <v>1</v>
      </c>
      <c r="T509" s="4"/>
      <c r="U509" s="9">
        <v>0</v>
      </c>
      <c r="V509" s="4" t="str">
        <f t="shared" si="71"/>
        <v/>
      </c>
      <c r="W509" s="4"/>
      <c r="X509" s="4"/>
      <c r="Y509" s="4"/>
      <c r="Z509" s="28"/>
      <c r="AA509" s="77">
        <f>COUNTIF([3]经验升级表!$C:$C,"&lt;="&amp;SUMIFS($AB$4:AB509,$C$4:C509,C509))</f>
        <v>0</v>
      </c>
      <c r="AB509" s="77">
        <f>IFERROR(INDEX([1]怪物表!$U:$U,MATCH(G509,[1]怪物表!$A:$A,0),1)*S509/U509,0)*AC509</f>
        <v>0</v>
      </c>
      <c r="AC509" s="77">
        <f t="shared" si="62"/>
        <v>1</v>
      </c>
      <c r="AD509" s="77">
        <f>IFERROR(INDEX([1]怪物表!$J:$J,MATCH(G509,[1]怪物表!$A:$A,0),1),0)*AE509</f>
        <v>0</v>
      </c>
      <c r="AE509" s="77">
        <f t="shared" si="63"/>
        <v>0</v>
      </c>
    </row>
    <row r="510" spans="1:31" x14ac:dyDescent="0.45">
      <c r="A510" s="4"/>
      <c r="B510" s="7">
        <v>2992116</v>
      </c>
      <c r="C510" s="6" t="s">
        <v>211</v>
      </c>
      <c r="D510" s="4"/>
      <c r="E510" s="7"/>
      <c r="F510" s="4">
        <v>644</v>
      </c>
      <c r="G510" s="4" t="str">
        <f>IF(I510="",SUMIFS([1]怪物表!$A:$A,[1]怪物表!$B:$B,C510,[1]怪物表!$C:$C,D510),"")</f>
        <v/>
      </c>
      <c r="H510" s="8" t="str">
        <f>IF(G510="","",INDEX([1]怪物表!$C:$C,MATCH(G510,[1]怪物表!$A:$A,0)))</f>
        <v/>
      </c>
      <c r="I510" s="4">
        <v>299201</v>
      </c>
      <c r="J510" s="4" t="str">
        <f>IF(I510="","",INDEX([1]怪物阵型表!$B:$B,MATCH(I510,[1]怪物阵型表!$A:$A,0)))</f>
        <v>冲锋阵型</v>
      </c>
      <c r="K510" s="4"/>
      <c r="L510" s="4"/>
      <c r="M510" s="4"/>
      <c r="N510" s="4"/>
      <c r="O510" s="4" t="str">
        <f>IF(N510="","",INDEX([2]物品表!$B:$B,MATCH(N510,[2]物品表!$A:$A,0)))</f>
        <v/>
      </c>
      <c r="P510" s="4"/>
      <c r="Q510" s="7" t="s">
        <v>309</v>
      </c>
      <c r="R510" s="7" t="s">
        <v>29</v>
      </c>
      <c r="S510" s="9">
        <v>1</v>
      </c>
      <c r="T510" s="4"/>
      <c r="U510" s="9">
        <v>0</v>
      </c>
      <c r="V510" s="4" t="str">
        <f t="shared" si="71"/>
        <v/>
      </c>
      <c r="W510" s="4"/>
      <c r="X510" s="4"/>
      <c r="Y510" s="4"/>
      <c r="Z510" s="28"/>
      <c r="AA510" s="77">
        <f>COUNTIF([3]经验升级表!$C:$C,"&lt;="&amp;SUMIFS($AB$4:AB510,$C$4:C510,C510))</f>
        <v>0</v>
      </c>
      <c r="AB510" s="77">
        <f>IFERROR(INDEX([1]怪物表!$U:$U,MATCH(G510,[1]怪物表!$A:$A,0),1)*S510/U510,0)*AC510</f>
        <v>0</v>
      </c>
      <c r="AC510" s="77">
        <f t="shared" si="62"/>
        <v>1</v>
      </c>
      <c r="AD510" s="77">
        <f>IFERROR(INDEX([1]怪物表!$J:$J,MATCH(G510,[1]怪物表!$A:$A,0),1),0)*AE510</f>
        <v>0</v>
      </c>
      <c r="AE510" s="77">
        <f t="shared" si="63"/>
        <v>0</v>
      </c>
    </row>
    <row r="511" spans="1:31" x14ac:dyDescent="0.45">
      <c r="A511" s="4"/>
      <c r="B511" s="7">
        <v>2992117</v>
      </c>
      <c r="C511" s="6" t="s">
        <v>211</v>
      </c>
      <c r="D511" s="4"/>
      <c r="E511" s="7"/>
      <c r="F511" s="4">
        <v>644</v>
      </c>
      <c r="G511" s="4" t="str">
        <f>IF(I511="",SUMIFS([1]怪物表!$A:$A,[1]怪物表!$B:$B,C511,[1]怪物表!$C:$C,D511),"")</f>
        <v/>
      </c>
      <c r="H511" s="8" t="str">
        <f>IF(G511="","",INDEX([1]怪物表!$C:$C,MATCH(G511,[1]怪物表!$A:$A,0)))</f>
        <v/>
      </c>
      <c r="I511" s="4">
        <v>299201</v>
      </c>
      <c r="J511" s="4" t="str">
        <f>IF(I511="","",INDEX([1]怪物阵型表!$B:$B,MATCH(I511,[1]怪物阵型表!$A:$A,0)))</f>
        <v>冲锋阵型</v>
      </c>
      <c r="K511" s="4"/>
      <c r="L511" s="4"/>
      <c r="M511" s="4"/>
      <c r="N511" s="4"/>
      <c r="O511" s="4" t="str">
        <f>IF(N511="","",INDEX([2]物品表!$B:$B,MATCH(N511,[2]物品表!$A:$A,0)))</f>
        <v/>
      </c>
      <c r="P511" s="4"/>
      <c r="Q511" s="7" t="s">
        <v>309</v>
      </c>
      <c r="R511" s="7" t="s">
        <v>29</v>
      </c>
      <c r="S511" s="9">
        <v>1</v>
      </c>
      <c r="T511" s="4"/>
      <c r="U511" s="9">
        <v>0</v>
      </c>
      <c r="V511" s="4" t="str">
        <f t="shared" si="71"/>
        <v/>
      </c>
      <c r="W511" s="4"/>
      <c r="X511" s="4"/>
      <c r="Y511" s="4"/>
      <c r="Z511" s="28"/>
      <c r="AA511" s="77">
        <f>COUNTIF([3]经验升级表!$C:$C,"&lt;="&amp;SUMIFS($AB$4:AB511,$C$4:C511,C511))</f>
        <v>0</v>
      </c>
      <c r="AB511" s="77">
        <f>IFERROR(INDEX([1]怪物表!$U:$U,MATCH(G511,[1]怪物表!$A:$A,0),1)*S511/U511,0)*AC511</f>
        <v>0</v>
      </c>
      <c r="AC511" s="77">
        <f t="shared" si="62"/>
        <v>1</v>
      </c>
      <c r="AD511" s="77">
        <f>IFERROR(INDEX([1]怪物表!$J:$J,MATCH(G511,[1]怪物表!$A:$A,0),1),0)*AE511</f>
        <v>0</v>
      </c>
      <c r="AE511" s="77">
        <f t="shared" si="63"/>
        <v>0</v>
      </c>
    </row>
    <row r="512" spans="1:31" x14ac:dyDescent="0.45">
      <c r="A512" s="4"/>
      <c r="B512" s="7">
        <v>2992118</v>
      </c>
      <c r="C512" s="6" t="s">
        <v>211</v>
      </c>
      <c r="D512" s="4"/>
      <c r="E512" s="7"/>
      <c r="F512" s="4">
        <v>650</v>
      </c>
      <c r="G512" s="4" t="str">
        <f>IF(I512="",SUMIFS([1]怪物表!$A:$A,[1]怪物表!$B:$B,C512,[1]怪物表!$C:$C,D512),"")</f>
        <v/>
      </c>
      <c r="H512" s="8" t="str">
        <f>IF(G512="","",INDEX([1]怪物表!$C:$C,MATCH(G512,[1]怪物表!$A:$A,0)))</f>
        <v/>
      </c>
      <c r="I512" s="4">
        <v>299201</v>
      </c>
      <c r="J512" s="4" t="str">
        <f>IF(I512="","",INDEX([1]怪物阵型表!$B:$B,MATCH(I512,[1]怪物阵型表!$A:$A,0)))</f>
        <v>冲锋阵型</v>
      </c>
      <c r="K512" s="4"/>
      <c r="L512" s="4"/>
      <c r="M512" s="4"/>
      <c r="N512" s="4"/>
      <c r="O512" s="4" t="str">
        <f>IF(N512="","",INDEX([2]物品表!$B:$B,MATCH(N512,[2]物品表!$A:$A,0)))</f>
        <v/>
      </c>
      <c r="P512" s="4"/>
      <c r="Q512" s="7" t="s">
        <v>309</v>
      </c>
      <c r="R512" s="7" t="s">
        <v>29</v>
      </c>
      <c r="S512" s="9">
        <v>1</v>
      </c>
      <c r="T512" s="4"/>
      <c r="U512" s="9">
        <v>0</v>
      </c>
      <c r="V512" s="4" t="str">
        <f t="shared" si="71"/>
        <v/>
      </c>
      <c r="W512" s="4"/>
      <c r="X512" s="4"/>
      <c r="Y512" s="4"/>
      <c r="Z512" s="28"/>
      <c r="AA512" s="77">
        <f>COUNTIF([3]经验升级表!$C:$C,"&lt;="&amp;SUMIFS($AB$4:AB512,$C$4:C512,C512))</f>
        <v>0</v>
      </c>
      <c r="AB512" s="77">
        <f>IFERROR(INDEX([1]怪物表!$U:$U,MATCH(G512,[1]怪物表!$A:$A,0),1)*S512/U512,0)*AC512</f>
        <v>0</v>
      </c>
      <c r="AC512" s="77">
        <f t="shared" si="62"/>
        <v>1</v>
      </c>
      <c r="AD512" s="77">
        <f>IFERROR(INDEX([1]怪物表!$J:$J,MATCH(G512,[1]怪物表!$A:$A,0),1),0)*AE512</f>
        <v>0</v>
      </c>
      <c r="AE512" s="77">
        <f t="shared" si="63"/>
        <v>0</v>
      </c>
    </row>
    <row r="513" spans="1:46" x14ac:dyDescent="0.45">
      <c r="A513" s="4"/>
      <c r="B513" s="7">
        <v>2992119</v>
      </c>
      <c r="C513" s="6" t="s">
        <v>211</v>
      </c>
      <c r="D513" s="4"/>
      <c r="E513" s="7"/>
      <c r="F513" s="4">
        <v>650</v>
      </c>
      <c r="G513" s="4" t="str">
        <f>IF(I513="",SUMIFS([1]怪物表!$A:$A,[1]怪物表!$B:$B,C513,[1]怪物表!$C:$C,D513),"")</f>
        <v/>
      </c>
      <c r="H513" s="8" t="str">
        <f>IF(G513="","",INDEX([1]怪物表!$C:$C,MATCH(G513,[1]怪物表!$A:$A,0)))</f>
        <v/>
      </c>
      <c r="I513" s="4">
        <v>299201</v>
      </c>
      <c r="J513" s="4" t="str">
        <f>IF(I513="","",INDEX([1]怪物阵型表!$B:$B,MATCH(I513,[1]怪物阵型表!$A:$A,0)))</f>
        <v>冲锋阵型</v>
      </c>
      <c r="K513" s="4"/>
      <c r="L513" s="4"/>
      <c r="M513" s="4"/>
      <c r="N513" s="4"/>
      <c r="O513" s="4" t="str">
        <f>IF(N513="","",INDEX([2]物品表!$B:$B,MATCH(N513,[2]物品表!$A:$A,0)))</f>
        <v/>
      </c>
      <c r="P513" s="4"/>
      <c r="Q513" s="7" t="s">
        <v>309</v>
      </c>
      <c r="R513" s="7" t="s">
        <v>29</v>
      </c>
      <c r="S513" s="9">
        <v>1</v>
      </c>
      <c r="T513" s="4"/>
      <c r="U513" s="9">
        <v>0</v>
      </c>
      <c r="V513" s="4" t="str">
        <f t="shared" si="71"/>
        <v/>
      </c>
      <c r="W513" s="4"/>
      <c r="X513" s="4"/>
      <c r="Y513" s="4"/>
      <c r="Z513" s="28"/>
      <c r="AA513" s="77">
        <f>COUNTIF([3]经验升级表!$C:$C,"&lt;="&amp;SUMIFS($AB$4:AB513,$C$4:C513,C513))</f>
        <v>0</v>
      </c>
      <c r="AB513" s="77">
        <f>IFERROR(INDEX([1]怪物表!$U:$U,MATCH(G513,[1]怪物表!$A:$A,0),1)*S513/U513,0)*AC513</f>
        <v>0</v>
      </c>
      <c r="AC513" s="77">
        <f t="shared" si="62"/>
        <v>1</v>
      </c>
      <c r="AD513" s="77">
        <f>IFERROR(INDEX([1]怪物表!$J:$J,MATCH(G513,[1]怪物表!$A:$A,0),1),0)*AE513</f>
        <v>0</v>
      </c>
      <c r="AE513" s="77">
        <f t="shared" si="63"/>
        <v>0</v>
      </c>
    </row>
    <row r="514" spans="1:46" x14ac:dyDescent="0.45">
      <c r="A514" s="4"/>
      <c r="B514" s="7">
        <v>2992120</v>
      </c>
      <c r="C514" s="6" t="s">
        <v>211</v>
      </c>
      <c r="D514" s="4"/>
      <c r="E514" s="7"/>
      <c r="F514" s="4">
        <v>630</v>
      </c>
      <c r="G514" s="4"/>
      <c r="H514" s="8"/>
      <c r="I514" s="4"/>
      <c r="J514" s="4" t="str">
        <f>IF(I514="","",INDEX([1]怪物阵型表!$B:$B,MATCH(I514,[1]怪物阵型表!$A:$A,0)))</f>
        <v/>
      </c>
      <c r="K514" s="4">
        <v>299213</v>
      </c>
      <c r="L514" s="25" t="str" cm="1">
        <f t="array" ref="L514">INDEX(怪物链表!A:C,MATCH(怪物刷新表!K514&amp;C514,怪物链表!A:A&amp;怪物链表!C:C,),2)</f>
        <v>平滑_高级_50</v>
      </c>
      <c r="M514" s="4" t="str" cm="1">
        <f t="array" ref="M514">INDEX(怪物链表!A:D,MATCH(怪物刷新表!L514&amp;K514,怪物链表!B:B&amp;怪物链表!A:A,),4)</f>
        <v>510-540</v>
      </c>
      <c r="N514" s="4"/>
      <c r="O514" s="4" t="str">
        <f>IF(N514="","",INDEX([2]物品表!$B:$B,MATCH(N514,[2]物品表!$A:$A,0)))</f>
        <v/>
      </c>
      <c r="P514" s="4"/>
      <c r="Q514" s="7" t="s">
        <v>120</v>
      </c>
      <c r="R514" s="7" t="s">
        <v>29</v>
      </c>
      <c r="S514" s="9">
        <v>1</v>
      </c>
      <c r="T514" s="4"/>
      <c r="U514" s="9">
        <v>0</v>
      </c>
      <c r="V514" s="4" t="str">
        <f t="shared" si="71"/>
        <v/>
      </c>
      <c r="W514" s="4"/>
      <c r="X514" s="4"/>
      <c r="Y514" s="4"/>
      <c r="Z514" s="28"/>
      <c r="AA514" s="77">
        <f>COUNTIF([3]经验升级表!$C:$C,"&lt;="&amp;SUMIFS($AB$4:AB514,$C$4:C514,C514))</f>
        <v>0</v>
      </c>
      <c r="AB514" s="77">
        <f>IFERROR(INDEX([1]怪物表!$U:$U,MATCH(G514,[1]怪物表!$A:$A,0),1)*S514/U514,0)*AC514</f>
        <v>0</v>
      </c>
      <c r="AC514" s="77">
        <f t="shared" si="62"/>
        <v>1</v>
      </c>
      <c r="AD514" s="77">
        <f>IFERROR(INDEX([1]怪物表!$J:$J,MATCH(G514,[1]怪物表!$A:$A,0),1),0)*AE514</f>
        <v>0</v>
      </c>
      <c r="AE514" s="77">
        <f t="shared" si="63"/>
        <v>0</v>
      </c>
    </row>
    <row r="515" spans="1:46" x14ac:dyDescent="0.45">
      <c r="A515" s="4"/>
      <c r="B515" s="7">
        <v>2992121</v>
      </c>
      <c r="C515" s="6" t="s">
        <v>211</v>
      </c>
      <c r="D515" s="4" t="s">
        <v>208</v>
      </c>
      <c r="E515" s="7">
        <v>30</v>
      </c>
      <c r="F515" s="4" t="s">
        <v>221</v>
      </c>
      <c r="G515" s="4">
        <f>IF(I515="",SUMIFS([1]怪物表!$A:$A,[1]怪物表!$B:$B,C515,[1]怪物表!$C:$C,D515),"")</f>
        <v>1299209</v>
      </c>
      <c r="H515" s="8" t="str">
        <f>IF(G515="","",INDEX([1]怪物表!$C:$C,MATCH(G515,[1]怪物表!$A:$A,0)))</f>
        <v>盾兵2（红）</v>
      </c>
      <c r="I515" s="4"/>
      <c r="J515" s="4" t="str">
        <f>IF(I515="","",INDEX([1]怪物阵型表!$B:$B,MATCH(I515,[1]怪物阵型表!$A:$A,0)))</f>
        <v/>
      </c>
      <c r="K515" s="4"/>
      <c r="L515" s="4"/>
      <c r="M515" s="4"/>
      <c r="N515" s="4"/>
      <c r="O515" s="4" t="str">
        <f>IF(N515="","",INDEX([2]物品表!$B:$B,MATCH(N515,[2]物品表!$A:$A,0)))</f>
        <v/>
      </c>
      <c r="P515" s="4"/>
      <c r="Q515" s="7" t="s">
        <v>31</v>
      </c>
      <c r="R515" s="7" t="s">
        <v>29</v>
      </c>
      <c r="S515" s="9">
        <f>INDEX('#怪物刷新配置索引'!$E:$E,MATCH(E515&amp;"-"&amp;F515,'#怪物刷新配置索引'!$D:$D,0),1)</f>
        <v>4</v>
      </c>
      <c r="T515" s="4"/>
      <c r="U515" s="9">
        <f>INDEX('#怪物刷新配置索引'!$F:$F,MATCH(E515&amp;"-"&amp;F515,'#怪物刷新配置索引'!$D:$D,0),1)</f>
        <v>4</v>
      </c>
      <c r="V515" s="7" t="str">
        <f t="shared" si="71"/>
        <v/>
      </c>
      <c r="W515" s="4"/>
      <c r="X515" s="4"/>
      <c r="Y515" s="4"/>
      <c r="Z515" s="28"/>
      <c r="AA515" s="77">
        <f>COUNTIF([3]经验升级表!$C:$C,"&lt;="&amp;SUMIFS($AB$4:AB515,$C$4:C515,C515))</f>
        <v>0</v>
      </c>
      <c r="AB515" s="77">
        <f>IFERROR(INDEX([1]怪物表!$U:$U,MATCH(G515,[1]怪物表!$A:$A,0),1)*S515/U515,0)*AC515</f>
        <v>0</v>
      </c>
      <c r="AC515" s="77">
        <f t="shared" si="62"/>
        <v>30</v>
      </c>
      <c r="AD515" s="77">
        <f>IFERROR(INDEX([1]怪物表!$J:$J,MATCH(G515,[1]怪物表!$A:$A,0),1),0)*AE515</f>
        <v>30</v>
      </c>
      <c r="AE515" s="77">
        <f t="shared" si="63"/>
        <v>30</v>
      </c>
    </row>
    <row r="516" spans="1:46" x14ac:dyDescent="0.45">
      <c r="A516" s="4"/>
      <c r="B516" s="7">
        <v>2992122</v>
      </c>
      <c r="C516" s="6" t="s">
        <v>211</v>
      </c>
      <c r="D516" s="4" t="s">
        <v>170</v>
      </c>
      <c r="E516" s="7">
        <v>40</v>
      </c>
      <c r="F516" s="4" t="s">
        <v>221</v>
      </c>
      <c r="G516" s="4">
        <f>IF(I516="",SUMIFS([1]怪物表!$A:$A,[1]怪物表!$B:$B,C516,[1]怪物表!$C:$C,D516),"")</f>
        <v>1299207</v>
      </c>
      <c r="H516" s="8" t="str">
        <f>IF(G516="","",INDEX([1]怪物表!$C:$C,MATCH(G516,[1]怪物表!$A:$A,0)))</f>
        <v>骑兵2（灰）</v>
      </c>
      <c r="I516" s="4"/>
      <c r="J516" s="4" t="str">
        <f>IF(I516="","",INDEX([1]怪物阵型表!$B:$B,MATCH(I516,[1]怪物阵型表!$A:$A,0)))</f>
        <v/>
      </c>
      <c r="K516" s="4"/>
      <c r="L516" s="4"/>
      <c r="M516" s="4"/>
      <c r="N516" s="4"/>
      <c r="O516" s="4" t="str">
        <f>IF(N516="","",INDEX([2]物品表!$B:$B,MATCH(N516,[2]物品表!$A:$A,0)))</f>
        <v/>
      </c>
      <c r="P516" s="4"/>
      <c r="Q516" s="7" t="s">
        <v>31</v>
      </c>
      <c r="R516" s="7" t="s">
        <v>29</v>
      </c>
      <c r="S516" s="9">
        <f>INDEX('#怪物刷新配置索引'!$E:$E,MATCH(E516&amp;"-"&amp;F516,'#怪物刷新配置索引'!$D:$D,0),1)</f>
        <v>4</v>
      </c>
      <c r="T516" s="4"/>
      <c r="U516" s="9">
        <f>INDEX('#怪物刷新配置索引'!$F:$F,MATCH(E516&amp;"-"&amp;F516,'#怪物刷新配置索引'!$D:$D,0),1)</f>
        <v>3</v>
      </c>
      <c r="V516" s="4" t="str">
        <f t="shared" si="71"/>
        <v/>
      </c>
      <c r="W516" s="4"/>
      <c r="X516" s="4"/>
      <c r="Y516" s="4"/>
      <c r="Z516" s="28"/>
      <c r="AA516" s="77">
        <f>COUNTIF([3]经验升级表!$C:$C,"&lt;="&amp;SUMIFS($AB$4:AB516,$C$4:C516,C516))</f>
        <v>0</v>
      </c>
      <c r="AB516" s="77">
        <f>IFERROR(INDEX([1]怪物表!$U:$U,MATCH(G516,[1]怪物表!$A:$A,0),1)*S516/U516,0)*AC516</f>
        <v>0</v>
      </c>
      <c r="AC516" s="77">
        <f t="shared" si="62"/>
        <v>30</v>
      </c>
      <c r="AD516" s="77">
        <f>IFERROR(INDEX([1]怪物表!$J:$J,MATCH(G516,[1]怪物表!$A:$A,0),1),0)*AE516</f>
        <v>40</v>
      </c>
      <c r="AE516" s="77">
        <f t="shared" si="63"/>
        <v>40</v>
      </c>
    </row>
    <row r="517" spans="1:46" x14ac:dyDescent="0.45">
      <c r="A517" s="4"/>
      <c r="B517" s="7">
        <v>2992123</v>
      </c>
      <c r="C517" s="6" t="s">
        <v>211</v>
      </c>
      <c r="D517" s="4" t="s">
        <v>170</v>
      </c>
      <c r="E517" s="7">
        <v>40</v>
      </c>
      <c r="F517" s="4" t="s">
        <v>221</v>
      </c>
      <c r="G517" s="4">
        <f>IF(I517="",SUMIFS([1]怪物表!$A:$A,[1]怪物表!$B:$B,C517,[1]怪物表!$C:$C,D517),"")</f>
        <v>1299207</v>
      </c>
      <c r="H517" s="8" t="str">
        <f>IF(G517="","",INDEX([1]怪物表!$C:$C,MATCH(G517,[1]怪物表!$A:$A,0)))</f>
        <v>骑兵2（灰）</v>
      </c>
      <c r="I517" s="4"/>
      <c r="J517" s="4" t="str">
        <f>IF(I517="","",INDEX([1]怪物阵型表!$B:$B,MATCH(I517,[1]怪物阵型表!$A:$A,0)))</f>
        <v/>
      </c>
      <c r="K517" s="4"/>
      <c r="L517" s="4"/>
      <c r="M517" s="4"/>
      <c r="N517" s="4"/>
      <c r="O517" s="4" t="str">
        <f>IF(N517="","",INDEX([2]物品表!$B:$B,MATCH(N517,[2]物品表!$A:$A,0)))</f>
        <v/>
      </c>
      <c r="P517" s="4"/>
      <c r="Q517" s="7" t="s">
        <v>31</v>
      </c>
      <c r="R517" s="7" t="s">
        <v>29</v>
      </c>
      <c r="S517" s="9">
        <f>INDEX('#怪物刷新配置索引'!$E:$E,MATCH(E517&amp;"-"&amp;F517,'#怪物刷新配置索引'!$D:$D,0),1)</f>
        <v>4</v>
      </c>
      <c r="T517" s="4"/>
      <c r="U517" s="9">
        <f>INDEX('#怪物刷新配置索引'!$F:$F,MATCH(E517&amp;"-"&amp;F517,'#怪物刷新配置索引'!$D:$D,0),1)</f>
        <v>3</v>
      </c>
      <c r="V517" s="4" t="str">
        <f t="shared" si="71"/>
        <v/>
      </c>
      <c r="W517" s="4"/>
      <c r="X517" s="7"/>
      <c r="Y517" s="7"/>
      <c r="Z517" s="28"/>
      <c r="AA517" s="77">
        <f>COUNTIF([3]经验升级表!$C:$C,"&lt;="&amp;SUMIFS($AB$4:AB517,$C$4:C517,C517))</f>
        <v>0</v>
      </c>
      <c r="AB517" s="77">
        <f>IFERROR(INDEX([1]怪物表!$U:$U,MATCH(G517,[1]怪物表!$A:$A,0),1)*S517/U517,0)*AC517</f>
        <v>0</v>
      </c>
      <c r="AC517" s="77">
        <f t="shared" si="62"/>
        <v>30</v>
      </c>
      <c r="AD517" s="77">
        <f>IFERROR(INDEX([1]怪物表!$J:$J,MATCH(G517,[1]怪物表!$A:$A,0),1),0)*AE517</f>
        <v>40</v>
      </c>
      <c r="AE517" s="77">
        <f t="shared" si="63"/>
        <v>40</v>
      </c>
    </row>
    <row r="518" spans="1:46" x14ac:dyDescent="0.45">
      <c r="A518" s="4"/>
      <c r="B518" s="7">
        <v>2992124</v>
      </c>
      <c r="C518" s="6" t="s">
        <v>211</v>
      </c>
      <c r="D518" s="4"/>
      <c r="E518" s="7"/>
      <c r="F518" s="4">
        <v>660</v>
      </c>
      <c r="G518" s="4"/>
      <c r="H518" s="8"/>
      <c r="I518" s="4"/>
      <c r="J518" s="4" t="str">
        <f>IF(I518="","",INDEX([1]怪物阵型表!$B:$B,MATCH(I518,[1]怪物阵型表!$A:$A,0)))</f>
        <v/>
      </c>
      <c r="K518" s="4">
        <v>299214</v>
      </c>
      <c r="L518" s="25" t="str" cm="1">
        <f t="array" ref="L518">INDEX(怪物链表!A:C,MATCH(怪物刷新表!K518&amp;C518,怪物链表!A:A&amp;怪物链表!C:C,),2)</f>
        <v>骤变_中级_100</v>
      </c>
      <c r="M518" s="4" t="str" cm="1">
        <f t="array" ref="M518">INDEX(怪物链表!A:D,MATCH(怪物刷新表!L518&amp;K518,怪物链表!B:B&amp;怪物链表!A:A,),4)</f>
        <v>540-570</v>
      </c>
      <c r="N518" s="4"/>
      <c r="O518" s="4" t="str">
        <f>IF(N518="","",INDEX([2]物品表!$B:$B,MATCH(N518,[2]物品表!$A:$A,0)))</f>
        <v/>
      </c>
      <c r="P518" s="4"/>
      <c r="Q518" s="7" t="s">
        <v>120</v>
      </c>
      <c r="R518" s="7" t="s">
        <v>29</v>
      </c>
      <c r="S518" s="9">
        <v>1</v>
      </c>
      <c r="T518" s="4"/>
      <c r="U518" s="9">
        <v>0</v>
      </c>
      <c r="V518" s="4" t="str">
        <f t="shared" si="71"/>
        <v/>
      </c>
      <c r="W518" s="4"/>
      <c r="X518" s="4"/>
      <c r="Y518" s="4"/>
      <c r="Z518" s="28"/>
      <c r="AA518" s="77">
        <f>COUNTIF([3]经验升级表!$C:$C,"&lt;="&amp;SUMIFS($AB$4:AB518,$C$4:C518,C518))</f>
        <v>0</v>
      </c>
      <c r="AB518" s="77">
        <f>IFERROR(INDEX([1]怪物表!$U:$U,MATCH(G518,[1]怪物表!$A:$A,0),1)*S518/U518,0)*AC518</f>
        <v>0</v>
      </c>
      <c r="AC518" s="77">
        <f t="shared" si="62"/>
        <v>1</v>
      </c>
      <c r="AD518" s="77">
        <f>IFERROR(INDEX([1]怪物表!$J:$J,MATCH(G518,[1]怪物表!$A:$A,0),1),0)*AE518</f>
        <v>0</v>
      </c>
      <c r="AE518" s="77">
        <f t="shared" si="63"/>
        <v>0</v>
      </c>
    </row>
    <row r="519" spans="1:46" x14ac:dyDescent="0.45">
      <c r="A519" s="4"/>
      <c r="B519" s="7">
        <v>2992125</v>
      </c>
      <c r="C519" s="6" t="s">
        <v>211</v>
      </c>
      <c r="D519" s="4" t="s">
        <v>208</v>
      </c>
      <c r="E519" s="7">
        <v>60</v>
      </c>
      <c r="F519" s="4" t="s">
        <v>223</v>
      </c>
      <c r="G519" s="4">
        <f>IF(I519="",SUMIFS([1]怪物表!$A:$A,[1]怪物表!$B:$B,C519,[1]怪物表!$C:$C,D519),"")</f>
        <v>1299209</v>
      </c>
      <c r="H519" s="8" t="str">
        <f>IF(G519="","",INDEX([1]怪物表!$C:$C,MATCH(G519,[1]怪物表!$A:$A,0)))</f>
        <v>盾兵2（红）</v>
      </c>
      <c r="I519" s="4"/>
      <c r="J519" s="4" t="str">
        <f>IF(I519="","",INDEX([1]怪物阵型表!$B:$B,MATCH(I519,[1]怪物阵型表!$A:$A,0)))</f>
        <v/>
      </c>
      <c r="K519" s="4"/>
      <c r="L519" s="4"/>
      <c r="M519" s="4"/>
      <c r="N519" s="4"/>
      <c r="O519" s="4" t="str">
        <f>IF(N519="","",INDEX([2]物品表!$B:$B,MATCH(N519,[2]物品表!$A:$A,0)))</f>
        <v/>
      </c>
      <c r="P519" s="4"/>
      <c r="Q519" s="7" t="s">
        <v>31</v>
      </c>
      <c r="R519" s="7" t="s">
        <v>29</v>
      </c>
      <c r="S519" s="9">
        <f>INDEX('#怪物刷新配置索引'!$E:$E,MATCH(E519&amp;"-"&amp;F519,'#怪物刷新配置索引'!$D:$D,0),1)</f>
        <v>4</v>
      </c>
      <c r="T519" s="4"/>
      <c r="U519" s="9">
        <f>INDEX('#怪物刷新配置索引'!$F:$F,MATCH(E519&amp;"-"&amp;F519,'#怪物刷新配置索引'!$D:$D,0),1)</f>
        <v>2</v>
      </c>
      <c r="V519" s="4" t="str">
        <f t="shared" si="71"/>
        <v/>
      </c>
      <c r="W519" s="4"/>
      <c r="X519" s="4"/>
      <c r="Y519" s="7"/>
      <c r="Z519" s="28"/>
      <c r="AA519" s="77">
        <f>COUNTIF([3]经验升级表!$C:$C,"&lt;="&amp;SUMIFS($AB$4:AB519,$C$4:C519,C519))</f>
        <v>0</v>
      </c>
      <c r="AB519" s="77">
        <f>IFERROR(INDEX([1]怪物表!$U:$U,MATCH(G519,[1]怪物表!$A:$A,0),1)*S519/U519,0)*AC519</f>
        <v>0</v>
      </c>
      <c r="AC519" s="77">
        <f t="shared" ref="AC519:AC584" si="72">IFERROR(INDEX(_xlfn.TEXTSPLIT(F519,"-"),1,2)-INDEX(_xlfn.TEXTSPLIT(F519,"-"),1,1),1)</f>
        <v>30</v>
      </c>
      <c r="AD519" s="77">
        <f>IFERROR(INDEX([1]怪物表!$J:$J,MATCH(G519,[1]怪物表!$A:$A,0),1),0)*AE519</f>
        <v>60</v>
      </c>
      <c r="AE519" s="77">
        <f t="shared" ref="AE519:AE584" si="73">IFERROR(ROUNDUP(AC519*S519/U519,),0)</f>
        <v>60</v>
      </c>
    </row>
    <row r="520" spans="1:46" x14ac:dyDescent="0.45">
      <c r="A520" s="4"/>
      <c r="B520" s="7">
        <v>2992126</v>
      </c>
      <c r="C520" s="6" t="s">
        <v>211</v>
      </c>
      <c r="D520" s="4" t="s">
        <v>208</v>
      </c>
      <c r="E520" s="7">
        <v>150</v>
      </c>
      <c r="F520" s="4" t="s">
        <v>223</v>
      </c>
      <c r="G520" s="4">
        <f>IF(I520="",SUMIFS([1]怪物表!$A:$A,[1]怪物表!$B:$B,C520,[1]怪物表!$C:$C,D520),"")</f>
        <v>1299209</v>
      </c>
      <c r="H520" s="8" t="str">
        <f>IF(G520="","",INDEX([1]怪物表!$C:$C,MATCH(G520,[1]怪物表!$A:$A,0)))</f>
        <v>盾兵2（红）</v>
      </c>
      <c r="I520" s="4"/>
      <c r="J520" s="4" t="str">
        <f>IF(I520="","",INDEX([1]怪物阵型表!$B:$B,MATCH(I520,[1]怪物阵型表!$A:$A,0)))</f>
        <v/>
      </c>
      <c r="K520" s="4"/>
      <c r="L520" s="4"/>
      <c r="M520" s="4"/>
      <c r="N520" s="4"/>
      <c r="O520" s="4" t="str">
        <f>IF(N520="","",INDEX([2]物品表!$B:$B,MATCH(N520,[2]物品表!$A:$A,0)))</f>
        <v/>
      </c>
      <c r="P520" s="4"/>
      <c r="Q520" s="7" t="s">
        <v>31</v>
      </c>
      <c r="R520" s="7" t="s">
        <v>29</v>
      </c>
      <c r="S520" s="9">
        <f>INDEX('#怪物刷新配置索引'!$E:$E,MATCH(E520&amp;"-"&amp;F520,'#怪物刷新配置索引'!$D:$D,0),1)</f>
        <v>5</v>
      </c>
      <c r="T520" s="4"/>
      <c r="U520" s="9">
        <f>INDEX('#怪物刷新配置索引'!$F:$F,MATCH(E520&amp;"-"&amp;F520,'#怪物刷新配置索引'!$D:$D,0),1)</f>
        <v>1</v>
      </c>
      <c r="V520" s="4" t="str">
        <f t="shared" si="71"/>
        <v/>
      </c>
      <c r="W520" s="4"/>
      <c r="X520" s="4"/>
      <c r="Y520" s="7"/>
      <c r="Z520" s="28"/>
      <c r="AA520" s="77">
        <f>COUNTIF([3]经验升级表!$C:$C,"&lt;="&amp;SUMIFS($AB$4:AB520,$C$4:C520,C520))</f>
        <v>0</v>
      </c>
      <c r="AB520" s="77">
        <f>IFERROR(INDEX([1]怪物表!$U:$U,MATCH(G520,[1]怪物表!$A:$A,0),1)*S520/U520,0)*AC520</f>
        <v>0</v>
      </c>
      <c r="AC520" s="77">
        <f t="shared" si="72"/>
        <v>30</v>
      </c>
      <c r="AD520" s="77">
        <f>IFERROR(INDEX([1]怪物表!$J:$J,MATCH(G520,[1]怪物表!$A:$A,0),1),0)*AE520</f>
        <v>150</v>
      </c>
      <c r="AE520" s="77">
        <f t="shared" si="73"/>
        <v>150</v>
      </c>
    </row>
    <row r="521" spans="1:46" x14ac:dyDescent="0.45">
      <c r="A521" s="4"/>
      <c r="B521" s="7">
        <v>2992127</v>
      </c>
      <c r="C521" s="6" t="s">
        <v>211</v>
      </c>
      <c r="D521" s="4" t="s">
        <v>170</v>
      </c>
      <c r="E521" s="7">
        <v>40</v>
      </c>
      <c r="F521" s="4" t="s">
        <v>223</v>
      </c>
      <c r="G521" s="4">
        <f>IF(I521="",SUMIFS([1]怪物表!$A:$A,[1]怪物表!$B:$B,C521,[1]怪物表!$C:$C,D521),"")</f>
        <v>1299207</v>
      </c>
      <c r="H521" s="8" t="str">
        <f>IF(G521="","",INDEX([1]怪物表!$C:$C,MATCH(G521,[1]怪物表!$A:$A,0)))</f>
        <v>骑兵2（灰）</v>
      </c>
      <c r="I521" s="4"/>
      <c r="J521" s="4" t="str">
        <f>IF(I521="","",INDEX([1]怪物阵型表!$B:$B,MATCH(I521,[1]怪物阵型表!$A:$A,0)))</f>
        <v/>
      </c>
      <c r="K521" s="4"/>
      <c r="L521" s="4"/>
      <c r="M521" s="4"/>
      <c r="N521" s="4"/>
      <c r="O521" s="4" t="str">
        <f>IF(N521="","",INDEX([2]物品表!$B:$B,MATCH(N521,[2]物品表!$A:$A,0)))</f>
        <v/>
      </c>
      <c r="P521" s="4"/>
      <c r="Q521" s="7" t="s">
        <v>31</v>
      </c>
      <c r="R521" s="7" t="s">
        <v>29</v>
      </c>
      <c r="S521" s="9">
        <f>INDEX('#怪物刷新配置索引'!$E:$E,MATCH(E521&amp;"-"&amp;F521,'#怪物刷新配置索引'!$D:$D,0),1)</f>
        <v>4</v>
      </c>
      <c r="T521" s="4"/>
      <c r="U521" s="9">
        <f>INDEX('#怪物刷新配置索引'!$F:$F,MATCH(E521&amp;"-"&amp;F521,'#怪物刷新配置索引'!$D:$D,0),1)</f>
        <v>3</v>
      </c>
      <c r="V521" s="4" t="str">
        <f t="shared" si="71"/>
        <v/>
      </c>
      <c r="W521" s="4"/>
      <c r="X521" s="7"/>
      <c r="Y521" s="7"/>
      <c r="Z521" s="28"/>
      <c r="AA521" s="77">
        <f>COUNTIF([3]经验升级表!$C:$C,"&lt;="&amp;SUMIFS($AB$4:AB521,$C$4:C521,C521))</f>
        <v>0</v>
      </c>
      <c r="AB521" s="77">
        <f>IFERROR(INDEX([1]怪物表!$U:$U,MATCH(G521,[1]怪物表!$A:$A,0),1)*S521/U521,0)*AC521</f>
        <v>0</v>
      </c>
      <c r="AC521" s="77">
        <f t="shared" si="72"/>
        <v>30</v>
      </c>
      <c r="AD521" s="77">
        <f>IFERROR(INDEX([1]怪物表!$J:$J,MATCH(G521,[1]怪物表!$A:$A,0),1),0)*AE521</f>
        <v>40</v>
      </c>
      <c r="AE521" s="77">
        <f t="shared" si="73"/>
        <v>40</v>
      </c>
    </row>
    <row r="522" spans="1:46" s="46" customFormat="1" x14ac:dyDescent="0.45">
      <c r="A522" s="20"/>
      <c r="B522" s="21">
        <v>2992128</v>
      </c>
      <c r="C522" s="22" t="s">
        <v>211</v>
      </c>
      <c r="D522" s="20" t="s">
        <v>148</v>
      </c>
      <c r="E522" s="21"/>
      <c r="F522" s="20">
        <v>690</v>
      </c>
      <c r="G522" s="20">
        <f>IF(I522="",SUMIFS([1]怪物表!$A:$A,[1]怪物表!$B:$B,C522,[1]怪物表!$C:$C,D522),"")</f>
        <v>1299210</v>
      </c>
      <c r="H522" s="23" t="str">
        <f>IF(G522="","",INDEX([1]怪物表!$C:$C,MATCH(G522,[1]怪物表!$A:$A,0)))</f>
        <v>狼人</v>
      </c>
      <c r="I522" s="20" t="s">
        <v>54</v>
      </c>
      <c r="J522" s="20" t="str">
        <f>IF(I522="","",INDEX([1]怪物阵型表!$B:$B,MATCH(I522,[1]怪物阵型表!$A:$A,0)))</f>
        <v/>
      </c>
      <c r="K522" s="20"/>
      <c r="L522" s="20"/>
      <c r="M522" s="20"/>
      <c r="N522" s="20"/>
      <c r="O522" s="20" t="str">
        <f>IF(N522="","",INDEX([2]物品表!$B:$B,MATCH(N522,[2]物品表!$A:$A,0)))</f>
        <v/>
      </c>
      <c r="P522" s="20"/>
      <c r="Q522" s="21" t="s">
        <v>120</v>
      </c>
      <c r="R522" s="21" t="s">
        <v>29</v>
      </c>
      <c r="S522" s="24">
        <v>1</v>
      </c>
      <c r="T522" s="20"/>
      <c r="U522" s="24">
        <v>0</v>
      </c>
      <c r="V522" s="20" t="str">
        <f>IF(W522=1,"TID_Survivor_Notice_Occur_2",IF(W522=2,"TID_Survivor_Notice_Occur_1",""))</f>
        <v/>
      </c>
      <c r="W522" s="20"/>
      <c r="X522" s="20"/>
      <c r="Y522" s="20"/>
      <c r="Z522" s="79"/>
      <c r="AA522" s="79">
        <f>COUNTIF([3]经验升级表!$C:$C,"&lt;="&amp;SUMIFS($AB$4:AB522,$C$4:C522,C522))</f>
        <v>0</v>
      </c>
      <c r="AB522" s="79">
        <f>IFERROR(INDEX([1]怪物表!$U:$U,MATCH(G522,[1]怪物表!$A:$A,0),1)*S522/U522,0)*AC522</f>
        <v>0</v>
      </c>
      <c r="AC522" s="79">
        <f t="shared" si="72"/>
        <v>1</v>
      </c>
      <c r="AD522" s="79">
        <f>IFERROR(INDEX([1]怪物表!$J:$J,MATCH(G522,[1]怪物表!$A:$A,0),1),0)*AE522</f>
        <v>0</v>
      </c>
      <c r="AE522" s="79">
        <f t="shared" si="73"/>
        <v>0</v>
      </c>
    </row>
    <row r="523" spans="1:46" x14ac:dyDescent="0.45">
      <c r="A523" s="4"/>
      <c r="B523" s="7">
        <v>2992129</v>
      </c>
      <c r="C523" s="6" t="s">
        <v>211</v>
      </c>
      <c r="D523" s="4"/>
      <c r="E523" s="7"/>
      <c r="F523" s="4">
        <v>690</v>
      </c>
      <c r="G523" s="4"/>
      <c r="H523" s="8"/>
      <c r="I523" s="4"/>
      <c r="J523" s="4" t="str">
        <f>IF(I523="","",INDEX([1]怪物阵型表!$B:$B,MATCH(I523,[1]怪物阵型表!$A:$A,0)))</f>
        <v/>
      </c>
      <c r="K523" s="4">
        <v>299215</v>
      </c>
      <c r="L523" s="25" t="str" cm="1">
        <f t="array" ref="L523">INDEX(怪物链表!A:C,MATCH(怪物刷新表!K523&amp;C523,怪物链表!A:A&amp;怪物链表!C:C,),2)</f>
        <v>骤变_特殊_30</v>
      </c>
      <c r="M523" s="4" t="str" cm="1">
        <f t="array" ref="M523">INDEX(怪物链表!A:D,MATCH(怪物刷新表!L523&amp;K523,怪物链表!B:B&amp;怪物链表!A:A,),4)</f>
        <v>540-570</v>
      </c>
      <c r="N523" s="4"/>
      <c r="O523" s="4" t="str">
        <f>IF(N523="","",INDEX([2]物品表!$B:$B,MATCH(N523,[2]物品表!$A:$A,0)))</f>
        <v/>
      </c>
      <c r="P523" s="4"/>
      <c r="Q523" s="7" t="s">
        <v>120</v>
      </c>
      <c r="R523" s="7" t="s">
        <v>29</v>
      </c>
      <c r="S523" s="9">
        <v>1</v>
      </c>
      <c r="T523" s="4"/>
      <c r="U523" s="9">
        <v>0</v>
      </c>
      <c r="V523" s="4" t="str">
        <f t="shared" ref="V523:V527" si="74">IF(W523=1,"TID_Survivor_Notice_Occur_2",IF(W523=2,"TID_Survivor_Notice_Occur_1",""))</f>
        <v/>
      </c>
      <c r="W523" s="4"/>
      <c r="X523" s="4"/>
      <c r="Y523" s="4"/>
      <c r="Z523" s="28"/>
      <c r="AA523" s="77">
        <f>COUNTIF([3]经验升级表!$C:$C,"&lt;="&amp;SUMIFS($AB$4:AB523,$C$4:C523,C523))</f>
        <v>0</v>
      </c>
      <c r="AB523" s="77">
        <f>IFERROR(INDEX([1]怪物表!$U:$U,MATCH(G523,[1]怪物表!$A:$A,0),1)*S523/U523,0)*AC523</f>
        <v>0</v>
      </c>
      <c r="AC523" s="77">
        <f t="shared" si="72"/>
        <v>1</v>
      </c>
      <c r="AD523" s="77">
        <f>IFERROR(INDEX([1]怪物表!$J:$J,MATCH(G523,[1]怪物表!$A:$A,0),1),0)*AE523</f>
        <v>0</v>
      </c>
      <c r="AE523" s="77">
        <f t="shared" si="73"/>
        <v>0</v>
      </c>
    </row>
    <row r="524" spans="1:46" x14ac:dyDescent="0.45">
      <c r="A524" s="4"/>
      <c r="B524" s="7">
        <v>2992130</v>
      </c>
      <c r="C524" s="6" t="s">
        <v>211</v>
      </c>
      <c r="D524" s="4"/>
      <c r="E524" s="7"/>
      <c r="F524" s="4">
        <v>690</v>
      </c>
      <c r="G524" s="4"/>
      <c r="H524" s="8"/>
      <c r="I524" s="4"/>
      <c r="J524" s="4" t="str">
        <f>IF(I524="","",INDEX([1]怪物阵型表!$B:$B,MATCH(I524,[1]怪物阵型表!$A:$A,0)))</f>
        <v/>
      </c>
      <c r="K524" s="4">
        <v>299216</v>
      </c>
      <c r="L524" s="25" t="str" cm="1">
        <f t="array" ref="L524">INDEX(怪物链表!A:C,MATCH(怪物刷新表!K524&amp;C524,怪物链表!A:A&amp;怪物链表!C:C,),2)</f>
        <v>骤变_高级_100</v>
      </c>
      <c r="M524" s="4" t="str" cm="1">
        <f t="array" ref="M524">INDEX(怪物链表!A:D,MATCH(怪物刷新表!L524&amp;K524,怪物链表!B:B&amp;怪物链表!A:A,),4)</f>
        <v>570-600</v>
      </c>
      <c r="N524" s="4"/>
      <c r="O524" s="4" t="str">
        <f>IF(N524="","",INDEX([2]物品表!$B:$B,MATCH(N524,[2]物品表!$A:$A,0)))</f>
        <v/>
      </c>
      <c r="P524" s="4"/>
      <c r="Q524" s="7" t="s">
        <v>120</v>
      </c>
      <c r="R524" s="7" t="s">
        <v>29</v>
      </c>
      <c r="S524" s="9">
        <v>1</v>
      </c>
      <c r="T524" s="4"/>
      <c r="U524" s="9">
        <v>0</v>
      </c>
      <c r="V524" s="4" t="str">
        <f t="shared" si="74"/>
        <v/>
      </c>
      <c r="W524" s="4"/>
      <c r="X524" s="4"/>
      <c r="Y524" s="4"/>
      <c r="Z524" s="28"/>
      <c r="AA524" s="77">
        <f>COUNTIF([3]经验升级表!$C:$C,"&lt;="&amp;SUMIFS($AB$4:AB524,$C$4:C524,C524))</f>
        <v>0</v>
      </c>
      <c r="AB524" s="77">
        <f>IFERROR(INDEX([1]怪物表!$U:$U,MATCH(G524,[1]怪物表!$A:$A,0),1)*S524/U524,0)*AC524</f>
        <v>0</v>
      </c>
      <c r="AC524" s="77">
        <f t="shared" si="72"/>
        <v>1</v>
      </c>
      <c r="AD524" s="77">
        <f>IFERROR(INDEX([1]怪物表!$J:$J,MATCH(G524,[1]怪物表!$A:$A,0),1),0)*AE524</f>
        <v>0</v>
      </c>
      <c r="AE524" s="77">
        <f t="shared" si="73"/>
        <v>0</v>
      </c>
    </row>
    <row r="525" spans="1:46" x14ac:dyDescent="0.45">
      <c r="A525" s="4"/>
      <c r="B525" s="7">
        <v>2992131</v>
      </c>
      <c r="C525" s="6" t="s">
        <v>211</v>
      </c>
      <c r="D525" s="4" t="s">
        <v>208</v>
      </c>
      <c r="E525" s="7">
        <v>50</v>
      </c>
      <c r="F525" s="4" t="s">
        <v>225</v>
      </c>
      <c r="G525" s="4">
        <f>IF(I525="",SUMIFS([1]怪物表!$A:$A,[1]怪物表!$B:$B,C525,[1]怪物表!$C:$C,D525),"")</f>
        <v>1299209</v>
      </c>
      <c r="H525" s="8" t="str">
        <f>IF(G525="","",INDEX([1]怪物表!$C:$C,MATCH(G525,[1]怪物表!$A:$A,0)))</f>
        <v>盾兵2（红）</v>
      </c>
      <c r="I525" s="4"/>
      <c r="J525" s="4" t="str">
        <f>IF(I525="","",INDEX([1]怪物阵型表!$B:$B,MATCH(I525,[1]怪物阵型表!$A:$A,0)))</f>
        <v/>
      </c>
      <c r="K525" s="4"/>
      <c r="L525" s="4"/>
      <c r="M525" s="4"/>
      <c r="N525" s="4"/>
      <c r="O525" s="4" t="str">
        <f>IF(N525="","",INDEX([2]物品表!$B:$B,MATCH(N525,[2]物品表!$A:$A,0)))</f>
        <v/>
      </c>
      <c r="P525" s="4"/>
      <c r="Q525" s="7" t="s">
        <v>31</v>
      </c>
      <c r="R525" s="7" t="s">
        <v>29</v>
      </c>
      <c r="S525" s="9">
        <f>INDEX('#怪物刷新配置索引'!$E:$E,MATCH(E525&amp;"-"&amp;F525,'#怪物刷新配置索引'!$D:$D,0),1)</f>
        <v>5</v>
      </c>
      <c r="T525" s="4"/>
      <c r="U525" s="9">
        <f>INDEX('#怪物刷新配置索引'!$F:$F,MATCH(E525&amp;"-"&amp;F525,'#怪物刷新配置索引'!$D:$D,0),1)</f>
        <v>3</v>
      </c>
      <c r="V525" s="4" t="str">
        <f t="shared" si="74"/>
        <v/>
      </c>
      <c r="W525" s="4"/>
      <c r="X525" s="4"/>
      <c r="Y525" s="7"/>
      <c r="Z525" s="28"/>
      <c r="AA525" s="77">
        <f>COUNTIF([3]经验升级表!$C:$C,"&lt;="&amp;SUMIFS($AB$4:AB525,$C$4:C525,C525))</f>
        <v>0</v>
      </c>
      <c r="AB525" s="77">
        <f>IFERROR(INDEX([1]怪物表!$U:$U,MATCH(G525,[1]怪物表!$A:$A,0),1)*S525/U525,0)*AC525</f>
        <v>0</v>
      </c>
      <c r="AC525" s="77">
        <f t="shared" si="72"/>
        <v>30</v>
      </c>
      <c r="AD525" s="77">
        <f>IFERROR(INDEX([1]怪物表!$J:$J,MATCH(G525,[1]怪物表!$A:$A,0),1),0)*AE525</f>
        <v>50</v>
      </c>
      <c r="AE525" s="77">
        <f t="shared" si="73"/>
        <v>50</v>
      </c>
    </row>
    <row r="526" spans="1:46" x14ac:dyDescent="0.45">
      <c r="A526" s="4"/>
      <c r="B526" s="7">
        <v>2992132</v>
      </c>
      <c r="C526" s="6" t="s">
        <v>211</v>
      </c>
      <c r="D526" s="4" t="s">
        <v>208</v>
      </c>
      <c r="E526" s="7">
        <v>120</v>
      </c>
      <c r="F526" s="4" t="s">
        <v>225</v>
      </c>
      <c r="G526" s="4">
        <f>IF(I526="",SUMIFS([1]怪物表!$A:$A,[1]怪物表!$B:$B,C526,[1]怪物表!$C:$C,D526),"")</f>
        <v>1299209</v>
      </c>
      <c r="H526" s="8" t="str">
        <f>IF(G526="","",INDEX([1]怪物表!$C:$C,MATCH(G526,[1]怪物表!$A:$A,0)))</f>
        <v>盾兵2（红）</v>
      </c>
      <c r="I526" s="4"/>
      <c r="J526" s="4" t="str">
        <f>IF(I526="","",INDEX([1]怪物阵型表!$B:$B,MATCH(I526,[1]怪物阵型表!$A:$A,0)))</f>
        <v/>
      </c>
      <c r="K526" s="4"/>
      <c r="L526" s="4"/>
      <c r="M526" s="4"/>
      <c r="N526" s="4"/>
      <c r="O526" s="4" t="str">
        <f>IF(N526="","",INDEX([2]物品表!$B:$B,MATCH(N526,[2]物品表!$A:$A,0)))</f>
        <v/>
      </c>
      <c r="P526" s="4"/>
      <c r="Q526" s="7" t="s">
        <v>31</v>
      </c>
      <c r="R526" s="7" t="s">
        <v>29</v>
      </c>
      <c r="S526" s="9">
        <f>INDEX('#怪物刷新配置索引'!$E:$E,MATCH(E526&amp;"-"&amp;F526,'#怪物刷新配置索引'!$D:$D,0),1)</f>
        <v>4</v>
      </c>
      <c r="T526" s="4"/>
      <c r="U526" s="9">
        <f>INDEX('#怪物刷新配置索引'!$F:$F,MATCH(E526&amp;"-"&amp;F526,'#怪物刷新配置索引'!$D:$D,0),1)</f>
        <v>1</v>
      </c>
      <c r="V526" s="4" t="str">
        <f t="shared" si="74"/>
        <v/>
      </c>
      <c r="W526" s="4"/>
      <c r="X526" s="4"/>
      <c r="Y526" s="4"/>
      <c r="Z526" s="28"/>
      <c r="AA526" s="77">
        <f>COUNTIF([3]经验升级表!$C:$C,"&lt;="&amp;SUMIFS($AB$4:AB526,$C$4:C526,C526))</f>
        <v>0</v>
      </c>
      <c r="AB526" s="77">
        <f>IFERROR(INDEX([1]怪物表!$U:$U,MATCH(G526,[1]怪物表!$A:$A,0),1)*S526/U526,0)*AC526</f>
        <v>0</v>
      </c>
      <c r="AC526" s="77">
        <f t="shared" si="72"/>
        <v>30</v>
      </c>
      <c r="AD526" s="77">
        <f>IFERROR(INDEX([1]怪物表!$J:$J,MATCH(G526,[1]怪物表!$A:$A,0),1),0)*AE526</f>
        <v>120</v>
      </c>
      <c r="AE526" s="77">
        <f t="shared" si="73"/>
        <v>120</v>
      </c>
    </row>
    <row r="527" spans="1:46" x14ac:dyDescent="0.45">
      <c r="A527" s="4"/>
      <c r="B527" s="7">
        <v>2992133</v>
      </c>
      <c r="C527" s="6" t="s">
        <v>211</v>
      </c>
      <c r="D527" s="4" t="s">
        <v>208</v>
      </c>
      <c r="E527" s="7">
        <v>120</v>
      </c>
      <c r="F527" s="4" t="s">
        <v>225</v>
      </c>
      <c r="G527" s="4">
        <f>IF(I527="",SUMIFS([1]怪物表!$A:$A,[1]怪物表!$B:$B,C527,[1]怪物表!$C:$C,D527),"")</f>
        <v>1299209</v>
      </c>
      <c r="H527" s="8" t="str">
        <f>IF(G527="","",INDEX([1]怪物表!$C:$C,MATCH(G527,[1]怪物表!$A:$A,0)))</f>
        <v>盾兵2（红）</v>
      </c>
      <c r="I527" s="4"/>
      <c r="J527" s="4" t="str">
        <f>IF(I527="","",INDEX([1]怪物阵型表!$B:$B,MATCH(I527,[1]怪物阵型表!$A:$A,0)))</f>
        <v/>
      </c>
      <c r="K527" s="4"/>
      <c r="L527" s="4"/>
      <c r="M527" s="4"/>
      <c r="N527" s="4"/>
      <c r="O527" s="4" t="str">
        <f>IF(N527="","",INDEX([2]物品表!$B:$B,MATCH(N527,[2]物品表!$A:$A,0)))</f>
        <v/>
      </c>
      <c r="P527" s="4"/>
      <c r="Q527" s="7" t="s">
        <v>31</v>
      </c>
      <c r="R527" s="7" t="s">
        <v>29</v>
      </c>
      <c r="S527" s="9">
        <f>INDEX('#怪物刷新配置索引'!$E:$E,MATCH(E527&amp;"-"&amp;F527,'#怪物刷新配置索引'!$D:$D,0),1)</f>
        <v>4</v>
      </c>
      <c r="T527" s="4"/>
      <c r="U527" s="9">
        <f>INDEX('#怪物刷新配置索引'!$F:$F,MATCH(E527&amp;"-"&amp;F527,'#怪物刷新配置索引'!$D:$D,0),1)</f>
        <v>1</v>
      </c>
      <c r="V527" s="4" t="str">
        <f t="shared" si="74"/>
        <v/>
      </c>
      <c r="W527" s="4"/>
      <c r="X527" s="4"/>
      <c r="Y527" s="4"/>
      <c r="Z527" s="28"/>
      <c r="AA527" s="77">
        <f>COUNTIF([3]经验升级表!$C:$C,"&lt;="&amp;SUMIFS($AB$4:AB527,$C$4:C527,C527))</f>
        <v>0</v>
      </c>
      <c r="AB527" s="77">
        <f>IFERROR(INDEX([1]怪物表!$U:$U,MATCH(G527,[1]怪物表!$A:$A,0),1)*S527/U527,0)*AC527</f>
        <v>0</v>
      </c>
      <c r="AC527" s="77">
        <f t="shared" si="72"/>
        <v>30</v>
      </c>
      <c r="AD527" s="77">
        <f>IFERROR(INDEX([1]怪物表!$J:$J,MATCH(G527,[1]怪物表!$A:$A,0),1),0)*AE527</f>
        <v>120</v>
      </c>
      <c r="AE527" s="77">
        <f t="shared" si="73"/>
        <v>120</v>
      </c>
    </row>
    <row r="528" spans="1:46" s="47" customFormat="1" x14ac:dyDescent="0.45">
      <c r="A528" s="81"/>
      <c r="B528" s="82">
        <v>2992134</v>
      </c>
      <c r="C528" s="83" t="s">
        <v>211</v>
      </c>
      <c r="D528" s="81" t="s">
        <v>210</v>
      </c>
      <c r="E528" s="82"/>
      <c r="F528" s="81">
        <v>720</v>
      </c>
      <c r="G528" s="81">
        <f>IF(I528="",SUMIFS([1]怪物表!$A:$A,[1]怪物表!$B:$B,C528,[1]怪物表!$C:$C,D528),"")</f>
        <v>1299213</v>
      </c>
      <c r="H528" s="84" t="str">
        <f>IF(G528="","",INDEX([1]怪物表!$C:$C,MATCH(G528,[1]怪物表!$A:$A,0)))</f>
        <v>蛮族百夫长</v>
      </c>
      <c r="I528" s="81" t="s">
        <v>54</v>
      </c>
      <c r="J528" s="81" t="str">
        <f>IF(I528="","",INDEX([1]怪物阵型表!$B:$B,MATCH(I528,[1]怪物阵型表!$A:$A,0)))</f>
        <v/>
      </c>
      <c r="K528" s="81"/>
      <c r="L528" s="81"/>
      <c r="M528" s="81"/>
      <c r="N528" s="81"/>
      <c r="O528" s="81" t="str">
        <f>IF(N528="","",INDEX([2]物品表!$B:$B,MATCH(N528,[2]物品表!$A:$A,0)))</f>
        <v/>
      </c>
      <c r="P528" s="81"/>
      <c r="Q528" s="82" t="s">
        <v>120</v>
      </c>
      <c r="R528" s="82" t="s">
        <v>29</v>
      </c>
      <c r="S528" s="85">
        <v>1</v>
      </c>
      <c r="T528" s="81"/>
      <c r="U528" s="85">
        <v>0</v>
      </c>
      <c r="V528" s="81" t="str">
        <f>IF(W528=1,"TID_Survivor_Notice_Occur_2",IF(W528=2,"TID_Survivor_Notice_Occur_1",""))</f>
        <v>TID_Survivor_Notice_Occur_1</v>
      </c>
      <c r="W528" s="81">
        <v>2</v>
      </c>
      <c r="X528" s="81"/>
      <c r="Y528" s="81"/>
      <c r="Z528" s="86"/>
      <c r="AA528" s="77">
        <f>COUNTIF([3]经验升级表!$C:$C,"&lt;="&amp;SUMIFS($AB$4:AB528,$C$4:C528,C528))</f>
        <v>0</v>
      </c>
      <c r="AB528" s="77">
        <f>IFERROR(INDEX([1]怪物表!$U:$U,MATCH(G528,[1]怪物表!$A:$A,0),1)*S528/U528,0)*AC528</f>
        <v>0</v>
      </c>
      <c r="AC528" s="77">
        <f t="shared" si="72"/>
        <v>1</v>
      </c>
      <c r="AD528" s="77">
        <f>IFERROR(INDEX([1]怪物表!$J:$J,MATCH(G528,[1]怪物表!$A:$A,0),1),0)*AE528</f>
        <v>0</v>
      </c>
      <c r="AE528" s="77">
        <f t="shared" si="73"/>
        <v>0</v>
      </c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</row>
    <row r="529" spans="1:46" x14ac:dyDescent="0.45">
      <c r="A529" s="4"/>
      <c r="B529" s="7">
        <v>2992901</v>
      </c>
      <c r="C529" s="6" t="s">
        <v>211</v>
      </c>
      <c r="D529" s="4" t="s">
        <v>142</v>
      </c>
      <c r="E529" s="7"/>
      <c r="F529" s="4">
        <v>0</v>
      </c>
      <c r="G529" s="4"/>
      <c r="H529" s="8" t="str">
        <f>IF(G529="","",INDEX([1]怪物表!$C:$C,MATCH(G529,[1]怪物表!$A:$A,0)))</f>
        <v/>
      </c>
      <c r="I529" s="4"/>
      <c r="J529" s="4" t="str">
        <f>IF(I529="","",INDEX([1]怪物阵型表!$B:$B,MATCH(I529,[1]怪物阵型表!$A:$A,0)))</f>
        <v/>
      </c>
      <c r="K529" s="4"/>
      <c r="L529" s="4"/>
      <c r="M529" s="4"/>
      <c r="N529" s="4">
        <v>4</v>
      </c>
      <c r="O529" s="4" t="str">
        <f>IF(N529="","",INDEX([2]物品表!$B:$B,MATCH(N529,[2]物品表!$A:$A,0)))</f>
        <v>Survivor_Item_3</v>
      </c>
      <c r="P529" s="4"/>
      <c r="Q529" s="7" t="s">
        <v>302</v>
      </c>
      <c r="R529" s="7" t="s">
        <v>29</v>
      </c>
      <c r="S529" s="9">
        <v>8</v>
      </c>
      <c r="T529" s="4"/>
      <c r="U529" s="9">
        <v>0</v>
      </c>
      <c r="V529" s="4" t="str">
        <f t="shared" si="71"/>
        <v/>
      </c>
      <c r="W529" s="4"/>
      <c r="X529" s="4"/>
      <c r="Y529" s="4"/>
      <c r="Z529" s="28"/>
      <c r="AA529" s="77">
        <f>COUNTIF([3]经验升级表!$C:$C,"&lt;="&amp;SUMIFS($AB$4:AB529,$C$4:C529,C529))</f>
        <v>0</v>
      </c>
      <c r="AB529" s="77">
        <f>IFERROR(INDEX([1]怪物表!$U:$U,MATCH(G529,[1]怪物表!$A:$A,0),1)*S529/U529,0)*AC529</f>
        <v>0</v>
      </c>
      <c r="AC529" s="77">
        <f t="shared" si="72"/>
        <v>1</v>
      </c>
      <c r="AD529" s="77">
        <f>IFERROR(INDEX([1]怪物表!$J:$J,MATCH(G529,[1]怪物表!$A:$A,0),1),0)*AE529</f>
        <v>0</v>
      </c>
      <c r="AE529" s="77">
        <f t="shared" si="73"/>
        <v>0</v>
      </c>
    </row>
    <row r="530" spans="1:46" x14ac:dyDescent="0.45">
      <c r="A530" s="4"/>
      <c r="B530" s="7">
        <v>2992902</v>
      </c>
      <c r="C530" s="6" t="s">
        <v>211</v>
      </c>
      <c r="D530" s="4" t="s">
        <v>47</v>
      </c>
      <c r="E530" s="7"/>
      <c r="F530" s="4" t="s">
        <v>317</v>
      </c>
      <c r="G530" s="4"/>
      <c r="H530" s="8" t="str">
        <f>IF(G530="","",INDEX([1]怪物表!$C:$C,MATCH(G530,[1]怪物表!$A:$A,0)))</f>
        <v/>
      </c>
      <c r="I530" s="4"/>
      <c r="J530" s="4" t="str">
        <f>IF(I530="","",INDEX([1]怪物阵型表!$B:$B,MATCH(I530,[1]怪物阵型表!$A:$A,0)))</f>
        <v/>
      </c>
      <c r="K530" s="4"/>
      <c r="L530" s="4"/>
      <c r="M530" s="4"/>
      <c r="N530" s="4">
        <v>17</v>
      </c>
      <c r="O530" s="4" t="str">
        <f>IF(N530="","",INDEX([2]物品表!$B:$B,MATCH(N530,[2]物品表!$A:$A,0)))</f>
        <v>Survivor_Item_8</v>
      </c>
      <c r="P530" s="4"/>
      <c r="Q530" s="7" t="s">
        <v>107</v>
      </c>
      <c r="R530" s="7" t="s">
        <v>29</v>
      </c>
      <c r="S530" s="9">
        <v>1</v>
      </c>
      <c r="T530" s="4"/>
      <c r="U530" s="9">
        <v>16</v>
      </c>
      <c r="V530" s="4" t="str">
        <f t="shared" si="71"/>
        <v/>
      </c>
      <c r="W530" s="4"/>
      <c r="X530" s="4"/>
      <c r="Y530" s="4"/>
      <c r="Z530" s="28"/>
      <c r="AA530" s="77">
        <f>COUNTIF([3]经验升级表!$C:$C,"&lt;="&amp;SUMIFS($AB$4:AB530,$C$4:C530,C530))</f>
        <v>0</v>
      </c>
      <c r="AB530" s="77">
        <f>IFERROR(INDEX([1]怪物表!$U:$U,MATCH(G530,[1]怪物表!$A:$A,0),1)*S530/U530,0)*AC530</f>
        <v>0</v>
      </c>
      <c r="AC530" s="77">
        <f t="shared" si="72"/>
        <v>690</v>
      </c>
      <c r="AD530" s="77">
        <f>IFERROR(INDEX([1]怪物表!$J:$J,MATCH(G530,[1]怪物表!$A:$A,0),1),0)*AE530</f>
        <v>0</v>
      </c>
      <c r="AE530" s="77">
        <f t="shared" si="73"/>
        <v>44</v>
      </c>
    </row>
    <row r="531" spans="1:46" x14ac:dyDescent="0.45">
      <c r="A531" s="4"/>
      <c r="B531" s="7">
        <v>2992903</v>
      </c>
      <c r="C531" s="6" t="s">
        <v>211</v>
      </c>
      <c r="D531" s="4" t="s">
        <v>51</v>
      </c>
      <c r="E531" s="7"/>
      <c r="F531" s="4" t="s">
        <v>318</v>
      </c>
      <c r="G531" s="4"/>
      <c r="H531" s="8" t="str">
        <f>IF(G531="","",INDEX([1]怪物表!$C:$C,MATCH(G531,[1]怪物表!$A:$A,0)))</f>
        <v/>
      </c>
      <c r="I531" s="4"/>
      <c r="J531" s="4" t="str">
        <f>IF(I531="","",INDEX([1]怪物阵型表!$B:$B,MATCH(I531,[1]怪物阵型表!$A:$A,0)))</f>
        <v/>
      </c>
      <c r="K531" s="4"/>
      <c r="L531" s="4"/>
      <c r="M531" s="4"/>
      <c r="N531" s="4">
        <v>3002</v>
      </c>
      <c r="O531" s="4" t="str">
        <f>IF(N531="","",INDEX([2]物品表!$B:$B,MATCH(N531,[2]物品表!$A:$A,0)))</f>
        <v>Survivor_Item_8</v>
      </c>
      <c r="P531" s="4"/>
      <c r="Q531" s="7" t="s">
        <v>107</v>
      </c>
      <c r="R531" s="7" t="s">
        <v>29</v>
      </c>
      <c r="S531" s="9">
        <v>1</v>
      </c>
      <c r="T531" s="4"/>
      <c r="U531" s="9">
        <v>16</v>
      </c>
      <c r="V531" s="4" t="str">
        <f t="shared" si="71"/>
        <v/>
      </c>
      <c r="W531" s="4"/>
      <c r="X531" s="4"/>
      <c r="Y531" s="4"/>
      <c r="Z531" s="28"/>
      <c r="AA531" s="77">
        <f>COUNTIF([3]经验升级表!$C:$C,"&lt;="&amp;SUMIFS($AB$4:AB531,$C$4:C531,C531))</f>
        <v>0</v>
      </c>
      <c r="AB531" s="77">
        <f>IFERROR(INDEX([1]怪物表!$U:$U,MATCH(G531,[1]怪物表!$A:$A,0),1)*S531/U531,0)*AC531</f>
        <v>0</v>
      </c>
      <c r="AC531" s="77">
        <f t="shared" si="72"/>
        <v>700</v>
      </c>
      <c r="AD531" s="77">
        <f>IFERROR(INDEX([1]怪物表!$J:$J,MATCH(G531,[1]怪物表!$A:$A,0),1),0)*AE531</f>
        <v>0</v>
      </c>
      <c r="AE531" s="77">
        <f t="shared" si="73"/>
        <v>44</v>
      </c>
    </row>
    <row r="532" spans="1:46" x14ac:dyDescent="0.45">
      <c r="A532" s="4"/>
      <c r="B532" s="7">
        <v>2992904</v>
      </c>
      <c r="C532" s="6" t="s">
        <v>206</v>
      </c>
      <c r="D532" s="4" t="s">
        <v>383</v>
      </c>
      <c r="E532" s="7"/>
      <c r="F532" s="4">
        <v>180</v>
      </c>
      <c r="G532" s="81">
        <f>IF(I532="",SUMIFS([1]怪物表!$A:$A,[1]怪物表!$B:$B,C532,[1]怪物表!$C:$C,D532),"")</f>
        <v>1299117</v>
      </c>
      <c r="H532" s="84" t="str">
        <f>IF(G532="","",INDEX([1]怪物表!$C:$C,MATCH(G532,[1]怪物表!$A:$A,0)))</f>
        <v>塔罗牌_狼</v>
      </c>
      <c r="I532" s="4"/>
      <c r="J532" s="4"/>
      <c r="K532" s="4"/>
      <c r="L532" s="4"/>
      <c r="M532" s="4"/>
      <c r="N532" s="4"/>
      <c r="O532" s="4"/>
      <c r="P532" s="4" t="b">
        <v>1</v>
      </c>
      <c r="Q532" s="82" t="s">
        <v>120</v>
      </c>
      <c r="R532" s="82" t="s">
        <v>29</v>
      </c>
      <c r="S532" s="85">
        <v>1</v>
      </c>
      <c r="T532" s="81"/>
      <c r="U532" s="85">
        <v>0</v>
      </c>
      <c r="V532" s="4"/>
      <c r="W532" s="4"/>
      <c r="X532" s="4"/>
      <c r="Y532" s="4"/>
      <c r="Z532" s="28"/>
      <c r="AA532" s="77"/>
      <c r="AB532" s="77"/>
      <c r="AC532" s="77"/>
      <c r="AD532" s="77"/>
      <c r="AE532" s="77"/>
    </row>
    <row r="533" spans="1:46" x14ac:dyDescent="0.45">
      <c r="A533" s="4"/>
      <c r="B533" s="7">
        <v>2992905</v>
      </c>
      <c r="C533" s="6" t="s">
        <v>206</v>
      </c>
      <c r="D533" s="4" t="s">
        <v>383</v>
      </c>
      <c r="E533" s="7"/>
      <c r="F533" s="4">
        <v>330</v>
      </c>
      <c r="G533" s="81">
        <f>IF(I533="",SUMIFS([1]怪物表!$A:$A,[1]怪物表!$B:$B,C533,[1]怪物表!$C:$C,D533),"")</f>
        <v>1299117</v>
      </c>
      <c r="H533" s="84" t="str">
        <f>IF(G533="","",INDEX([1]怪物表!$C:$C,MATCH(G533,[1]怪物表!$A:$A,0)))</f>
        <v>塔罗牌_狼</v>
      </c>
      <c r="I533" s="4"/>
      <c r="J533" s="4"/>
      <c r="K533" s="4"/>
      <c r="L533" s="4"/>
      <c r="M533" s="4"/>
      <c r="N533" s="4"/>
      <c r="O533" s="4"/>
      <c r="P533" s="4" t="b">
        <v>1</v>
      </c>
      <c r="Q533" s="82" t="s">
        <v>120</v>
      </c>
      <c r="R533" s="82" t="s">
        <v>29</v>
      </c>
      <c r="S533" s="85">
        <v>1</v>
      </c>
      <c r="T533" s="81"/>
      <c r="U533" s="85">
        <v>0</v>
      </c>
      <c r="V533" s="4"/>
      <c r="W533" s="4"/>
      <c r="X533" s="4"/>
      <c r="Y533" s="4"/>
      <c r="Z533" s="28"/>
      <c r="AA533" s="77"/>
      <c r="AB533" s="77"/>
      <c r="AC533" s="77"/>
      <c r="AD533" s="77"/>
      <c r="AE533" s="77"/>
    </row>
    <row r="534" spans="1:46" s="44" customFormat="1" x14ac:dyDescent="0.45">
      <c r="A534" s="15">
        <v>2993</v>
      </c>
      <c r="B534" s="16">
        <v>2993001</v>
      </c>
      <c r="C534" s="17" t="s">
        <v>212</v>
      </c>
      <c r="D534" s="15" t="s">
        <v>122</v>
      </c>
      <c r="E534" s="15">
        <v>5</v>
      </c>
      <c r="F534" s="15">
        <v>0</v>
      </c>
      <c r="G534" s="15">
        <f>IF(I534="",SUMIFS([1]怪物表!$A:$A,[1]怪物表!$B:$B,C534,[1]怪物表!$C:$C,D534),"")</f>
        <v>1299302</v>
      </c>
      <c r="H534" s="18" t="str">
        <f>IF(G534="","",INDEX([1]怪物表!$C:$C,MATCH(G534,[1]怪物表!$A:$A,0)))</f>
        <v>小狼</v>
      </c>
      <c r="I534" s="15"/>
      <c r="J534" s="15" t="str">
        <f>IF(I534="","",INDEX([1]怪物阵型表!$B:$B,MATCH(I534,[1]怪物阵型表!$A:$A,0)))</f>
        <v/>
      </c>
      <c r="K534" s="15"/>
      <c r="L534" s="15"/>
      <c r="M534" s="15"/>
      <c r="N534" s="16"/>
      <c r="O534" s="16" t="str">
        <f>IF(N534="","",INDEX([2]物品表!$B:$B,MATCH(N534,[2]物品表!$A:$A,0)))</f>
        <v/>
      </c>
      <c r="P534" s="16"/>
      <c r="Q534" s="16" t="s">
        <v>107</v>
      </c>
      <c r="R534" s="16" t="s">
        <v>29</v>
      </c>
      <c r="S534" s="19">
        <v>5</v>
      </c>
      <c r="T534" s="15"/>
      <c r="U534" s="19">
        <v>0</v>
      </c>
      <c r="V534" s="15" t="str">
        <f t="shared" si="71"/>
        <v/>
      </c>
      <c r="W534" s="15"/>
      <c r="X534" s="15"/>
      <c r="Y534" s="15"/>
      <c r="Z534" s="76"/>
      <c r="AA534" s="77">
        <f>COUNTIF([3]经验升级表!$C:$C,"&lt;="&amp;SUMIFS($AB$4:AB534,$C$4:C534,C534))</f>
        <v>0</v>
      </c>
      <c r="AB534" s="77">
        <f>IFERROR(INDEX([1]怪物表!$U:$U,MATCH(G534,[1]怪物表!$A:$A,0),1)*S534/U534,0)*AC534</f>
        <v>0</v>
      </c>
      <c r="AC534" s="77">
        <f t="shared" si="72"/>
        <v>1</v>
      </c>
      <c r="AD534" s="77">
        <f>IFERROR(INDEX([1]怪物表!$J:$J,MATCH(G534,[1]怪物表!$A:$A,0),1),0)*AE534</f>
        <v>0</v>
      </c>
      <c r="AE534" s="77">
        <f t="shared" si="73"/>
        <v>0</v>
      </c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</row>
    <row r="535" spans="1:46" x14ac:dyDescent="0.45">
      <c r="A535" s="4"/>
      <c r="B535" s="7">
        <v>2993002</v>
      </c>
      <c r="C535" s="6" t="s">
        <v>212</v>
      </c>
      <c r="D535" s="4" t="s">
        <v>122</v>
      </c>
      <c r="E535" s="4">
        <v>10</v>
      </c>
      <c r="F535" s="4" t="s">
        <v>30</v>
      </c>
      <c r="G535" s="4">
        <f>IF(I535="",SUMIFS([1]怪物表!$A:$A,[1]怪物表!$B:$B,C535,[1]怪物表!$C:$C,D535),"")</f>
        <v>1299302</v>
      </c>
      <c r="H535" s="8" t="str">
        <f>IF(G535="","",INDEX([1]怪物表!$C:$C,MATCH(G535,[1]怪物表!$A:$A,0)))</f>
        <v>小狼</v>
      </c>
      <c r="I535" s="4"/>
      <c r="J535" s="4" t="str">
        <f>IF(I535="","",INDEX([1]怪物阵型表!$B:$B,MATCH(I535,[1]怪物阵型表!$A:$A,0)))</f>
        <v/>
      </c>
      <c r="K535" s="4"/>
      <c r="L535" s="4"/>
      <c r="M535" s="4"/>
      <c r="N535" s="4"/>
      <c r="O535" s="4" t="str">
        <f>IF(N535="","",INDEX([2]物品表!$B:$B,MATCH(N535,[2]物品表!$A:$A,0)))</f>
        <v/>
      </c>
      <c r="P535" s="4"/>
      <c r="Q535" s="7" t="s">
        <v>31</v>
      </c>
      <c r="R535" s="7" t="s">
        <v>29</v>
      </c>
      <c r="S535" s="9">
        <f>INDEX('#怪物刷新配置索引'!$E:$E,MATCH(E535&amp;"-"&amp;F535,'#怪物刷新配置索引'!$D:$D,0),1)</f>
        <v>1</v>
      </c>
      <c r="T535" s="4"/>
      <c r="U535" s="9">
        <f>INDEX('#怪物刷新配置索引'!$F:$F,MATCH(E535&amp;"-"&amp;F535,'#怪物刷新配置索引'!$D:$D,0),1)</f>
        <v>3</v>
      </c>
      <c r="V535" s="4" t="str">
        <f t="shared" si="71"/>
        <v/>
      </c>
      <c r="W535" s="4"/>
      <c r="X535" s="4"/>
      <c r="Y535" s="4"/>
      <c r="Z535" s="28"/>
      <c r="AA535" s="77">
        <f>COUNTIF([3]经验升级表!$C:$C,"&lt;="&amp;SUMIFS($AB$4:AB535,$C$4:C535,C535))</f>
        <v>0</v>
      </c>
      <c r="AB535" s="77">
        <f>IFERROR(INDEX([1]怪物表!$U:$U,MATCH(G535,[1]怪物表!$A:$A,0),1)*S535/U535,0)*AC535</f>
        <v>0</v>
      </c>
      <c r="AC535" s="77">
        <f t="shared" si="72"/>
        <v>30</v>
      </c>
      <c r="AD535" s="77">
        <f>IFERROR(INDEX([1]怪物表!$J:$J,MATCH(G535,[1]怪物表!$A:$A,0),1),0)*AE535</f>
        <v>10</v>
      </c>
      <c r="AE535" s="77">
        <f t="shared" si="73"/>
        <v>10</v>
      </c>
    </row>
    <row r="536" spans="1:46" x14ac:dyDescent="0.45">
      <c r="A536" s="4"/>
      <c r="B536" s="7">
        <v>2993003</v>
      </c>
      <c r="C536" s="6" t="s">
        <v>212</v>
      </c>
      <c r="D536" s="4" t="s">
        <v>122</v>
      </c>
      <c r="E536" s="4">
        <v>20</v>
      </c>
      <c r="F536" s="4" t="s">
        <v>30</v>
      </c>
      <c r="G536" s="4">
        <f>IF(I536="",SUMIFS([1]怪物表!$A:$A,[1]怪物表!$B:$B,C536,[1]怪物表!$C:$C,D536),"")</f>
        <v>1299302</v>
      </c>
      <c r="H536" s="8" t="str">
        <f>IF(G536="","",INDEX([1]怪物表!$C:$C,MATCH(G536,[1]怪物表!$A:$A,0)))</f>
        <v>小狼</v>
      </c>
      <c r="I536" s="4"/>
      <c r="J536" s="4" t="str">
        <f>IF(I536="","",INDEX([1]怪物阵型表!$B:$B,MATCH(I536,[1]怪物阵型表!$A:$A,0)))</f>
        <v/>
      </c>
      <c r="K536" s="4"/>
      <c r="L536" s="4"/>
      <c r="M536" s="4"/>
      <c r="N536" s="4"/>
      <c r="O536" s="4" t="str">
        <f>IF(N536="","",INDEX([2]物品表!$B:$B,MATCH(N536,[2]物品表!$A:$A,0)))</f>
        <v/>
      </c>
      <c r="P536" s="4"/>
      <c r="Q536" s="7" t="s">
        <v>31</v>
      </c>
      <c r="R536" s="7" t="s">
        <v>29</v>
      </c>
      <c r="S536" s="9">
        <f>INDEX('#怪物刷新配置索引'!$E:$E,MATCH(E536&amp;"-"&amp;F536,'#怪物刷新配置索引'!$D:$D,0),1)</f>
        <v>2</v>
      </c>
      <c r="T536" s="4"/>
      <c r="U536" s="9">
        <f>INDEX('#怪物刷新配置索引'!$F:$F,MATCH(E536&amp;"-"&amp;F536,'#怪物刷新配置索引'!$D:$D,0),1)</f>
        <v>3</v>
      </c>
      <c r="V536" s="4" t="str">
        <f t="shared" si="71"/>
        <v/>
      </c>
      <c r="W536" s="4"/>
      <c r="X536" s="4"/>
      <c r="Y536" s="4"/>
      <c r="Z536" s="28"/>
      <c r="AA536" s="77">
        <f>COUNTIF([3]经验升级表!$C:$C,"&lt;="&amp;SUMIFS($AB$4:AB536,$C$4:C536,C536))</f>
        <v>0</v>
      </c>
      <c r="AB536" s="77">
        <f>IFERROR(INDEX([1]怪物表!$U:$U,MATCH(G536,[1]怪物表!$A:$A,0),1)*S536/U536,0)*AC536</f>
        <v>0</v>
      </c>
      <c r="AC536" s="77">
        <f t="shared" si="72"/>
        <v>30</v>
      </c>
      <c r="AD536" s="77">
        <f>IFERROR(INDEX([1]怪物表!$J:$J,MATCH(G536,[1]怪物表!$A:$A,0),1),0)*AE536</f>
        <v>20</v>
      </c>
      <c r="AE536" s="77">
        <f t="shared" si="73"/>
        <v>20</v>
      </c>
    </row>
    <row r="537" spans="1:46" x14ac:dyDescent="0.45">
      <c r="A537" s="4"/>
      <c r="B537" s="7">
        <v>2993004</v>
      </c>
      <c r="C537" s="6" t="s">
        <v>212</v>
      </c>
      <c r="D537" s="4"/>
      <c r="E537" s="7"/>
      <c r="F537" s="4">
        <v>30</v>
      </c>
      <c r="G537" s="4" t="str">
        <f>IF(I537="",SUMIFS([1]怪物表!$A:$A,[1]怪物表!$B:$B,C537,[1]怪物表!$C:$C,D537),"")</f>
        <v/>
      </c>
      <c r="H537" s="8" t="str">
        <f>IF(G537="","",INDEX([1]怪物表!$C:$C,MATCH(G537,[1]怪物表!$A:$A,0)))</f>
        <v/>
      </c>
      <c r="I537" s="4">
        <v>299301</v>
      </c>
      <c r="J537" s="4" t="str">
        <f>IF(I537="","",INDEX([1]怪物阵型表!$B:$B,MATCH(I537,[1]怪物阵型表!$A:$A,0)))</f>
        <v>冲锋阵型</v>
      </c>
      <c r="K537" s="4"/>
      <c r="L537" s="4"/>
      <c r="M537" s="4"/>
      <c r="N537" s="4"/>
      <c r="O537" s="4" t="str">
        <f>IF(N537="","",INDEX([2]物品表!$B:$B,MATCH(N537,[2]物品表!$A:$A,0)))</f>
        <v/>
      </c>
      <c r="P537" s="4"/>
      <c r="Q537" s="7" t="s">
        <v>309</v>
      </c>
      <c r="R537" s="7" t="s">
        <v>29</v>
      </c>
      <c r="S537" s="9">
        <v>1</v>
      </c>
      <c r="T537" s="4"/>
      <c r="U537" s="9">
        <v>0</v>
      </c>
      <c r="V537" s="4" t="str">
        <f t="shared" si="71"/>
        <v/>
      </c>
      <c r="W537" s="4"/>
      <c r="X537" s="4"/>
      <c r="Y537" s="4"/>
      <c r="Z537" s="28"/>
      <c r="AA537" s="77">
        <f>COUNTIF([3]经验升级表!$C:$C,"&lt;="&amp;SUMIFS($AB$4:AB537,$C$4:C537,C537))</f>
        <v>0</v>
      </c>
      <c r="AB537" s="77">
        <f>IFERROR(INDEX([1]怪物表!$U:$U,MATCH(G537,[1]怪物表!$A:$A,0),1)*S537/U537,0)*AC537</f>
        <v>0</v>
      </c>
      <c r="AC537" s="77">
        <f t="shared" si="72"/>
        <v>1</v>
      </c>
      <c r="AD537" s="77">
        <f>IFERROR(INDEX([1]怪物表!$J:$J,MATCH(G537,[1]怪物表!$A:$A,0),1),0)*AE537</f>
        <v>0</v>
      </c>
      <c r="AE537" s="77">
        <f t="shared" si="73"/>
        <v>0</v>
      </c>
    </row>
    <row r="538" spans="1:46" x14ac:dyDescent="0.45">
      <c r="A538" s="4"/>
      <c r="B538" s="7">
        <v>2993005</v>
      </c>
      <c r="C538" s="6" t="s">
        <v>212</v>
      </c>
      <c r="D538" s="4" t="s">
        <v>122</v>
      </c>
      <c r="E538" s="4">
        <v>20</v>
      </c>
      <c r="F538" s="4" t="s">
        <v>43</v>
      </c>
      <c r="G538" s="4">
        <f>IF(I538="",SUMIFS([1]怪物表!$A:$A,[1]怪物表!$B:$B,C538,[1]怪物表!$C:$C,D538),"")</f>
        <v>1299302</v>
      </c>
      <c r="H538" s="8" t="str">
        <f>IF(G538="","",INDEX([1]怪物表!$C:$C,MATCH(G538,[1]怪物表!$A:$A,0)))</f>
        <v>小狼</v>
      </c>
      <c r="I538" s="4"/>
      <c r="J538" s="4" t="str">
        <f>IF(I538="","",INDEX([1]怪物阵型表!$B:$B,MATCH(I538,[1]怪物阵型表!$A:$A,0)))</f>
        <v/>
      </c>
      <c r="K538" s="4"/>
      <c r="L538" s="4"/>
      <c r="M538" s="4"/>
      <c r="N538" s="4"/>
      <c r="O538" s="4" t="str">
        <f>IF(N538="","",INDEX([2]物品表!$B:$B,MATCH(N538,[2]物品表!$A:$A,0)))</f>
        <v/>
      </c>
      <c r="P538" s="4"/>
      <c r="Q538" s="7" t="s">
        <v>31</v>
      </c>
      <c r="R538" s="7" t="s">
        <v>29</v>
      </c>
      <c r="S538" s="9">
        <f>INDEX('#怪物刷新配置索引'!$E:$E,MATCH(E538&amp;"-"&amp;F538,'#怪物刷新配置索引'!$D:$D,0),1)</f>
        <v>2</v>
      </c>
      <c r="T538" s="4"/>
      <c r="U538" s="9">
        <f>INDEX('#怪物刷新配置索引'!$F:$F,MATCH(E538&amp;"-"&amp;F538,'#怪物刷新配置索引'!$D:$D,0),1)</f>
        <v>3</v>
      </c>
      <c r="V538" s="4" t="str">
        <f t="shared" si="71"/>
        <v/>
      </c>
      <c r="W538" s="4"/>
      <c r="X538" s="4"/>
      <c r="Y538" s="4"/>
      <c r="Z538" s="28"/>
      <c r="AA538" s="77">
        <f>COUNTIF([3]经验升级表!$C:$C,"&lt;="&amp;SUMIFS($AB$4:AB538,$C$4:C538,C538))</f>
        <v>0</v>
      </c>
      <c r="AB538" s="77">
        <f>IFERROR(INDEX([1]怪物表!$U:$U,MATCH(G538,[1]怪物表!$A:$A,0),1)*S538/U538,0)*AC538</f>
        <v>0</v>
      </c>
      <c r="AC538" s="77">
        <f t="shared" si="72"/>
        <v>30</v>
      </c>
      <c r="AD538" s="77">
        <f>IFERROR(INDEX([1]怪物表!$J:$J,MATCH(G538,[1]怪物表!$A:$A,0),1),0)*AE538</f>
        <v>20</v>
      </c>
      <c r="AE538" s="77">
        <f t="shared" si="73"/>
        <v>20</v>
      </c>
    </row>
    <row r="539" spans="1:46" x14ac:dyDescent="0.45">
      <c r="A539" s="4"/>
      <c r="B539" s="7">
        <v>2993006</v>
      </c>
      <c r="C539" s="6" t="s">
        <v>212</v>
      </c>
      <c r="D539" s="4" t="s">
        <v>122</v>
      </c>
      <c r="E539" s="4">
        <v>20</v>
      </c>
      <c r="F539" s="4" t="s">
        <v>43</v>
      </c>
      <c r="G539" s="4">
        <f>IF(I539="",SUMIFS([1]怪物表!$A:$A,[1]怪物表!$B:$B,C539,[1]怪物表!$C:$C,D539),"")</f>
        <v>1299302</v>
      </c>
      <c r="H539" s="8" t="str">
        <f>IF(G539="","",INDEX([1]怪物表!$C:$C,MATCH(G539,[1]怪物表!$A:$A,0)))</f>
        <v>小狼</v>
      </c>
      <c r="I539" s="4"/>
      <c r="J539" s="4" t="str">
        <f>IF(I539="","",INDEX([1]怪物阵型表!$B:$B,MATCH(I539,[1]怪物阵型表!$A:$A,0)))</f>
        <v/>
      </c>
      <c r="K539" s="4"/>
      <c r="L539" s="4"/>
      <c r="M539" s="4"/>
      <c r="N539" s="4"/>
      <c r="O539" s="4" t="str">
        <f>IF(N539="","",INDEX([2]物品表!$B:$B,MATCH(N539,[2]物品表!$A:$A,0)))</f>
        <v/>
      </c>
      <c r="P539" s="4"/>
      <c r="Q539" s="7" t="s">
        <v>31</v>
      </c>
      <c r="R539" s="7" t="s">
        <v>29</v>
      </c>
      <c r="S539" s="9">
        <f>INDEX('#怪物刷新配置索引'!$E:$E,MATCH(E539&amp;"-"&amp;F539,'#怪物刷新配置索引'!$D:$D,0),1)</f>
        <v>2</v>
      </c>
      <c r="T539" s="4"/>
      <c r="U539" s="9">
        <f>INDEX('#怪物刷新配置索引'!$F:$F,MATCH(E539&amp;"-"&amp;F539,'#怪物刷新配置索引'!$D:$D,0),1)</f>
        <v>3</v>
      </c>
      <c r="V539" s="4" t="str">
        <f t="shared" si="71"/>
        <v/>
      </c>
      <c r="W539" s="4"/>
      <c r="X539" s="4"/>
      <c r="Y539" s="4"/>
      <c r="Z539" s="28"/>
      <c r="AA539" s="77">
        <f>COUNTIF([3]经验升级表!$C:$C,"&lt;="&amp;SUMIFS($AB$4:AB539,$C$4:C539,C539))</f>
        <v>0</v>
      </c>
      <c r="AB539" s="77">
        <f>IFERROR(INDEX([1]怪物表!$U:$U,MATCH(G539,[1]怪物表!$A:$A,0),1)*S539/U539,0)*AC539</f>
        <v>0</v>
      </c>
      <c r="AC539" s="77">
        <f t="shared" si="72"/>
        <v>30</v>
      </c>
      <c r="AD539" s="77">
        <f>IFERROR(INDEX([1]怪物表!$J:$J,MATCH(G539,[1]怪物表!$A:$A,0),1),0)*AE539</f>
        <v>20</v>
      </c>
      <c r="AE539" s="77">
        <f t="shared" si="73"/>
        <v>20</v>
      </c>
    </row>
    <row r="540" spans="1:46" x14ac:dyDescent="0.45">
      <c r="A540" s="4"/>
      <c r="B540" s="7">
        <v>2993007</v>
      </c>
      <c r="C540" s="6" t="s">
        <v>212</v>
      </c>
      <c r="D540" s="4" t="s">
        <v>166</v>
      </c>
      <c r="E540" s="4">
        <v>20</v>
      </c>
      <c r="F540" s="4" t="s">
        <v>43</v>
      </c>
      <c r="G540" s="4">
        <f>IF(I540="",SUMIFS([1]怪物表!$A:$A,[1]怪物表!$B:$B,C540,[1]怪物表!$C:$C,D540),"")</f>
        <v>1299304</v>
      </c>
      <c r="H540" s="8" t="str">
        <f>IF(G540="","",INDEX([1]怪物表!$C:$C,MATCH(G540,[1]怪物表!$A:$A,0)))</f>
        <v>剑兵1</v>
      </c>
      <c r="I540" s="4"/>
      <c r="J540" s="4" t="str">
        <f>IF(I540="","",INDEX([1]怪物阵型表!$B:$B,MATCH(I540,[1]怪物阵型表!$A:$A,0)))</f>
        <v/>
      </c>
      <c r="K540" s="4"/>
      <c r="L540" s="4"/>
      <c r="M540" s="4"/>
      <c r="N540" s="4"/>
      <c r="O540" s="4" t="str">
        <f>IF(N540="","",INDEX([2]物品表!$B:$B,MATCH(N540,[2]物品表!$A:$A,0)))</f>
        <v/>
      </c>
      <c r="P540" s="4"/>
      <c r="Q540" s="7" t="s">
        <v>31</v>
      </c>
      <c r="R540" s="7" t="s">
        <v>29</v>
      </c>
      <c r="S540" s="9">
        <f>INDEX('#怪物刷新配置索引'!$E:$E,MATCH(E540&amp;"-"&amp;F540,'#怪物刷新配置索引'!$D:$D,0),1)</f>
        <v>2</v>
      </c>
      <c r="T540" s="4"/>
      <c r="U540" s="9">
        <f>INDEX('#怪物刷新配置索引'!$F:$F,MATCH(E540&amp;"-"&amp;F540,'#怪物刷新配置索引'!$D:$D,0),1)</f>
        <v>3</v>
      </c>
      <c r="V540" s="4" t="str">
        <f t="shared" si="71"/>
        <v/>
      </c>
      <c r="W540" s="4"/>
      <c r="X540" s="4"/>
      <c r="Y540" s="4"/>
      <c r="Z540" s="28"/>
      <c r="AA540" s="77">
        <f>COUNTIF([3]经验升级表!$C:$C,"&lt;="&amp;SUMIFS($AB$4:AB540,$C$4:C540,C540))</f>
        <v>0</v>
      </c>
      <c r="AB540" s="77">
        <f>IFERROR(INDEX([1]怪物表!$U:$U,MATCH(G540,[1]怪物表!$A:$A,0),1)*S540/U540,0)*AC540</f>
        <v>0</v>
      </c>
      <c r="AC540" s="77">
        <f t="shared" si="72"/>
        <v>30</v>
      </c>
      <c r="AD540" s="77">
        <f>IFERROR(INDEX([1]怪物表!$J:$J,MATCH(G540,[1]怪物表!$A:$A,0),1),0)*AE540</f>
        <v>20</v>
      </c>
      <c r="AE540" s="77">
        <f t="shared" si="73"/>
        <v>20</v>
      </c>
    </row>
    <row r="541" spans="1:46" s="46" customFormat="1" x14ac:dyDescent="0.45">
      <c r="A541" s="20"/>
      <c r="B541" s="21">
        <v>2993008</v>
      </c>
      <c r="C541" s="22" t="s">
        <v>212</v>
      </c>
      <c r="D541" s="20" t="s">
        <v>148</v>
      </c>
      <c r="E541" s="21"/>
      <c r="F541" s="20">
        <v>60</v>
      </c>
      <c r="G541" s="20">
        <f>IF(I541="",SUMIFS([1]怪物表!$A:$A,[1]怪物表!$B:$B,C541,[1]怪物表!$C:$C,D541),"")</f>
        <v>1299310</v>
      </c>
      <c r="H541" s="23" t="str">
        <f>IF(G541="","",INDEX([1]怪物表!$C:$C,MATCH(G541,[1]怪物表!$A:$A,0)))</f>
        <v>狼人</v>
      </c>
      <c r="I541" s="20" t="s">
        <v>54</v>
      </c>
      <c r="J541" s="20" t="str">
        <f>IF(I541="","",INDEX([1]怪物阵型表!$B:$B,MATCH(I541,[1]怪物阵型表!$A:$A,0)))</f>
        <v/>
      </c>
      <c r="K541" s="20"/>
      <c r="L541" s="20"/>
      <c r="M541" s="20"/>
      <c r="N541" s="20"/>
      <c r="O541" s="20" t="str">
        <f>IF(N541="","",INDEX([2]物品表!$B:$B,MATCH(N541,[2]物品表!$A:$A,0)))</f>
        <v/>
      </c>
      <c r="P541" s="20"/>
      <c r="Q541" s="21" t="s">
        <v>120</v>
      </c>
      <c r="R541" s="21" t="s">
        <v>29</v>
      </c>
      <c r="S541" s="24">
        <v>1</v>
      </c>
      <c r="T541" s="20"/>
      <c r="U541" s="24">
        <v>0</v>
      </c>
      <c r="V541" s="20" t="str">
        <f t="shared" si="71"/>
        <v/>
      </c>
      <c r="W541" s="20"/>
      <c r="X541" s="20"/>
      <c r="Y541" s="20"/>
      <c r="Z541" s="79"/>
      <c r="AA541" s="79">
        <f>COUNTIF([3]经验升级表!$C:$C,"&lt;="&amp;SUMIFS($AB$4:AB541,$C$4:C541,C541))</f>
        <v>0</v>
      </c>
      <c r="AB541" s="79">
        <f>IFERROR(INDEX([1]怪物表!$U:$U,MATCH(G541,[1]怪物表!$A:$A,0),1)*S541/U541,0)*AC541</f>
        <v>0</v>
      </c>
      <c r="AC541" s="79">
        <f t="shared" si="72"/>
        <v>1</v>
      </c>
      <c r="AD541" s="79">
        <f>IFERROR(INDEX([1]怪物表!$J:$J,MATCH(G541,[1]怪物表!$A:$A,0),1),0)*AE541</f>
        <v>0</v>
      </c>
      <c r="AE541" s="79">
        <f t="shared" si="73"/>
        <v>0</v>
      </c>
    </row>
    <row r="542" spans="1:46" x14ac:dyDescent="0.45">
      <c r="A542" s="4"/>
      <c r="B542" s="7">
        <v>2993009</v>
      </c>
      <c r="C542" s="6" t="s">
        <v>212</v>
      </c>
      <c r="D542" s="4"/>
      <c r="E542" s="7"/>
      <c r="F542" s="4">
        <v>60</v>
      </c>
      <c r="G542" s="4" t="str">
        <f>IF(I542="",SUMIFS([1]怪物表!$A:$A,[1]怪物表!$B:$B,C542,[1]怪物表!$C:$C,D542),"")</f>
        <v/>
      </c>
      <c r="H542" s="8" t="str">
        <f>IF(G542="","",INDEX([1]怪物表!$C:$C,MATCH(G542,[1]怪物表!$A:$A,0)))</f>
        <v/>
      </c>
      <c r="I542" s="4">
        <v>299301</v>
      </c>
      <c r="J542" s="4" t="str">
        <f>IF(I542="","",INDEX([1]怪物阵型表!$B:$B,MATCH(I542,[1]怪物阵型表!$A:$A,0)))</f>
        <v>冲锋阵型</v>
      </c>
      <c r="K542" s="4"/>
      <c r="L542" s="4"/>
      <c r="M542" s="4"/>
      <c r="N542" s="4"/>
      <c r="O542" s="4" t="str">
        <f>IF(N542="","",INDEX([2]物品表!$B:$B,MATCH(N542,[2]物品表!$A:$A,0)))</f>
        <v/>
      </c>
      <c r="P542" s="4"/>
      <c r="Q542" s="7" t="s">
        <v>309</v>
      </c>
      <c r="R542" s="7" t="s">
        <v>29</v>
      </c>
      <c r="S542" s="9">
        <v>1</v>
      </c>
      <c r="T542" s="4"/>
      <c r="U542" s="9">
        <v>0</v>
      </c>
      <c r="V542" s="4" t="str">
        <f t="shared" si="71"/>
        <v/>
      </c>
      <c r="W542" s="4"/>
      <c r="X542" s="4"/>
      <c r="Y542" s="4"/>
      <c r="Z542" s="28"/>
      <c r="AA542" s="77">
        <f>COUNTIF([3]经验升级表!$C:$C,"&lt;="&amp;SUMIFS($AB$4:AB542,$C$4:C542,C542))</f>
        <v>0</v>
      </c>
      <c r="AB542" s="77">
        <f>IFERROR(INDEX([1]怪物表!$U:$U,MATCH(G542,[1]怪物表!$A:$A,0),1)*S542/U542,0)*AC542</f>
        <v>0</v>
      </c>
      <c r="AC542" s="77">
        <f t="shared" si="72"/>
        <v>1</v>
      </c>
      <c r="AD542" s="77">
        <f>IFERROR(INDEX([1]怪物表!$J:$J,MATCH(G542,[1]怪物表!$A:$A,0),1),0)*AE542</f>
        <v>0</v>
      </c>
      <c r="AE542" s="77">
        <f t="shared" si="73"/>
        <v>0</v>
      </c>
    </row>
    <row r="543" spans="1:46" x14ac:dyDescent="0.45">
      <c r="A543" s="4"/>
      <c r="B543" s="7">
        <v>2993010</v>
      </c>
      <c r="C543" s="6" t="s">
        <v>212</v>
      </c>
      <c r="D543" s="4"/>
      <c r="E543" s="7"/>
      <c r="F543" s="4">
        <v>60</v>
      </c>
      <c r="G543" s="4" t="str">
        <f>IF(I543="",SUMIFS([1]怪物表!$A:$A,[1]怪物表!$B:$B,C543,[1]怪物表!$C:$C,D543),"")</f>
        <v/>
      </c>
      <c r="H543" s="8" t="str">
        <f>IF(G543="","",INDEX([1]怪物表!$C:$C,MATCH(G543,[1]怪物表!$A:$A,0)))</f>
        <v/>
      </c>
      <c r="I543" s="4">
        <v>299301</v>
      </c>
      <c r="J543" s="4" t="str">
        <f>IF(I543="","",INDEX([1]怪物阵型表!$B:$B,MATCH(I543,[1]怪物阵型表!$A:$A,0)))</f>
        <v>冲锋阵型</v>
      </c>
      <c r="K543" s="4"/>
      <c r="L543" s="4"/>
      <c r="M543" s="4"/>
      <c r="N543" s="4"/>
      <c r="O543" s="4" t="str">
        <f>IF(N543="","",INDEX([2]物品表!$B:$B,MATCH(N543,[2]物品表!$A:$A,0)))</f>
        <v/>
      </c>
      <c r="P543" s="4"/>
      <c r="Q543" s="7" t="s">
        <v>309</v>
      </c>
      <c r="R543" s="7" t="s">
        <v>29</v>
      </c>
      <c r="S543" s="9">
        <v>1</v>
      </c>
      <c r="T543" s="4"/>
      <c r="U543" s="9">
        <v>0</v>
      </c>
      <c r="V543" s="4" t="str">
        <f t="shared" si="71"/>
        <v/>
      </c>
      <c r="W543" s="4"/>
      <c r="X543" s="4"/>
      <c r="Y543" s="4"/>
      <c r="Z543" s="28"/>
      <c r="AA543" s="77">
        <f>COUNTIF([3]经验升级表!$C:$C,"&lt;="&amp;SUMIFS($AB$4:AB543,$C$4:C543,C543))</f>
        <v>0</v>
      </c>
      <c r="AB543" s="77">
        <f>IFERROR(INDEX([1]怪物表!$U:$U,MATCH(G543,[1]怪物表!$A:$A,0),1)*S543/U543,0)*AC543</f>
        <v>0</v>
      </c>
      <c r="AC543" s="77">
        <f t="shared" si="72"/>
        <v>1</v>
      </c>
      <c r="AD543" s="77">
        <f>IFERROR(INDEX([1]怪物表!$J:$J,MATCH(G543,[1]怪物表!$A:$A,0),1),0)*AE543</f>
        <v>0</v>
      </c>
      <c r="AE543" s="77">
        <f t="shared" si="73"/>
        <v>0</v>
      </c>
    </row>
    <row r="544" spans="1:46" x14ac:dyDescent="0.45">
      <c r="A544" s="4"/>
      <c r="B544" s="7">
        <v>2993011</v>
      </c>
      <c r="C544" s="6" t="s">
        <v>212</v>
      </c>
      <c r="D544" s="4"/>
      <c r="E544" s="7"/>
      <c r="F544" s="4">
        <v>70</v>
      </c>
      <c r="G544" s="4" t="str">
        <f>IF(I544="",SUMIFS([1]怪物表!$A:$A,[1]怪物表!$B:$B,C544,[1]怪物表!$C:$C,D544),"")</f>
        <v/>
      </c>
      <c r="H544" s="8" t="str">
        <f>IF(G544="","",INDEX([1]怪物表!$C:$C,MATCH(G544,[1]怪物表!$A:$A,0)))</f>
        <v/>
      </c>
      <c r="I544" s="4">
        <v>299301</v>
      </c>
      <c r="J544" s="4" t="str">
        <f>IF(I544="","",INDEX([1]怪物阵型表!$B:$B,MATCH(I544,[1]怪物阵型表!$A:$A,0)))</f>
        <v>冲锋阵型</v>
      </c>
      <c r="K544" s="4"/>
      <c r="L544" s="4"/>
      <c r="M544" s="4"/>
      <c r="N544" s="4"/>
      <c r="O544" s="4" t="str">
        <f>IF(N544="","",INDEX([2]物品表!$B:$B,MATCH(N544,[2]物品表!$A:$A,0)))</f>
        <v/>
      </c>
      <c r="P544" s="4"/>
      <c r="Q544" s="7" t="s">
        <v>309</v>
      </c>
      <c r="R544" s="7" t="s">
        <v>29</v>
      </c>
      <c r="S544" s="9">
        <v>1</v>
      </c>
      <c r="T544" s="4"/>
      <c r="U544" s="9">
        <v>0</v>
      </c>
      <c r="V544" s="4" t="str">
        <f t="shared" si="71"/>
        <v/>
      </c>
      <c r="W544" s="4"/>
      <c r="X544" s="4"/>
      <c r="Y544" s="4"/>
      <c r="Z544" s="28"/>
      <c r="AA544" s="77">
        <f>COUNTIF([3]经验升级表!$C:$C,"&lt;="&amp;SUMIFS($AB$4:AB544,$C$4:C544,C544))</f>
        <v>0</v>
      </c>
      <c r="AB544" s="77">
        <f>IFERROR(INDEX([1]怪物表!$U:$U,MATCH(G544,[1]怪物表!$A:$A,0),1)*S544/U544,0)*AC544</f>
        <v>0</v>
      </c>
      <c r="AC544" s="77">
        <f t="shared" si="72"/>
        <v>1</v>
      </c>
      <c r="AD544" s="77">
        <f>IFERROR(INDEX([1]怪物表!$J:$J,MATCH(G544,[1]怪物表!$A:$A,0),1),0)*AE544</f>
        <v>0</v>
      </c>
      <c r="AE544" s="77">
        <f t="shared" si="73"/>
        <v>0</v>
      </c>
    </row>
    <row r="545" spans="1:31" x14ac:dyDescent="0.45">
      <c r="A545" s="4"/>
      <c r="B545" s="7">
        <v>2993012</v>
      </c>
      <c r="C545" s="6" t="s">
        <v>212</v>
      </c>
      <c r="D545" s="4"/>
      <c r="E545" s="7"/>
      <c r="F545" s="4">
        <v>70</v>
      </c>
      <c r="G545" s="4" t="str">
        <f>IF(I545="",SUMIFS([1]怪物表!$A:$A,[1]怪物表!$B:$B,C545,[1]怪物表!$C:$C,D545),"")</f>
        <v/>
      </c>
      <c r="H545" s="8" t="str">
        <f>IF(G545="","",INDEX([1]怪物表!$C:$C,MATCH(G545,[1]怪物表!$A:$A,0)))</f>
        <v/>
      </c>
      <c r="I545" s="4">
        <v>299301</v>
      </c>
      <c r="J545" s="4" t="str">
        <f>IF(I545="","",INDEX([1]怪物阵型表!$B:$B,MATCH(I545,[1]怪物阵型表!$A:$A,0)))</f>
        <v>冲锋阵型</v>
      </c>
      <c r="K545" s="4"/>
      <c r="L545" s="4"/>
      <c r="M545" s="4"/>
      <c r="N545" s="4"/>
      <c r="O545" s="4" t="str">
        <f>IF(N545="","",INDEX([2]物品表!$B:$B,MATCH(N545,[2]物品表!$A:$A,0)))</f>
        <v/>
      </c>
      <c r="P545" s="4"/>
      <c r="Q545" s="7" t="s">
        <v>309</v>
      </c>
      <c r="R545" s="7" t="s">
        <v>29</v>
      </c>
      <c r="S545" s="9">
        <v>1</v>
      </c>
      <c r="T545" s="4"/>
      <c r="U545" s="9">
        <v>0</v>
      </c>
      <c r="V545" s="4" t="str">
        <f t="shared" si="71"/>
        <v/>
      </c>
      <c r="W545" s="4"/>
      <c r="X545" s="4"/>
      <c r="Y545" s="4"/>
      <c r="Z545" s="28"/>
      <c r="AA545" s="77">
        <f>COUNTIF([3]经验升级表!$C:$C,"&lt;="&amp;SUMIFS($AB$4:AB545,$C$4:C545,C545))</f>
        <v>0</v>
      </c>
      <c r="AB545" s="77">
        <f>IFERROR(INDEX([1]怪物表!$U:$U,MATCH(G545,[1]怪物表!$A:$A,0),1)*S545/U545,0)*AC545</f>
        <v>0</v>
      </c>
      <c r="AC545" s="77">
        <f t="shared" si="72"/>
        <v>1</v>
      </c>
      <c r="AD545" s="77">
        <f>IFERROR(INDEX([1]怪物表!$J:$J,MATCH(G545,[1]怪物表!$A:$A,0),1),0)*AE545</f>
        <v>0</v>
      </c>
      <c r="AE545" s="77">
        <f t="shared" si="73"/>
        <v>0</v>
      </c>
    </row>
    <row r="546" spans="1:31" x14ac:dyDescent="0.45">
      <c r="A546" s="4"/>
      <c r="B546" s="7">
        <v>2993013</v>
      </c>
      <c r="C546" s="6" t="s">
        <v>212</v>
      </c>
      <c r="D546" s="4" t="s">
        <v>166</v>
      </c>
      <c r="E546" s="7">
        <v>45</v>
      </c>
      <c r="F546" s="4" t="s">
        <v>32</v>
      </c>
      <c r="G546" s="4">
        <f>IF(I546="",SUMIFS([1]怪物表!$A:$A,[1]怪物表!$B:$B,C546,[1]怪物表!$C:$C,D546),"")</f>
        <v>1299304</v>
      </c>
      <c r="H546" s="8" t="str">
        <f>IF(G546="","",INDEX([1]怪物表!$C:$C,MATCH(G546,[1]怪物表!$A:$A,0)))</f>
        <v>剑兵1</v>
      </c>
      <c r="I546" s="4"/>
      <c r="J546" s="4" t="str">
        <f>IF(I546="","",INDEX([1]怪物阵型表!$B:$B,MATCH(I546,[1]怪物阵型表!$A:$A,0)))</f>
        <v/>
      </c>
      <c r="K546" s="4"/>
      <c r="L546" s="4"/>
      <c r="M546" s="4"/>
      <c r="N546" s="4"/>
      <c r="O546" s="4" t="str">
        <f>IF(N546="","",INDEX([2]物品表!$B:$B,MATCH(N546,[2]物品表!$A:$A,0)))</f>
        <v/>
      </c>
      <c r="P546" s="4"/>
      <c r="Q546" s="7" t="s">
        <v>31</v>
      </c>
      <c r="R546" s="7" t="s">
        <v>29</v>
      </c>
      <c r="S546" s="9">
        <f>INDEX('#怪物刷新配置索引'!$E:$E,MATCH(E546&amp;"-"&amp;F546,'#怪物刷新配置索引'!$D:$D,0),1)</f>
        <v>3</v>
      </c>
      <c r="T546" s="4"/>
      <c r="U546" s="9">
        <f>INDEX('#怪物刷新配置索引'!$F:$F,MATCH(E546&amp;"-"&amp;F546,'#怪物刷新配置索引'!$D:$D,0),1)</f>
        <v>2</v>
      </c>
      <c r="V546" s="4" t="str">
        <f t="shared" si="71"/>
        <v/>
      </c>
      <c r="W546" s="4"/>
      <c r="X546" s="4"/>
      <c r="Y546" s="4"/>
      <c r="Z546" s="28"/>
      <c r="AA546" s="77">
        <f>COUNTIF([3]经验升级表!$C:$C,"&lt;="&amp;SUMIFS($AB$4:AB546,$C$4:C546,C546))</f>
        <v>0</v>
      </c>
      <c r="AB546" s="77">
        <f>IFERROR(INDEX([1]怪物表!$U:$U,MATCH(G546,[1]怪物表!$A:$A,0),1)*S546/U546,0)*AC546</f>
        <v>0</v>
      </c>
      <c r="AC546" s="77">
        <f t="shared" si="72"/>
        <v>30</v>
      </c>
      <c r="AD546" s="77">
        <f>IFERROR(INDEX([1]怪物表!$J:$J,MATCH(G546,[1]怪物表!$A:$A,0),1),0)*AE546</f>
        <v>45</v>
      </c>
      <c r="AE546" s="77">
        <f t="shared" si="73"/>
        <v>45</v>
      </c>
    </row>
    <row r="547" spans="1:31" x14ac:dyDescent="0.45">
      <c r="A547" s="4"/>
      <c r="B547" s="7">
        <v>2993014</v>
      </c>
      <c r="C547" s="6" t="s">
        <v>212</v>
      </c>
      <c r="D547" s="4" t="s">
        <v>166</v>
      </c>
      <c r="E547" s="7">
        <v>50</v>
      </c>
      <c r="F547" s="4" t="s">
        <v>32</v>
      </c>
      <c r="G547" s="4">
        <f>IF(I547="",SUMIFS([1]怪物表!$A:$A,[1]怪物表!$B:$B,C547,[1]怪物表!$C:$C,D547),"")</f>
        <v>1299304</v>
      </c>
      <c r="H547" s="8" t="str">
        <f>IF(G547="","",INDEX([1]怪物表!$C:$C,MATCH(G547,[1]怪物表!$A:$A,0)))</f>
        <v>剑兵1</v>
      </c>
      <c r="I547" s="4"/>
      <c r="J547" s="4" t="str">
        <f>IF(I547="","",INDEX([1]怪物阵型表!$B:$B,MATCH(I547,[1]怪物阵型表!$A:$A,0)))</f>
        <v/>
      </c>
      <c r="K547" s="4"/>
      <c r="L547" s="4"/>
      <c r="M547" s="4"/>
      <c r="N547" s="4"/>
      <c r="O547" s="4" t="str">
        <f>IF(N547="","",INDEX([2]物品表!$B:$B,MATCH(N547,[2]物品表!$A:$A,0)))</f>
        <v/>
      </c>
      <c r="P547" s="4"/>
      <c r="Q547" s="7" t="s">
        <v>31</v>
      </c>
      <c r="R547" s="7" t="s">
        <v>29</v>
      </c>
      <c r="S547" s="9">
        <f>INDEX('#怪物刷新配置索引'!$E:$E,MATCH(E547&amp;"-"&amp;F547,'#怪物刷新配置索引'!$D:$D,0),1)</f>
        <v>5</v>
      </c>
      <c r="T547" s="4"/>
      <c r="U547" s="9">
        <f>INDEX('#怪物刷新配置索引'!$F:$F,MATCH(E547&amp;"-"&amp;F547,'#怪物刷新配置索引'!$D:$D,0),1)</f>
        <v>3</v>
      </c>
      <c r="V547" s="4" t="str">
        <f t="shared" si="71"/>
        <v/>
      </c>
      <c r="W547" s="4"/>
      <c r="X547" s="4"/>
      <c r="Y547" s="4"/>
      <c r="Z547" s="28"/>
      <c r="AA547" s="77">
        <f>COUNTIF([3]经验升级表!$C:$C,"&lt;="&amp;SUMIFS($AB$4:AB547,$C$4:C547,C547))</f>
        <v>0</v>
      </c>
      <c r="AB547" s="77">
        <f>IFERROR(INDEX([1]怪物表!$U:$U,MATCH(G547,[1]怪物表!$A:$A,0),1)*S547/U547,0)*AC547</f>
        <v>0</v>
      </c>
      <c r="AC547" s="77">
        <f t="shared" si="72"/>
        <v>30</v>
      </c>
      <c r="AD547" s="77">
        <f>IFERROR(INDEX([1]怪物表!$J:$J,MATCH(G547,[1]怪物表!$A:$A,0),1),0)*AE547</f>
        <v>50</v>
      </c>
      <c r="AE547" s="77">
        <f t="shared" si="73"/>
        <v>50</v>
      </c>
    </row>
    <row r="548" spans="1:31" x14ac:dyDescent="0.45">
      <c r="A548" s="4"/>
      <c r="B548" s="7">
        <v>2993015</v>
      </c>
      <c r="C548" s="6" t="s">
        <v>212</v>
      </c>
      <c r="D548" s="4" t="s">
        <v>167</v>
      </c>
      <c r="E548" s="7">
        <v>10</v>
      </c>
      <c r="F548" s="4" t="s">
        <v>32</v>
      </c>
      <c r="G548" s="4">
        <f>IF(I548="",SUMIFS([1]怪物表!$A:$A,[1]怪物表!$B:$B,C548,[1]怪物表!$C:$C,D548),"")</f>
        <v>1299306</v>
      </c>
      <c r="H548" s="8" t="str">
        <f>IF(G548="","",INDEX([1]怪物表!$C:$C,MATCH(G548,[1]怪物表!$A:$A,0)))</f>
        <v>骑兵1</v>
      </c>
      <c r="I548" s="4"/>
      <c r="J548" s="4" t="str">
        <f>IF(I548="","",INDEX([1]怪物阵型表!$B:$B,MATCH(I548,[1]怪物阵型表!$A:$A,0)))</f>
        <v/>
      </c>
      <c r="K548" s="4"/>
      <c r="L548" s="4"/>
      <c r="M548" s="4"/>
      <c r="N548" s="4"/>
      <c r="O548" s="4" t="str">
        <f>IF(N548="","",INDEX([2]物品表!$B:$B,MATCH(N548,[2]物品表!$A:$A,0)))</f>
        <v/>
      </c>
      <c r="P548" s="4"/>
      <c r="Q548" s="7" t="s">
        <v>31</v>
      </c>
      <c r="R548" s="7" t="s">
        <v>29</v>
      </c>
      <c r="S548" s="9">
        <f>INDEX('#怪物刷新配置索引'!$E:$E,MATCH(E548&amp;"-"&amp;F548,'#怪物刷新配置索引'!$D:$D,0),1)</f>
        <v>1</v>
      </c>
      <c r="T548" s="4"/>
      <c r="U548" s="9">
        <f>INDEX('#怪物刷新配置索引'!$F:$F,MATCH(E548&amp;"-"&amp;F548,'#怪物刷新配置索引'!$D:$D,0),1)</f>
        <v>3</v>
      </c>
      <c r="V548" s="4" t="str">
        <f t="shared" si="71"/>
        <v/>
      </c>
      <c r="W548" s="4"/>
      <c r="X548" s="4"/>
      <c r="Y548" s="4"/>
      <c r="Z548" s="28"/>
      <c r="AA548" s="77">
        <f>COUNTIF([3]经验升级表!$C:$C,"&lt;="&amp;SUMIFS($AB$4:AB548,$C$4:C548,C548))</f>
        <v>0</v>
      </c>
      <c r="AB548" s="77">
        <f>IFERROR(INDEX([1]怪物表!$U:$U,MATCH(G548,[1]怪物表!$A:$A,0),1)*S548/U548,0)*AC548</f>
        <v>0</v>
      </c>
      <c r="AC548" s="77">
        <f t="shared" si="72"/>
        <v>30</v>
      </c>
      <c r="AD548" s="77">
        <f>IFERROR(INDEX([1]怪物表!$J:$J,MATCH(G548,[1]怪物表!$A:$A,0),1),0)*AE548</f>
        <v>10</v>
      </c>
      <c r="AE548" s="77">
        <f t="shared" si="73"/>
        <v>10</v>
      </c>
    </row>
    <row r="549" spans="1:31" x14ac:dyDescent="0.45">
      <c r="A549" s="4"/>
      <c r="B549" s="7">
        <v>2993016</v>
      </c>
      <c r="C549" s="6" t="s">
        <v>212</v>
      </c>
      <c r="D549" s="4" t="s">
        <v>166</v>
      </c>
      <c r="E549" s="7">
        <v>45</v>
      </c>
      <c r="F549" s="4" t="s">
        <v>58</v>
      </c>
      <c r="G549" s="4">
        <f>IF(I549="",SUMIFS([1]怪物表!$A:$A,[1]怪物表!$B:$B,C549,[1]怪物表!$C:$C,D549),"")</f>
        <v>1299304</v>
      </c>
      <c r="H549" s="8" t="str">
        <f>IF(G549="","",INDEX([1]怪物表!$C:$C,MATCH(G549,[1]怪物表!$A:$A,0)))</f>
        <v>剑兵1</v>
      </c>
      <c r="I549" s="4"/>
      <c r="J549" s="4" t="str">
        <f>IF(I549="","",INDEX([1]怪物阵型表!$B:$B,MATCH(I549,[1]怪物阵型表!$A:$A,0)))</f>
        <v/>
      </c>
      <c r="K549" s="4"/>
      <c r="L549" s="4"/>
      <c r="M549" s="4"/>
      <c r="N549" s="4"/>
      <c r="O549" s="4" t="str">
        <f>IF(N549="","",INDEX([2]物品表!$B:$B,MATCH(N549,[2]物品表!$A:$A,0)))</f>
        <v/>
      </c>
      <c r="P549" s="4"/>
      <c r="Q549" s="7" t="s">
        <v>31</v>
      </c>
      <c r="R549" s="7" t="s">
        <v>29</v>
      </c>
      <c r="S549" s="9">
        <f>INDEX('#怪物刷新配置索引'!$E:$E,MATCH(E549&amp;"-"&amp;F549,'#怪物刷新配置索引'!$D:$D,0),1)</f>
        <v>3</v>
      </c>
      <c r="T549" s="4"/>
      <c r="U549" s="9">
        <f>INDEX('#怪物刷新配置索引'!$F:$F,MATCH(E549&amp;"-"&amp;F549,'#怪物刷新配置索引'!$D:$D,0),1)</f>
        <v>2</v>
      </c>
      <c r="V549" s="4" t="str">
        <f t="shared" si="71"/>
        <v/>
      </c>
      <c r="W549" s="4"/>
      <c r="X549" s="4"/>
      <c r="Y549" s="4"/>
      <c r="Z549" s="28"/>
      <c r="AA549" s="77">
        <f>COUNTIF([3]经验升级表!$C:$C,"&lt;="&amp;SUMIFS($AB$4:AB549,$C$4:C549,C549))</f>
        <v>0</v>
      </c>
      <c r="AB549" s="77">
        <f>IFERROR(INDEX([1]怪物表!$U:$U,MATCH(G549,[1]怪物表!$A:$A,0),1)*S549/U549,0)*AC549</f>
        <v>0</v>
      </c>
      <c r="AC549" s="77">
        <f t="shared" si="72"/>
        <v>30</v>
      </c>
      <c r="AD549" s="77">
        <f>IFERROR(INDEX([1]怪物表!$J:$J,MATCH(G549,[1]怪物表!$A:$A,0),1),0)*AE549</f>
        <v>45</v>
      </c>
      <c r="AE549" s="77">
        <f t="shared" si="73"/>
        <v>45</v>
      </c>
    </row>
    <row r="550" spans="1:31" x14ac:dyDescent="0.45">
      <c r="A550" s="4"/>
      <c r="B550" s="7">
        <v>2993017</v>
      </c>
      <c r="C550" s="6" t="s">
        <v>212</v>
      </c>
      <c r="D550" s="4" t="s">
        <v>166</v>
      </c>
      <c r="E550" s="7">
        <v>60</v>
      </c>
      <c r="F550" s="4" t="s">
        <v>58</v>
      </c>
      <c r="G550" s="4">
        <f>IF(I550="",SUMIFS([1]怪物表!$A:$A,[1]怪物表!$B:$B,C550,[1]怪物表!$C:$C,D550),"")</f>
        <v>1299304</v>
      </c>
      <c r="H550" s="8" t="str">
        <f>IF(G550="","",INDEX([1]怪物表!$C:$C,MATCH(G550,[1]怪物表!$A:$A,0)))</f>
        <v>剑兵1</v>
      </c>
      <c r="I550" s="4"/>
      <c r="J550" s="4" t="str">
        <f>IF(I550="","",INDEX([1]怪物阵型表!$B:$B,MATCH(I550,[1]怪物阵型表!$A:$A,0)))</f>
        <v/>
      </c>
      <c r="K550" s="4"/>
      <c r="L550" s="4"/>
      <c r="M550" s="4"/>
      <c r="N550" s="4"/>
      <c r="O550" s="4" t="str">
        <f>IF(N550="","",INDEX([2]物品表!$B:$B,MATCH(N550,[2]物品表!$A:$A,0)))</f>
        <v/>
      </c>
      <c r="P550" s="4"/>
      <c r="Q550" s="7" t="s">
        <v>31</v>
      </c>
      <c r="R550" s="7" t="s">
        <v>29</v>
      </c>
      <c r="S550" s="9">
        <f>INDEX('#怪物刷新配置索引'!$E:$E,MATCH(E550&amp;"-"&amp;F550,'#怪物刷新配置索引'!$D:$D,0),1)</f>
        <v>2</v>
      </c>
      <c r="T550" s="4"/>
      <c r="U550" s="9">
        <f>INDEX('#怪物刷新配置索引'!$F:$F,MATCH(E550&amp;"-"&amp;F550,'#怪物刷新配置索引'!$D:$D,0),1)</f>
        <v>1</v>
      </c>
      <c r="V550" s="4" t="str">
        <f t="shared" si="71"/>
        <v/>
      </c>
      <c r="W550" s="4"/>
      <c r="X550" s="4"/>
      <c r="Y550" s="4"/>
      <c r="Z550" s="28"/>
      <c r="AA550" s="77">
        <f>COUNTIF([3]经验升级表!$C:$C,"&lt;="&amp;SUMIFS($AB$4:AB550,$C$4:C550,C550))</f>
        <v>0</v>
      </c>
      <c r="AB550" s="77">
        <f>IFERROR(INDEX([1]怪物表!$U:$U,MATCH(G550,[1]怪物表!$A:$A,0),1)*S550/U550,0)*AC550</f>
        <v>0</v>
      </c>
      <c r="AC550" s="77">
        <f t="shared" si="72"/>
        <v>30</v>
      </c>
      <c r="AD550" s="77">
        <f>IFERROR(INDEX([1]怪物表!$J:$J,MATCH(G550,[1]怪物表!$A:$A,0),1),0)*AE550</f>
        <v>60</v>
      </c>
      <c r="AE550" s="77">
        <f t="shared" si="73"/>
        <v>60</v>
      </c>
    </row>
    <row r="551" spans="1:31" x14ac:dyDescent="0.45">
      <c r="A551" s="4"/>
      <c r="B551" s="7">
        <v>2993018</v>
      </c>
      <c r="C551" s="6" t="s">
        <v>212</v>
      </c>
      <c r="D551" s="4" t="s">
        <v>167</v>
      </c>
      <c r="E551" s="7">
        <v>10</v>
      </c>
      <c r="F551" s="4" t="s">
        <v>58</v>
      </c>
      <c r="G551" s="4">
        <f>IF(I551="",SUMIFS([1]怪物表!$A:$A,[1]怪物表!$B:$B,C551,[1]怪物表!$C:$C,D551),"")</f>
        <v>1299306</v>
      </c>
      <c r="H551" s="8" t="str">
        <f>IF(G551="","",INDEX([1]怪物表!$C:$C,MATCH(G551,[1]怪物表!$A:$A,0)))</f>
        <v>骑兵1</v>
      </c>
      <c r="I551" s="4"/>
      <c r="J551" s="4" t="str">
        <f>IF(I551="","",INDEX([1]怪物阵型表!$B:$B,MATCH(I551,[1]怪物阵型表!$A:$A,0)))</f>
        <v/>
      </c>
      <c r="K551" s="4"/>
      <c r="L551" s="4"/>
      <c r="M551" s="4"/>
      <c r="N551" s="4"/>
      <c r="O551" s="4" t="str">
        <f>IF(N551="","",INDEX([2]物品表!$B:$B,MATCH(N551,[2]物品表!$A:$A,0)))</f>
        <v/>
      </c>
      <c r="P551" s="4"/>
      <c r="Q551" s="7" t="s">
        <v>31</v>
      </c>
      <c r="R551" s="7" t="s">
        <v>29</v>
      </c>
      <c r="S551" s="9">
        <f>INDEX('#怪物刷新配置索引'!$E:$E,MATCH(E551&amp;"-"&amp;F551,'#怪物刷新配置索引'!$D:$D,0),1)</f>
        <v>2</v>
      </c>
      <c r="T551" s="4"/>
      <c r="U551" s="9">
        <f>INDEX('#怪物刷新配置索引'!$F:$F,MATCH(E551&amp;"-"&amp;F551,'#怪物刷新配置索引'!$D:$D,0),1)</f>
        <v>6</v>
      </c>
      <c r="V551" s="4" t="str">
        <f t="shared" si="71"/>
        <v/>
      </c>
      <c r="W551" s="4"/>
      <c r="X551" s="4"/>
      <c r="Y551" s="4"/>
      <c r="Z551" s="28"/>
      <c r="AA551" s="77">
        <f>COUNTIF([3]经验升级表!$C:$C,"&lt;="&amp;SUMIFS($AB$4:AB551,$C$4:C551,C551))</f>
        <v>0</v>
      </c>
      <c r="AB551" s="77">
        <f>IFERROR(INDEX([1]怪物表!$U:$U,MATCH(G551,[1]怪物表!$A:$A,0),1)*S551/U551,0)*AC551</f>
        <v>0</v>
      </c>
      <c r="AC551" s="77">
        <f t="shared" si="72"/>
        <v>30</v>
      </c>
      <c r="AD551" s="77">
        <f>IFERROR(INDEX([1]怪物表!$J:$J,MATCH(G551,[1]怪物表!$A:$A,0),1),0)*AE551</f>
        <v>10</v>
      </c>
      <c r="AE551" s="77">
        <f t="shared" si="73"/>
        <v>10</v>
      </c>
    </row>
    <row r="552" spans="1:31" x14ac:dyDescent="0.45">
      <c r="A552" s="4"/>
      <c r="B552" s="7">
        <v>2993019</v>
      </c>
      <c r="C552" s="6" t="s">
        <v>212</v>
      </c>
      <c r="D552" s="4" t="s">
        <v>125</v>
      </c>
      <c r="E552" s="7">
        <v>45</v>
      </c>
      <c r="F552" s="4" t="s">
        <v>38</v>
      </c>
      <c r="G552" s="4">
        <f>IF(I552="",SUMIFS([1]怪物表!$A:$A,[1]怪物表!$B:$B,C552,[1]怪物表!$C:$C,D552),"")</f>
        <v>1299303</v>
      </c>
      <c r="H552" s="8" t="str">
        <f>IF(G552="","",INDEX([1]怪物表!$C:$C,MATCH(G552,[1]怪物表!$A:$A,0)))</f>
        <v>小熊</v>
      </c>
      <c r="I552" s="4"/>
      <c r="J552" s="4" t="str">
        <f>IF(I552="","",INDEX([1]怪物阵型表!$B:$B,MATCH(I552,[1]怪物阵型表!$A:$A,0)))</f>
        <v/>
      </c>
      <c r="K552" s="4"/>
      <c r="L552" s="4"/>
      <c r="M552" s="4"/>
      <c r="N552" s="4"/>
      <c r="O552" s="4" t="str">
        <f>IF(N552="","",INDEX([2]物品表!$B:$B,MATCH(N552,[2]物品表!$A:$A,0)))</f>
        <v/>
      </c>
      <c r="P552" s="4"/>
      <c r="Q552" s="7" t="s">
        <v>31</v>
      </c>
      <c r="R552" s="7" t="s">
        <v>29</v>
      </c>
      <c r="S552" s="9">
        <f>INDEX('#怪物刷新配置索引'!$E:$E,MATCH(E552&amp;"-"&amp;F552,'#怪物刷新配置索引'!$D:$D,0),1)</f>
        <v>3</v>
      </c>
      <c r="T552" s="4"/>
      <c r="U552" s="9">
        <f>INDEX('#怪物刷新配置索引'!$F:$F,MATCH(E552&amp;"-"&amp;F552,'#怪物刷新配置索引'!$D:$D,0),1)</f>
        <v>2</v>
      </c>
      <c r="V552" s="4" t="str">
        <f t="shared" si="71"/>
        <v/>
      </c>
      <c r="W552" s="4"/>
      <c r="X552" s="4"/>
      <c r="Y552" s="4"/>
      <c r="Z552" s="28"/>
      <c r="AA552" s="77">
        <f>COUNTIF([3]经验升级表!$C:$C,"&lt;="&amp;SUMIFS($AB$4:AB552,$C$4:C552,C552))</f>
        <v>0</v>
      </c>
      <c r="AB552" s="77">
        <f>IFERROR(INDEX([1]怪物表!$U:$U,MATCH(G552,[1]怪物表!$A:$A,0),1)*S552/U552,0)*AC552</f>
        <v>0</v>
      </c>
      <c r="AC552" s="77">
        <f t="shared" si="72"/>
        <v>30</v>
      </c>
      <c r="AD552" s="77">
        <f>IFERROR(INDEX([1]怪物表!$J:$J,MATCH(G552,[1]怪物表!$A:$A,0),1),0)*AE552</f>
        <v>45</v>
      </c>
      <c r="AE552" s="77">
        <f t="shared" si="73"/>
        <v>45</v>
      </c>
    </row>
    <row r="553" spans="1:31" x14ac:dyDescent="0.45">
      <c r="A553" s="4"/>
      <c r="B553" s="7">
        <v>2993020</v>
      </c>
      <c r="C553" s="6" t="s">
        <v>212</v>
      </c>
      <c r="D553" s="4" t="s">
        <v>125</v>
      </c>
      <c r="E553" s="7">
        <v>45</v>
      </c>
      <c r="F553" s="4" t="s">
        <v>38</v>
      </c>
      <c r="G553" s="4">
        <f>IF(I553="",SUMIFS([1]怪物表!$A:$A,[1]怪物表!$B:$B,C553,[1]怪物表!$C:$C,D553),"")</f>
        <v>1299303</v>
      </c>
      <c r="H553" s="8" t="str">
        <f>IF(G553="","",INDEX([1]怪物表!$C:$C,MATCH(G553,[1]怪物表!$A:$A,0)))</f>
        <v>小熊</v>
      </c>
      <c r="I553" s="4"/>
      <c r="J553" s="4" t="str">
        <f>IF(I553="","",INDEX([1]怪物阵型表!$B:$B,MATCH(I553,[1]怪物阵型表!$A:$A,0)))</f>
        <v/>
      </c>
      <c r="K553" s="4"/>
      <c r="L553" s="4"/>
      <c r="M553" s="4"/>
      <c r="N553" s="4"/>
      <c r="O553" s="4" t="str">
        <f>IF(N553="","",INDEX([2]物品表!$B:$B,MATCH(N553,[2]物品表!$A:$A,0)))</f>
        <v/>
      </c>
      <c r="P553" s="4"/>
      <c r="Q553" s="7" t="s">
        <v>31</v>
      </c>
      <c r="R553" s="7" t="s">
        <v>29</v>
      </c>
      <c r="S553" s="9">
        <f>INDEX('#怪物刷新配置索引'!$E:$E,MATCH(E553&amp;"-"&amp;F553,'#怪物刷新配置索引'!$D:$D,0),1)</f>
        <v>3</v>
      </c>
      <c r="T553" s="4"/>
      <c r="U553" s="9">
        <f>INDEX('#怪物刷新配置索引'!$F:$F,MATCH(E553&amp;"-"&amp;F553,'#怪物刷新配置索引'!$D:$D,0),1)</f>
        <v>2</v>
      </c>
      <c r="V553" s="4" t="str">
        <f t="shared" si="71"/>
        <v/>
      </c>
      <c r="W553" s="4"/>
      <c r="X553" s="4"/>
      <c r="Y553" s="4"/>
      <c r="Z553" s="28"/>
      <c r="AA553" s="77">
        <f>COUNTIF([3]经验升级表!$C:$C,"&lt;="&amp;SUMIFS($AB$4:AB553,$C$4:C553,C553))</f>
        <v>0</v>
      </c>
      <c r="AB553" s="77">
        <f>IFERROR(INDEX([1]怪物表!$U:$U,MATCH(G553,[1]怪物表!$A:$A,0),1)*S553/U553,0)*AC553</f>
        <v>0</v>
      </c>
      <c r="AC553" s="77">
        <f t="shared" si="72"/>
        <v>30</v>
      </c>
      <c r="AD553" s="77">
        <f>IFERROR(INDEX([1]怪物表!$J:$J,MATCH(G553,[1]怪物表!$A:$A,0),1),0)*AE553</f>
        <v>45</v>
      </c>
      <c r="AE553" s="77">
        <f t="shared" si="73"/>
        <v>45</v>
      </c>
    </row>
    <row r="554" spans="1:31" x14ac:dyDescent="0.45">
      <c r="A554" s="4"/>
      <c r="B554" s="7">
        <v>2993021</v>
      </c>
      <c r="C554" s="6" t="s">
        <v>212</v>
      </c>
      <c r="D554" s="4" t="s">
        <v>125</v>
      </c>
      <c r="E554" s="7">
        <v>30</v>
      </c>
      <c r="F554" s="4" t="s">
        <v>38</v>
      </c>
      <c r="G554" s="4">
        <f>IF(I554="",SUMIFS([1]怪物表!$A:$A,[1]怪物表!$B:$B,C554,[1]怪物表!$C:$C,D554),"")</f>
        <v>1299303</v>
      </c>
      <c r="H554" s="8" t="str">
        <f>IF(G554="","",INDEX([1]怪物表!$C:$C,MATCH(G554,[1]怪物表!$A:$A,0)))</f>
        <v>小熊</v>
      </c>
      <c r="I554" s="4"/>
      <c r="J554" s="4" t="str">
        <f>IF(I554="","",INDEX([1]怪物阵型表!$B:$B,MATCH(I554,[1]怪物阵型表!$A:$A,0)))</f>
        <v/>
      </c>
      <c r="K554" s="4"/>
      <c r="L554" s="4"/>
      <c r="M554" s="4"/>
      <c r="N554" s="4"/>
      <c r="O554" s="4" t="str">
        <f>IF(N554="","",INDEX([2]物品表!$B:$B,MATCH(N554,[2]物品表!$A:$A,0)))</f>
        <v/>
      </c>
      <c r="P554" s="4"/>
      <c r="Q554" s="7" t="s">
        <v>31</v>
      </c>
      <c r="R554" s="7" t="s">
        <v>29</v>
      </c>
      <c r="S554" s="9">
        <f>INDEX('#怪物刷新配置索引'!$E:$E,MATCH(E554&amp;"-"&amp;F554,'#怪物刷新配置索引'!$D:$D,0),1)</f>
        <v>2</v>
      </c>
      <c r="T554" s="4"/>
      <c r="U554" s="9">
        <f>INDEX('#怪物刷新配置索引'!$F:$F,MATCH(E554&amp;"-"&amp;F554,'#怪物刷新配置索引'!$D:$D,0),1)</f>
        <v>2</v>
      </c>
      <c r="V554" s="4" t="str">
        <f t="shared" si="71"/>
        <v/>
      </c>
      <c r="W554" s="4"/>
      <c r="X554" s="4"/>
      <c r="Y554" s="4"/>
      <c r="Z554" s="28"/>
      <c r="AA554" s="77">
        <f>COUNTIF([3]经验升级表!$C:$C,"&lt;="&amp;SUMIFS($AB$4:AB554,$C$4:C554,C554))</f>
        <v>0</v>
      </c>
      <c r="AB554" s="77">
        <f>IFERROR(INDEX([1]怪物表!$U:$U,MATCH(G554,[1]怪物表!$A:$A,0),1)*S554/U554,0)*AC554</f>
        <v>0</v>
      </c>
      <c r="AC554" s="77">
        <f t="shared" si="72"/>
        <v>30</v>
      </c>
      <c r="AD554" s="77">
        <f>IFERROR(INDEX([1]怪物表!$J:$J,MATCH(G554,[1]怪物表!$A:$A,0),1),0)*AE554</f>
        <v>30</v>
      </c>
      <c r="AE554" s="77">
        <f t="shared" si="73"/>
        <v>30</v>
      </c>
    </row>
    <row r="555" spans="1:31" x14ac:dyDescent="0.45">
      <c r="A555" s="4"/>
      <c r="B555" s="7">
        <v>2993022</v>
      </c>
      <c r="C555" s="6" t="s">
        <v>212</v>
      </c>
      <c r="D555" s="4" t="s">
        <v>167</v>
      </c>
      <c r="E555" s="7">
        <v>10</v>
      </c>
      <c r="F555" s="4" t="s">
        <v>38</v>
      </c>
      <c r="G555" s="4">
        <f>IF(I555="",SUMIFS([1]怪物表!$A:$A,[1]怪物表!$B:$B,C555,[1]怪物表!$C:$C,D555),"")</f>
        <v>1299306</v>
      </c>
      <c r="H555" s="8" t="str">
        <f>IF(G555="","",INDEX([1]怪物表!$C:$C,MATCH(G555,[1]怪物表!$A:$A,0)))</f>
        <v>骑兵1</v>
      </c>
      <c r="I555" s="4"/>
      <c r="J555" s="4" t="str">
        <f>IF(I555="","",INDEX([1]怪物阵型表!$B:$B,MATCH(I555,[1]怪物阵型表!$A:$A,0)))</f>
        <v/>
      </c>
      <c r="K555" s="4"/>
      <c r="L555" s="4"/>
      <c r="M555" s="4"/>
      <c r="N555" s="4"/>
      <c r="O555" s="4" t="str">
        <f>IF(N555="","",INDEX([2]物品表!$B:$B,MATCH(N555,[2]物品表!$A:$A,0)))</f>
        <v/>
      </c>
      <c r="P555" s="4"/>
      <c r="Q555" s="7" t="s">
        <v>31</v>
      </c>
      <c r="R555" s="7" t="s">
        <v>29</v>
      </c>
      <c r="S555" s="9">
        <f>INDEX('#怪物刷新配置索引'!$E:$E,MATCH(E555&amp;"-"&amp;F555,'#怪物刷新配置索引'!$D:$D,0),1)</f>
        <v>2</v>
      </c>
      <c r="T555" s="4"/>
      <c r="U555" s="9">
        <f>INDEX('#怪物刷新配置索引'!$F:$F,MATCH(E555&amp;"-"&amp;F555,'#怪物刷新配置索引'!$D:$D,0),1)</f>
        <v>6</v>
      </c>
      <c r="V555" s="4" t="str">
        <f t="shared" si="71"/>
        <v/>
      </c>
      <c r="W555" s="4"/>
      <c r="X555" s="4"/>
      <c r="Y555" s="4"/>
      <c r="Z555" s="28"/>
      <c r="AA555" s="77">
        <f>COUNTIF([3]经验升级表!$C:$C,"&lt;="&amp;SUMIFS($AB$4:AB555,$C$4:C555,C555))</f>
        <v>0</v>
      </c>
      <c r="AB555" s="77">
        <f>IFERROR(INDEX([1]怪物表!$U:$U,MATCH(G555,[1]怪物表!$A:$A,0),1)*S555/U555,0)*AC555</f>
        <v>0</v>
      </c>
      <c r="AC555" s="77">
        <f t="shared" si="72"/>
        <v>30</v>
      </c>
      <c r="AD555" s="77">
        <f>IFERROR(INDEX([1]怪物表!$J:$J,MATCH(G555,[1]怪物表!$A:$A,0),1),0)*AE555</f>
        <v>10</v>
      </c>
      <c r="AE555" s="77">
        <f t="shared" si="73"/>
        <v>10</v>
      </c>
    </row>
    <row r="556" spans="1:31" s="46" customFormat="1" x14ac:dyDescent="0.45">
      <c r="A556" s="20"/>
      <c r="B556" s="21">
        <v>2993023</v>
      </c>
      <c r="C556" s="22" t="s">
        <v>212</v>
      </c>
      <c r="D556" s="20" t="s">
        <v>171</v>
      </c>
      <c r="E556" s="21"/>
      <c r="F556" s="20">
        <v>150</v>
      </c>
      <c r="G556" s="20">
        <f>IF(I556="",SUMIFS([1]怪物表!$A:$A,[1]怪物表!$B:$B,C556,[1]怪物表!$C:$C,D556),"")</f>
        <v>1299311</v>
      </c>
      <c r="H556" s="23" t="str">
        <f>IF(G556="","",INDEX([1]怪物表!$C:$C,MATCH(G556,[1]怪物表!$A:$A,0)))</f>
        <v>大熊</v>
      </c>
      <c r="I556" s="20" t="s">
        <v>54</v>
      </c>
      <c r="J556" s="20" t="str">
        <f>IF(I556="","",INDEX([1]怪物阵型表!$B:$B,MATCH(I556,[1]怪物阵型表!$A:$A,0)))</f>
        <v/>
      </c>
      <c r="K556" s="20"/>
      <c r="L556" s="20"/>
      <c r="M556" s="20"/>
      <c r="N556" s="20"/>
      <c r="O556" s="20" t="str">
        <f>IF(N556="","",INDEX([2]物品表!$B:$B,MATCH(N556,[2]物品表!$A:$A,0)))</f>
        <v/>
      </c>
      <c r="P556" s="20"/>
      <c r="Q556" s="21" t="s">
        <v>120</v>
      </c>
      <c r="R556" s="21" t="s">
        <v>29</v>
      </c>
      <c r="S556" s="24">
        <v>1</v>
      </c>
      <c r="T556" s="20"/>
      <c r="U556" s="24">
        <v>0</v>
      </c>
      <c r="V556" s="20" t="str">
        <f t="shared" si="71"/>
        <v/>
      </c>
      <c r="W556" s="20"/>
      <c r="X556" s="20"/>
      <c r="Y556" s="20"/>
      <c r="Z556" s="79"/>
      <c r="AA556" s="79">
        <f>COUNTIF([3]经验升级表!$C:$C,"&lt;="&amp;SUMIFS($AB$4:AB556,$C$4:C556,C556))</f>
        <v>0</v>
      </c>
      <c r="AB556" s="79">
        <f>IFERROR(INDEX([1]怪物表!$U:$U,MATCH(G556,[1]怪物表!$A:$A,0),1)*S556/U556,0)*AC556</f>
        <v>0</v>
      </c>
      <c r="AC556" s="79">
        <f t="shared" si="72"/>
        <v>1</v>
      </c>
      <c r="AD556" s="79">
        <f>IFERROR(INDEX([1]怪物表!$J:$J,MATCH(G556,[1]怪物表!$A:$A,0),1),0)*AE556</f>
        <v>0</v>
      </c>
      <c r="AE556" s="79">
        <f t="shared" si="73"/>
        <v>0</v>
      </c>
    </row>
    <row r="557" spans="1:31" x14ac:dyDescent="0.45">
      <c r="A557" s="4"/>
      <c r="B557" s="7">
        <v>2993024</v>
      </c>
      <c r="C557" s="6" t="s">
        <v>212</v>
      </c>
      <c r="D557" s="4" t="s">
        <v>125</v>
      </c>
      <c r="E557" s="7">
        <v>45</v>
      </c>
      <c r="F557" s="4" t="s">
        <v>39</v>
      </c>
      <c r="G557" s="4">
        <f>IF(I557="",SUMIFS([1]怪物表!$A:$A,[1]怪物表!$B:$B,C557,[1]怪物表!$C:$C,D557),"")</f>
        <v>1299303</v>
      </c>
      <c r="H557" s="8" t="str">
        <f>IF(G557="","",INDEX([1]怪物表!$C:$C,MATCH(G557,[1]怪物表!$A:$A,0)))</f>
        <v>小熊</v>
      </c>
      <c r="I557" s="4"/>
      <c r="J557" s="4" t="str">
        <f>IF(I557="","",INDEX([1]怪物阵型表!$B:$B,MATCH(I557,[1]怪物阵型表!$A:$A,0)))</f>
        <v/>
      </c>
      <c r="K557" s="4"/>
      <c r="L557" s="4"/>
      <c r="M557" s="4"/>
      <c r="N557" s="4"/>
      <c r="O557" s="4" t="str">
        <f>IF(N557="","",INDEX([2]物品表!$B:$B,MATCH(N557,[2]物品表!$A:$A,0)))</f>
        <v/>
      </c>
      <c r="P557" s="4"/>
      <c r="Q557" s="7" t="s">
        <v>31</v>
      </c>
      <c r="R557" s="7" t="s">
        <v>29</v>
      </c>
      <c r="S557" s="9">
        <f>INDEX('#怪物刷新配置索引'!$E:$E,MATCH(E557&amp;"-"&amp;F557,'#怪物刷新配置索引'!$D:$D,0),1)</f>
        <v>3</v>
      </c>
      <c r="T557" s="4"/>
      <c r="U557" s="9">
        <f>INDEX('#怪物刷新配置索引'!$F:$F,MATCH(E557&amp;"-"&amp;F557,'#怪物刷新配置索引'!$D:$D,0),1)</f>
        <v>2</v>
      </c>
      <c r="V557" s="4" t="str">
        <f t="shared" si="71"/>
        <v/>
      </c>
      <c r="W557" s="4"/>
      <c r="X557" s="4"/>
      <c r="Y557" s="4"/>
      <c r="Z557" s="28"/>
      <c r="AA557" s="77">
        <f>COUNTIF([3]经验升级表!$C:$C,"&lt;="&amp;SUMIFS($AB$4:AB557,$C$4:C557,C557))</f>
        <v>0</v>
      </c>
      <c r="AB557" s="77">
        <f>IFERROR(INDEX([1]怪物表!$U:$U,MATCH(G557,[1]怪物表!$A:$A,0),1)*S557/U557,0)*AC557</f>
        <v>0</v>
      </c>
      <c r="AC557" s="77">
        <f t="shared" si="72"/>
        <v>30</v>
      </c>
      <c r="AD557" s="77">
        <f>IFERROR(INDEX([1]怪物表!$J:$J,MATCH(G557,[1]怪物表!$A:$A,0),1),0)*AE557</f>
        <v>45</v>
      </c>
      <c r="AE557" s="77">
        <f t="shared" si="73"/>
        <v>45</v>
      </c>
    </row>
    <row r="558" spans="1:31" x14ac:dyDescent="0.45">
      <c r="A558" s="4"/>
      <c r="B558" s="7">
        <v>2993025</v>
      </c>
      <c r="C558" s="6" t="s">
        <v>212</v>
      </c>
      <c r="D558" s="4" t="s">
        <v>125</v>
      </c>
      <c r="E558" s="7">
        <v>10</v>
      </c>
      <c r="F558" s="4" t="s">
        <v>39</v>
      </c>
      <c r="G558" s="4">
        <f>IF(I558="",SUMIFS([1]怪物表!$A:$A,[1]怪物表!$B:$B,C558,[1]怪物表!$C:$C,D558),"")</f>
        <v>1299303</v>
      </c>
      <c r="H558" s="8" t="str">
        <f>IF(G558="","",INDEX([1]怪物表!$C:$C,MATCH(G558,[1]怪物表!$A:$A,0)))</f>
        <v>小熊</v>
      </c>
      <c r="I558" s="4"/>
      <c r="J558" s="4" t="str">
        <f>IF(I558="","",INDEX([1]怪物阵型表!$B:$B,MATCH(I558,[1]怪物阵型表!$A:$A,0)))</f>
        <v/>
      </c>
      <c r="K558" s="4"/>
      <c r="L558" s="4"/>
      <c r="M558" s="4"/>
      <c r="N558" s="4"/>
      <c r="O558" s="4" t="str">
        <f>IF(N558="","",INDEX([2]物品表!$B:$B,MATCH(N558,[2]物品表!$A:$A,0)))</f>
        <v/>
      </c>
      <c r="P558" s="4"/>
      <c r="Q558" s="7" t="s">
        <v>31</v>
      </c>
      <c r="R558" s="7" t="s">
        <v>29</v>
      </c>
      <c r="S558" s="9">
        <f>INDEX('#怪物刷新配置索引'!$E:$E,MATCH(E558&amp;"-"&amp;F558,'#怪物刷新配置索引'!$D:$D,0),1)</f>
        <v>2</v>
      </c>
      <c r="T558" s="4"/>
      <c r="U558" s="9">
        <f>INDEX('#怪物刷新配置索引'!$F:$F,MATCH(E558&amp;"-"&amp;F558,'#怪物刷新配置索引'!$D:$D,0),1)</f>
        <v>6</v>
      </c>
      <c r="V558" s="4" t="str">
        <f t="shared" si="71"/>
        <v/>
      </c>
      <c r="W558" s="4"/>
      <c r="X558" s="4"/>
      <c r="Y558" s="4"/>
      <c r="Z558" s="28"/>
      <c r="AA558" s="77">
        <f>COUNTIF([3]经验升级表!$C:$C,"&lt;="&amp;SUMIFS($AB$4:AB558,$C$4:C558,C558))</f>
        <v>0</v>
      </c>
      <c r="AB558" s="77">
        <f>IFERROR(INDEX([1]怪物表!$U:$U,MATCH(G558,[1]怪物表!$A:$A,0),1)*S558/U558,0)*AC558</f>
        <v>0</v>
      </c>
      <c r="AC558" s="77">
        <f t="shared" si="72"/>
        <v>30</v>
      </c>
      <c r="AD558" s="77">
        <f>IFERROR(INDEX([1]怪物表!$J:$J,MATCH(G558,[1]怪物表!$A:$A,0),1),0)*AE558</f>
        <v>10</v>
      </c>
      <c r="AE558" s="77">
        <f t="shared" si="73"/>
        <v>10</v>
      </c>
    </row>
    <row r="559" spans="1:31" x14ac:dyDescent="0.45">
      <c r="A559" s="4"/>
      <c r="B559" s="7">
        <v>2993026</v>
      </c>
      <c r="C559" s="6" t="s">
        <v>212</v>
      </c>
      <c r="D559" s="4" t="s">
        <v>125</v>
      </c>
      <c r="E559" s="7">
        <v>60</v>
      </c>
      <c r="F559" s="4" t="s">
        <v>39</v>
      </c>
      <c r="G559" s="4">
        <f>IF(I559="",SUMIFS([1]怪物表!$A:$A,[1]怪物表!$B:$B,C559,[1]怪物表!$C:$C,D559),"")</f>
        <v>1299303</v>
      </c>
      <c r="H559" s="8" t="str">
        <f>IF(G559="","",INDEX([1]怪物表!$C:$C,MATCH(G559,[1]怪物表!$A:$A,0)))</f>
        <v>小熊</v>
      </c>
      <c r="I559" s="4"/>
      <c r="J559" s="4" t="str">
        <f>IF(I559="","",INDEX([1]怪物阵型表!$B:$B,MATCH(I559,[1]怪物阵型表!$A:$A,0)))</f>
        <v/>
      </c>
      <c r="K559" s="4"/>
      <c r="L559" s="4"/>
      <c r="M559" s="4"/>
      <c r="N559" s="4"/>
      <c r="O559" s="4" t="str">
        <f>IF(N559="","",INDEX([2]物品表!$B:$B,MATCH(N559,[2]物品表!$A:$A,0)))</f>
        <v/>
      </c>
      <c r="P559" s="4"/>
      <c r="Q559" s="7" t="s">
        <v>31</v>
      </c>
      <c r="R559" s="7" t="s">
        <v>29</v>
      </c>
      <c r="S559" s="9">
        <f>INDEX('#怪物刷新配置索引'!$E:$E,MATCH(E559&amp;"-"&amp;F559,'#怪物刷新配置索引'!$D:$D,0),1)</f>
        <v>2</v>
      </c>
      <c r="T559" s="4"/>
      <c r="U559" s="9">
        <f>INDEX('#怪物刷新配置索引'!$F:$F,MATCH(E559&amp;"-"&amp;F559,'#怪物刷新配置索引'!$D:$D,0),1)</f>
        <v>1</v>
      </c>
      <c r="V559" s="4" t="str">
        <f t="shared" si="71"/>
        <v/>
      </c>
      <c r="W559" s="4"/>
      <c r="X559" s="4"/>
      <c r="Y559" s="4"/>
      <c r="Z559" s="28"/>
      <c r="AA559" s="77">
        <f>COUNTIF([3]经验升级表!$C:$C,"&lt;="&amp;SUMIFS($AB$4:AB559,$C$4:C559,C559))</f>
        <v>0</v>
      </c>
      <c r="AB559" s="77">
        <f>IFERROR(INDEX([1]怪物表!$U:$U,MATCH(G559,[1]怪物表!$A:$A,0),1)*S559/U559,0)*AC559</f>
        <v>0</v>
      </c>
      <c r="AC559" s="77">
        <f t="shared" si="72"/>
        <v>30</v>
      </c>
      <c r="AD559" s="77">
        <f>IFERROR(INDEX([1]怪物表!$J:$J,MATCH(G559,[1]怪物表!$A:$A,0),1),0)*AE559</f>
        <v>60</v>
      </c>
      <c r="AE559" s="77">
        <f t="shared" si="73"/>
        <v>60</v>
      </c>
    </row>
    <row r="560" spans="1:31" x14ac:dyDescent="0.45">
      <c r="A560" s="4"/>
      <c r="B560" s="7">
        <v>2993027</v>
      </c>
      <c r="C560" s="6" t="s">
        <v>212</v>
      </c>
      <c r="D560" s="4" t="s">
        <v>170</v>
      </c>
      <c r="E560" s="7">
        <v>10</v>
      </c>
      <c r="F560" s="4" t="s">
        <v>39</v>
      </c>
      <c r="G560" s="4">
        <f>IF(I560="",SUMIFS([1]怪物表!$A:$A,[1]怪物表!$B:$B,C560,[1]怪物表!$C:$C,D560),"")</f>
        <v>1299307</v>
      </c>
      <c r="H560" s="8" t="str">
        <f>IF(G560="","",INDEX([1]怪物表!$C:$C,MATCH(G560,[1]怪物表!$A:$A,0)))</f>
        <v>骑兵2（灰）</v>
      </c>
      <c r="I560" s="4"/>
      <c r="J560" s="4" t="str">
        <f>IF(I560="","",INDEX([1]怪物阵型表!$B:$B,MATCH(I560,[1]怪物阵型表!$A:$A,0)))</f>
        <v/>
      </c>
      <c r="K560" s="4"/>
      <c r="L560" s="4"/>
      <c r="M560" s="4"/>
      <c r="N560" s="4"/>
      <c r="O560" s="4" t="str">
        <f>IF(N560="","",INDEX([2]物品表!$B:$B,MATCH(N560,[2]物品表!$A:$A,0)))</f>
        <v/>
      </c>
      <c r="P560" s="4"/>
      <c r="Q560" s="7" t="s">
        <v>31</v>
      </c>
      <c r="R560" s="7" t="s">
        <v>29</v>
      </c>
      <c r="S560" s="9">
        <f>INDEX('#怪物刷新配置索引'!$E:$E,MATCH(E560&amp;"-"&amp;F560,'#怪物刷新配置索引'!$D:$D,0),1)</f>
        <v>2</v>
      </c>
      <c r="T560" s="4"/>
      <c r="U560" s="9">
        <f>INDEX('#怪物刷新配置索引'!$F:$F,MATCH(E560&amp;"-"&amp;F560,'#怪物刷新配置索引'!$D:$D,0),1)</f>
        <v>6</v>
      </c>
      <c r="V560" s="4" t="str">
        <f t="shared" si="71"/>
        <v/>
      </c>
      <c r="W560" s="4"/>
      <c r="X560" s="4"/>
      <c r="Y560" s="4"/>
      <c r="Z560" s="28"/>
      <c r="AA560" s="77">
        <f>COUNTIF([3]经验升级表!$C:$C,"&lt;="&amp;SUMIFS($AB$4:AB560,$C$4:C560,C560))</f>
        <v>0</v>
      </c>
      <c r="AB560" s="77">
        <f>IFERROR(INDEX([1]怪物表!$U:$U,MATCH(G560,[1]怪物表!$A:$A,0),1)*S560/U560,0)*AC560</f>
        <v>0</v>
      </c>
      <c r="AC560" s="77">
        <f t="shared" si="72"/>
        <v>30</v>
      </c>
      <c r="AD560" s="77">
        <f>IFERROR(INDEX([1]怪物表!$J:$J,MATCH(G560,[1]怪物表!$A:$A,0),1),0)*AE560</f>
        <v>10</v>
      </c>
      <c r="AE560" s="77">
        <f t="shared" si="73"/>
        <v>10</v>
      </c>
    </row>
    <row r="561" spans="1:46" x14ac:dyDescent="0.45">
      <c r="A561" s="4"/>
      <c r="B561" s="7">
        <v>2993028</v>
      </c>
      <c r="C561" s="6" t="s">
        <v>212</v>
      </c>
      <c r="D561" s="4"/>
      <c r="E561" s="7"/>
      <c r="F561" s="4">
        <v>180</v>
      </c>
      <c r="G561" s="4"/>
      <c r="H561" s="8"/>
      <c r="I561" s="4"/>
      <c r="J561" s="4" t="str">
        <f>IF(I561="","",INDEX([1]怪物阵型表!$B:$B,MATCH(I561,[1]怪物阵型表!$A:$A,0)))</f>
        <v/>
      </c>
      <c r="K561" s="4">
        <v>299305</v>
      </c>
      <c r="L561" s="25" t="str" cm="1">
        <f t="array" ref="L561">INDEX(怪物链表!A:C,MATCH(怪物刷新表!K561&amp;C561,怪物链表!A:A&amp;怪物链表!C:C,),2)</f>
        <v>平滑_高级_50</v>
      </c>
      <c r="M561" s="4" t="str" cm="1">
        <f t="array" ref="M561">INDEX(怪物链表!A:D,MATCH(怪物刷新表!L561&amp;K561,怪物链表!B:B&amp;怪物链表!A:A,),4)</f>
        <v>180-210</v>
      </c>
      <c r="N561" s="4"/>
      <c r="O561" s="4" t="str">
        <f>IF(N561="","",INDEX([2]物品表!$B:$B,MATCH(N561,[2]物品表!$A:$A,0)))</f>
        <v/>
      </c>
      <c r="P561" s="4"/>
      <c r="Q561" s="7" t="s">
        <v>120</v>
      </c>
      <c r="R561" s="7" t="s">
        <v>29</v>
      </c>
      <c r="S561" s="9">
        <v>1</v>
      </c>
      <c r="T561" s="4"/>
      <c r="U561" s="9">
        <v>0</v>
      </c>
      <c r="V561" s="4" t="str">
        <f t="shared" si="71"/>
        <v/>
      </c>
      <c r="W561" s="4"/>
      <c r="X561" s="4"/>
      <c r="Y561" s="4"/>
      <c r="Z561" s="28"/>
      <c r="AA561" s="77">
        <f>COUNTIF([3]经验升级表!$C:$C,"&lt;="&amp;SUMIFS($AB$4:AB561,$C$4:C561,C561))</f>
        <v>0</v>
      </c>
      <c r="AB561" s="77">
        <f>IFERROR(INDEX([1]怪物表!$U:$U,MATCH(G561,[1]怪物表!$A:$A,0),1)*S561/U561,0)*AC561</f>
        <v>0</v>
      </c>
      <c r="AC561" s="77">
        <f t="shared" si="72"/>
        <v>1</v>
      </c>
      <c r="AD561" s="77">
        <f>IFERROR(INDEX([1]怪物表!$J:$J,MATCH(G561,[1]怪物表!$A:$A,0),1),0)*AE561</f>
        <v>0</v>
      </c>
      <c r="AE561" s="77">
        <f t="shared" si="73"/>
        <v>0</v>
      </c>
    </row>
    <row r="562" spans="1:46" x14ac:dyDescent="0.45">
      <c r="A562" s="4"/>
      <c r="B562" s="7">
        <v>2993029</v>
      </c>
      <c r="C562" s="6" t="s">
        <v>212</v>
      </c>
      <c r="D562" s="4" t="s">
        <v>166</v>
      </c>
      <c r="E562" s="7">
        <v>60</v>
      </c>
      <c r="F562" s="4" t="s">
        <v>46</v>
      </c>
      <c r="G562" s="4">
        <f>IF(I562="",SUMIFS([1]怪物表!$A:$A,[1]怪物表!$B:$B,C562,[1]怪物表!$C:$C,D562),"")</f>
        <v>1299304</v>
      </c>
      <c r="H562" s="8" t="str">
        <f>IF(G562="","",INDEX([1]怪物表!$C:$C,MATCH(G562,[1]怪物表!$A:$A,0)))</f>
        <v>剑兵1</v>
      </c>
      <c r="I562" s="4"/>
      <c r="J562" s="4" t="str">
        <f>IF(I562="","",INDEX([1]怪物阵型表!$B:$B,MATCH(I562,[1]怪物阵型表!$A:$A,0)))</f>
        <v/>
      </c>
      <c r="K562" s="4"/>
      <c r="L562" s="4"/>
      <c r="M562" s="4"/>
      <c r="N562" s="4"/>
      <c r="O562" s="4" t="str">
        <f>IF(N562="","",INDEX([2]物品表!$B:$B,MATCH(N562,[2]物品表!$A:$A,0)))</f>
        <v/>
      </c>
      <c r="P562" s="4"/>
      <c r="Q562" s="7" t="s">
        <v>31</v>
      </c>
      <c r="R562" s="7" t="s">
        <v>29</v>
      </c>
      <c r="S562" s="9">
        <f>INDEX('#怪物刷新配置索引'!$E:$E,MATCH(E562&amp;"-"&amp;F562,'#怪物刷新配置索引'!$D:$D,0),1)</f>
        <v>2</v>
      </c>
      <c r="T562" s="4"/>
      <c r="U562" s="9">
        <f>INDEX('#怪物刷新配置索引'!$F:$F,MATCH(E562&amp;"-"&amp;F562,'#怪物刷新配置索引'!$D:$D,0),1)</f>
        <v>1</v>
      </c>
      <c r="V562" s="4" t="str">
        <f t="shared" si="71"/>
        <v/>
      </c>
      <c r="W562" s="4"/>
      <c r="X562" s="7"/>
      <c r="Y562" s="4"/>
      <c r="Z562" s="28"/>
      <c r="AA562" s="77">
        <f>COUNTIF([3]经验升级表!$C:$C,"&lt;="&amp;SUMIFS($AB$4:AB562,$C$4:C562,C562))</f>
        <v>0</v>
      </c>
      <c r="AB562" s="77">
        <f>IFERROR(INDEX([1]怪物表!$U:$U,MATCH(G562,[1]怪物表!$A:$A,0),1)*S562/U562,0)*AC562</f>
        <v>0</v>
      </c>
      <c r="AC562" s="77">
        <f t="shared" si="72"/>
        <v>30</v>
      </c>
      <c r="AD562" s="77">
        <f>IFERROR(INDEX([1]怪物表!$J:$J,MATCH(G562,[1]怪物表!$A:$A,0),1),0)*AE562</f>
        <v>60</v>
      </c>
      <c r="AE562" s="77">
        <f t="shared" si="73"/>
        <v>60</v>
      </c>
    </row>
    <row r="563" spans="1:46" x14ac:dyDescent="0.45">
      <c r="A563" s="4"/>
      <c r="B563" s="7">
        <v>2993030</v>
      </c>
      <c r="C563" s="6" t="s">
        <v>212</v>
      </c>
      <c r="D563" s="4" t="s">
        <v>166</v>
      </c>
      <c r="E563" s="7">
        <v>90</v>
      </c>
      <c r="F563" s="4" t="s">
        <v>46</v>
      </c>
      <c r="G563" s="4">
        <f>IF(I563="",SUMIFS([1]怪物表!$A:$A,[1]怪物表!$B:$B,C563,[1]怪物表!$C:$C,D563),"")</f>
        <v>1299304</v>
      </c>
      <c r="H563" s="8" t="str">
        <f>IF(G563="","",INDEX([1]怪物表!$C:$C,MATCH(G563,[1]怪物表!$A:$A,0)))</f>
        <v>剑兵1</v>
      </c>
      <c r="I563" s="4"/>
      <c r="J563" s="4" t="str">
        <f>IF(I563="","",INDEX([1]怪物阵型表!$B:$B,MATCH(I563,[1]怪物阵型表!$A:$A,0)))</f>
        <v/>
      </c>
      <c r="K563" s="4"/>
      <c r="L563" s="4"/>
      <c r="M563" s="4"/>
      <c r="N563" s="4"/>
      <c r="O563" s="4" t="str">
        <f>IF(N563="","",INDEX([2]物品表!$B:$B,MATCH(N563,[2]物品表!$A:$A,0)))</f>
        <v/>
      </c>
      <c r="P563" s="4"/>
      <c r="Q563" s="7" t="s">
        <v>31</v>
      </c>
      <c r="R563" s="7" t="s">
        <v>29</v>
      </c>
      <c r="S563" s="9">
        <f>INDEX('#怪物刷新配置索引'!$E:$E,MATCH(E563&amp;"-"&amp;F563,'#怪物刷新配置索引'!$D:$D,0),1)</f>
        <v>3</v>
      </c>
      <c r="T563" s="4"/>
      <c r="U563" s="9">
        <f>INDEX('#怪物刷新配置索引'!$F:$F,MATCH(E563&amp;"-"&amp;F563,'#怪物刷新配置索引'!$D:$D,0),1)</f>
        <v>1</v>
      </c>
      <c r="V563" s="7" t="str">
        <f t="shared" si="71"/>
        <v/>
      </c>
      <c r="W563" s="4"/>
      <c r="X563" s="4"/>
      <c r="Y563" s="4"/>
      <c r="Z563" s="28"/>
      <c r="AA563" s="77">
        <f>COUNTIF([3]经验升级表!$C:$C,"&lt;="&amp;SUMIFS($AB$4:AB563,$C$4:C563,C563))</f>
        <v>0</v>
      </c>
      <c r="AB563" s="77">
        <f>IFERROR(INDEX([1]怪物表!$U:$U,MATCH(G563,[1]怪物表!$A:$A,0),1)*S563/U563,0)*AC563</f>
        <v>0</v>
      </c>
      <c r="AC563" s="77">
        <f t="shared" si="72"/>
        <v>30</v>
      </c>
      <c r="AD563" s="77">
        <f>IFERROR(INDEX([1]怪物表!$J:$J,MATCH(G563,[1]怪物表!$A:$A,0),1),0)*AE563</f>
        <v>90</v>
      </c>
      <c r="AE563" s="77">
        <f t="shared" si="73"/>
        <v>90</v>
      </c>
    </row>
    <row r="564" spans="1:46" x14ac:dyDescent="0.45">
      <c r="A564" s="4"/>
      <c r="B564" s="7">
        <v>2993031</v>
      </c>
      <c r="C564" s="6" t="s">
        <v>212</v>
      </c>
      <c r="D564" s="4" t="s">
        <v>125</v>
      </c>
      <c r="E564" s="7">
        <v>40</v>
      </c>
      <c r="F564" s="4" t="s">
        <v>46</v>
      </c>
      <c r="G564" s="4">
        <f>IF(I564="",SUMIFS([1]怪物表!$A:$A,[1]怪物表!$B:$B,C564,[1]怪物表!$C:$C,D564),"")</f>
        <v>1299303</v>
      </c>
      <c r="H564" s="8" t="str">
        <f>IF(G564="","",INDEX([1]怪物表!$C:$C,MATCH(G564,[1]怪物表!$A:$A,0)))</f>
        <v>小熊</v>
      </c>
      <c r="I564" s="4"/>
      <c r="J564" s="4" t="str">
        <f>IF(I564="","",INDEX([1]怪物阵型表!$B:$B,MATCH(I564,[1]怪物阵型表!$A:$A,0)))</f>
        <v/>
      </c>
      <c r="K564" s="4"/>
      <c r="L564" s="4"/>
      <c r="M564" s="4"/>
      <c r="N564" s="4"/>
      <c r="O564" s="4" t="str">
        <f>IF(N564="","",INDEX([2]物品表!$B:$B,MATCH(N564,[2]物品表!$A:$A,0)))</f>
        <v/>
      </c>
      <c r="P564" s="4"/>
      <c r="Q564" s="7" t="s">
        <v>31</v>
      </c>
      <c r="R564" s="7" t="s">
        <v>29</v>
      </c>
      <c r="S564" s="9">
        <f>INDEX('#怪物刷新配置索引'!$E:$E,MATCH(E564&amp;"-"&amp;F564,'#怪物刷新配置索引'!$D:$D,0),1)</f>
        <v>4</v>
      </c>
      <c r="T564" s="4"/>
      <c r="U564" s="9">
        <f>INDEX('#怪物刷新配置索引'!$F:$F,MATCH(E564&amp;"-"&amp;F564,'#怪物刷新配置索引'!$D:$D,0),1)</f>
        <v>3</v>
      </c>
      <c r="V564" s="4" t="str">
        <f t="shared" si="71"/>
        <v/>
      </c>
      <c r="W564" s="4"/>
      <c r="X564" s="7"/>
      <c r="Y564" s="7"/>
      <c r="Z564" s="28"/>
      <c r="AA564" s="77">
        <f>COUNTIF([3]经验升级表!$C:$C,"&lt;="&amp;SUMIFS($AB$4:AB564,$C$4:C564,C564))</f>
        <v>0</v>
      </c>
      <c r="AB564" s="77">
        <f>IFERROR(INDEX([1]怪物表!$U:$U,MATCH(G564,[1]怪物表!$A:$A,0),1)*S564/U564,0)*AC564</f>
        <v>0</v>
      </c>
      <c r="AC564" s="77">
        <f t="shared" si="72"/>
        <v>30</v>
      </c>
      <c r="AD564" s="77">
        <f>IFERROR(INDEX([1]怪物表!$J:$J,MATCH(G564,[1]怪物表!$A:$A,0),1),0)*AE564</f>
        <v>40</v>
      </c>
      <c r="AE564" s="77">
        <f t="shared" si="73"/>
        <v>40</v>
      </c>
    </row>
    <row r="565" spans="1:46" x14ac:dyDescent="0.45">
      <c r="A565" s="4"/>
      <c r="B565" s="7">
        <v>2993032</v>
      </c>
      <c r="C565" s="6" t="s">
        <v>212</v>
      </c>
      <c r="D565" s="4" t="s">
        <v>125</v>
      </c>
      <c r="E565" s="7">
        <v>40</v>
      </c>
      <c r="F565" s="4" t="s">
        <v>46</v>
      </c>
      <c r="G565" s="4">
        <f>IF(I565="",SUMIFS([1]怪物表!$A:$A,[1]怪物表!$B:$B,C565,[1]怪物表!$C:$C,D565),"")</f>
        <v>1299303</v>
      </c>
      <c r="H565" s="8" t="str">
        <f>IF(G565="","",INDEX([1]怪物表!$C:$C,MATCH(G565,[1]怪物表!$A:$A,0)))</f>
        <v>小熊</v>
      </c>
      <c r="I565" s="4"/>
      <c r="J565" s="4" t="str">
        <f>IF(I565="","",INDEX([1]怪物阵型表!$B:$B,MATCH(I565,[1]怪物阵型表!$A:$A,0)))</f>
        <v/>
      </c>
      <c r="K565" s="4"/>
      <c r="L565" s="4"/>
      <c r="M565" s="4"/>
      <c r="N565" s="4"/>
      <c r="O565" s="4" t="str">
        <f>IF(N565="","",INDEX([2]物品表!$B:$B,MATCH(N565,[2]物品表!$A:$A,0)))</f>
        <v/>
      </c>
      <c r="P565" s="4"/>
      <c r="Q565" s="7" t="s">
        <v>31</v>
      </c>
      <c r="R565" s="7" t="s">
        <v>29</v>
      </c>
      <c r="S565" s="9">
        <f>INDEX('#怪物刷新配置索引'!$E:$E,MATCH(E565&amp;"-"&amp;F565,'#怪物刷新配置索引'!$D:$D,0),1)</f>
        <v>4</v>
      </c>
      <c r="T565" s="4"/>
      <c r="U565" s="9">
        <f>INDEX('#怪物刷新配置索引'!$F:$F,MATCH(E565&amp;"-"&amp;F565,'#怪物刷新配置索引'!$D:$D,0),1)</f>
        <v>3</v>
      </c>
      <c r="V565" s="4" t="str">
        <f t="shared" si="71"/>
        <v/>
      </c>
      <c r="W565" s="4"/>
      <c r="X565" s="7"/>
      <c r="Y565" s="7"/>
      <c r="Z565" s="28"/>
      <c r="AA565" s="77">
        <f>COUNTIF([3]经验升级表!$C:$C,"&lt;="&amp;SUMIFS($AB$4:AB565,$C$4:C565,C565))</f>
        <v>0</v>
      </c>
      <c r="AB565" s="77">
        <f>IFERROR(INDEX([1]怪物表!$U:$U,MATCH(G565,[1]怪物表!$A:$A,0),1)*S565/U565,0)*AC565</f>
        <v>0</v>
      </c>
      <c r="AC565" s="77">
        <f t="shared" si="72"/>
        <v>30</v>
      </c>
      <c r="AD565" s="77">
        <f>IFERROR(INDEX([1]怪物表!$J:$J,MATCH(G565,[1]怪物表!$A:$A,0),1),0)*AE565</f>
        <v>40</v>
      </c>
      <c r="AE565" s="77">
        <f t="shared" si="73"/>
        <v>40</v>
      </c>
    </row>
    <row r="566" spans="1:46" x14ac:dyDescent="0.45">
      <c r="A566" s="4"/>
      <c r="B566" s="7">
        <v>2993033</v>
      </c>
      <c r="C566" s="6" t="s">
        <v>212</v>
      </c>
      <c r="D566" s="4" t="s">
        <v>170</v>
      </c>
      <c r="E566" s="7">
        <v>10</v>
      </c>
      <c r="F566" s="4" t="s">
        <v>46</v>
      </c>
      <c r="G566" s="4">
        <f>IF(I566="",SUMIFS([1]怪物表!$A:$A,[1]怪物表!$B:$B,C566,[1]怪物表!$C:$C,D566),"")</f>
        <v>1299307</v>
      </c>
      <c r="H566" s="8" t="str">
        <f>IF(G566="","",INDEX([1]怪物表!$C:$C,MATCH(G566,[1]怪物表!$A:$A,0)))</f>
        <v>骑兵2（灰）</v>
      </c>
      <c r="I566" s="4"/>
      <c r="J566" s="4" t="str">
        <f>IF(I566="","",INDEX([1]怪物阵型表!$B:$B,MATCH(I566,[1]怪物阵型表!$A:$A,0)))</f>
        <v/>
      </c>
      <c r="K566" s="4"/>
      <c r="L566" s="4"/>
      <c r="M566" s="4"/>
      <c r="N566" s="4"/>
      <c r="O566" s="4" t="str">
        <f>IF(N566="","",INDEX([2]物品表!$B:$B,MATCH(N566,[2]物品表!$A:$A,0)))</f>
        <v/>
      </c>
      <c r="P566" s="4"/>
      <c r="Q566" s="7" t="s">
        <v>31</v>
      </c>
      <c r="R566" s="7" t="s">
        <v>29</v>
      </c>
      <c r="S566" s="9">
        <f>INDEX('#怪物刷新配置索引'!$E:$E,MATCH(E566&amp;"-"&amp;F566,'#怪物刷新配置索引'!$D:$D,0),1)</f>
        <v>2</v>
      </c>
      <c r="T566" s="4"/>
      <c r="U566" s="9">
        <f>INDEX('#怪物刷新配置索引'!$F:$F,MATCH(E566&amp;"-"&amp;F566,'#怪物刷新配置索引'!$D:$D,0),1)</f>
        <v>6</v>
      </c>
      <c r="V566" s="4" t="str">
        <f t="shared" si="71"/>
        <v/>
      </c>
      <c r="W566" s="4"/>
      <c r="X566" s="7"/>
      <c r="Y566" s="7"/>
      <c r="Z566" s="28"/>
      <c r="AA566" s="77">
        <f>COUNTIF([3]经验升级表!$C:$C,"&lt;="&amp;SUMIFS($AB$4:AB566,$C$4:C566,C566))</f>
        <v>0</v>
      </c>
      <c r="AB566" s="77">
        <f>IFERROR(INDEX([1]怪物表!$U:$U,MATCH(G566,[1]怪物表!$A:$A,0),1)*S566/U566,0)*AC566</f>
        <v>0</v>
      </c>
      <c r="AC566" s="77">
        <f t="shared" si="72"/>
        <v>30</v>
      </c>
      <c r="AD566" s="77">
        <f>IFERROR(INDEX([1]怪物表!$J:$J,MATCH(G566,[1]怪物表!$A:$A,0),1),0)*AE566</f>
        <v>10</v>
      </c>
      <c r="AE566" s="77">
        <f t="shared" si="73"/>
        <v>10</v>
      </c>
    </row>
    <row r="567" spans="1:46" x14ac:dyDescent="0.45">
      <c r="A567" s="4"/>
      <c r="B567" s="7">
        <v>2993034</v>
      </c>
      <c r="C567" s="6" t="s">
        <v>212</v>
      </c>
      <c r="D567" s="4" t="s">
        <v>166</v>
      </c>
      <c r="E567" s="7">
        <v>15</v>
      </c>
      <c r="F567" s="4" t="s">
        <v>64</v>
      </c>
      <c r="G567" s="4">
        <f>IF(I567="",SUMIFS([1]怪物表!$A:$A,[1]怪物表!$B:$B,C567,[1]怪物表!$C:$C,D567),"")</f>
        <v>1299304</v>
      </c>
      <c r="H567" s="8" t="str">
        <f>IF(G567="","",INDEX([1]怪物表!$C:$C,MATCH(G567,[1]怪物表!$A:$A,0)))</f>
        <v>剑兵1</v>
      </c>
      <c r="I567" s="4"/>
      <c r="J567" s="4" t="str">
        <f>IF(I567="","",INDEX([1]怪物阵型表!$B:$B,MATCH(I567,[1]怪物阵型表!$A:$A,0)))</f>
        <v/>
      </c>
      <c r="K567" s="4"/>
      <c r="L567" s="4"/>
      <c r="M567" s="4"/>
      <c r="N567" s="4"/>
      <c r="O567" s="4" t="str">
        <f>IF(N567="","",INDEX([2]物品表!$B:$B,MATCH(N567,[2]物品表!$A:$A,0)))</f>
        <v/>
      </c>
      <c r="P567" s="4"/>
      <c r="Q567" s="7" t="s">
        <v>31</v>
      </c>
      <c r="R567" s="7" t="s">
        <v>29</v>
      </c>
      <c r="S567" s="9">
        <f>INDEX('#怪物刷新配置索引'!$E:$E,MATCH(E567&amp;"-"&amp;F567,'#怪物刷新配置索引'!$D:$D,0),1)</f>
        <v>3</v>
      </c>
      <c r="T567" s="4"/>
      <c r="U567" s="9">
        <f>INDEX('#怪物刷新配置索引'!$F:$F,MATCH(E567&amp;"-"&amp;F567,'#怪物刷新配置索引'!$D:$D,0),1)</f>
        <v>6</v>
      </c>
      <c r="V567" s="7" t="str">
        <f t="shared" si="71"/>
        <v/>
      </c>
      <c r="W567" s="7"/>
      <c r="X567" s="4"/>
      <c r="Y567" s="7"/>
      <c r="Z567" s="28"/>
      <c r="AA567" s="77">
        <f>COUNTIF([3]经验升级表!$C:$C,"&lt;="&amp;SUMIFS($AB$4:AB567,$C$4:C567,C567))</f>
        <v>0</v>
      </c>
      <c r="AB567" s="77">
        <f>IFERROR(INDEX([1]怪物表!$U:$U,MATCH(G567,[1]怪物表!$A:$A,0),1)*S567/U567,0)*AC567</f>
        <v>0</v>
      </c>
      <c r="AC567" s="77">
        <f t="shared" si="72"/>
        <v>30</v>
      </c>
      <c r="AD567" s="77">
        <f>IFERROR(INDEX([1]怪物表!$J:$J,MATCH(G567,[1]怪物表!$A:$A,0),1),0)*AE567</f>
        <v>15</v>
      </c>
      <c r="AE567" s="77">
        <f t="shared" si="73"/>
        <v>15</v>
      </c>
    </row>
    <row r="568" spans="1:46" x14ac:dyDescent="0.45">
      <c r="A568" s="4"/>
      <c r="B568" s="7">
        <v>2993035</v>
      </c>
      <c r="C568" s="6" t="s">
        <v>212</v>
      </c>
      <c r="D568" s="4" t="s">
        <v>166</v>
      </c>
      <c r="E568" s="7">
        <v>30</v>
      </c>
      <c r="F568" s="4" t="s">
        <v>64</v>
      </c>
      <c r="G568" s="4">
        <f>IF(I568="",SUMIFS([1]怪物表!$A:$A,[1]怪物表!$B:$B,C568,[1]怪物表!$C:$C,D568),"")</f>
        <v>1299304</v>
      </c>
      <c r="H568" s="8" t="str">
        <f>IF(G568="","",INDEX([1]怪物表!$C:$C,MATCH(G568,[1]怪物表!$A:$A,0)))</f>
        <v>剑兵1</v>
      </c>
      <c r="I568" s="4"/>
      <c r="J568" s="4" t="str">
        <f>IF(I568="","",INDEX([1]怪物阵型表!$B:$B,MATCH(I568,[1]怪物阵型表!$A:$A,0)))</f>
        <v/>
      </c>
      <c r="K568" s="4"/>
      <c r="L568" s="4"/>
      <c r="M568" s="4"/>
      <c r="N568" s="4"/>
      <c r="O568" s="4" t="str">
        <f>IF(N568="","",INDEX([2]物品表!$B:$B,MATCH(N568,[2]物品表!$A:$A,0)))</f>
        <v/>
      </c>
      <c r="P568" s="4"/>
      <c r="Q568" s="7" t="s">
        <v>31</v>
      </c>
      <c r="R568" s="7" t="s">
        <v>29</v>
      </c>
      <c r="S568" s="9">
        <f>INDEX('#怪物刷新配置索引'!$E:$E,MATCH(E568&amp;"-"&amp;F568,'#怪物刷新配置索引'!$D:$D,0),1)</f>
        <v>3</v>
      </c>
      <c r="T568" s="4"/>
      <c r="U568" s="9">
        <f>INDEX('#怪物刷新配置索引'!$F:$F,MATCH(E568&amp;"-"&amp;F568,'#怪物刷新配置索引'!$D:$D,0),1)</f>
        <v>3</v>
      </c>
      <c r="V568" s="4" t="str">
        <f t="shared" si="71"/>
        <v/>
      </c>
      <c r="W568" s="4"/>
      <c r="X568" s="7"/>
      <c r="Y568" s="4"/>
      <c r="Z568" s="28"/>
      <c r="AA568" s="77">
        <f>COUNTIF([3]经验升级表!$C:$C,"&lt;="&amp;SUMIFS($AB$4:AB568,$C$4:C568,C568))</f>
        <v>0</v>
      </c>
      <c r="AB568" s="77">
        <f>IFERROR(INDEX([1]怪物表!$U:$U,MATCH(G568,[1]怪物表!$A:$A,0),1)*S568/U568,0)*AC568</f>
        <v>0</v>
      </c>
      <c r="AC568" s="77">
        <f t="shared" si="72"/>
        <v>30</v>
      </c>
      <c r="AD568" s="77">
        <f>IFERROR(INDEX([1]怪物表!$J:$J,MATCH(G568,[1]怪物表!$A:$A,0),1),0)*AE568</f>
        <v>30</v>
      </c>
      <c r="AE568" s="77">
        <f t="shared" si="73"/>
        <v>30</v>
      </c>
    </row>
    <row r="569" spans="1:46" x14ac:dyDescent="0.45">
      <c r="A569" s="4"/>
      <c r="B569" s="7">
        <v>2993036</v>
      </c>
      <c r="C569" s="6" t="s">
        <v>212</v>
      </c>
      <c r="D569" s="4" t="s">
        <v>125</v>
      </c>
      <c r="E569" s="7">
        <v>15</v>
      </c>
      <c r="F569" s="4" t="s">
        <v>64</v>
      </c>
      <c r="G569" s="4">
        <f>IF(I569="",SUMIFS([1]怪物表!$A:$A,[1]怪物表!$B:$B,C569,[1]怪物表!$C:$C,D569),"")</f>
        <v>1299303</v>
      </c>
      <c r="H569" s="8" t="str">
        <f>IF(G569="","",INDEX([1]怪物表!$C:$C,MATCH(G569,[1]怪物表!$A:$A,0)))</f>
        <v>小熊</v>
      </c>
      <c r="I569" s="4"/>
      <c r="J569" s="4" t="str">
        <f>IF(I569="","",INDEX([1]怪物阵型表!$B:$B,MATCH(I569,[1]怪物阵型表!$A:$A,0)))</f>
        <v/>
      </c>
      <c r="K569" s="4"/>
      <c r="L569" s="4"/>
      <c r="M569" s="4"/>
      <c r="N569" s="4"/>
      <c r="O569" s="4" t="str">
        <f>IF(N569="","",INDEX([2]物品表!$B:$B,MATCH(N569,[2]物品表!$A:$A,0)))</f>
        <v/>
      </c>
      <c r="P569" s="4"/>
      <c r="Q569" s="7" t="s">
        <v>31</v>
      </c>
      <c r="R569" s="7" t="s">
        <v>29</v>
      </c>
      <c r="S569" s="9">
        <f>INDEX('#怪物刷新配置索引'!$E:$E,MATCH(E569&amp;"-"&amp;F569,'#怪物刷新配置索引'!$D:$D,0),1)</f>
        <v>3</v>
      </c>
      <c r="T569" s="4"/>
      <c r="U569" s="9">
        <f>INDEX('#怪物刷新配置索引'!$F:$F,MATCH(E569&amp;"-"&amp;F569,'#怪物刷新配置索引'!$D:$D,0),1)</f>
        <v>6</v>
      </c>
      <c r="V569" s="7" t="str">
        <f t="shared" si="71"/>
        <v/>
      </c>
      <c r="W569" s="4"/>
      <c r="X569" s="4"/>
      <c r="Y569" s="4"/>
      <c r="Z569" s="28"/>
      <c r="AA569" s="77">
        <f>COUNTIF([3]经验升级表!$C:$C,"&lt;="&amp;SUMIFS($AB$4:AB569,$C$4:C569,C569))</f>
        <v>0</v>
      </c>
      <c r="AB569" s="77">
        <f>IFERROR(INDEX([1]怪物表!$U:$U,MATCH(G569,[1]怪物表!$A:$A,0),1)*S569/U569,0)*AC569</f>
        <v>0</v>
      </c>
      <c r="AC569" s="77">
        <f t="shared" si="72"/>
        <v>30</v>
      </c>
      <c r="AD569" s="77">
        <f>IFERROR(INDEX([1]怪物表!$J:$J,MATCH(G569,[1]怪物表!$A:$A,0),1),0)*AE569</f>
        <v>15</v>
      </c>
      <c r="AE569" s="77">
        <f t="shared" si="73"/>
        <v>15</v>
      </c>
    </row>
    <row r="570" spans="1:46" x14ac:dyDescent="0.45">
      <c r="A570" s="4"/>
      <c r="B570" s="7">
        <v>2993037</v>
      </c>
      <c r="C570" s="6" t="s">
        <v>212</v>
      </c>
      <c r="D570" s="4" t="s">
        <v>125</v>
      </c>
      <c r="E570" s="7">
        <v>30</v>
      </c>
      <c r="F570" s="4" t="s">
        <v>64</v>
      </c>
      <c r="G570" s="4">
        <f>IF(I570="",SUMIFS([1]怪物表!$A:$A,[1]怪物表!$B:$B,C570,[1]怪物表!$C:$C,D570),"")</f>
        <v>1299303</v>
      </c>
      <c r="H570" s="8" t="str">
        <f>IF(G570="","",INDEX([1]怪物表!$C:$C,MATCH(G570,[1]怪物表!$A:$A,0)))</f>
        <v>小熊</v>
      </c>
      <c r="I570" s="4"/>
      <c r="J570" s="4" t="str">
        <f>IF(I570="","",INDEX([1]怪物阵型表!$B:$B,MATCH(I570,[1]怪物阵型表!$A:$A,0)))</f>
        <v/>
      </c>
      <c r="K570" s="4"/>
      <c r="L570" s="4"/>
      <c r="M570" s="4"/>
      <c r="N570" s="4"/>
      <c r="O570" s="4" t="str">
        <f>IF(N570="","",INDEX([2]物品表!$B:$B,MATCH(N570,[2]物品表!$A:$A,0)))</f>
        <v/>
      </c>
      <c r="P570" s="4"/>
      <c r="Q570" s="7" t="s">
        <v>31</v>
      </c>
      <c r="R570" s="7" t="s">
        <v>29</v>
      </c>
      <c r="S570" s="9">
        <f>INDEX('#怪物刷新配置索引'!$E:$E,MATCH(E570&amp;"-"&amp;F570,'#怪物刷新配置索引'!$D:$D,0),1)</f>
        <v>3</v>
      </c>
      <c r="T570" s="4"/>
      <c r="U570" s="9">
        <f>INDEX('#怪物刷新配置索引'!$F:$F,MATCH(E570&amp;"-"&amp;F570,'#怪物刷新配置索引'!$D:$D,0),1)</f>
        <v>3</v>
      </c>
      <c r="V570" s="4" t="str">
        <f t="shared" si="71"/>
        <v/>
      </c>
      <c r="W570" s="4"/>
      <c r="X570" s="4"/>
      <c r="Y570" s="4"/>
      <c r="Z570" s="28"/>
      <c r="AA570" s="77">
        <f>COUNTIF([3]经验升级表!$C:$C,"&lt;="&amp;SUMIFS($AB$4:AB570,$C$4:C570,C570))</f>
        <v>0</v>
      </c>
      <c r="AB570" s="77">
        <f>IFERROR(INDEX([1]怪物表!$U:$U,MATCH(G570,[1]怪物表!$A:$A,0),1)*S570/U570,0)*AC570</f>
        <v>0</v>
      </c>
      <c r="AC570" s="77">
        <f t="shared" si="72"/>
        <v>30</v>
      </c>
      <c r="AD570" s="77">
        <f>IFERROR(INDEX([1]怪物表!$J:$J,MATCH(G570,[1]怪物表!$A:$A,0),1),0)*AE570</f>
        <v>30</v>
      </c>
      <c r="AE570" s="77">
        <f t="shared" si="73"/>
        <v>30</v>
      </c>
    </row>
    <row r="571" spans="1:46" x14ac:dyDescent="0.45">
      <c r="A571" s="4"/>
      <c r="B571" s="7">
        <v>2993038</v>
      </c>
      <c r="C571" s="6" t="s">
        <v>212</v>
      </c>
      <c r="D571" s="4" t="s">
        <v>167</v>
      </c>
      <c r="E571" s="7">
        <v>15</v>
      </c>
      <c r="F571" s="4" t="s">
        <v>64</v>
      </c>
      <c r="G571" s="4">
        <f>IF(I571="",SUMIFS([1]怪物表!$A:$A,[1]怪物表!$B:$B,C571,[1]怪物表!$C:$C,D571),"")</f>
        <v>1299306</v>
      </c>
      <c r="H571" s="8" t="str">
        <f>IF(G571="","",INDEX([1]怪物表!$C:$C,MATCH(G571,[1]怪物表!$A:$A,0)))</f>
        <v>骑兵1</v>
      </c>
      <c r="I571" s="4"/>
      <c r="J571" s="4" t="str">
        <f>IF(I571="","",INDEX([1]怪物阵型表!$B:$B,MATCH(I571,[1]怪物阵型表!$A:$A,0)))</f>
        <v/>
      </c>
      <c r="K571" s="4"/>
      <c r="L571" s="4"/>
      <c r="M571" s="4"/>
      <c r="N571" s="4"/>
      <c r="O571" s="4" t="str">
        <f>IF(N571="","",INDEX([2]物品表!$B:$B,MATCH(N571,[2]物品表!$A:$A,0)))</f>
        <v/>
      </c>
      <c r="P571" s="4"/>
      <c r="Q571" s="7" t="s">
        <v>31</v>
      </c>
      <c r="R571" s="7" t="s">
        <v>29</v>
      </c>
      <c r="S571" s="9">
        <f>INDEX('#怪物刷新配置索引'!$E:$E,MATCH(E571&amp;"-"&amp;F571,'#怪物刷新配置索引'!$D:$D,0),1)</f>
        <v>3</v>
      </c>
      <c r="T571" s="4"/>
      <c r="U571" s="9">
        <f>INDEX('#怪物刷新配置索引'!$F:$F,MATCH(E571&amp;"-"&amp;F571,'#怪物刷新配置索引'!$D:$D,0),1)</f>
        <v>6</v>
      </c>
      <c r="V571" s="4" t="str">
        <f t="shared" si="71"/>
        <v/>
      </c>
      <c r="W571" s="4"/>
      <c r="X571" s="7"/>
      <c r="Y571" s="7"/>
      <c r="Z571" s="28"/>
      <c r="AA571" s="77">
        <f>COUNTIF([3]经验升级表!$C:$C,"&lt;="&amp;SUMIFS($AB$4:AB571,$C$4:C571,C571))</f>
        <v>0</v>
      </c>
      <c r="AB571" s="77">
        <f>IFERROR(INDEX([1]怪物表!$U:$U,MATCH(G571,[1]怪物表!$A:$A,0),1)*S571/U571,0)*AC571</f>
        <v>0</v>
      </c>
      <c r="AC571" s="77">
        <f t="shared" si="72"/>
        <v>30</v>
      </c>
      <c r="AD571" s="77">
        <f>IFERROR(INDEX([1]怪物表!$J:$J,MATCH(G571,[1]怪物表!$A:$A,0),1),0)*AE571</f>
        <v>15</v>
      </c>
      <c r="AE571" s="77">
        <f t="shared" si="73"/>
        <v>15</v>
      </c>
    </row>
    <row r="572" spans="1:46" x14ac:dyDescent="0.45">
      <c r="A572" s="4"/>
      <c r="B572" s="7">
        <v>2993039</v>
      </c>
      <c r="C572" s="6" t="s">
        <v>212</v>
      </c>
      <c r="D572" s="4"/>
      <c r="E572" s="7"/>
      <c r="F572" s="4">
        <v>220</v>
      </c>
      <c r="G572" s="4" t="str">
        <f>IF(I572="",SUMIFS([1]怪物表!$A:$A,[1]怪物表!$B:$B,C572,[1]怪物表!$C:$C,D572),"")</f>
        <v/>
      </c>
      <c r="H572" s="8" t="str">
        <f>IF(G572="","",INDEX([1]怪物表!$C:$C,MATCH(G572,[1]怪物表!$A:$A,0)))</f>
        <v/>
      </c>
      <c r="I572" s="4">
        <v>299301</v>
      </c>
      <c r="J572" s="4" t="str">
        <f>IF(I572="","",INDEX([1]怪物阵型表!$B:$B,MATCH(I572,[1]怪物阵型表!$A:$A,0)))</f>
        <v>冲锋阵型</v>
      </c>
      <c r="K572" s="4"/>
      <c r="L572" s="4"/>
      <c r="M572" s="4"/>
      <c r="N572" s="4"/>
      <c r="O572" s="4" t="str">
        <f>IF(N572="","",INDEX([2]物品表!$B:$B,MATCH(N572,[2]物品表!$A:$A,0)))</f>
        <v/>
      </c>
      <c r="P572" s="4"/>
      <c r="Q572" s="7" t="s">
        <v>309</v>
      </c>
      <c r="R572" s="7" t="s">
        <v>29</v>
      </c>
      <c r="S572" s="9">
        <v>1</v>
      </c>
      <c r="T572" s="4"/>
      <c r="U572" s="9">
        <v>0</v>
      </c>
      <c r="V572" s="4" t="str">
        <f>IF(W572=1,"TID_Survivor_Notice_Occur_2",IF(W572=2,"TID_Survivor_Notice_Occur_1",""))</f>
        <v/>
      </c>
      <c r="W572" s="4"/>
      <c r="X572" s="4"/>
      <c r="Y572" s="4"/>
      <c r="Z572" s="28"/>
      <c r="AA572" s="77">
        <f>COUNTIF([3]经验升级表!$C:$C,"&lt;="&amp;SUMIFS($AB$4:AB572,$C$4:C572,C572))</f>
        <v>0</v>
      </c>
      <c r="AB572" s="77">
        <f>IFERROR(INDEX([1]怪物表!$U:$U,MATCH(G572,[1]怪物表!$A:$A,0),1)*S572/U572,0)*AC572</f>
        <v>0</v>
      </c>
      <c r="AC572" s="77">
        <f t="shared" si="72"/>
        <v>1</v>
      </c>
      <c r="AD572" s="77">
        <f>IFERROR(INDEX([1]怪物表!$J:$J,MATCH(G572,[1]怪物表!$A:$A,0),1),0)*AE572</f>
        <v>0</v>
      </c>
      <c r="AE572" s="77">
        <f t="shared" si="73"/>
        <v>0</v>
      </c>
    </row>
    <row r="573" spans="1:46" x14ac:dyDescent="0.45">
      <c r="A573" s="4"/>
      <c r="B573" s="7">
        <v>2993040</v>
      </c>
      <c r="C573" s="6" t="s">
        <v>212</v>
      </c>
      <c r="D573" s="4"/>
      <c r="E573" s="7"/>
      <c r="F573" s="4">
        <v>220</v>
      </c>
      <c r="G573" s="4" t="str">
        <f>IF(I573="",SUMIFS([1]怪物表!$A:$A,[1]怪物表!$B:$B,C573,[1]怪物表!$C:$C,D573),"")</f>
        <v/>
      </c>
      <c r="H573" s="8" t="str">
        <f>IF(G573="","",INDEX([1]怪物表!$C:$C,MATCH(G573,[1]怪物表!$A:$A,0)))</f>
        <v/>
      </c>
      <c r="I573" s="4">
        <v>299301</v>
      </c>
      <c r="J573" s="4" t="str">
        <f>IF(I573="","",INDEX([1]怪物阵型表!$B:$B,MATCH(I573,[1]怪物阵型表!$A:$A,0)))</f>
        <v>冲锋阵型</v>
      </c>
      <c r="K573" s="4"/>
      <c r="L573" s="4"/>
      <c r="M573" s="4"/>
      <c r="N573" s="4"/>
      <c r="O573" s="4" t="str">
        <f>IF(N573="","",INDEX([2]物品表!$B:$B,MATCH(N573,[2]物品表!$A:$A,0)))</f>
        <v/>
      </c>
      <c r="P573" s="4"/>
      <c r="Q573" s="7" t="s">
        <v>309</v>
      </c>
      <c r="R573" s="7" t="s">
        <v>29</v>
      </c>
      <c r="S573" s="9">
        <v>1</v>
      </c>
      <c r="T573" s="4"/>
      <c r="U573" s="9">
        <v>0</v>
      </c>
      <c r="V573" s="4" t="str">
        <f>IF(W573=1,"TID_Survivor_Notice_Occur_2",IF(W573=2,"TID_Survivor_Notice_Occur_1",""))</f>
        <v/>
      </c>
      <c r="W573" s="4"/>
      <c r="X573" s="4"/>
      <c r="Y573" s="4"/>
      <c r="Z573" s="28"/>
      <c r="AA573" s="77">
        <f>COUNTIF([3]经验升级表!$C:$C,"&lt;="&amp;SUMIFS($AB$4:AB573,$C$4:C573,C573))</f>
        <v>0</v>
      </c>
      <c r="AB573" s="77">
        <f>IFERROR(INDEX([1]怪物表!$U:$U,MATCH(G573,[1]怪物表!$A:$A,0),1)*S573/U573,0)*AC573</f>
        <v>0</v>
      </c>
      <c r="AC573" s="77">
        <f t="shared" si="72"/>
        <v>1</v>
      </c>
      <c r="AD573" s="77">
        <f>IFERROR(INDEX([1]怪物表!$J:$J,MATCH(G573,[1]怪物表!$A:$A,0),1),0)*AE573</f>
        <v>0</v>
      </c>
      <c r="AE573" s="77">
        <f t="shared" si="73"/>
        <v>0</v>
      </c>
    </row>
    <row r="574" spans="1:46" x14ac:dyDescent="0.45">
      <c r="A574" s="4"/>
      <c r="B574" s="7">
        <v>2993041</v>
      </c>
      <c r="C574" s="6" t="s">
        <v>212</v>
      </c>
      <c r="D574" s="4"/>
      <c r="E574" s="7"/>
      <c r="F574" s="4">
        <v>230</v>
      </c>
      <c r="G574" s="4" t="str">
        <f>IF(I574="",SUMIFS([1]怪物表!$A:$A,[1]怪物表!$B:$B,C574,[1]怪物表!$C:$C,D574),"")</f>
        <v/>
      </c>
      <c r="H574" s="8" t="str">
        <f>IF(G574="","",INDEX([1]怪物表!$C:$C,MATCH(G574,[1]怪物表!$A:$A,0)))</f>
        <v/>
      </c>
      <c r="I574" s="4">
        <v>299301</v>
      </c>
      <c r="J574" s="4" t="str">
        <f>IF(I574="","",INDEX([1]怪物阵型表!$B:$B,MATCH(I574,[1]怪物阵型表!$A:$A,0)))</f>
        <v>冲锋阵型</v>
      </c>
      <c r="K574" s="4"/>
      <c r="L574" s="4"/>
      <c r="M574" s="4"/>
      <c r="N574" s="4"/>
      <c r="O574" s="4" t="str">
        <f>IF(N574="","",INDEX([2]物品表!$B:$B,MATCH(N574,[2]物品表!$A:$A,0)))</f>
        <v/>
      </c>
      <c r="P574" s="4"/>
      <c r="Q574" s="7" t="s">
        <v>309</v>
      </c>
      <c r="R574" s="7" t="s">
        <v>29</v>
      </c>
      <c r="S574" s="9">
        <v>1</v>
      </c>
      <c r="T574" s="4"/>
      <c r="U574" s="9">
        <v>0</v>
      </c>
      <c r="V574" s="4" t="str">
        <f>IF(W574=1,"TID_Survivor_Notice_Occur_2",IF(W574=2,"TID_Survivor_Notice_Occur_1",""))</f>
        <v/>
      </c>
      <c r="W574" s="4"/>
      <c r="X574" s="4"/>
      <c r="Y574" s="4"/>
      <c r="Z574" s="28"/>
      <c r="AA574" s="77">
        <f>COUNTIF([3]经验升级表!$C:$C,"&lt;="&amp;SUMIFS($AB$4:AB574,$C$4:C574,C574))</f>
        <v>0</v>
      </c>
      <c r="AB574" s="77">
        <f>IFERROR(INDEX([1]怪物表!$U:$U,MATCH(G574,[1]怪物表!$A:$A,0),1)*S574/U574,0)*AC574</f>
        <v>0</v>
      </c>
      <c r="AC574" s="77">
        <f t="shared" si="72"/>
        <v>1</v>
      </c>
      <c r="AD574" s="77">
        <f>IFERROR(INDEX([1]怪物表!$J:$J,MATCH(G574,[1]怪物表!$A:$A,0),1),0)*AE574</f>
        <v>0</v>
      </c>
      <c r="AE574" s="77">
        <f t="shared" si="73"/>
        <v>0</v>
      </c>
    </row>
    <row r="575" spans="1:46" x14ac:dyDescent="0.45">
      <c r="A575" s="4"/>
      <c r="B575" s="7">
        <v>2993042</v>
      </c>
      <c r="C575" s="6" t="s">
        <v>212</v>
      </c>
      <c r="D575" s="4"/>
      <c r="E575" s="7"/>
      <c r="F575" s="4">
        <v>230</v>
      </c>
      <c r="G575" s="4" t="str">
        <f>IF(I575="",SUMIFS([1]怪物表!$A:$A,[1]怪物表!$B:$B,C575,[1]怪物表!$C:$C,D575),"")</f>
        <v/>
      </c>
      <c r="H575" s="8" t="str">
        <f>IF(G575="","",INDEX([1]怪物表!$C:$C,MATCH(G575,[1]怪物表!$A:$A,0)))</f>
        <v/>
      </c>
      <c r="I575" s="4">
        <v>299301</v>
      </c>
      <c r="J575" s="4" t="str">
        <f>IF(I575="","",INDEX([1]怪物阵型表!$B:$B,MATCH(I575,[1]怪物阵型表!$A:$A,0)))</f>
        <v>冲锋阵型</v>
      </c>
      <c r="K575" s="4"/>
      <c r="L575" s="4"/>
      <c r="M575" s="4"/>
      <c r="N575" s="4"/>
      <c r="O575" s="4" t="str">
        <f>IF(N575="","",INDEX([2]物品表!$B:$B,MATCH(N575,[2]物品表!$A:$A,0)))</f>
        <v/>
      </c>
      <c r="P575" s="4"/>
      <c r="Q575" s="7" t="s">
        <v>309</v>
      </c>
      <c r="R575" s="7" t="s">
        <v>29</v>
      </c>
      <c r="S575" s="9">
        <v>1</v>
      </c>
      <c r="T575" s="4"/>
      <c r="U575" s="9">
        <v>0</v>
      </c>
      <c r="V575" s="4" t="str">
        <f>IF(W575=1,"TID_Survivor_Notice_Occur_2",IF(W575=2,"TID_Survivor_Notice_Occur_1",""))</f>
        <v/>
      </c>
      <c r="W575" s="4"/>
      <c r="X575" s="4"/>
      <c r="Y575" s="4"/>
      <c r="Z575" s="28"/>
      <c r="AA575" s="77">
        <f>COUNTIF([3]经验升级表!$C:$C,"&lt;="&amp;SUMIFS($AB$4:AB575,$C$4:C575,C575))</f>
        <v>0</v>
      </c>
      <c r="AB575" s="77">
        <f>IFERROR(INDEX([1]怪物表!$U:$U,MATCH(G575,[1]怪物表!$A:$A,0),1)*S575/U575,0)*AC575</f>
        <v>0</v>
      </c>
      <c r="AC575" s="77">
        <f t="shared" si="72"/>
        <v>1</v>
      </c>
      <c r="AD575" s="77">
        <f>IFERROR(INDEX([1]怪物表!$J:$J,MATCH(G575,[1]怪物表!$A:$A,0),1),0)*AE575</f>
        <v>0</v>
      </c>
      <c r="AE575" s="77">
        <f t="shared" si="73"/>
        <v>0</v>
      </c>
    </row>
    <row r="576" spans="1:46" s="47" customFormat="1" x14ac:dyDescent="0.45">
      <c r="A576" s="81"/>
      <c r="B576" s="82">
        <v>2993043</v>
      </c>
      <c r="C576" s="83" t="s">
        <v>212</v>
      </c>
      <c r="D576" s="81" t="s">
        <v>209</v>
      </c>
      <c r="E576" s="82"/>
      <c r="F576" s="81">
        <v>240</v>
      </c>
      <c r="G576" s="81">
        <f>IF(I576="",SUMIFS([1]怪物表!$A:$A,[1]怪物表!$B:$B,C576,[1]怪物表!$C:$C,D576),"")</f>
        <v>1299312</v>
      </c>
      <c r="H576" s="84" t="str">
        <f>IF(G576="","",INDEX([1]怪物表!$C:$C,MATCH(G576,[1]怪物表!$A:$A,0)))</f>
        <v>大狼人</v>
      </c>
      <c r="I576" s="81" t="s">
        <v>54</v>
      </c>
      <c r="J576" s="81" t="str">
        <f>IF(I576="","",INDEX([1]怪物阵型表!$B:$B,MATCH(I576,[1]怪物阵型表!$A:$A,0)))</f>
        <v/>
      </c>
      <c r="K576" s="81"/>
      <c r="L576" s="81"/>
      <c r="M576" s="81"/>
      <c r="N576" s="81"/>
      <c r="O576" s="81" t="str">
        <f>IF(N576="","",INDEX([2]物品表!$B:$B,MATCH(N576,[2]物品表!$A:$A,0)))</f>
        <v/>
      </c>
      <c r="P576" s="81"/>
      <c r="Q576" s="82" t="s">
        <v>120</v>
      </c>
      <c r="R576" s="82" t="s">
        <v>29</v>
      </c>
      <c r="S576" s="85">
        <v>1</v>
      </c>
      <c r="T576" s="81"/>
      <c r="U576" s="85">
        <v>0</v>
      </c>
      <c r="V576" s="81" t="str">
        <f>IF(W576=1,"TID_Survivor_Notice_Occur_2",IF(W576=2,"TID_Survivor_Notice_Occur_1",""))</f>
        <v>TID_Survivor_Notice_Occur_1</v>
      </c>
      <c r="W576" s="81">
        <v>2</v>
      </c>
      <c r="X576" s="81"/>
      <c r="Y576" s="81"/>
      <c r="Z576" s="86"/>
      <c r="AA576" s="77">
        <f>COUNTIF([3]经验升级表!$C:$C,"&lt;="&amp;SUMIFS($AB$4:AB576,$C$4:C576,C576))</f>
        <v>0</v>
      </c>
      <c r="AB576" s="77">
        <f>IFERROR(INDEX([1]怪物表!$U:$U,MATCH(G576,[1]怪物表!$A:$A,0),1)*S576/U576,0)*AC576</f>
        <v>0</v>
      </c>
      <c r="AC576" s="77">
        <f t="shared" si="72"/>
        <v>1</v>
      </c>
      <c r="AD576" s="77">
        <f>IFERROR(INDEX([1]怪物表!$J:$J,MATCH(G576,[1]怪物表!$A:$A,0),1),0)*AE576</f>
        <v>0</v>
      </c>
      <c r="AE576" s="77">
        <f t="shared" si="73"/>
        <v>0</v>
      </c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</row>
    <row r="577" spans="1:31" x14ac:dyDescent="0.45">
      <c r="A577" s="4"/>
      <c r="B577" s="7">
        <v>2993044</v>
      </c>
      <c r="C577" s="6" t="s">
        <v>212</v>
      </c>
      <c r="D577" s="4"/>
      <c r="E577" s="7"/>
      <c r="F577" s="4">
        <v>240</v>
      </c>
      <c r="G577" s="4"/>
      <c r="H577" s="8"/>
      <c r="I577" s="4"/>
      <c r="J577" s="4" t="str">
        <f>IF(I577="","",INDEX([1]怪物阵型表!$B:$B,MATCH(I577,[1]怪物阵型表!$A:$A,0)))</f>
        <v/>
      </c>
      <c r="K577" s="4">
        <v>299306</v>
      </c>
      <c r="L577" s="25" t="str" cm="1">
        <f t="array" ref="L577">INDEX(怪物链表!A:C,MATCH(怪物刷新表!K577&amp;C577,怪物链表!A:A&amp;怪物链表!C:C,),2)</f>
        <v>骤变_中级_50</v>
      </c>
      <c r="M577" s="4" t="str" cm="1">
        <f t="array" ref="M577">INDEX(怪物链表!A:D,MATCH(怪物刷新表!L577&amp;K577,怪物链表!B:B&amp;怪物链表!A:A,),4)</f>
        <v>240-270</v>
      </c>
      <c r="N577" s="4"/>
      <c r="O577" s="4" t="str">
        <f>IF(N577="","",INDEX([2]物品表!$B:$B,MATCH(N577,[2]物品表!$A:$A,0)))</f>
        <v/>
      </c>
      <c r="P577" s="4"/>
      <c r="Q577" s="7" t="s">
        <v>120</v>
      </c>
      <c r="R577" s="7" t="s">
        <v>29</v>
      </c>
      <c r="S577" s="9">
        <v>1</v>
      </c>
      <c r="T577" s="4"/>
      <c r="U577" s="9">
        <v>0</v>
      </c>
      <c r="V577" s="4" t="str">
        <f t="shared" ref="V577" si="75">IF(W577=1,"TID_Survivor_Notice_Occur_2",IF(W577=2,"TID_Survivor_Notice_Occur_1",""))</f>
        <v/>
      </c>
      <c r="W577" s="4"/>
      <c r="X577" s="4"/>
      <c r="Y577" s="4"/>
      <c r="Z577" s="28"/>
      <c r="AA577" s="77">
        <f>COUNTIF([3]经验升级表!$C:$C,"&lt;="&amp;SUMIFS($AB$4:AB577,$C$4:C577,C577))</f>
        <v>0</v>
      </c>
      <c r="AB577" s="77">
        <f>IFERROR(INDEX([1]怪物表!$U:$U,MATCH(G577,[1]怪物表!$A:$A,0),1)*S577/U577,0)*AC577</f>
        <v>0</v>
      </c>
      <c r="AC577" s="77">
        <f t="shared" si="72"/>
        <v>1</v>
      </c>
      <c r="AD577" s="77">
        <f>IFERROR(INDEX([1]怪物表!$J:$J,MATCH(G577,[1]怪物表!$A:$A,0),1),0)*AE577</f>
        <v>0</v>
      </c>
      <c r="AE577" s="77">
        <f t="shared" si="73"/>
        <v>0</v>
      </c>
    </row>
    <row r="578" spans="1:31" x14ac:dyDescent="0.45">
      <c r="A578" s="4"/>
      <c r="B578" s="7">
        <v>2993045</v>
      </c>
      <c r="C578" s="6" t="s">
        <v>212</v>
      </c>
      <c r="D578" s="4"/>
      <c r="E578" s="7"/>
      <c r="F578" s="4">
        <v>240</v>
      </c>
      <c r="G578" s="4"/>
      <c r="H578" s="8"/>
      <c r="I578" s="4"/>
      <c r="J578" s="4" t="str">
        <f>IF(I578="","",INDEX([1]怪物阵型表!$B:$B,MATCH(I578,[1]怪物阵型表!$A:$A,0)))</f>
        <v/>
      </c>
      <c r="K578" s="4">
        <v>299307</v>
      </c>
      <c r="L578" s="25" t="str" cm="1">
        <f t="array" ref="L578">INDEX(怪物链表!A:C,MATCH(怪物刷新表!K578&amp;C578,怪物链表!A:A&amp;怪物链表!C:C,),2)</f>
        <v>骤变_特殊_50</v>
      </c>
      <c r="M578" s="4" t="str" cm="1">
        <f t="array" ref="M578">INDEX(怪物链表!A:D,MATCH(怪物刷新表!L578&amp;K578,怪物链表!B:B&amp;怪物链表!A:A,),4)</f>
        <v>240-270</v>
      </c>
      <c r="N578" s="4"/>
      <c r="O578" s="4" t="str">
        <f>IF(N578="","",INDEX([2]物品表!$B:$B,MATCH(N578,[2]物品表!$A:$A,0)))</f>
        <v/>
      </c>
      <c r="P578" s="4"/>
      <c r="Q578" s="7" t="s">
        <v>120</v>
      </c>
      <c r="R578" s="7" t="s">
        <v>29</v>
      </c>
      <c r="S578" s="9">
        <v>1</v>
      </c>
      <c r="T578" s="4"/>
      <c r="U578" s="9">
        <v>0</v>
      </c>
      <c r="V578" s="4" t="str">
        <f t="shared" ref="V578" si="76">IF(W578=1,"TID_Survivor_Notice_Occur_2",IF(W578=2,"TID_Survivor_Notice_Occur_1",""))</f>
        <v/>
      </c>
      <c r="W578" s="4"/>
      <c r="X578" s="4"/>
      <c r="Y578" s="4"/>
      <c r="Z578" s="28"/>
      <c r="AA578" s="77">
        <f>COUNTIF([3]经验升级表!$C:$C,"&lt;="&amp;SUMIFS($AB$4:AB578,$C$4:C578,C578))</f>
        <v>0</v>
      </c>
      <c r="AB578" s="77">
        <f>IFERROR(INDEX([1]怪物表!$U:$U,MATCH(G578,[1]怪物表!$A:$A,0),1)*S578/U578,0)*AC578</f>
        <v>0</v>
      </c>
      <c r="AC578" s="77">
        <f t="shared" si="72"/>
        <v>1</v>
      </c>
      <c r="AD578" s="77">
        <f>IFERROR(INDEX([1]怪物表!$J:$J,MATCH(G578,[1]怪物表!$A:$A,0),1),0)*AE578</f>
        <v>0</v>
      </c>
      <c r="AE578" s="77">
        <f t="shared" si="73"/>
        <v>0</v>
      </c>
    </row>
    <row r="579" spans="1:31" x14ac:dyDescent="0.45">
      <c r="A579" s="4"/>
      <c r="B579" s="7">
        <v>2993046</v>
      </c>
      <c r="C579" s="6" t="s">
        <v>212</v>
      </c>
      <c r="D579" s="4" t="s">
        <v>151</v>
      </c>
      <c r="E579" s="7">
        <v>60</v>
      </c>
      <c r="F579" s="4" t="s">
        <v>55</v>
      </c>
      <c r="G579" s="4">
        <f>IF(I579="",SUMIFS([1]怪物表!$A:$A,[1]怪物表!$B:$B,C579,[1]怪物表!$C:$C,D579),"")</f>
        <v>1299308</v>
      </c>
      <c r="H579" s="8" t="str">
        <f>IF(G579="","",INDEX([1]怪物表!$C:$C,MATCH(G579,[1]怪物表!$A:$A,0)))</f>
        <v>盾兵1（灰）</v>
      </c>
      <c r="I579" s="4"/>
      <c r="J579" s="4" t="str">
        <f>IF(I579="","",INDEX([1]怪物阵型表!$B:$B,MATCH(I579,[1]怪物阵型表!$A:$A,0)))</f>
        <v/>
      </c>
      <c r="K579" s="4"/>
      <c r="L579" s="4"/>
      <c r="M579" s="4"/>
      <c r="N579" s="4"/>
      <c r="O579" s="4" t="str">
        <f>IF(N579="","",INDEX([2]物品表!$B:$B,MATCH(N579,[2]物品表!$A:$A,0)))</f>
        <v/>
      </c>
      <c r="P579" s="4"/>
      <c r="Q579" s="7" t="s">
        <v>31</v>
      </c>
      <c r="R579" s="7" t="s">
        <v>29</v>
      </c>
      <c r="S579" s="9">
        <f>INDEX('#怪物刷新配置索引'!$E:$E,MATCH(E579&amp;"-"&amp;F579,'#怪物刷新配置索引'!$D:$D,0),1)</f>
        <v>2</v>
      </c>
      <c r="T579" s="4"/>
      <c r="U579" s="9">
        <f>INDEX('#怪物刷新配置索引'!$F:$F,MATCH(E579&amp;"-"&amp;F579,'#怪物刷新配置索引'!$D:$D,0),1)</f>
        <v>1</v>
      </c>
      <c r="V579" s="4" t="str">
        <f t="shared" ref="V579:V586" si="77">IF(W579=1,"TID_Survivor_Notice_Occur_2",IF(W579=2,"TID_Survivor_Notice_Occur_1",""))</f>
        <v/>
      </c>
      <c r="W579" s="4"/>
      <c r="X579" s="4"/>
      <c r="Y579" s="7"/>
      <c r="Z579" s="28"/>
      <c r="AA579" s="77">
        <f>COUNTIF([3]经验升级表!$C:$C,"&lt;="&amp;SUMIFS($AB$4:AB579,$C$4:C579,C579))</f>
        <v>0</v>
      </c>
      <c r="AB579" s="77">
        <f>IFERROR(INDEX([1]怪物表!$U:$U,MATCH(G579,[1]怪物表!$A:$A,0),1)*S579/U579,0)*AC579</f>
        <v>0</v>
      </c>
      <c r="AC579" s="77">
        <f t="shared" si="72"/>
        <v>30</v>
      </c>
      <c r="AD579" s="77">
        <f>IFERROR(INDEX([1]怪物表!$J:$J,MATCH(G579,[1]怪物表!$A:$A,0),1),0)*AE579</f>
        <v>60</v>
      </c>
      <c r="AE579" s="77">
        <f t="shared" si="73"/>
        <v>60</v>
      </c>
    </row>
    <row r="580" spans="1:31" x14ac:dyDescent="0.45">
      <c r="A580" s="4"/>
      <c r="B580" s="7">
        <v>2993047</v>
      </c>
      <c r="C580" s="6" t="s">
        <v>212</v>
      </c>
      <c r="D580" s="4" t="s">
        <v>151</v>
      </c>
      <c r="E580" s="7">
        <v>120</v>
      </c>
      <c r="F580" s="4" t="s">
        <v>55</v>
      </c>
      <c r="G580" s="4">
        <f>IF(I580="",SUMIFS([1]怪物表!$A:$A,[1]怪物表!$B:$B,C580,[1]怪物表!$C:$C,D580),"")</f>
        <v>1299308</v>
      </c>
      <c r="H580" s="8" t="str">
        <f>IF(G580="","",INDEX([1]怪物表!$C:$C,MATCH(G580,[1]怪物表!$A:$A,0)))</f>
        <v>盾兵1（灰）</v>
      </c>
      <c r="I580" s="4"/>
      <c r="J580" s="4" t="str">
        <f>IF(I580="","",INDEX([1]怪物阵型表!$B:$B,MATCH(I580,[1]怪物阵型表!$A:$A,0)))</f>
        <v/>
      </c>
      <c r="K580" s="4"/>
      <c r="L580" s="4"/>
      <c r="M580" s="4"/>
      <c r="N580" s="4"/>
      <c r="O580" s="4" t="str">
        <f>IF(N580="","",INDEX([2]物品表!$B:$B,MATCH(N580,[2]物品表!$A:$A,0)))</f>
        <v/>
      </c>
      <c r="P580" s="4"/>
      <c r="Q580" s="7" t="s">
        <v>31</v>
      </c>
      <c r="R580" s="7" t="s">
        <v>29</v>
      </c>
      <c r="S580" s="9">
        <f>INDEX('#怪物刷新配置索引'!$E:$E,MATCH(E580&amp;"-"&amp;F580,'#怪物刷新配置索引'!$D:$D,0),1)</f>
        <v>4</v>
      </c>
      <c r="T580" s="4"/>
      <c r="U580" s="9">
        <f>INDEX('#怪物刷新配置索引'!$F:$F,MATCH(E580&amp;"-"&amp;F580,'#怪物刷新配置索引'!$D:$D,0),1)</f>
        <v>1</v>
      </c>
      <c r="V580" s="4" t="str">
        <f t="shared" si="77"/>
        <v/>
      </c>
      <c r="W580" s="4"/>
      <c r="X580" s="4"/>
      <c r="Y580" s="7"/>
      <c r="Z580" s="28"/>
      <c r="AA580" s="77">
        <f>COUNTIF([3]经验升级表!$C:$C,"&lt;="&amp;SUMIFS($AB$4:AB580,$C$4:C580,C580))</f>
        <v>0</v>
      </c>
      <c r="AB580" s="77">
        <f>IFERROR(INDEX([1]怪物表!$U:$U,MATCH(G580,[1]怪物表!$A:$A,0),1)*S580/U580,0)*AC580</f>
        <v>0</v>
      </c>
      <c r="AC580" s="77">
        <f t="shared" si="72"/>
        <v>30</v>
      </c>
      <c r="AD580" s="77">
        <f>IFERROR(INDEX([1]怪物表!$J:$J,MATCH(G580,[1]怪物表!$A:$A,0),1),0)*AE580</f>
        <v>120</v>
      </c>
      <c r="AE580" s="77">
        <f t="shared" si="73"/>
        <v>120</v>
      </c>
    </row>
    <row r="581" spans="1:31" x14ac:dyDescent="0.45">
      <c r="A581" s="4"/>
      <c r="B581" s="7">
        <v>2993048</v>
      </c>
      <c r="C581" s="6" t="s">
        <v>212</v>
      </c>
      <c r="D581" s="4" t="s">
        <v>170</v>
      </c>
      <c r="E581" s="7">
        <v>20</v>
      </c>
      <c r="F581" s="4" t="s">
        <v>55</v>
      </c>
      <c r="G581" s="4">
        <f>IF(I581="",SUMIFS([1]怪物表!$A:$A,[1]怪物表!$B:$B,C581,[1]怪物表!$C:$C,D581),"")</f>
        <v>1299307</v>
      </c>
      <c r="H581" s="8" t="str">
        <f>IF(G581="","",INDEX([1]怪物表!$C:$C,MATCH(G581,[1]怪物表!$A:$A,0)))</f>
        <v>骑兵2（灰）</v>
      </c>
      <c r="I581" s="4"/>
      <c r="J581" s="4" t="str">
        <f>IF(I581="","",INDEX([1]怪物阵型表!$B:$B,MATCH(I581,[1]怪物阵型表!$A:$A,0)))</f>
        <v/>
      </c>
      <c r="K581" s="4"/>
      <c r="L581" s="4"/>
      <c r="M581" s="4"/>
      <c r="N581" s="4"/>
      <c r="O581" s="4" t="str">
        <f>IF(N581="","",INDEX([2]物品表!$B:$B,MATCH(N581,[2]物品表!$A:$A,0)))</f>
        <v/>
      </c>
      <c r="P581" s="4"/>
      <c r="Q581" s="7" t="s">
        <v>31</v>
      </c>
      <c r="R581" s="7" t="s">
        <v>29</v>
      </c>
      <c r="S581" s="9">
        <f>INDEX('#怪物刷新配置索引'!$E:$E,MATCH(E581&amp;"-"&amp;F581,'#怪物刷新配置索引'!$D:$D,0),1)</f>
        <v>2</v>
      </c>
      <c r="T581" s="4"/>
      <c r="U581" s="9">
        <f>INDEX('#怪物刷新配置索引'!$F:$F,MATCH(E581&amp;"-"&amp;F581,'#怪物刷新配置索引'!$D:$D,0),1)</f>
        <v>3</v>
      </c>
      <c r="V581" s="4" t="str">
        <f t="shared" si="77"/>
        <v/>
      </c>
      <c r="W581" s="4"/>
      <c r="X581" s="7"/>
      <c r="Y581" s="7"/>
      <c r="Z581" s="28"/>
      <c r="AA581" s="77">
        <f>COUNTIF([3]经验升级表!$C:$C,"&lt;="&amp;SUMIFS($AB$4:AB581,$C$4:C581,C581))</f>
        <v>0</v>
      </c>
      <c r="AB581" s="77">
        <f>IFERROR(INDEX([1]怪物表!$U:$U,MATCH(G581,[1]怪物表!$A:$A,0),1)*S581/U581,0)*AC581</f>
        <v>0</v>
      </c>
      <c r="AC581" s="77">
        <f t="shared" si="72"/>
        <v>30</v>
      </c>
      <c r="AD581" s="77">
        <f>IFERROR(INDEX([1]怪物表!$J:$J,MATCH(G581,[1]怪物表!$A:$A,0),1),0)*AE581</f>
        <v>20</v>
      </c>
      <c r="AE581" s="77">
        <f t="shared" si="73"/>
        <v>20</v>
      </c>
    </row>
    <row r="582" spans="1:31" x14ac:dyDescent="0.45">
      <c r="A582" s="4"/>
      <c r="B582" s="7">
        <v>2993049</v>
      </c>
      <c r="C582" s="6" t="s">
        <v>212</v>
      </c>
      <c r="D582" s="4"/>
      <c r="E582" s="7"/>
      <c r="F582" s="4">
        <v>270</v>
      </c>
      <c r="G582" s="4"/>
      <c r="H582" s="8"/>
      <c r="I582" s="4"/>
      <c r="J582" s="4" t="str">
        <f>IF(I582="","",INDEX([1]怪物阵型表!$B:$B,MATCH(I582,[1]怪物阵型表!$A:$A,0)))</f>
        <v/>
      </c>
      <c r="K582" s="4">
        <v>299308</v>
      </c>
      <c r="L582" s="25" t="str" cm="1">
        <f t="array" ref="L582">INDEX(怪物链表!A:C,MATCH(怪物刷新表!K582&amp;C582,怪物链表!A:A&amp;怪物链表!C:C,),2)</f>
        <v>骤变_特殊_50</v>
      </c>
      <c r="M582" s="4" t="str" cm="1">
        <f t="array" ref="M582">INDEX(怪物链表!A:D,MATCH(怪物刷新表!L582&amp;K582,怪物链表!B:B&amp;怪物链表!A:A,),4)</f>
        <v>270-300</v>
      </c>
      <c r="N582" s="4"/>
      <c r="O582" s="4" t="str">
        <f>IF(N582="","",INDEX([2]物品表!$B:$B,MATCH(N582,[2]物品表!$A:$A,0)))</f>
        <v/>
      </c>
      <c r="P582" s="4"/>
      <c r="Q582" s="7" t="s">
        <v>120</v>
      </c>
      <c r="R582" s="7" t="s">
        <v>29</v>
      </c>
      <c r="S582" s="9">
        <v>1</v>
      </c>
      <c r="T582" s="4"/>
      <c r="U582" s="9">
        <v>0</v>
      </c>
      <c r="V582" s="4" t="str">
        <f t="shared" si="77"/>
        <v/>
      </c>
      <c r="W582" s="4"/>
      <c r="X582" s="4"/>
      <c r="Y582" s="4"/>
      <c r="Z582" s="28"/>
      <c r="AA582" s="77">
        <f>COUNTIF([3]经验升级表!$C:$C,"&lt;="&amp;SUMIFS($AB$4:AB582,$C$4:C582,C582))</f>
        <v>0</v>
      </c>
      <c r="AB582" s="77">
        <f>IFERROR(INDEX([1]怪物表!$U:$U,MATCH(G582,[1]怪物表!$A:$A,0),1)*S582/U582,0)*AC582</f>
        <v>0</v>
      </c>
      <c r="AC582" s="77">
        <f t="shared" si="72"/>
        <v>1</v>
      </c>
      <c r="AD582" s="77">
        <f>IFERROR(INDEX([1]怪物表!$J:$J,MATCH(G582,[1]怪物表!$A:$A,0),1),0)*AE582</f>
        <v>0</v>
      </c>
      <c r="AE582" s="77">
        <f t="shared" si="73"/>
        <v>0</v>
      </c>
    </row>
    <row r="583" spans="1:31" x14ac:dyDescent="0.45">
      <c r="A583" s="4"/>
      <c r="B583" s="7">
        <v>2993050</v>
      </c>
      <c r="C583" s="6" t="s">
        <v>212</v>
      </c>
      <c r="D583" s="4"/>
      <c r="E583" s="7"/>
      <c r="F583" s="4">
        <v>270</v>
      </c>
      <c r="G583" s="4"/>
      <c r="H583" s="8"/>
      <c r="I583" s="4"/>
      <c r="J583" s="4" t="str">
        <f>IF(I583="","",INDEX([1]怪物阵型表!$B:$B,MATCH(I583,[1]怪物阵型表!$A:$A,0)))</f>
        <v/>
      </c>
      <c r="K583" s="4">
        <v>299309</v>
      </c>
      <c r="L583" s="25" t="str" cm="1">
        <f t="array" ref="L583">INDEX(怪物链表!A:C,MATCH(怪物刷新表!K583&amp;C583,怪物链表!A:A&amp;怪物链表!C:C,),2)</f>
        <v>骤变_高级_100</v>
      </c>
      <c r="M583" s="4" t="str" cm="1">
        <f t="array" ref="M583">INDEX(怪物链表!A:D,MATCH(怪物刷新表!L583&amp;K583,怪物链表!B:B&amp;怪物链表!A:A,),4)</f>
        <v>270-300</v>
      </c>
      <c r="N583" s="4"/>
      <c r="O583" s="4" t="str">
        <f>IF(N583="","",INDEX([2]物品表!$B:$B,MATCH(N583,[2]物品表!$A:$A,0)))</f>
        <v/>
      </c>
      <c r="P583" s="4"/>
      <c r="Q583" s="7" t="s">
        <v>120</v>
      </c>
      <c r="R583" s="7" t="s">
        <v>29</v>
      </c>
      <c r="S583" s="9">
        <v>1</v>
      </c>
      <c r="T583" s="4"/>
      <c r="U583" s="9">
        <v>0</v>
      </c>
      <c r="V583" s="4" t="str">
        <f t="shared" si="77"/>
        <v/>
      </c>
      <c r="W583" s="4"/>
      <c r="X583" s="4"/>
      <c r="Y583" s="4"/>
      <c r="Z583" s="28"/>
      <c r="AA583" s="77">
        <f>COUNTIF([3]经验升级表!$C:$C,"&lt;="&amp;SUMIFS($AB$4:AB583,$C$4:C583,C583))</f>
        <v>0</v>
      </c>
      <c r="AB583" s="77">
        <f>IFERROR(INDEX([1]怪物表!$U:$U,MATCH(G583,[1]怪物表!$A:$A,0),1)*S583/U583,0)*AC583</f>
        <v>0</v>
      </c>
      <c r="AC583" s="77">
        <f t="shared" si="72"/>
        <v>1</v>
      </c>
      <c r="AD583" s="77">
        <f>IFERROR(INDEX([1]怪物表!$J:$J,MATCH(G583,[1]怪物表!$A:$A,0),1),0)*AE583</f>
        <v>0</v>
      </c>
      <c r="AE583" s="77">
        <f t="shared" si="73"/>
        <v>0</v>
      </c>
    </row>
    <row r="584" spans="1:31" x14ac:dyDescent="0.45">
      <c r="A584" s="4"/>
      <c r="B584" s="7">
        <v>2993051</v>
      </c>
      <c r="C584" s="6" t="s">
        <v>212</v>
      </c>
      <c r="D584" s="4" t="s">
        <v>151</v>
      </c>
      <c r="E584" s="7">
        <v>60</v>
      </c>
      <c r="F584" s="4" t="s">
        <v>49</v>
      </c>
      <c r="G584" s="4">
        <f>IF(I584="",SUMIFS([1]怪物表!$A:$A,[1]怪物表!$B:$B,C584,[1]怪物表!$C:$C,D584),"")</f>
        <v>1299308</v>
      </c>
      <c r="H584" s="8" t="str">
        <f>IF(G584="","",INDEX([1]怪物表!$C:$C,MATCH(G584,[1]怪物表!$A:$A,0)))</f>
        <v>盾兵1（灰）</v>
      </c>
      <c r="I584" s="4"/>
      <c r="J584" s="4" t="str">
        <f>IF(I584="","",INDEX([1]怪物阵型表!$B:$B,MATCH(I584,[1]怪物阵型表!$A:$A,0)))</f>
        <v/>
      </c>
      <c r="K584" s="4"/>
      <c r="L584" s="4"/>
      <c r="M584" s="4"/>
      <c r="N584" s="4"/>
      <c r="O584" s="4" t="str">
        <f>IF(N584="","",INDEX([2]物品表!$B:$B,MATCH(N584,[2]物品表!$A:$A,0)))</f>
        <v/>
      </c>
      <c r="P584" s="4"/>
      <c r="Q584" s="7" t="s">
        <v>31</v>
      </c>
      <c r="R584" s="7" t="s">
        <v>29</v>
      </c>
      <c r="S584" s="9">
        <f>INDEX('#怪物刷新配置索引'!$E:$E,MATCH(E584&amp;"-"&amp;F584,'#怪物刷新配置索引'!$D:$D,0),1)</f>
        <v>4</v>
      </c>
      <c r="T584" s="4"/>
      <c r="U584" s="9">
        <f>INDEX('#怪物刷新配置索引'!$F:$F,MATCH(E584&amp;"-"&amp;F584,'#怪物刷新配置索引'!$D:$D,0),1)</f>
        <v>2</v>
      </c>
      <c r="V584" s="4" t="str">
        <f t="shared" si="77"/>
        <v/>
      </c>
      <c r="W584" s="4"/>
      <c r="X584" s="4"/>
      <c r="Y584" s="7"/>
      <c r="Z584" s="28"/>
      <c r="AA584" s="77">
        <f>COUNTIF([3]经验升级表!$C:$C,"&lt;="&amp;SUMIFS($AB$4:AB584,$C$4:C584,C584))</f>
        <v>0</v>
      </c>
      <c r="AB584" s="77">
        <f>IFERROR(INDEX([1]怪物表!$U:$U,MATCH(G584,[1]怪物表!$A:$A,0),1)*S584/U584,0)*AC584</f>
        <v>0</v>
      </c>
      <c r="AC584" s="77">
        <f t="shared" si="72"/>
        <v>30</v>
      </c>
      <c r="AD584" s="77">
        <f>IFERROR(INDEX([1]怪物表!$J:$J,MATCH(G584,[1]怪物表!$A:$A,0),1),0)*AE584</f>
        <v>60</v>
      </c>
      <c r="AE584" s="77">
        <f t="shared" si="73"/>
        <v>60</v>
      </c>
    </row>
    <row r="585" spans="1:31" x14ac:dyDescent="0.45">
      <c r="A585" s="4"/>
      <c r="B585" s="7">
        <v>2993052</v>
      </c>
      <c r="C585" s="6" t="s">
        <v>212</v>
      </c>
      <c r="D585" s="4" t="s">
        <v>151</v>
      </c>
      <c r="E585" s="7">
        <v>90</v>
      </c>
      <c r="F585" s="4" t="s">
        <v>49</v>
      </c>
      <c r="G585" s="4">
        <f>IF(I585="",SUMIFS([1]怪物表!$A:$A,[1]怪物表!$B:$B,C585,[1]怪物表!$C:$C,D585),"")</f>
        <v>1299308</v>
      </c>
      <c r="H585" s="8" t="str">
        <f>IF(G585="","",INDEX([1]怪物表!$C:$C,MATCH(G585,[1]怪物表!$A:$A,0)))</f>
        <v>盾兵1（灰）</v>
      </c>
      <c r="I585" s="4"/>
      <c r="J585" s="4" t="str">
        <f>IF(I585="","",INDEX([1]怪物阵型表!$B:$B,MATCH(I585,[1]怪物阵型表!$A:$A,0)))</f>
        <v/>
      </c>
      <c r="K585" s="4"/>
      <c r="L585" s="4"/>
      <c r="M585" s="4"/>
      <c r="N585" s="4"/>
      <c r="O585" s="4" t="str">
        <f>IF(N585="","",INDEX([2]物品表!$B:$B,MATCH(N585,[2]物品表!$A:$A,0)))</f>
        <v/>
      </c>
      <c r="P585" s="4"/>
      <c r="Q585" s="7" t="s">
        <v>31</v>
      </c>
      <c r="R585" s="7" t="s">
        <v>29</v>
      </c>
      <c r="S585" s="9">
        <f>INDEX('#怪物刷新配置索引'!$E:$E,MATCH(E585&amp;"-"&amp;F585,'#怪物刷新配置索引'!$D:$D,0),1)</f>
        <v>3</v>
      </c>
      <c r="T585" s="4"/>
      <c r="U585" s="9">
        <f>INDEX('#怪物刷新配置索引'!$F:$F,MATCH(E585&amp;"-"&amp;F585,'#怪物刷新配置索引'!$D:$D,0),1)</f>
        <v>1</v>
      </c>
      <c r="V585" s="4" t="str">
        <f t="shared" si="77"/>
        <v/>
      </c>
      <c r="W585" s="4"/>
      <c r="X585" s="4"/>
      <c r="Y585" s="4"/>
      <c r="Z585" s="28"/>
      <c r="AA585" s="77">
        <f>COUNTIF([3]经验升级表!$C:$C,"&lt;="&amp;SUMIFS($AB$4:AB585,$C$4:C585,C585))</f>
        <v>0</v>
      </c>
      <c r="AB585" s="77">
        <f>IFERROR(INDEX([1]怪物表!$U:$U,MATCH(G585,[1]怪物表!$A:$A,0),1)*S585/U585,0)*AC585</f>
        <v>0</v>
      </c>
      <c r="AC585" s="77">
        <f t="shared" ref="AC585:AC648" si="78">IFERROR(INDEX(_xlfn.TEXTSPLIT(F585,"-"),1,2)-INDEX(_xlfn.TEXTSPLIT(F585,"-"),1,1),1)</f>
        <v>30</v>
      </c>
      <c r="AD585" s="77">
        <f>IFERROR(INDEX([1]怪物表!$J:$J,MATCH(G585,[1]怪物表!$A:$A,0),1),0)*AE585</f>
        <v>90</v>
      </c>
      <c r="AE585" s="77">
        <f t="shared" ref="AE585:AE648" si="79">IFERROR(ROUNDUP(AC585*S585/U585,),0)</f>
        <v>90</v>
      </c>
    </row>
    <row r="586" spans="1:31" x14ac:dyDescent="0.45">
      <c r="A586" s="4"/>
      <c r="B586" s="7">
        <v>2993053</v>
      </c>
      <c r="C586" s="6" t="s">
        <v>212</v>
      </c>
      <c r="D586" s="4" t="s">
        <v>151</v>
      </c>
      <c r="E586" s="7">
        <v>90</v>
      </c>
      <c r="F586" s="4" t="s">
        <v>49</v>
      </c>
      <c r="G586" s="4">
        <f>IF(I586="",SUMIFS([1]怪物表!$A:$A,[1]怪物表!$B:$B,C586,[1]怪物表!$C:$C,D586),"")</f>
        <v>1299308</v>
      </c>
      <c r="H586" s="8" t="str">
        <f>IF(G586="","",INDEX([1]怪物表!$C:$C,MATCH(G586,[1]怪物表!$A:$A,0)))</f>
        <v>盾兵1（灰）</v>
      </c>
      <c r="I586" s="4"/>
      <c r="J586" s="4" t="str">
        <f>IF(I586="","",INDEX([1]怪物阵型表!$B:$B,MATCH(I586,[1]怪物阵型表!$A:$A,0)))</f>
        <v/>
      </c>
      <c r="K586" s="4"/>
      <c r="L586" s="4"/>
      <c r="M586" s="4"/>
      <c r="N586" s="4"/>
      <c r="O586" s="4" t="str">
        <f>IF(N586="","",INDEX([2]物品表!$B:$B,MATCH(N586,[2]物品表!$A:$A,0)))</f>
        <v/>
      </c>
      <c r="P586" s="4"/>
      <c r="Q586" s="7" t="s">
        <v>31</v>
      </c>
      <c r="R586" s="7" t="s">
        <v>29</v>
      </c>
      <c r="S586" s="9">
        <f>INDEX('#怪物刷新配置索引'!$E:$E,MATCH(E586&amp;"-"&amp;F586,'#怪物刷新配置索引'!$D:$D,0),1)</f>
        <v>3</v>
      </c>
      <c r="T586" s="4"/>
      <c r="U586" s="9">
        <f>INDEX('#怪物刷新配置索引'!$F:$F,MATCH(E586&amp;"-"&amp;F586,'#怪物刷新配置索引'!$D:$D,0),1)</f>
        <v>1</v>
      </c>
      <c r="V586" s="4" t="str">
        <f t="shared" si="77"/>
        <v/>
      </c>
      <c r="W586" s="4"/>
      <c r="X586" s="4"/>
      <c r="Y586" s="4"/>
      <c r="Z586" s="28"/>
      <c r="AA586" s="77">
        <f>COUNTIF([3]经验升级表!$C:$C,"&lt;="&amp;SUMIFS($AB$4:AB586,$C$4:C586,C586))</f>
        <v>0</v>
      </c>
      <c r="AB586" s="77">
        <f>IFERROR(INDEX([1]怪物表!$U:$U,MATCH(G586,[1]怪物表!$A:$A,0),1)*S586/U586,0)*AC586</f>
        <v>0</v>
      </c>
      <c r="AC586" s="77">
        <f t="shared" si="78"/>
        <v>30</v>
      </c>
      <c r="AD586" s="77">
        <f>IFERROR(INDEX([1]怪物表!$J:$J,MATCH(G586,[1]怪物表!$A:$A,0),1),0)*AE586</f>
        <v>90</v>
      </c>
      <c r="AE586" s="77">
        <f t="shared" si="79"/>
        <v>90</v>
      </c>
    </row>
    <row r="587" spans="1:31" x14ac:dyDescent="0.45">
      <c r="A587" s="4"/>
      <c r="B587" s="7">
        <v>2993054</v>
      </c>
      <c r="C587" s="6" t="s">
        <v>212</v>
      </c>
      <c r="D587" s="4"/>
      <c r="E587" s="7"/>
      <c r="F587" s="4">
        <v>320</v>
      </c>
      <c r="G587" s="4" t="str">
        <f>IF(I587="",SUMIFS([1]怪物表!$A:$A,[1]怪物表!$B:$B,C587,[1]怪物表!$C:$C,D587),"")</f>
        <v/>
      </c>
      <c r="H587" s="8" t="str">
        <f>IF(G587="","",INDEX([1]怪物表!$C:$C,MATCH(G587,[1]怪物表!$A:$A,0)))</f>
        <v/>
      </c>
      <c r="I587" s="4">
        <v>299301</v>
      </c>
      <c r="J587" s="4" t="str">
        <f>IF(I587="","",INDEX([1]怪物阵型表!$B:$B,MATCH(I587,[1]怪物阵型表!$A:$A,0)))</f>
        <v>冲锋阵型</v>
      </c>
      <c r="K587" s="4"/>
      <c r="L587" s="4"/>
      <c r="M587" s="4"/>
      <c r="N587" s="4"/>
      <c r="O587" s="4" t="str">
        <f>IF(N587="","",INDEX([2]物品表!$B:$B,MATCH(N587,[2]物品表!$A:$A,0)))</f>
        <v/>
      </c>
      <c r="P587" s="4"/>
      <c r="Q587" s="7" t="s">
        <v>309</v>
      </c>
      <c r="R587" s="7" t="s">
        <v>29</v>
      </c>
      <c r="S587" s="9">
        <v>1</v>
      </c>
      <c r="T587" s="4"/>
      <c r="U587" s="9">
        <v>0</v>
      </c>
      <c r="V587" s="4" t="str">
        <f>IF(W587=1,"TID_Survivor_Notice_Occur_2",IF(W587=2,"TID_Survivor_Notice_Occur_1",""))</f>
        <v/>
      </c>
      <c r="W587" s="4"/>
      <c r="X587" s="4"/>
      <c r="Y587" s="4"/>
      <c r="Z587" s="28"/>
      <c r="AA587" s="77">
        <f>COUNTIF([3]经验升级表!$C:$C,"&lt;="&amp;SUMIFS($AB$4:AB587,$C$4:C587,C587))</f>
        <v>0</v>
      </c>
      <c r="AB587" s="77">
        <f>IFERROR(INDEX([1]怪物表!$U:$U,MATCH(G587,[1]怪物表!$A:$A,0),1)*S587/U587,0)*AC587</f>
        <v>0</v>
      </c>
      <c r="AC587" s="77">
        <f t="shared" si="78"/>
        <v>1</v>
      </c>
      <c r="AD587" s="77">
        <f>IFERROR(INDEX([1]怪物表!$J:$J,MATCH(G587,[1]怪物表!$A:$A,0),1),0)*AE587</f>
        <v>0</v>
      </c>
      <c r="AE587" s="77">
        <f t="shared" si="79"/>
        <v>0</v>
      </c>
    </row>
    <row r="588" spans="1:31" x14ac:dyDescent="0.45">
      <c r="A588" s="4"/>
      <c r="B588" s="7">
        <v>2993055</v>
      </c>
      <c r="C588" s="6" t="s">
        <v>212</v>
      </c>
      <c r="D588" s="4"/>
      <c r="E588" s="7"/>
      <c r="F588" s="4">
        <v>320</v>
      </c>
      <c r="G588" s="4" t="str">
        <f>IF(I588="",SUMIFS([1]怪物表!$A:$A,[1]怪物表!$B:$B,C588,[1]怪物表!$C:$C,D588),"")</f>
        <v/>
      </c>
      <c r="H588" s="8" t="str">
        <f>IF(G588="","",INDEX([1]怪物表!$C:$C,MATCH(G588,[1]怪物表!$A:$A,0)))</f>
        <v/>
      </c>
      <c r="I588" s="4">
        <v>299301</v>
      </c>
      <c r="J588" s="4" t="str">
        <f>IF(I588="","",INDEX([1]怪物阵型表!$B:$B,MATCH(I588,[1]怪物阵型表!$A:$A,0)))</f>
        <v>冲锋阵型</v>
      </c>
      <c r="K588" s="4"/>
      <c r="L588" s="4"/>
      <c r="M588" s="4"/>
      <c r="N588" s="4"/>
      <c r="O588" s="4" t="str">
        <f>IF(N588="","",INDEX([2]物品表!$B:$B,MATCH(N588,[2]物品表!$A:$A,0)))</f>
        <v/>
      </c>
      <c r="P588" s="4"/>
      <c r="Q588" s="7" t="s">
        <v>309</v>
      </c>
      <c r="R588" s="7" t="s">
        <v>29</v>
      </c>
      <c r="S588" s="9">
        <v>1</v>
      </c>
      <c r="T588" s="4"/>
      <c r="U588" s="9">
        <v>0</v>
      </c>
      <c r="V588" s="4" t="str">
        <f>IF(W588=1,"TID_Survivor_Notice_Occur_2",IF(W588=2,"TID_Survivor_Notice_Occur_1",""))</f>
        <v/>
      </c>
      <c r="W588" s="4"/>
      <c r="X588" s="4"/>
      <c r="Y588" s="4"/>
      <c r="Z588" s="28"/>
      <c r="AA588" s="77">
        <f>COUNTIF([3]经验升级表!$C:$C,"&lt;="&amp;SUMIFS($AB$4:AB588,$C$4:C588,C588))</f>
        <v>0</v>
      </c>
      <c r="AB588" s="77">
        <f>IFERROR(INDEX([1]怪物表!$U:$U,MATCH(G588,[1]怪物表!$A:$A,0),1)*S588/U588,0)*AC588</f>
        <v>0</v>
      </c>
      <c r="AC588" s="77">
        <f t="shared" si="78"/>
        <v>1</v>
      </c>
      <c r="AD588" s="77">
        <f>IFERROR(INDEX([1]怪物表!$J:$J,MATCH(G588,[1]怪物表!$A:$A,0),1),0)*AE588</f>
        <v>0</v>
      </c>
      <c r="AE588" s="77">
        <f t="shared" si="79"/>
        <v>0</v>
      </c>
    </row>
    <row r="589" spans="1:31" x14ac:dyDescent="0.45">
      <c r="A589" s="4"/>
      <c r="B589" s="7">
        <v>2993056</v>
      </c>
      <c r="C589" s="6" t="s">
        <v>212</v>
      </c>
      <c r="D589" s="4"/>
      <c r="E589" s="7"/>
      <c r="F589" s="4">
        <v>330</v>
      </c>
      <c r="G589" s="4" t="str">
        <f>IF(I589="",SUMIFS([1]怪物表!$A:$A,[1]怪物表!$B:$B,C589,[1]怪物表!$C:$C,D589),"")</f>
        <v/>
      </c>
      <c r="H589" s="8" t="str">
        <f>IF(G589="","",INDEX([1]怪物表!$C:$C,MATCH(G589,[1]怪物表!$A:$A,0)))</f>
        <v/>
      </c>
      <c r="I589" s="4">
        <v>299301</v>
      </c>
      <c r="J589" s="4" t="str">
        <f>IF(I589="","",INDEX([1]怪物阵型表!$B:$B,MATCH(I589,[1]怪物阵型表!$A:$A,0)))</f>
        <v>冲锋阵型</v>
      </c>
      <c r="K589" s="4"/>
      <c r="L589" s="4"/>
      <c r="M589" s="4"/>
      <c r="N589" s="4"/>
      <c r="O589" s="4" t="str">
        <f>IF(N589="","",INDEX([2]物品表!$B:$B,MATCH(N589,[2]物品表!$A:$A,0)))</f>
        <v/>
      </c>
      <c r="P589" s="4"/>
      <c r="Q589" s="7" t="s">
        <v>309</v>
      </c>
      <c r="R589" s="7" t="s">
        <v>29</v>
      </c>
      <c r="S589" s="9">
        <v>1</v>
      </c>
      <c r="T589" s="4"/>
      <c r="U589" s="9">
        <v>0</v>
      </c>
      <c r="V589" s="4" t="str">
        <f>IF(W589=1,"TID_Survivor_Notice_Occur_2",IF(W589=2,"TID_Survivor_Notice_Occur_1",""))</f>
        <v/>
      </c>
      <c r="W589" s="4"/>
      <c r="X589" s="4"/>
      <c r="Y589" s="4"/>
      <c r="Z589" s="28"/>
      <c r="AA589" s="77">
        <f>COUNTIF([3]经验升级表!$C:$C,"&lt;="&amp;SUMIFS($AB$4:AB589,$C$4:C589,C589))</f>
        <v>0</v>
      </c>
      <c r="AB589" s="77">
        <f>IFERROR(INDEX([1]怪物表!$U:$U,MATCH(G589,[1]怪物表!$A:$A,0),1)*S589/U589,0)*AC589</f>
        <v>0</v>
      </c>
      <c r="AC589" s="77">
        <f t="shared" si="78"/>
        <v>1</v>
      </c>
      <c r="AD589" s="77">
        <f>IFERROR(INDEX([1]怪物表!$J:$J,MATCH(G589,[1]怪物表!$A:$A,0),1),0)*AE589</f>
        <v>0</v>
      </c>
      <c r="AE589" s="77">
        <f t="shared" si="79"/>
        <v>0</v>
      </c>
    </row>
    <row r="590" spans="1:31" x14ac:dyDescent="0.45">
      <c r="A590" s="4"/>
      <c r="B590" s="7">
        <v>2993057</v>
      </c>
      <c r="C590" s="6" t="s">
        <v>212</v>
      </c>
      <c r="D590" s="4"/>
      <c r="E590" s="7"/>
      <c r="F590" s="4">
        <v>330</v>
      </c>
      <c r="G590" s="4" t="str">
        <f>IF(I590="",SUMIFS([1]怪物表!$A:$A,[1]怪物表!$B:$B,C590,[1]怪物表!$C:$C,D590),"")</f>
        <v/>
      </c>
      <c r="H590" s="8" t="str">
        <f>IF(G590="","",INDEX([1]怪物表!$C:$C,MATCH(G590,[1]怪物表!$A:$A,0)))</f>
        <v/>
      </c>
      <c r="I590" s="4">
        <v>299301</v>
      </c>
      <c r="J590" s="4" t="str">
        <f>IF(I590="","",INDEX([1]怪物阵型表!$B:$B,MATCH(I590,[1]怪物阵型表!$A:$A,0)))</f>
        <v>冲锋阵型</v>
      </c>
      <c r="K590" s="4"/>
      <c r="L590" s="4"/>
      <c r="M590" s="4"/>
      <c r="N590" s="4"/>
      <c r="O590" s="4" t="str">
        <f>IF(N590="","",INDEX([2]物品表!$B:$B,MATCH(N590,[2]物品表!$A:$A,0)))</f>
        <v/>
      </c>
      <c r="P590" s="4"/>
      <c r="Q590" s="7" t="s">
        <v>309</v>
      </c>
      <c r="R590" s="7" t="s">
        <v>29</v>
      </c>
      <c r="S590" s="9">
        <v>1</v>
      </c>
      <c r="T590" s="4"/>
      <c r="U590" s="9">
        <v>0</v>
      </c>
      <c r="V590" s="4" t="str">
        <f>IF(W590=1,"TID_Survivor_Notice_Occur_2",IF(W590=2,"TID_Survivor_Notice_Occur_1",""))</f>
        <v/>
      </c>
      <c r="W590" s="4"/>
      <c r="X590" s="4"/>
      <c r="Y590" s="4"/>
      <c r="Z590" s="28"/>
      <c r="AA590" s="77">
        <f>COUNTIF([3]经验升级表!$C:$C,"&lt;="&amp;SUMIFS($AB$4:AB590,$C$4:C590,C590))</f>
        <v>0</v>
      </c>
      <c r="AB590" s="77">
        <f>IFERROR(INDEX([1]怪物表!$U:$U,MATCH(G590,[1]怪物表!$A:$A,0),1)*S590/U590,0)*AC590</f>
        <v>0</v>
      </c>
      <c r="AC590" s="77">
        <f t="shared" si="78"/>
        <v>1</v>
      </c>
      <c r="AD590" s="77">
        <f>IFERROR(INDEX([1]怪物表!$J:$J,MATCH(G590,[1]怪物表!$A:$A,0),1),0)*AE590</f>
        <v>0</v>
      </c>
      <c r="AE590" s="77">
        <f t="shared" si="79"/>
        <v>0</v>
      </c>
    </row>
    <row r="591" spans="1:31" x14ac:dyDescent="0.45">
      <c r="A591" s="4"/>
      <c r="B591" s="7">
        <v>2993058</v>
      </c>
      <c r="C591" s="6" t="s">
        <v>212</v>
      </c>
      <c r="D591" s="4"/>
      <c r="E591" s="7"/>
      <c r="F591" s="4">
        <v>330</v>
      </c>
      <c r="G591" s="4"/>
      <c r="H591" s="8"/>
      <c r="I591" s="4"/>
      <c r="J591" s="4" t="str">
        <f>IF(I591="","",INDEX([1]怪物阵型表!$B:$B,MATCH(I591,[1]怪物阵型表!$A:$A,0)))</f>
        <v/>
      </c>
      <c r="K591" s="4">
        <v>299310</v>
      </c>
      <c r="L591" s="25" t="str" cm="1">
        <f t="array" ref="L591">INDEX(怪物链表!A:C,MATCH(怪物刷新表!K591&amp;C591,怪物链表!A:A&amp;怪物链表!C:C,),2)</f>
        <v>平滑_初级_100</v>
      </c>
      <c r="M591" s="4" t="str" cm="1">
        <f t="array" ref="M591">INDEX(怪物链表!A:D,MATCH(怪物刷新表!L591&amp;K591,怪物链表!B:B&amp;怪物链表!A:A,),4)</f>
        <v>330-360</v>
      </c>
      <c r="N591" s="4"/>
      <c r="O591" s="4" t="str">
        <f>IF(N591="","",INDEX([2]物品表!$B:$B,MATCH(N591,[2]物品表!$A:$A,0)))</f>
        <v/>
      </c>
      <c r="P591" s="4"/>
      <c r="Q591" s="7" t="s">
        <v>120</v>
      </c>
      <c r="R591" s="7" t="s">
        <v>29</v>
      </c>
      <c r="S591" s="9">
        <v>1</v>
      </c>
      <c r="T591" s="4"/>
      <c r="U591" s="9">
        <v>0</v>
      </c>
      <c r="V591" s="4" t="str">
        <f t="shared" ref="V591" si="80">IF(W591=1,"TID_Survivor_Notice_Occur_2",IF(W591=2,"TID_Survivor_Notice_Occur_1",""))</f>
        <v/>
      </c>
      <c r="W591" s="4"/>
      <c r="X591" s="4"/>
      <c r="Y591" s="4"/>
      <c r="Z591" s="28"/>
      <c r="AA591" s="77">
        <f>COUNTIF([3]经验升级表!$C:$C,"&lt;="&amp;SUMIFS($AB$4:AB591,$C$4:C591,C591))</f>
        <v>0</v>
      </c>
      <c r="AB591" s="77">
        <f>IFERROR(INDEX([1]怪物表!$U:$U,MATCH(G591,[1]怪物表!$A:$A,0),1)*S591/U591,0)*AC591</f>
        <v>0</v>
      </c>
      <c r="AC591" s="77">
        <f t="shared" si="78"/>
        <v>1</v>
      </c>
      <c r="AD591" s="77">
        <f>IFERROR(INDEX([1]怪物表!$J:$J,MATCH(G591,[1]怪物表!$A:$A,0),1),0)*AE591</f>
        <v>0</v>
      </c>
      <c r="AE591" s="77">
        <f t="shared" si="79"/>
        <v>0</v>
      </c>
    </row>
    <row r="592" spans="1:31" x14ac:dyDescent="0.45">
      <c r="A592" s="4"/>
      <c r="B592" s="7">
        <v>2993059</v>
      </c>
      <c r="C592" s="6" t="s">
        <v>212</v>
      </c>
      <c r="D592" s="4" t="s">
        <v>166</v>
      </c>
      <c r="E592" s="4">
        <v>40</v>
      </c>
      <c r="F592" s="4" t="s">
        <v>337</v>
      </c>
      <c r="G592" s="4">
        <f>IF(I592="",SUMIFS([1]怪物表!$A:$A,[1]怪物表!$B:$B,C592,[1]怪物表!$C:$C,D592),"")</f>
        <v>1299304</v>
      </c>
      <c r="H592" s="8" t="str">
        <f>IF(G592="","",INDEX([1]怪物表!$C:$C,MATCH(G592,[1]怪物表!$A:$A,0)))</f>
        <v>剑兵1</v>
      </c>
      <c r="I592" s="4"/>
      <c r="J592" s="4" t="str">
        <f>IF(I592="","",INDEX([1]怪物阵型表!$B:$B,MATCH(I592,[1]怪物阵型表!$A:$A,0)))</f>
        <v/>
      </c>
      <c r="K592" s="4"/>
      <c r="L592" s="4"/>
      <c r="M592" s="4"/>
      <c r="N592" s="4"/>
      <c r="O592" s="4" t="str">
        <f>IF(N592="","",INDEX([2]物品表!$B:$B,MATCH(N592,[2]物品表!$A:$A,0)))</f>
        <v/>
      </c>
      <c r="P592" s="4"/>
      <c r="Q592" s="7" t="s">
        <v>31</v>
      </c>
      <c r="R592" s="7" t="s">
        <v>29</v>
      </c>
      <c r="S592" s="9">
        <f>INDEX('#怪物刷新配置索引'!$E:$E,MATCH(E592&amp;"-"&amp;F592,'#怪物刷新配置索引'!$D:$D,0),1)</f>
        <v>4</v>
      </c>
      <c r="T592" s="4"/>
      <c r="U592" s="9">
        <f>INDEX('#怪物刷新配置索引'!$F:$F,MATCH(E592&amp;"-"&amp;F592,'#怪物刷新配置索引'!$D:$D,0),1)</f>
        <v>3</v>
      </c>
      <c r="V592" s="4" t="str">
        <f t="shared" ref="V592:V599" si="81">IF(W592=1,"TID_Survivor_Notice_Occur_2",IF(W592=2,"TID_Survivor_Notice_Occur_1",""))</f>
        <v/>
      </c>
      <c r="W592" s="4"/>
      <c r="X592" s="4"/>
      <c r="Y592" s="4"/>
      <c r="Z592" s="28"/>
      <c r="AA592" s="77">
        <f>COUNTIF([3]经验升级表!$C:$C,"&lt;="&amp;SUMIFS($AB$4:AB592,$C$4:C592,C592))</f>
        <v>0</v>
      </c>
      <c r="AB592" s="77">
        <f>IFERROR(INDEX([1]怪物表!$U:$U,MATCH(G592,[1]怪物表!$A:$A,0),1)*S592/U592,0)*AC592</f>
        <v>0</v>
      </c>
      <c r="AC592" s="77">
        <f t="shared" si="78"/>
        <v>30</v>
      </c>
      <c r="AD592" s="77">
        <f>IFERROR(INDEX([1]怪物表!$J:$J,MATCH(G592,[1]怪物表!$A:$A,0),1),0)*AE592</f>
        <v>40</v>
      </c>
      <c r="AE592" s="77">
        <f t="shared" si="79"/>
        <v>40</v>
      </c>
    </row>
    <row r="593" spans="1:31" x14ac:dyDescent="0.45">
      <c r="A593" s="4"/>
      <c r="B593" s="7">
        <v>2993060</v>
      </c>
      <c r="C593" s="6" t="s">
        <v>212</v>
      </c>
      <c r="D593" s="4" t="s">
        <v>166</v>
      </c>
      <c r="E593" s="4">
        <v>40</v>
      </c>
      <c r="F593" s="4" t="s">
        <v>191</v>
      </c>
      <c r="G593" s="4">
        <f>IF(I593="",SUMIFS([1]怪物表!$A:$A,[1]怪物表!$B:$B,C593,[1]怪物表!$C:$C,D593),"")</f>
        <v>1299304</v>
      </c>
      <c r="H593" s="8" t="str">
        <f>IF(G593="","",INDEX([1]怪物表!$C:$C,MATCH(G593,[1]怪物表!$A:$A,0)))</f>
        <v>剑兵1</v>
      </c>
      <c r="I593" s="4"/>
      <c r="J593" s="4" t="str">
        <f>IF(I593="","",INDEX([1]怪物阵型表!$B:$B,MATCH(I593,[1]怪物阵型表!$A:$A,0)))</f>
        <v/>
      </c>
      <c r="K593" s="4"/>
      <c r="L593" s="4"/>
      <c r="M593" s="4"/>
      <c r="N593" s="4"/>
      <c r="O593" s="4" t="str">
        <f>IF(N593="","",INDEX([2]物品表!$B:$B,MATCH(N593,[2]物品表!$A:$A,0)))</f>
        <v/>
      </c>
      <c r="P593" s="4"/>
      <c r="Q593" s="7" t="s">
        <v>31</v>
      </c>
      <c r="R593" s="7" t="s">
        <v>29</v>
      </c>
      <c r="S593" s="9">
        <f>INDEX('#怪物刷新配置索引'!$E:$E,MATCH(E593&amp;"-"&amp;F593,'#怪物刷新配置索引'!$D:$D,0),1)</f>
        <v>4</v>
      </c>
      <c r="T593" s="4"/>
      <c r="U593" s="9">
        <f>INDEX('#怪物刷新配置索引'!$F:$F,MATCH(E593&amp;"-"&amp;F593,'#怪物刷新配置索引'!$D:$D,0),1)</f>
        <v>3</v>
      </c>
      <c r="V593" s="4" t="str">
        <f t="shared" si="81"/>
        <v/>
      </c>
      <c r="W593" s="4"/>
      <c r="X593" s="4"/>
      <c r="Y593" s="4"/>
      <c r="Z593" s="28"/>
      <c r="AA593" s="77">
        <f>COUNTIF([3]经验升级表!$C:$C,"&lt;="&amp;SUMIFS($AB$4:AB593,$C$4:C593,C593))</f>
        <v>0</v>
      </c>
      <c r="AB593" s="77">
        <f>IFERROR(INDEX([1]怪物表!$U:$U,MATCH(G593,[1]怪物表!$A:$A,0),1)*S593/U593,0)*AC593</f>
        <v>0</v>
      </c>
      <c r="AC593" s="77">
        <f t="shared" si="78"/>
        <v>30</v>
      </c>
      <c r="AD593" s="77">
        <f>IFERROR(INDEX([1]怪物表!$J:$J,MATCH(G593,[1]怪物表!$A:$A,0),1),0)*AE593</f>
        <v>40</v>
      </c>
      <c r="AE593" s="77">
        <f t="shared" si="79"/>
        <v>40</v>
      </c>
    </row>
    <row r="594" spans="1:31" x14ac:dyDescent="0.45">
      <c r="A594" s="4"/>
      <c r="B594" s="7">
        <v>2993061</v>
      </c>
      <c r="C594" s="6" t="s">
        <v>212</v>
      </c>
      <c r="D594" s="4" t="s">
        <v>166</v>
      </c>
      <c r="E594" s="4">
        <v>40</v>
      </c>
      <c r="F594" s="4" t="s">
        <v>191</v>
      </c>
      <c r="G594" s="4">
        <f>IF(I594="",SUMIFS([1]怪物表!$A:$A,[1]怪物表!$B:$B,C594,[1]怪物表!$C:$C,D594),"")</f>
        <v>1299304</v>
      </c>
      <c r="H594" s="8" t="str">
        <f>IF(G594="","",INDEX([1]怪物表!$C:$C,MATCH(G594,[1]怪物表!$A:$A,0)))</f>
        <v>剑兵1</v>
      </c>
      <c r="I594" s="4"/>
      <c r="J594" s="4" t="str">
        <f>IF(I594="","",INDEX([1]怪物阵型表!$B:$B,MATCH(I594,[1]怪物阵型表!$A:$A,0)))</f>
        <v/>
      </c>
      <c r="K594" s="4"/>
      <c r="L594" s="4"/>
      <c r="M594" s="4"/>
      <c r="N594" s="4"/>
      <c r="O594" s="4" t="str">
        <f>IF(N594="","",INDEX([2]物品表!$B:$B,MATCH(N594,[2]物品表!$A:$A,0)))</f>
        <v/>
      </c>
      <c r="P594" s="4"/>
      <c r="Q594" s="7" t="s">
        <v>31</v>
      </c>
      <c r="R594" s="7" t="s">
        <v>29</v>
      </c>
      <c r="S594" s="9">
        <f>INDEX('#怪物刷新配置索引'!$E:$E,MATCH(E594&amp;"-"&amp;F594,'#怪物刷新配置索引'!$D:$D,0),1)</f>
        <v>4</v>
      </c>
      <c r="T594" s="4"/>
      <c r="U594" s="9">
        <f>INDEX('#怪物刷新配置索引'!$F:$F,MATCH(E594&amp;"-"&amp;F594,'#怪物刷新配置索引'!$D:$D,0),1)</f>
        <v>3</v>
      </c>
      <c r="V594" s="4" t="str">
        <f t="shared" si="81"/>
        <v/>
      </c>
      <c r="W594" s="4"/>
      <c r="X594" s="4"/>
      <c r="Y594" s="4"/>
      <c r="Z594" s="28"/>
      <c r="AA594" s="77">
        <f>COUNTIF([3]经验升级表!$C:$C,"&lt;="&amp;SUMIFS($AB$4:AB594,$C$4:C594,C594))</f>
        <v>0</v>
      </c>
      <c r="AB594" s="77">
        <f>IFERROR(INDEX([1]怪物表!$U:$U,MATCH(G594,[1]怪物表!$A:$A,0),1)*S594/U594,0)*AC594</f>
        <v>0</v>
      </c>
      <c r="AC594" s="77">
        <f t="shared" si="78"/>
        <v>30</v>
      </c>
      <c r="AD594" s="77">
        <f>IFERROR(INDEX([1]怪物表!$J:$J,MATCH(G594,[1]怪物表!$A:$A,0),1),0)*AE594</f>
        <v>40</v>
      </c>
      <c r="AE594" s="77">
        <f t="shared" si="79"/>
        <v>40</v>
      </c>
    </row>
    <row r="595" spans="1:31" x14ac:dyDescent="0.45">
      <c r="A595" s="4"/>
      <c r="B595" s="7">
        <v>2993062</v>
      </c>
      <c r="C595" s="6" t="s">
        <v>212</v>
      </c>
      <c r="D595" s="4" t="s">
        <v>167</v>
      </c>
      <c r="E595" s="7">
        <v>20</v>
      </c>
      <c r="F595" s="4" t="s">
        <v>191</v>
      </c>
      <c r="G595" s="4">
        <f>IF(I595="",SUMIFS([1]怪物表!$A:$A,[1]怪物表!$B:$B,C595,[1]怪物表!$C:$C,D595),"")</f>
        <v>1299306</v>
      </c>
      <c r="H595" s="8" t="str">
        <f>IF(G595="","",INDEX([1]怪物表!$C:$C,MATCH(G595,[1]怪物表!$A:$A,0)))</f>
        <v>骑兵1</v>
      </c>
      <c r="I595" s="4"/>
      <c r="J595" s="4" t="str">
        <f>IF(I595="","",INDEX([1]怪物阵型表!$B:$B,MATCH(I595,[1]怪物阵型表!$A:$A,0)))</f>
        <v/>
      </c>
      <c r="K595" s="4"/>
      <c r="L595" s="4"/>
      <c r="M595" s="4"/>
      <c r="N595" s="4"/>
      <c r="O595" s="4" t="str">
        <f>IF(N595="","",INDEX([2]物品表!$B:$B,MATCH(N595,[2]物品表!$A:$A,0)))</f>
        <v/>
      </c>
      <c r="P595" s="4"/>
      <c r="Q595" s="7" t="s">
        <v>31</v>
      </c>
      <c r="R595" s="7" t="s">
        <v>29</v>
      </c>
      <c r="S595" s="9">
        <f>INDEX('#怪物刷新配置索引'!$E:$E,MATCH(E595&amp;"-"&amp;F595,'#怪物刷新配置索引'!$D:$D,0),1)</f>
        <v>4</v>
      </c>
      <c r="T595" s="4"/>
      <c r="U595" s="9">
        <f>INDEX('#怪物刷新配置索引'!$F:$F,MATCH(E595&amp;"-"&amp;F595,'#怪物刷新配置索引'!$D:$D,0),1)</f>
        <v>6</v>
      </c>
      <c r="V595" s="4" t="str">
        <f t="shared" si="81"/>
        <v/>
      </c>
      <c r="W595" s="4"/>
      <c r="X595" s="4"/>
      <c r="Y595" s="4"/>
      <c r="Z595" s="28"/>
      <c r="AA595" s="77">
        <f>COUNTIF([3]经验升级表!$C:$C,"&lt;="&amp;SUMIFS($AB$4:AB595,$C$4:C595,C595))</f>
        <v>0</v>
      </c>
      <c r="AB595" s="77">
        <f>IFERROR(INDEX([1]怪物表!$U:$U,MATCH(G595,[1]怪物表!$A:$A,0),1)*S595/U595,0)*AC595</f>
        <v>0</v>
      </c>
      <c r="AC595" s="77">
        <f t="shared" si="78"/>
        <v>30</v>
      </c>
      <c r="AD595" s="77">
        <f>IFERROR(INDEX([1]怪物表!$J:$J,MATCH(G595,[1]怪物表!$A:$A,0),1),0)*AE595</f>
        <v>20</v>
      </c>
      <c r="AE595" s="77">
        <f t="shared" si="79"/>
        <v>20</v>
      </c>
    </row>
    <row r="596" spans="1:31" s="46" customFormat="1" x14ac:dyDescent="0.45">
      <c r="A596" s="20"/>
      <c r="B596" s="21">
        <v>2993063</v>
      </c>
      <c r="C596" s="22" t="s">
        <v>212</v>
      </c>
      <c r="D596" s="20" t="s">
        <v>171</v>
      </c>
      <c r="E596" s="21"/>
      <c r="F596" s="20">
        <v>360</v>
      </c>
      <c r="G596" s="20">
        <f>IF(I596="",SUMIFS([1]怪物表!$A:$A,[1]怪物表!$B:$B,C596,[1]怪物表!$C:$C,D596),"")</f>
        <v>1299311</v>
      </c>
      <c r="H596" s="23" t="str">
        <f>IF(G596="","",INDEX([1]怪物表!$C:$C,MATCH(G596,[1]怪物表!$A:$A,0)))</f>
        <v>大熊</v>
      </c>
      <c r="I596" s="20" t="s">
        <v>54</v>
      </c>
      <c r="J596" s="20" t="str">
        <f>IF(I596="","",INDEX([1]怪物阵型表!$B:$B,MATCH(I596,[1]怪物阵型表!$A:$A,0)))</f>
        <v/>
      </c>
      <c r="K596" s="20"/>
      <c r="L596" s="20"/>
      <c r="M596" s="20"/>
      <c r="N596" s="20"/>
      <c r="O596" s="20" t="str">
        <f>IF(N596="","",INDEX([2]物品表!$B:$B,MATCH(N596,[2]物品表!$A:$A,0)))</f>
        <v/>
      </c>
      <c r="P596" s="20"/>
      <c r="Q596" s="21" t="s">
        <v>120</v>
      </c>
      <c r="R596" s="21" t="s">
        <v>29</v>
      </c>
      <c r="S596" s="24">
        <v>1</v>
      </c>
      <c r="T596" s="20"/>
      <c r="U596" s="24">
        <v>0</v>
      </c>
      <c r="V596" s="20" t="str">
        <f>IF(W596=1,"TID_Survivor_Notice_Occur_2",IF(W596=2,"TID_Survivor_Notice_Occur_1",""))</f>
        <v/>
      </c>
      <c r="W596" s="20"/>
      <c r="X596" s="20"/>
      <c r="Y596" s="20"/>
      <c r="Z596" s="79"/>
      <c r="AA596" s="79">
        <f>COUNTIF([3]经验升级表!$C:$C,"&lt;="&amp;SUMIFS($AB$4:AB596,$C$4:C596,C596))</f>
        <v>0</v>
      </c>
      <c r="AB596" s="79">
        <f>IFERROR(INDEX([1]怪物表!$U:$U,MATCH(G596,[1]怪物表!$A:$A,0),1)*S596/U596,0)*AC596</f>
        <v>0</v>
      </c>
      <c r="AC596" s="79">
        <f t="shared" si="78"/>
        <v>1</v>
      </c>
      <c r="AD596" s="79">
        <f>IFERROR(INDEX([1]怪物表!$J:$J,MATCH(G596,[1]怪物表!$A:$A,0),1),0)*AE596</f>
        <v>0</v>
      </c>
      <c r="AE596" s="79">
        <f t="shared" si="79"/>
        <v>0</v>
      </c>
    </row>
    <row r="597" spans="1:31" x14ac:dyDescent="0.45">
      <c r="A597" s="4"/>
      <c r="B597" s="7">
        <v>2993064</v>
      </c>
      <c r="C597" s="6" t="s">
        <v>212</v>
      </c>
      <c r="D597" s="4" t="s">
        <v>166</v>
      </c>
      <c r="E597" s="4">
        <v>20</v>
      </c>
      <c r="F597" s="4" t="s">
        <v>200</v>
      </c>
      <c r="G597" s="4">
        <f>IF(I597="",SUMIFS([1]怪物表!$A:$A,[1]怪物表!$B:$B,C597,[1]怪物表!$C:$C,D597),"")</f>
        <v>1299304</v>
      </c>
      <c r="H597" s="8" t="str">
        <f>IF(G597="","",INDEX([1]怪物表!$C:$C,MATCH(G597,[1]怪物表!$A:$A,0)))</f>
        <v>剑兵1</v>
      </c>
      <c r="I597" s="4"/>
      <c r="J597" s="4" t="str">
        <f>IF(I597="","",INDEX([1]怪物阵型表!$B:$B,MATCH(I597,[1]怪物阵型表!$A:$A,0)))</f>
        <v/>
      </c>
      <c r="K597" s="4"/>
      <c r="L597" s="4"/>
      <c r="M597" s="4"/>
      <c r="N597" s="4"/>
      <c r="O597" s="4" t="str">
        <f>IF(N597="","",INDEX([2]物品表!$B:$B,MATCH(N597,[2]物品表!$A:$A,0)))</f>
        <v/>
      </c>
      <c r="P597" s="4"/>
      <c r="Q597" s="7" t="s">
        <v>31</v>
      </c>
      <c r="R597" s="7" t="s">
        <v>29</v>
      </c>
      <c r="S597" s="9">
        <f>INDEX('#怪物刷新配置索引'!$E:$E,MATCH(E597&amp;"-"&amp;F597,'#怪物刷新配置索引'!$D:$D,0),1)</f>
        <v>4</v>
      </c>
      <c r="T597" s="4"/>
      <c r="U597" s="9">
        <f>INDEX('#怪物刷新配置索引'!$F:$F,MATCH(E597&amp;"-"&amp;F597,'#怪物刷新配置索引'!$D:$D,0),1)</f>
        <v>6</v>
      </c>
      <c r="V597" s="4" t="str">
        <f t="shared" si="81"/>
        <v/>
      </c>
      <c r="W597" s="4"/>
      <c r="X597" s="4"/>
      <c r="Y597" s="4"/>
      <c r="Z597" s="28"/>
      <c r="AA597" s="77">
        <f>COUNTIF([3]经验升级表!$C:$C,"&lt;="&amp;SUMIFS($AB$4:AB597,$C$4:C597,C597))</f>
        <v>0</v>
      </c>
      <c r="AB597" s="77">
        <f>IFERROR(INDEX([1]怪物表!$U:$U,MATCH(G597,[1]怪物表!$A:$A,0),1)*S597/U597,0)*AC597</f>
        <v>0</v>
      </c>
      <c r="AC597" s="77">
        <f t="shared" si="78"/>
        <v>30</v>
      </c>
      <c r="AD597" s="77">
        <f>IFERROR(INDEX([1]怪物表!$J:$J,MATCH(G597,[1]怪物表!$A:$A,0),1),0)*AE597</f>
        <v>20</v>
      </c>
      <c r="AE597" s="77">
        <f t="shared" si="79"/>
        <v>20</v>
      </c>
    </row>
    <row r="598" spans="1:31" x14ac:dyDescent="0.45">
      <c r="A598" s="4"/>
      <c r="B598" s="7">
        <v>2993065</v>
      </c>
      <c r="C598" s="6" t="s">
        <v>212</v>
      </c>
      <c r="D598" s="4" t="s">
        <v>166</v>
      </c>
      <c r="E598" s="4">
        <v>20</v>
      </c>
      <c r="F598" s="4" t="s">
        <v>200</v>
      </c>
      <c r="G598" s="4">
        <f>IF(I598="",SUMIFS([1]怪物表!$A:$A,[1]怪物表!$B:$B,C598,[1]怪物表!$C:$C,D598),"")</f>
        <v>1299304</v>
      </c>
      <c r="H598" s="8" t="str">
        <f>IF(G598="","",INDEX([1]怪物表!$C:$C,MATCH(G598,[1]怪物表!$A:$A,0)))</f>
        <v>剑兵1</v>
      </c>
      <c r="I598" s="4"/>
      <c r="J598" s="4" t="str">
        <f>IF(I598="","",INDEX([1]怪物阵型表!$B:$B,MATCH(I598,[1]怪物阵型表!$A:$A,0)))</f>
        <v/>
      </c>
      <c r="K598" s="4"/>
      <c r="L598" s="4"/>
      <c r="M598" s="4"/>
      <c r="N598" s="4"/>
      <c r="O598" s="4" t="str">
        <f>IF(N598="","",INDEX([2]物品表!$B:$B,MATCH(N598,[2]物品表!$A:$A,0)))</f>
        <v/>
      </c>
      <c r="P598" s="4"/>
      <c r="Q598" s="7" t="s">
        <v>31</v>
      </c>
      <c r="R598" s="7" t="s">
        <v>29</v>
      </c>
      <c r="S598" s="9">
        <f>INDEX('#怪物刷新配置索引'!$E:$E,MATCH(E598&amp;"-"&amp;F598,'#怪物刷新配置索引'!$D:$D,0),1)</f>
        <v>4</v>
      </c>
      <c r="T598" s="4"/>
      <c r="U598" s="9">
        <f>INDEX('#怪物刷新配置索引'!$F:$F,MATCH(E598&amp;"-"&amp;F598,'#怪物刷新配置索引'!$D:$D,0),1)</f>
        <v>6</v>
      </c>
      <c r="V598" s="4" t="str">
        <f t="shared" si="81"/>
        <v/>
      </c>
      <c r="W598" s="4"/>
      <c r="X598" s="4"/>
      <c r="Y598" s="4"/>
      <c r="Z598" s="28"/>
      <c r="AA598" s="77">
        <f>COUNTIF([3]经验升级表!$C:$C,"&lt;="&amp;SUMIFS($AB$4:AB598,$C$4:C598,C598))</f>
        <v>0</v>
      </c>
      <c r="AB598" s="77">
        <f>IFERROR(INDEX([1]怪物表!$U:$U,MATCH(G598,[1]怪物表!$A:$A,0),1)*S598/U598,0)*AC598</f>
        <v>0</v>
      </c>
      <c r="AC598" s="77">
        <f t="shared" si="78"/>
        <v>30</v>
      </c>
      <c r="AD598" s="77">
        <f>IFERROR(INDEX([1]怪物表!$J:$J,MATCH(G598,[1]怪物表!$A:$A,0),1),0)*AE598</f>
        <v>20</v>
      </c>
      <c r="AE598" s="77">
        <f t="shared" si="79"/>
        <v>20</v>
      </c>
    </row>
    <row r="599" spans="1:31" x14ac:dyDescent="0.45">
      <c r="A599" s="4"/>
      <c r="B599" s="7">
        <v>2993066</v>
      </c>
      <c r="C599" s="6" t="s">
        <v>212</v>
      </c>
      <c r="D599" s="4" t="s">
        <v>166</v>
      </c>
      <c r="E599" s="4">
        <v>20</v>
      </c>
      <c r="F599" s="4" t="s">
        <v>200</v>
      </c>
      <c r="G599" s="4">
        <f>IF(I599="",SUMIFS([1]怪物表!$A:$A,[1]怪物表!$B:$B,C599,[1]怪物表!$C:$C,D599),"")</f>
        <v>1299304</v>
      </c>
      <c r="H599" s="8" t="str">
        <f>IF(G599="","",INDEX([1]怪物表!$C:$C,MATCH(G599,[1]怪物表!$A:$A,0)))</f>
        <v>剑兵1</v>
      </c>
      <c r="I599" s="4"/>
      <c r="J599" s="4" t="str">
        <f>IF(I599="","",INDEX([1]怪物阵型表!$B:$B,MATCH(I599,[1]怪物阵型表!$A:$A,0)))</f>
        <v/>
      </c>
      <c r="K599" s="4"/>
      <c r="L599" s="4"/>
      <c r="M599" s="4"/>
      <c r="N599" s="4"/>
      <c r="O599" s="4" t="str">
        <f>IF(N599="","",INDEX([2]物品表!$B:$B,MATCH(N599,[2]物品表!$A:$A,0)))</f>
        <v/>
      </c>
      <c r="P599" s="4"/>
      <c r="Q599" s="7" t="s">
        <v>31</v>
      </c>
      <c r="R599" s="7" t="s">
        <v>29</v>
      </c>
      <c r="S599" s="9">
        <f>INDEX('#怪物刷新配置索引'!$E:$E,MATCH(E599&amp;"-"&amp;F599,'#怪物刷新配置索引'!$D:$D,0),1)</f>
        <v>4</v>
      </c>
      <c r="T599" s="4"/>
      <c r="U599" s="9">
        <f>INDEX('#怪物刷新配置索引'!$F:$F,MATCH(E599&amp;"-"&amp;F599,'#怪物刷新配置索引'!$D:$D,0),1)</f>
        <v>6</v>
      </c>
      <c r="V599" s="4" t="str">
        <f t="shared" si="81"/>
        <v/>
      </c>
      <c r="W599" s="4"/>
      <c r="X599" s="4"/>
      <c r="Y599" s="4"/>
      <c r="Z599" s="28"/>
      <c r="AA599" s="77">
        <f>COUNTIF([3]经验升级表!$C:$C,"&lt;="&amp;SUMIFS($AB$4:AB599,$C$4:C599,C599))</f>
        <v>0</v>
      </c>
      <c r="AB599" s="77">
        <f>IFERROR(INDEX([1]怪物表!$U:$U,MATCH(G599,[1]怪物表!$A:$A,0),1)*S599/U599,0)*AC599</f>
        <v>0</v>
      </c>
      <c r="AC599" s="77">
        <f t="shared" si="78"/>
        <v>30</v>
      </c>
      <c r="AD599" s="77">
        <f>IFERROR(INDEX([1]怪物表!$J:$J,MATCH(G599,[1]怪物表!$A:$A,0),1),0)*AE599</f>
        <v>20</v>
      </c>
      <c r="AE599" s="77">
        <f t="shared" si="79"/>
        <v>20</v>
      </c>
    </row>
    <row r="600" spans="1:31" x14ac:dyDescent="0.45">
      <c r="A600" s="4"/>
      <c r="B600" s="7">
        <v>2993067</v>
      </c>
      <c r="C600" s="6" t="s">
        <v>212</v>
      </c>
      <c r="D600" s="4"/>
      <c r="E600" s="7"/>
      <c r="F600" s="4">
        <v>390</v>
      </c>
      <c r="G600" s="4"/>
      <c r="H600" s="8"/>
      <c r="I600" s="4"/>
      <c r="J600" s="4" t="str">
        <f>IF(I600="","",INDEX([1]怪物阵型表!$B:$B,MATCH(I600,[1]怪物阵型表!$A:$A,0)))</f>
        <v/>
      </c>
      <c r="K600" s="4">
        <v>299311</v>
      </c>
      <c r="L600" s="25" t="str" cm="1">
        <f t="array" ref="L600">INDEX(怪物链表!A:C,MATCH(怪物刷新表!K600&amp;C600,怪物链表!A:A&amp;怪物链表!C:C,),2)</f>
        <v>平滑_特殊_50</v>
      </c>
      <c r="M600" s="4" t="str" cm="1">
        <f t="array" ref="M600">INDEX(怪物链表!A:D,MATCH(怪物刷新表!L600&amp;K600,怪物链表!B:B&amp;怪物链表!A:A,),4)</f>
        <v>390-420</v>
      </c>
      <c r="N600" s="4"/>
      <c r="O600" s="4" t="str">
        <f>IF(N600="","",INDEX([2]物品表!$B:$B,MATCH(N600,[2]物品表!$A:$A,0)))</f>
        <v/>
      </c>
      <c r="P600" s="4"/>
      <c r="Q600" s="7" t="s">
        <v>120</v>
      </c>
      <c r="R600" s="7" t="s">
        <v>29</v>
      </c>
      <c r="S600" s="9">
        <v>1</v>
      </c>
      <c r="T600" s="4"/>
      <c r="U600" s="9">
        <v>0</v>
      </c>
      <c r="V600" s="4" t="str">
        <f t="shared" ref="V600" si="82">IF(W600=1,"TID_Survivor_Notice_Occur_2",IF(W600=2,"TID_Survivor_Notice_Occur_1",""))</f>
        <v/>
      </c>
      <c r="W600" s="4"/>
      <c r="X600" s="4"/>
      <c r="Y600" s="4"/>
      <c r="Z600" s="28"/>
      <c r="AA600" s="77">
        <f>COUNTIF([3]经验升级表!$C:$C,"&lt;="&amp;SUMIFS($AB$4:AB600,$C$4:C600,C600))</f>
        <v>0</v>
      </c>
      <c r="AB600" s="77">
        <f>IFERROR(INDEX([1]怪物表!$U:$U,MATCH(G600,[1]怪物表!$A:$A,0),1)*S600/U600,0)*AC600</f>
        <v>0</v>
      </c>
      <c r="AC600" s="77">
        <f t="shared" si="78"/>
        <v>1</v>
      </c>
      <c r="AD600" s="77">
        <f>IFERROR(INDEX([1]怪物表!$J:$J,MATCH(G600,[1]怪物表!$A:$A,0),1),0)*AE600</f>
        <v>0</v>
      </c>
      <c r="AE600" s="77">
        <f t="shared" si="79"/>
        <v>0</v>
      </c>
    </row>
    <row r="601" spans="1:31" x14ac:dyDescent="0.45">
      <c r="A601" s="4"/>
      <c r="B601" s="7">
        <v>2993068</v>
      </c>
      <c r="C601" s="6" t="s">
        <v>212</v>
      </c>
      <c r="D601" s="4" t="s">
        <v>169</v>
      </c>
      <c r="E601" s="7">
        <v>45</v>
      </c>
      <c r="F601" s="4" t="s">
        <v>201</v>
      </c>
      <c r="G601" s="4">
        <f>IF(I601="",SUMIFS([1]怪物表!$A:$A,[1]怪物表!$B:$B,C601,[1]怪物表!$C:$C,D601),"")</f>
        <v>1299305</v>
      </c>
      <c r="H601" s="8" t="str">
        <f>IF(G601="","",INDEX([1]怪物表!$C:$C,MATCH(G601,[1]怪物表!$A:$A,0)))</f>
        <v>剑兵2</v>
      </c>
      <c r="I601" s="4"/>
      <c r="J601" s="4" t="str">
        <f>IF(I601="","",INDEX([1]怪物阵型表!$B:$B,MATCH(I601,[1]怪物阵型表!$A:$A,0)))</f>
        <v/>
      </c>
      <c r="K601" s="4"/>
      <c r="L601" s="4"/>
      <c r="M601" s="4"/>
      <c r="N601" s="4"/>
      <c r="O601" s="4" t="str">
        <f>IF(N601="","",INDEX([2]物品表!$B:$B,MATCH(N601,[2]物品表!$A:$A,0)))</f>
        <v/>
      </c>
      <c r="P601" s="4"/>
      <c r="Q601" s="7" t="s">
        <v>31</v>
      </c>
      <c r="R601" s="7" t="s">
        <v>29</v>
      </c>
      <c r="S601" s="9">
        <f>INDEX('#怪物刷新配置索引'!$E:$E,MATCH(E601&amp;"-"&amp;F601,'#怪物刷新配置索引'!$D:$D,0),1)</f>
        <v>3</v>
      </c>
      <c r="T601" s="4"/>
      <c r="U601" s="9">
        <f>INDEX('#怪物刷新配置索引'!$F:$F,MATCH(E601&amp;"-"&amp;F601,'#怪物刷新配置索引'!$D:$D,0),1)</f>
        <v>2</v>
      </c>
      <c r="V601" s="4" t="str">
        <f t="shared" ref="V601:V612" si="83">IF(W601=1,"TID_Survivor_Notice_Occur_2",IF(W601=2,"TID_Survivor_Notice_Occur_1",""))</f>
        <v/>
      </c>
      <c r="W601" s="4"/>
      <c r="X601" s="4"/>
      <c r="Y601" s="4"/>
      <c r="Z601" s="28"/>
      <c r="AA601" s="77">
        <f>COUNTIF([3]经验升级表!$C:$C,"&lt;="&amp;SUMIFS($AB$4:AB601,$C$4:C601,C601))</f>
        <v>0</v>
      </c>
      <c r="AB601" s="77">
        <f>IFERROR(INDEX([1]怪物表!$U:$U,MATCH(G601,[1]怪物表!$A:$A,0),1)*S601/U601,0)*AC601</f>
        <v>0</v>
      </c>
      <c r="AC601" s="77">
        <f t="shared" si="78"/>
        <v>30</v>
      </c>
      <c r="AD601" s="77">
        <f>IFERROR(INDEX([1]怪物表!$J:$J,MATCH(G601,[1]怪物表!$A:$A,0),1),0)*AE601</f>
        <v>45</v>
      </c>
      <c r="AE601" s="77">
        <f t="shared" si="79"/>
        <v>45</v>
      </c>
    </row>
    <row r="602" spans="1:31" x14ac:dyDescent="0.45">
      <c r="A602" s="4"/>
      <c r="B602" s="7">
        <v>2993069</v>
      </c>
      <c r="C602" s="6" t="s">
        <v>212</v>
      </c>
      <c r="D602" s="4" t="s">
        <v>169</v>
      </c>
      <c r="E602" s="7">
        <v>45</v>
      </c>
      <c r="F602" s="4" t="s">
        <v>201</v>
      </c>
      <c r="G602" s="4">
        <f>IF(I602="",SUMIFS([1]怪物表!$A:$A,[1]怪物表!$B:$B,C602,[1]怪物表!$C:$C,D602),"")</f>
        <v>1299305</v>
      </c>
      <c r="H602" s="8" t="str">
        <f>IF(G602="","",INDEX([1]怪物表!$C:$C,MATCH(G602,[1]怪物表!$A:$A,0)))</f>
        <v>剑兵2</v>
      </c>
      <c r="I602" s="4"/>
      <c r="J602" s="4" t="str">
        <f>IF(I602="","",INDEX([1]怪物阵型表!$B:$B,MATCH(I602,[1]怪物阵型表!$A:$A,0)))</f>
        <v/>
      </c>
      <c r="K602" s="4"/>
      <c r="L602" s="4"/>
      <c r="M602" s="4"/>
      <c r="N602" s="4"/>
      <c r="O602" s="4" t="str">
        <f>IF(N602="","",INDEX([2]物品表!$B:$B,MATCH(N602,[2]物品表!$A:$A,0)))</f>
        <v/>
      </c>
      <c r="P602" s="4"/>
      <c r="Q602" s="7" t="s">
        <v>31</v>
      </c>
      <c r="R602" s="7" t="s">
        <v>29</v>
      </c>
      <c r="S602" s="9">
        <f>INDEX('#怪物刷新配置索引'!$E:$E,MATCH(E602&amp;"-"&amp;F602,'#怪物刷新配置索引'!$D:$D,0),1)</f>
        <v>3</v>
      </c>
      <c r="T602" s="4"/>
      <c r="U602" s="9">
        <f>INDEX('#怪物刷新配置索引'!$F:$F,MATCH(E602&amp;"-"&amp;F602,'#怪物刷新配置索引'!$D:$D,0),1)</f>
        <v>2</v>
      </c>
      <c r="V602" s="4" t="str">
        <f t="shared" si="83"/>
        <v/>
      </c>
      <c r="W602" s="4"/>
      <c r="X602" s="4"/>
      <c r="Y602" s="4"/>
      <c r="Z602" s="28"/>
      <c r="AA602" s="77">
        <f>COUNTIF([3]经验升级表!$C:$C,"&lt;="&amp;SUMIFS($AB$4:AB602,$C$4:C602,C602))</f>
        <v>0</v>
      </c>
      <c r="AB602" s="77">
        <f>IFERROR(INDEX([1]怪物表!$U:$U,MATCH(G602,[1]怪物表!$A:$A,0),1)*S602/U602,0)*AC602</f>
        <v>0</v>
      </c>
      <c r="AC602" s="77">
        <f t="shared" si="78"/>
        <v>30</v>
      </c>
      <c r="AD602" s="77">
        <f>IFERROR(INDEX([1]怪物表!$J:$J,MATCH(G602,[1]怪物表!$A:$A,0),1),0)*AE602</f>
        <v>45</v>
      </c>
      <c r="AE602" s="77">
        <f t="shared" si="79"/>
        <v>45</v>
      </c>
    </row>
    <row r="603" spans="1:31" x14ac:dyDescent="0.45">
      <c r="A603" s="4"/>
      <c r="B603" s="7">
        <v>2993070</v>
      </c>
      <c r="C603" s="6" t="s">
        <v>212</v>
      </c>
      <c r="D603" s="4" t="s">
        <v>169</v>
      </c>
      <c r="E603" s="7">
        <v>60</v>
      </c>
      <c r="F603" s="4" t="s">
        <v>202</v>
      </c>
      <c r="G603" s="4">
        <f>IF(I603="",SUMIFS([1]怪物表!$A:$A,[1]怪物表!$B:$B,C603,[1]怪物表!$C:$C,D603),"")</f>
        <v>1299305</v>
      </c>
      <c r="H603" s="8" t="str">
        <f>IF(G603="","",INDEX([1]怪物表!$C:$C,MATCH(G603,[1]怪物表!$A:$A,0)))</f>
        <v>剑兵2</v>
      </c>
      <c r="I603" s="4"/>
      <c r="J603" s="4" t="str">
        <f>IF(I603="","",INDEX([1]怪物阵型表!$B:$B,MATCH(I603,[1]怪物阵型表!$A:$A,0)))</f>
        <v/>
      </c>
      <c r="K603" s="4"/>
      <c r="L603" s="4"/>
      <c r="M603" s="4"/>
      <c r="N603" s="4"/>
      <c r="O603" s="4" t="str">
        <f>IF(N603="","",INDEX([2]物品表!$B:$B,MATCH(N603,[2]物品表!$A:$A,0)))</f>
        <v/>
      </c>
      <c r="P603" s="4"/>
      <c r="Q603" s="7" t="s">
        <v>31</v>
      </c>
      <c r="R603" s="7" t="s">
        <v>29</v>
      </c>
      <c r="S603" s="9">
        <f>INDEX('#怪物刷新配置索引'!$E:$E,MATCH(E603&amp;"-"&amp;F603,'#怪物刷新配置索引'!$D:$D,0),1)</f>
        <v>4</v>
      </c>
      <c r="T603" s="4"/>
      <c r="U603" s="9">
        <f>INDEX('#怪物刷新配置索引'!$F:$F,MATCH(E603&amp;"-"&amp;F603,'#怪物刷新配置索引'!$D:$D,0),1)</f>
        <v>2</v>
      </c>
      <c r="V603" s="4" t="str">
        <f t="shared" si="83"/>
        <v/>
      </c>
      <c r="W603" s="4"/>
      <c r="X603" s="4"/>
      <c r="Y603" s="4"/>
      <c r="Z603" s="28"/>
      <c r="AA603" s="77">
        <f>COUNTIF([3]经验升级表!$C:$C,"&lt;="&amp;SUMIFS($AB$4:AB603,$C$4:C603,C603))</f>
        <v>0</v>
      </c>
      <c r="AB603" s="77">
        <f>IFERROR(INDEX([1]怪物表!$U:$U,MATCH(G603,[1]怪物表!$A:$A,0),1)*S603/U603,0)*AC603</f>
        <v>0</v>
      </c>
      <c r="AC603" s="77">
        <f t="shared" si="78"/>
        <v>30</v>
      </c>
      <c r="AD603" s="77">
        <f>IFERROR(INDEX([1]怪物表!$J:$J,MATCH(G603,[1]怪物表!$A:$A,0),1),0)*AE603</f>
        <v>60</v>
      </c>
      <c r="AE603" s="77">
        <f t="shared" si="79"/>
        <v>60</v>
      </c>
    </row>
    <row r="604" spans="1:31" x14ac:dyDescent="0.45">
      <c r="A604" s="4"/>
      <c r="B604" s="7">
        <v>2993071</v>
      </c>
      <c r="C604" s="6" t="s">
        <v>212</v>
      </c>
      <c r="D604" s="4" t="s">
        <v>169</v>
      </c>
      <c r="E604" s="7">
        <v>60</v>
      </c>
      <c r="F604" s="4" t="s">
        <v>202</v>
      </c>
      <c r="G604" s="4">
        <f>IF(I604="",SUMIFS([1]怪物表!$A:$A,[1]怪物表!$B:$B,C604,[1]怪物表!$C:$C,D604),"")</f>
        <v>1299305</v>
      </c>
      <c r="H604" s="8" t="str">
        <f>IF(G604="","",INDEX([1]怪物表!$C:$C,MATCH(G604,[1]怪物表!$A:$A,0)))</f>
        <v>剑兵2</v>
      </c>
      <c r="I604" s="4"/>
      <c r="J604" s="4" t="str">
        <f>IF(I604="","",INDEX([1]怪物阵型表!$B:$B,MATCH(I604,[1]怪物阵型表!$A:$A,0)))</f>
        <v/>
      </c>
      <c r="K604" s="4"/>
      <c r="L604" s="4"/>
      <c r="M604" s="4"/>
      <c r="N604" s="4"/>
      <c r="O604" s="4" t="str">
        <f>IF(N604="","",INDEX([2]物品表!$B:$B,MATCH(N604,[2]物品表!$A:$A,0)))</f>
        <v/>
      </c>
      <c r="P604" s="4"/>
      <c r="Q604" s="7" t="s">
        <v>31</v>
      </c>
      <c r="R604" s="7" t="s">
        <v>29</v>
      </c>
      <c r="S604" s="9">
        <f>INDEX('#怪物刷新配置索引'!$E:$E,MATCH(E604&amp;"-"&amp;F604,'#怪物刷新配置索引'!$D:$D,0),1)</f>
        <v>4</v>
      </c>
      <c r="T604" s="4"/>
      <c r="U604" s="9">
        <f>INDEX('#怪物刷新配置索引'!$F:$F,MATCH(E604&amp;"-"&amp;F604,'#怪物刷新配置索引'!$D:$D,0),1)</f>
        <v>2</v>
      </c>
      <c r="V604" s="4" t="str">
        <f t="shared" si="83"/>
        <v/>
      </c>
      <c r="W604" s="4"/>
      <c r="X604" s="4"/>
      <c r="Y604" s="4"/>
      <c r="Z604" s="28"/>
      <c r="AA604" s="77">
        <f>COUNTIF([3]经验升级表!$C:$C,"&lt;="&amp;SUMIFS($AB$4:AB604,$C$4:C604,C604))</f>
        <v>0</v>
      </c>
      <c r="AB604" s="77">
        <f>IFERROR(INDEX([1]怪物表!$U:$U,MATCH(G604,[1]怪物表!$A:$A,0),1)*S604/U604,0)*AC604</f>
        <v>0</v>
      </c>
      <c r="AC604" s="77">
        <f t="shared" si="78"/>
        <v>30</v>
      </c>
      <c r="AD604" s="77">
        <f>IFERROR(INDEX([1]怪物表!$J:$J,MATCH(G604,[1]怪物表!$A:$A,0),1),0)*AE604</f>
        <v>60</v>
      </c>
      <c r="AE604" s="77">
        <f t="shared" si="79"/>
        <v>60</v>
      </c>
    </row>
    <row r="605" spans="1:31" x14ac:dyDescent="0.45">
      <c r="A605" s="4"/>
      <c r="B605" s="7">
        <v>2993072</v>
      </c>
      <c r="C605" s="6" t="s">
        <v>212</v>
      </c>
      <c r="D605" s="4" t="s">
        <v>167</v>
      </c>
      <c r="E605" s="4">
        <v>20</v>
      </c>
      <c r="F605" s="4" t="s">
        <v>202</v>
      </c>
      <c r="G605" s="4">
        <f>IF(I605="",SUMIFS([1]怪物表!$A:$A,[1]怪物表!$B:$B,C605,[1]怪物表!$C:$C,D605),"")</f>
        <v>1299306</v>
      </c>
      <c r="H605" s="8" t="str">
        <f>IF(G605="","",INDEX([1]怪物表!$C:$C,MATCH(G605,[1]怪物表!$A:$A,0)))</f>
        <v>骑兵1</v>
      </c>
      <c r="I605" s="4"/>
      <c r="J605" s="4" t="str">
        <f>IF(I605="","",INDEX([1]怪物阵型表!$B:$B,MATCH(I605,[1]怪物阵型表!$A:$A,0)))</f>
        <v/>
      </c>
      <c r="K605" s="4"/>
      <c r="L605" s="4"/>
      <c r="M605" s="4"/>
      <c r="N605" s="4"/>
      <c r="O605" s="4" t="str">
        <f>IF(N605="","",INDEX([2]物品表!$B:$B,MATCH(N605,[2]物品表!$A:$A,0)))</f>
        <v/>
      </c>
      <c r="P605" s="4"/>
      <c r="Q605" s="7" t="s">
        <v>31</v>
      </c>
      <c r="R605" s="7" t="s">
        <v>29</v>
      </c>
      <c r="S605" s="9">
        <f>INDEX('#怪物刷新配置索引'!$E:$E,MATCH(E605&amp;"-"&amp;F605,'#怪物刷新配置索引'!$D:$D,0),1)</f>
        <v>4</v>
      </c>
      <c r="T605" s="4"/>
      <c r="U605" s="9">
        <f>INDEX('#怪物刷新配置索引'!$F:$F,MATCH(E605&amp;"-"&amp;F605,'#怪物刷新配置索引'!$D:$D,0),1)</f>
        <v>6</v>
      </c>
      <c r="V605" s="4" t="str">
        <f t="shared" si="83"/>
        <v/>
      </c>
      <c r="W605" s="4"/>
      <c r="X605" s="4"/>
      <c r="Y605" s="4"/>
      <c r="Z605" s="28"/>
      <c r="AA605" s="77">
        <f>COUNTIF([3]经验升级表!$C:$C,"&lt;="&amp;SUMIFS($AB$4:AB605,$C$4:C605,C605))</f>
        <v>0</v>
      </c>
      <c r="AB605" s="77">
        <f>IFERROR(INDEX([1]怪物表!$U:$U,MATCH(G605,[1]怪物表!$A:$A,0),1)*S605/U605,0)*AC605</f>
        <v>0</v>
      </c>
      <c r="AC605" s="77">
        <f t="shared" si="78"/>
        <v>30</v>
      </c>
      <c r="AD605" s="77">
        <f>IFERROR(INDEX([1]怪物表!$J:$J,MATCH(G605,[1]怪物表!$A:$A,0),1),0)*AE605</f>
        <v>20</v>
      </c>
      <c r="AE605" s="77">
        <f t="shared" si="79"/>
        <v>20</v>
      </c>
    </row>
    <row r="606" spans="1:31" x14ac:dyDescent="0.45">
      <c r="A606" s="4"/>
      <c r="B606" s="7">
        <v>2993073</v>
      </c>
      <c r="C606" s="6" t="s">
        <v>212</v>
      </c>
      <c r="D606" s="4"/>
      <c r="E606" s="7"/>
      <c r="F606" s="4">
        <v>450</v>
      </c>
      <c r="G606" s="4"/>
      <c r="H606" s="8"/>
      <c r="I606" s="4"/>
      <c r="J606" s="4" t="str">
        <f>IF(I606="","",INDEX([1]怪物阵型表!$B:$B,MATCH(I606,[1]怪物阵型表!$A:$A,0)))</f>
        <v/>
      </c>
      <c r="K606" s="4">
        <v>299312</v>
      </c>
      <c r="L606" s="25" t="str" cm="1">
        <f t="array" ref="L606">INDEX(怪物链表!A:C,MATCH(怪物刷新表!K606&amp;C606,怪物链表!A:A&amp;怪物链表!C:C,),2)</f>
        <v>平滑_中级_50</v>
      </c>
      <c r="M606" s="4" t="str" cm="1">
        <f t="array" ref="M606">INDEX(怪物链表!A:D,MATCH(怪物刷新表!L606&amp;K606,怪物链表!B:B&amp;怪物链表!A:A,),4)</f>
        <v>450-480</v>
      </c>
      <c r="N606" s="4"/>
      <c r="O606" s="4" t="str">
        <f>IF(N606="","",INDEX([2]物品表!$B:$B,MATCH(N606,[2]物品表!$A:$A,0)))</f>
        <v/>
      </c>
      <c r="P606" s="4"/>
      <c r="Q606" s="7" t="s">
        <v>120</v>
      </c>
      <c r="R606" s="7" t="s">
        <v>29</v>
      </c>
      <c r="S606" s="9">
        <v>1</v>
      </c>
      <c r="T606" s="4"/>
      <c r="U606" s="9">
        <v>0</v>
      </c>
      <c r="V606" s="4" t="str">
        <f t="shared" si="83"/>
        <v/>
      </c>
      <c r="W606" s="4"/>
      <c r="X606" s="4"/>
      <c r="Y606" s="4"/>
      <c r="Z606" s="28"/>
      <c r="AA606" s="77">
        <f>COUNTIF([3]经验升级表!$C:$C,"&lt;="&amp;SUMIFS($AB$4:AB606,$C$4:C606,C606))</f>
        <v>0</v>
      </c>
      <c r="AB606" s="77">
        <f>IFERROR(INDEX([1]怪物表!$U:$U,MATCH(G606,[1]怪物表!$A:$A,0),1)*S606/U606,0)*AC606</f>
        <v>0</v>
      </c>
      <c r="AC606" s="77">
        <f t="shared" si="78"/>
        <v>1</v>
      </c>
      <c r="AD606" s="77">
        <f>IFERROR(INDEX([1]怪物表!$J:$J,MATCH(G606,[1]怪物表!$A:$A,0),1),0)*AE606</f>
        <v>0</v>
      </c>
      <c r="AE606" s="77">
        <f t="shared" si="79"/>
        <v>0</v>
      </c>
    </row>
    <row r="607" spans="1:31" x14ac:dyDescent="0.45">
      <c r="A607" s="4"/>
      <c r="B607" s="7">
        <v>2993074</v>
      </c>
      <c r="C607" s="6" t="s">
        <v>212</v>
      </c>
      <c r="D607" s="4"/>
      <c r="E607" s="7"/>
      <c r="F607" s="4">
        <v>450</v>
      </c>
      <c r="G607" s="4"/>
      <c r="H607" s="8"/>
      <c r="I607" s="4"/>
      <c r="J607" s="4" t="str">
        <f>IF(I607="","",INDEX([1]怪物阵型表!$B:$B,MATCH(I607,[1]怪物阵型表!$A:$A,0)))</f>
        <v/>
      </c>
      <c r="K607" s="4">
        <v>299313</v>
      </c>
      <c r="L607" s="25" t="str" cm="1">
        <f t="array" ref="L607">INDEX(怪物链表!A:C,MATCH(怪物刷新表!K607&amp;C607,怪物链表!A:A&amp;怪物链表!C:C,),2)</f>
        <v>平滑_高级_50</v>
      </c>
      <c r="M607" s="4" t="str" cm="1">
        <f t="array" ref="M607">INDEX(怪物链表!A:D,MATCH(怪物刷新表!L607&amp;K607,怪物链表!B:B&amp;怪物链表!A:A,),4)</f>
        <v>450-480</v>
      </c>
      <c r="N607" s="4"/>
      <c r="O607" s="4" t="str">
        <f>IF(N607="","",INDEX([2]物品表!$B:$B,MATCH(N607,[2]物品表!$A:$A,0)))</f>
        <v/>
      </c>
      <c r="P607" s="4"/>
      <c r="Q607" s="7" t="s">
        <v>120</v>
      </c>
      <c r="R607" s="7" t="s">
        <v>29</v>
      </c>
      <c r="S607" s="9">
        <v>1</v>
      </c>
      <c r="T607" s="4"/>
      <c r="U607" s="9">
        <v>0</v>
      </c>
      <c r="V607" s="4" t="str">
        <f t="shared" ref="V607" si="84">IF(W607=1,"TID_Survivor_Notice_Occur_2",IF(W607=2,"TID_Survivor_Notice_Occur_1",""))</f>
        <v/>
      </c>
      <c r="W607" s="4"/>
      <c r="X607" s="4"/>
      <c r="Y607" s="4"/>
      <c r="Z607" s="28"/>
      <c r="AA607" s="77">
        <f>COUNTIF([3]经验升级表!$C:$C,"&lt;="&amp;SUMIFS($AB$4:AB607,$C$4:C607,C607))</f>
        <v>0</v>
      </c>
      <c r="AB607" s="77">
        <f>IFERROR(INDEX([1]怪物表!$U:$U,MATCH(G607,[1]怪物表!$A:$A,0),1)*S607/U607,0)*AC607</f>
        <v>0</v>
      </c>
      <c r="AC607" s="77">
        <f t="shared" si="78"/>
        <v>1</v>
      </c>
      <c r="AD607" s="77">
        <f>IFERROR(INDEX([1]怪物表!$J:$J,MATCH(G607,[1]怪物表!$A:$A,0),1),0)*AE607</f>
        <v>0</v>
      </c>
      <c r="AE607" s="77">
        <f t="shared" si="79"/>
        <v>0</v>
      </c>
    </row>
    <row r="608" spans="1:31" x14ac:dyDescent="0.45">
      <c r="A608" s="4"/>
      <c r="B608" s="7">
        <v>2993075</v>
      </c>
      <c r="C608" s="6" t="s">
        <v>212</v>
      </c>
      <c r="D608" s="4" t="s">
        <v>122</v>
      </c>
      <c r="E608" s="7">
        <v>60</v>
      </c>
      <c r="F608" s="4" t="s">
        <v>203</v>
      </c>
      <c r="G608" s="4">
        <f>IF(I608="",SUMIFS([1]怪物表!$A:$A,[1]怪物表!$B:$B,C608,[1]怪物表!$C:$C,D608),"")</f>
        <v>1299302</v>
      </c>
      <c r="H608" s="8" t="str">
        <f>IF(G608="","",INDEX([1]怪物表!$C:$C,MATCH(G608,[1]怪物表!$A:$A,0)))</f>
        <v>小狼</v>
      </c>
      <c r="I608" s="4"/>
      <c r="J608" s="4" t="str">
        <f>IF(I608="","",INDEX([1]怪物阵型表!$B:$B,MATCH(I608,[1]怪物阵型表!$A:$A,0)))</f>
        <v/>
      </c>
      <c r="K608" s="4"/>
      <c r="L608" s="4"/>
      <c r="M608" s="4"/>
      <c r="N608" s="4"/>
      <c r="O608" s="4" t="str">
        <f>IF(N608="","",INDEX([2]物品表!$B:$B,MATCH(N608,[2]物品表!$A:$A,0)))</f>
        <v/>
      </c>
      <c r="P608" s="4"/>
      <c r="Q608" s="7" t="s">
        <v>31</v>
      </c>
      <c r="R608" s="7" t="s">
        <v>29</v>
      </c>
      <c r="S608" s="9">
        <f>INDEX('#怪物刷新配置索引'!$E:$E,MATCH(E608&amp;"-"&amp;F608,'#怪物刷新配置索引'!$D:$D,0),1)</f>
        <v>4</v>
      </c>
      <c r="T608" s="4"/>
      <c r="U608" s="9">
        <f>INDEX('#怪物刷新配置索引'!$F:$F,MATCH(E608&amp;"-"&amp;F608,'#怪物刷新配置索引'!$D:$D,0),1)</f>
        <v>2</v>
      </c>
      <c r="V608" s="4" t="str">
        <f t="shared" si="83"/>
        <v/>
      </c>
      <c r="W608" s="4"/>
      <c r="X608" s="4"/>
      <c r="Y608" s="4"/>
      <c r="Z608" s="28"/>
      <c r="AA608" s="77">
        <f>COUNTIF([3]经验升级表!$C:$C,"&lt;="&amp;SUMIFS($AB$4:AB608,$C$4:C608,C608))</f>
        <v>0</v>
      </c>
      <c r="AB608" s="77">
        <f>IFERROR(INDEX([1]怪物表!$U:$U,MATCH(G608,[1]怪物表!$A:$A,0),1)*S608/U608,0)*AC608</f>
        <v>0</v>
      </c>
      <c r="AC608" s="77">
        <f t="shared" si="78"/>
        <v>30</v>
      </c>
      <c r="AD608" s="77">
        <f>IFERROR(INDEX([1]怪物表!$J:$J,MATCH(G608,[1]怪物表!$A:$A,0),1),0)*AE608</f>
        <v>60</v>
      </c>
      <c r="AE608" s="77">
        <f t="shared" si="79"/>
        <v>60</v>
      </c>
    </row>
    <row r="609" spans="1:46" x14ac:dyDescent="0.45">
      <c r="A609" s="4"/>
      <c r="B609" s="7">
        <v>2993076</v>
      </c>
      <c r="C609" s="6" t="s">
        <v>212</v>
      </c>
      <c r="D609" s="4" t="s">
        <v>122</v>
      </c>
      <c r="E609" s="7">
        <v>60</v>
      </c>
      <c r="F609" s="4" t="s">
        <v>203</v>
      </c>
      <c r="G609" s="4">
        <f>IF(I609="",SUMIFS([1]怪物表!$A:$A,[1]怪物表!$B:$B,C609,[1]怪物表!$C:$C,D609),"")</f>
        <v>1299302</v>
      </c>
      <c r="H609" s="8" t="str">
        <f>IF(G609="","",INDEX([1]怪物表!$C:$C,MATCH(G609,[1]怪物表!$A:$A,0)))</f>
        <v>小狼</v>
      </c>
      <c r="I609" s="4"/>
      <c r="J609" s="4" t="str">
        <f>IF(I609="","",INDEX([1]怪物阵型表!$B:$B,MATCH(I609,[1]怪物阵型表!$A:$A,0)))</f>
        <v/>
      </c>
      <c r="K609" s="4"/>
      <c r="L609" s="4"/>
      <c r="M609" s="4"/>
      <c r="N609" s="4"/>
      <c r="O609" s="4" t="str">
        <f>IF(N609="","",INDEX([2]物品表!$B:$B,MATCH(N609,[2]物品表!$A:$A,0)))</f>
        <v/>
      </c>
      <c r="P609" s="4"/>
      <c r="Q609" s="7" t="s">
        <v>31</v>
      </c>
      <c r="R609" s="7" t="s">
        <v>29</v>
      </c>
      <c r="S609" s="9">
        <f>INDEX('#怪物刷新配置索引'!$E:$E,MATCH(E609&amp;"-"&amp;F609,'#怪物刷新配置索引'!$D:$D,0),1)</f>
        <v>4</v>
      </c>
      <c r="T609" s="4"/>
      <c r="U609" s="9">
        <f>INDEX('#怪物刷新配置索引'!$F:$F,MATCH(E609&amp;"-"&amp;F609,'#怪物刷新配置索引'!$D:$D,0),1)</f>
        <v>2</v>
      </c>
      <c r="V609" s="4" t="str">
        <f t="shared" si="83"/>
        <v/>
      </c>
      <c r="W609" s="4"/>
      <c r="X609" s="4"/>
      <c r="Y609" s="4"/>
      <c r="Z609" s="28"/>
      <c r="AA609" s="77">
        <f>COUNTIF([3]经验升级表!$C:$C,"&lt;="&amp;SUMIFS($AB$4:AB609,$C$4:C609,C609))</f>
        <v>0</v>
      </c>
      <c r="AB609" s="77">
        <f>IFERROR(INDEX([1]怪物表!$U:$U,MATCH(G609,[1]怪物表!$A:$A,0),1)*S609/U609,0)*AC609</f>
        <v>0</v>
      </c>
      <c r="AC609" s="77">
        <f t="shared" si="78"/>
        <v>30</v>
      </c>
      <c r="AD609" s="77">
        <f>IFERROR(INDEX([1]怪物表!$J:$J,MATCH(G609,[1]怪物表!$A:$A,0),1),0)*AE609</f>
        <v>60</v>
      </c>
      <c r="AE609" s="77">
        <f t="shared" si="79"/>
        <v>60</v>
      </c>
    </row>
    <row r="610" spans="1:46" x14ac:dyDescent="0.45">
      <c r="A610" s="4"/>
      <c r="B610" s="7">
        <v>2993077</v>
      </c>
      <c r="C610" s="6" t="s">
        <v>212</v>
      </c>
      <c r="D610" s="4" t="s">
        <v>122</v>
      </c>
      <c r="E610" s="7">
        <v>60</v>
      </c>
      <c r="F610" s="4" t="s">
        <v>203</v>
      </c>
      <c r="G610" s="4">
        <f>IF(I610="",SUMIFS([1]怪物表!$A:$A,[1]怪物表!$B:$B,C610,[1]怪物表!$C:$C,D610),"")</f>
        <v>1299302</v>
      </c>
      <c r="H610" s="8" t="str">
        <f>IF(G610="","",INDEX([1]怪物表!$C:$C,MATCH(G610,[1]怪物表!$A:$A,0)))</f>
        <v>小狼</v>
      </c>
      <c r="I610" s="4"/>
      <c r="J610" s="4" t="str">
        <f>IF(I610="","",INDEX([1]怪物阵型表!$B:$B,MATCH(I610,[1]怪物阵型表!$A:$A,0)))</f>
        <v/>
      </c>
      <c r="K610" s="4"/>
      <c r="L610" s="4"/>
      <c r="M610" s="4"/>
      <c r="N610" s="4"/>
      <c r="O610" s="4" t="str">
        <f>IF(N610="","",INDEX([2]物品表!$B:$B,MATCH(N610,[2]物品表!$A:$A,0)))</f>
        <v/>
      </c>
      <c r="P610" s="4"/>
      <c r="Q610" s="7" t="s">
        <v>31</v>
      </c>
      <c r="R610" s="7" t="s">
        <v>29</v>
      </c>
      <c r="S610" s="9">
        <f>INDEX('#怪物刷新配置索引'!$E:$E,MATCH(E610&amp;"-"&amp;F610,'#怪物刷新配置索引'!$D:$D,0),1)</f>
        <v>4</v>
      </c>
      <c r="T610" s="4"/>
      <c r="U610" s="9">
        <f>INDEX('#怪物刷新配置索引'!$F:$F,MATCH(E610&amp;"-"&amp;F610,'#怪物刷新配置索引'!$D:$D,0),1)</f>
        <v>2</v>
      </c>
      <c r="V610" s="4" t="str">
        <f t="shared" si="83"/>
        <v/>
      </c>
      <c r="W610" s="4"/>
      <c r="X610" s="4"/>
      <c r="Y610" s="4"/>
      <c r="Z610" s="28"/>
      <c r="AA610" s="77">
        <f>COUNTIF([3]经验升级表!$C:$C,"&lt;="&amp;SUMIFS($AB$4:AB610,$C$4:C610,C610))</f>
        <v>0</v>
      </c>
      <c r="AB610" s="77">
        <f>IFERROR(INDEX([1]怪物表!$U:$U,MATCH(G610,[1]怪物表!$A:$A,0),1)*S610/U610,0)*AC610</f>
        <v>0</v>
      </c>
      <c r="AC610" s="77">
        <f t="shared" si="78"/>
        <v>30</v>
      </c>
      <c r="AD610" s="77">
        <f>IFERROR(INDEX([1]怪物表!$J:$J,MATCH(G610,[1]怪物表!$A:$A,0),1),0)*AE610</f>
        <v>60</v>
      </c>
      <c r="AE610" s="77">
        <f t="shared" si="79"/>
        <v>60</v>
      </c>
    </row>
    <row r="611" spans="1:46" x14ac:dyDescent="0.45">
      <c r="A611" s="4"/>
      <c r="B611" s="7">
        <v>2993078</v>
      </c>
      <c r="C611" s="6" t="s">
        <v>212</v>
      </c>
      <c r="D611" s="4" t="s">
        <v>122</v>
      </c>
      <c r="E611" s="7">
        <v>60</v>
      </c>
      <c r="F611" s="4" t="s">
        <v>203</v>
      </c>
      <c r="G611" s="4">
        <f>IF(I611="",SUMIFS([1]怪物表!$A:$A,[1]怪物表!$B:$B,C611,[1]怪物表!$C:$C,D611),"")</f>
        <v>1299302</v>
      </c>
      <c r="H611" s="8" t="str">
        <f>IF(G611="","",INDEX([1]怪物表!$C:$C,MATCH(G611,[1]怪物表!$A:$A,0)))</f>
        <v>小狼</v>
      </c>
      <c r="I611" s="4"/>
      <c r="J611" s="4" t="str">
        <f>IF(I611="","",INDEX([1]怪物阵型表!$B:$B,MATCH(I611,[1]怪物阵型表!$A:$A,0)))</f>
        <v/>
      </c>
      <c r="K611" s="4"/>
      <c r="L611" s="4"/>
      <c r="M611" s="4"/>
      <c r="N611" s="4"/>
      <c r="O611" s="4" t="str">
        <f>IF(N611="","",INDEX([2]物品表!$B:$B,MATCH(N611,[2]物品表!$A:$A,0)))</f>
        <v/>
      </c>
      <c r="P611" s="4"/>
      <c r="Q611" s="7" t="s">
        <v>31</v>
      </c>
      <c r="R611" s="7" t="s">
        <v>29</v>
      </c>
      <c r="S611" s="9">
        <f>INDEX('#怪物刷新配置索引'!$E:$E,MATCH(E611&amp;"-"&amp;F611,'#怪物刷新配置索引'!$D:$D,0),1)</f>
        <v>4</v>
      </c>
      <c r="T611" s="4"/>
      <c r="U611" s="9">
        <f>INDEX('#怪物刷新配置索引'!$F:$F,MATCH(E611&amp;"-"&amp;F611,'#怪物刷新配置索引'!$D:$D,0),1)</f>
        <v>2</v>
      </c>
      <c r="V611" s="4" t="str">
        <f t="shared" si="83"/>
        <v/>
      </c>
      <c r="W611" s="4"/>
      <c r="X611" s="4"/>
      <c r="Y611" s="4"/>
      <c r="Z611" s="28"/>
      <c r="AA611" s="77">
        <f>COUNTIF([3]经验升级表!$C:$C,"&lt;="&amp;SUMIFS($AB$4:AB611,$C$4:C611,C611))</f>
        <v>0</v>
      </c>
      <c r="AB611" s="77">
        <f>IFERROR(INDEX([1]怪物表!$U:$U,MATCH(G611,[1]怪物表!$A:$A,0),1)*S611/U611,0)*AC611</f>
        <v>0</v>
      </c>
      <c r="AC611" s="77">
        <f t="shared" si="78"/>
        <v>30</v>
      </c>
      <c r="AD611" s="77">
        <f>IFERROR(INDEX([1]怪物表!$J:$J,MATCH(G611,[1]怪物表!$A:$A,0),1),0)*AE611</f>
        <v>60</v>
      </c>
      <c r="AE611" s="77">
        <f t="shared" si="79"/>
        <v>60</v>
      </c>
    </row>
    <row r="612" spans="1:46" s="47" customFormat="1" x14ac:dyDescent="0.45">
      <c r="A612" s="81"/>
      <c r="B612" s="82">
        <v>2993079</v>
      </c>
      <c r="C612" s="83" t="s">
        <v>212</v>
      </c>
      <c r="D612" s="81" t="s">
        <v>320</v>
      </c>
      <c r="E612" s="82"/>
      <c r="F612" s="81">
        <v>480</v>
      </c>
      <c r="G612" s="81">
        <f>IF(I612="",SUMIFS([1]怪物表!$A:$A,[1]怪物表!$B:$B,C612,[1]怪物表!$C:$C,D612),"")</f>
        <v>1299318</v>
      </c>
      <c r="H612" s="84" t="str">
        <f>IF(G612="","",INDEX([1]怪物表!$C:$C,MATCH(G612,[1]怪物表!$A:$A,0)))</f>
        <v>紫色蒙杜克</v>
      </c>
      <c r="I612" s="81" t="s">
        <v>54</v>
      </c>
      <c r="J612" s="81" t="str">
        <f>IF(I612="","",INDEX([1]怪物阵型表!$B:$B,MATCH(I612,[1]怪物阵型表!$A:$A,0)))</f>
        <v/>
      </c>
      <c r="K612" s="81"/>
      <c r="L612" s="81"/>
      <c r="M612" s="81"/>
      <c r="N612" s="81"/>
      <c r="O612" s="81" t="str">
        <f>IF(N612="","",INDEX([2]物品表!$B:$B,MATCH(N612,[2]物品表!$A:$A,0)))</f>
        <v/>
      </c>
      <c r="P612" s="81"/>
      <c r="Q612" s="82" t="s">
        <v>120</v>
      </c>
      <c r="R612" s="82" t="s">
        <v>29</v>
      </c>
      <c r="S612" s="85">
        <v>1</v>
      </c>
      <c r="T612" s="81"/>
      <c r="U612" s="85">
        <v>0</v>
      </c>
      <c r="V612" s="81" t="str">
        <f t="shared" si="83"/>
        <v>TID_Survivor_Notice_Occur_1</v>
      </c>
      <c r="W612" s="81">
        <v>2</v>
      </c>
      <c r="X612" s="81"/>
      <c r="Y612" s="81"/>
      <c r="Z612" s="86"/>
      <c r="AA612" s="77">
        <f>COUNTIF([3]经验升级表!$C:$C,"&lt;="&amp;SUMIFS($AB$4:AB612,$C$4:C612,C612))</f>
        <v>0</v>
      </c>
      <c r="AB612" s="77">
        <f>IFERROR(INDEX([1]怪物表!$U:$U,MATCH(G612,[1]怪物表!$A:$A,0),1)*S612/U612,0)*AC612</f>
        <v>0</v>
      </c>
      <c r="AC612" s="77">
        <f t="shared" si="78"/>
        <v>1</v>
      </c>
      <c r="AD612" s="77">
        <f>IFERROR(INDEX([1]怪物表!$J:$J,MATCH(G612,[1]怪物表!$A:$A,0),1),0)*AE612</f>
        <v>0</v>
      </c>
      <c r="AE612" s="77">
        <f t="shared" si="79"/>
        <v>0</v>
      </c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</row>
    <row r="613" spans="1:46" x14ac:dyDescent="0.45">
      <c r="A613" s="4"/>
      <c r="B613" s="7">
        <v>2993080</v>
      </c>
      <c r="C613" s="6" t="s">
        <v>212</v>
      </c>
      <c r="D613" s="4"/>
      <c r="E613" s="7"/>
      <c r="F613" s="4">
        <v>480</v>
      </c>
      <c r="G613" s="4"/>
      <c r="H613" s="8"/>
      <c r="I613" s="4"/>
      <c r="J613" s="4" t="str">
        <f>IF(I613="","",INDEX([1]怪物阵型表!$B:$B,MATCH(I613,[1]怪物阵型表!$A:$A,0)))</f>
        <v/>
      </c>
      <c r="K613" s="4">
        <v>299314</v>
      </c>
      <c r="L613" s="25" t="str" cm="1">
        <f t="array" ref="L613">INDEX(怪物链表!A:C,MATCH(怪物刷新表!K613&amp;C613,怪物链表!A:A&amp;怪物链表!C:C,),2)</f>
        <v>平滑_中级_50</v>
      </c>
      <c r="M613" s="4" t="str" cm="1">
        <f t="array" ref="M613">INDEX(怪物链表!A:D,MATCH(怪物刷新表!L613&amp;K613,怪物链表!B:B&amp;怪物链表!A:A,),4)</f>
        <v>480-510</v>
      </c>
      <c r="N613" s="4"/>
      <c r="O613" s="4" t="str">
        <f>IF(N613="","",INDEX([2]物品表!$B:$B,MATCH(N613,[2]物品表!$A:$A,0)))</f>
        <v/>
      </c>
      <c r="P613" s="4"/>
      <c r="Q613" s="7" t="s">
        <v>120</v>
      </c>
      <c r="R613" s="7" t="s">
        <v>29</v>
      </c>
      <c r="S613" s="9">
        <v>1</v>
      </c>
      <c r="T613" s="4"/>
      <c r="U613" s="9">
        <v>0</v>
      </c>
      <c r="V613" s="4" t="str">
        <f t="shared" ref="V613" si="85">IF(W613=1,"TID_Survivor_Notice_Occur_2",IF(W613=2,"TID_Survivor_Notice_Occur_1",""))</f>
        <v/>
      </c>
      <c r="W613" s="4"/>
      <c r="X613" s="4"/>
      <c r="Y613" s="4"/>
      <c r="Z613" s="28"/>
      <c r="AA613" s="77">
        <f>COUNTIF([3]经验升级表!$C:$C,"&lt;="&amp;SUMIFS($AB$4:AB613,$C$4:C613,C613))</f>
        <v>0</v>
      </c>
      <c r="AB613" s="77">
        <f>IFERROR(INDEX([1]怪物表!$U:$U,MATCH(G613,[1]怪物表!$A:$A,0),1)*S613/U613,0)*AC613</f>
        <v>0</v>
      </c>
      <c r="AC613" s="77">
        <f t="shared" si="78"/>
        <v>1</v>
      </c>
      <c r="AD613" s="77">
        <f>IFERROR(INDEX([1]怪物表!$J:$J,MATCH(G613,[1]怪物表!$A:$A,0),1),0)*AE613</f>
        <v>0</v>
      </c>
      <c r="AE613" s="77">
        <f t="shared" si="79"/>
        <v>0</v>
      </c>
    </row>
    <row r="614" spans="1:46" x14ac:dyDescent="0.45">
      <c r="A614" s="4"/>
      <c r="B614" s="7">
        <v>2993081</v>
      </c>
      <c r="C614" s="6" t="s">
        <v>212</v>
      </c>
      <c r="D614" s="4" t="s">
        <v>122</v>
      </c>
      <c r="E614" s="7">
        <v>60</v>
      </c>
      <c r="F614" s="4" t="s">
        <v>193</v>
      </c>
      <c r="G614" s="4">
        <f>IF(I614="",SUMIFS([1]怪物表!$A:$A,[1]怪物表!$B:$B,C614,[1]怪物表!$C:$C,D614),"")</f>
        <v>1299302</v>
      </c>
      <c r="H614" s="8" t="str">
        <f>IF(G614="","",INDEX([1]怪物表!$C:$C,MATCH(G614,[1]怪物表!$A:$A,0)))</f>
        <v>小狼</v>
      </c>
      <c r="I614" s="4"/>
      <c r="J614" s="4" t="str">
        <f>IF(I614="","",INDEX([1]怪物阵型表!$B:$B,MATCH(I614,[1]怪物阵型表!$A:$A,0)))</f>
        <v/>
      </c>
      <c r="K614" s="4"/>
      <c r="L614" s="4"/>
      <c r="M614" s="4"/>
      <c r="N614" s="4"/>
      <c r="O614" s="4" t="str">
        <f>IF(N614="","",INDEX([2]物品表!$B:$B,MATCH(N614,[2]物品表!$A:$A,0)))</f>
        <v/>
      </c>
      <c r="P614" s="4"/>
      <c r="Q614" s="7" t="s">
        <v>31</v>
      </c>
      <c r="R614" s="7" t="s">
        <v>29</v>
      </c>
      <c r="S614" s="9">
        <f>INDEX('#怪物刷新配置索引'!$E:$E,MATCH(E614&amp;"-"&amp;F614,'#怪物刷新配置索引'!$D:$D,0),1)</f>
        <v>4</v>
      </c>
      <c r="T614" s="4"/>
      <c r="U614" s="9">
        <f>INDEX('#怪物刷新配置索引'!$F:$F,MATCH(E614&amp;"-"&amp;F614,'#怪物刷新配置索引'!$D:$D,0),1)</f>
        <v>2</v>
      </c>
      <c r="V614" s="4" t="str">
        <f t="shared" ref="V614:V617" si="86">IF(W614=1,"TID_Survivor_Notice_Occur_2",IF(W614=2,"TID_Survivor_Notice_Occur_1",""))</f>
        <v/>
      </c>
      <c r="W614" s="4"/>
      <c r="X614" s="7"/>
      <c r="Y614" s="4"/>
      <c r="Z614" s="28"/>
      <c r="AA614" s="77">
        <f>COUNTIF([3]经验升级表!$C:$C,"&lt;="&amp;SUMIFS($AB$4:AB614,$C$4:C614,C614))</f>
        <v>0</v>
      </c>
      <c r="AB614" s="77">
        <f>IFERROR(INDEX([1]怪物表!$U:$U,MATCH(G614,[1]怪物表!$A:$A,0),1)*S614/U614,0)*AC614</f>
        <v>0</v>
      </c>
      <c r="AC614" s="77">
        <f t="shared" si="78"/>
        <v>30</v>
      </c>
      <c r="AD614" s="77">
        <f>IFERROR(INDEX([1]怪物表!$J:$J,MATCH(G614,[1]怪物表!$A:$A,0),1),0)*AE614</f>
        <v>60</v>
      </c>
      <c r="AE614" s="77">
        <f t="shared" si="79"/>
        <v>60</v>
      </c>
    </row>
    <row r="615" spans="1:46" x14ac:dyDescent="0.45">
      <c r="A615" s="4"/>
      <c r="B615" s="7">
        <v>2993082</v>
      </c>
      <c r="C615" s="6" t="s">
        <v>212</v>
      </c>
      <c r="D615" s="4" t="s">
        <v>122</v>
      </c>
      <c r="E615" s="7">
        <v>90</v>
      </c>
      <c r="F615" s="4" t="s">
        <v>193</v>
      </c>
      <c r="G615" s="4">
        <f>IF(I615="",SUMIFS([1]怪物表!$A:$A,[1]怪物表!$B:$B,C615,[1]怪物表!$C:$C,D615),"")</f>
        <v>1299302</v>
      </c>
      <c r="H615" s="8" t="str">
        <f>IF(G615="","",INDEX([1]怪物表!$C:$C,MATCH(G615,[1]怪物表!$A:$A,0)))</f>
        <v>小狼</v>
      </c>
      <c r="I615" s="4"/>
      <c r="J615" s="4" t="str">
        <f>IF(I615="","",INDEX([1]怪物阵型表!$B:$B,MATCH(I615,[1]怪物阵型表!$A:$A,0)))</f>
        <v/>
      </c>
      <c r="K615" s="4"/>
      <c r="L615" s="4"/>
      <c r="M615" s="4"/>
      <c r="N615" s="4"/>
      <c r="O615" s="4" t="str">
        <f>IF(N615="","",INDEX([2]物品表!$B:$B,MATCH(N615,[2]物品表!$A:$A,0)))</f>
        <v/>
      </c>
      <c r="P615" s="4"/>
      <c r="Q615" s="7" t="s">
        <v>31</v>
      </c>
      <c r="R615" s="7" t="s">
        <v>29</v>
      </c>
      <c r="S615" s="9">
        <f>INDEX('#怪物刷新配置索引'!$E:$E,MATCH(E615&amp;"-"&amp;F615,'#怪物刷新配置索引'!$D:$D,0),1)</f>
        <v>3</v>
      </c>
      <c r="T615" s="4"/>
      <c r="U615" s="9">
        <f>INDEX('#怪物刷新配置索引'!$F:$F,MATCH(E615&amp;"-"&amp;F615,'#怪物刷新配置索引'!$D:$D,0),1)</f>
        <v>1</v>
      </c>
      <c r="V615" s="7" t="str">
        <f t="shared" si="86"/>
        <v/>
      </c>
      <c r="W615" s="4"/>
      <c r="X615" s="4"/>
      <c r="Y615" s="4"/>
      <c r="Z615" s="28"/>
      <c r="AA615" s="77">
        <f>COUNTIF([3]经验升级表!$C:$C,"&lt;="&amp;SUMIFS($AB$4:AB615,$C$4:C615,C615))</f>
        <v>0</v>
      </c>
      <c r="AB615" s="77">
        <f>IFERROR(INDEX([1]怪物表!$U:$U,MATCH(G615,[1]怪物表!$A:$A,0),1)*S615/U615,0)*AC615</f>
        <v>0</v>
      </c>
      <c r="AC615" s="77">
        <f t="shared" si="78"/>
        <v>30</v>
      </c>
      <c r="AD615" s="77">
        <f>IFERROR(INDEX([1]怪物表!$J:$J,MATCH(G615,[1]怪物表!$A:$A,0),1),0)*AE615</f>
        <v>90</v>
      </c>
      <c r="AE615" s="77">
        <f t="shared" si="79"/>
        <v>90</v>
      </c>
    </row>
    <row r="616" spans="1:46" x14ac:dyDescent="0.45">
      <c r="A616" s="4"/>
      <c r="B616" s="7">
        <v>2993083</v>
      </c>
      <c r="C616" s="6" t="s">
        <v>212</v>
      </c>
      <c r="D616" s="4" t="s">
        <v>166</v>
      </c>
      <c r="E616" s="7">
        <v>60</v>
      </c>
      <c r="F616" s="4" t="s">
        <v>193</v>
      </c>
      <c r="G616" s="4">
        <f>IF(I616="",SUMIFS([1]怪物表!$A:$A,[1]怪物表!$B:$B,C616,[1]怪物表!$C:$C,D616),"")</f>
        <v>1299304</v>
      </c>
      <c r="H616" s="8" t="str">
        <f>IF(G616="","",INDEX([1]怪物表!$C:$C,MATCH(G616,[1]怪物表!$A:$A,0)))</f>
        <v>剑兵1</v>
      </c>
      <c r="I616" s="4"/>
      <c r="J616" s="4" t="str">
        <f>IF(I616="","",INDEX([1]怪物阵型表!$B:$B,MATCH(I616,[1]怪物阵型表!$A:$A,0)))</f>
        <v/>
      </c>
      <c r="K616" s="4"/>
      <c r="L616" s="4"/>
      <c r="M616" s="4"/>
      <c r="N616" s="4"/>
      <c r="O616" s="4" t="str">
        <f>IF(N616="","",INDEX([2]物品表!$B:$B,MATCH(N616,[2]物品表!$A:$A,0)))</f>
        <v/>
      </c>
      <c r="P616" s="4"/>
      <c r="Q616" s="7" t="s">
        <v>31</v>
      </c>
      <c r="R616" s="7" t="s">
        <v>29</v>
      </c>
      <c r="S616" s="9">
        <f>INDEX('#怪物刷新配置索引'!$E:$E,MATCH(E616&amp;"-"&amp;F616,'#怪物刷新配置索引'!$D:$D,0),1)</f>
        <v>4</v>
      </c>
      <c r="T616" s="4"/>
      <c r="U616" s="9">
        <f>INDEX('#怪物刷新配置索引'!$F:$F,MATCH(E616&amp;"-"&amp;F616,'#怪物刷新配置索引'!$D:$D,0),1)</f>
        <v>2</v>
      </c>
      <c r="V616" s="4" t="str">
        <f t="shared" si="86"/>
        <v/>
      </c>
      <c r="W616" s="4"/>
      <c r="X616" s="7"/>
      <c r="Y616" s="7"/>
      <c r="Z616" s="28"/>
      <c r="AA616" s="77">
        <f>COUNTIF([3]经验升级表!$C:$C,"&lt;="&amp;SUMIFS($AB$4:AB616,$C$4:C616,C616))</f>
        <v>0</v>
      </c>
      <c r="AB616" s="77">
        <f>IFERROR(INDEX([1]怪物表!$U:$U,MATCH(G616,[1]怪物表!$A:$A,0),1)*S616/U616,0)*AC616</f>
        <v>0</v>
      </c>
      <c r="AC616" s="77">
        <f t="shared" si="78"/>
        <v>30</v>
      </c>
      <c r="AD616" s="77">
        <f>IFERROR(INDEX([1]怪物表!$J:$J,MATCH(G616,[1]怪物表!$A:$A,0),1),0)*AE616</f>
        <v>60</v>
      </c>
      <c r="AE616" s="77">
        <f t="shared" si="79"/>
        <v>60</v>
      </c>
    </row>
    <row r="617" spans="1:46" x14ac:dyDescent="0.45">
      <c r="A617" s="4"/>
      <c r="B617" s="7">
        <v>2993084</v>
      </c>
      <c r="C617" s="6" t="s">
        <v>212</v>
      </c>
      <c r="D617" s="4" t="s">
        <v>166</v>
      </c>
      <c r="E617" s="7">
        <v>90</v>
      </c>
      <c r="F617" s="4" t="s">
        <v>193</v>
      </c>
      <c r="G617" s="4">
        <f>IF(I617="",SUMIFS([1]怪物表!$A:$A,[1]怪物表!$B:$B,C617,[1]怪物表!$C:$C,D617),"")</f>
        <v>1299304</v>
      </c>
      <c r="H617" s="8" t="str">
        <f>IF(G617="","",INDEX([1]怪物表!$C:$C,MATCH(G617,[1]怪物表!$A:$A,0)))</f>
        <v>剑兵1</v>
      </c>
      <c r="I617" s="4"/>
      <c r="J617" s="4" t="str">
        <f>IF(I617="","",INDEX([1]怪物阵型表!$B:$B,MATCH(I617,[1]怪物阵型表!$A:$A,0)))</f>
        <v/>
      </c>
      <c r="K617" s="4"/>
      <c r="L617" s="4"/>
      <c r="M617" s="4"/>
      <c r="N617" s="4"/>
      <c r="O617" s="4" t="str">
        <f>IF(N617="","",INDEX([2]物品表!$B:$B,MATCH(N617,[2]物品表!$A:$A,0)))</f>
        <v/>
      </c>
      <c r="P617" s="4"/>
      <c r="Q617" s="7" t="s">
        <v>31</v>
      </c>
      <c r="R617" s="7" t="s">
        <v>29</v>
      </c>
      <c r="S617" s="9">
        <f>INDEX('#怪物刷新配置索引'!$E:$E,MATCH(E617&amp;"-"&amp;F617,'#怪物刷新配置索引'!$D:$D,0),1)</f>
        <v>3</v>
      </c>
      <c r="T617" s="4"/>
      <c r="U617" s="9">
        <f>INDEX('#怪物刷新配置索引'!$F:$F,MATCH(E617&amp;"-"&amp;F617,'#怪物刷新配置索引'!$D:$D,0),1)</f>
        <v>1</v>
      </c>
      <c r="V617" s="4" t="str">
        <f t="shared" si="86"/>
        <v/>
      </c>
      <c r="W617" s="4"/>
      <c r="X617" s="7"/>
      <c r="Y617" s="7"/>
      <c r="Z617" s="28"/>
      <c r="AA617" s="77">
        <f>COUNTIF([3]经验升级表!$C:$C,"&lt;="&amp;SUMIFS($AB$4:AB617,$C$4:C617,C617))</f>
        <v>0</v>
      </c>
      <c r="AB617" s="77">
        <f>IFERROR(INDEX([1]怪物表!$U:$U,MATCH(G617,[1]怪物表!$A:$A,0),1)*S617/U617,0)*AC617</f>
        <v>0</v>
      </c>
      <c r="AC617" s="77">
        <f t="shared" si="78"/>
        <v>30</v>
      </c>
      <c r="AD617" s="77">
        <f>IFERROR(INDEX([1]怪物表!$J:$J,MATCH(G617,[1]怪物表!$A:$A,0),1),0)*AE617</f>
        <v>90</v>
      </c>
      <c r="AE617" s="77">
        <f t="shared" si="79"/>
        <v>90</v>
      </c>
    </row>
    <row r="618" spans="1:46" x14ac:dyDescent="0.45">
      <c r="A618" s="4"/>
      <c r="B618" s="7">
        <v>2993085</v>
      </c>
      <c r="C618" s="6" t="s">
        <v>212</v>
      </c>
      <c r="D618" s="4"/>
      <c r="E618" s="7"/>
      <c r="F618" s="4">
        <v>510</v>
      </c>
      <c r="G618" s="4" t="str">
        <f>IF(I618="",SUMIFS([1]怪物表!$A:$A,[1]怪物表!$B:$B,C618,[1]怪物表!$C:$C,D618),"")</f>
        <v/>
      </c>
      <c r="H618" s="8" t="str">
        <f>IF(G618="","",INDEX([1]怪物表!$C:$C,MATCH(G618,[1]怪物表!$A:$A,0)))</f>
        <v/>
      </c>
      <c r="I618" s="4">
        <v>299301</v>
      </c>
      <c r="J618" s="4" t="str">
        <f>IF(I618="","",INDEX([1]怪物阵型表!$B:$B,MATCH(I618,[1]怪物阵型表!$A:$A,0)))</f>
        <v>冲锋阵型</v>
      </c>
      <c r="K618" s="4"/>
      <c r="L618" s="4"/>
      <c r="M618" s="4"/>
      <c r="N618" s="4"/>
      <c r="O618" s="4" t="str">
        <f>IF(N618="","",INDEX([2]物品表!$B:$B,MATCH(N618,[2]物品表!$A:$A,0)))</f>
        <v/>
      </c>
      <c r="P618" s="4"/>
      <c r="Q618" s="7" t="s">
        <v>309</v>
      </c>
      <c r="R618" s="7" t="s">
        <v>29</v>
      </c>
      <c r="S618" s="9">
        <v>1</v>
      </c>
      <c r="T618" s="4"/>
      <c r="U618" s="9">
        <v>0</v>
      </c>
      <c r="V618" s="4" t="str">
        <f t="shared" ref="V618:V625" si="87">IF(W618=1,"TID_Survivor_Notice_Occur_2",IF(W618=2,"TID_Survivor_Notice_Occur_1",""))</f>
        <v/>
      </c>
      <c r="W618" s="4"/>
      <c r="X618" s="4"/>
      <c r="Y618" s="4"/>
      <c r="Z618" s="28"/>
      <c r="AA618" s="77">
        <f>COUNTIF([3]经验升级表!$C:$C,"&lt;="&amp;SUMIFS($AB$4:AB618,$C$4:C618,C618))</f>
        <v>0</v>
      </c>
      <c r="AB618" s="77">
        <f>IFERROR(INDEX([1]怪物表!$U:$U,MATCH(G618,[1]怪物表!$A:$A,0),1)*S618/U618,0)*AC618</f>
        <v>0</v>
      </c>
      <c r="AC618" s="77">
        <f t="shared" si="78"/>
        <v>1</v>
      </c>
      <c r="AD618" s="77">
        <f>IFERROR(INDEX([1]怪物表!$J:$J,MATCH(G618,[1]怪物表!$A:$A,0),1),0)*AE618</f>
        <v>0</v>
      </c>
      <c r="AE618" s="77">
        <f t="shared" si="79"/>
        <v>0</v>
      </c>
    </row>
    <row r="619" spans="1:46" x14ac:dyDescent="0.45">
      <c r="A619" s="4"/>
      <c r="B619" s="7">
        <v>2993086</v>
      </c>
      <c r="C619" s="6" t="s">
        <v>212</v>
      </c>
      <c r="D619" s="4"/>
      <c r="E619" s="7"/>
      <c r="F619" s="4">
        <v>510</v>
      </c>
      <c r="G619" s="4" t="str">
        <f>IF(I619="",SUMIFS([1]怪物表!$A:$A,[1]怪物表!$B:$B,C619,[1]怪物表!$C:$C,D619),"")</f>
        <v/>
      </c>
      <c r="H619" s="8" t="str">
        <f>IF(G619="","",INDEX([1]怪物表!$C:$C,MATCH(G619,[1]怪物表!$A:$A,0)))</f>
        <v/>
      </c>
      <c r="I619" s="4">
        <v>299301</v>
      </c>
      <c r="J619" s="4" t="str">
        <f>IF(I619="","",INDEX([1]怪物阵型表!$B:$B,MATCH(I619,[1]怪物阵型表!$A:$A,0)))</f>
        <v>冲锋阵型</v>
      </c>
      <c r="K619" s="4"/>
      <c r="L619" s="4"/>
      <c r="M619" s="4"/>
      <c r="N619" s="4"/>
      <c r="O619" s="4" t="str">
        <f>IF(N619="","",INDEX([2]物品表!$B:$B,MATCH(N619,[2]物品表!$A:$A,0)))</f>
        <v/>
      </c>
      <c r="P619" s="4"/>
      <c r="Q619" s="7" t="s">
        <v>309</v>
      </c>
      <c r="R619" s="7" t="s">
        <v>29</v>
      </c>
      <c r="S619" s="9">
        <v>1</v>
      </c>
      <c r="T619" s="4"/>
      <c r="U619" s="9">
        <v>0</v>
      </c>
      <c r="V619" s="4" t="str">
        <f t="shared" si="87"/>
        <v/>
      </c>
      <c r="W619" s="4"/>
      <c r="X619" s="4"/>
      <c r="Y619" s="4"/>
      <c r="Z619" s="28"/>
      <c r="AA619" s="77">
        <f>COUNTIF([3]经验升级表!$C:$C,"&lt;="&amp;SUMIFS($AB$4:AB619,$C$4:C619,C619))</f>
        <v>0</v>
      </c>
      <c r="AB619" s="77">
        <f>IFERROR(INDEX([1]怪物表!$U:$U,MATCH(G619,[1]怪物表!$A:$A,0),1)*S619/U619,0)*AC619</f>
        <v>0</v>
      </c>
      <c r="AC619" s="77">
        <f t="shared" si="78"/>
        <v>1</v>
      </c>
      <c r="AD619" s="77">
        <f>IFERROR(INDEX([1]怪物表!$J:$J,MATCH(G619,[1]怪物表!$A:$A,0),1),0)*AE619</f>
        <v>0</v>
      </c>
      <c r="AE619" s="77">
        <f t="shared" si="79"/>
        <v>0</v>
      </c>
    </row>
    <row r="620" spans="1:46" x14ac:dyDescent="0.45">
      <c r="A620" s="4"/>
      <c r="B620" s="7">
        <v>2993087</v>
      </c>
      <c r="C620" s="6" t="s">
        <v>212</v>
      </c>
      <c r="D620" s="4"/>
      <c r="E620" s="7"/>
      <c r="F620" s="4">
        <v>516</v>
      </c>
      <c r="G620" s="4" t="str">
        <f>IF(I620="",SUMIFS([1]怪物表!$A:$A,[1]怪物表!$B:$B,C620,[1]怪物表!$C:$C,D620),"")</f>
        <v/>
      </c>
      <c r="H620" s="8" t="str">
        <f>IF(G620="","",INDEX([1]怪物表!$C:$C,MATCH(G620,[1]怪物表!$A:$A,0)))</f>
        <v/>
      </c>
      <c r="I620" s="4">
        <v>299301</v>
      </c>
      <c r="J620" s="4" t="str">
        <f>IF(I620="","",INDEX([1]怪物阵型表!$B:$B,MATCH(I620,[1]怪物阵型表!$A:$A,0)))</f>
        <v>冲锋阵型</v>
      </c>
      <c r="K620" s="4"/>
      <c r="L620" s="4"/>
      <c r="M620" s="4"/>
      <c r="N620" s="4"/>
      <c r="O620" s="4" t="str">
        <f>IF(N620="","",INDEX([2]物品表!$B:$B,MATCH(N620,[2]物品表!$A:$A,0)))</f>
        <v/>
      </c>
      <c r="P620" s="4"/>
      <c r="Q620" s="7" t="s">
        <v>309</v>
      </c>
      <c r="R620" s="7" t="s">
        <v>29</v>
      </c>
      <c r="S620" s="9">
        <v>1</v>
      </c>
      <c r="T620" s="4"/>
      <c r="U620" s="9">
        <v>0</v>
      </c>
      <c r="V620" s="4" t="str">
        <f t="shared" si="87"/>
        <v/>
      </c>
      <c r="W620" s="4"/>
      <c r="X620" s="4"/>
      <c r="Y620" s="4"/>
      <c r="Z620" s="28"/>
      <c r="AA620" s="77">
        <f>COUNTIF([3]经验升级表!$C:$C,"&lt;="&amp;SUMIFS($AB$4:AB620,$C$4:C620,C620))</f>
        <v>0</v>
      </c>
      <c r="AB620" s="77">
        <f>IFERROR(INDEX([1]怪物表!$U:$U,MATCH(G620,[1]怪物表!$A:$A,0),1)*S620/U620,0)*AC620</f>
        <v>0</v>
      </c>
      <c r="AC620" s="77">
        <f t="shared" si="78"/>
        <v>1</v>
      </c>
      <c r="AD620" s="77">
        <f>IFERROR(INDEX([1]怪物表!$J:$J,MATCH(G620,[1]怪物表!$A:$A,0),1),0)*AE620</f>
        <v>0</v>
      </c>
      <c r="AE620" s="77">
        <f t="shared" si="79"/>
        <v>0</v>
      </c>
    </row>
    <row r="621" spans="1:46" x14ac:dyDescent="0.45">
      <c r="A621" s="4"/>
      <c r="B621" s="7">
        <v>2993088</v>
      </c>
      <c r="C621" s="6" t="s">
        <v>212</v>
      </c>
      <c r="D621" s="4"/>
      <c r="E621" s="7"/>
      <c r="F621" s="4">
        <v>516</v>
      </c>
      <c r="G621" s="4" t="str">
        <f>IF(I621="",SUMIFS([1]怪物表!$A:$A,[1]怪物表!$B:$B,C621,[1]怪物表!$C:$C,D621),"")</f>
        <v/>
      </c>
      <c r="H621" s="8" t="str">
        <f>IF(G621="","",INDEX([1]怪物表!$C:$C,MATCH(G621,[1]怪物表!$A:$A,0)))</f>
        <v/>
      </c>
      <c r="I621" s="4">
        <v>299301</v>
      </c>
      <c r="J621" s="4" t="str">
        <f>IF(I621="","",INDEX([1]怪物阵型表!$B:$B,MATCH(I621,[1]怪物阵型表!$A:$A,0)))</f>
        <v>冲锋阵型</v>
      </c>
      <c r="K621" s="4"/>
      <c r="L621" s="4"/>
      <c r="M621" s="4"/>
      <c r="N621" s="4"/>
      <c r="O621" s="4" t="str">
        <f>IF(N621="","",INDEX([2]物品表!$B:$B,MATCH(N621,[2]物品表!$A:$A,0)))</f>
        <v/>
      </c>
      <c r="P621" s="4"/>
      <c r="Q621" s="7" t="s">
        <v>309</v>
      </c>
      <c r="R621" s="7" t="s">
        <v>29</v>
      </c>
      <c r="S621" s="9">
        <v>1</v>
      </c>
      <c r="T621" s="4"/>
      <c r="U621" s="9">
        <v>0</v>
      </c>
      <c r="V621" s="4" t="str">
        <f t="shared" si="87"/>
        <v/>
      </c>
      <c r="W621" s="4"/>
      <c r="X621" s="4"/>
      <c r="Y621" s="4"/>
      <c r="Z621" s="28"/>
      <c r="AA621" s="77">
        <f>COUNTIF([3]经验升级表!$C:$C,"&lt;="&amp;SUMIFS($AB$4:AB621,$C$4:C621,C621))</f>
        <v>0</v>
      </c>
      <c r="AB621" s="77">
        <f>IFERROR(INDEX([1]怪物表!$U:$U,MATCH(G621,[1]怪物表!$A:$A,0),1)*S621/U621,0)*AC621</f>
        <v>0</v>
      </c>
      <c r="AC621" s="77">
        <f t="shared" si="78"/>
        <v>1</v>
      </c>
      <c r="AD621" s="77">
        <f>IFERROR(INDEX([1]怪物表!$J:$J,MATCH(G621,[1]怪物表!$A:$A,0),1),0)*AE621</f>
        <v>0</v>
      </c>
      <c r="AE621" s="77">
        <f t="shared" si="79"/>
        <v>0</v>
      </c>
    </row>
    <row r="622" spans="1:46" x14ac:dyDescent="0.45">
      <c r="A622" s="4"/>
      <c r="B622" s="7">
        <v>2993089</v>
      </c>
      <c r="C622" s="6" t="s">
        <v>212</v>
      </c>
      <c r="D622" s="4"/>
      <c r="E622" s="7"/>
      <c r="F622" s="4">
        <v>524</v>
      </c>
      <c r="G622" s="4" t="str">
        <f>IF(I622="",SUMIFS([1]怪物表!$A:$A,[1]怪物表!$B:$B,C622,[1]怪物表!$C:$C,D622),"")</f>
        <v/>
      </c>
      <c r="H622" s="8" t="str">
        <f>IF(G622="","",INDEX([1]怪物表!$C:$C,MATCH(G622,[1]怪物表!$A:$A,0)))</f>
        <v/>
      </c>
      <c r="I622" s="4">
        <v>299301</v>
      </c>
      <c r="J622" s="4" t="str">
        <f>IF(I622="","",INDEX([1]怪物阵型表!$B:$B,MATCH(I622,[1]怪物阵型表!$A:$A,0)))</f>
        <v>冲锋阵型</v>
      </c>
      <c r="K622" s="4"/>
      <c r="L622" s="4"/>
      <c r="M622" s="4"/>
      <c r="N622" s="4"/>
      <c r="O622" s="4" t="str">
        <f>IF(N622="","",INDEX([2]物品表!$B:$B,MATCH(N622,[2]物品表!$A:$A,0)))</f>
        <v/>
      </c>
      <c r="P622" s="4"/>
      <c r="Q622" s="7" t="s">
        <v>309</v>
      </c>
      <c r="R622" s="7" t="s">
        <v>29</v>
      </c>
      <c r="S622" s="9">
        <v>1</v>
      </c>
      <c r="T622" s="4"/>
      <c r="U622" s="9">
        <v>0</v>
      </c>
      <c r="V622" s="4" t="str">
        <f t="shared" si="87"/>
        <v/>
      </c>
      <c r="W622" s="4"/>
      <c r="X622" s="4"/>
      <c r="Y622" s="4"/>
      <c r="Z622" s="28"/>
      <c r="AA622" s="77">
        <f>COUNTIF([3]经验升级表!$C:$C,"&lt;="&amp;SUMIFS($AB$4:AB622,$C$4:C622,C622))</f>
        <v>0</v>
      </c>
      <c r="AB622" s="77">
        <f>IFERROR(INDEX([1]怪物表!$U:$U,MATCH(G622,[1]怪物表!$A:$A,0),1)*S622/U622,0)*AC622</f>
        <v>0</v>
      </c>
      <c r="AC622" s="77">
        <f t="shared" si="78"/>
        <v>1</v>
      </c>
      <c r="AD622" s="77">
        <f>IFERROR(INDEX([1]怪物表!$J:$J,MATCH(G622,[1]怪物表!$A:$A,0),1),0)*AE622</f>
        <v>0</v>
      </c>
      <c r="AE622" s="77">
        <f t="shared" si="79"/>
        <v>0</v>
      </c>
    </row>
    <row r="623" spans="1:46" x14ac:dyDescent="0.45">
      <c r="A623" s="4"/>
      <c r="B623" s="7">
        <v>2993090</v>
      </c>
      <c r="C623" s="6" t="s">
        <v>212</v>
      </c>
      <c r="D623" s="4"/>
      <c r="E623" s="7"/>
      <c r="F623" s="4">
        <v>524</v>
      </c>
      <c r="G623" s="4" t="str">
        <f>IF(I623="",SUMIFS([1]怪物表!$A:$A,[1]怪物表!$B:$B,C623,[1]怪物表!$C:$C,D623),"")</f>
        <v/>
      </c>
      <c r="H623" s="8" t="str">
        <f>IF(G623="","",INDEX([1]怪物表!$C:$C,MATCH(G623,[1]怪物表!$A:$A,0)))</f>
        <v/>
      </c>
      <c r="I623" s="4">
        <v>299301</v>
      </c>
      <c r="J623" s="4" t="str">
        <f>IF(I623="","",INDEX([1]怪物阵型表!$B:$B,MATCH(I623,[1]怪物阵型表!$A:$A,0)))</f>
        <v>冲锋阵型</v>
      </c>
      <c r="K623" s="4"/>
      <c r="L623" s="4"/>
      <c r="M623" s="4"/>
      <c r="N623" s="4"/>
      <c r="O623" s="4" t="str">
        <f>IF(N623="","",INDEX([2]物品表!$B:$B,MATCH(N623,[2]物品表!$A:$A,0)))</f>
        <v/>
      </c>
      <c r="P623" s="4"/>
      <c r="Q623" s="7" t="s">
        <v>309</v>
      </c>
      <c r="R623" s="7" t="s">
        <v>29</v>
      </c>
      <c r="S623" s="9">
        <v>1</v>
      </c>
      <c r="T623" s="4"/>
      <c r="U623" s="9">
        <v>0</v>
      </c>
      <c r="V623" s="4" t="str">
        <f t="shared" si="87"/>
        <v/>
      </c>
      <c r="W623" s="4"/>
      <c r="X623" s="4"/>
      <c r="Y623" s="4"/>
      <c r="Z623" s="28"/>
      <c r="AA623" s="77">
        <f>COUNTIF([3]经验升级表!$C:$C,"&lt;="&amp;SUMIFS($AB$4:AB623,$C$4:C623,C623))</f>
        <v>0</v>
      </c>
      <c r="AB623" s="77">
        <f>IFERROR(INDEX([1]怪物表!$U:$U,MATCH(G623,[1]怪物表!$A:$A,0),1)*S623/U623,0)*AC623</f>
        <v>0</v>
      </c>
      <c r="AC623" s="77">
        <f t="shared" si="78"/>
        <v>1</v>
      </c>
      <c r="AD623" s="77">
        <f>IFERROR(INDEX([1]怪物表!$J:$J,MATCH(G623,[1]怪物表!$A:$A,0),1),0)*AE623</f>
        <v>0</v>
      </c>
      <c r="AE623" s="77">
        <f t="shared" si="79"/>
        <v>0</v>
      </c>
    </row>
    <row r="624" spans="1:46" x14ac:dyDescent="0.45">
      <c r="A624" s="4"/>
      <c r="B624" s="7">
        <v>2993091</v>
      </c>
      <c r="C624" s="6" t="s">
        <v>212</v>
      </c>
      <c r="D624" s="4"/>
      <c r="E624" s="7"/>
      <c r="F624" s="4">
        <v>530</v>
      </c>
      <c r="G624" s="4" t="str">
        <f>IF(I624="",SUMIFS([1]怪物表!$A:$A,[1]怪物表!$B:$B,C624,[1]怪物表!$C:$C,D624),"")</f>
        <v/>
      </c>
      <c r="H624" s="8" t="str">
        <f>IF(G624="","",INDEX([1]怪物表!$C:$C,MATCH(G624,[1]怪物表!$A:$A,0)))</f>
        <v/>
      </c>
      <c r="I624" s="4">
        <v>299301</v>
      </c>
      <c r="J624" s="4" t="str">
        <f>IF(I624="","",INDEX([1]怪物阵型表!$B:$B,MATCH(I624,[1]怪物阵型表!$A:$A,0)))</f>
        <v>冲锋阵型</v>
      </c>
      <c r="K624" s="4"/>
      <c r="L624" s="4"/>
      <c r="M624" s="4"/>
      <c r="N624" s="4"/>
      <c r="O624" s="4" t="str">
        <f>IF(N624="","",INDEX([2]物品表!$B:$B,MATCH(N624,[2]物品表!$A:$A,0)))</f>
        <v/>
      </c>
      <c r="P624" s="4"/>
      <c r="Q624" s="7" t="s">
        <v>309</v>
      </c>
      <c r="R624" s="7" t="s">
        <v>29</v>
      </c>
      <c r="S624" s="9">
        <v>1</v>
      </c>
      <c r="T624" s="4"/>
      <c r="U624" s="9">
        <v>0</v>
      </c>
      <c r="V624" s="4" t="str">
        <f t="shared" si="87"/>
        <v/>
      </c>
      <c r="W624" s="4"/>
      <c r="X624" s="4"/>
      <c r="Y624" s="4"/>
      <c r="Z624" s="28"/>
      <c r="AA624" s="77">
        <f>COUNTIF([3]经验升级表!$C:$C,"&lt;="&amp;SUMIFS($AB$4:AB624,$C$4:C624,C624))</f>
        <v>0</v>
      </c>
      <c r="AB624" s="77">
        <f>IFERROR(INDEX([1]怪物表!$U:$U,MATCH(G624,[1]怪物表!$A:$A,0),1)*S624/U624,0)*AC624</f>
        <v>0</v>
      </c>
      <c r="AC624" s="77">
        <f t="shared" si="78"/>
        <v>1</v>
      </c>
      <c r="AD624" s="77">
        <f>IFERROR(INDEX([1]怪物表!$J:$J,MATCH(G624,[1]怪物表!$A:$A,0),1),0)*AE624</f>
        <v>0</v>
      </c>
      <c r="AE624" s="77">
        <f t="shared" si="79"/>
        <v>0</v>
      </c>
    </row>
    <row r="625" spans="1:31" x14ac:dyDescent="0.45">
      <c r="A625" s="4"/>
      <c r="B625" s="7">
        <v>2993092</v>
      </c>
      <c r="C625" s="6" t="s">
        <v>212</v>
      </c>
      <c r="D625" s="4"/>
      <c r="E625" s="7"/>
      <c r="F625" s="4">
        <v>530</v>
      </c>
      <c r="G625" s="4" t="str">
        <f>IF(I625="",SUMIFS([1]怪物表!$A:$A,[1]怪物表!$B:$B,C625,[1]怪物表!$C:$C,D625),"")</f>
        <v/>
      </c>
      <c r="H625" s="8" t="str">
        <f>IF(G625="","",INDEX([1]怪物表!$C:$C,MATCH(G625,[1]怪物表!$A:$A,0)))</f>
        <v/>
      </c>
      <c r="I625" s="4">
        <v>299301</v>
      </c>
      <c r="J625" s="4" t="str">
        <f>IF(I625="","",INDEX([1]怪物阵型表!$B:$B,MATCH(I625,[1]怪物阵型表!$A:$A,0)))</f>
        <v>冲锋阵型</v>
      </c>
      <c r="K625" s="4"/>
      <c r="L625" s="4"/>
      <c r="M625" s="4"/>
      <c r="N625" s="4"/>
      <c r="O625" s="4" t="str">
        <f>IF(N625="","",INDEX([2]物品表!$B:$B,MATCH(N625,[2]物品表!$A:$A,0)))</f>
        <v/>
      </c>
      <c r="P625" s="4"/>
      <c r="Q625" s="7" t="s">
        <v>309</v>
      </c>
      <c r="R625" s="7" t="s">
        <v>29</v>
      </c>
      <c r="S625" s="9">
        <v>1</v>
      </c>
      <c r="T625" s="4"/>
      <c r="U625" s="9">
        <v>0</v>
      </c>
      <c r="V625" s="4" t="str">
        <f t="shared" si="87"/>
        <v/>
      </c>
      <c r="W625" s="4"/>
      <c r="X625" s="4"/>
      <c r="Y625" s="4"/>
      <c r="Z625" s="28"/>
      <c r="AA625" s="77">
        <f>COUNTIF([3]经验升级表!$C:$C,"&lt;="&amp;SUMIFS($AB$4:AB625,$C$4:C625,C625))</f>
        <v>0</v>
      </c>
      <c r="AB625" s="77">
        <f>IFERROR(INDEX([1]怪物表!$U:$U,MATCH(G625,[1]怪物表!$A:$A,0),1)*S625/U625,0)*AC625</f>
        <v>0</v>
      </c>
      <c r="AC625" s="77">
        <f t="shared" si="78"/>
        <v>1</v>
      </c>
      <c r="AD625" s="77">
        <f>IFERROR(INDEX([1]怪物表!$J:$J,MATCH(G625,[1]怪物表!$A:$A,0),1),0)*AE625</f>
        <v>0</v>
      </c>
      <c r="AE625" s="77">
        <f t="shared" si="79"/>
        <v>0</v>
      </c>
    </row>
    <row r="626" spans="1:31" x14ac:dyDescent="0.45">
      <c r="A626" s="4"/>
      <c r="B626" s="7">
        <v>2993093</v>
      </c>
      <c r="C626" s="6" t="s">
        <v>212</v>
      </c>
      <c r="D626" s="4" t="s">
        <v>169</v>
      </c>
      <c r="E626" s="7">
        <v>30</v>
      </c>
      <c r="F626" s="4" t="s">
        <v>195</v>
      </c>
      <c r="G626" s="4">
        <f>IF(I626="",SUMIFS([1]怪物表!$A:$A,[1]怪物表!$B:$B,C626,[1]怪物表!$C:$C,D626),"")</f>
        <v>1299305</v>
      </c>
      <c r="H626" s="8" t="str">
        <f>IF(G626="","",INDEX([1]怪物表!$C:$C,MATCH(G626,[1]怪物表!$A:$A,0)))</f>
        <v>剑兵2</v>
      </c>
      <c r="I626" s="4"/>
      <c r="J626" s="4" t="str">
        <f>IF(I626="","",INDEX([1]怪物阵型表!$B:$B,MATCH(I626,[1]怪物阵型表!$A:$A,0)))</f>
        <v/>
      </c>
      <c r="K626" s="4"/>
      <c r="L626" s="4"/>
      <c r="M626" s="4"/>
      <c r="N626" s="4"/>
      <c r="O626" s="4" t="str">
        <f>IF(N626="","",INDEX([2]物品表!$B:$B,MATCH(N626,[2]物品表!$A:$A,0)))</f>
        <v/>
      </c>
      <c r="P626" s="4"/>
      <c r="Q626" s="7" t="s">
        <v>31</v>
      </c>
      <c r="R626" s="7" t="s">
        <v>29</v>
      </c>
      <c r="S626" s="9">
        <f>INDEX('#怪物刷新配置索引'!$E:$E,MATCH(E626&amp;"-"&amp;F626,'#怪物刷新配置索引'!$D:$D,0),1)</f>
        <v>4</v>
      </c>
      <c r="T626" s="4"/>
      <c r="U626" s="9">
        <f>INDEX('#怪物刷新配置索引'!$F:$F,MATCH(E626&amp;"-"&amp;F626,'#怪物刷新配置索引'!$D:$D,0),1)</f>
        <v>4</v>
      </c>
      <c r="V626" s="7" t="str">
        <f t="shared" ref="V626:V633" si="88">IF(W626=1,"TID_Survivor_Notice_Occur_2",IF(W626=2,"TID_Survivor_Notice_Occur_1",""))</f>
        <v/>
      </c>
      <c r="W626" s="4"/>
      <c r="X626" s="4"/>
      <c r="Y626" s="4"/>
      <c r="Z626" s="28"/>
      <c r="AA626" s="77">
        <f>COUNTIF([3]经验升级表!$C:$C,"&lt;="&amp;SUMIFS($AB$4:AB626,$C$4:C626,C626))</f>
        <v>0</v>
      </c>
      <c r="AB626" s="77">
        <f>IFERROR(INDEX([1]怪物表!$U:$U,MATCH(G626,[1]怪物表!$A:$A,0),1)*S626/U626,0)*AC626</f>
        <v>0</v>
      </c>
      <c r="AC626" s="77">
        <f t="shared" si="78"/>
        <v>30</v>
      </c>
      <c r="AD626" s="77">
        <f>IFERROR(INDEX([1]怪物表!$J:$J,MATCH(G626,[1]怪物表!$A:$A,0),1),0)*AE626</f>
        <v>30</v>
      </c>
      <c r="AE626" s="77">
        <f t="shared" si="79"/>
        <v>30</v>
      </c>
    </row>
    <row r="627" spans="1:31" x14ac:dyDescent="0.45">
      <c r="A627" s="4"/>
      <c r="B627" s="7">
        <v>2993094</v>
      </c>
      <c r="C627" s="6" t="s">
        <v>212</v>
      </c>
      <c r="D627" s="4" t="s">
        <v>169</v>
      </c>
      <c r="E627" s="7">
        <v>30</v>
      </c>
      <c r="F627" s="4" t="s">
        <v>195</v>
      </c>
      <c r="G627" s="4">
        <f>IF(I627="",SUMIFS([1]怪物表!$A:$A,[1]怪物表!$B:$B,C627,[1]怪物表!$C:$C,D627),"")</f>
        <v>1299305</v>
      </c>
      <c r="H627" s="8" t="str">
        <f>IF(G627="","",INDEX([1]怪物表!$C:$C,MATCH(G627,[1]怪物表!$A:$A,0)))</f>
        <v>剑兵2</v>
      </c>
      <c r="I627" s="4"/>
      <c r="J627" s="4" t="str">
        <f>IF(I627="","",INDEX([1]怪物阵型表!$B:$B,MATCH(I627,[1]怪物阵型表!$A:$A,0)))</f>
        <v/>
      </c>
      <c r="K627" s="4"/>
      <c r="L627" s="4"/>
      <c r="M627" s="4"/>
      <c r="N627" s="4"/>
      <c r="O627" s="4" t="str">
        <f>IF(N627="","",INDEX([2]物品表!$B:$B,MATCH(N627,[2]物品表!$A:$A,0)))</f>
        <v/>
      </c>
      <c r="P627" s="4"/>
      <c r="Q627" s="7" t="s">
        <v>31</v>
      </c>
      <c r="R627" s="7" t="s">
        <v>29</v>
      </c>
      <c r="S627" s="9">
        <f>INDEX('#怪物刷新配置索引'!$E:$E,MATCH(E627&amp;"-"&amp;F627,'#怪物刷新配置索引'!$D:$D,0),1)</f>
        <v>4</v>
      </c>
      <c r="T627" s="4"/>
      <c r="U627" s="9">
        <f>INDEX('#怪物刷新配置索引'!$F:$F,MATCH(E627&amp;"-"&amp;F627,'#怪物刷新配置索引'!$D:$D,0),1)</f>
        <v>4</v>
      </c>
      <c r="V627" s="4" t="str">
        <f t="shared" si="88"/>
        <v/>
      </c>
      <c r="W627" s="4"/>
      <c r="X627" s="4"/>
      <c r="Y627" s="4"/>
      <c r="Z627" s="28"/>
      <c r="AA627" s="77">
        <f>COUNTIF([3]经验升级表!$C:$C,"&lt;="&amp;SUMIFS($AB$4:AB627,$C$4:C627,C627))</f>
        <v>0</v>
      </c>
      <c r="AB627" s="77">
        <f>IFERROR(INDEX([1]怪物表!$U:$U,MATCH(G627,[1]怪物表!$A:$A,0),1)*S627/U627,0)*AC627</f>
        <v>0</v>
      </c>
      <c r="AC627" s="77">
        <f t="shared" si="78"/>
        <v>30</v>
      </c>
      <c r="AD627" s="77">
        <f>IFERROR(INDEX([1]怪物表!$J:$J,MATCH(G627,[1]怪物表!$A:$A,0),1),0)*AE627</f>
        <v>30</v>
      </c>
      <c r="AE627" s="77">
        <f t="shared" si="79"/>
        <v>30</v>
      </c>
    </row>
    <row r="628" spans="1:31" x14ac:dyDescent="0.45">
      <c r="A628" s="4"/>
      <c r="B628" s="7">
        <v>2993095</v>
      </c>
      <c r="C628" s="6" t="s">
        <v>212</v>
      </c>
      <c r="D628" s="4" t="s">
        <v>170</v>
      </c>
      <c r="E628" s="7">
        <v>20</v>
      </c>
      <c r="F628" s="4" t="s">
        <v>195</v>
      </c>
      <c r="G628" s="4">
        <f>IF(I628="",SUMIFS([1]怪物表!$A:$A,[1]怪物表!$B:$B,C628,[1]怪物表!$C:$C,D628),"")</f>
        <v>1299307</v>
      </c>
      <c r="H628" s="8" t="str">
        <f>IF(G628="","",INDEX([1]怪物表!$C:$C,MATCH(G628,[1]怪物表!$A:$A,0)))</f>
        <v>骑兵2（灰）</v>
      </c>
      <c r="I628" s="4"/>
      <c r="J628" s="4" t="str">
        <f>IF(I628="","",INDEX([1]怪物阵型表!$B:$B,MATCH(I628,[1]怪物阵型表!$A:$A,0)))</f>
        <v/>
      </c>
      <c r="K628" s="4"/>
      <c r="L628" s="4"/>
      <c r="M628" s="4"/>
      <c r="N628" s="4"/>
      <c r="O628" s="4" t="str">
        <f>IF(N628="","",INDEX([2]物品表!$B:$B,MATCH(N628,[2]物品表!$A:$A,0)))</f>
        <v/>
      </c>
      <c r="P628" s="4"/>
      <c r="Q628" s="7" t="s">
        <v>31</v>
      </c>
      <c r="R628" s="7" t="s">
        <v>29</v>
      </c>
      <c r="S628" s="9">
        <f>INDEX('#怪物刷新配置索引'!$E:$E,MATCH(E628&amp;"-"&amp;F628,'#怪物刷新配置索引'!$D:$D,0),1)</f>
        <v>4</v>
      </c>
      <c r="T628" s="4"/>
      <c r="U628" s="9">
        <f>INDEX('#怪物刷新配置索引'!$F:$F,MATCH(E628&amp;"-"&amp;F628,'#怪物刷新配置索引'!$D:$D,0),1)</f>
        <v>6</v>
      </c>
      <c r="V628" s="4" t="str">
        <f t="shared" si="88"/>
        <v/>
      </c>
      <c r="W628" s="4"/>
      <c r="X628" s="7"/>
      <c r="Y628" s="7"/>
      <c r="Z628" s="28"/>
      <c r="AA628" s="77">
        <f>COUNTIF([3]经验升级表!$C:$C,"&lt;="&amp;SUMIFS($AB$4:AB628,$C$4:C628,C628))</f>
        <v>0</v>
      </c>
      <c r="AB628" s="77">
        <f>IFERROR(INDEX([1]怪物表!$U:$U,MATCH(G628,[1]怪物表!$A:$A,0),1)*S628/U628,0)*AC628</f>
        <v>0</v>
      </c>
      <c r="AC628" s="77">
        <f t="shared" si="78"/>
        <v>30</v>
      </c>
      <c r="AD628" s="77">
        <f>IFERROR(INDEX([1]怪物表!$J:$J,MATCH(G628,[1]怪物表!$A:$A,0),1),0)*AE628</f>
        <v>20</v>
      </c>
      <c r="AE628" s="77">
        <f t="shared" si="79"/>
        <v>20</v>
      </c>
    </row>
    <row r="629" spans="1:31" x14ac:dyDescent="0.45">
      <c r="A629" s="4"/>
      <c r="B629" s="7">
        <v>2993096</v>
      </c>
      <c r="C629" s="6" t="s">
        <v>212</v>
      </c>
      <c r="D629" s="4"/>
      <c r="E629" s="7"/>
      <c r="F629" s="4">
        <v>540</v>
      </c>
      <c r="G629" s="4"/>
      <c r="H629" s="8"/>
      <c r="I629" s="4"/>
      <c r="J629" s="4" t="str">
        <f>IF(I629="","",INDEX([1]怪物阵型表!$B:$B,MATCH(I629,[1]怪物阵型表!$A:$A,0)))</f>
        <v/>
      </c>
      <c r="K629" s="4">
        <v>299315</v>
      </c>
      <c r="L629" s="25" t="str" cm="1">
        <f t="array" ref="L629">INDEX(怪物链表!A:C,MATCH(怪物刷新表!K629&amp;C629,怪物链表!A:A&amp;怪物链表!C:C,),2)</f>
        <v>骤变_高级_50</v>
      </c>
      <c r="M629" s="4" t="str" cm="1">
        <f t="array" ref="M629">INDEX(怪物链表!A:D,MATCH(怪物刷新表!L629&amp;K629,怪物链表!B:B&amp;怪物链表!A:A,),4)</f>
        <v>540-570</v>
      </c>
      <c r="N629" s="4"/>
      <c r="O629" s="4" t="str">
        <f>IF(N629="","",INDEX([2]物品表!$B:$B,MATCH(N629,[2]物品表!$A:$A,0)))</f>
        <v/>
      </c>
      <c r="P629" s="4"/>
      <c r="Q629" s="7" t="s">
        <v>120</v>
      </c>
      <c r="R629" s="7" t="s">
        <v>29</v>
      </c>
      <c r="S629" s="9">
        <v>1</v>
      </c>
      <c r="T629" s="4"/>
      <c r="U629" s="9">
        <v>0</v>
      </c>
      <c r="V629" s="4" t="str">
        <f t="shared" si="88"/>
        <v/>
      </c>
      <c r="W629" s="4"/>
      <c r="X629" s="4"/>
      <c r="Y629" s="4"/>
      <c r="Z629" s="28"/>
      <c r="AA629" s="77">
        <f>COUNTIF([3]经验升级表!$C:$C,"&lt;="&amp;SUMIFS($AB$4:AB629,$C$4:C629,C629))</f>
        <v>0</v>
      </c>
      <c r="AB629" s="77">
        <f>IFERROR(INDEX([1]怪物表!$U:$U,MATCH(G629,[1]怪物表!$A:$A,0),1)*S629/U629,0)*AC629</f>
        <v>0</v>
      </c>
      <c r="AC629" s="77">
        <f t="shared" si="78"/>
        <v>1</v>
      </c>
      <c r="AD629" s="77">
        <f>IFERROR(INDEX([1]怪物表!$J:$J,MATCH(G629,[1]怪物表!$A:$A,0),1),0)*AE629</f>
        <v>0</v>
      </c>
      <c r="AE629" s="77">
        <f t="shared" si="79"/>
        <v>0</v>
      </c>
    </row>
    <row r="630" spans="1:31" x14ac:dyDescent="0.45">
      <c r="A630" s="4"/>
      <c r="B630" s="7">
        <v>2993097</v>
      </c>
      <c r="C630" s="6" t="s">
        <v>212</v>
      </c>
      <c r="D630" s="4"/>
      <c r="E630" s="7"/>
      <c r="F630" s="4">
        <v>540</v>
      </c>
      <c r="G630" s="4"/>
      <c r="H630" s="8"/>
      <c r="I630" s="4"/>
      <c r="J630" s="4" t="str">
        <f>IF(I630="","",INDEX([1]怪物阵型表!$B:$B,MATCH(I630,[1]怪物阵型表!$A:$A,0)))</f>
        <v/>
      </c>
      <c r="K630" s="4">
        <v>299316</v>
      </c>
      <c r="L630" s="25" t="str" cm="1">
        <f t="array" ref="L630">INDEX(怪物链表!A:C,MATCH(怪物刷新表!K630&amp;C630,怪物链表!A:A&amp;怪物链表!C:C,),2)</f>
        <v>骤变_特殊_50</v>
      </c>
      <c r="M630" s="4" t="str" cm="1">
        <f t="array" ref="M630">INDEX(怪物链表!A:D,MATCH(怪物刷新表!L630&amp;K630,怪物链表!B:B&amp;怪物链表!A:A,),4)</f>
        <v>540-570</v>
      </c>
      <c r="N630" s="4"/>
      <c r="O630" s="4" t="str">
        <f>IF(N630="","",INDEX([2]物品表!$B:$B,MATCH(N630,[2]物品表!$A:$A,0)))</f>
        <v/>
      </c>
      <c r="P630" s="4"/>
      <c r="Q630" s="7" t="s">
        <v>120</v>
      </c>
      <c r="R630" s="7" t="s">
        <v>29</v>
      </c>
      <c r="S630" s="9">
        <v>1</v>
      </c>
      <c r="T630" s="4"/>
      <c r="U630" s="9">
        <v>0</v>
      </c>
      <c r="V630" s="4" t="str">
        <f t="shared" si="88"/>
        <v/>
      </c>
      <c r="W630" s="4"/>
      <c r="X630" s="4"/>
      <c r="Y630" s="4"/>
      <c r="Z630" s="28"/>
      <c r="AA630" s="77">
        <f>COUNTIF([3]经验升级表!$C:$C,"&lt;="&amp;SUMIFS($AB$4:AB630,$C$4:C630,C630))</f>
        <v>0</v>
      </c>
      <c r="AB630" s="77">
        <f>IFERROR(INDEX([1]怪物表!$U:$U,MATCH(G630,[1]怪物表!$A:$A,0),1)*S630/U630,0)*AC630</f>
        <v>0</v>
      </c>
      <c r="AC630" s="77">
        <f t="shared" si="78"/>
        <v>1</v>
      </c>
      <c r="AD630" s="77">
        <f>IFERROR(INDEX([1]怪物表!$J:$J,MATCH(G630,[1]怪物表!$A:$A,0),1),0)*AE630</f>
        <v>0</v>
      </c>
      <c r="AE630" s="77">
        <f t="shared" si="79"/>
        <v>0</v>
      </c>
    </row>
    <row r="631" spans="1:31" x14ac:dyDescent="0.45">
      <c r="A631" s="4"/>
      <c r="B631" s="7">
        <v>2993098</v>
      </c>
      <c r="C631" s="6" t="s">
        <v>212</v>
      </c>
      <c r="D631" s="4" t="s">
        <v>208</v>
      </c>
      <c r="E631" s="7">
        <v>60</v>
      </c>
      <c r="F631" s="4" t="s">
        <v>197</v>
      </c>
      <c r="G631" s="4">
        <f>IF(I631="",SUMIFS([1]怪物表!$A:$A,[1]怪物表!$B:$B,C631,[1]怪物表!$C:$C,D631),"")</f>
        <v>1299309</v>
      </c>
      <c r="H631" s="8" t="str">
        <f>IF(G631="","",INDEX([1]怪物表!$C:$C,MATCH(G631,[1]怪物表!$A:$A,0)))</f>
        <v>盾兵2（红）</v>
      </c>
      <c r="I631" s="4"/>
      <c r="J631" s="4" t="str">
        <f>IF(I631="","",INDEX([1]怪物阵型表!$B:$B,MATCH(I631,[1]怪物阵型表!$A:$A,0)))</f>
        <v/>
      </c>
      <c r="K631" s="4"/>
      <c r="L631" s="4"/>
      <c r="M631" s="4"/>
      <c r="N631" s="4"/>
      <c r="O631" s="4" t="str">
        <f>IF(N631="","",INDEX([2]物品表!$B:$B,MATCH(N631,[2]物品表!$A:$A,0)))</f>
        <v/>
      </c>
      <c r="P631" s="4"/>
      <c r="Q631" s="7" t="s">
        <v>31</v>
      </c>
      <c r="R631" s="7" t="s">
        <v>29</v>
      </c>
      <c r="S631" s="9">
        <f>INDEX('#怪物刷新配置索引'!$E:$E,MATCH(E631&amp;"-"&amp;F631,'#怪物刷新配置索引'!$D:$D,0),1)</f>
        <v>4</v>
      </c>
      <c r="T631" s="4"/>
      <c r="U631" s="9">
        <f>INDEX('#怪物刷新配置索引'!$F:$F,MATCH(E631&amp;"-"&amp;F631,'#怪物刷新配置索引'!$D:$D,0),1)</f>
        <v>2</v>
      </c>
      <c r="V631" s="4" t="str">
        <f t="shared" si="88"/>
        <v/>
      </c>
      <c r="W631" s="4"/>
      <c r="X631" s="4"/>
      <c r="Y631" s="7"/>
      <c r="Z631" s="28"/>
      <c r="AA631" s="77">
        <f>COUNTIF([3]经验升级表!$C:$C,"&lt;="&amp;SUMIFS($AB$4:AB631,$C$4:C631,C631))</f>
        <v>0</v>
      </c>
      <c r="AB631" s="77">
        <f>IFERROR(INDEX([1]怪物表!$U:$U,MATCH(G631,[1]怪物表!$A:$A,0),1)*S631/U631,0)*AC631</f>
        <v>0</v>
      </c>
      <c r="AC631" s="77">
        <f t="shared" si="78"/>
        <v>30</v>
      </c>
      <c r="AD631" s="77">
        <f>IFERROR(INDEX([1]怪物表!$J:$J,MATCH(G631,[1]怪物表!$A:$A,0),1),0)*AE631</f>
        <v>60</v>
      </c>
      <c r="AE631" s="77">
        <f t="shared" si="79"/>
        <v>60</v>
      </c>
    </row>
    <row r="632" spans="1:31" x14ac:dyDescent="0.45">
      <c r="A632" s="4"/>
      <c r="B632" s="7">
        <v>2993099</v>
      </c>
      <c r="C632" s="6" t="s">
        <v>212</v>
      </c>
      <c r="D632" s="4" t="s">
        <v>208</v>
      </c>
      <c r="E632" s="7">
        <v>150</v>
      </c>
      <c r="F632" s="4" t="s">
        <v>197</v>
      </c>
      <c r="G632" s="4">
        <f>IF(I632="",SUMIFS([1]怪物表!$A:$A,[1]怪物表!$B:$B,C632,[1]怪物表!$C:$C,D632),"")</f>
        <v>1299309</v>
      </c>
      <c r="H632" s="8" t="str">
        <f>IF(G632="","",INDEX([1]怪物表!$C:$C,MATCH(G632,[1]怪物表!$A:$A,0)))</f>
        <v>盾兵2（红）</v>
      </c>
      <c r="I632" s="4"/>
      <c r="J632" s="4" t="str">
        <f>IF(I632="","",INDEX([1]怪物阵型表!$B:$B,MATCH(I632,[1]怪物阵型表!$A:$A,0)))</f>
        <v/>
      </c>
      <c r="K632" s="4"/>
      <c r="L632" s="4"/>
      <c r="M632" s="4"/>
      <c r="N632" s="4"/>
      <c r="O632" s="4" t="str">
        <f>IF(N632="","",INDEX([2]物品表!$B:$B,MATCH(N632,[2]物品表!$A:$A,0)))</f>
        <v/>
      </c>
      <c r="P632" s="4"/>
      <c r="Q632" s="7" t="s">
        <v>31</v>
      </c>
      <c r="R632" s="7" t="s">
        <v>29</v>
      </c>
      <c r="S632" s="9">
        <f>INDEX('#怪物刷新配置索引'!$E:$E,MATCH(E632&amp;"-"&amp;F632,'#怪物刷新配置索引'!$D:$D,0),1)</f>
        <v>5</v>
      </c>
      <c r="T632" s="4"/>
      <c r="U632" s="9">
        <f>INDEX('#怪物刷新配置索引'!$F:$F,MATCH(E632&amp;"-"&amp;F632,'#怪物刷新配置索引'!$D:$D,0),1)</f>
        <v>1</v>
      </c>
      <c r="V632" s="4" t="str">
        <f t="shared" si="88"/>
        <v/>
      </c>
      <c r="W632" s="4"/>
      <c r="X632" s="4"/>
      <c r="Y632" s="7"/>
      <c r="Z632" s="28"/>
      <c r="AA632" s="77">
        <f>COUNTIF([3]经验升级表!$C:$C,"&lt;="&amp;SUMIFS($AB$4:AB632,$C$4:C632,C632))</f>
        <v>0</v>
      </c>
      <c r="AB632" s="77">
        <f>IFERROR(INDEX([1]怪物表!$U:$U,MATCH(G632,[1]怪物表!$A:$A,0),1)*S632/U632,0)*AC632</f>
        <v>0</v>
      </c>
      <c r="AC632" s="77">
        <f t="shared" si="78"/>
        <v>30</v>
      </c>
      <c r="AD632" s="77">
        <f>IFERROR(INDEX([1]怪物表!$J:$J,MATCH(G632,[1]怪物表!$A:$A,0),1),0)*AE632</f>
        <v>150</v>
      </c>
      <c r="AE632" s="77">
        <f t="shared" si="79"/>
        <v>150</v>
      </c>
    </row>
    <row r="633" spans="1:31" x14ac:dyDescent="0.45">
      <c r="A633" s="4"/>
      <c r="B633" s="7">
        <v>2993100</v>
      </c>
      <c r="C633" s="6" t="s">
        <v>212</v>
      </c>
      <c r="D633" s="4" t="s">
        <v>170</v>
      </c>
      <c r="E633" s="7">
        <v>20</v>
      </c>
      <c r="F633" s="4" t="s">
        <v>197</v>
      </c>
      <c r="G633" s="4">
        <f>IF(I633="",SUMIFS([1]怪物表!$A:$A,[1]怪物表!$B:$B,C633,[1]怪物表!$C:$C,D633),"")</f>
        <v>1299307</v>
      </c>
      <c r="H633" s="8" t="str">
        <f>IF(G633="","",INDEX([1]怪物表!$C:$C,MATCH(G633,[1]怪物表!$A:$A,0)))</f>
        <v>骑兵2（灰）</v>
      </c>
      <c r="I633" s="4"/>
      <c r="J633" s="4" t="str">
        <f>IF(I633="","",INDEX([1]怪物阵型表!$B:$B,MATCH(I633,[1]怪物阵型表!$A:$A,0)))</f>
        <v/>
      </c>
      <c r="K633" s="4"/>
      <c r="L633" s="4"/>
      <c r="M633" s="4"/>
      <c r="N633" s="4"/>
      <c r="O633" s="4" t="str">
        <f>IF(N633="","",INDEX([2]物品表!$B:$B,MATCH(N633,[2]物品表!$A:$A,0)))</f>
        <v/>
      </c>
      <c r="P633" s="4"/>
      <c r="Q633" s="7" t="s">
        <v>31</v>
      </c>
      <c r="R633" s="7" t="s">
        <v>29</v>
      </c>
      <c r="S633" s="9">
        <f>INDEX('#怪物刷新配置索引'!$E:$E,MATCH(E633&amp;"-"&amp;F633,'#怪物刷新配置索引'!$D:$D,0),1)</f>
        <v>4</v>
      </c>
      <c r="T633" s="4"/>
      <c r="U633" s="9">
        <f>INDEX('#怪物刷新配置索引'!$F:$F,MATCH(E633&amp;"-"&amp;F633,'#怪物刷新配置索引'!$D:$D,0),1)</f>
        <v>6</v>
      </c>
      <c r="V633" s="4" t="str">
        <f t="shared" si="88"/>
        <v/>
      </c>
      <c r="W633" s="4"/>
      <c r="X633" s="7"/>
      <c r="Y633" s="7"/>
      <c r="Z633" s="28"/>
      <c r="AA633" s="77">
        <f>COUNTIF([3]经验升级表!$C:$C,"&lt;="&amp;SUMIFS($AB$4:AB633,$C$4:C633,C633))</f>
        <v>0</v>
      </c>
      <c r="AB633" s="77">
        <f>IFERROR(INDEX([1]怪物表!$U:$U,MATCH(G633,[1]怪物表!$A:$A,0),1)*S633/U633,0)*AC633</f>
        <v>0</v>
      </c>
      <c r="AC633" s="77">
        <f t="shared" si="78"/>
        <v>30</v>
      </c>
      <c r="AD633" s="77">
        <f>IFERROR(INDEX([1]怪物表!$J:$J,MATCH(G633,[1]怪物表!$A:$A,0),1),0)*AE633</f>
        <v>20</v>
      </c>
      <c r="AE633" s="77">
        <f t="shared" si="79"/>
        <v>20</v>
      </c>
    </row>
    <row r="634" spans="1:31" x14ac:dyDescent="0.45">
      <c r="A634" s="4"/>
      <c r="B634" s="7">
        <v>2993101</v>
      </c>
      <c r="C634" s="6" t="s">
        <v>212</v>
      </c>
      <c r="D634" s="4"/>
      <c r="E634" s="7"/>
      <c r="F634" s="4">
        <v>570</v>
      </c>
      <c r="G634" s="4"/>
      <c r="H634" s="8"/>
      <c r="I634" s="4"/>
      <c r="J634" s="4" t="str">
        <f>IF(I634="","",INDEX([1]怪物阵型表!$B:$B,MATCH(I634,[1]怪物阵型表!$A:$A,0)))</f>
        <v/>
      </c>
      <c r="K634" s="4">
        <v>299317</v>
      </c>
      <c r="L634" s="25" t="str" cm="1">
        <f t="array" ref="L634">INDEX(怪物链表!A:C,MATCH(怪物刷新表!K634&amp;C634,怪物链表!A:A&amp;怪物链表!C:C,),2)</f>
        <v>骤变_高级_100</v>
      </c>
      <c r="M634" s="4" t="str" cm="1">
        <f t="array" ref="M634">INDEX(怪物链表!A:D,MATCH(怪物刷新表!L634&amp;K634,怪物链表!B:B&amp;怪物链表!A:A,),4)</f>
        <v>570-600</v>
      </c>
      <c r="N634" s="4"/>
      <c r="O634" s="4" t="str">
        <f>IF(N634="","",INDEX([2]物品表!$B:$B,MATCH(N634,[2]物品表!$A:$A,0)))</f>
        <v/>
      </c>
      <c r="P634" s="4"/>
      <c r="Q634" s="7" t="s">
        <v>120</v>
      </c>
      <c r="R634" s="7" t="s">
        <v>29</v>
      </c>
      <c r="S634" s="9">
        <v>1</v>
      </c>
      <c r="T634" s="4"/>
      <c r="U634" s="9">
        <v>0</v>
      </c>
      <c r="V634" s="4" t="str">
        <f t="shared" ref="V634:V635" si="89">IF(W634=1,"TID_Survivor_Notice_Occur_2",IF(W634=2,"TID_Survivor_Notice_Occur_1",""))</f>
        <v/>
      </c>
      <c r="W634" s="4"/>
      <c r="X634" s="4"/>
      <c r="Y634" s="4"/>
      <c r="Z634" s="28"/>
      <c r="AA634" s="77">
        <f>COUNTIF([3]经验升级表!$C:$C,"&lt;="&amp;SUMIFS($AB$4:AB634,$C$4:C634,C634))</f>
        <v>0</v>
      </c>
      <c r="AB634" s="77">
        <f>IFERROR(INDEX([1]怪物表!$U:$U,MATCH(G634,[1]怪物表!$A:$A,0),1)*S634/U634,0)*AC634</f>
        <v>0</v>
      </c>
      <c r="AC634" s="77">
        <f t="shared" si="78"/>
        <v>1</v>
      </c>
      <c r="AD634" s="77">
        <f>IFERROR(INDEX([1]怪物表!$J:$J,MATCH(G634,[1]怪物表!$A:$A,0),1),0)*AE634</f>
        <v>0</v>
      </c>
      <c r="AE634" s="77">
        <f t="shared" si="79"/>
        <v>0</v>
      </c>
    </row>
    <row r="635" spans="1:31" x14ac:dyDescent="0.45">
      <c r="A635" s="4"/>
      <c r="B635" s="7">
        <v>2993102</v>
      </c>
      <c r="C635" s="6" t="s">
        <v>212</v>
      </c>
      <c r="D635" s="4"/>
      <c r="E635" s="7"/>
      <c r="F635" s="4">
        <v>570</v>
      </c>
      <c r="G635" s="4"/>
      <c r="H635" s="8"/>
      <c r="I635" s="4"/>
      <c r="J635" s="4" t="str">
        <f>IF(I635="","",INDEX([1]怪物阵型表!$B:$B,MATCH(I635,[1]怪物阵型表!$A:$A,0)))</f>
        <v/>
      </c>
      <c r="K635" s="4">
        <v>299318</v>
      </c>
      <c r="L635" s="25" t="str" cm="1">
        <f t="array" ref="L635">INDEX(怪物链表!A:C,MATCH(怪物刷新表!K635&amp;C635,怪物链表!A:A&amp;怪物链表!C:C,),2)</f>
        <v>骤变_特殊_50</v>
      </c>
      <c r="M635" s="4" t="str" cm="1">
        <f t="array" ref="M635">INDEX(怪物链表!A:D,MATCH(怪物刷新表!L635&amp;K635,怪物链表!B:B&amp;怪物链表!A:A,),4)</f>
        <v>570-600</v>
      </c>
      <c r="N635" s="4"/>
      <c r="O635" s="4" t="str">
        <f>IF(N635="","",INDEX([2]物品表!$B:$B,MATCH(N635,[2]物品表!$A:$A,0)))</f>
        <v/>
      </c>
      <c r="P635" s="4"/>
      <c r="Q635" s="7" t="s">
        <v>120</v>
      </c>
      <c r="R635" s="7" t="s">
        <v>29</v>
      </c>
      <c r="S635" s="9">
        <v>1</v>
      </c>
      <c r="T635" s="4"/>
      <c r="U635" s="9">
        <v>0</v>
      </c>
      <c r="V635" s="4" t="str">
        <f t="shared" si="89"/>
        <v/>
      </c>
      <c r="W635" s="4"/>
      <c r="X635" s="4"/>
      <c r="Y635" s="4"/>
      <c r="Z635" s="28"/>
      <c r="AA635" s="77">
        <f>COUNTIF([3]经验升级表!$C:$C,"&lt;="&amp;SUMIFS($AB$4:AB635,$C$4:C635,C635))</f>
        <v>0</v>
      </c>
      <c r="AB635" s="77">
        <f>IFERROR(INDEX([1]怪物表!$U:$U,MATCH(G635,[1]怪物表!$A:$A,0),1)*S635/U635,0)*AC635</f>
        <v>0</v>
      </c>
      <c r="AC635" s="77">
        <f t="shared" si="78"/>
        <v>1</v>
      </c>
      <c r="AD635" s="77">
        <f>IFERROR(INDEX([1]怪物表!$J:$J,MATCH(G635,[1]怪物表!$A:$A,0),1),0)*AE635</f>
        <v>0</v>
      </c>
      <c r="AE635" s="77">
        <f t="shared" si="79"/>
        <v>0</v>
      </c>
    </row>
    <row r="636" spans="1:31" x14ac:dyDescent="0.45">
      <c r="A636" s="4"/>
      <c r="B636" s="7">
        <v>2993103</v>
      </c>
      <c r="C636" s="6" t="s">
        <v>212</v>
      </c>
      <c r="D636" s="4" t="s">
        <v>208</v>
      </c>
      <c r="E636" s="7">
        <v>50</v>
      </c>
      <c r="F636" s="4" t="s">
        <v>199</v>
      </c>
      <c r="G636" s="4">
        <f>IF(I636="",SUMIFS([1]怪物表!$A:$A,[1]怪物表!$B:$B,C636,[1]怪物表!$C:$C,D636),"")</f>
        <v>1299309</v>
      </c>
      <c r="H636" s="8" t="str">
        <f>IF(G636="","",INDEX([1]怪物表!$C:$C,MATCH(G636,[1]怪物表!$A:$A,0)))</f>
        <v>盾兵2（红）</v>
      </c>
      <c r="I636" s="4"/>
      <c r="J636" s="4" t="str">
        <f>IF(I636="","",INDEX([1]怪物阵型表!$B:$B,MATCH(I636,[1]怪物阵型表!$A:$A,0)))</f>
        <v/>
      </c>
      <c r="K636" s="4"/>
      <c r="L636" s="4"/>
      <c r="M636" s="4"/>
      <c r="N636" s="4"/>
      <c r="O636" s="4" t="str">
        <f>IF(N636="","",INDEX([2]物品表!$B:$B,MATCH(N636,[2]物品表!$A:$A,0)))</f>
        <v/>
      </c>
      <c r="P636" s="4"/>
      <c r="Q636" s="7" t="s">
        <v>31</v>
      </c>
      <c r="R636" s="7" t="s">
        <v>29</v>
      </c>
      <c r="S636" s="9">
        <f>INDEX('#怪物刷新配置索引'!$E:$E,MATCH(E636&amp;"-"&amp;F636,'#怪物刷新配置索引'!$D:$D,0),1)</f>
        <v>5</v>
      </c>
      <c r="T636" s="4"/>
      <c r="U636" s="9">
        <f>INDEX('#怪物刷新配置索引'!$F:$F,MATCH(E636&amp;"-"&amp;F636,'#怪物刷新配置索引'!$D:$D,0),1)</f>
        <v>3</v>
      </c>
      <c r="V636" s="4" t="str">
        <f t="shared" ref="V636:V701" si="90">IF(W636=1,"TID_Survivor_Notice_Occur_2",IF(W636=2,"TID_Survivor_Notice_Occur_1",""))</f>
        <v/>
      </c>
      <c r="W636" s="4"/>
      <c r="X636" s="4"/>
      <c r="Y636" s="7"/>
      <c r="Z636" s="28"/>
      <c r="AA636" s="77">
        <f>COUNTIF([3]经验升级表!$C:$C,"&lt;="&amp;SUMIFS($AB$4:AB636,$C$4:C636,C636))</f>
        <v>0</v>
      </c>
      <c r="AB636" s="77">
        <f>IFERROR(INDEX([1]怪物表!$U:$U,MATCH(G636,[1]怪物表!$A:$A,0),1)*S636/U636,0)*AC636</f>
        <v>0</v>
      </c>
      <c r="AC636" s="77">
        <f t="shared" si="78"/>
        <v>30</v>
      </c>
      <c r="AD636" s="77">
        <f>IFERROR(INDEX([1]怪物表!$J:$J,MATCH(G636,[1]怪物表!$A:$A,0),1),0)*AE636</f>
        <v>50</v>
      </c>
      <c r="AE636" s="77">
        <f t="shared" si="79"/>
        <v>50</v>
      </c>
    </row>
    <row r="637" spans="1:31" x14ac:dyDescent="0.45">
      <c r="A637" s="4"/>
      <c r="B637" s="7">
        <v>2993104</v>
      </c>
      <c r="C637" s="6" t="s">
        <v>212</v>
      </c>
      <c r="D637" s="4" t="s">
        <v>208</v>
      </c>
      <c r="E637" s="7">
        <v>120</v>
      </c>
      <c r="F637" s="4" t="s">
        <v>199</v>
      </c>
      <c r="G637" s="4">
        <f>IF(I637="",SUMIFS([1]怪物表!$A:$A,[1]怪物表!$B:$B,C637,[1]怪物表!$C:$C,D637),"")</f>
        <v>1299309</v>
      </c>
      <c r="H637" s="8" t="str">
        <f>IF(G637="","",INDEX([1]怪物表!$C:$C,MATCH(G637,[1]怪物表!$A:$A,0)))</f>
        <v>盾兵2（红）</v>
      </c>
      <c r="I637" s="4"/>
      <c r="J637" s="4" t="str">
        <f>IF(I637="","",INDEX([1]怪物阵型表!$B:$B,MATCH(I637,[1]怪物阵型表!$A:$A,0)))</f>
        <v/>
      </c>
      <c r="K637" s="4"/>
      <c r="L637" s="4"/>
      <c r="M637" s="4"/>
      <c r="N637" s="4"/>
      <c r="O637" s="4" t="str">
        <f>IF(N637="","",INDEX([2]物品表!$B:$B,MATCH(N637,[2]物品表!$A:$A,0)))</f>
        <v/>
      </c>
      <c r="P637" s="4"/>
      <c r="Q637" s="7" t="s">
        <v>31</v>
      </c>
      <c r="R637" s="7" t="s">
        <v>29</v>
      </c>
      <c r="S637" s="9">
        <f>INDEX('#怪物刷新配置索引'!$E:$E,MATCH(E637&amp;"-"&amp;F637,'#怪物刷新配置索引'!$D:$D,0),1)</f>
        <v>4</v>
      </c>
      <c r="T637" s="4"/>
      <c r="U637" s="9">
        <f>INDEX('#怪物刷新配置索引'!$F:$F,MATCH(E637&amp;"-"&amp;F637,'#怪物刷新配置索引'!$D:$D,0),1)</f>
        <v>1</v>
      </c>
      <c r="V637" s="4" t="str">
        <f t="shared" si="90"/>
        <v/>
      </c>
      <c r="W637" s="4"/>
      <c r="X637" s="4"/>
      <c r="Y637" s="4"/>
      <c r="Z637" s="28"/>
      <c r="AA637" s="77">
        <f>COUNTIF([3]经验升级表!$C:$C,"&lt;="&amp;SUMIFS($AB$4:AB637,$C$4:C637,C637))</f>
        <v>0</v>
      </c>
      <c r="AB637" s="77">
        <f>IFERROR(INDEX([1]怪物表!$U:$U,MATCH(G637,[1]怪物表!$A:$A,0),1)*S637/U637,0)*AC637</f>
        <v>0</v>
      </c>
      <c r="AC637" s="77">
        <f t="shared" si="78"/>
        <v>30</v>
      </c>
      <c r="AD637" s="77">
        <f>IFERROR(INDEX([1]怪物表!$J:$J,MATCH(G637,[1]怪物表!$A:$A,0),1),0)*AE637</f>
        <v>120</v>
      </c>
      <c r="AE637" s="77">
        <f t="shared" si="79"/>
        <v>120</v>
      </c>
    </row>
    <row r="638" spans="1:31" x14ac:dyDescent="0.45">
      <c r="A638" s="4"/>
      <c r="B638" s="7">
        <v>2993105</v>
      </c>
      <c r="C638" s="6" t="s">
        <v>212</v>
      </c>
      <c r="D638" s="4" t="s">
        <v>208</v>
      </c>
      <c r="E638" s="7">
        <v>120</v>
      </c>
      <c r="F638" s="4" t="s">
        <v>199</v>
      </c>
      <c r="G638" s="4">
        <f>IF(I638="",SUMIFS([1]怪物表!$A:$A,[1]怪物表!$B:$B,C638,[1]怪物表!$C:$C,D638),"")</f>
        <v>1299309</v>
      </c>
      <c r="H638" s="8" t="str">
        <f>IF(G638="","",INDEX([1]怪物表!$C:$C,MATCH(G638,[1]怪物表!$A:$A,0)))</f>
        <v>盾兵2（红）</v>
      </c>
      <c r="I638" s="4"/>
      <c r="J638" s="4" t="str">
        <f>IF(I638="","",INDEX([1]怪物阵型表!$B:$B,MATCH(I638,[1]怪物阵型表!$A:$A,0)))</f>
        <v/>
      </c>
      <c r="K638" s="4"/>
      <c r="L638" s="4"/>
      <c r="M638" s="4"/>
      <c r="N638" s="4"/>
      <c r="O638" s="4" t="str">
        <f>IF(N638="","",INDEX([2]物品表!$B:$B,MATCH(N638,[2]物品表!$A:$A,0)))</f>
        <v/>
      </c>
      <c r="P638" s="4"/>
      <c r="Q638" s="7" t="s">
        <v>31</v>
      </c>
      <c r="R638" s="7" t="s">
        <v>29</v>
      </c>
      <c r="S638" s="9">
        <f>INDEX('#怪物刷新配置索引'!$E:$E,MATCH(E638&amp;"-"&amp;F638,'#怪物刷新配置索引'!$D:$D,0),1)</f>
        <v>4</v>
      </c>
      <c r="T638" s="4"/>
      <c r="U638" s="9">
        <f>INDEX('#怪物刷新配置索引'!$F:$F,MATCH(E638&amp;"-"&amp;F638,'#怪物刷新配置索引'!$D:$D,0),1)</f>
        <v>1</v>
      </c>
      <c r="V638" s="4" t="str">
        <f t="shared" si="90"/>
        <v/>
      </c>
      <c r="W638" s="4"/>
      <c r="X638" s="4"/>
      <c r="Y638" s="4"/>
      <c r="Z638" s="28"/>
      <c r="AA638" s="77">
        <f>COUNTIF([3]经验升级表!$C:$C,"&lt;="&amp;SUMIFS($AB$4:AB638,$C$4:C638,C638))</f>
        <v>0</v>
      </c>
      <c r="AB638" s="77">
        <f>IFERROR(INDEX([1]怪物表!$U:$U,MATCH(G638,[1]怪物表!$A:$A,0),1)*S638/U638,0)*AC638</f>
        <v>0</v>
      </c>
      <c r="AC638" s="77">
        <f t="shared" si="78"/>
        <v>30</v>
      </c>
      <c r="AD638" s="77">
        <f>IFERROR(INDEX([1]怪物表!$J:$J,MATCH(G638,[1]怪物表!$A:$A,0),1),0)*AE638</f>
        <v>120</v>
      </c>
      <c r="AE638" s="77">
        <f t="shared" si="79"/>
        <v>120</v>
      </c>
    </row>
    <row r="639" spans="1:31" s="46" customFormat="1" x14ac:dyDescent="0.45">
      <c r="A639" s="20"/>
      <c r="B639" s="21">
        <v>2993106</v>
      </c>
      <c r="C639" s="22" t="s">
        <v>212</v>
      </c>
      <c r="D639" s="20" t="s">
        <v>148</v>
      </c>
      <c r="E639" s="21"/>
      <c r="F639" s="20">
        <v>600</v>
      </c>
      <c r="G639" s="20">
        <f>IF(I639="",SUMIFS([1]怪物表!$A:$A,[1]怪物表!$B:$B,C639,[1]怪物表!$C:$C,D639),"")</f>
        <v>1299310</v>
      </c>
      <c r="H639" s="23" t="str">
        <f>IF(G639="","",INDEX([1]怪物表!$C:$C,MATCH(G639,[1]怪物表!$A:$A,0)))</f>
        <v>狼人</v>
      </c>
      <c r="I639" s="20" t="s">
        <v>54</v>
      </c>
      <c r="J639" s="20" t="str">
        <f>IF(I639="","",INDEX([1]怪物阵型表!$B:$B,MATCH(I639,[1]怪物阵型表!$A:$A,0)))</f>
        <v/>
      </c>
      <c r="K639" s="20"/>
      <c r="L639" s="20"/>
      <c r="M639" s="20"/>
      <c r="N639" s="20"/>
      <c r="O639" s="20" t="str">
        <f>IF(N639="","",INDEX([2]物品表!$B:$B,MATCH(N639,[2]物品表!$A:$A,0)))</f>
        <v/>
      </c>
      <c r="P639" s="20"/>
      <c r="Q639" s="21" t="s">
        <v>120</v>
      </c>
      <c r="R639" s="21" t="s">
        <v>29</v>
      </c>
      <c r="S639" s="24">
        <v>1</v>
      </c>
      <c r="T639" s="20"/>
      <c r="U639" s="24">
        <v>0</v>
      </c>
      <c r="V639" s="20" t="str">
        <f>IF(W639=1,"TID_Survivor_Notice_Occur_2",IF(W639=2,"TID_Survivor_Notice_Occur_1",""))</f>
        <v/>
      </c>
      <c r="W639" s="20"/>
      <c r="X639" s="20"/>
      <c r="Y639" s="20"/>
      <c r="Z639" s="79"/>
      <c r="AA639" s="79">
        <f>COUNTIF([3]经验升级表!$C:$C,"&lt;="&amp;SUMIFS($AB$4:AB639,$C$4:C639,C639))</f>
        <v>0</v>
      </c>
      <c r="AB639" s="79">
        <f>IFERROR(INDEX([1]怪物表!$U:$U,MATCH(G639,[1]怪物表!$A:$A,0),1)*S639/U639,0)*AC639</f>
        <v>0</v>
      </c>
      <c r="AC639" s="79">
        <f t="shared" si="78"/>
        <v>1</v>
      </c>
      <c r="AD639" s="79">
        <f>IFERROR(INDEX([1]怪物表!$J:$J,MATCH(G639,[1]怪物表!$A:$A,0),1),0)*AE639</f>
        <v>0</v>
      </c>
      <c r="AE639" s="79">
        <f t="shared" si="79"/>
        <v>0</v>
      </c>
    </row>
    <row r="640" spans="1:31" x14ac:dyDescent="0.45">
      <c r="A640" s="4"/>
      <c r="B640" s="7">
        <v>2993107</v>
      </c>
      <c r="C640" s="6" t="s">
        <v>212</v>
      </c>
      <c r="D640" s="4"/>
      <c r="E640" s="7"/>
      <c r="F640" s="4">
        <v>600</v>
      </c>
      <c r="G640" s="4"/>
      <c r="H640" s="8"/>
      <c r="I640" s="4"/>
      <c r="J640" s="4" t="str">
        <f>IF(I640="","",INDEX([1]怪物阵型表!$B:$B,MATCH(I640,[1]怪物阵型表!$A:$A,0)))</f>
        <v/>
      </c>
      <c r="K640" s="4">
        <v>299314</v>
      </c>
      <c r="L640" s="25" t="str" cm="1">
        <f t="array" ref="L640">INDEX(怪物链表!A:C,MATCH(怪物刷新表!K640&amp;C640,怪物链表!A:A&amp;怪物链表!C:C,),2)</f>
        <v>平滑_中级_50</v>
      </c>
      <c r="M640" s="4" t="str" cm="1">
        <f t="array" ref="M640">INDEX(怪物链表!A:D,MATCH(怪物刷新表!L640&amp;K640,怪物链表!B:B&amp;怪物链表!A:A,),4)</f>
        <v>480-510</v>
      </c>
      <c r="N640" s="4"/>
      <c r="O640" s="4" t="str">
        <f>IF(N640="","",INDEX([2]物品表!$B:$B,MATCH(N640,[2]物品表!$A:$A,0)))</f>
        <v/>
      </c>
      <c r="P640" s="4"/>
      <c r="Q640" s="7" t="s">
        <v>120</v>
      </c>
      <c r="R640" s="7" t="s">
        <v>29</v>
      </c>
      <c r="S640" s="9">
        <v>1</v>
      </c>
      <c r="T640" s="4"/>
      <c r="U640" s="9">
        <v>0</v>
      </c>
      <c r="V640" s="4" t="str">
        <f t="shared" si="90"/>
        <v/>
      </c>
      <c r="W640" s="4"/>
      <c r="X640" s="4"/>
      <c r="Y640" s="4"/>
      <c r="Z640" s="28"/>
      <c r="AA640" s="77">
        <f>COUNTIF([3]经验升级表!$C:$C,"&lt;="&amp;SUMIFS($AB$4:AB640,$C$4:C640,C640))</f>
        <v>0</v>
      </c>
      <c r="AB640" s="77">
        <f>IFERROR(INDEX([1]怪物表!$U:$U,MATCH(G640,[1]怪物表!$A:$A,0),1)*S640/U640,0)*AC640</f>
        <v>0</v>
      </c>
      <c r="AC640" s="77">
        <f t="shared" si="78"/>
        <v>1</v>
      </c>
      <c r="AD640" s="77">
        <f>IFERROR(INDEX([1]怪物表!$J:$J,MATCH(G640,[1]怪物表!$A:$A,0),1),0)*AE640</f>
        <v>0</v>
      </c>
      <c r="AE640" s="77">
        <f t="shared" si="79"/>
        <v>0</v>
      </c>
    </row>
    <row r="641" spans="1:31" x14ac:dyDescent="0.45">
      <c r="A641" s="4"/>
      <c r="B641" s="7">
        <v>2993108</v>
      </c>
      <c r="C641" s="6" t="s">
        <v>212</v>
      </c>
      <c r="D641" s="4" t="s">
        <v>122</v>
      </c>
      <c r="E641" s="7">
        <v>60</v>
      </c>
      <c r="F641" s="4" t="s">
        <v>219</v>
      </c>
      <c r="G641" s="4">
        <f>IF(I641="",SUMIFS([1]怪物表!$A:$A,[1]怪物表!$B:$B,C641,[1]怪物表!$C:$C,D641),"")</f>
        <v>1299302</v>
      </c>
      <c r="H641" s="8" t="str">
        <f>IF(G641="","",INDEX([1]怪物表!$C:$C,MATCH(G641,[1]怪物表!$A:$A,0)))</f>
        <v>小狼</v>
      </c>
      <c r="I641" s="4"/>
      <c r="J641" s="4" t="str">
        <f>IF(I641="","",INDEX([1]怪物阵型表!$B:$B,MATCH(I641,[1]怪物阵型表!$A:$A,0)))</f>
        <v/>
      </c>
      <c r="K641" s="4"/>
      <c r="L641" s="4"/>
      <c r="M641" s="4"/>
      <c r="N641" s="4"/>
      <c r="O641" s="4" t="str">
        <f>IF(N641="","",INDEX([2]物品表!$B:$B,MATCH(N641,[2]物品表!$A:$A,0)))</f>
        <v/>
      </c>
      <c r="P641" s="4"/>
      <c r="Q641" s="7" t="s">
        <v>31</v>
      </c>
      <c r="R641" s="7" t="s">
        <v>29</v>
      </c>
      <c r="S641" s="9">
        <f>INDEX('#怪物刷新配置索引'!$E:$E,MATCH(E641&amp;"-"&amp;F641,'#怪物刷新配置索引'!$D:$D,0),1)</f>
        <v>4</v>
      </c>
      <c r="T641" s="4"/>
      <c r="U641" s="9">
        <f>INDEX('#怪物刷新配置索引'!$F:$F,MATCH(E641&amp;"-"&amp;F641,'#怪物刷新配置索引'!$D:$D,0),1)</f>
        <v>2</v>
      </c>
      <c r="V641" s="4" t="str">
        <f t="shared" si="90"/>
        <v/>
      </c>
      <c r="W641" s="4"/>
      <c r="X641" s="7"/>
      <c r="Y641" s="4"/>
      <c r="Z641" s="28"/>
      <c r="AA641" s="77">
        <f>COUNTIF([3]经验升级表!$C:$C,"&lt;="&amp;SUMIFS($AB$4:AB641,$C$4:C641,C641))</f>
        <v>0</v>
      </c>
      <c r="AB641" s="77">
        <f>IFERROR(INDEX([1]怪物表!$U:$U,MATCH(G641,[1]怪物表!$A:$A,0),1)*S641/U641,0)*AC641</f>
        <v>0</v>
      </c>
      <c r="AC641" s="77">
        <f t="shared" si="78"/>
        <v>30</v>
      </c>
      <c r="AD641" s="77">
        <f>IFERROR(INDEX([1]怪物表!$J:$J,MATCH(G641,[1]怪物表!$A:$A,0),1),0)*AE641</f>
        <v>60</v>
      </c>
      <c r="AE641" s="77">
        <f t="shared" si="79"/>
        <v>60</v>
      </c>
    </row>
    <row r="642" spans="1:31" x14ac:dyDescent="0.45">
      <c r="A642" s="4"/>
      <c r="B642" s="7">
        <v>2993109</v>
      </c>
      <c r="C642" s="6" t="s">
        <v>212</v>
      </c>
      <c r="D642" s="4" t="s">
        <v>122</v>
      </c>
      <c r="E642" s="7">
        <v>90</v>
      </c>
      <c r="F642" s="4" t="s">
        <v>219</v>
      </c>
      <c r="G642" s="4">
        <f>IF(I642="",SUMIFS([1]怪物表!$A:$A,[1]怪物表!$B:$B,C642,[1]怪物表!$C:$C,D642),"")</f>
        <v>1299302</v>
      </c>
      <c r="H642" s="8" t="str">
        <f>IF(G642="","",INDEX([1]怪物表!$C:$C,MATCH(G642,[1]怪物表!$A:$A,0)))</f>
        <v>小狼</v>
      </c>
      <c r="I642" s="4"/>
      <c r="J642" s="4" t="str">
        <f>IF(I642="","",INDEX([1]怪物阵型表!$B:$B,MATCH(I642,[1]怪物阵型表!$A:$A,0)))</f>
        <v/>
      </c>
      <c r="K642" s="4"/>
      <c r="L642" s="4"/>
      <c r="M642" s="4"/>
      <c r="N642" s="4"/>
      <c r="O642" s="4" t="str">
        <f>IF(N642="","",INDEX([2]物品表!$B:$B,MATCH(N642,[2]物品表!$A:$A,0)))</f>
        <v/>
      </c>
      <c r="P642" s="4"/>
      <c r="Q642" s="7" t="s">
        <v>31</v>
      </c>
      <c r="R642" s="7" t="s">
        <v>29</v>
      </c>
      <c r="S642" s="9">
        <f>INDEX('#怪物刷新配置索引'!$E:$E,MATCH(E642&amp;"-"&amp;F642,'#怪物刷新配置索引'!$D:$D,0),1)</f>
        <v>3</v>
      </c>
      <c r="T642" s="4"/>
      <c r="U642" s="9">
        <f>INDEX('#怪物刷新配置索引'!$F:$F,MATCH(E642&amp;"-"&amp;F642,'#怪物刷新配置索引'!$D:$D,0),1)</f>
        <v>1</v>
      </c>
      <c r="V642" s="7" t="str">
        <f t="shared" si="90"/>
        <v/>
      </c>
      <c r="W642" s="4"/>
      <c r="X642" s="4"/>
      <c r="Y642" s="4"/>
      <c r="Z642" s="28"/>
      <c r="AA642" s="77">
        <f>COUNTIF([3]经验升级表!$C:$C,"&lt;="&amp;SUMIFS($AB$4:AB642,$C$4:C642,C642))</f>
        <v>0</v>
      </c>
      <c r="AB642" s="77">
        <f>IFERROR(INDEX([1]怪物表!$U:$U,MATCH(G642,[1]怪物表!$A:$A,0),1)*S642/U642,0)*AC642</f>
        <v>0</v>
      </c>
      <c r="AC642" s="77">
        <f t="shared" si="78"/>
        <v>30</v>
      </c>
      <c r="AD642" s="77">
        <f>IFERROR(INDEX([1]怪物表!$J:$J,MATCH(G642,[1]怪物表!$A:$A,0),1),0)*AE642</f>
        <v>90</v>
      </c>
      <c r="AE642" s="77">
        <f t="shared" si="79"/>
        <v>90</v>
      </c>
    </row>
    <row r="643" spans="1:31" x14ac:dyDescent="0.45">
      <c r="A643" s="4"/>
      <c r="B643" s="7">
        <v>2993110</v>
      </c>
      <c r="C643" s="6" t="s">
        <v>212</v>
      </c>
      <c r="D643" s="4" t="s">
        <v>166</v>
      </c>
      <c r="E643" s="7">
        <v>60</v>
      </c>
      <c r="F643" s="4" t="s">
        <v>219</v>
      </c>
      <c r="G643" s="4">
        <f>IF(I643="",SUMIFS([1]怪物表!$A:$A,[1]怪物表!$B:$B,C643,[1]怪物表!$C:$C,D643),"")</f>
        <v>1299304</v>
      </c>
      <c r="H643" s="8" t="str">
        <f>IF(G643="","",INDEX([1]怪物表!$C:$C,MATCH(G643,[1]怪物表!$A:$A,0)))</f>
        <v>剑兵1</v>
      </c>
      <c r="I643" s="4"/>
      <c r="J643" s="4" t="str">
        <f>IF(I643="","",INDEX([1]怪物阵型表!$B:$B,MATCH(I643,[1]怪物阵型表!$A:$A,0)))</f>
        <v/>
      </c>
      <c r="K643" s="4"/>
      <c r="L643" s="4"/>
      <c r="M643" s="4"/>
      <c r="N643" s="4"/>
      <c r="O643" s="4" t="str">
        <f>IF(N643="","",INDEX([2]物品表!$B:$B,MATCH(N643,[2]物品表!$A:$A,0)))</f>
        <v/>
      </c>
      <c r="P643" s="4"/>
      <c r="Q643" s="7" t="s">
        <v>31</v>
      </c>
      <c r="R643" s="7" t="s">
        <v>29</v>
      </c>
      <c r="S643" s="9">
        <f>INDEX('#怪物刷新配置索引'!$E:$E,MATCH(E643&amp;"-"&amp;F643,'#怪物刷新配置索引'!$D:$D,0),1)</f>
        <v>4</v>
      </c>
      <c r="T643" s="4"/>
      <c r="U643" s="9">
        <f>INDEX('#怪物刷新配置索引'!$F:$F,MATCH(E643&amp;"-"&amp;F643,'#怪物刷新配置索引'!$D:$D,0),1)</f>
        <v>2</v>
      </c>
      <c r="V643" s="4" t="str">
        <f t="shared" si="90"/>
        <v/>
      </c>
      <c r="W643" s="4"/>
      <c r="X643" s="7"/>
      <c r="Y643" s="7"/>
      <c r="Z643" s="28"/>
      <c r="AA643" s="77">
        <f>COUNTIF([3]经验升级表!$C:$C,"&lt;="&amp;SUMIFS($AB$4:AB643,$C$4:C643,C643))</f>
        <v>0</v>
      </c>
      <c r="AB643" s="77">
        <f>IFERROR(INDEX([1]怪物表!$U:$U,MATCH(G643,[1]怪物表!$A:$A,0),1)*S643/U643,0)*AC643</f>
        <v>0</v>
      </c>
      <c r="AC643" s="77">
        <f t="shared" si="78"/>
        <v>30</v>
      </c>
      <c r="AD643" s="77">
        <f>IFERROR(INDEX([1]怪物表!$J:$J,MATCH(G643,[1]怪物表!$A:$A,0),1),0)*AE643</f>
        <v>60</v>
      </c>
      <c r="AE643" s="77">
        <f t="shared" si="79"/>
        <v>60</v>
      </c>
    </row>
    <row r="644" spans="1:31" x14ac:dyDescent="0.45">
      <c r="A644" s="4"/>
      <c r="B644" s="7">
        <v>2993111</v>
      </c>
      <c r="C644" s="6" t="s">
        <v>212</v>
      </c>
      <c r="D644" s="4" t="s">
        <v>166</v>
      </c>
      <c r="E644" s="7">
        <v>90</v>
      </c>
      <c r="F644" s="4" t="s">
        <v>219</v>
      </c>
      <c r="G644" s="4">
        <f>IF(I644="",SUMIFS([1]怪物表!$A:$A,[1]怪物表!$B:$B,C644,[1]怪物表!$C:$C,D644),"")</f>
        <v>1299304</v>
      </c>
      <c r="H644" s="8" t="str">
        <f>IF(G644="","",INDEX([1]怪物表!$C:$C,MATCH(G644,[1]怪物表!$A:$A,0)))</f>
        <v>剑兵1</v>
      </c>
      <c r="I644" s="4"/>
      <c r="J644" s="4" t="str">
        <f>IF(I644="","",INDEX([1]怪物阵型表!$B:$B,MATCH(I644,[1]怪物阵型表!$A:$A,0)))</f>
        <v/>
      </c>
      <c r="K644" s="4"/>
      <c r="L644" s="4"/>
      <c r="M644" s="4"/>
      <c r="N644" s="4"/>
      <c r="O644" s="4" t="str">
        <f>IF(N644="","",INDEX([2]物品表!$B:$B,MATCH(N644,[2]物品表!$A:$A,0)))</f>
        <v/>
      </c>
      <c r="P644" s="4"/>
      <c r="Q644" s="7" t="s">
        <v>31</v>
      </c>
      <c r="R644" s="7" t="s">
        <v>29</v>
      </c>
      <c r="S644" s="9">
        <f>INDEX('#怪物刷新配置索引'!$E:$E,MATCH(E644&amp;"-"&amp;F644,'#怪物刷新配置索引'!$D:$D,0),1)</f>
        <v>3</v>
      </c>
      <c r="T644" s="4"/>
      <c r="U644" s="9">
        <f>INDEX('#怪物刷新配置索引'!$F:$F,MATCH(E644&amp;"-"&amp;F644,'#怪物刷新配置索引'!$D:$D,0),1)</f>
        <v>1</v>
      </c>
      <c r="V644" s="4" t="str">
        <f t="shared" si="90"/>
        <v/>
      </c>
      <c r="W644" s="4"/>
      <c r="X644" s="7"/>
      <c r="Y644" s="7"/>
      <c r="Z644" s="28"/>
      <c r="AA644" s="77">
        <f>COUNTIF([3]经验升级表!$C:$C,"&lt;="&amp;SUMIFS($AB$4:AB644,$C$4:C644,C644))</f>
        <v>0</v>
      </c>
      <c r="AB644" s="77">
        <f>IFERROR(INDEX([1]怪物表!$U:$U,MATCH(G644,[1]怪物表!$A:$A,0),1)*S644/U644,0)*AC644</f>
        <v>0</v>
      </c>
      <c r="AC644" s="77">
        <f t="shared" si="78"/>
        <v>30</v>
      </c>
      <c r="AD644" s="77">
        <f>IFERROR(INDEX([1]怪物表!$J:$J,MATCH(G644,[1]怪物表!$A:$A,0),1),0)*AE644</f>
        <v>90</v>
      </c>
      <c r="AE644" s="77">
        <f t="shared" si="79"/>
        <v>90</v>
      </c>
    </row>
    <row r="645" spans="1:31" x14ac:dyDescent="0.45">
      <c r="A645" s="4"/>
      <c r="B645" s="7">
        <v>2993112</v>
      </c>
      <c r="C645" s="6" t="s">
        <v>212</v>
      </c>
      <c r="D645" s="4"/>
      <c r="E645" s="7"/>
      <c r="F645" s="4">
        <v>630</v>
      </c>
      <c r="G645" s="4" t="str">
        <f>IF(I645="",SUMIFS([1]怪物表!$A:$A,[1]怪物表!$B:$B,C645,[1]怪物表!$C:$C,D645),"")</f>
        <v/>
      </c>
      <c r="H645" s="8" t="str">
        <f>IF(G645="","",INDEX([1]怪物表!$C:$C,MATCH(G645,[1]怪物表!$A:$A,0)))</f>
        <v/>
      </c>
      <c r="I645" s="4">
        <v>299301</v>
      </c>
      <c r="J645" s="4" t="str">
        <f>IF(I645="","",INDEX([1]怪物阵型表!$B:$B,MATCH(I645,[1]怪物阵型表!$A:$A,0)))</f>
        <v>冲锋阵型</v>
      </c>
      <c r="K645" s="4"/>
      <c r="L645" s="4"/>
      <c r="M645" s="4"/>
      <c r="N645" s="4"/>
      <c r="O645" s="4" t="str">
        <f>IF(N645="","",INDEX([2]物品表!$B:$B,MATCH(N645,[2]物品表!$A:$A,0)))</f>
        <v/>
      </c>
      <c r="P645" s="4"/>
      <c r="Q645" s="7" t="s">
        <v>309</v>
      </c>
      <c r="R645" s="7" t="s">
        <v>29</v>
      </c>
      <c r="S645" s="9">
        <v>1</v>
      </c>
      <c r="T645" s="4"/>
      <c r="U645" s="9">
        <v>0</v>
      </c>
      <c r="V645" s="4" t="str">
        <f t="shared" si="90"/>
        <v/>
      </c>
      <c r="W645" s="4"/>
      <c r="X645" s="4"/>
      <c r="Y645" s="4"/>
      <c r="Z645" s="28"/>
      <c r="AA645" s="77">
        <f>COUNTIF([3]经验升级表!$C:$C,"&lt;="&amp;SUMIFS($AB$4:AB645,$C$4:C645,C645))</f>
        <v>0</v>
      </c>
      <c r="AB645" s="77">
        <f>IFERROR(INDEX([1]怪物表!$U:$U,MATCH(G645,[1]怪物表!$A:$A,0),1)*S645/U645,0)*AC645</f>
        <v>0</v>
      </c>
      <c r="AC645" s="77">
        <f t="shared" si="78"/>
        <v>1</v>
      </c>
      <c r="AD645" s="77">
        <f>IFERROR(INDEX([1]怪物表!$J:$J,MATCH(G645,[1]怪物表!$A:$A,0),1),0)*AE645</f>
        <v>0</v>
      </c>
      <c r="AE645" s="77">
        <f t="shared" si="79"/>
        <v>0</v>
      </c>
    </row>
    <row r="646" spans="1:31" x14ac:dyDescent="0.45">
      <c r="A646" s="4"/>
      <c r="B646" s="7">
        <v>2993113</v>
      </c>
      <c r="C646" s="6" t="s">
        <v>212</v>
      </c>
      <c r="D646" s="4"/>
      <c r="E646" s="7"/>
      <c r="F646" s="4">
        <v>630</v>
      </c>
      <c r="G646" s="4" t="str">
        <f>IF(I646="",SUMIFS([1]怪物表!$A:$A,[1]怪物表!$B:$B,C646,[1]怪物表!$C:$C,D646),"")</f>
        <v/>
      </c>
      <c r="H646" s="8" t="str">
        <f>IF(G646="","",INDEX([1]怪物表!$C:$C,MATCH(G646,[1]怪物表!$A:$A,0)))</f>
        <v/>
      </c>
      <c r="I646" s="4">
        <v>299301</v>
      </c>
      <c r="J646" s="4" t="str">
        <f>IF(I646="","",INDEX([1]怪物阵型表!$B:$B,MATCH(I646,[1]怪物阵型表!$A:$A,0)))</f>
        <v>冲锋阵型</v>
      </c>
      <c r="K646" s="4"/>
      <c r="L646" s="4"/>
      <c r="M646" s="4"/>
      <c r="N646" s="4"/>
      <c r="O646" s="4" t="str">
        <f>IF(N646="","",INDEX([2]物品表!$B:$B,MATCH(N646,[2]物品表!$A:$A,0)))</f>
        <v/>
      </c>
      <c r="P646" s="4"/>
      <c r="Q646" s="7" t="s">
        <v>309</v>
      </c>
      <c r="R646" s="7" t="s">
        <v>29</v>
      </c>
      <c r="S646" s="9">
        <v>1</v>
      </c>
      <c r="T646" s="4"/>
      <c r="U646" s="9">
        <v>0</v>
      </c>
      <c r="V646" s="4" t="str">
        <f t="shared" si="90"/>
        <v/>
      </c>
      <c r="W646" s="4"/>
      <c r="X646" s="4"/>
      <c r="Y646" s="4"/>
      <c r="Z646" s="28"/>
      <c r="AA646" s="77">
        <f>COUNTIF([3]经验升级表!$C:$C,"&lt;="&amp;SUMIFS($AB$4:AB646,$C$4:C646,C646))</f>
        <v>0</v>
      </c>
      <c r="AB646" s="77">
        <f>IFERROR(INDEX([1]怪物表!$U:$U,MATCH(G646,[1]怪物表!$A:$A,0),1)*S646/U646,0)*AC646</f>
        <v>0</v>
      </c>
      <c r="AC646" s="77">
        <f t="shared" si="78"/>
        <v>1</v>
      </c>
      <c r="AD646" s="77">
        <f>IFERROR(INDEX([1]怪物表!$J:$J,MATCH(G646,[1]怪物表!$A:$A,0),1),0)*AE646</f>
        <v>0</v>
      </c>
      <c r="AE646" s="77">
        <f t="shared" si="79"/>
        <v>0</v>
      </c>
    </row>
    <row r="647" spans="1:31" x14ac:dyDescent="0.45">
      <c r="A647" s="4"/>
      <c r="B647" s="7">
        <v>2993114</v>
      </c>
      <c r="C647" s="6" t="s">
        <v>212</v>
      </c>
      <c r="D647" s="4"/>
      <c r="E647" s="7"/>
      <c r="F647" s="4">
        <v>636</v>
      </c>
      <c r="G647" s="4" t="str">
        <f>IF(I647="",SUMIFS([1]怪物表!$A:$A,[1]怪物表!$B:$B,C647,[1]怪物表!$C:$C,D647),"")</f>
        <v/>
      </c>
      <c r="H647" s="8" t="str">
        <f>IF(G647="","",INDEX([1]怪物表!$C:$C,MATCH(G647,[1]怪物表!$A:$A,0)))</f>
        <v/>
      </c>
      <c r="I647" s="4">
        <v>299301</v>
      </c>
      <c r="J647" s="4" t="str">
        <f>IF(I647="","",INDEX([1]怪物阵型表!$B:$B,MATCH(I647,[1]怪物阵型表!$A:$A,0)))</f>
        <v>冲锋阵型</v>
      </c>
      <c r="K647" s="4"/>
      <c r="L647" s="4"/>
      <c r="M647" s="4"/>
      <c r="N647" s="4"/>
      <c r="O647" s="4" t="str">
        <f>IF(N647="","",INDEX([2]物品表!$B:$B,MATCH(N647,[2]物品表!$A:$A,0)))</f>
        <v/>
      </c>
      <c r="P647" s="4"/>
      <c r="Q647" s="7" t="s">
        <v>309</v>
      </c>
      <c r="R647" s="7" t="s">
        <v>29</v>
      </c>
      <c r="S647" s="9">
        <v>1</v>
      </c>
      <c r="T647" s="4"/>
      <c r="U647" s="9">
        <v>0</v>
      </c>
      <c r="V647" s="4" t="str">
        <f t="shared" si="90"/>
        <v/>
      </c>
      <c r="W647" s="4"/>
      <c r="X647" s="4"/>
      <c r="Y647" s="4"/>
      <c r="Z647" s="28"/>
      <c r="AA647" s="77">
        <f>COUNTIF([3]经验升级表!$C:$C,"&lt;="&amp;SUMIFS($AB$4:AB647,$C$4:C647,C647))</f>
        <v>0</v>
      </c>
      <c r="AB647" s="77">
        <f>IFERROR(INDEX([1]怪物表!$U:$U,MATCH(G647,[1]怪物表!$A:$A,0),1)*S647/U647,0)*AC647</f>
        <v>0</v>
      </c>
      <c r="AC647" s="77">
        <f t="shared" si="78"/>
        <v>1</v>
      </c>
      <c r="AD647" s="77">
        <f>IFERROR(INDEX([1]怪物表!$J:$J,MATCH(G647,[1]怪物表!$A:$A,0),1),0)*AE647</f>
        <v>0</v>
      </c>
      <c r="AE647" s="77">
        <f t="shared" si="79"/>
        <v>0</v>
      </c>
    </row>
    <row r="648" spans="1:31" x14ac:dyDescent="0.45">
      <c r="A648" s="4"/>
      <c r="B648" s="7">
        <v>2993115</v>
      </c>
      <c r="C648" s="6" t="s">
        <v>212</v>
      </c>
      <c r="D648" s="4"/>
      <c r="E648" s="7"/>
      <c r="F648" s="4">
        <v>636</v>
      </c>
      <c r="G648" s="4" t="str">
        <f>IF(I648="",SUMIFS([1]怪物表!$A:$A,[1]怪物表!$B:$B,C648,[1]怪物表!$C:$C,D648),"")</f>
        <v/>
      </c>
      <c r="H648" s="8" t="str">
        <f>IF(G648="","",INDEX([1]怪物表!$C:$C,MATCH(G648,[1]怪物表!$A:$A,0)))</f>
        <v/>
      </c>
      <c r="I648" s="4">
        <v>299301</v>
      </c>
      <c r="J648" s="4" t="str">
        <f>IF(I648="","",INDEX([1]怪物阵型表!$B:$B,MATCH(I648,[1]怪物阵型表!$A:$A,0)))</f>
        <v>冲锋阵型</v>
      </c>
      <c r="K648" s="4"/>
      <c r="L648" s="4"/>
      <c r="M648" s="4"/>
      <c r="N648" s="4"/>
      <c r="O648" s="4" t="str">
        <f>IF(N648="","",INDEX([2]物品表!$B:$B,MATCH(N648,[2]物品表!$A:$A,0)))</f>
        <v/>
      </c>
      <c r="P648" s="4"/>
      <c r="Q648" s="7" t="s">
        <v>309</v>
      </c>
      <c r="R648" s="7" t="s">
        <v>29</v>
      </c>
      <c r="S648" s="9">
        <v>1</v>
      </c>
      <c r="T648" s="4"/>
      <c r="U648" s="9">
        <v>0</v>
      </c>
      <c r="V648" s="4" t="str">
        <f t="shared" si="90"/>
        <v/>
      </c>
      <c r="W648" s="4"/>
      <c r="X648" s="4"/>
      <c r="Y648" s="4"/>
      <c r="Z648" s="28"/>
      <c r="AA648" s="77">
        <f>COUNTIF([3]经验升级表!$C:$C,"&lt;="&amp;SUMIFS($AB$4:AB648,$C$4:C648,C648))</f>
        <v>0</v>
      </c>
      <c r="AB648" s="77">
        <f>IFERROR(INDEX([1]怪物表!$U:$U,MATCH(G648,[1]怪物表!$A:$A,0),1)*S648/U648,0)*AC648</f>
        <v>0</v>
      </c>
      <c r="AC648" s="77">
        <f t="shared" si="78"/>
        <v>1</v>
      </c>
      <c r="AD648" s="77">
        <f>IFERROR(INDEX([1]怪物表!$J:$J,MATCH(G648,[1]怪物表!$A:$A,0),1),0)*AE648</f>
        <v>0</v>
      </c>
      <c r="AE648" s="77">
        <f t="shared" si="79"/>
        <v>0</v>
      </c>
    </row>
    <row r="649" spans="1:31" x14ac:dyDescent="0.45">
      <c r="A649" s="4"/>
      <c r="B649" s="7">
        <v>2993116</v>
      </c>
      <c r="C649" s="6" t="s">
        <v>212</v>
      </c>
      <c r="D649" s="4"/>
      <c r="E649" s="7"/>
      <c r="F649" s="4">
        <v>644</v>
      </c>
      <c r="G649" s="4" t="str">
        <f>IF(I649="",SUMIFS([1]怪物表!$A:$A,[1]怪物表!$B:$B,C649,[1]怪物表!$C:$C,D649),"")</f>
        <v/>
      </c>
      <c r="H649" s="8" t="str">
        <f>IF(G649="","",INDEX([1]怪物表!$C:$C,MATCH(G649,[1]怪物表!$A:$A,0)))</f>
        <v/>
      </c>
      <c r="I649" s="4">
        <v>299301</v>
      </c>
      <c r="J649" s="4" t="str">
        <f>IF(I649="","",INDEX([1]怪物阵型表!$B:$B,MATCH(I649,[1]怪物阵型表!$A:$A,0)))</f>
        <v>冲锋阵型</v>
      </c>
      <c r="K649" s="4"/>
      <c r="L649" s="4"/>
      <c r="M649" s="4"/>
      <c r="N649" s="4"/>
      <c r="O649" s="4" t="str">
        <f>IF(N649="","",INDEX([2]物品表!$B:$B,MATCH(N649,[2]物品表!$A:$A,0)))</f>
        <v/>
      </c>
      <c r="P649" s="4"/>
      <c r="Q649" s="7" t="s">
        <v>309</v>
      </c>
      <c r="R649" s="7" t="s">
        <v>29</v>
      </c>
      <c r="S649" s="9">
        <v>1</v>
      </c>
      <c r="T649" s="4"/>
      <c r="U649" s="9">
        <v>0</v>
      </c>
      <c r="V649" s="4" t="str">
        <f t="shared" si="90"/>
        <v/>
      </c>
      <c r="W649" s="4"/>
      <c r="X649" s="4"/>
      <c r="Y649" s="4"/>
      <c r="Z649" s="28"/>
      <c r="AA649" s="77">
        <f>COUNTIF([3]经验升级表!$C:$C,"&lt;="&amp;SUMIFS($AB$4:AB649,$C$4:C649,C649))</f>
        <v>0</v>
      </c>
      <c r="AB649" s="77">
        <f>IFERROR(INDEX([1]怪物表!$U:$U,MATCH(G649,[1]怪物表!$A:$A,0),1)*S649/U649,0)*AC649</f>
        <v>0</v>
      </c>
      <c r="AC649" s="77">
        <f t="shared" ref="AC649:AC1004" si="91">IFERROR(INDEX(_xlfn.TEXTSPLIT(F649,"-"),1,2)-INDEX(_xlfn.TEXTSPLIT(F649,"-"),1,1),1)</f>
        <v>1</v>
      </c>
      <c r="AD649" s="77">
        <f>IFERROR(INDEX([1]怪物表!$J:$J,MATCH(G649,[1]怪物表!$A:$A,0),1),0)*AE649</f>
        <v>0</v>
      </c>
      <c r="AE649" s="77">
        <f t="shared" ref="AE649:AE1004" si="92">IFERROR(ROUNDUP(AC649*S649/U649,),0)</f>
        <v>0</v>
      </c>
    </row>
    <row r="650" spans="1:31" x14ac:dyDescent="0.45">
      <c r="A650" s="4"/>
      <c r="B650" s="7">
        <v>2993117</v>
      </c>
      <c r="C650" s="6" t="s">
        <v>212</v>
      </c>
      <c r="D650" s="4"/>
      <c r="E650" s="7"/>
      <c r="F650" s="4">
        <v>644</v>
      </c>
      <c r="G650" s="4" t="str">
        <f>IF(I650="",SUMIFS([1]怪物表!$A:$A,[1]怪物表!$B:$B,C650,[1]怪物表!$C:$C,D650),"")</f>
        <v/>
      </c>
      <c r="H650" s="8" t="str">
        <f>IF(G650="","",INDEX([1]怪物表!$C:$C,MATCH(G650,[1]怪物表!$A:$A,0)))</f>
        <v/>
      </c>
      <c r="I650" s="4">
        <v>299301</v>
      </c>
      <c r="J650" s="4" t="str">
        <f>IF(I650="","",INDEX([1]怪物阵型表!$B:$B,MATCH(I650,[1]怪物阵型表!$A:$A,0)))</f>
        <v>冲锋阵型</v>
      </c>
      <c r="K650" s="4"/>
      <c r="L650" s="4"/>
      <c r="M650" s="4"/>
      <c r="N650" s="4"/>
      <c r="O650" s="4" t="str">
        <f>IF(N650="","",INDEX([2]物品表!$B:$B,MATCH(N650,[2]物品表!$A:$A,0)))</f>
        <v/>
      </c>
      <c r="P650" s="4"/>
      <c r="Q650" s="7" t="s">
        <v>309</v>
      </c>
      <c r="R650" s="7" t="s">
        <v>29</v>
      </c>
      <c r="S650" s="9">
        <v>1</v>
      </c>
      <c r="T650" s="4"/>
      <c r="U650" s="9">
        <v>0</v>
      </c>
      <c r="V650" s="4" t="str">
        <f t="shared" si="90"/>
        <v/>
      </c>
      <c r="W650" s="4"/>
      <c r="X650" s="4"/>
      <c r="Y650" s="4"/>
      <c r="Z650" s="28"/>
      <c r="AA650" s="77">
        <f>COUNTIF([3]经验升级表!$C:$C,"&lt;="&amp;SUMIFS($AB$4:AB650,$C$4:C650,C650))</f>
        <v>0</v>
      </c>
      <c r="AB650" s="77">
        <f>IFERROR(INDEX([1]怪物表!$U:$U,MATCH(G650,[1]怪物表!$A:$A,0),1)*S650/U650,0)*AC650</f>
        <v>0</v>
      </c>
      <c r="AC650" s="77">
        <f t="shared" si="91"/>
        <v>1</v>
      </c>
      <c r="AD650" s="77">
        <f>IFERROR(INDEX([1]怪物表!$J:$J,MATCH(G650,[1]怪物表!$A:$A,0),1),0)*AE650</f>
        <v>0</v>
      </c>
      <c r="AE650" s="77">
        <f t="shared" si="92"/>
        <v>0</v>
      </c>
    </row>
    <row r="651" spans="1:31" x14ac:dyDescent="0.45">
      <c r="A651" s="4"/>
      <c r="B651" s="7">
        <v>2993118</v>
      </c>
      <c r="C651" s="6" t="s">
        <v>212</v>
      </c>
      <c r="D651" s="4"/>
      <c r="E651" s="7"/>
      <c r="F651" s="4">
        <v>650</v>
      </c>
      <c r="G651" s="4" t="str">
        <f>IF(I651="",SUMIFS([1]怪物表!$A:$A,[1]怪物表!$B:$B,C651,[1]怪物表!$C:$C,D651),"")</f>
        <v/>
      </c>
      <c r="H651" s="8" t="str">
        <f>IF(G651="","",INDEX([1]怪物表!$C:$C,MATCH(G651,[1]怪物表!$A:$A,0)))</f>
        <v/>
      </c>
      <c r="I651" s="4">
        <v>299301</v>
      </c>
      <c r="J651" s="4" t="str">
        <f>IF(I651="","",INDEX([1]怪物阵型表!$B:$B,MATCH(I651,[1]怪物阵型表!$A:$A,0)))</f>
        <v>冲锋阵型</v>
      </c>
      <c r="K651" s="4"/>
      <c r="L651" s="4"/>
      <c r="M651" s="4"/>
      <c r="N651" s="4"/>
      <c r="O651" s="4" t="str">
        <f>IF(N651="","",INDEX([2]物品表!$B:$B,MATCH(N651,[2]物品表!$A:$A,0)))</f>
        <v/>
      </c>
      <c r="P651" s="4"/>
      <c r="Q651" s="7" t="s">
        <v>309</v>
      </c>
      <c r="R651" s="7" t="s">
        <v>29</v>
      </c>
      <c r="S651" s="9">
        <v>1</v>
      </c>
      <c r="T651" s="4"/>
      <c r="U651" s="9">
        <v>0</v>
      </c>
      <c r="V651" s="4" t="str">
        <f t="shared" si="90"/>
        <v/>
      </c>
      <c r="W651" s="4"/>
      <c r="X651" s="4"/>
      <c r="Y651" s="4"/>
      <c r="Z651" s="28"/>
      <c r="AA651" s="77">
        <f>COUNTIF([3]经验升级表!$C:$C,"&lt;="&amp;SUMIFS($AB$4:AB651,$C$4:C651,C651))</f>
        <v>0</v>
      </c>
      <c r="AB651" s="77">
        <f>IFERROR(INDEX([1]怪物表!$U:$U,MATCH(G651,[1]怪物表!$A:$A,0),1)*S651/U651,0)*AC651</f>
        <v>0</v>
      </c>
      <c r="AC651" s="77">
        <f t="shared" si="91"/>
        <v>1</v>
      </c>
      <c r="AD651" s="77">
        <f>IFERROR(INDEX([1]怪物表!$J:$J,MATCH(G651,[1]怪物表!$A:$A,0),1),0)*AE651</f>
        <v>0</v>
      </c>
      <c r="AE651" s="77">
        <f t="shared" si="92"/>
        <v>0</v>
      </c>
    </row>
    <row r="652" spans="1:31" x14ac:dyDescent="0.45">
      <c r="A652" s="4"/>
      <c r="B652" s="7">
        <v>2993119</v>
      </c>
      <c r="C652" s="6" t="s">
        <v>212</v>
      </c>
      <c r="D652" s="4"/>
      <c r="E652" s="7"/>
      <c r="F652" s="4">
        <v>650</v>
      </c>
      <c r="G652" s="4" t="str">
        <f>IF(I652="",SUMIFS([1]怪物表!$A:$A,[1]怪物表!$B:$B,C652,[1]怪物表!$C:$C,D652),"")</f>
        <v/>
      </c>
      <c r="H652" s="8" t="str">
        <f>IF(G652="","",INDEX([1]怪物表!$C:$C,MATCH(G652,[1]怪物表!$A:$A,0)))</f>
        <v/>
      </c>
      <c r="I652" s="4">
        <v>299301</v>
      </c>
      <c r="J652" s="4" t="str">
        <f>IF(I652="","",INDEX([1]怪物阵型表!$B:$B,MATCH(I652,[1]怪物阵型表!$A:$A,0)))</f>
        <v>冲锋阵型</v>
      </c>
      <c r="K652" s="4"/>
      <c r="L652" s="4"/>
      <c r="M652" s="4"/>
      <c r="N652" s="4"/>
      <c r="O652" s="4" t="str">
        <f>IF(N652="","",INDEX([2]物品表!$B:$B,MATCH(N652,[2]物品表!$A:$A,0)))</f>
        <v/>
      </c>
      <c r="P652" s="4"/>
      <c r="Q652" s="7" t="s">
        <v>309</v>
      </c>
      <c r="R652" s="7" t="s">
        <v>29</v>
      </c>
      <c r="S652" s="9">
        <v>1</v>
      </c>
      <c r="T652" s="4"/>
      <c r="U652" s="9">
        <v>0</v>
      </c>
      <c r="V652" s="4" t="str">
        <f t="shared" si="90"/>
        <v/>
      </c>
      <c r="W652" s="4"/>
      <c r="X652" s="4"/>
      <c r="Y652" s="4"/>
      <c r="Z652" s="28"/>
      <c r="AA652" s="77">
        <f>COUNTIF([3]经验升级表!$C:$C,"&lt;="&amp;SUMIFS($AB$4:AB652,$C$4:C652,C652))</f>
        <v>0</v>
      </c>
      <c r="AB652" s="77">
        <f>IFERROR(INDEX([1]怪物表!$U:$U,MATCH(G652,[1]怪物表!$A:$A,0),1)*S652/U652,0)*AC652</f>
        <v>0</v>
      </c>
      <c r="AC652" s="77">
        <f t="shared" si="91"/>
        <v>1</v>
      </c>
      <c r="AD652" s="77">
        <f>IFERROR(INDEX([1]怪物表!$J:$J,MATCH(G652,[1]怪物表!$A:$A,0),1),0)*AE652</f>
        <v>0</v>
      </c>
      <c r="AE652" s="77">
        <f t="shared" si="92"/>
        <v>0</v>
      </c>
    </row>
    <row r="653" spans="1:31" x14ac:dyDescent="0.45">
      <c r="A653" s="4"/>
      <c r="B653" s="7">
        <v>2993120</v>
      </c>
      <c r="C653" s="6" t="s">
        <v>212</v>
      </c>
      <c r="D653" s="4" t="s">
        <v>169</v>
      </c>
      <c r="E653" s="7">
        <v>30</v>
      </c>
      <c r="F653" s="4" t="s">
        <v>221</v>
      </c>
      <c r="G653" s="4">
        <f>IF(I653="",SUMIFS([1]怪物表!$A:$A,[1]怪物表!$B:$B,C653,[1]怪物表!$C:$C,D653),"")</f>
        <v>1299305</v>
      </c>
      <c r="H653" s="8" t="str">
        <f>IF(G653="","",INDEX([1]怪物表!$C:$C,MATCH(G653,[1]怪物表!$A:$A,0)))</f>
        <v>剑兵2</v>
      </c>
      <c r="I653" s="4"/>
      <c r="J653" s="4" t="str">
        <f>IF(I653="","",INDEX([1]怪物阵型表!$B:$B,MATCH(I653,[1]怪物阵型表!$A:$A,0)))</f>
        <v/>
      </c>
      <c r="K653" s="4"/>
      <c r="L653" s="4"/>
      <c r="M653" s="4"/>
      <c r="N653" s="4"/>
      <c r="O653" s="4" t="str">
        <f>IF(N653="","",INDEX([2]物品表!$B:$B,MATCH(N653,[2]物品表!$A:$A,0)))</f>
        <v/>
      </c>
      <c r="P653" s="4"/>
      <c r="Q653" s="7" t="s">
        <v>31</v>
      </c>
      <c r="R653" s="7" t="s">
        <v>29</v>
      </c>
      <c r="S653" s="9">
        <f>INDEX('#怪物刷新配置索引'!$E:$E,MATCH(E653&amp;"-"&amp;F653,'#怪物刷新配置索引'!$D:$D,0),1)</f>
        <v>4</v>
      </c>
      <c r="T653" s="4"/>
      <c r="U653" s="9">
        <f>INDEX('#怪物刷新配置索引'!$F:$F,MATCH(E653&amp;"-"&amp;F653,'#怪物刷新配置索引'!$D:$D,0),1)</f>
        <v>4</v>
      </c>
      <c r="V653" s="7" t="str">
        <f t="shared" si="90"/>
        <v/>
      </c>
      <c r="W653" s="4"/>
      <c r="X653" s="4"/>
      <c r="Y653" s="4"/>
      <c r="Z653" s="28"/>
      <c r="AA653" s="77">
        <f>COUNTIF([3]经验升级表!$C:$C,"&lt;="&amp;SUMIFS($AB$4:AB653,$C$4:C653,C653))</f>
        <v>0</v>
      </c>
      <c r="AB653" s="77">
        <f>IFERROR(INDEX([1]怪物表!$U:$U,MATCH(G653,[1]怪物表!$A:$A,0),1)*S653/U653,0)*AC653</f>
        <v>0</v>
      </c>
      <c r="AC653" s="77">
        <f t="shared" si="91"/>
        <v>30</v>
      </c>
      <c r="AD653" s="77">
        <f>IFERROR(INDEX([1]怪物表!$J:$J,MATCH(G653,[1]怪物表!$A:$A,0),1),0)*AE653</f>
        <v>30</v>
      </c>
      <c r="AE653" s="77">
        <f t="shared" si="92"/>
        <v>30</v>
      </c>
    </row>
    <row r="654" spans="1:31" x14ac:dyDescent="0.45">
      <c r="A654" s="4"/>
      <c r="B654" s="7">
        <v>2993121</v>
      </c>
      <c r="C654" s="6" t="s">
        <v>212</v>
      </c>
      <c r="D654" s="4" t="s">
        <v>170</v>
      </c>
      <c r="E654" s="7">
        <v>40</v>
      </c>
      <c r="F654" s="4" t="s">
        <v>221</v>
      </c>
      <c r="G654" s="4">
        <f>IF(I654="",SUMIFS([1]怪物表!$A:$A,[1]怪物表!$B:$B,C654,[1]怪物表!$C:$C,D654),"")</f>
        <v>1299307</v>
      </c>
      <c r="H654" s="8" t="str">
        <f>IF(G654="","",INDEX([1]怪物表!$C:$C,MATCH(G654,[1]怪物表!$A:$A,0)))</f>
        <v>骑兵2（灰）</v>
      </c>
      <c r="I654" s="4"/>
      <c r="J654" s="4" t="str">
        <f>IF(I654="","",INDEX([1]怪物阵型表!$B:$B,MATCH(I654,[1]怪物阵型表!$A:$A,0)))</f>
        <v/>
      </c>
      <c r="K654" s="4"/>
      <c r="L654" s="4"/>
      <c r="M654" s="4"/>
      <c r="N654" s="4"/>
      <c r="O654" s="4" t="str">
        <f>IF(N654="","",INDEX([2]物品表!$B:$B,MATCH(N654,[2]物品表!$A:$A,0)))</f>
        <v/>
      </c>
      <c r="P654" s="4"/>
      <c r="Q654" s="7" t="s">
        <v>31</v>
      </c>
      <c r="R654" s="7" t="s">
        <v>29</v>
      </c>
      <c r="S654" s="9">
        <f>INDEX('#怪物刷新配置索引'!$E:$E,MATCH(E654&amp;"-"&amp;F654,'#怪物刷新配置索引'!$D:$D,0),1)</f>
        <v>4</v>
      </c>
      <c r="T654" s="4"/>
      <c r="U654" s="9">
        <f>INDEX('#怪物刷新配置索引'!$F:$F,MATCH(E654&amp;"-"&amp;F654,'#怪物刷新配置索引'!$D:$D,0),1)</f>
        <v>3</v>
      </c>
      <c r="V654" s="4" t="str">
        <f t="shared" si="90"/>
        <v/>
      </c>
      <c r="W654" s="4"/>
      <c r="X654" s="4"/>
      <c r="Y654" s="4"/>
      <c r="Z654" s="28"/>
      <c r="AA654" s="77">
        <f>COUNTIF([3]经验升级表!$C:$C,"&lt;="&amp;SUMIFS($AB$4:AB654,$C$4:C654,C654))</f>
        <v>0</v>
      </c>
      <c r="AB654" s="77">
        <f>IFERROR(INDEX([1]怪物表!$U:$U,MATCH(G654,[1]怪物表!$A:$A,0),1)*S654/U654,0)*AC654</f>
        <v>0</v>
      </c>
      <c r="AC654" s="77">
        <f t="shared" si="91"/>
        <v>30</v>
      </c>
      <c r="AD654" s="77">
        <f>IFERROR(INDEX([1]怪物表!$J:$J,MATCH(G654,[1]怪物表!$A:$A,0),1),0)*AE654</f>
        <v>40</v>
      </c>
      <c r="AE654" s="77">
        <f t="shared" si="92"/>
        <v>40</v>
      </c>
    </row>
    <row r="655" spans="1:31" x14ac:dyDescent="0.45">
      <c r="A655" s="4"/>
      <c r="B655" s="7">
        <v>2993122</v>
      </c>
      <c r="C655" s="6" t="s">
        <v>212</v>
      </c>
      <c r="D655" s="4" t="s">
        <v>170</v>
      </c>
      <c r="E655" s="7">
        <v>40</v>
      </c>
      <c r="F655" s="4" t="s">
        <v>221</v>
      </c>
      <c r="G655" s="4">
        <f>IF(I655="",SUMIFS([1]怪物表!$A:$A,[1]怪物表!$B:$B,C655,[1]怪物表!$C:$C,D655),"")</f>
        <v>1299307</v>
      </c>
      <c r="H655" s="8" t="str">
        <f>IF(G655="","",INDEX([1]怪物表!$C:$C,MATCH(G655,[1]怪物表!$A:$A,0)))</f>
        <v>骑兵2（灰）</v>
      </c>
      <c r="I655" s="4"/>
      <c r="J655" s="4" t="str">
        <f>IF(I655="","",INDEX([1]怪物阵型表!$B:$B,MATCH(I655,[1]怪物阵型表!$A:$A,0)))</f>
        <v/>
      </c>
      <c r="K655" s="4"/>
      <c r="L655" s="4"/>
      <c r="M655" s="4"/>
      <c r="N655" s="4"/>
      <c r="O655" s="4" t="str">
        <f>IF(N655="","",INDEX([2]物品表!$B:$B,MATCH(N655,[2]物品表!$A:$A,0)))</f>
        <v/>
      </c>
      <c r="P655" s="4"/>
      <c r="Q655" s="7" t="s">
        <v>31</v>
      </c>
      <c r="R655" s="7" t="s">
        <v>29</v>
      </c>
      <c r="S655" s="9">
        <f>INDEX('#怪物刷新配置索引'!$E:$E,MATCH(E655&amp;"-"&amp;F655,'#怪物刷新配置索引'!$D:$D,0),1)</f>
        <v>4</v>
      </c>
      <c r="T655" s="4"/>
      <c r="U655" s="9">
        <f>INDEX('#怪物刷新配置索引'!$F:$F,MATCH(E655&amp;"-"&amp;F655,'#怪物刷新配置索引'!$D:$D,0),1)</f>
        <v>3</v>
      </c>
      <c r="V655" s="4" t="str">
        <f t="shared" si="90"/>
        <v/>
      </c>
      <c r="W655" s="4"/>
      <c r="X655" s="7"/>
      <c r="Y655" s="7"/>
      <c r="Z655" s="28"/>
      <c r="AA655" s="77">
        <f>COUNTIF([3]经验升级表!$C:$C,"&lt;="&amp;SUMIFS($AB$4:AB655,$C$4:C655,C655))</f>
        <v>0</v>
      </c>
      <c r="AB655" s="77">
        <f>IFERROR(INDEX([1]怪物表!$U:$U,MATCH(G655,[1]怪物表!$A:$A,0),1)*S655/U655,0)*AC655</f>
        <v>0</v>
      </c>
      <c r="AC655" s="77">
        <f t="shared" si="91"/>
        <v>30</v>
      </c>
      <c r="AD655" s="77">
        <f>IFERROR(INDEX([1]怪物表!$J:$J,MATCH(G655,[1]怪物表!$A:$A,0),1),0)*AE655</f>
        <v>40</v>
      </c>
      <c r="AE655" s="77">
        <f t="shared" si="92"/>
        <v>40</v>
      </c>
    </row>
    <row r="656" spans="1:31" s="46" customFormat="1" x14ac:dyDescent="0.45">
      <c r="A656" s="20"/>
      <c r="B656" s="21">
        <v>2993123</v>
      </c>
      <c r="C656" s="22" t="s">
        <v>212</v>
      </c>
      <c r="D656" s="20" t="s">
        <v>171</v>
      </c>
      <c r="E656" s="21"/>
      <c r="F656" s="20">
        <v>660</v>
      </c>
      <c r="G656" s="20">
        <f>IF(I656="",SUMIFS([1]怪物表!$A:$A,[1]怪物表!$B:$B,C656,[1]怪物表!$C:$C,D656),"")</f>
        <v>1299311</v>
      </c>
      <c r="H656" s="23" t="str">
        <f>IF(G656="","",INDEX([1]怪物表!$C:$C,MATCH(G656,[1]怪物表!$A:$A,0)))</f>
        <v>大熊</v>
      </c>
      <c r="I656" s="20" t="s">
        <v>54</v>
      </c>
      <c r="J656" s="20" t="str">
        <f>IF(I656="","",INDEX([1]怪物阵型表!$B:$B,MATCH(I656,[1]怪物阵型表!$A:$A,0)))</f>
        <v/>
      </c>
      <c r="K656" s="20"/>
      <c r="L656" s="20"/>
      <c r="M656" s="20"/>
      <c r="N656" s="20"/>
      <c r="O656" s="20" t="str">
        <f>IF(N656="","",INDEX([2]物品表!$B:$B,MATCH(N656,[2]物品表!$A:$A,0)))</f>
        <v/>
      </c>
      <c r="P656" s="20"/>
      <c r="Q656" s="21" t="s">
        <v>120</v>
      </c>
      <c r="R656" s="21" t="s">
        <v>29</v>
      </c>
      <c r="S656" s="24">
        <v>1</v>
      </c>
      <c r="T656" s="20"/>
      <c r="U656" s="24">
        <v>0</v>
      </c>
      <c r="V656" s="20" t="str">
        <f>IF(W656=1,"TID_Survivor_Notice_Occur_2",IF(W656=2,"TID_Survivor_Notice_Occur_1",""))</f>
        <v/>
      </c>
      <c r="W656" s="20"/>
      <c r="X656" s="20"/>
      <c r="Y656" s="20"/>
      <c r="Z656" s="79"/>
      <c r="AA656" s="79">
        <f>COUNTIF([3]经验升级表!$C:$C,"&lt;="&amp;SUMIFS($AB$4:AB656,$C$4:C656,C656))</f>
        <v>0</v>
      </c>
      <c r="AB656" s="79">
        <f>IFERROR(INDEX([1]怪物表!$U:$U,MATCH(G656,[1]怪物表!$A:$A,0),1)*S656/U656,0)*AC656</f>
        <v>0</v>
      </c>
      <c r="AC656" s="79">
        <f t="shared" si="91"/>
        <v>1</v>
      </c>
      <c r="AD656" s="79">
        <f>IFERROR(INDEX([1]怪物表!$J:$J,MATCH(G656,[1]怪物表!$A:$A,0),1),0)*AE656</f>
        <v>0</v>
      </c>
      <c r="AE656" s="79">
        <f t="shared" si="92"/>
        <v>0</v>
      </c>
    </row>
    <row r="657" spans="1:46" x14ac:dyDescent="0.45">
      <c r="A657" s="4"/>
      <c r="B657" s="7">
        <v>2993124</v>
      </c>
      <c r="C657" s="6" t="s">
        <v>212</v>
      </c>
      <c r="D657" s="4"/>
      <c r="E657" s="7"/>
      <c r="F657" s="4">
        <v>660</v>
      </c>
      <c r="G657" s="4"/>
      <c r="H657" s="8"/>
      <c r="I657" s="4"/>
      <c r="J657" s="4" t="str">
        <f>IF(I657="","",INDEX([1]怪物阵型表!$B:$B,MATCH(I657,[1]怪物阵型表!$A:$A,0)))</f>
        <v/>
      </c>
      <c r="K657" s="4">
        <v>299315</v>
      </c>
      <c r="L657" s="25" t="str" cm="1">
        <f t="array" ref="L657">INDEX(怪物链表!A:C,MATCH(怪物刷新表!K657&amp;C657,怪物链表!A:A&amp;怪物链表!C:C,),2)</f>
        <v>骤变_高级_50</v>
      </c>
      <c r="M657" s="4" t="str" cm="1">
        <f t="array" ref="M657">INDEX(怪物链表!A:D,MATCH(怪物刷新表!L657&amp;K657,怪物链表!B:B&amp;怪物链表!A:A,),4)</f>
        <v>540-570</v>
      </c>
      <c r="N657" s="4"/>
      <c r="O657" s="4" t="str">
        <f>IF(N657="","",INDEX([2]物品表!$B:$B,MATCH(N657,[2]物品表!$A:$A,0)))</f>
        <v/>
      </c>
      <c r="P657" s="4"/>
      <c r="Q657" s="7" t="s">
        <v>120</v>
      </c>
      <c r="R657" s="7" t="s">
        <v>29</v>
      </c>
      <c r="S657" s="9">
        <v>1</v>
      </c>
      <c r="T657" s="4"/>
      <c r="U657" s="9">
        <v>0</v>
      </c>
      <c r="V657" s="4" t="str">
        <f t="shared" si="90"/>
        <v/>
      </c>
      <c r="W657" s="4"/>
      <c r="X657" s="4"/>
      <c r="Y657" s="4"/>
      <c r="Z657" s="28"/>
      <c r="AA657" s="77">
        <f>COUNTIF([3]经验升级表!$C:$C,"&lt;="&amp;SUMIFS($AB$4:AB657,$C$4:C657,C657))</f>
        <v>0</v>
      </c>
      <c r="AB657" s="77">
        <f>IFERROR(INDEX([1]怪物表!$U:$U,MATCH(G657,[1]怪物表!$A:$A,0),1)*S657/U657,0)*AC657</f>
        <v>0</v>
      </c>
      <c r="AC657" s="77">
        <f t="shared" si="91"/>
        <v>1</v>
      </c>
      <c r="AD657" s="77">
        <f>IFERROR(INDEX([1]怪物表!$J:$J,MATCH(G657,[1]怪物表!$A:$A,0),1),0)*AE657</f>
        <v>0</v>
      </c>
      <c r="AE657" s="77">
        <f t="shared" si="92"/>
        <v>0</v>
      </c>
    </row>
    <row r="658" spans="1:46" x14ac:dyDescent="0.45">
      <c r="A658" s="4"/>
      <c r="B658" s="7">
        <v>2993125</v>
      </c>
      <c r="C658" s="6" t="s">
        <v>212</v>
      </c>
      <c r="D658" s="4"/>
      <c r="E658" s="7"/>
      <c r="F658" s="4">
        <v>660</v>
      </c>
      <c r="G658" s="4"/>
      <c r="H658" s="8"/>
      <c r="I658" s="4"/>
      <c r="J658" s="4" t="str">
        <f>IF(I658="","",INDEX([1]怪物阵型表!$B:$B,MATCH(I658,[1]怪物阵型表!$A:$A,0)))</f>
        <v/>
      </c>
      <c r="K658" s="4">
        <v>299316</v>
      </c>
      <c r="L658" s="25" t="str" cm="1">
        <f t="array" ref="L658">INDEX(怪物链表!A:C,MATCH(怪物刷新表!K658&amp;C658,怪物链表!A:A&amp;怪物链表!C:C,),2)</f>
        <v>骤变_特殊_50</v>
      </c>
      <c r="M658" s="4" t="str" cm="1">
        <f t="array" ref="M658">INDEX(怪物链表!A:D,MATCH(怪物刷新表!L658&amp;K658,怪物链表!B:B&amp;怪物链表!A:A,),4)</f>
        <v>540-570</v>
      </c>
      <c r="N658" s="4"/>
      <c r="O658" s="4" t="str">
        <f>IF(N658="","",INDEX([2]物品表!$B:$B,MATCH(N658,[2]物品表!$A:$A,0)))</f>
        <v/>
      </c>
      <c r="P658" s="4"/>
      <c r="Q658" s="7" t="s">
        <v>120</v>
      </c>
      <c r="R658" s="7" t="s">
        <v>29</v>
      </c>
      <c r="S658" s="9">
        <v>1</v>
      </c>
      <c r="T658" s="4"/>
      <c r="U658" s="9">
        <v>0</v>
      </c>
      <c r="V658" s="4" t="str">
        <f t="shared" si="90"/>
        <v/>
      </c>
      <c r="W658" s="4"/>
      <c r="X658" s="4"/>
      <c r="Y658" s="4"/>
      <c r="Z658" s="28"/>
      <c r="AA658" s="77">
        <f>COUNTIF([3]经验升级表!$C:$C,"&lt;="&amp;SUMIFS($AB$4:AB658,$C$4:C658,C658))</f>
        <v>0</v>
      </c>
      <c r="AB658" s="77">
        <f>IFERROR(INDEX([1]怪物表!$U:$U,MATCH(G658,[1]怪物表!$A:$A,0),1)*S658/U658,0)*AC658</f>
        <v>0</v>
      </c>
      <c r="AC658" s="77">
        <f t="shared" si="91"/>
        <v>1</v>
      </c>
      <c r="AD658" s="77">
        <f>IFERROR(INDEX([1]怪物表!$J:$J,MATCH(G658,[1]怪物表!$A:$A,0),1),0)*AE658</f>
        <v>0</v>
      </c>
      <c r="AE658" s="77">
        <f t="shared" si="92"/>
        <v>0</v>
      </c>
    </row>
    <row r="659" spans="1:46" x14ac:dyDescent="0.45">
      <c r="A659" s="4"/>
      <c r="B659" s="7">
        <v>2993126</v>
      </c>
      <c r="C659" s="6" t="s">
        <v>212</v>
      </c>
      <c r="D659" s="4" t="s">
        <v>208</v>
      </c>
      <c r="E659" s="7">
        <v>60</v>
      </c>
      <c r="F659" s="4" t="s">
        <v>223</v>
      </c>
      <c r="G659" s="4">
        <f>IF(I659="",SUMIFS([1]怪物表!$A:$A,[1]怪物表!$B:$B,C659,[1]怪物表!$C:$C,D659),"")</f>
        <v>1299309</v>
      </c>
      <c r="H659" s="8" t="str">
        <f>IF(G659="","",INDEX([1]怪物表!$C:$C,MATCH(G659,[1]怪物表!$A:$A,0)))</f>
        <v>盾兵2（红）</v>
      </c>
      <c r="I659" s="4"/>
      <c r="J659" s="4" t="str">
        <f>IF(I659="","",INDEX([1]怪物阵型表!$B:$B,MATCH(I659,[1]怪物阵型表!$A:$A,0)))</f>
        <v/>
      </c>
      <c r="K659" s="4"/>
      <c r="L659" s="4"/>
      <c r="M659" s="4"/>
      <c r="N659" s="4"/>
      <c r="O659" s="4" t="str">
        <f>IF(N659="","",INDEX([2]物品表!$B:$B,MATCH(N659,[2]物品表!$A:$A,0)))</f>
        <v/>
      </c>
      <c r="P659" s="4"/>
      <c r="Q659" s="7" t="s">
        <v>31</v>
      </c>
      <c r="R659" s="7" t="s">
        <v>29</v>
      </c>
      <c r="S659" s="9">
        <f>INDEX('#怪物刷新配置索引'!$E:$E,MATCH(E659&amp;"-"&amp;F659,'#怪物刷新配置索引'!$D:$D,0),1)</f>
        <v>4</v>
      </c>
      <c r="T659" s="4"/>
      <c r="U659" s="9">
        <f>INDEX('#怪物刷新配置索引'!$F:$F,MATCH(E659&amp;"-"&amp;F659,'#怪物刷新配置索引'!$D:$D,0),1)</f>
        <v>2</v>
      </c>
      <c r="V659" s="4" t="str">
        <f t="shared" si="90"/>
        <v/>
      </c>
      <c r="W659" s="4"/>
      <c r="X659" s="4"/>
      <c r="Y659" s="7"/>
      <c r="Z659" s="28"/>
      <c r="AA659" s="77">
        <f>COUNTIF([3]经验升级表!$C:$C,"&lt;="&amp;SUMIFS($AB$4:AB659,$C$4:C659,C659))</f>
        <v>0</v>
      </c>
      <c r="AB659" s="77">
        <f>IFERROR(INDEX([1]怪物表!$U:$U,MATCH(G659,[1]怪物表!$A:$A,0),1)*S659/U659,0)*AC659</f>
        <v>0</v>
      </c>
      <c r="AC659" s="77">
        <f t="shared" si="91"/>
        <v>30</v>
      </c>
      <c r="AD659" s="77">
        <f>IFERROR(INDEX([1]怪物表!$J:$J,MATCH(G659,[1]怪物表!$A:$A,0),1),0)*AE659</f>
        <v>60</v>
      </c>
      <c r="AE659" s="77">
        <f t="shared" si="92"/>
        <v>60</v>
      </c>
    </row>
    <row r="660" spans="1:46" x14ac:dyDescent="0.45">
      <c r="A660" s="4"/>
      <c r="B660" s="7">
        <v>2993127</v>
      </c>
      <c r="C660" s="6" t="s">
        <v>212</v>
      </c>
      <c r="D660" s="4" t="s">
        <v>208</v>
      </c>
      <c r="E660" s="7">
        <v>150</v>
      </c>
      <c r="F660" s="4" t="s">
        <v>223</v>
      </c>
      <c r="G660" s="4">
        <f>IF(I660="",SUMIFS([1]怪物表!$A:$A,[1]怪物表!$B:$B,C660,[1]怪物表!$C:$C,D660),"")</f>
        <v>1299309</v>
      </c>
      <c r="H660" s="8" t="str">
        <f>IF(G660="","",INDEX([1]怪物表!$C:$C,MATCH(G660,[1]怪物表!$A:$A,0)))</f>
        <v>盾兵2（红）</v>
      </c>
      <c r="I660" s="4"/>
      <c r="J660" s="4" t="str">
        <f>IF(I660="","",INDEX([1]怪物阵型表!$B:$B,MATCH(I660,[1]怪物阵型表!$A:$A,0)))</f>
        <v/>
      </c>
      <c r="K660" s="4"/>
      <c r="L660" s="4"/>
      <c r="M660" s="4"/>
      <c r="N660" s="4"/>
      <c r="O660" s="4" t="str">
        <f>IF(N660="","",INDEX([2]物品表!$B:$B,MATCH(N660,[2]物品表!$A:$A,0)))</f>
        <v/>
      </c>
      <c r="P660" s="4"/>
      <c r="Q660" s="7" t="s">
        <v>31</v>
      </c>
      <c r="R660" s="7" t="s">
        <v>29</v>
      </c>
      <c r="S660" s="9">
        <f>INDEX('#怪物刷新配置索引'!$E:$E,MATCH(E660&amp;"-"&amp;F660,'#怪物刷新配置索引'!$D:$D,0),1)</f>
        <v>5</v>
      </c>
      <c r="T660" s="4"/>
      <c r="U660" s="9">
        <f>INDEX('#怪物刷新配置索引'!$F:$F,MATCH(E660&amp;"-"&amp;F660,'#怪物刷新配置索引'!$D:$D,0),1)</f>
        <v>1</v>
      </c>
      <c r="V660" s="4" t="str">
        <f t="shared" si="90"/>
        <v/>
      </c>
      <c r="W660" s="4"/>
      <c r="X660" s="4"/>
      <c r="Y660" s="7"/>
      <c r="Z660" s="28"/>
      <c r="AA660" s="77">
        <f>COUNTIF([3]经验升级表!$C:$C,"&lt;="&amp;SUMIFS($AB$4:AB660,$C$4:C660,C660))</f>
        <v>0</v>
      </c>
      <c r="AB660" s="77">
        <f>IFERROR(INDEX([1]怪物表!$U:$U,MATCH(G660,[1]怪物表!$A:$A,0),1)*S660/U660,0)*AC660</f>
        <v>0</v>
      </c>
      <c r="AC660" s="77">
        <f t="shared" si="91"/>
        <v>30</v>
      </c>
      <c r="AD660" s="77">
        <f>IFERROR(INDEX([1]怪物表!$J:$J,MATCH(G660,[1]怪物表!$A:$A,0),1),0)*AE660</f>
        <v>150</v>
      </c>
      <c r="AE660" s="77">
        <f t="shared" si="92"/>
        <v>150</v>
      </c>
    </row>
    <row r="661" spans="1:46" x14ac:dyDescent="0.45">
      <c r="A661" s="4"/>
      <c r="B661" s="7">
        <v>2993128</v>
      </c>
      <c r="C661" s="6" t="s">
        <v>212</v>
      </c>
      <c r="D661" s="4" t="s">
        <v>170</v>
      </c>
      <c r="E661" s="7">
        <v>40</v>
      </c>
      <c r="F661" s="4" t="s">
        <v>223</v>
      </c>
      <c r="G661" s="4">
        <f>IF(I661="",SUMIFS([1]怪物表!$A:$A,[1]怪物表!$B:$B,C661,[1]怪物表!$C:$C,D661),"")</f>
        <v>1299307</v>
      </c>
      <c r="H661" s="8" t="str">
        <f>IF(G661="","",INDEX([1]怪物表!$C:$C,MATCH(G661,[1]怪物表!$A:$A,0)))</f>
        <v>骑兵2（灰）</v>
      </c>
      <c r="I661" s="4"/>
      <c r="J661" s="4" t="str">
        <f>IF(I661="","",INDEX([1]怪物阵型表!$B:$B,MATCH(I661,[1]怪物阵型表!$A:$A,0)))</f>
        <v/>
      </c>
      <c r="K661" s="4"/>
      <c r="L661" s="4"/>
      <c r="M661" s="4"/>
      <c r="N661" s="4"/>
      <c r="O661" s="4" t="str">
        <f>IF(N661="","",INDEX([2]物品表!$B:$B,MATCH(N661,[2]物品表!$A:$A,0)))</f>
        <v/>
      </c>
      <c r="P661" s="4"/>
      <c r="Q661" s="7" t="s">
        <v>31</v>
      </c>
      <c r="R661" s="7" t="s">
        <v>29</v>
      </c>
      <c r="S661" s="9">
        <f>INDEX('#怪物刷新配置索引'!$E:$E,MATCH(E661&amp;"-"&amp;F661,'#怪物刷新配置索引'!$D:$D,0),1)</f>
        <v>4</v>
      </c>
      <c r="T661" s="4"/>
      <c r="U661" s="9">
        <f>INDEX('#怪物刷新配置索引'!$F:$F,MATCH(E661&amp;"-"&amp;F661,'#怪物刷新配置索引'!$D:$D,0),1)</f>
        <v>3</v>
      </c>
      <c r="V661" s="4" t="str">
        <f t="shared" si="90"/>
        <v/>
      </c>
      <c r="W661" s="4"/>
      <c r="X661" s="7"/>
      <c r="Y661" s="7"/>
      <c r="Z661" s="28"/>
      <c r="AA661" s="77">
        <f>COUNTIF([3]经验升级表!$C:$C,"&lt;="&amp;SUMIFS($AB$4:AB661,$C$4:C661,C661))</f>
        <v>0</v>
      </c>
      <c r="AB661" s="77">
        <f>IFERROR(INDEX([1]怪物表!$U:$U,MATCH(G661,[1]怪物表!$A:$A,0),1)*S661/U661,0)*AC661</f>
        <v>0</v>
      </c>
      <c r="AC661" s="77">
        <f t="shared" si="91"/>
        <v>30</v>
      </c>
      <c r="AD661" s="77">
        <f>IFERROR(INDEX([1]怪物表!$J:$J,MATCH(G661,[1]怪物表!$A:$A,0),1),0)*AE661</f>
        <v>40</v>
      </c>
      <c r="AE661" s="77">
        <f t="shared" si="92"/>
        <v>40</v>
      </c>
    </row>
    <row r="662" spans="1:46" x14ac:dyDescent="0.45">
      <c r="A662" s="4"/>
      <c r="B662" s="7">
        <v>2993129</v>
      </c>
      <c r="C662" s="6" t="s">
        <v>212</v>
      </c>
      <c r="D662" s="4"/>
      <c r="E662" s="7"/>
      <c r="F662" s="4">
        <v>690</v>
      </c>
      <c r="G662" s="4"/>
      <c r="H662" s="8"/>
      <c r="I662" s="4"/>
      <c r="J662" s="4" t="str">
        <f>IF(I662="","",INDEX([1]怪物阵型表!$B:$B,MATCH(I662,[1]怪物阵型表!$A:$A,0)))</f>
        <v/>
      </c>
      <c r="K662" s="4">
        <v>299317</v>
      </c>
      <c r="L662" s="25" t="str" cm="1">
        <f t="array" ref="L662">INDEX(怪物链表!A:C,MATCH(怪物刷新表!K662&amp;C662,怪物链表!A:A&amp;怪物链表!C:C,),2)</f>
        <v>骤变_高级_100</v>
      </c>
      <c r="M662" s="4" t="str" cm="1">
        <f t="array" ref="M662">INDEX(怪物链表!A:D,MATCH(怪物刷新表!L662&amp;K662,怪物链表!B:B&amp;怪物链表!A:A,),4)</f>
        <v>570-600</v>
      </c>
      <c r="N662" s="4"/>
      <c r="O662" s="4" t="str">
        <f>IF(N662="","",INDEX([2]物品表!$B:$B,MATCH(N662,[2]物品表!$A:$A,0)))</f>
        <v/>
      </c>
      <c r="P662" s="4"/>
      <c r="Q662" s="7" t="s">
        <v>120</v>
      </c>
      <c r="R662" s="7" t="s">
        <v>29</v>
      </c>
      <c r="S662" s="9">
        <v>1</v>
      </c>
      <c r="T662" s="4"/>
      <c r="U662" s="9">
        <v>0</v>
      </c>
      <c r="V662" s="4" t="str">
        <f t="shared" si="90"/>
        <v/>
      </c>
      <c r="W662" s="4"/>
      <c r="X662" s="4"/>
      <c r="Y662" s="4"/>
      <c r="Z662" s="28"/>
      <c r="AA662" s="77">
        <f>COUNTIF([3]经验升级表!$C:$C,"&lt;="&amp;SUMIFS($AB$4:AB662,$C$4:C662,C662))</f>
        <v>0</v>
      </c>
      <c r="AB662" s="77">
        <f>IFERROR(INDEX([1]怪物表!$U:$U,MATCH(G662,[1]怪物表!$A:$A,0),1)*S662/U662,0)*AC662</f>
        <v>0</v>
      </c>
      <c r="AC662" s="77">
        <f t="shared" si="91"/>
        <v>1</v>
      </c>
      <c r="AD662" s="77">
        <f>IFERROR(INDEX([1]怪物表!$J:$J,MATCH(G662,[1]怪物表!$A:$A,0),1),0)*AE662</f>
        <v>0</v>
      </c>
      <c r="AE662" s="77">
        <f t="shared" si="92"/>
        <v>0</v>
      </c>
    </row>
    <row r="663" spans="1:46" x14ac:dyDescent="0.45">
      <c r="A663" s="4"/>
      <c r="B663" s="7">
        <v>2993130</v>
      </c>
      <c r="C663" s="6" t="s">
        <v>212</v>
      </c>
      <c r="D663" s="4"/>
      <c r="E663" s="7"/>
      <c r="F663" s="4">
        <v>690</v>
      </c>
      <c r="G663" s="4"/>
      <c r="H663" s="8"/>
      <c r="I663" s="4"/>
      <c r="J663" s="4" t="str">
        <f>IF(I663="","",INDEX([1]怪物阵型表!$B:$B,MATCH(I663,[1]怪物阵型表!$A:$A,0)))</f>
        <v/>
      </c>
      <c r="K663" s="4">
        <v>299318</v>
      </c>
      <c r="L663" s="25" t="str" cm="1">
        <f t="array" ref="L663">INDEX(怪物链表!A:C,MATCH(怪物刷新表!K663&amp;C663,怪物链表!A:A&amp;怪物链表!C:C,),2)</f>
        <v>骤变_特殊_50</v>
      </c>
      <c r="M663" s="4" t="str" cm="1">
        <f t="array" ref="M663">INDEX(怪物链表!A:D,MATCH(怪物刷新表!L663&amp;K663,怪物链表!B:B&amp;怪物链表!A:A,),4)</f>
        <v>570-600</v>
      </c>
      <c r="N663" s="4"/>
      <c r="O663" s="4" t="str">
        <f>IF(N663="","",INDEX([2]物品表!$B:$B,MATCH(N663,[2]物品表!$A:$A,0)))</f>
        <v/>
      </c>
      <c r="P663" s="4"/>
      <c r="Q663" s="7" t="s">
        <v>120</v>
      </c>
      <c r="R663" s="7" t="s">
        <v>29</v>
      </c>
      <c r="S663" s="9">
        <v>1</v>
      </c>
      <c r="T663" s="4"/>
      <c r="U663" s="9">
        <v>0</v>
      </c>
      <c r="V663" s="4" t="str">
        <f t="shared" si="90"/>
        <v/>
      </c>
      <c r="W663" s="4"/>
      <c r="X663" s="4"/>
      <c r="Y663" s="4"/>
      <c r="Z663" s="28"/>
      <c r="AA663" s="77">
        <f>COUNTIF([3]经验升级表!$C:$C,"&lt;="&amp;SUMIFS($AB$4:AB663,$C$4:C663,C663))</f>
        <v>0</v>
      </c>
      <c r="AB663" s="77">
        <f>IFERROR(INDEX([1]怪物表!$U:$U,MATCH(G663,[1]怪物表!$A:$A,0),1)*S663/U663,0)*AC663</f>
        <v>0</v>
      </c>
      <c r="AC663" s="77">
        <f t="shared" si="91"/>
        <v>1</v>
      </c>
      <c r="AD663" s="77">
        <f>IFERROR(INDEX([1]怪物表!$J:$J,MATCH(G663,[1]怪物表!$A:$A,0),1),0)*AE663</f>
        <v>0</v>
      </c>
      <c r="AE663" s="77">
        <f t="shared" si="92"/>
        <v>0</v>
      </c>
    </row>
    <row r="664" spans="1:46" x14ac:dyDescent="0.45">
      <c r="A664" s="4"/>
      <c r="B664" s="7">
        <v>2993131</v>
      </c>
      <c r="C664" s="6" t="s">
        <v>212</v>
      </c>
      <c r="D664" s="4" t="s">
        <v>208</v>
      </c>
      <c r="E664" s="7">
        <v>50</v>
      </c>
      <c r="F664" s="4" t="s">
        <v>225</v>
      </c>
      <c r="G664" s="4">
        <f>IF(I664="",SUMIFS([1]怪物表!$A:$A,[1]怪物表!$B:$B,C664,[1]怪物表!$C:$C,D664),"")</f>
        <v>1299309</v>
      </c>
      <c r="H664" s="8" t="str">
        <f>IF(G664="","",INDEX([1]怪物表!$C:$C,MATCH(G664,[1]怪物表!$A:$A,0)))</f>
        <v>盾兵2（红）</v>
      </c>
      <c r="I664" s="4"/>
      <c r="J664" s="4" t="str">
        <f>IF(I664="","",INDEX([1]怪物阵型表!$B:$B,MATCH(I664,[1]怪物阵型表!$A:$A,0)))</f>
        <v/>
      </c>
      <c r="K664" s="4"/>
      <c r="L664" s="4"/>
      <c r="M664" s="4"/>
      <c r="N664" s="4"/>
      <c r="O664" s="4" t="str">
        <f>IF(N664="","",INDEX([2]物品表!$B:$B,MATCH(N664,[2]物品表!$A:$A,0)))</f>
        <v/>
      </c>
      <c r="P664" s="4"/>
      <c r="Q664" s="7" t="s">
        <v>31</v>
      </c>
      <c r="R664" s="7" t="s">
        <v>29</v>
      </c>
      <c r="S664" s="9">
        <f>INDEX('#怪物刷新配置索引'!$E:$E,MATCH(E664&amp;"-"&amp;F664,'#怪物刷新配置索引'!$D:$D,0),1)</f>
        <v>5</v>
      </c>
      <c r="T664" s="4"/>
      <c r="U664" s="9">
        <f>INDEX('#怪物刷新配置索引'!$F:$F,MATCH(E664&amp;"-"&amp;F664,'#怪物刷新配置索引'!$D:$D,0),1)</f>
        <v>3</v>
      </c>
      <c r="V664" s="4" t="str">
        <f t="shared" ref="V664:V666" si="93">IF(W664=1,"TID_Survivor_Notice_Occur_2",IF(W664=2,"TID_Survivor_Notice_Occur_1",""))</f>
        <v/>
      </c>
      <c r="W664" s="4"/>
      <c r="X664" s="4"/>
      <c r="Y664" s="7"/>
      <c r="Z664" s="28"/>
      <c r="AA664" s="77">
        <f>COUNTIF([3]经验升级表!$C:$C,"&lt;="&amp;SUMIFS($AB$4:AB664,$C$4:C664,C664))</f>
        <v>0</v>
      </c>
      <c r="AB664" s="77">
        <f>IFERROR(INDEX([1]怪物表!$U:$U,MATCH(G664,[1]怪物表!$A:$A,0),1)*S664/U664,0)*AC664</f>
        <v>0</v>
      </c>
      <c r="AC664" s="77">
        <f t="shared" si="91"/>
        <v>30</v>
      </c>
      <c r="AD664" s="77">
        <f>IFERROR(INDEX([1]怪物表!$J:$J,MATCH(G664,[1]怪物表!$A:$A,0),1),0)*AE664</f>
        <v>50</v>
      </c>
      <c r="AE664" s="77">
        <f t="shared" si="92"/>
        <v>50</v>
      </c>
    </row>
    <row r="665" spans="1:46" x14ac:dyDescent="0.45">
      <c r="A665" s="4"/>
      <c r="B665" s="7">
        <v>2993132</v>
      </c>
      <c r="C665" s="6" t="s">
        <v>212</v>
      </c>
      <c r="D665" s="4" t="s">
        <v>208</v>
      </c>
      <c r="E665" s="7">
        <v>120</v>
      </c>
      <c r="F665" s="4" t="s">
        <v>225</v>
      </c>
      <c r="G665" s="4">
        <f>IF(I665="",SUMIFS([1]怪物表!$A:$A,[1]怪物表!$B:$B,C665,[1]怪物表!$C:$C,D665),"")</f>
        <v>1299309</v>
      </c>
      <c r="H665" s="8" t="str">
        <f>IF(G665="","",INDEX([1]怪物表!$C:$C,MATCH(G665,[1]怪物表!$A:$A,0)))</f>
        <v>盾兵2（红）</v>
      </c>
      <c r="I665" s="4"/>
      <c r="J665" s="4" t="str">
        <f>IF(I665="","",INDEX([1]怪物阵型表!$B:$B,MATCH(I665,[1]怪物阵型表!$A:$A,0)))</f>
        <v/>
      </c>
      <c r="K665" s="4"/>
      <c r="L665" s="4"/>
      <c r="M665" s="4"/>
      <c r="N665" s="4"/>
      <c r="O665" s="4" t="str">
        <f>IF(N665="","",INDEX([2]物品表!$B:$B,MATCH(N665,[2]物品表!$A:$A,0)))</f>
        <v/>
      </c>
      <c r="P665" s="4"/>
      <c r="Q665" s="7" t="s">
        <v>31</v>
      </c>
      <c r="R665" s="7" t="s">
        <v>29</v>
      </c>
      <c r="S665" s="9">
        <f>INDEX('#怪物刷新配置索引'!$E:$E,MATCH(E665&amp;"-"&amp;F665,'#怪物刷新配置索引'!$D:$D,0),1)</f>
        <v>4</v>
      </c>
      <c r="T665" s="4"/>
      <c r="U665" s="9">
        <f>INDEX('#怪物刷新配置索引'!$F:$F,MATCH(E665&amp;"-"&amp;F665,'#怪物刷新配置索引'!$D:$D,0),1)</f>
        <v>1</v>
      </c>
      <c r="V665" s="4" t="str">
        <f t="shared" si="93"/>
        <v/>
      </c>
      <c r="W665" s="4"/>
      <c r="X665" s="4"/>
      <c r="Y665" s="4"/>
      <c r="Z665" s="28"/>
      <c r="AA665" s="77">
        <f>COUNTIF([3]经验升级表!$C:$C,"&lt;="&amp;SUMIFS($AB$4:AB665,$C$4:C665,C665))</f>
        <v>0</v>
      </c>
      <c r="AB665" s="77">
        <f>IFERROR(INDEX([1]怪物表!$U:$U,MATCH(G665,[1]怪物表!$A:$A,0),1)*S665/U665,0)*AC665</f>
        <v>0</v>
      </c>
      <c r="AC665" s="77">
        <f t="shared" si="91"/>
        <v>30</v>
      </c>
      <c r="AD665" s="77">
        <f>IFERROR(INDEX([1]怪物表!$J:$J,MATCH(G665,[1]怪物表!$A:$A,0),1),0)*AE665</f>
        <v>120</v>
      </c>
      <c r="AE665" s="77">
        <f t="shared" si="92"/>
        <v>120</v>
      </c>
    </row>
    <row r="666" spans="1:46" x14ac:dyDescent="0.45">
      <c r="A666" s="4"/>
      <c r="B666" s="7">
        <v>2993133</v>
      </c>
      <c r="C666" s="6" t="s">
        <v>212</v>
      </c>
      <c r="D666" s="4" t="s">
        <v>208</v>
      </c>
      <c r="E666" s="7">
        <v>120</v>
      </c>
      <c r="F666" s="4" t="s">
        <v>225</v>
      </c>
      <c r="G666" s="4">
        <f>IF(I666="",SUMIFS([1]怪物表!$A:$A,[1]怪物表!$B:$B,C666,[1]怪物表!$C:$C,D666),"")</f>
        <v>1299309</v>
      </c>
      <c r="H666" s="8" t="str">
        <f>IF(G666="","",INDEX([1]怪物表!$C:$C,MATCH(G666,[1]怪物表!$A:$A,0)))</f>
        <v>盾兵2（红）</v>
      </c>
      <c r="I666" s="4"/>
      <c r="J666" s="4" t="str">
        <f>IF(I666="","",INDEX([1]怪物阵型表!$B:$B,MATCH(I666,[1]怪物阵型表!$A:$A,0)))</f>
        <v/>
      </c>
      <c r="K666" s="4"/>
      <c r="L666" s="4"/>
      <c r="M666" s="4"/>
      <c r="N666" s="4"/>
      <c r="O666" s="4" t="str">
        <f>IF(N666="","",INDEX([2]物品表!$B:$B,MATCH(N666,[2]物品表!$A:$A,0)))</f>
        <v/>
      </c>
      <c r="P666" s="4"/>
      <c r="Q666" s="7" t="s">
        <v>31</v>
      </c>
      <c r="R666" s="7" t="s">
        <v>29</v>
      </c>
      <c r="S666" s="9">
        <f>INDEX('#怪物刷新配置索引'!$E:$E,MATCH(E666&amp;"-"&amp;F666,'#怪物刷新配置索引'!$D:$D,0),1)</f>
        <v>4</v>
      </c>
      <c r="T666" s="4"/>
      <c r="U666" s="9">
        <f>INDEX('#怪物刷新配置索引'!$F:$F,MATCH(E666&amp;"-"&amp;F666,'#怪物刷新配置索引'!$D:$D,0),1)</f>
        <v>1</v>
      </c>
      <c r="V666" s="4" t="str">
        <f t="shared" si="93"/>
        <v/>
      </c>
      <c r="W666" s="4"/>
      <c r="X666" s="4"/>
      <c r="Y666" s="4"/>
      <c r="Z666" s="28"/>
      <c r="AA666" s="77">
        <f>COUNTIF([3]经验升级表!$C:$C,"&lt;="&amp;SUMIFS($AB$4:AB666,$C$4:C666,C666))</f>
        <v>0</v>
      </c>
      <c r="AB666" s="77">
        <f>IFERROR(INDEX([1]怪物表!$U:$U,MATCH(G666,[1]怪物表!$A:$A,0),1)*S666/U666,0)*AC666</f>
        <v>0</v>
      </c>
      <c r="AC666" s="77">
        <f t="shared" si="91"/>
        <v>30</v>
      </c>
      <c r="AD666" s="77">
        <f>IFERROR(INDEX([1]怪物表!$J:$J,MATCH(G666,[1]怪物表!$A:$A,0),1),0)*AE666</f>
        <v>120</v>
      </c>
      <c r="AE666" s="77">
        <f t="shared" si="92"/>
        <v>120</v>
      </c>
    </row>
    <row r="667" spans="1:46" s="47" customFormat="1" x14ac:dyDescent="0.45">
      <c r="A667" s="81"/>
      <c r="B667" s="82">
        <v>2993134</v>
      </c>
      <c r="C667" s="83" t="s">
        <v>212</v>
      </c>
      <c r="D667" s="81" t="s">
        <v>210</v>
      </c>
      <c r="E667" s="82"/>
      <c r="F667" s="81">
        <v>720</v>
      </c>
      <c r="G667" s="81">
        <f>IF(I667="",SUMIFS([1]怪物表!$A:$A,[1]怪物表!$B:$B,C667,[1]怪物表!$C:$C,D667),"")</f>
        <v>1299313</v>
      </c>
      <c r="H667" s="84" t="str">
        <f>IF(G667="","",INDEX([1]怪物表!$C:$C,MATCH(G667,[1]怪物表!$A:$A,0)))</f>
        <v>蛮族百夫长</v>
      </c>
      <c r="I667" s="81" t="s">
        <v>54</v>
      </c>
      <c r="J667" s="81" t="str">
        <f>IF(I667="","",INDEX([1]怪物阵型表!$B:$B,MATCH(I667,[1]怪物阵型表!$A:$A,0)))</f>
        <v/>
      </c>
      <c r="K667" s="81"/>
      <c r="L667" s="81"/>
      <c r="M667" s="81"/>
      <c r="N667" s="81"/>
      <c r="O667" s="81" t="str">
        <f>IF(N667="","",INDEX([2]物品表!$B:$B,MATCH(N667,[2]物品表!$A:$A,0)))</f>
        <v/>
      </c>
      <c r="P667" s="81"/>
      <c r="Q667" s="82" t="s">
        <v>120</v>
      </c>
      <c r="R667" s="82" t="s">
        <v>29</v>
      </c>
      <c r="S667" s="85">
        <v>1</v>
      </c>
      <c r="T667" s="81"/>
      <c r="U667" s="85">
        <v>0</v>
      </c>
      <c r="V667" s="81" t="str">
        <f t="shared" si="90"/>
        <v>TID_Survivor_Notice_Occur_1</v>
      </c>
      <c r="W667" s="81">
        <v>2</v>
      </c>
      <c r="X667" s="81"/>
      <c r="Y667" s="81"/>
      <c r="Z667" s="86"/>
      <c r="AA667" s="77">
        <f>COUNTIF([3]经验升级表!$C:$C,"&lt;="&amp;SUMIFS($AB$4:AB667,$C$4:C667,C667))</f>
        <v>0</v>
      </c>
      <c r="AB667" s="77">
        <f>IFERROR(INDEX([1]怪物表!$U:$U,MATCH(G667,[1]怪物表!$A:$A,0),1)*S667/U667,0)*AC667</f>
        <v>0</v>
      </c>
      <c r="AC667" s="77">
        <f t="shared" si="91"/>
        <v>1</v>
      </c>
      <c r="AD667" s="77">
        <f>IFERROR(INDEX([1]怪物表!$J:$J,MATCH(G667,[1]怪物表!$A:$A,0),1),0)*AE667</f>
        <v>0</v>
      </c>
      <c r="AE667" s="77">
        <f t="shared" si="92"/>
        <v>0</v>
      </c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</row>
    <row r="668" spans="1:46" x14ac:dyDescent="0.45">
      <c r="A668" s="4"/>
      <c r="B668" s="7">
        <v>2993901</v>
      </c>
      <c r="C668" s="6" t="s">
        <v>212</v>
      </c>
      <c r="D668" s="4" t="s">
        <v>142</v>
      </c>
      <c r="E668" s="7"/>
      <c r="F668" s="4">
        <v>0</v>
      </c>
      <c r="G668" s="4"/>
      <c r="H668" s="8" t="str">
        <f>IF(G668="","",INDEX([1]怪物表!$C:$C,MATCH(G668,[1]怪物表!$A:$A,0)))</f>
        <v/>
      </c>
      <c r="I668" s="4"/>
      <c r="J668" s="4" t="str">
        <f>IF(I668="","",INDEX([1]怪物阵型表!$B:$B,MATCH(I668,[1]怪物阵型表!$A:$A,0)))</f>
        <v/>
      </c>
      <c r="K668" s="4"/>
      <c r="L668" s="4"/>
      <c r="M668" s="4"/>
      <c r="N668" s="4">
        <v>4</v>
      </c>
      <c r="O668" s="4" t="str">
        <f>IF(N668="","",INDEX([2]物品表!$B:$B,MATCH(N668,[2]物品表!$A:$A,0)))</f>
        <v>Survivor_Item_3</v>
      </c>
      <c r="P668" s="4"/>
      <c r="Q668" s="7" t="s">
        <v>302</v>
      </c>
      <c r="R668" s="7" t="s">
        <v>29</v>
      </c>
      <c r="S668" s="9">
        <v>8</v>
      </c>
      <c r="T668" s="4"/>
      <c r="U668" s="9">
        <v>0</v>
      </c>
      <c r="V668" s="4" t="str">
        <f t="shared" si="90"/>
        <v/>
      </c>
      <c r="W668" s="4"/>
      <c r="X668" s="4"/>
      <c r="Y668" s="4"/>
      <c r="Z668" s="28"/>
      <c r="AA668" s="77">
        <f>COUNTIF([3]经验升级表!$C:$C,"&lt;="&amp;SUMIFS($AB$4:AB668,$C$4:C668,C668))</f>
        <v>0</v>
      </c>
      <c r="AB668" s="77">
        <f>IFERROR(INDEX([1]怪物表!$U:$U,MATCH(G668,[1]怪物表!$A:$A,0),1)*S668/U668,0)*AC668</f>
        <v>0</v>
      </c>
      <c r="AC668" s="77">
        <f t="shared" si="91"/>
        <v>1</v>
      </c>
      <c r="AD668" s="77">
        <f>IFERROR(INDEX([1]怪物表!$J:$J,MATCH(G668,[1]怪物表!$A:$A,0),1),0)*AE668</f>
        <v>0</v>
      </c>
      <c r="AE668" s="77">
        <f t="shared" si="92"/>
        <v>0</v>
      </c>
    </row>
    <row r="669" spans="1:46" x14ac:dyDescent="0.45">
      <c r="A669" s="4"/>
      <c r="B669" s="7">
        <v>2993902</v>
      </c>
      <c r="C669" s="6" t="s">
        <v>212</v>
      </c>
      <c r="D669" s="4" t="s">
        <v>47</v>
      </c>
      <c r="E669" s="7"/>
      <c r="F669" s="4" t="s">
        <v>204</v>
      </c>
      <c r="G669" s="4"/>
      <c r="H669" s="8" t="str">
        <f>IF(G669="","",INDEX([1]怪物表!$C:$C,MATCH(G669,[1]怪物表!$A:$A,0)))</f>
        <v/>
      </c>
      <c r="I669" s="4"/>
      <c r="J669" s="4" t="str">
        <f>IF(I669="","",INDEX([1]怪物阵型表!$B:$B,MATCH(I669,[1]怪物阵型表!$A:$A,0)))</f>
        <v/>
      </c>
      <c r="K669" s="4"/>
      <c r="L669" s="4"/>
      <c r="M669" s="4"/>
      <c r="N669" s="4">
        <v>17</v>
      </c>
      <c r="O669" s="4" t="str">
        <f>IF(N669="","",INDEX([2]物品表!$B:$B,MATCH(N669,[2]物品表!$A:$A,0)))</f>
        <v>Survivor_Item_8</v>
      </c>
      <c r="P669" s="4"/>
      <c r="Q669" s="7" t="s">
        <v>107</v>
      </c>
      <c r="R669" s="7" t="s">
        <v>29</v>
      </c>
      <c r="S669" s="9">
        <v>1</v>
      </c>
      <c r="T669" s="4"/>
      <c r="U669" s="9">
        <v>16</v>
      </c>
      <c r="V669" s="4" t="str">
        <f t="shared" si="90"/>
        <v/>
      </c>
      <c r="W669" s="4"/>
      <c r="X669" s="4"/>
      <c r="Y669" s="4"/>
      <c r="Z669" s="28"/>
      <c r="AA669" s="77">
        <f>COUNTIF([3]经验升级表!$C:$C,"&lt;="&amp;SUMIFS($AB$4:AB669,$C$4:C669,C669))</f>
        <v>0</v>
      </c>
      <c r="AB669" s="77">
        <f>IFERROR(INDEX([1]怪物表!$U:$U,MATCH(G669,[1]怪物表!$A:$A,0),1)*S669/U669,0)*AC669</f>
        <v>0</v>
      </c>
      <c r="AC669" s="77">
        <f t="shared" si="91"/>
        <v>570</v>
      </c>
      <c r="AD669" s="77">
        <f>IFERROR(INDEX([1]怪物表!$J:$J,MATCH(G669,[1]怪物表!$A:$A,0),1),0)*AE669</f>
        <v>0</v>
      </c>
      <c r="AE669" s="77">
        <f t="shared" si="92"/>
        <v>36</v>
      </c>
    </row>
    <row r="670" spans="1:46" x14ac:dyDescent="0.45">
      <c r="A670" s="4"/>
      <c r="B670" s="7">
        <v>2993903</v>
      </c>
      <c r="C670" s="6" t="s">
        <v>212</v>
      </c>
      <c r="D670" s="4" t="s">
        <v>51</v>
      </c>
      <c r="E670" s="7"/>
      <c r="F670" s="4" t="s">
        <v>205</v>
      </c>
      <c r="G670" s="4"/>
      <c r="H670" s="8" t="str">
        <f>IF(G670="","",INDEX([1]怪物表!$C:$C,MATCH(G670,[1]怪物表!$A:$A,0)))</f>
        <v/>
      </c>
      <c r="I670" s="4"/>
      <c r="J670" s="4" t="str">
        <f>IF(I670="","",INDEX([1]怪物阵型表!$B:$B,MATCH(I670,[1]怪物阵型表!$A:$A,0)))</f>
        <v/>
      </c>
      <c r="K670" s="4"/>
      <c r="L670" s="4"/>
      <c r="M670" s="4"/>
      <c r="N670" s="4">
        <v>3003</v>
      </c>
      <c r="O670" s="4" t="str">
        <f>IF(N670="","",INDEX([2]物品表!$B:$B,MATCH(N670,[2]物品表!$A:$A,0)))</f>
        <v>Survivor_Item_8</v>
      </c>
      <c r="P670" s="4"/>
      <c r="Q670" s="7" t="s">
        <v>107</v>
      </c>
      <c r="R670" s="7" t="s">
        <v>29</v>
      </c>
      <c r="S670" s="9">
        <v>1</v>
      </c>
      <c r="T670" s="4"/>
      <c r="U670" s="9">
        <v>16</v>
      </c>
      <c r="V670" s="4" t="str">
        <f t="shared" si="90"/>
        <v/>
      </c>
      <c r="W670" s="4"/>
      <c r="X670" s="4"/>
      <c r="Y670" s="4"/>
      <c r="Z670" s="28"/>
      <c r="AA670" s="77">
        <f>COUNTIF([3]经验升级表!$C:$C,"&lt;="&amp;SUMIFS($AB$4:AB670,$C$4:C670,C670))</f>
        <v>0</v>
      </c>
      <c r="AB670" s="77">
        <f>IFERROR(INDEX([1]怪物表!$U:$U,MATCH(G670,[1]怪物表!$A:$A,0),1)*S670/U670,0)*AC670</f>
        <v>0</v>
      </c>
      <c r="AC670" s="77">
        <f t="shared" si="91"/>
        <v>580</v>
      </c>
      <c r="AD670" s="77">
        <f>IFERROR(INDEX([1]怪物表!$J:$J,MATCH(G670,[1]怪物表!$A:$A,0),1),0)*AE670</f>
        <v>0</v>
      </c>
      <c r="AE670" s="77">
        <f t="shared" si="92"/>
        <v>37</v>
      </c>
    </row>
    <row r="671" spans="1:46" x14ac:dyDescent="0.45">
      <c r="A671" s="4"/>
      <c r="B671" s="7">
        <v>2993904</v>
      </c>
      <c r="C671" s="6" t="s">
        <v>206</v>
      </c>
      <c r="D671" s="4" t="s">
        <v>383</v>
      </c>
      <c r="E671" s="7"/>
      <c r="F671" s="4">
        <v>180</v>
      </c>
      <c r="G671" s="81">
        <f>IF(I671="",SUMIFS([1]怪物表!$A:$A,[1]怪物表!$B:$B,C671,[1]怪物表!$C:$C,D671),"")</f>
        <v>1299117</v>
      </c>
      <c r="H671" s="84" t="str">
        <f>IF(G671="","",INDEX([1]怪物表!$C:$C,MATCH(G671,[1]怪物表!$A:$A,0)))</f>
        <v>塔罗牌_狼</v>
      </c>
      <c r="I671" s="4"/>
      <c r="J671" s="4"/>
      <c r="K671" s="4"/>
      <c r="L671" s="4"/>
      <c r="M671" s="4"/>
      <c r="N671" s="4"/>
      <c r="O671" s="4"/>
      <c r="P671" s="4" t="b">
        <v>1</v>
      </c>
      <c r="Q671" s="82" t="s">
        <v>120</v>
      </c>
      <c r="R671" s="82" t="s">
        <v>29</v>
      </c>
      <c r="S671" s="85">
        <v>1</v>
      </c>
      <c r="T671" s="81"/>
      <c r="U671" s="85">
        <v>0</v>
      </c>
      <c r="V671" s="4"/>
      <c r="W671" s="4"/>
      <c r="X671" s="4"/>
      <c r="Y671" s="4"/>
      <c r="Z671" s="28"/>
      <c r="AA671" s="77"/>
      <c r="AB671" s="77"/>
      <c r="AC671" s="77"/>
      <c r="AD671" s="77"/>
      <c r="AE671" s="77"/>
    </row>
    <row r="672" spans="1:46" x14ac:dyDescent="0.45">
      <c r="A672" s="4"/>
      <c r="B672" s="7">
        <v>2993905</v>
      </c>
      <c r="C672" s="6" t="s">
        <v>206</v>
      </c>
      <c r="D672" s="4" t="s">
        <v>383</v>
      </c>
      <c r="E672" s="7"/>
      <c r="F672" s="4">
        <v>300</v>
      </c>
      <c r="G672" s="81">
        <f>IF(I672="",SUMIFS([1]怪物表!$A:$A,[1]怪物表!$B:$B,C672,[1]怪物表!$C:$C,D672),"")</f>
        <v>1299117</v>
      </c>
      <c r="H672" s="84" t="str">
        <f>IF(G672="","",INDEX([1]怪物表!$C:$C,MATCH(G672,[1]怪物表!$A:$A,0)))</f>
        <v>塔罗牌_狼</v>
      </c>
      <c r="I672" s="4"/>
      <c r="J672" s="4"/>
      <c r="K672" s="4"/>
      <c r="L672" s="4"/>
      <c r="M672" s="4"/>
      <c r="N672" s="4"/>
      <c r="O672" s="4"/>
      <c r="P672" s="4" t="b">
        <v>1</v>
      </c>
      <c r="Q672" s="82" t="s">
        <v>120</v>
      </c>
      <c r="R672" s="82" t="s">
        <v>29</v>
      </c>
      <c r="S672" s="85">
        <v>1</v>
      </c>
      <c r="T672" s="81"/>
      <c r="U672" s="85">
        <v>0</v>
      </c>
      <c r="V672" s="4"/>
      <c r="W672" s="4"/>
      <c r="X672" s="4"/>
      <c r="Y672" s="4"/>
      <c r="Z672" s="28"/>
      <c r="AA672" s="77"/>
      <c r="AB672" s="77"/>
      <c r="AC672" s="77"/>
      <c r="AD672" s="77"/>
      <c r="AE672" s="77"/>
    </row>
    <row r="673" spans="1:46" s="44" customFormat="1" x14ac:dyDescent="0.45">
      <c r="A673" s="15">
        <v>2994</v>
      </c>
      <c r="B673" s="16">
        <v>2994001</v>
      </c>
      <c r="C673" s="17" t="s">
        <v>348</v>
      </c>
      <c r="D673" s="15" t="s">
        <v>122</v>
      </c>
      <c r="E673" s="15">
        <v>5</v>
      </c>
      <c r="F673" s="15">
        <v>0</v>
      </c>
      <c r="G673" s="15">
        <f>IF(I673="",SUMIFS([1]怪物表!$A:$A,[1]怪物表!$B:$B,C673,[1]怪物表!$C:$C,D673),"")</f>
        <v>1299402</v>
      </c>
      <c r="H673" s="18" t="str">
        <f>IF(G673="","",INDEX([1]怪物表!$C:$C,MATCH(G673,[1]怪物表!$A:$A,0)))</f>
        <v>小狼</v>
      </c>
      <c r="I673" s="15"/>
      <c r="J673" s="15" t="str">
        <f>IF(I673="","",INDEX([1]怪物阵型表!$B:$B,MATCH(I673,[1]怪物阵型表!$A:$A,0)))</f>
        <v/>
      </c>
      <c r="K673" s="15"/>
      <c r="L673" s="15"/>
      <c r="M673" s="15"/>
      <c r="N673" s="16"/>
      <c r="O673" s="16" t="str">
        <f>IF(N673="","",INDEX([2]物品表!$B:$B,MATCH(N673,[2]物品表!$A:$A,0)))</f>
        <v/>
      </c>
      <c r="P673" s="16"/>
      <c r="Q673" s="16" t="s">
        <v>107</v>
      </c>
      <c r="R673" s="16" t="s">
        <v>29</v>
      </c>
      <c r="S673" s="19">
        <v>5</v>
      </c>
      <c r="T673" s="15"/>
      <c r="U673" s="19">
        <v>0</v>
      </c>
      <c r="V673" s="15" t="str">
        <f t="shared" si="90"/>
        <v/>
      </c>
      <c r="W673" s="15"/>
      <c r="X673" s="15"/>
      <c r="Y673" s="15"/>
      <c r="Z673" s="76"/>
      <c r="AA673" s="77">
        <f>COUNTIF([3]经验升级表!$C:$C,"&lt;="&amp;SUMIFS($AB$4:AB673,$C$4:C673,C673))</f>
        <v>0</v>
      </c>
      <c r="AB673" s="77">
        <f>IFERROR(INDEX([1]怪物表!$U:$U,MATCH(G673,[1]怪物表!$A:$A,0),1)*S673/U673,0)*AC673</f>
        <v>0</v>
      </c>
      <c r="AC673" s="77">
        <f t="shared" si="91"/>
        <v>1</v>
      </c>
      <c r="AD673" s="77">
        <f>IFERROR(INDEX([1]怪物表!$J:$J,MATCH(G673,[1]怪物表!$A:$A,0),1),0)*AE673</f>
        <v>0</v>
      </c>
      <c r="AE673" s="77">
        <f t="shared" si="92"/>
        <v>0</v>
      </c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</row>
    <row r="674" spans="1:46" x14ac:dyDescent="0.45">
      <c r="A674" s="4"/>
      <c r="B674" s="7">
        <v>2994002</v>
      </c>
      <c r="C674" s="6" t="s">
        <v>348</v>
      </c>
      <c r="D674" s="4" t="s">
        <v>122</v>
      </c>
      <c r="E674" s="4">
        <v>10</v>
      </c>
      <c r="F674" s="4" t="s">
        <v>30</v>
      </c>
      <c r="G674" s="4">
        <f>IF(I674="",SUMIFS([1]怪物表!$A:$A,[1]怪物表!$B:$B,C674,[1]怪物表!$C:$C,D674),"")</f>
        <v>1299402</v>
      </c>
      <c r="H674" s="8" t="str">
        <f>IF(G674="","",INDEX([1]怪物表!$C:$C,MATCH(G674,[1]怪物表!$A:$A,0)))</f>
        <v>小狼</v>
      </c>
      <c r="I674" s="4"/>
      <c r="J674" s="4" t="str">
        <f>IF(I674="","",INDEX([1]怪物阵型表!$B:$B,MATCH(I674,[1]怪物阵型表!$A:$A,0)))</f>
        <v/>
      </c>
      <c r="K674" s="4"/>
      <c r="L674" s="4"/>
      <c r="M674" s="4"/>
      <c r="N674" s="4"/>
      <c r="O674" s="4" t="str">
        <f>IF(N674="","",INDEX([2]物品表!$B:$B,MATCH(N674,[2]物品表!$A:$A,0)))</f>
        <v/>
      </c>
      <c r="P674" s="4"/>
      <c r="Q674" s="7" t="s">
        <v>31</v>
      </c>
      <c r="R674" s="7" t="s">
        <v>29</v>
      </c>
      <c r="S674" s="9">
        <f>INDEX('#怪物刷新配置索引'!$E:$E,MATCH(E674&amp;"-"&amp;F674,'#怪物刷新配置索引'!$D:$D,0),1)</f>
        <v>1</v>
      </c>
      <c r="T674" s="4"/>
      <c r="U674" s="9">
        <f>INDEX('#怪物刷新配置索引'!$F:$F,MATCH(E674&amp;"-"&amp;F674,'#怪物刷新配置索引'!$D:$D,0),1)</f>
        <v>3</v>
      </c>
      <c r="V674" s="4" t="str">
        <f t="shared" si="90"/>
        <v/>
      </c>
      <c r="W674" s="4"/>
      <c r="X674" s="4"/>
      <c r="Y674" s="4"/>
      <c r="Z674" s="28"/>
      <c r="AA674" s="77">
        <f>COUNTIF([3]经验升级表!$C:$C,"&lt;="&amp;SUMIFS($AB$4:AB674,$C$4:C674,C674))</f>
        <v>0</v>
      </c>
      <c r="AB674" s="77">
        <f>IFERROR(INDEX([1]怪物表!$U:$U,MATCH(G674,[1]怪物表!$A:$A,0),1)*S674/U674,0)*AC674</f>
        <v>0</v>
      </c>
      <c r="AC674" s="77">
        <f t="shared" si="91"/>
        <v>30</v>
      </c>
      <c r="AD674" s="77">
        <f>IFERROR(INDEX([1]怪物表!$J:$J,MATCH(G674,[1]怪物表!$A:$A,0),1),0)*AE674</f>
        <v>10</v>
      </c>
      <c r="AE674" s="77">
        <f t="shared" si="92"/>
        <v>10</v>
      </c>
    </row>
    <row r="675" spans="1:46" x14ac:dyDescent="0.45">
      <c r="A675" s="4"/>
      <c r="B675" s="7">
        <v>2994003</v>
      </c>
      <c r="C675" s="6" t="s">
        <v>348</v>
      </c>
      <c r="D675" s="4" t="s">
        <v>122</v>
      </c>
      <c r="E675" s="4">
        <v>20</v>
      </c>
      <c r="F675" s="4" t="s">
        <v>30</v>
      </c>
      <c r="G675" s="4">
        <f>IF(I675="",SUMIFS([1]怪物表!$A:$A,[1]怪物表!$B:$B,C675,[1]怪物表!$C:$C,D675),"")</f>
        <v>1299402</v>
      </c>
      <c r="H675" s="8" t="str">
        <f>IF(G675="","",INDEX([1]怪物表!$C:$C,MATCH(G675,[1]怪物表!$A:$A,0)))</f>
        <v>小狼</v>
      </c>
      <c r="I675" s="4"/>
      <c r="J675" s="4" t="str">
        <f>IF(I675="","",INDEX([1]怪物阵型表!$B:$B,MATCH(I675,[1]怪物阵型表!$A:$A,0)))</f>
        <v/>
      </c>
      <c r="K675" s="4"/>
      <c r="L675" s="4"/>
      <c r="M675" s="4"/>
      <c r="N675" s="4"/>
      <c r="O675" s="4" t="str">
        <f>IF(N675="","",INDEX([2]物品表!$B:$B,MATCH(N675,[2]物品表!$A:$A,0)))</f>
        <v/>
      </c>
      <c r="P675" s="4"/>
      <c r="Q675" s="7" t="s">
        <v>31</v>
      </c>
      <c r="R675" s="7" t="s">
        <v>29</v>
      </c>
      <c r="S675" s="9">
        <f>INDEX('#怪物刷新配置索引'!$E:$E,MATCH(E675&amp;"-"&amp;F675,'#怪物刷新配置索引'!$D:$D,0),1)</f>
        <v>2</v>
      </c>
      <c r="T675" s="4"/>
      <c r="U675" s="9">
        <f>INDEX('#怪物刷新配置索引'!$F:$F,MATCH(E675&amp;"-"&amp;F675,'#怪物刷新配置索引'!$D:$D,0),1)</f>
        <v>3</v>
      </c>
      <c r="V675" s="4" t="str">
        <f t="shared" si="90"/>
        <v/>
      </c>
      <c r="W675" s="4"/>
      <c r="X675" s="4"/>
      <c r="Y675" s="4"/>
      <c r="Z675" s="28"/>
      <c r="AA675" s="77">
        <f>COUNTIF([3]经验升级表!$C:$C,"&lt;="&amp;SUMIFS($AB$4:AB675,$C$4:C675,C675))</f>
        <v>0</v>
      </c>
      <c r="AB675" s="77">
        <f>IFERROR(INDEX([1]怪物表!$U:$U,MATCH(G675,[1]怪物表!$A:$A,0),1)*S675/U675,0)*AC675</f>
        <v>0</v>
      </c>
      <c r="AC675" s="77">
        <f t="shared" si="91"/>
        <v>30</v>
      </c>
      <c r="AD675" s="77">
        <f>IFERROR(INDEX([1]怪物表!$J:$J,MATCH(G675,[1]怪物表!$A:$A,0),1),0)*AE675</f>
        <v>20</v>
      </c>
      <c r="AE675" s="77">
        <f t="shared" si="92"/>
        <v>20</v>
      </c>
    </row>
    <row r="676" spans="1:46" x14ac:dyDescent="0.45">
      <c r="A676" s="4"/>
      <c r="B676" s="7">
        <v>2994004</v>
      </c>
      <c r="C676" s="6" t="s">
        <v>348</v>
      </c>
      <c r="D676" s="4"/>
      <c r="E676" s="7"/>
      <c r="F676" s="4">
        <v>30</v>
      </c>
      <c r="G676" s="4" t="str">
        <f>IF(I676="",SUMIFS([1]怪物表!$A:$A,[1]怪物表!$B:$B,C676,[1]怪物表!$C:$C,D676),"")</f>
        <v/>
      </c>
      <c r="H676" s="8" t="str">
        <f>IF(G676="","",INDEX([1]怪物表!$C:$C,MATCH(G676,[1]怪物表!$A:$A,0)))</f>
        <v/>
      </c>
      <c r="I676" s="4">
        <v>299401</v>
      </c>
      <c r="J676" s="4" t="str">
        <f>IF(I676="","",INDEX([1]怪物阵型表!$B:$B,MATCH(I676,[1]怪物阵型表!$A:$A,0)))</f>
        <v>冲锋阵型</v>
      </c>
      <c r="K676" s="4"/>
      <c r="L676" s="4"/>
      <c r="M676" s="4"/>
      <c r="N676" s="4"/>
      <c r="O676" s="4" t="str">
        <f>IF(N676="","",INDEX([2]物品表!$B:$B,MATCH(N676,[2]物品表!$A:$A,0)))</f>
        <v/>
      </c>
      <c r="P676" s="4"/>
      <c r="Q676" s="7" t="s">
        <v>309</v>
      </c>
      <c r="R676" s="7" t="s">
        <v>29</v>
      </c>
      <c r="S676" s="9">
        <v>1</v>
      </c>
      <c r="T676" s="4"/>
      <c r="U676" s="9">
        <v>0</v>
      </c>
      <c r="V676" s="4" t="str">
        <f t="shared" si="90"/>
        <v/>
      </c>
      <c r="W676" s="4"/>
      <c r="X676" s="4"/>
      <c r="Y676" s="4"/>
      <c r="Z676" s="28"/>
      <c r="AA676" s="77">
        <f>COUNTIF([3]经验升级表!$C:$C,"&lt;="&amp;SUMIFS($AB$4:AB676,$C$4:C676,C676))</f>
        <v>0</v>
      </c>
      <c r="AB676" s="77">
        <f>IFERROR(INDEX([1]怪物表!$U:$U,MATCH(G676,[1]怪物表!$A:$A,0),1)*S676/U676,0)*AC676</f>
        <v>0</v>
      </c>
      <c r="AC676" s="77">
        <f t="shared" si="91"/>
        <v>1</v>
      </c>
      <c r="AD676" s="77">
        <f>IFERROR(INDEX([1]怪物表!$J:$J,MATCH(G676,[1]怪物表!$A:$A,0),1),0)*AE676</f>
        <v>0</v>
      </c>
      <c r="AE676" s="77">
        <f t="shared" si="92"/>
        <v>0</v>
      </c>
    </row>
    <row r="677" spans="1:46" x14ac:dyDescent="0.45">
      <c r="A677" s="4"/>
      <c r="B677" s="7">
        <v>2994005</v>
      </c>
      <c r="C677" s="6" t="s">
        <v>348</v>
      </c>
      <c r="D677" s="4" t="s">
        <v>122</v>
      </c>
      <c r="E677" s="4">
        <v>20</v>
      </c>
      <c r="F677" s="4" t="s">
        <v>43</v>
      </c>
      <c r="G677" s="4">
        <f>IF(I677="",SUMIFS([1]怪物表!$A:$A,[1]怪物表!$B:$B,C677,[1]怪物表!$C:$C,D677),"")</f>
        <v>1299402</v>
      </c>
      <c r="H677" s="8" t="str">
        <f>IF(G677="","",INDEX([1]怪物表!$C:$C,MATCH(G677,[1]怪物表!$A:$A,0)))</f>
        <v>小狼</v>
      </c>
      <c r="I677" s="4"/>
      <c r="J677" s="4" t="str">
        <f>IF(I677="","",INDEX([1]怪物阵型表!$B:$B,MATCH(I677,[1]怪物阵型表!$A:$A,0)))</f>
        <v/>
      </c>
      <c r="K677" s="4"/>
      <c r="L677" s="4"/>
      <c r="M677" s="4"/>
      <c r="N677" s="4"/>
      <c r="O677" s="4" t="str">
        <f>IF(N677="","",INDEX([2]物品表!$B:$B,MATCH(N677,[2]物品表!$A:$A,0)))</f>
        <v/>
      </c>
      <c r="P677" s="4"/>
      <c r="Q677" s="7" t="s">
        <v>31</v>
      </c>
      <c r="R677" s="7" t="s">
        <v>29</v>
      </c>
      <c r="S677" s="9">
        <f>INDEX('#怪物刷新配置索引'!$E:$E,MATCH(E677&amp;"-"&amp;F677,'#怪物刷新配置索引'!$D:$D,0),1)</f>
        <v>2</v>
      </c>
      <c r="T677" s="4"/>
      <c r="U677" s="9">
        <f>INDEX('#怪物刷新配置索引'!$F:$F,MATCH(E677&amp;"-"&amp;F677,'#怪物刷新配置索引'!$D:$D,0),1)</f>
        <v>3</v>
      </c>
      <c r="V677" s="4" t="str">
        <f t="shared" si="90"/>
        <v/>
      </c>
      <c r="W677" s="4"/>
      <c r="X677" s="4"/>
      <c r="Y677" s="4"/>
      <c r="Z677" s="28"/>
      <c r="AA677" s="77">
        <f>COUNTIF([3]经验升级表!$C:$C,"&lt;="&amp;SUMIFS($AB$4:AB677,$C$4:C677,C677))</f>
        <v>0</v>
      </c>
      <c r="AB677" s="77">
        <f>IFERROR(INDEX([1]怪物表!$U:$U,MATCH(G677,[1]怪物表!$A:$A,0),1)*S677/U677,0)*AC677</f>
        <v>0</v>
      </c>
      <c r="AC677" s="77">
        <f t="shared" si="91"/>
        <v>30</v>
      </c>
      <c r="AD677" s="77">
        <f>IFERROR(INDEX([1]怪物表!$J:$J,MATCH(G677,[1]怪物表!$A:$A,0),1),0)*AE677</f>
        <v>20</v>
      </c>
      <c r="AE677" s="77">
        <f t="shared" si="92"/>
        <v>20</v>
      </c>
    </row>
    <row r="678" spans="1:46" x14ac:dyDescent="0.45">
      <c r="A678" s="4"/>
      <c r="B678" s="7">
        <v>2994006</v>
      </c>
      <c r="C678" s="6" t="s">
        <v>348</v>
      </c>
      <c r="D678" s="4" t="s">
        <v>122</v>
      </c>
      <c r="E678" s="4">
        <v>20</v>
      </c>
      <c r="F678" s="4" t="s">
        <v>43</v>
      </c>
      <c r="G678" s="4">
        <f>IF(I678="",SUMIFS([1]怪物表!$A:$A,[1]怪物表!$B:$B,C678,[1]怪物表!$C:$C,D678),"")</f>
        <v>1299402</v>
      </c>
      <c r="H678" s="8" t="str">
        <f>IF(G678="","",INDEX([1]怪物表!$C:$C,MATCH(G678,[1]怪物表!$A:$A,0)))</f>
        <v>小狼</v>
      </c>
      <c r="I678" s="4"/>
      <c r="J678" s="4" t="str">
        <f>IF(I678="","",INDEX([1]怪物阵型表!$B:$B,MATCH(I678,[1]怪物阵型表!$A:$A,0)))</f>
        <v/>
      </c>
      <c r="K678" s="4"/>
      <c r="L678" s="4"/>
      <c r="M678" s="4"/>
      <c r="N678" s="4"/>
      <c r="O678" s="4" t="str">
        <f>IF(N678="","",INDEX([2]物品表!$B:$B,MATCH(N678,[2]物品表!$A:$A,0)))</f>
        <v/>
      </c>
      <c r="P678" s="4"/>
      <c r="Q678" s="7" t="s">
        <v>31</v>
      </c>
      <c r="R678" s="7" t="s">
        <v>29</v>
      </c>
      <c r="S678" s="9">
        <f>INDEX('#怪物刷新配置索引'!$E:$E,MATCH(E678&amp;"-"&amp;F678,'#怪物刷新配置索引'!$D:$D,0),1)</f>
        <v>2</v>
      </c>
      <c r="T678" s="4"/>
      <c r="U678" s="9">
        <f>INDEX('#怪物刷新配置索引'!$F:$F,MATCH(E678&amp;"-"&amp;F678,'#怪物刷新配置索引'!$D:$D,0),1)</f>
        <v>3</v>
      </c>
      <c r="V678" s="4" t="str">
        <f t="shared" si="90"/>
        <v/>
      </c>
      <c r="W678" s="4"/>
      <c r="X678" s="4"/>
      <c r="Y678" s="4"/>
      <c r="Z678" s="28"/>
      <c r="AA678" s="77">
        <f>COUNTIF([3]经验升级表!$C:$C,"&lt;="&amp;SUMIFS($AB$4:AB678,$C$4:C678,C678))</f>
        <v>0</v>
      </c>
      <c r="AB678" s="77">
        <f>IFERROR(INDEX([1]怪物表!$U:$U,MATCH(G678,[1]怪物表!$A:$A,0),1)*S678/U678,0)*AC678</f>
        <v>0</v>
      </c>
      <c r="AC678" s="77">
        <f t="shared" si="91"/>
        <v>30</v>
      </c>
      <c r="AD678" s="77">
        <f>IFERROR(INDEX([1]怪物表!$J:$J,MATCH(G678,[1]怪物表!$A:$A,0),1),0)*AE678</f>
        <v>20</v>
      </c>
      <c r="AE678" s="77">
        <f t="shared" si="92"/>
        <v>20</v>
      </c>
    </row>
    <row r="679" spans="1:46" x14ac:dyDescent="0.45">
      <c r="A679" s="4"/>
      <c r="B679" s="7">
        <v>2994007</v>
      </c>
      <c r="C679" s="6" t="s">
        <v>348</v>
      </c>
      <c r="D679" s="4" t="s">
        <v>166</v>
      </c>
      <c r="E679" s="4">
        <v>20</v>
      </c>
      <c r="F679" s="4" t="s">
        <v>43</v>
      </c>
      <c r="G679" s="4">
        <f>IF(I679="",SUMIFS([1]怪物表!$A:$A,[1]怪物表!$B:$B,C679,[1]怪物表!$C:$C,D679),"")</f>
        <v>1299404</v>
      </c>
      <c r="H679" s="8" t="str">
        <f>IF(G679="","",INDEX([1]怪物表!$C:$C,MATCH(G679,[1]怪物表!$A:$A,0)))</f>
        <v>剑兵1</v>
      </c>
      <c r="I679" s="4"/>
      <c r="J679" s="4" t="str">
        <f>IF(I679="","",INDEX([1]怪物阵型表!$B:$B,MATCH(I679,[1]怪物阵型表!$A:$A,0)))</f>
        <v/>
      </c>
      <c r="K679" s="4"/>
      <c r="L679" s="4"/>
      <c r="M679" s="4"/>
      <c r="N679" s="4"/>
      <c r="O679" s="4" t="str">
        <f>IF(N679="","",INDEX([2]物品表!$B:$B,MATCH(N679,[2]物品表!$A:$A,0)))</f>
        <v/>
      </c>
      <c r="P679" s="4"/>
      <c r="Q679" s="7" t="s">
        <v>31</v>
      </c>
      <c r="R679" s="7" t="s">
        <v>29</v>
      </c>
      <c r="S679" s="9">
        <f>INDEX('#怪物刷新配置索引'!$E:$E,MATCH(E679&amp;"-"&amp;F679,'#怪物刷新配置索引'!$D:$D,0),1)</f>
        <v>2</v>
      </c>
      <c r="T679" s="4"/>
      <c r="U679" s="9">
        <f>INDEX('#怪物刷新配置索引'!$F:$F,MATCH(E679&amp;"-"&amp;F679,'#怪物刷新配置索引'!$D:$D,0),1)</f>
        <v>3</v>
      </c>
      <c r="V679" s="4" t="str">
        <f t="shared" si="90"/>
        <v/>
      </c>
      <c r="W679" s="4"/>
      <c r="X679" s="4"/>
      <c r="Y679" s="4"/>
      <c r="Z679" s="28"/>
      <c r="AA679" s="77">
        <f>COUNTIF([3]经验升级表!$C:$C,"&lt;="&amp;SUMIFS($AB$4:AB679,$C$4:C679,C679))</f>
        <v>0</v>
      </c>
      <c r="AB679" s="77">
        <f>IFERROR(INDEX([1]怪物表!$U:$U,MATCH(G679,[1]怪物表!$A:$A,0),1)*S679/U679,0)*AC679</f>
        <v>0</v>
      </c>
      <c r="AC679" s="77">
        <f t="shared" si="91"/>
        <v>30</v>
      </c>
      <c r="AD679" s="77">
        <f>IFERROR(INDEX([1]怪物表!$J:$J,MATCH(G679,[1]怪物表!$A:$A,0),1),0)*AE679</f>
        <v>20</v>
      </c>
      <c r="AE679" s="77">
        <f t="shared" si="92"/>
        <v>20</v>
      </c>
    </row>
    <row r="680" spans="1:46" s="46" customFormat="1" x14ac:dyDescent="0.45">
      <c r="A680" s="20"/>
      <c r="B680" s="21">
        <v>2994008</v>
      </c>
      <c r="C680" s="22" t="s">
        <v>348</v>
      </c>
      <c r="D680" s="20" t="s">
        <v>148</v>
      </c>
      <c r="E680" s="21"/>
      <c r="F680" s="20">
        <v>60</v>
      </c>
      <c r="G680" s="20">
        <f>IF(I680="",SUMIFS([1]怪物表!$A:$A,[1]怪物表!$B:$B,C680,[1]怪物表!$C:$C,D680),"")</f>
        <v>1299410</v>
      </c>
      <c r="H680" s="23" t="str">
        <f>IF(G680="","",INDEX([1]怪物表!$C:$C,MATCH(G680,[1]怪物表!$A:$A,0)))</f>
        <v>狼人</v>
      </c>
      <c r="I680" s="20" t="s">
        <v>54</v>
      </c>
      <c r="J680" s="20" t="str">
        <f>IF(I680="","",INDEX([1]怪物阵型表!$B:$B,MATCH(I680,[1]怪物阵型表!$A:$A,0)))</f>
        <v/>
      </c>
      <c r="K680" s="20"/>
      <c r="L680" s="20"/>
      <c r="M680" s="20"/>
      <c r="N680" s="20"/>
      <c r="O680" s="20" t="str">
        <f>IF(N680="","",INDEX([2]物品表!$B:$B,MATCH(N680,[2]物品表!$A:$A,0)))</f>
        <v/>
      </c>
      <c r="P680" s="20"/>
      <c r="Q680" s="21" t="s">
        <v>120</v>
      </c>
      <c r="R680" s="21" t="s">
        <v>29</v>
      </c>
      <c r="S680" s="24">
        <v>1</v>
      </c>
      <c r="T680" s="20"/>
      <c r="U680" s="24">
        <v>0</v>
      </c>
      <c r="V680" s="20" t="str">
        <f t="shared" si="90"/>
        <v/>
      </c>
      <c r="W680" s="20"/>
      <c r="X680" s="20"/>
      <c r="Y680" s="20"/>
      <c r="Z680" s="79"/>
      <c r="AA680" s="79">
        <f>COUNTIF([3]经验升级表!$C:$C,"&lt;="&amp;SUMIFS($AB$4:AB680,$C$4:C680,C680))</f>
        <v>0</v>
      </c>
      <c r="AB680" s="79">
        <f>IFERROR(INDEX([1]怪物表!$U:$U,MATCH(G680,[1]怪物表!$A:$A,0),1)*S680/U680,0)*AC680</f>
        <v>0</v>
      </c>
      <c r="AC680" s="79">
        <f t="shared" si="91"/>
        <v>1</v>
      </c>
      <c r="AD680" s="79">
        <f>IFERROR(INDEX([1]怪物表!$J:$J,MATCH(G680,[1]怪物表!$A:$A,0),1),0)*AE680</f>
        <v>0</v>
      </c>
      <c r="AE680" s="79">
        <f t="shared" si="92"/>
        <v>0</v>
      </c>
    </row>
    <row r="681" spans="1:46" x14ac:dyDescent="0.45">
      <c r="A681" s="4"/>
      <c r="B681" s="7">
        <v>2994009</v>
      </c>
      <c r="C681" s="6" t="s">
        <v>348</v>
      </c>
      <c r="D681" s="4"/>
      <c r="E681" s="7"/>
      <c r="F681" s="4">
        <v>60</v>
      </c>
      <c r="G681" s="4" t="str">
        <f>IF(I681="",SUMIFS([1]怪物表!$A:$A,[1]怪物表!$B:$B,C681,[1]怪物表!$C:$C,D681),"")</f>
        <v/>
      </c>
      <c r="H681" s="8" t="str">
        <f>IF(G681="","",INDEX([1]怪物表!$C:$C,MATCH(G681,[1]怪物表!$A:$A,0)))</f>
        <v/>
      </c>
      <c r="I681" s="4">
        <v>299401</v>
      </c>
      <c r="J681" s="4" t="str">
        <f>IF(I681="","",INDEX([1]怪物阵型表!$B:$B,MATCH(I681,[1]怪物阵型表!$A:$A,0)))</f>
        <v>冲锋阵型</v>
      </c>
      <c r="K681" s="4"/>
      <c r="L681" s="4"/>
      <c r="M681" s="4"/>
      <c r="N681" s="4"/>
      <c r="O681" s="4" t="str">
        <f>IF(N681="","",INDEX([2]物品表!$B:$B,MATCH(N681,[2]物品表!$A:$A,0)))</f>
        <v/>
      </c>
      <c r="P681" s="4"/>
      <c r="Q681" s="7" t="s">
        <v>309</v>
      </c>
      <c r="R681" s="7" t="s">
        <v>29</v>
      </c>
      <c r="S681" s="9">
        <v>1</v>
      </c>
      <c r="T681" s="4"/>
      <c r="U681" s="9">
        <v>0</v>
      </c>
      <c r="V681" s="4" t="str">
        <f t="shared" si="90"/>
        <v/>
      </c>
      <c r="W681" s="4"/>
      <c r="X681" s="4"/>
      <c r="Y681" s="4"/>
      <c r="Z681" s="28"/>
      <c r="AA681" s="77">
        <f>COUNTIF([3]经验升级表!$C:$C,"&lt;="&amp;SUMIFS($AB$4:AB681,$C$4:C681,C681))</f>
        <v>0</v>
      </c>
      <c r="AB681" s="77">
        <f>IFERROR(INDEX([1]怪物表!$U:$U,MATCH(G681,[1]怪物表!$A:$A,0),1)*S681/U681,0)*AC681</f>
        <v>0</v>
      </c>
      <c r="AC681" s="77">
        <f t="shared" si="91"/>
        <v>1</v>
      </c>
      <c r="AD681" s="77">
        <f>IFERROR(INDEX([1]怪物表!$J:$J,MATCH(G681,[1]怪物表!$A:$A,0),1),0)*AE681</f>
        <v>0</v>
      </c>
      <c r="AE681" s="77">
        <f t="shared" si="92"/>
        <v>0</v>
      </c>
    </row>
    <row r="682" spans="1:46" x14ac:dyDescent="0.45">
      <c r="A682" s="4"/>
      <c r="B682" s="7">
        <v>2994010</v>
      </c>
      <c r="C682" s="6" t="s">
        <v>348</v>
      </c>
      <c r="D682" s="4"/>
      <c r="E682" s="7"/>
      <c r="F682" s="4">
        <v>60</v>
      </c>
      <c r="G682" s="4" t="str">
        <f>IF(I682="",SUMIFS([1]怪物表!$A:$A,[1]怪物表!$B:$B,C682,[1]怪物表!$C:$C,D682),"")</f>
        <v/>
      </c>
      <c r="H682" s="8" t="str">
        <f>IF(G682="","",INDEX([1]怪物表!$C:$C,MATCH(G682,[1]怪物表!$A:$A,0)))</f>
        <v/>
      </c>
      <c r="I682" s="4">
        <v>299401</v>
      </c>
      <c r="J682" s="4" t="str">
        <f>IF(I682="","",INDEX([1]怪物阵型表!$B:$B,MATCH(I682,[1]怪物阵型表!$A:$A,0)))</f>
        <v>冲锋阵型</v>
      </c>
      <c r="K682" s="4"/>
      <c r="L682" s="4"/>
      <c r="M682" s="4"/>
      <c r="N682" s="4"/>
      <c r="O682" s="4" t="str">
        <f>IF(N682="","",INDEX([2]物品表!$B:$B,MATCH(N682,[2]物品表!$A:$A,0)))</f>
        <v/>
      </c>
      <c r="P682" s="4"/>
      <c r="Q682" s="7" t="s">
        <v>309</v>
      </c>
      <c r="R682" s="7" t="s">
        <v>29</v>
      </c>
      <c r="S682" s="9">
        <v>1</v>
      </c>
      <c r="T682" s="4"/>
      <c r="U682" s="9">
        <v>0</v>
      </c>
      <c r="V682" s="4" t="str">
        <f t="shared" si="90"/>
        <v/>
      </c>
      <c r="W682" s="4"/>
      <c r="X682" s="4"/>
      <c r="Y682" s="4"/>
      <c r="Z682" s="28"/>
      <c r="AA682" s="77">
        <f>COUNTIF([3]经验升级表!$C:$C,"&lt;="&amp;SUMIFS($AB$4:AB682,$C$4:C682,C682))</f>
        <v>0</v>
      </c>
      <c r="AB682" s="77">
        <f>IFERROR(INDEX([1]怪物表!$U:$U,MATCH(G682,[1]怪物表!$A:$A,0),1)*S682/U682,0)*AC682</f>
        <v>0</v>
      </c>
      <c r="AC682" s="77">
        <f t="shared" si="91"/>
        <v>1</v>
      </c>
      <c r="AD682" s="77">
        <f>IFERROR(INDEX([1]怪物表!$J:$J,MATCH(G682,[1]怪物表!$A:$A,0),1),0)*AE682</f>
        <v>0</v>
      </c>
      <c r="AE682" s="77">
        <f t="shared" si="92"/>
        <v>0</v>
      </c>
    </row>
    <row r="683" spans="1:46" x14ac:dyDescent="0.45">
      <c r="A683" s="4"/>
      <c r="B683" s="7">
        <v>2994011</v>
      </c>
      <c r="C683" s="6" t="s">
        <v>348</v>
      </c>
      <c r="D683" s="4"/>
      <c r="E683" s="7"/>
      <c r="F683" s="4">
        <v>70</v>
      </c>
      <c r="G683" s="4" t="str">
        <f>IF(I683="",SUMIFS([1]怪物表!$A:$A,[1]怪物表!$B:$B,C683,[1]怪物表!$C:$C,D683),"")</f>
        <v/>
      </c>
      <c r="H683" s="8" t="str">
        <f>IF(G683="","",INDEX([1]怪物表!$C:$C,MATCH(G683,[1]怪物表!$A:$A,0)))</f>
        <v/>
      </c>
      <c r="I683" s="4">
        <v>299401</v>
      </c>
      <c r="J683" s="4" t="str">
        <f>IF(I683="","",INDEX([1]怪物阵型表!$B:$B,MATCH(I683,[1]怪物阵型表!$A:$A,0)))</f>
        <v>冲锋阵型</v>
      </c>
      <c r="K683" s="4"/>
      <c r="L683" s="4"/>
      <c r="M683" s="4"/>
      <c r="N683" s="4"/>
      <c r="O683" s="4" t="str">
        <f>IF(N683="","",INDEX([2]物品表!$B:$B,MATCH(N683,[2]物品表!$A:$A,0)))</f>
        <v/>
      </c>
      <c r="P683" s="4"/>
      <c r="Q683" s="7" t="s">
        <v>309</v>
      </c>
      <c r="R683" s="7" t="s">
        <v>29</v>
      </c>
      <c r="S683" s="9">
        <v>1</v>
      </c>
      <c r="T683" s="4"/>
      <c r="U683" s="9">
        <v>0</v>
      </c>
      <c r="V683" s="4" t="str">
        <f t="shared" si="90"/>
        <v/>
      </c>
      <c r="W683" s="4"/>
      <c r="X683" s="4"/>
      <c r="Y683" s="4"/>
      <c r="Z683" s="28"/>
      <c r="AA683" s="77">
        <f>COUNTIF([3]经验升级表!$C:$C,"&lt;="&amp;SUMIFS($AB$4:AB683,$C$4:C683,C683))</f>
        <v>0</v>
      </c>
      <c r="AB683" s="77">
        <f>IFERROR(INDEX([1]怪物表!$U:$U,MATCH(G683,[1]怪物表!$A:$A,0),1)*S683/U683,0)*AC683</f>
        <v>0</v>
      </c>
      <c r="AC683" s="77">
        <f t="shared" si="91"/>
        <v>1</v>
      </c>
      <c r="AD683" s="77">
        <f>IFERROR(INDEX([1]怪物表!$J:$J,MATCH(G683,[1]怪物表!$A:$A,0),1),0)*AE683</f>
        <v>0</v>
      </c>
      <c r="AE683" s="77">
        <f t="shared" si="92"/>
        <v>0</v>
      </c>
    </row>
    <row r="684" spans="1:46" x14ac:dyDescent="0.45">
      <c r="A684" s="4"/>
      <c r="B684" s="7">
        <v>2994012</v>
      </c>
      <c r="C684" s="6" t="s">
        <v>348</v>
      </c>
      <c r="D684" s="4"/>
      <c r="E684" s="7"/>
      <c r="F684" s="4">
        <v>70</v>
      </c>
      <c r="G684" s="4" t="str">
        <f>IF(I684="",SUMIFS([1]怪物表!$A:$A,[1]怪物表!$B:$B,C684,[1]怪物表!$C:$C,D684),"")</f>
        <v/>
      </c>
      <c r="H684" s="8" t="str">
        <f>IF(G684="","",INDEX([1]怪物表!$C:$C,MATCH(G684,[1]怪物表!$A:$A,0)))</f>
        <v/>
      </c>
      <c r="I684" s="4">
        <v>299401</v>
      </c>
      <c r="J684" s="4" t="str">
        <f>IF(I684="","",INDEX([1]怪物阵型表!$B:$B,MATCH(I684,[1]怪物阵型表!$A:$A,0)))</f>
        <v>冲锋阵型</v>
      </c>
      <c r="K684" s="4"/>
      <c r="L684" s="4"/>
      <c r="M684" s="4"/>
      <c r="N684" s="4"/>
      <c r="O684" s="4" t="str">
        <f>IF(N684="","",INDEX([2]物品表!$B:$B,MATCH(N684,[2]物品表!$A:$A,0)))</f>
        <v/>
      </c>
      <c r="P684" s="4"/>
      <c r="Q684" s="7" t="s">
        <v>309</v>
      </c>
      <c r="R684" s="7" t="s">
        <v>29</v>
      </c>
      <c r="S684" s="9">
        <v>1</v>
      </c>
      <c r="T684" s="4"/>
      <c r="U684" s="9">
        <v>0</v>
      </c>
      <c r="V684" s="4" t="str">
        <f t="shared" si="90"/>
        <v/>
      </c>
      <c r="W684" s="4"/>
      <c r="X684" s="4"/>
      <c r="Y684" s="4"/>
      <c r="Z684" s="28"/>
      <c r="AA684" s="77">
        <f>COUNTIF([3]经验升级表!$C:$C,"&lt;="&amp;SUMIFS($AB$4:AB684,$C$4:C684,C684))</f>
        <v>0</v>
      </c>
      <c r="AB684" s="77">
        <f>IFERROR(INDEX([1]怪物表!$U:$U,MATCH(G684,[1]怪物表!$A:$A,0),1)*S684/U684,0)*AC684</f>
        <v>0</v>
      </c>
      <c r="AC684" s="77">
        <f t="shared" si="91"/>
        <v>1</v>
      </c>
      <c r="AD684" s="77">
        <f>IFERROR(INDEX([1]怪物表!$J:$J,MATCH(G684,[1]怪物表!$A:$A,0),1),0)*AE684</f>
        <v>0</v>
      </c>
      <c r="AE684" s="77">
        <f t="shared" si="92"/>
        <v>0</v>
      </c>
    </row>
    <row r="685" spans="1:46" x14ac:dyDescent="0.45">
      <c r="A685" s="4"/>
      <c r="B685" s="7">
        <v>2994013</v>
      </c>
      <c r="C685" s="6" t="s">
        <v>348</v>
      </c>
      <c r="D685" s="4" t="s">
        <v>166</v>
      </c>
      <c r="E685" s="7">
        <v>45</v>
      </c>
      <c r="F685" s="4" t="s">
        <v>32</v>
      </c>
      <c r="G685" s="4">
        <f>IF(I685="",SUMIFS([1]怪物表!$A:$A,[1]怪物表!$B:$B,C685,[1]怪物表!$C:$C,D685),"")</f>
        <v>1299404</v>
      </c>
      <c r="H685" s="8" t="str">
        <f>IF(G685="","",INDEX([1]怪物表!$C:$C,MATCH(G685,[1]怪物表!$A:$A,0)))</f>
        <v>剑兵1</v>
      </c>
      <c r="I685" s="4"/>
      <c r="J685" s="4" t="str">
        <f>IF(I685="","",INDEX([1]怪物阵型表!$B:$B,MATCH(I685,[1]怪物阵型表!$A:$A,0)))</f>
        <v/>
      </c>
      <c r="K685" s="4"/>
      <c r="L685" s="4"/>
      <c r="M685" s="4"/>
      <c r="N685" s="4"/>
      <c r="O685" s="4" t="str">
        <f>IF(N685="","",INDEX([2]物品表!$B:$B,MATCH(N685,[2]物品表!$A:$A,0)))</f>
        <v/>
      </c>
      <c r="P685" s="4"/>
      <c r="Q685" s="7" t="s">
        <v>31</v>
      </c>
      <c r="R685" s="7" t="s">
        <v>29</v>
      </c>
      <c r="S685" s="9">
        <f>INDEX('#怪物刷新配置索引'!$E:$E,MATCH(E685&amp;"-"&amp;F685,'#怪物刷新配置索引'!$D:$D,0),1)</f>
        <v>3</v>
      </c>
      <c r="T685" s="4"/>
      <c r="U685" s="9">
        <f>INDEX('#怪物刷新配置索引'!$F:$F,MATCH(E685&amp;"-"&amp;F685,'#怪物刷新配置索引'!$D:$D,0),1)</f>
        <v>2</v>
      </c>
      <c r="V685" s="4" t="str">
        <f t="shared" si="90"/>
        <v/>
      </c>
      <c r="W685" s="4"/>
      <c r="X685" s="4"/>
      <c r="Y685" s="4"/>
      <c r="Z685" s="28"/>
      <c r="AA685" s="77">
        <f>COUNTIF([3]经验升级表!$C:$C,"&lt;="&amp;SUMIFS($AB$4:AB685,$C$4:C685,C685))</f>
        <v>0</v>
      </c>
      <c r="AB685" s="77">
        <f>IFERROR(INDEX([1]怪物表!$U:$U,MATCH(G685,[1]怪物表!$A:$A,0),1)*S685/U685,0)*AC685</f>
        <v>0</v>
      </c>
      <c r="AC685" s="77">
        <f t="shared" si="91"/>
        <v>30</v>
      </c>
      <c r="AD685" s="77">
        <f>IFERROR(INDEX([1]怪物表!$J:$J,MATCH(G685,[1]怪物表!$A:$A,0),1),0)*AE685</f>
        <v>45</v>
      </c>
      <c r="AE685" s="77">
        <f t="shared" si="92"/>
        <v>45</v>
      </c>
    </row>
    <row r="686" spans="1:46" x14ac:dyDescent="0.45">
      <c r="A686" s="4"/>
      <c r="B686" s="7">
        <v>2994014</v>
      </c>
      <c r="C686" s="6" t="s">
        <v>348</v>
      </c>
      <c r="D686" s="4" t="s">
        <v>166</v>
      </c>
      <c r="E686" s="7">
        <v>50</v>
      </c>
      <c r="F686" s="4" t="s">
        <v>32</v>
      </c>
      <c r="G686" s="4">
        <f>IF(I686="",SUMIFS([1]怪物表!$A:$A,[1]怪物表!$B:$B,C686,[1]怪物表!$C:$C,D686),"")</f>
        <v>1299404</v>
      </c>
      <c r="H686" s="8" t="str">
        <f>IF(G686="","",INDEX([1]怪物表!$C:$C,MATCH(G686,[1]怪物表!$A:$A,0)))</f>
        <v>剑兵1</v>
      </c>
      <c r="I686" s="4"/>
      <c r="J686" s="4" t="str">
        <f>IF(I686="","",INDEX([1]怪物阵型表!$B:$B,MATCH(I686,[1]怪物阵型表!$A:$A,0)))</f>
        <v/>
      </c>
      <c r="K686" s="4"/>
      <c r="L686" s="4"/>
      <c r="M686" s="4"/>
      <c r="N686" s="4"/>
      <c r="O686" s="4" t="str">
        <f>IF(N686="","",INDEX([2]物品表!$B:$B,MATCH(N686,[2]物品表!$A:$A,0)))</f>
        <v/>
      </c>
      <c r="P686" s="4"/>
      <c r="Q686" s="7" t="s">
        <v>31</v>
      </c>
      <c r="R686" s="7" t="s">
        <v>29</v>
      </c>
      <c r="S686" s="9">
        <f>INDEX('#怪物刷新配置索引'!$E:$E,MATCH(E686&amp;"-"&amp;F686,'#怪物刷新配置索引'!$D:$D,0),1)</f>
        <v>5</v>
      </c>
      <c r="T686" s="4"/>
      <c r="U686" s="9">
        <f>INDEX('#怪物刷新配置索引'!$F:$F,MATCH(E686&amp;"-"&amp;F686,'#怪物刷新配置索引'!$D:$D,0),1)</f>
        <v>3</v>
      </c>
      <c r="V686" s="4" t="str">
        <f t="shared" si="90"/>
        <v/>
      </c>
      <c r="W686" s="4"/>
      <c r="X686" s="4"/>
      <c r="Y686" s="4"/>
      <c r="Z686" s="28"/>
      <c r="AA686" s="77">
        <f>COUNTIF([3]经验升级表!$C:$C,"&lt;="&amp;SUMIFS($AB$4:AB686,$C$4:C686,C686))</f>
        <v>0</v>
      </c>
      <c r="AB686" s="77">
        <f>IFERROR(INDEX([1]怪物表!$U:$U,MATCH(G686,[1]怪物表!$A:$A,0),1)*S686/U686,0)*AC686</f>
        <v>0</v>
      </c>
      <c r="AC686" s="77">
        <f t="shared" si="91"/>
        <v>30</v>
      </c>
      <c r="AD686" s="77">
        <f>IFERROR(INDEX([1]怪物表!$J:$J,MATCH(G686,[1]怪物表!$A:$A,0),1),0)*AE686</f>
        <v>50</v>
      </c>
      <c r="AE686" s="77">
        <f t="shared" si="92"/>
        <v>50</v>
      </c>
    </row>
    <row r="687" spans="1:46" x14ac:dyDescent="0.45">
      <c r="A687" s="4"/>
      <c r="B687" s="7">
        <v>2994015</v>
      </c>
      <c r="C687" s="6" t="s">
        <v>348</v>
      </c>
      <c r="D687" s="4" t="s">
        <v>167</v>
      </c>
      <c r="E687" s="7">
        <v>10</v>
      </c>
      <c r="F687" s="4" t="s">
        <v>32</v>
      </c>
      <c r="G687" s="4">
        <f>IF(I687="",SUMIFS([1]怪物表!$A:$A,[1]怪物表!$B:$B,C687,[1]怪物表!$C:$C,D687),"")</f>
        <v>1299406</v>
      </c>
      <c r="H687" s="8" t="str">
        <f>IF(G687="","",INDEX([1]怪物表!$C:$C,MATCH(G687,[1]怪物表!$A:$A,0)))</f>
        <v>骑兵1</v>
      </c>
      <c r="I687" s="4"/>
      <c r="J687" s="4" t="str">
        <f>IF(I687="","",INDEX([1]怪物阵型表!$B:$B,MATCH(I687,[1]怪物阵型表!$A:$A,0)))</f>
        <v/>
      </c>
      <c r="K687" s="4"/>
      <c r="L687" s="4"/>
      <c r="M687" s="4"/>
      <c r="N687" s="4"/>
      <c r="O687" s="4" t="str">
        <f>IF(N687="","",INDEX([2]物品表!$B:$B,MATCH(N687,[2]物品表!$A:$A,0)))</f>
        <v/>
      </c>
      <c r="P687" s="4"/>
      <c r="Q687" s="7" t="s">
        <v>31</v>
      </c>
      <c r="R687" s="7" t="s">
        <v>29</v>
      </c>
      <c r="S687" s="9">
        <f>INDEX('#怪物刷新配置索引'!$E:$E,MATCH(E687&amp;"-"&amp;F687,'#怪物刷新配置索引'!$D:$D,0),1)</f>
        <v>1</v>
      </c>
      <c r="T687" s="4"/>
      <c r="U687" s="9">
        <f>INDEX('#怪物刷新配置索引'!$F:$F,MATCH(E687&amp;"-"&amp;F687,'#怪物刷新配置索引'!$D:$D,0),1)</f>
        <v>3</v>
      </c>
      <c r="V687" s="4" t="str">
        <f t="shared" si="90"/>
        <v/>
      </c>
      <c r="W687" s="4"/>
      <c r="X687" s="4"/>
      <c r="Y687" s="4"/>
      <c r="Z687" s="28"/>
      <c r="AA687" s="77">
        <f>COUNTIF([3]经验升级表!$C:$C,"&lt;="&amp;SUMIFS($AB$4:AB687,$C$4:C687,C687))</f>
        <v>0</v>
      </c>
      <c r="AB687" s="77">
        <f>IFERROR(INDEX([1]怪物表!$U:$U,MATCH(G687,[1]怪物表!$A:$A,0),1)*S687/U687,0)*AC687</f>
        <v>0</v>
      </c>
      <c r="AC687" s="77">
        <f t="shared" si="91"/>
        <v>30</v>
      </c>
      <c r="AD687" s="77">
        <f>IFERROR(INDEX([1]怪物表!$J:$J,MATCH(G687,[1]怪物表!$A:$A,0),1),0)*AE687</f>
        <v>10</v>
      </c>
      <c r="AE687" s="77">
        <f t="shared" si="92"/>
        <v>10</v>
      </c>
    </row>
    <row r="688" spans="1:46" x14ac:dyDescent="0.45">
      <c r="A688" s="4"/>
      <c r="B688" s="7">
        <v>2994016</v>
      </c>
      <c r="C688" s="6" t="s">
        <v>348</v>
      </c>
      <c r="D688" s="4" t="s">
        <v>166</v>
      </c>
      <c r="E688" s="7">
        <v>45</v>
      </c>
      <c r="F688" s="4" t="s">
        <v>58</v>
      </c>
      <c r="G688" s="4">
        <f>IF(I688="",SUMIFS([1]怪物表!$A:$A,[1]怪物表!$B:$B,C688,[1]怪物表!$C:$C,D688),"")</f>
        <v>1299404</v>
      </c>
      <c r="H688" s="8" t="str">
        <f>IF(G688="","",INDEX([1]怪物表!$C:$C,MATCH(G688,[1]怪物表!$A:$A,0)))</f>
        <v>剑兵1</v>
      </c>
      <c r="I688" s="4"/>
      <c r="J688" s="4" t="str">
        <f>IF(I688="","",INDEX([1]怪物阵型表!$B:$B,MATCH(I688,[1]怪物阵型表!$A:$A,0)))</f>
        <v/>
      </c>
      <c r="K688" s="4"/>
      <c r="L688" s="4"/>
      <c r="M688" s="4"/>
      <c r="N688" s="4"/>
      <c r="O688" s="4" t="str">
        <f>IF(N688="","",INDEX([2]物品表!$B:$B,MATCH(N688,[2]物品表!$A:$A,0)))</f>
        <v/>
      </c>
      <c r="P688" s="4"/>
      <c r="Q688" s="7" t="s">
        <v>31</v>
      </c>
      <c r="R688" s="7" t="s">
        <v>29</v>
      </c>
      <c r="S688" s="9">
        <f>INDEX('#怪物刷新配置索引'!$E:$E,MATCH(E688&amp;"-"&amp;F688,'#怪物刷新配置索引'!$D:$D,0),1)</f>
        <v>3</v>
      </c>
      <c r="T688" s="4"/>
      <c r="U688" s="9">
        <f>INDEX('#怪物刷新配置索引'!$F:$F,MATCH(E688&amp;"-"&amp;F688,'#怪物刷新配置索引'!$D:$D,0),1)</f>
        <v>2</v>
      </c>
      <c r="V688" s="4" t="str">
        <f t="shared" si="90"/>
        <v/>
      </c>
      <c r="W688" s="4"/>
      <c r="X688" s="4"/>
      <c r="Y688" s="4"/>
      <c r="Z688" s="28"/>
      <c r="AA688" s="77">
        <f>COUNTIF([3]经验升级表!$C:$C,"&lt;="&amp;SUMIFS($AB$4:AB688,$C$4:C688,C688))</f>
        <v>0</v>
      </c>
      <c r="AB688" s="77">
        <f>IFERROR(INDEX([1]怪物表!$U:$U,MATCH(G688,[1]怪物表!$A:$A,0),1)*S688/U688,0)*AC688</f>
        <v>0</v>
      </c>
      <c r="AC688" s="77">
        <f t="shared" si="91"/>
        <v>30</v>
      </c>
      <c r="AD688" s="77">
        <f>IFERROR(INDEX([1]怪物表!$J:$J,MATCH(G688,[1]怪物表!$A:$A,0),1),0)*AE688</f>
        <v>45</v>
      </c>
      <c r="AE688" s="77">
        <f t="shared" si="92"/>
        <v>45</v>
      </c>
    </row>
    <row r="689" spans="1:31" x14ac:dyDescent="0.45">
      <c r="A689" s="4"/>
      <c r="B689" s="7">
        <v>2994017</v>
      </c>
      <c r="C689" s="6" t="s">
        <v>348</v>
      </c>
      <c r="D689" s="4" t="s">
        <v>166</v>
      </c>
      <c r="E689" s="7">
        <v>60</v>
      </c>
      <c r="F689" s="4" t="s">
        <v>58</v>
      </c>
      <c r="G689" s="4">
        <f>IF(I689="",SUMIFS([1]怪物表!$A:$A,[1]怪物表!$B:$B,C689,[1]怪物表!$C:$C,D689),"")</f>
        <v>1299404</v>
      </c>
      <c r="H689" s="8" t="str">
        <f>IF(G689="","",INDEX([1]怪物表!$C:$C,MATCH(G689,[1]怪物表!$A:$A,0)))</f>
        <v>剑兵1</v>
      </c>
      <c r="I689" s="4"/>
      <c r="J689" s="4" t="str">
        <f>IF(I689="","",INDEX([1]怪物阵型表!$B:$B,MATCH(I689,[1]怪物阵型表!$A:$A,0)))</f>
        <v/>
      </c>
      <c r="K689" s="4"/>
      <c r="L689" s="4"/>
      <c r="M689" s="4"/>
      <c r="N689" s="4"/>
      <c r="O689" s="4" t="str">
        <f>IF(N689="","",INDEX([2]物品表!$B:$B,MATCH(N689,[2]物品表!$A:$A,0)))</f>
        <v/>
      </c>
      <c r="P689" s="4"/>
      <c r="Q689" s="7" t="s">
        <v>31</v>
      </c>
      <c r="R689" s="7" t="s">
        <v>29</v>
      </c>
      <c r="S689" s="9">
        <f>INDEX('#怪物刷新配置索引'!$E:$E,MATCH(E689&amp;"-"&amp;F689,'#怪物刷新配置索引'!$D:$D,0),1)</f>
        <v>2</v>
      </c>
      <c r="T689" s="4"/>
      <c r="U689" s="9">
        <f>INDEX('#怪物刷新配置索引'!$F:$F,MATCH(E689&amp;"-"&amp;F689,'#怪物刷新配置索引'!$D:$D,0),1)</f>
        <v>1</v>
      </c>
      <c r="V689" s="4" t="str">
        <f t="shared" si="90"/>
        <v/>
      </c>
      <c r="W689" s="4"/>
      <c r="X689" s="4"/>
      <c r="Y689" s="4"/>
      <c r="Z689" s="28"/>
      <c r="AA689" s="77">
        <f>COUNTIF([3]经验升级表!$C:$C,"&lt;="&amp;SUMIFS($AB$4:AB689,$C$4:C689,C689))</f>
        <v>0</v>
      </c>
      <c r="AB689" s="77">
        <f>IFERROR(INDEX([1]怪物表!$U:$U,MATCH(G689,[1]怪物表!$A:$A,0),1)*S689/U689,0)*AC689</f>
        <v>0</v>
      </c>
      <c r="AC689" s="77">
        <f t="shared" si="91"/>
        <v>30</v>
      </c>
      <c r="AD689" s="77">
        <f>IFERROR(INDEX([1]怪物表!$J:$J,MATCH(G689,[1]怪物表!$A:$A,0),1),0)*AE689</f>
        <v>60</v>
      </c>
      <c r="AE689" s="77">
        <f t="shared" si="92"/>
        <v>60</v>
      </c>
    </row>
    <row r="690" spans="1:31" x14ac:dyDescent="0.45">
      <c r="A690" s="4"/>
      <c r="B690" s="7">
        <v>2994018</v>
      </c>
      <c r="C690" s="6" t="s">
        <v>348</v>
      </c>
      <c r="D690" s="4" t="s">
        <v>167</v>
      </c>
      <c r="E690" s="7">
        <v>10</v>
      </c>
      <c r="F690" s="4" t="s">
        <v>58</v>
      </c>
      <c r="G690" s="4">
        <f>IF(I690="",SUMIFS([1]怪物表!$A:$A,[1]怪物表!$B:$B,C690,[1]怪物表!$C:$C,D690),"")</f>
        <v>1299406</v>
      </c>
      <c r="H690" s="8" t="str">
        <f>IF(G690="","",INDEX([1]怪物表!$C:$C,MATCH(G690,[1]怪物表!$A:$A,0)))</f>
        <v>骑兵1</v>
      </c>
      <c r="I690" s="4"/>
      <c r="J690" s="4" t="str">
        <f>IF(I690="","",INDEX([1]怪物阵型表!$B:$B,MATCH(I690,[1]怪物阵型表!$A:$A,0)))</f>
        <v/>
      </c>
      <c r="K690" s="4"/>
      <c r="L690" s="4"/>
      <c r="M690" s="4"/>
      <c r="N690" s="4"/>
      <c r="O690" s="4" t="str">
        <f>IF(N690="","",INDEX([2]物品表!$B:$B,MATCH(N690,[2]物品表!$A:$A,0)))</f>
        <v/>
      </c>
      <c r="P690" s="4"/>
      <c r="Q690" s="7" t="s">
        <v>31</v>
      </c>
      <c r="R690" s="7" t="s">
        <v>29</v>
      </c>
      <c r="S690" s="9">
        <f>INDEX('#怪物刷新配置索引'!$E:$E,MATCH(E690&amp;"-"&amp;F690,'#怪物刷新配置索引'!$D:$D,0),1)</f>
        <v>2</v>
      </c>
      <c r="T690" s="4"/>
      <c r="U690" s="9">
        <f>INDEX('#怪物刷新配置索引'!$F:$F,MATCH(E690&amp;"-"&amp;F690,'#怪物刷新配置索引'!$D:$D,0),1)</f>
        <v>6</v>
      </c>
      <c r="V690" s="4" t="str">
        <f t="shared" si="90"/>
        <v/>
      </c>
      <c r="W690" s="4"/>
      <c r="X690" s="4"/>
      <c r="Y690" s="4"/>
      <c r="Z690" s="28"/>
      <c r="AA690" s="77">
        <f>COUNTIF([3]经验升级表!$C:$C,"&lt;="&amp;SUMIFS($AB$4:AB690,$C$4:C690,C690))</f>
        <v>0</v>
      </c>
      <c r="AB690" s="77">
        <f>IFERROR(INDEX([1]怪物表!$U:$U,MATCH(G690,[1]怪物表!$A:$A,0),1)*S690/U690,0)*AC690</f>
        <v>0</v>
      </c>
      <c r="AC690" s="77">
        <f t="shared" si="91"/>
        <v>30</v>
      </c>
      <c r="AD690" s="77">
        <f>IFERROR(INDEX([1]怪物表!$J:$J,MATCH(G690,[1]怪物表!$A:$A,0),1),0)*AE690</f>
        <v>10</v>
      </c>
      <c r="AE690" s="77">
        <f t="shared" si="92"/>
        <v>10</v>
      </c>
    </row>
    <row r="691" spans="1:31" x14ac:dyDescent="0.45">
      <c r="A691" s="4"/>
      <c r="B691" s="7">
        <v>2994019</v>
      </c>
      <c r="C691" s="6" t="s">
        <v>348</v>
      </c>
      <c r="D691" s="4" t="s">
        <v>125</v>
      </c>
      <c r="E691" s="7">
        <v>45</v>
      </c>
      <c r="F691" s="4" t="s">
        <v>38</v>
      </c>
      <c r="G691" s="4">
        <f>IF(I691="",SUMIFS([1]怪物表!$A:$A,[1]怪物表!$B:$B,C691,[1]怪物表!$C:$C,D691),"")</f>
        <v>1299403</v>
      </c>
      <c r="H691" s="8" t="str">
        <f>IF(G691="","",INDEX([1]怪物表!$C:$C,MATCH(G691,[1]怪物表!$A:$A,0)))</f>
        <v>小熊</v>
      </c>
      <c r="I691" s="4"/>
      <c r="J691" s="4" t="str">
        <f>IF(I691="","",INDEX([1]怪物阵型表!$B:$B,MATCH(I691,[1]怪物阵型表!$A:$A,0)))</f>
        <v/>
      </c>
      <c r="K691" s="4"/>
      <c r="L691" s="4"/>
      <c r="M691" s="4"/>
      <c r="N691" s="4"/>
      <c r="O691" s="4" t="str">
        <f>IF(N691="","",INDEX([2]物品表!$B:$B,MATCH(N691,[2]物品表!$A:$A,0)))</f>
        <v/>
      </c>
      <c r="P691" s="4"/>
      <c r="Q691" s="7" t="s">
        <v>31</v>
      </c>
      <c r="R691" s="7" t="s">
        <v>29</v>
      </c>
      <c r="S691" s="9">
        <f>INDEX('#怪物刷新配置索引'!$E:$E,MATCH(E691&amp;"-"&amp;F691,'#怪物刷新配置索引'!$D:$D,0),1)</f>
        <v>3</v>
      </c>
      <c r="T691" s="4"/>
      <c r="U691" s="9">
        <f>INDEX('#怪物刷新配置索引'!$F:$F,MATCH(E691&amp;"-"&amp;F691,'#怪物刷新配置索引'!$D:$D,0),1)</f>
        <v>2</v>
      </c>
      <c r="V691" s="4" t="str">
        <f t="shared" si="90"/>
        <v/>
      </c>
      <c r="W691" s="4"/>
      <c r="X691" s="4"/>
      <c r="Y691" s="4"/>
      <c r="Z691" s="28"/>
      <c r="AA691" s="77">
        <f>COUNTIF([3]经验升级表!$C:$C,"&lt;="&amp;SUMIFS($AB$4:AB691,$C$4:C691,C691))</f>
        <v>0</v>
      </c>
      <c r="AB691" s="77">
        <f>IFERROR(INDEX([1]怪物表!$U:$U,MATCH(G691,[1]怪物表!$A:$A,0),1)*S691/U691,0)*AC691</f>
        <v>0</v>
      </c>
      <c r="AC691" s="77">
        <f t="shared" si="91"/>
        <v>30</v>
      </c>
      <c r="AD691" s="77">
        <f>IFERROR(INDEX([1]怪物表!$J:$J,MATCH(G691,[1]怪物表!$A:$A,0),1),0)*AE691</f>
        <v>45</v>
      </c>
      <c r="AE691" s="77">
        <f t="shared" si="92"/>
        <v>45</v>
      </c>
    </row>
    <row r="692" spans="1:31" x14ac:dyDescent="0.45">
      <c r="A692" s="4"/>
      <c r="B692" s="7">
        <v>2994020</v>
      </c>
      <c r="C692" s="6" t="s">
        <v>348</v>
      </c>
      <c r="D692" s="4" t="s">
        <v>125</v>
      </c>
      <c r="E692" s="7">
        <v>45</v>
      </c>
      <c r="F692" s="4" t="s">
        <v>38</v>
      </c>
      <c r="G692" s="4">
        <f>IF(I692="",SUMIFS([1]怪物表!$A:$A,[1]怪物表!$B:$B,C692,[1]怪物表!$C:$C,D692),"")</f>
        <v>1299403</v>
      </c>
      <c r="H692" s="8" t="str">
        <f>IF(G692="","",INDEX([1]怪物表!$C:$C,MATCH(G692,[1]怪物表!$A:$A,0)))</f>
        <v>小熊</v>
      </c>
      <c r="I692" s="4"/>
      <c r="J692" s="4" t="str">
        <f>IF(I692="","",INDEX([1]怪物阵型表!$B:$B,MATCH(I692,[1]怪物阵型表!$A:$A,0)))</f>
        <v/>
      </c>
      <c r="K692" s="4"/>
      <c r="L692" s="4"/>
      <c r="M692" s="4"/>
      <c r="N692" s="4"/>
      <c r="O692" s="4" t="str">
        <f>IF(N692="","",INDEX([2]物品表!$B:$B,MATCH(N692,[2]物品表!$A:$A,0)))</f>
        <v/>
      </c>
      <c r="P692" s="4"/>
      <c r="Q692" s="7" t="s">
        <v>31</v>
      </c>
      <c r="R692" s="7" t="s">
        <v>29</v>
      </c>
      <c r="S692" s="9">
        <f>INDEX('#怪物刷新配置索引'!$E:$E,MATCH(E692&amp;"-"&amp;F692,'#怪物刷新配置索引'!$D:$D,0),1)</f>
        <v>3</v>
      </c>
      <c r="T692" s="4"/>
      <c r="U692" s="9">
        <f>INDEX('#怪物刷新配置索引'!$F:$F,MATCH(E692&amp;"-"&amp;F692,'#怪物刷新配置索引'!$D:$D,0),1)</f>
        <v>2</v>
      </c>
      <c r="V692" s="4" t="str">
        <f t="shared" si="90"/>
        <v/>
      </c>
      <c r="W692" s="4"/>
      <c r="X692" s="4"/>
      <c r="Y692" s="4"/>
      <c r="Z692" s="28"/>
      <c r="AA692" s="77">
        <f>COUNTIF([3]经验升级表!$C:$C,"&lt;="&amp;SUMIFS($AB$4:AB692,$C$4:C692,C692))</f>
        <v>0</v>
      </c>
      <c r="AB692" s="77">
        <f>IFERROR(INDEX([1]怪物表!$U:$U,MATCH(G692,[1]怪物表!$A:$A,0),1)*S692/U692,0)*AC692</f>
        <v>0</v>
      </c>
      <c r="AC692" s="77">
        <f t="shared" si="91"/>
        <v>30</v>
      </c>
      <c r="AD692" s="77">
        <f>IFERROR(INDEX([1]怪物表!$J:$J,MATCH(G692,[1]怪物表!$A:$A,0),1),0)*AE692</f>
        <v>45</v>
      </c>
      <c r="AE692" s="77">
        <f t="shared" si="92"/>
        <v>45</v>
      </c>
    </row>
    <row r="693" spans="1:31" x14ac:dyDescent="0.45">
      <c r="A693" s="4"/>
      <c r="B693" s="7">
        <v>2994021</v>
      </c>
      <c r="C693" s="6" t="s">
        <v>348</v>
      </c>
      <c r="D693" s="4" t="s">
        <v>125</v>
      </c>
      <c r="E693" s="7">
        <v>30</v>
      </c>
      <c r="F693" s="4" t="s">
        <v>38</v>
      </c>
      <c r="G693" s="4">
        <f>IF(I693="",SUMIFS([1]怪物表!$A:$A,[1]怪物表!$B:$B,C693,[1]怪物表!$C:$C,D693),"")</f>
        <v>1299403</v>
      </c>
      <c r="H693" s="8" t="str">
        <f>IF(G693="","",INDEX([1]怪物表!$C:$C,MATCH(G693,[1]怪物表!$A:$A,0)))</f>
        <v>小熊</v>
      </c>
      <c r="I693" s="4"/>
      <c r="J693" s="4" t="str">
        <f>IF(I693="","",INDEX([1]怪物阵型表!$B:$B,MATCH(I693,[1]怪物阵型表!$A:$A,0)))</f>
        <v/>
      </c>
      <c r="K693" s="4"/>
      <c r="L693" s="4"/>
      <c r="M693" s="4"/>
      <c r="N693" s="4"/>
      <c r="O693" s="4" t="str">
        <f>IF(N693="","",INDEX([2]物品表!$B:$B,MATCH(N693,[2]物品表!$A:$A,0)))</f>
        <v/>
      </c>
      <c r="P693" s="4"/>
      <c r="Q693" s="7" t="s">
        <v>31</v>
      </c>
      <c r="R693" s="7" t="s">
        <v>29</v>
      </c>
      <c r="S693" s="9">
        <f>INDEX('#怪物刷新配置索引'!$E:$E,MATCH(E693&amp;"-"&amp;F693,'#怪物刷新配置索引'!$D:$D,0),1)</f>
        <v>2</v>
      </c>
      <c r="T693" s="4"/>
      <c r="U693" s="9">
        <f>INDEX('#怪物刷新配置索引'!$F:$F,MATCH(E693&amp;"-"&amp;F693,'#怪物刷新配置索引'!$D:$D,0),1)</f>
        <v>2</v>
      </c>
      <c r="V693" s="4" t="str">
        <f t="shared" si="90"/>
        <v/>
      </c>
      <c r="W693" s="4"/>
      <c r="X693" s="4"/>
      <c r="Y693" s="4"/>
      <c r="Z693" s="28"/>
      <c r="AA693" s="77">
        <f>COUNTIF([3]经验升级表!$C:$C,"&lt;="&amp;SUMIFS($AB$4:AB693,$C$4:C693,C693))</f>
        <v>0</v>
      </c>
      <c r="AB693" s="77">
        <f>IFERROR(INDEX([1]怪物表!$U:$U,MATCH(G693,[1]怪物表!$A:$A,0),1)*S693/U693,0)*AC693</f>
        <v>0</v>
      </c>
      <c r="AC693" s="77">
        <f t="shared" si="91"/>
        <v>30</v>
      </c>
      <c r="AD693" s="77">
        <f>IFERROR(INDEX([1]怪物表!$J:$J,MATCH(G693,[1]怪物表!$A:$A,0),1),0)*AE693</f>
        <v>30</v>
      </c>
      <c r="AE693" s="77">
        <f t="shared" si="92"/>
        <v>30</v>
      </c>
    </row>
    <row r="694" spans="1:31" x14ac:dyDescent="0.45">
      <c r="A694" s="4"/>
      <c r="B694" s="7">
        <v>2994022</v>
      </c>
      <c r="C694" s="6" t="s">
        <v>348</v>
      </c>
      <c r="D694" s="4" t="s">
        <v>167</v>
      </c>
      <c r="E694" s="7">
        <v>10</v>
      </c>
      <c r="F694" s="4" t="s">
        <v>38</v>
      </c>
      <c r="G694" s="4">
        <f>IF(I694="",SUMIFS([1]怪物表!$A:$A,[1]怪物表!$B:$B,C694,[1]怪物表!$C:$C,D694),"")</f>
        <v>1299406</v>
      </c>
      <c r="H694" s="8" t="str">
        <f>IF(G694="","",INDEX([1]怪物表!$C:$C,MATCH(G694,[1]怪物表!$A:$A,0)))</f>
        <v>骑兵1</v>
      </c>
      <c r="I694" s="4"/>
      <c r="J694" s="4" t="str">
        <f>IF(I694="","",INDEX([1]怪物阵型表!$B:$B,MATCH(I694,[1]怪物阵型表!$A:$A,0)))</f>
        <v/>
      </c>
      <c r="K694" s="4"/>
      <c r="L694" s="4"/>
      <c r="M694" s="4"/>
      <c r="N694" s="4"/>
      <c r="O694" s="4" t="str">
        <f>IF(N694="","",INDEX([2]物品表!$B:$B,MATCH(N694,[2]物品表!$A:$A,0)))</f>
        <v/>
      </c>
      <c r="P694" s="4"/>
      <c r="Q694" s="7" t="s">
        <v>31</v>
      </c>
      <c r="R694" s="7" t="s">
        <v>29</v>
      </c>
      <c r="S694" s="9">
        <f>INDEX('#怪物刷新配置索引'!$E:$E,MATCH(E694&amp;"-"&amp;F694,'#怪物刷新配置索引'!$D:$D,0),1)</f>
        <v>2</v>
      </c>
      <c r="T694" s="4"/>
      <c r="U694" s="9">
        <f>INDEX('#怪物刷新配置索引'!$F:$F,MATCH(E694&amp;"-"&amp;F694,'#怪物刷新配置索引'!$D:$D,0),1)</f>
        <v>6</v>
      </c>
      <c r="V694" s="4" t="str">
        <f t="shared" si="90"/>
        <v/>
      </c>
      <c r="W694" s="4"/>
      <c r="X694" s="4"/>
      <c r="Y694" s="4"/>
      <c r="Z694" s="28"/>
      <c r="AA694" s="77">
        <f>COUNTIF([3]经验升级表!$C:$C,"&lt;="&amp;SUMIFS($AB$4:AB694,$C$4:C694,C694))</f>
        <v>0</v>
      </c>
      <c r="AB694" s="77">
        <f>IFERROR(INDEX([1]怪物表!$U:$U,MATCH(G694,[1]怪物表!$A:$A,0),1)*S694/U694,0)*AC694</f>
        <v>0</v>
      </c>
      <c r="AC694" s="77">
        <f t="shared" si="91"/>
        <v>30</v>
      </c>
      <c r="AD694" s="77">
        <f>IFERROR(INDEX([1]怪物表!$J:$J,MATCH(G694,[1]怪物表!$A:$A,0),1),0)*AE694</f>
        <v>10</v>
      </c>
      <c r="AE694" s="77">
        <f t="shared" si="92"/>
        <v>10</v>
      </c>
    </row>
    <row r="695" spans="1:31" s="46" customFormat="1" x14ac:dyDescent="0.45">
      <c r="A695" s="20"/>
      <c r="B695" s="21">
        <v>2994023</v>
      </c>
      <c r="C695" s="22" t="s">
        <v>348</v>
      </c>
      <c r="D695" s="20" t="s">
        <v>171</v>
      </c>
      <c r="E695" s="21"/>
      <c r="F695" s="20">
        <v>150</v>
      </c>
      <c r="G695" s="20">
        <f>IF(I695="",SUMIFS([1]怪物表!$A:$A,[1]怪物表!$B:$B,C695,[1]怪物表!$C:$C,D695),"")</f>
        <v>1299411</v>
      </c>
      <c r="H695" s="23" t="str">
        <f>IF(G695="","",INDEX([1]怪物表!$C:$C,MATCH(G695,[1]怪物表!$A:$A,0)))</f>
        <v>大熊</v>
      </c>
      <c r="I695" s="20" t="s">
        <v>54</v>
      </c>
      <c r="J695" s="20" t="str">
        <f>IF(I695="","",INDEX([1]怪物阵型表!$B:$B,MATCH(I695,[1]怪物阵型表!$A:$A,0)))</f>
        <v/>
      </c>
      <c r="K695" s="20"/>
      <c r="L695" s="20"/>
      <c r="M695" s="20"/>
      <c r="N695" s="20"/>
      <c r="O695" s="20" t="str">
        <f>IF(N695="","",INDEX([2]物品表!$B:$B,MATCH(N695,[2]物品表!$A:$A,0)))</f>
        <v/>
      </c>
      <c r="P695" s="20"/>
      <c r="Q695" s="21" t="s">
        <v>120</v>
      </c>
      <c r="R695" s="21" t="s">
        <v>29</v>
      </c>
      <c r="S695" s="24">
        <v>1</v>
      </c>
      <c r="T695" s="20"/>
      <c r="U695" s="24">
        <v>0</v>
      </c>
      <c r="V695" s="20" t="str">
        <f t="shared" si="90"/>
        <v/>
      </c>
      <c r="W695" s="20"/>
      <c r="X695" s="20"/>
      <c r="Y695" s="20"/>
      <c r="Z695" s="79"/>
      <c r="AA695" s="79">
        <f>COUNTIF([3]经验升级表!$C:$C,"&lt;="&amp;SUMIFS($AB$4:AB695,$C$4:C695,C695))</f>
        <v>0</v>
      </c>
      <c r="AB695" s="79">
        <f>IFERROR(INDEX([1]怪物表!$U:$U,MATCH(G695,[1]怪物表!$A:$A,0),1)*S695/U695,0)*AC695</f>
        <v>0</v>
      </c>
      <c r="AC695" s="79">
        <f t="shared" si="91"/>
        <v>1</v>
      </c>
      <c r="AD695" s="79">
        <f>IFERROR(INDEX([1]怪物表!$J:$J,MATCH(G695,[1]怪物表!$A:$A,0),1),0)*AE695</f>
        <v>0</v>
      </c>
      <c r="AE695" s="79">
        <f t="shared" si="92"/>
        <v>0</v>
      </c>
    </row>
    <row r="696" spans="1:31" x14ac:dyDescent="0.45">
      <c r="A696" s="4"/>
      <c r="B696" s="7">
        <v>2994024</v>
      </c>
      <c r="C696" s="6" t="s">
        <v>348</v>
      </c>
      <c r="D696" s="4" t="s">
        <v>125</v>
      </c>
      <c r="E696" s="7">
        <v>45</v>
      </c>
      <c r="F696" s="4" t="s">
        <v>39</v>
      </c>
      <c r="G696" s="4">
        <f>IF(I696="",SUMIFS([1]怪物表!$A:$A,[1]怪物表!$B:$B,C696,[1]怪物表!$C:$C,D696),"")</f>
        <v>1299403</v>
      </c>
      <c r="H696" s="8" t="str">
        <f>IF(G696="","",INDEX([1]怪物表!$C:$C,MATCH(G696,[1]怪物表!$A:$A,0)))</f>
        <v>小熊</v>
      </c>
      <c r="I696" s="4"/>
      <c r="J696" s="4" t="str">
        <f>IF(I696="","",INDEX([1]怪物阵型表!$B:$B,MATCH(I696,[1]怪物阵型表!$A:$A,0)))</f>
        <v/>
      </c>
      <c r="K696" s="4"/>
      <c r="L696" s="4"/>
      <c r="M696" s="4"/>
      <c r="N696" s="4"/>
      <c r="O696" s="4" t="str">
        <f>IF(N696="","",INDEX([2]物品表!$B:$B,MATCH(N696,[2]物品表!$A:$A,0)))</f>
        <v/>
      </c>
      <c r="P696" s="4"/>
      <c r="Q696" s="7" t="s">
        <v>31</v>
      </c>
      <c r="R696" s="7" t="s">
        <v>29</v>
      </c>
      <c r="S696" s="9">
        <f>INDEX('#怪物刷新配置索引'!$E:$E,MATCH(E696&amp;"-"&amp;F696,'#怪物刷新配置索引'!$D:$D,0),1)</f>
        <v>3</v>
      </c>
      <c r="T696" s="4"/>
      <c r="U696" s="9">
        <f>INDEX('#怪物刷新配置索引'!$F:$F,MATCH(E696&amp;"-"&amp;F696,'#怪物刷新配置索引'!$D:$D,0),1)</f>
        <v>2</v>
      </c>
      <c r="V696" s="4" t="str">
        <f t="shared" si="90"/>
        <v/>
      </c>
      <c r="W696" s="4"/>
      <c r="X696" s="4"/>
      <c r="Y696" s="4"/>
      <c r="Z696" s="28"/>
      <c r="AA696" s="77">
        <f>COUNTIF([3]经验升级表!$C:$C,"&lt;="&amp;SUMIFS($AB$4:AB696,$C$4:C696,C696))</f>
        <v>0</v>
      </c>
      <c r="AB696" s="77">
        <f>IFERROR(INDEX([1]怪物表!$U:$U,MATCH(G696,[1]怪物表!$A:$A,0),1)*S696/U696,0)*AC696</f>
        <v>0</v>
      </c>
      <c r="AC696" s="77">
        <f t="shared" si="91"/>
        <v>30</v>
      </c>
      <c r="AD696" s="77">
        <f>IFERROR(INDEX([1]怪物表!$J:$J,MATCH(G696,[1]怪物表!$A:$A,0),1),0)*AE696</f>
        <v>45</v>
      </c>
      <c r="AE696" s="77">
        <f t="shared" si="92"/>
        <v>45</v>
      </c>
    </row>
    <row r="697" spans="1:31" x14ac:dyDescent="0.45">
      <c r="A697" s="4"/>
      <c r="B697" s="7">
        <v>2994025</v>
      </c>
      <c r="C697" s="6" t="s">
        <v>348</v>
      </c>
      <c r="D697" s="4" t="s">
        <v>125</v>
      </c>
      <c r="E697" s="7">
        <v>10</v>
      </c>
      <c r="F697" s="4" t="s">
        <v>39</v>
      </c>
      <c r="G697" s="4">
        <f>IF(I697="",SUMIFS([1]怪物表!$A:$A,[1]怪物表!$B:$B,C697,[1]怪物表!$C:$C,D697),"")</f>
        <v>1299403</v>
      </c>
      <c r="H697" s="8" t="str">
        <f>IF(G697="","",INDEX([1]怪物表!$C:$C,MATCH(G697,[1]怪物表!$A:$A,0)))</f>
        <v>小熊</v>
      </c>
      <c r="I697" s="4"/>
      <c r="J697" s="4" t="str">
        <f>IF(I697="","",INDEX([1]怪物阵型表!$B:$B,MATCH(I697,[1]怪物阵型表!$A:$A,0)))</f>
        <v/>
      </c>
      <c r="K697" s="4"/>
      <c r="L697" s="4"/>
      <c r="M697" s="4"/>
      <c r="N697" s="4"/>
      <c r="O697" s="4" t="str">
        <f>IF(N697="","",INDEX([2]物品表!$B:$B,MATCH(N697,[2]物品表!$A:$A,0)))</f>
        <v/>
      </c>
      <c r="P697" s="4"/>
      <c r="Q697" s="7" t="s">
        <v>31</v>
      </c>
      <c r="R697" s="7" t="s">
        <v>29</v>
      </c>
      <c r="S697" s="9">
        <f>INDEX('#怪物刷新配置索引'!$E:$E,MATCH(E697&amp;"-"&amp;F697,'#怪物刷新配置索引'!$D:$D,0),1)</f>
        <v>2</v>
      </c>
      <c r="T697" s="4"/>
      <c r="U697" s="9">
        <f>INDEX('#怪物刷新配置索引'!$F:$F,MATCH(E697&amp;"-"&amp;F697,'#怪物刷新配置索引'!$D:$D,0),1)</f>
        <v>6</v>
      </c>
      <c r="V697" s="4" t="str">
        <f t="shared" si="90"/>
        <v/>
      </c>
      <c r="W697" s="4"/>
      <c r="X697" s="4"/>
      <c r="Y697" s="4"/>
      <c r="Z697" s="28"/>
      <c r="AA697" s="77">
        <f>COUNTIF([3]经验升级表!$C:$C,"&lt;="&amp;SUMIFS($AB$4:AB697,$C$4:C697,C697))</f>
        <v>0</v>
      </c>
      <c r="AB697" s="77">
        <f>IFERROR(INDEX([1]怪物表!$U:$U,MATCH(G697,[1]怪物表!$A:$A,0),1)*S697/U697,0)*AC697</f>
        <v>0</v>
      </c>
      <c r="AC697" s="77">
        <f t="shared" si="91"/>
        <v>30</v>
      </c>
      <c r="AD697" s="77">
        <f>IFERROR(INDEX([1]怪物表!$J:$J,MATCH(G697,[1]怪物表!$A:$A,0),1),0)*AE697</f>
        <v>10</v>
      </c>
      <c r="AE697" s="77">
        <f t="shared" si="92"/>
        <v>10</v>
      </c>
    </row>
    <row r="698" spans="1:31" x14ac:dyDescent="0.45">
      <c r="A698" s="4"/>
      <c r="B698" s="7">
        <v>2994026</v>
      </c>
      <c r="C698" s="6" t="s">
        <v>348</v>
      </c>
      <c r="D698" s="4" t="s">
        <v>125</v>
      </c>
      <c r="E698" s="7">
        <v>60</v>
      </c>
      <c r="F698" s="4" t="s">
        <v>39</v>
      </c>
      <c r="G698" s="4">
        <f>IF(I698="",SUMIFS([1]怪物表!$A:$A,[1]怪物表!$B:$B,C698,[1]怪物表!$C:$C,D698),"")</f>
        <v>1299403</v>
      </c>
      <c r="H698" s="8" t="str">
        <f>IF(G698="","",INDEX([1]怪物表!$C:$C,MATCH(G698,[1]怪物表!$A:$A,0)))</f>
        <v>小熊</v>
      </c>
      <c r="I698" s="4"/>
      <c r="J698" s="4" t="str">
        <f>IF(I698="","",INDEX([1]怪物阵型表!$B:$B,MATCH(I698,[1]怪物阵型表!$A:$A,0)))</f>
        <v/>
      </c>
      <c r="K698" s="4"/>
      <c r="L698" s="4"/>
      <c r="M698" s="4"/>
      <c r="N698" s="4"/>
      <c r="O698" s="4" t="str">
        <f>IF(N698="","",INDEX([2]物品表!$B:$B,MATCH(N698,[2]物品表!$A:$A,0)))</f>
        <v/>
      </c>
      <c r="P698" s="4"/>
      <c r="Q698" s="7" t="s">
        <v>31</v>
      </c>
      <c r="R698" s="7" t="s">
        <v>29</v>
      </c>
      <c r="S698" s="9">
        <f>INDEX('#怪物刷新配置索引'!$E:$E,MATCH(E698&amp;"-"&amp;F698,'#怪物刷新配置索引'!$D:$D,0),1)</f>
        <v>2</v>
      </c>
      <c r="T698" s="4"/>
      <c r="U698" s="9">
        <f>INDEX('#怪物刷新配置索引'!$F:$F,MATCH(E698&amp;"-"&amp;F698,'#怪物刷新配置索引'!$D:$D,0),1)</f>
        <v>1</v>
      </c>
      <c r="V698" s="4" t="str">
        <f t="shared" si="90"/>
        <v/>
      </c>
      <c r="W698" s="4"/>
      <c r="X698" s="4"/>
      <c r="Y698" s="4"/>
      <c r="Z698" s="28"/>
      <c r="AA698" s="77">
        <f>COUNTIF([3]经验升级表!$C:$C,"&lt;="&amp;SUMIFS($AB$4:AB698,$C$4:C698,C698))</f>
        <v>0</v>
      </c>
      <c r="AB698" s="77">
        <f>IFERROR(INDEX([1]怪物表!$U:$U,MATCH(G698,[1]怪物表!$A:$A,0),1)*S698/U698,0)*AC698</f>
        <v>0</v>
      </c>
      <c r="AC698" s="77">
        <f t="shared" si="91"/>
        <v>30</v>
      </c>
      <c r="AD698" s="77">
        <f>IFERROR(INDEX([1]怪物表!$J:$J,MATCH(G698,[1]怪物表!$A:$A,0),1),0)*AE698</f>
        <v>60</v>
      </c>
      <c r="AE698" s="77">
        <f t="shared" si="92"/>
        <v>60</v>
      </c>
    </row>
    <row r="699" spans="1:31" x14ac:dyDescent="0.45">
      <c r="A699" s="4"/>
      <c r="B699" s="7">
        <v>2994027</v>
      </c>
      <c r="C699" s="6" t="s">
        <v>348</v>
      </c>
      <c r="D699" s="4" t="s">
        <v>170</v>
      </c>
      <c r="E699" s="7">
        <v>10</v>
      </c>
      <c r="F699" s="4" t="s">
        <v>39</v>
      </c>
      <c r="G699" s="4">
        <f>IF(I699="",SUMIFS([1]怪物表!$A:$A,[1]怪物表!$B:$B,C699,[1]怪物表!$C:$C,D699),"")</f>
        <v>1299407</v>
      </c>
      <c r="H699" s="8" t="str">
        <f>IF(G699="","",INDEX([1]怪物表!$C:$C,MATCH(G699,[1]怪物表!$A:$A,0)))</f>
        <v>骑兵2（灰）</v>
      </c>
      <c r="I699" s="4"/>
      <c r="J699" s="4" t="str">
        <f>IF(I699="","",INDEX([1]怪物阵型表!$B:$B,MATCH(I699,[1]怪物阵型表!$A:$A,0)))</f>
        <v/>
      </c>
      <c r="K699" s="4"/>
      <c r="L699" s="4"/>
      <c r="M699" s="4"/>
      <c r="N699" s="4"/>
      <c r="O699" s="4" t="str">
        <f>IF(N699="","",INDEX([2]物品表!$B:$B,MATCH(N699,[2]物品表!$A:$A,0)))</f>
        <v/>
      </c>
      <c r="P699" s="4"/>
      <c r="Q699" s="7" t="s">
        <v>31</v>
      </c>
      <c r="R699" s="7" t="s">
        <v>29</v>
      </c>
      <c r="S699" s="9">
        <f>INDEX('#怪物刷新配置索引'!$E:$E,MATCH(E699&amp;"-"&amp;F699,'#怪物刷新配置索引'!$D:$D,0),1)</f>
        <v>2</v>
      </c>
      <c r="T699" s="4"/>
      <c r="U699" s="9">
        <f>INDEX('#怪物刷新配置索引'!$F:$F,MATCH(E699&amp;"-"&amp;F699,'#怪物刷新配置索引'!$D:$D,0),1)</f>
        <v>6</v>
      </c>
      <c r="V699" s="4" t="str">
        <f t="shared" si="90"/>
        <v/>
      </c>
      <c r="W699" s="4"/>
      <c r="X699" s="4"/>
      <c r="Y699" s="4"/>
      <c r="Z699" s="28"/>
      <c r="AA699" s="77">
        <f>COUNTIF([3]经验升级表!$C:$C,"&lt;="&amp;SUMIFS($AB$4:AB699,$C$4:C699,C699))</f>
        <v>0</v>
      </c>
      <c r="AB699" s="77">
        <f>IFERROR(INDEX([1]怪物表!$U:$U,MATCH(G699,[1]怪物表!$A:$A,0),1)*S699/U699,0)*AC699</f>
        <v>0</v>
      </c>
      <c r="AC699" s="77">
        <f t="shared" si="91"/>
        <v>30</v>
      </c>
      <c r="AD699" s="77">
        <f>IFERROR(INDEX([1]怪物表!$J:$J,MATCH(G699,[1]怪物表!$A:$A,0),1),0)*AE699</f>
        <v>10</v>
      </c>
      <c r="AE699" s="77">
        <f t="shared" si="92"/>
        <v>10</v>
      </c>
    </row>
    <row r="700" spans="1:31" x14ac:dyDescent="0.45">
      <c r="A700" s="4"/>
      <c r="B700" s="7">
        <v>2994028</v>
      </c>
      <c r="C700" s="6" t="s">
        <v>348</v>
      </c>
      <c r="D700" s="4"/>
      <c r="E700" s="7"/>
      <c r="F700" s="4">
        <v>180</v>
      </c>
      <c r="G700" s="4"/>
      <c r="H700" s="8"/>
      <c r="I700" s="4"/>
      <c r="J700" s="4" t="str">
        <f>IF(I700="","",INDEX([1]怪物阵型表!$B:$B,MATCH(I700,[1]怪物阵型表!$A:$A,0)))</f>
        <v/>
      </c>
      <c r="K700" s="4">
        <v>299405</v>
      </c>
      <c r="L700" s="25" t="str" cm="1">
        <f t="array" ref="L700">INDEX(怪物链表!A:C,MATCH(怪物刷新表!K700&amp;C700,怪物链表!A:A&amp;怪物链表!C:C,),2)</f>
        <v>平滑_高级_75</v>
      </c>
      <c r="M700" s="4" t="str" cm="1">
        <f t="array" ref="M700">INDEX(怪物链表!A:D,MATCH(怪物刷新表!L700&amp;K700,怪物链表!B:B&amp;怪物链表!A:A,),4)</f>
        <v>180-210</v>
      </c>
      <c r="N700" s="4"/>
      <c r="O700" s="4" t="str">
        <f>IF(N700="","",INDEX([2]物品表!$B:$B,MATCH(N700,[2]物品表!$A:$A,0)))</f>
        <v/>
      </c>
      <c r="P700" s="4"/>
      <c r="Q700" s="7" t="s">
        <v>120</v>
      </c>
      <c r="R700" s="7" t="s">
        <v>29</v>
      </c>
      <c r="S700" s="9">
        <v>1</v>
      </c>
      <c r="T700" s="4"/>
      <c r="U700" s="9">
        <v>0</v>
      </c>
      <c r="V700" s="4" t="str">
        <f t="shared" si="90"/>
        <v/>
      </c>
      <c r="W700" s="4"/>
      <c r="X700" s="4"/>
      <c r="Y700" s="4"/>
      <c r="Z700" s="28"/>
      <c r="AA700" s="77">
        <f>COUNTIF([3]经验升级表!$C:$C,"&lt;="&amp;SUMIFS($AB$4:AB700,$C$4:C700,C700))</f>
        <v>0</v>
      </c>
      <c r="AB700" s="77">
        <f>IFERROR(INDEX([1]怪物表!$U:$U,MATCH(G700,[1]怪物表!$A:$A,0),1)*S700/U700,0)*AC700</f>
        <v>0</v>
      </c>
      <c r="AC700" s="77">
        <f t="shared" si="91"/>
        <v>1</v>
      </c>
      <c r="AD700" s="77">
        <f>IFERROR(INDEX([1]怪物表!$J:$J,MATCH(G700,[1]怪物表!$A:$A,0),1),0)*AE700</f>
        <v>0</v>
      </c>
      <c r="AE700" s="77">
        <f t="shared" si="92"/>
        <v>0</v>
      </c>
    </row>
    <row r="701" spans="1:31" x14ac:dyDescent="0.45">
      <c r="A701" s="4"/>
      <c r="B701" s="7">
        <v>2994029</v>
      </c>
      <c r="C701" s="6" t="s">
        <v>348</v>
      </c>
      <c r="D701" s="4" t="s">
        <v>166</v>
      </c>
      <c r="E701" s="7">
        <v>60</v>
      </c>
      <c r="F701" s="4" t="s">
        <v>46</v>
      </c>
      <c r="G701" s="4">
        <f>IF(I701="",SUMIFS([1]怪物表!$A:$A,[1]怪物表!$B:$B,C701,[1]怪物表!$C:$C,D701),"")</f>
        <v>1299404</v>
      </c>
      <c r="H701" s="8" t="str">
        <f>IF(G701="","",INDEX([1]怪物表!$C:$C,MATCH(G701,[1]怪物表!$A:$A,0)))</f>
        <v>剑兵1</v>
      </c>
      <c r="I701" s="4"/>
      <c r="J701" s="4" t="str">
        <f>IF(I701="","",INDEX([1]怪物阵型表!$B:$B,MATCH(I701,[1]怪物阵型表!$A:$A,0)))</f>
        <v/>
      </c>
      <c r="K701" s="4"/>
      <c r="L701" s="4"/>
      <c r="M701" s="4"/>
      <c r="N701" s="4"/>
      <c r="O701" s="4" t="str">
        <f>IF(N701="","",INDEX([2]物品表!$B:$B,MATCH(N701,[2]物品表!$A:$A,0)))</f>
        <v/>
      </c>
      <c r="P701" s="4"/>
      <c r="Q701" s="7" t="s">
        <v>31</v>
      </c>
      <c r="R701" s="7" t="s">
        <v>29</v>
      </c>
      <c r="S701" s="9">
        <f>INDEX('#怪物刷新配置索引'!$E:$E,MATCH(E701&amp;"-"&amp;F701,'#怪物刷新配置索引'!$D:$D,0),1)</f>
        <v>2</v>
      </c>
      <c r="T701" s="4"/>
      <c r="U701" s="9">
        <f>INDEX('#怪物刷新配置索引'!$F:$F,MATCH(E701&amp;"-"&amp;F701,'#怪物刷新配置索引'!$D:$D,0),1)</f>
        <v>1</v>
      </c>
      <c r="V701" s="4" t="str">
        <f t="shared" si="90"/>
        <v/>
      </c>
      <c r="W701" s="4"/>
      <c r="X701" s="7"/>
      <c r="Y701" s="4"/>
      <c r="Z701" s="28"/>
      <c r="AA701" s="77">
        <f>COUNTIF([3]经验升级表!$C:$C,"&lt;="&amp;SUMIFS($AB$4:AB701,$C$4:C701,C701))</f>
        <v>0</v>
      </c>
      <c r="AB701" s="77">
        <f>IFERROR(INDEX([1]怪物表!$U:$U,MATCH(G701,[1]怪物表!$A:$A,0),1)*S701/U701,0)*AC701</f>
        <v>0</v>
      </c>
      <c r="AC701" s="77">
        <f t="shared" si="91"/>
        <v>30</v>
      </c>
      <c r="AD701" s="77">
        <f>IFERROR(INDEX([1]怪物表!$J:$J,MATCH(G701,[1]怪物表!$A:$A,0),1),0)*AE701</f>
        <v>60</v>
      </c>
      <c r="AE701" s="77">
        <f t="shared" si="92"/>
        <v>60</v>
      </c>
    </row>
    <row r="702" spans="1:31" x14ac:dyDescent="0.45">
      <c r="A702" s="4"/>
      <c r="B702" s="7">
        <v>2994030</v>
      </c>
      <c r="C702" s="6" t="s">
        <v>348</v>
      </c>
      <c r="D702" s="4" t="s">
        <v>166</v>
      </c>
      <c r="E702" s="7">
        <v>90</v>
      </c>
      <c r="F702" s="4" t="s">
        <v>46</v>
      </c>
      <c r="G702" s="4">
        <f>IF(I702="",SUMIFS([1]怪物表!$A:$A,[1]怪物表!$B:$B,C702,[1]怪物表!$C:$C,D702),"")</f>
        <v>1299404</v>
      </c>
      <c r="H702" s="8" t="str">
        <f>IF(G702="","",INDEX([1]怪物表!$C:$C,MATCH(G702,[1]怪物表!$A:$A,0)))</f>
        <v>剑兵1</v>
      </c>
      <c r="I702" s="4"/>
      <c r="J702" s="4" t="str">
        <f>IF(I702="","",INDEX([1]怪物阵型表!$B:$B,MATCH(I702,[1]怪物阵型表!$A:$A,0)))</f>
        <v/>
      </c>
      <c r="K702" s="4"/>
      <c r="L702" s="4"/>
      <c r="M702" s="4"/>
      <c r="N702" s="4"/>
      <c r="O702" s="4" t="str">
        <f>IF(N702="","",INDEX([2]物品表!$B:$B,MATCH(N702,[2]物品表!$A:$A,0)))</f>
        <v/>
      </c>
      <c r="P702" s="4"/>
      <c r="Q702" s="7" t="s">
        <v>31</v>
      </c>
      <c r="R702" s="7" t="s">
        <v>29</v>
      </c>
      <c r="S702" s="9">
        <f>INDEX('#怪物刷新配置索引'!$E:$E,MATCH(E702&amp;"-"&amp;F702,'#怪物刷新配置索引'!$D:$D,0),1)</f>
        <v>3</v>
      </c>
      <c r="T702" s="4"/>
      <c r="U702" s="9">
        <f>INDEX('#怪物刷新配置索引'!$F:$F,MATCH(E702&amp;"-"&amp;F702,'#怪物刷新配置索引'!$D:$D,0),1)</f>
        <v>1</v>
      </c>
      <c r="V702" s="7" t="str">
        <f t="shared" ref="V702:V710" si="94">IF(W702=1,"TID_Survivor_Notice_Occur_2",IF(W702=2,"TID_Survivor_Notice_Occur_1",""))</f>
        <v/>
      </c>
      <c r="W702" s="4"/>
      <c r="X702" s="4"/>
      <c r="Y702" s="4"/>
      <c r="Z702" s="28"/>
      <c r="AA702" s="77">
        <f>COUNTIF([3]经验升级表!$C:$C,"&lt;="&amp;SUMIFS($AB$4:AB702,$C$4:C702,C702))</f>
        <v>0</v>
      </c>
      <c r="AB702" s="77">
        <f>IFERROR(INDEX([1]怪物表!$U:$U,MATCH(G702,[1]怪物表!$A:$A,0),1)*S702/U702,0)*AC702</f>
        <v>0</v>
      </c>
      <c r="AC702" s="77">
        <f t="shared" si="91"/>
        <v>30</v>
      </c>
      <c r="AD702" s="77">
        <f>IFERROR(INDEX([1]怪物表!$J:$J,MATCH(G702,[1]怪物表!$A:$A,0),1),0)*AE702</f>
        <v>90</v>
      </c>
      <c r="AE702" s="77">
        <f t="shared" si="92"/>
        <v>90</v>
      </c>
    </row>
    <row r="703" spans="1:31" x14ac:dyDescent="0.45">
      <c r="A703" s="4"/>
      <c r="B703" s="7">
        <v>2994031</v>
      </c>
      <c r="C703" s="6" t="s">
        <v>348</v>
      </c>
      <c r="D703" s="4" t="s">
        <v>125</v>
      </c>
      <c r="E703" s="7">
        <v>40</v>
      </c>
      <c r="F703" s="4" t="s">
        <v>46</v>
      </c>
      <c r="G703" s="4">
        <f>IF(I703="",SUMIFS([1]怪物表!$A:$A,[1]怪物表!$B:$B,C703,[1]怪物表!$C:$C,D703),"")</f>
        <v>1299403</v>
      </c>
      <c r="H703" s="8" t="str">
        <f>IF(G703="","",INDEX([1]怪物表!$C:$C,MATCH(G703,[1]怪物表!$A:$A,0)))</f>
        <v>小熊</v>
      </c>
      <c r="I703" s="4"/>
      <c r="J703" s="4" t="str">
        <f>IF(I703="","",INDEX([1]怪物阵型表!$B:$B,MATCH(I703,[1]怪物阵型表!$A:$A,0)))</f>
        <v/>
      </c>
      <c r="K703" s="4"/>
      <c r="L703" s="4"/>
      <c r="M703" s="4"/>
      <c r="N703" s="4"/>
      <c r="O703" s="4" t="str">
        <f>IF(N703="","",INDEX([2]物品表!$B:$B,MATCH(N703,[2]物品表!$A:$A,0)))</f>
        <v/>
      </c>
      <c r="P703" s="4"/>
      <c r="Q703" s="7" t="s">
        <v>31</v>
      </c>
      <c r="R703" s="7" t="s">
        <v>29</v>
      </c>
      <c r="S703" s="9">
        <f>INDEX('#怪物刷新配置索引'!$E:$E,MATCH(E703&amp;"-"&amp;F703,'#怪物刷新配置索引'!$D:$D,0),1)</f>
        <v>4</v>
      </c>
      <c r="T703" s="4"/>
      <c r="U703" s="9">
        <f>INDEX('#怪物刷新配置索引'!$F:$F,MATCH(E703&amp;"-"&amp;F703,'#怪物刷新配置索引'!$D:$D,0),1)</f>
        <v>3</v>
      </c>
      <c r="V703" s="4" t="str">
        <f t="shared" si="94"/>
        <v/>
      </c>
      <c r="W703" s="4"/>
      <c r="X703" s="7"/>
      <c r="Y703" s="7"/>
      <c r="Z703" s="28"/>
      <c r="AA703" s="77">
        <f>COUNTIF([3]经验升级表!$C:$C,"&lt;="&amp;SUMIFS($AB$4:AB703,$C$4:C703,C703))</f>
        <v>0</v>
      </c>
      <c r="AB703" s="77">
        <f>IFERROR(INDEX([1]怪物表!$U:$U,MATCH(G703,[1]怪物表!$A:$A,0),1)*S703/U703,0)*AC703</f>
        <v>0</v>
      </c>
      <c r="AC703" s="77">
        <f t="shared" si="91"/>
        <v>30</v>
      </c>
      <c r="AD703" s="77">
        <f>IFERROR(INDEX([1]怪物表!$J:$J,MATCH(G703,[1]怪物表!$A:$A,0),1),0)*AE703</f>
        <v>40</v>
      </c>
      <c r="AE703" s="77">
        <f t="shared" si="92"/>
        <v>40</v>
      </c>
    </row>
    <row r="704" spans="1:31" x14ac:dyDescent="0.45">
      <c r="A704" s="4"/>
      <c r="B704" s="7">
        <v>2994032</v>
      </c>
      <c r="C704" s="6" t="s">
        <v>348</v>
      </c>
      <c r="D704" s="4" t="s">
        <v>125</v>
      </c>
      <c r="E704" s="7">
        <v>40</v>
      </c>
      <c r="F704" s="4" t="s">
        <v>46</v>
      </c>
      <c r="G704" s="4">
        <f>IF(I704="",SUMIFS([1]怪物表!$A:$A,[1]怪物表!$B:$B,C704,[1]怪物表!$C:$C,D704),"")</f>
        <v>1299403</v>
      </c>
      <c r="H704" s="8" t="str">
        <f>IF(G704="","",INDEX([1]怪物表!$C:$C,MATCH(G704,[1]怪物表!$A:$A,0)))</f>
        <v>小熊</v>
      </c>
      <c r="I704" s="4"/>
      <c r="J704" s="4" t="str">
        <f>IF(I704="","",INDEX([1]怪物阵型表!$B:$B,MATCH(I704,[1]怪物阵型表!$A:$A,0)))</f>
        <v/>
      </c>
      <c r="K704" s="4"/>
      <c r="L704" s="4"/>
      <c r="M704" s="4"/>
      <c r="N704" s="4"/>
      <c r="O704" s="4" t="str">
        <f>IF(N704="","",INDEX([2]物品表!$B:$B,MATCH(N704,[2]物品表!$A:$A,0)))</f>
        <v/>
      </c>
      <c r="P704" s="4"/>
      <c r="Q704" s="7" t="s">
        <v>31</v>
      </c>
      <c r="R704" s="7" t="s">
        <v>29</v>
      </c>
      <c r="S704" s="9">
        <f>INDEX('#怪物刷新配置索引'!$E:$E,MATCH(E704&amp;"-"&amp;F704,'#怪物刷新配置索引'!$D:$D,0),1)</f>
        <v>4</v>
      </c>
      <c r="T704" s="4"/>
      <c r="U704" s="9">
        <f>INDEX('#怪物刷新配置索引'!$F:$F,MATCH(E704&amp;"-"&amp;F704,'#怪物刷新配置索引'!$D:$D,0),1)</f>
        <v>3</v>
      </c>
      <c r="V704" s="4" t="str">
        <f t="shared" si="94"/>
        <v/>
      </c>
      <c r="W704" s="4"/>
      <c r="X704" s="7"/>
      <c r="Y704" s="7"/>
      <c r="Z704" s="28"/>
      <c r="AA704" s="77">
        <f>COUNTIF([3]经验升级表!$C:$C,"&lt;="&amp;SUMIFS($AB$4:AB704,$C$4:C704,C704))</f>
        <v>0</v>
      </c>
      <c r="AB704" s="77">
        <f>IFERROR(INDEX([1]怪物表!$U:$U,MATCH(G704,[1]怪物表!$A:$A,0),1)*S704/U704,0)*AC704</f>
        <v>0</v>
      </c>
      <c r="AC704" s="77">
        <f t="shared" si="91"/>
        <v>30</v>
      </c>
      <c r="AD704" s="77">
        <f>IFERROR(INDEX([1]怪物表!$J:$J,MATCH(G704,[1]怪物表!$A:$A,0),1),0)*AE704</f>
        <v>40</v>
      </c>
      <c r="AE704" s="77">
        <f t="shared" si="92"/>
        <v>40</v>
      </c>
    </row>
    <row r="705" spans="1:46" x14ac:dyDescent="0.45">
      <c r="A705" s="4"/>
      <c r="B705" s="7">
        <v>2994033</v>
      </c>
      <c r="C705" s="6" t="s">
        <v>348</v>
      </c>
      <c r="D705" s="4" t="s">
        <v>170</v>
      </c>
      <c r="E705" s="7">
        <v>10</v>
      </c>
      <c r="F705" s="4" t="s">
        <v>46</v>
      </c>
      <c r="G705" s="4">
        <f>IF(I705="",SUMIFS([1]怪物表!$A:$A,[1]怪物表!$B:$B,C705,[1]怪物表!$C:$C,D705),"")</f>
        <v>1299407</v>
      </c>
      <c r="H705" s="8" t="str">
        <f>IF(G705="","",INDEX([1]怪物表!$C:$C,MATCH(G705,[1]怪物表!$A:$A,0)))</f>
        <v>骑兵2（灰）</v>
      </c>
      <c r="I705" s="4"/>
      <c r="J705" s="4" t="str">
        <f>IF(I705="","",INDEX([1]怪物阵型表!$B:$B,MATCH(I705,[1]怪物阵型表!$A:$A,0)))</f>
        <v/>
      </c>
      <c r="K705" s="4"/>
      <c r="L705" s="4"/>
      <c r="M705" s="4"/>
      <c r="N705" s="4"/>
      <c r="O705" s="4" t="str">
        <f>IF(N705="","",INDEX([2]物品表!$B:$B,MATCH(N705,[2]物品表!$A:$A,0)))</f>
        <v/>
      </c>
      <c r="P705" s="4"/>
      <c r="Q705" s="7" t="s">
        <v>31</v>
      </c>
      <c r="R705" s="7" t="s">
        <v>29</v>
      </c>
      <c r="S705" s="9">
        <f>INDEX('#怪物刷新配置索引'!$E:$E,MATCH(E705&amp;"-"&amp;F705,'#怪物刷新配置索引'!$D:$D,0),1)</f>
        <v>2</v>
      </c>
      <c r="T705" s="4"/>
      <c r="U705" s="9">
        <f>INDEX('#怪物刷新配置索引'!$F:$F,MATCH(E705&amp;"-"&amp;F705,'#怪物刷新配置索引'!$D:$D,0),1)</f>
        <v>6</v>
      </c>
      <c r="V705" s="4" t="str">
        <f t="shared" si="94"/>
        <v/>
      </c>
      <c r="W705" s="4"/>
      <c r="X705" s="7"/>
      <c r="Y705" s="7"/>
      <c r="Z705" s="28"/>
      <c r="AA705" s="77">
        <f>COUNTIF([3]经验升级表!$C:$C,"&lt;="&amp;SUMIFS($AB$4:AB705,$C$4:C705,C705))</f>
        <v>0</v>
      </c>
      <c r="AB705" s="77">
        <f>IFERROR(INDEX([1]怪物表!$U:$U,MATCH(G705,[1]怪物表!$A:$A,0),1)*S705/U705,0)*AC705</f>
        <v>0</v>
      </c>
      <c r="AC705" s="77">
        <f t="shared" si="91"/>
        <v>30</v>
      </c>
      <c r="AD705" s="77">
        <f>IFERROR(INDEX([1]怪物表!$J:$J,MATCH(G705,[1]怪物表!$A:$A,0),1),0)*AE705</f>
        <v>10</v>
      </c>
      <c r="AE705" s="77">
        <f t="shared" si="92"/>
        <v>10</v>
      </c>
    </row>
    <row r="706" spans="1:46" x14ac:dyDescent="0.45">
      <c r="A706" s="4"/>
      <c r="B706" s="7">
        <v>2994034</v>
      </c>
      <c r="C706" s="6" t="s">
        <v>348</v>
      </c>
      <c r="D706" s="4" t="s">
        <v>166</v>
      </c>
      <c r="E706" s="7">
        <v>15</v>
      </c>
      <c r="F706" s="4" t="s">
        <v>64</v>
      </c>
      <c r="G706" s="4">
        <f>IF(I706="",SUMIFS([1]怪物表!$A:$A,[1]怪物表!$B:$B,C706,[1]怪物表!$C:$C,D706),"")</f>
        <v>1299404</v>
      </c>
      <c r="H706" s="8" t="str">
        <f>IF(G706="","",INDEX([1]怪物表!$C:$C,MATCH(G706,[1]怪物表!$A:$A,0)))</f>
        <v>剑兵1</v>
      </c>
      <c r="I706" s="4"/>
      <c r="J706" s="4" t="str">
        <f>IF(I706="","",INDEX([1]怪物阵型表!$B:$B,MATCH(I706,[1]怪物阵型表!$A:$A,0)))</f>
        <v/>
      </c>
      <c r="K706" s="4"/>
      <c r="L706" s="4"/>
      <c r="M706" s="4"/>
      <c r="N706" s="4"/>
      <c r="O706" s="4" t="str">
        <f>IF(N706="","",INDEX([2]物品表!$B:$B,MATCH(N706,[2]物品表!$A:$A,0)))</f>
        <v/>
      </c>
      <c r="P706" s="4"/>
      <c r="Q706" s="7" t="s">
        <v>31</v>
      </c>
      <c r="R706" s="7" t="s">
        <v>29</v>
      </c>
      <c r="S706" s="9">
        <f>INDEX('#怪物刷新配置索引'!$E:$E,MATCH(E706&amp;"-"&amp;F706,'#怪物刷新配置索引'!$D:$D,0),1)</f>
        <v>3</v>
      </c>
      <c r="T706" s="4"/>
      <c r="U706" s="9">
        <f>INDEX('#怪物刷新配置索引'!$F:$F,MATCH(E706&amp;"-"&amp;F706,'#怪物刷新配置索引'!$D:$D,0),1)</f>
        <v>6</v>
      </c>
      <c r="V706" s="7" t="str">
        <f t="shared" si="94"/>
        <v/>
      </c>
      <c r="W706" s="7"/>
      <c r="X706" s="4"/>
      <c r="Y706" s="7"/>
      <c r="Z706" s="28"/>
      <c r="AA706" s="77">
        <f>COUNTIF([3]经验升级表!$C:$C,"&lt;="&amp;SUMIFS($AB$4:AB706,$C$4:C706,C706))</f>
        <v>0</v>
      </c>
      <c r="AB706" s="77">
        <f>IFERROR(INDEX([1]怪物表!$U:$U,MATCH(G706,[1]怪物表!$A:$A,0),1)*S706/U706,0)*AC706</f>
        <v>0</v>
      </c>
      <c r="AC706" s="77">
        <f t="shared" si="91"/>
        <v>30</v>
      </c>
      <c r="AD706" s="77">
        <f>IFERROR(INDEX([1]怪物表!$J:$J,MATCH(G706,[1]怪物表!$A:$A,0),1),0)*AE706</f>
        <v>15</v>
      </c>
      <c r="AE706" s="77">
        <f t="shared" si="92"/>
        <v>15</v>
      </c>
    </row>
    <row r="707" spans="1:46" x14ac:dyDescent="0.45">
      <c r="A707" s="4"/>
      <c r="B707" s="7">
        <v>2994035</v>
      </c>
      <c r="C707" s="6" t="s">
        <v>348</v>
      </c>
      <c r="D707" s="4" t="s">
        <v>166</v>
      </c>
      <c r="E707" s="7">
        <v>30</v>
      </c>
      <c r="F707" s="4" t="s">
        <v>64</v>
      </c>
      <c r="G707" s="4">
        <f>IF(I707="",SUMIFS([1]怪物表!$A:$A,[1]怪物表!$B:$B,C707,[1]怪物表!$C:$C,D707),"")</f>
        <v>1299404</v>
      </c>
      <c r="H707" s="8" t="str">
        <f>IF(G707="","",INDEX([1]怪物表!$C:$C,MATCH(G707,[1]怪物表!$A:$A,0)))</f>
        <v>剑兵1</v>
      </c>
      <c r="I707" s="4"/>
      <c r="J707" s="4" t="str">
        <f>IF(I707="","",INDEX([1]怪物阵型表!$B:$B,MATCH(I707,[1]怪物阵型表!$A:$A,0)))</f>
        <v/>
      </c>
      <c r="K707" s="4"/>
      <c r="L707" s="4"/>
      <c r="M707" s="4"/>
      <c r="N707" s="4"/>
      <c r="O707" s="4" t="str">
        <f>IF(N707="","",INDEX([2]物品表!$B:$B,MATCH(N707,[2]物品表!$A:$A,0)))</f>
        <v/>
      </c>
      <c r="P707" s="4"/>
      <c r="Q707" s="7" t="s">
        <v>31</v>
      </c>
      <c r="R707" s="7" t="s">
        <v>29</v>
      </c>
      <c r="S707" s="9">
        <f>INDEX('#怪物刷新配置索引'!$E:$E,MATCH(E707&amp;"-"&amp;F707,'#怪物刷新配置索引'!$D:$D,0),1)</f>
        <v>3</v>
      </c>
      <c r="T707" s="4"/>
      <c r="U707" s="9">
        <f>INDEX('#怪物刷新配置索引'!$F:$F,MATCH(E707&amp;"-"&amp;F707,'#怪物刷新配置索引'!$D:$D,0),1)</f>
        <v>3</v>
      </c>
      <c r="V707" s="4" t="str">
        <f t="shared" si="94"/>
        <v/>
      </c>
      <c r="W707" s="4"/>
      <c r="X707" s="7"/>
      <c r="Y707" s="4"/>
      <c r="Z707" s="28"/>
      <c r="AA707" s="77">
        <f>COUNTIF([3]经验升级表!$C:$C,"&lt;="&amp;SUMIFS($AB$4:AB707,$C$4:C707,C707))</f>
        <v>0</v>
      </c>
      <c r="AB707" s="77">
        <f>IFERROR(INDEX([1]怪物表!$U:$U,MATCH(G707,[1]怪物表!$A:$A,0),1)*S707/U707,0)*AC707</f>
        <v>0</v>
      </c>
      <c r="AC707" s="77">
        <f t="shared" si="91"/>
        <v>30</v>
      </c>
      <c r="AD707" s="77">
        <f>IFERROR(INDEX([1]怪物表!$J:$J,MATCH(G707,[1]怪物表!$A:$A,0),1),0)*AE707</f>
        <v>30</v>
      </c>
      <c r="AE707" s="77">
        <f t="shared" si="92"/>
        <v>30</v>
      </c>
    </row>
    <row r="708" spans="1:46" x14ac:dyDescent="0.45">
      <c r="A708" s="4"/>
      <c r="B708" s="7">
        <v>2994036</v>
      </c>
      <c r="C708" s="6" t="s">
        <v>348</v>
      </c>
      <c r="D708" s="4" t="s">
        <v>125</v>
      </c>
      <c r="E708" s="7">
        <v>15</v>
      </c>
      <c r="F708" s="4" t="s">
        <v>64</v>
      </c>
      <c r="G708" s="4">
        <f>IF(I708="",SUMIFS([1]怪物表!$A:$A,[1]怪物表!$B:$B,C708,[1]怪物表!$C:$C,D708),"")</f>
        <v>1299403</v>
      </c>
      <c r="H708" s="8" t="str">
        <f>IF(G708="","",INDEX([1]怪物表!$C:$C,MATCH(G708,[1]怪物表!$A:$A,0)))</f>
        <v>小熊</v>
      </c>
      <c r="I708" s="4"/>
      <c r="J708" s="4" t="str">
        <f>IF(I708="","",INDEX([1]怪物阵型表!$B:$B,MATCH(I708,[1]怪物阵型表!$A:$A,0)))</f>
        <v/>
      </c>
      <c r="K708" s="4"/>
      <c r="L708" s="4"/>
      <c r="M708" s="4"/>
      <c r="N708" s="4"/>
      <c r="O708" s="4" t="str">
        <f>IF(N708="","",INDEX([2]物品表!$B:$B,MATCH(N708,[2]物品表!$A:$A,0)))</f>
        <v/>
      </c>
      <c r="P708" s="4"/>
      <c r="Q708" s="7" t="s">
        <v>31</v>
      </c>
      <c r="R708" s="7" t="s">
        <v>29</v>
      </c>
      <c r="S708" s="9">
        <f>INDEX('#怪物刷新配置索引'!$E:$E,MATCH(E708&amp;"-"&amp;F708,'#怪物刷新配置索引'!$D:$D,0),1)</f>
        <v>3</v>
      </c>
      <c r="T708" s="4"/>
      <c r="U708" s="9">
        <f>INDEX('#怪物刷新配置索引'!$F:$F,MATCH(E708&amp;"-"&amp;F708,'#怪物刷新配置索引'!$D:$D,0),1)</f>
        <v>6</v>
      </c>
      <c r="V708" s="7" t="str">
        <f t="shared" si="94"/>
        <v/>
      </c>
      <c r="W708" s="4"/>
      <c r="X708" s="4"/>
      <c r="Y708" s="4"/>
      <c r="Z708" s="28"/>
      <c r="AA708" s="77">
        <f>COUNTIF([3]经验升级表!$C:$C,"&lt;="&amp;SUMIFS($AB$4:AB708,$C$4:C708,C708))</f>
        <v>0</v>
      </c>
      <c r="AB708" s="77">
        <f>IFERROR(INDEX([1]怪物表!$U:$U,MATCH(G708,[1]怪物表!$A:$A,0),1)*S708/U708,0)*AC708</f>
        <v>0</v>
      </c>
      <c r="AC708" s="77">
        <f t="shared" si="91"/>
        <v>30</v>
      </c>
      <c r="AD708" s="77">
        <f>IFERROR(INDEX([1]怪物表!$J:$J,MATCH(G708,[1]怪物表!$A:$A,0),1),0)*AE708</f>
        <v>15</v>
      </c>
      <c r="AE708" s="77">
        <f t="shared" si="92"/>
        <v>15</v>
      </c>
    </row>
    <row r="709" spans="1:46" x14ac:dyDescent="0.45">
      <c r="A709" s="4"/>
      <c r="B709" s="7">
        <v>2994037</v>
      </c>
      <c r="C709" s="6" t="s">
        <v>348</v>
      </c>
      <c r="D709" s="4" t="s">
        <v>125</v>
      </c>
      <c r="E709" s="7">
        <v>30</v>
      </c>
      <c r="F709" s="4" t="s">
        <v>64</v>
      </c>
      <c r="G709" s="4">
        <f>IF(I709="",SUMIFS([1]怪物表!$A:$A,[1]怪物表!$B:$B,C709,[1]怪物表!$C:$C,D709),"")</f>
        <v>1299403</v>
      </c>
      <c r="H709" s="8" t="str">
        <f>IF(G709="","",INDEX([1]怪物表!$C:$C,MATCH(G709,[1]怪物表!$A:$A,0)))</f>
        <v>小熊</v>
      </c>
      <c r="I709" s="4"/>
      <c r="J709" s="4" t="str">
        <f>IF(I709="","",INDEX([1]怪物阵型表!$B:$B,MATCH(I709,[1]怪物阵型表!$A:$A,0)))</f>
        <v/>
      </c>
      <c r="K709" s="4"/>
      <c r="L709" s="4"/>
      <c r="M709" s="4"/>
      <c r="N709" s="4"/>
      <c r="O709" s="4" t="str">
        <f>IF(N709="","",INDEX([2]物品表!$B:$B,MATCH(N709,[2]物品表!$A:$A,0)))</f>
        <v/>
      </c>
      <c r="P709" s="4"/>
      <c r="Q709" s="7" t="s">
        <v>31</v>
      </c>
      <c r="R709" s="7" t="s">
        <v>29</v>
      </c>
      <c r="S709" s="9">
        <f>INDEX('#怪物刷新配置索引'!$E:$E,MATCH(E709&amp;"-"&amp;F709,'#怪物刷新配置索引'!$D:$D,0),1)</f>
        <v>3</v>
      </c>
      <c r="T709" s="4"/>
      <c r="U709" s="9">
        <f>INDEX('#怪物刷新配置索引'!$F:$F,MATCH(E709&amp;"-"&amp;F709,'#怪物刷新配置索引'!$D:$D,0),1)</f>
        <v>3</v>
      </c>
      <c r="V709" s="4" t="str">
        <f t="shared" si="94"/>
        <v/>
      </c>
      <c r="W709" s="4"/>
      <c r="X709" s="4"/>
      <c r="Y709" s="4"/>
      <c r="Z709" s="28"/>
      <c r="AA709" s="77">
        <f>COUNTIF([3]经验升级表!$C:$C,"&lt;="&amp;SUMIFS($AB$4:AB709,$C$4:C709,C709))</f>
        <v>0</v>
      </c>
      <c r="AB709" s="77">
        <f>IFERROR(INDEX([1]怪物表!$U:$U,MATCH(G709,[1]怪物表!$A:$A,0),1)*S709/U709,0)*AC709</f>
        <v>0</v>
      </c>
      <c r="AC709" s="77">
        <f t="shared" si="91"/>
        <v>30</v>
      </c>
      <c r="AD709" s="77">
        <f>IFERROR(INDEX([1]怪物表!$J:$J,MATCH(G709,[1]怪物表!$A:$A,0),1),0)*AE709</f>
        <v>30</v>
      </c>
      <c r="AE709" s="77">
        <f t="shared" si="92"/>
        <v>30</v>
      </c>
    </row>
    <row r="710" spans="1:46" x14ac:dyDescent="0.45">
      <c r="A710" s="4"/>
      <c r="B710" s="7">
        <v>2994038</v>
      </c>
      <c r="C710" s="6" t="s">
        <v>348</v>
      </c>
      <c r="D710" s="4" t="s">
        <v>167</v>
      </c>
      <c r="E710" s="7">
        <v>15</v>
      </c>
      <c r="F710" s="4" t="s">
        <v>64</v>
      </c>
      <c r="G710" s="4">
        <f>IF(I710="",SUMIFS([1]怪物表!$A:$A,[1]怪物表!$B:$B,C710,[1]怪物表!$C:$C,D710),"")</f>
        <v>1299406</v>
      </c>
      <c r="H710" s="8" t="str">
        <f>IF(G710="","",INDEX([1]怪物表!$C:$C,MATCH(G710,[1]怪物表!$A:$A,0)))</f>
        <v>骑兵1</v>
      </c>
      <c r="I710" s="4"/>
      <c r="J710" s="4" t="str">
        <f>IF(I710="","",INDEX([1]怪物阵型表!$B:$B,MATCH(I710,[1]怪物阵型表!$A:$A,0)))</f>
        <v/>
      </c>
      <c r="K710" s="4"/>
      <c r="L710" s="4"/>
      <c r="M710" s="4"/>
      <c r="N710" s="4"/>
      <c r="O710" s="4" t="str">
        <f>IF(N710="","",INDEX([2]物品表!$B:$B,MATCH(N710,[2]物品表!$A:$A,0)))</f>
        <v/>
      </c>
      <c r="P710" s="4"/>
      <c r="Q710" s="7" t="s">
        <v>31</v>
      </c>
      <c r="R710" s="7" t="s">
        <v>29</v>
      </c>
      <c r="S710" s="9">
        <f>INDEX('#怪物刷新配置索引'!$E:$E,MATCH(E710&amp;"-"&amp;F710,'#怪物刷新配置索引'!$D:$D,0),1)</f>
        <v>3</v>
      </c>
      <c r="T710" s="4"/>
      <c r="U710" s="9">
        <f>INDEX('#怪物刷新配置索引'!$F:$F,MATCH(E710&amp;"-"&amp;F710,'#怪物刷新配置索引'!$D:$D,0),1)</f>
        <v>6</v>
      </c>
      <c r="V710" s="4" t="str">
        <f t="shared" si="94"/>
        <v/>
      </c>
      <c r="W710" s="4"/>
      <c r="X710" s="7"/>
      <c r="Y710" s="7"/>
      <c r="Z710" s="28"/>
      <c r="AA710" s="77">
        <f>COUNTIF([3]经验升级表!$C:$C,"&lt;="&amp;SUMIFS($AB$4:AB710,$C$4:C710,C710))</f>
        <v>0</v>
      </c>
      <c r="AB710" s="77">
        <f>IFERROR(INDEX([1]怪物表!$U:$U,MATCH(G710,[1]怪物表!$A:$A,0),1)*S710/U710,0)*AC710</f>
        <v>0</v>
      </c>
      <c r="AC710" s="77">
        <f t="shared" si="91"/>
        <v>30</v>
      </c>
      <c r="AD710" s="77">
        <f>IFERROR(INDEX([1]怪物表!$J:$J,MATCH(G710,[1]怪物表!$A:$A,0),1),0)*AE710</f>
        <v>15</v>
      </c>
      <c r="AE710" s="77">
        <f t="shared" si="92"/>
        <v>15</v>
      </c>
    </row>
    <row r="711" spans="1:46" x14ac:dyDescent="0.45">
      <c r="A711" s="4"/>
      <c r="B711" s="7">
        <v>2994039</v>
      </c>
      <c r="C711" s="6" t="s">
        <v>348</v>
      </c>
      <c r="D711" s="4"/>
      <c r="E711" s="7"/>
      <c r="F711" s="4">
        <v>220</v>
      </c>
      <c r="G711" s="4" t="str">
        <f>IF(I711="",SUMIFS([1]怪物表!$A:$A,[1]怪物表!$B:$B,C711,[1]怪物表!$C:$C,D711),"")</f>
        <v/>
      </c>
      <c r="H711" s="8" t="str">
        <f>IF(G711="","",INDEX([1]怪物表!$C:$C,MATCH(G711,[1]怪物表!$A:$A,0)))</f>
        <v/>
      </c>
      <c r="I711" s="4">
        <v>299401</v>
      </c>
      <c r="J711" s="4" t="str">
        <f>IF(I711="","",INDEX([1]怪物阵型表!$B:$B,MATCH(I711,[1]怪物阵型表!$A:$A,0)))</f>
        <v>冲锋阵型</v>
      </c>
      <c r="K711" s="4"/>
      <c r="L711" s="4"/>
      <c r="M711" s="4"/>
      <c r="N711" s="4"/>
      <c r="O711" s="4" t="str">
        <f>IF(N711="","",INDEX([2]物品表!$B:$B,MATCH(N711,[2]物品表!$A:$A,0)))</f>
        <v/>
      </c>
      <c r="P711" s="4"/>
      <c r="Q711" s="7" t="s">
        <v>309</v>
      </c>
      <c r="R711" s="7" t="s">
        <v>29</v>
      </c>
      <c r="S711" s="9">
        <v>1</v>
      </c>
      <c r="T711" s="4"/>
      <c r="U711" s="9">
        <v>0</v>
      </c>
      <c r="V711" s="4" t="str">
        <f>IF(W711=1,"TID_Survivor_Notice_Occur_2",IF(W711=2,"TID_Survivor_Notice_Occur_1",""))</f>
        <v/>
      </c>
      <c r="W711" s="4"/>
      <c r="X711" s="4"/>
      <c r="Y711" s="4"/>
      <c r="Z711" s="28"/>
      <c r="AA711" s="77">
        <f>COUNTIF([3]经验升级表!$C:$C,"&lt;="&amp;SUMIFS($AB$4:AB711,$C$4:C711,C711))</f>
        <v>0</v>
      </c>
      <c r="AB711" s="77">
        <f>IFERROR(INDEX([1]怪物表!$U:$U,MATCH(G711,[1]怪物表!$A:$A,0),1)*S711/U711,0)*AC711</f>
        <v>0</v>
      </c>
      <c r="AC711" s="77">
        <f t="shared" si="91"/>
        <v>1</v>
      </c>
      <c r="AD711" s="77">
        <f>IFERROR(INDEX([1]怪物表!$J:$J,MATCH(G711,[1]怪物表!$A:$A,0),1),0)*AE711</f>
        <v>0</v>
      </c>
      <c r="AE711" s="77">
        <f t="shared" si="92"/>
        <v>0</v>
      </c>
    </row>
    <row r="712" spans="1:46" x14ac:dyDescent="0.45">
      <c r="A712" s="4"/>
      <c r="B712" s="7">
        <v>2994040</v>
      </c>
      <c r="C712" s="6" t="s">
        <v>348</v>
      </c>
      <c r="D712" s="4"/>
      <c r="E712" s="7"/>
      <c r="F712" s="4">
        <v>220</v>
      </c>
      <c r="G712" s="4" t="str">
        <f>IF(I712="",SUMIFS([1]怪物表!$A:$A,[1]怪物表!$B:$B,C712,[1]怪物表!$C:$C,D712),"")</f>
        <v/>
      </c>
      <c r="H712" s="8" t="str">
        <f>IF(G712="","",INDEX([1]怪物表!$C:$C,MATCH(G712,[1]怪物表!$A:$A,0)))</f>
        <v/>
      </c>
      <c r="I712" s="4">
        <v>299401</v>
      </c>
      <c r="J712" s="4" t="str">
        <f>IF(I712="","",INDEX([1]怪物阵型表!$B:$B,MATCH(I712,[1]怪物阵型表!$A:$A,0)))</f>
        <v>冲锋阵型</v>
      </c>
      <c r="K712" s="4"/>
      <c r="L712" s="4"/>
      <c r="M712" s="4"/>
      <c r="N712" s="4"/>
      <c r="O712" s="4" t="str">
        <f>IF(N712="","",INDEX([2]物品表!$B:$B,MATCH(N712,[2]物品表!$A:$A,0)))</f>
        <v/>
      </c>
      <c r="P712" s="4"/>
      <c r="Q712" s="7" t="s">
        <v>309</v>
      </c>
      <c r="R712" s="7" t="s">
        <v>29</v>
      </c>
      <c r="S712" s="9">
        <v>1</v>
      </c>
      <c r="T712" s="4"/>
      <c r="U712" s="9">
        <v>0</v>
      </c>
      <c r="V712" s="4" t="str">
        <f>IF(W712=1,"TID_Survivor_Notice_Occur_2",IF(W712=2,"TID_Survivor_Notice_Occur_1",""))</f>
        <v/>
      </c>
      <c r="W712" s="4"/>
      <c r="X712" s="4"/>
      <c r="Y712" s="4"/>
      <c r="Z712" s="28"/>
      <c r="AA712" s="77">
        <f>COUNTIF([3]经验升级表!$C:$C,"&lt;="&amp;SUMIFS($AB$4:AB712,$C$4:C712,C712))</f>
        <v>0</v>
      </c>
      <c r="AB712" s="77">
        <f>IFERROR(INDEX([1]怪物表!$U:$U,MATCH(G712,[1]怪物表!$A:$A,0),1)*S712/U712,0)*AC712</f>
        <v>0</v>
      </c>
      <c r="AC712" s="77">
        <f t="shared" si="91"/>
        <v>1</v>
      </c>
      <c r="AD712" s="77">
        <f>IFERROR(INDEX([1]怪物表!$J:$J,MATCH(G712,[1]怪物表!$A:$A,0),1),0)*AE712</f>
        <v>0</v>
      </c>
      <c r="AE712" s="77">
        <f t="shared" si="92"/>
        <v>0</v>
      </c>
    </row>
    <row r="713" spans="1:46" x14ac:dyDescent="0.45">
      <c r="A713" s="4"/>
      <c r="B713" s="7">
        <v>2994041</v>
      </c>
      <c r="C713" s="6" t="s">
        <v>348</v>
      </c>
      <c r="D713" s="4"/>
      <c r="E713" s="7"/>
      <c r="F713" s="4">
        <v>230</v>
      </c>
      <c r="G713" s="4" t="str">
        <f>IF(I713="",SUMIFS([1]怪物表!$A:$A,[1]怪物表!$B:$B,C713,[1]怪物表!$C:$C,D713),"")</f>
        <v/>
      </c>
      <c r="H713" s="8" t="str">
        <f>IF(G713="","",INDEX([1]怪物表!$C:$C,MATCH(G713,[1]怪物表!$A:$A,0)))</f>
        <v/>
      </c>
      <c r="I713" s="4">
        <v>299401</v>
      </c>
      <c r="J713" s="4" t="str">
        <f>IF(I713="","",INDEX([1]怪物阵型表!$B:$B,MATCH(I713,[1]怪物阵型表!$A:$A,0)))</f>
        <v>冲锋阵型</v>
      </c>
      <c r="K713" s="4"/>
      <c r="L713" s="4"/>
      <c r="M713" s="4"/>
      <c r="N713" s="4"/>
      <c r="O713" s="4" t="str">
        <f>IF(N713="","",INDEX([2]物品表!$B:$B,MATCH(N713,[2]物品表!$A:$A,0)))</f>
        <v/>
      </c>
      <c r="P713" s="4"/>
      <c r="Q713" s="7" t="s">
        <v>309</v>
      </c>
      <c r="R713" s="7" t="s">
        <v>29</v>
      </c>
      <c r="S713" s="9">
        <v>1</v>
      </c>
      <c r="T713" s="4"/>
      <c r="U713" s="9">
        <v>0</v>
      </c>
      <c r="V713" s="4" t="str">
        <f>IF(W713=1,"TID_Survivor_Notice_Occur_2",IF(W713=2,"TID_Survivor_Notice_Occur_1",""))</f>
        <v/>
      </c>
      <c r="W713" s="4"/>
      <c r="X713" s="4"/>
      <c r="Y713" s="4"/>
      <c r="Z713" s="28"/>
      <c r="AA713" s="77">
        <f>COUNTIF([3]经验升级表!$C:$C,"&lt;="&amp;SUMIFS($AB$4:AB713,$C$4:C713,C713))</f>
        <v>0</v>
      </c>
      <c r="AB713" s="77">
        <f>IFERROR(INDEX([1]怪物表!$U:$U,MATCH(G713,[1]怪物表!$A:$A,0),1)*S713/U713,0)*AC713</f>
        <v>0</v>
      </c>
      <c r="AC713" s="77">
        <f t="shared" si="91"/>
        <v>1</v>
      </c>
      <c r="AD713" s="77">
        <f>IFERROR(INDEX([1]怪物表!$J:$J,MATCH(G713,[1]怪物表!$A:$A,0),1),0)*AE713</f>
        <v>0</v>
      </c>
      <c r="AE713" s="77">
        <f t="shared" si="92"/>
        <v>0</v>
      </c>
    </row>
    <row r="714" spans="1:46" x14ac:dyDescent="0.45">
      <c r="A714" s="4"/>
      <c r="B714" s="7">
        <v>2994042</v>
      </c>
      <c r="C714" s="6" t="s">
        <v>348</v>
      </c>
      <c r="D714" s="4"/>
      <c r="E714" s="7"/>
      <c r="F714" s="4">
        <v>230</v>
      </c>
      <c r="G714" s="4" t="str">
        <f>IF(I714="",SUMIFS([1]怪物表!$A:$A,[1]怪物表!$B:$B,C714,[1]怪物表!$C:$C,D714),"")</f>
        <v/>
      </c>
      <c r="H714" s="8" t="str">
        <f>IF(G714="","",INDEX([1]怪物表!$C:$C,MATCH(G714,[1]怪物表!$A:$A,0)))</f>
        <v/>
      </c>
      <c r="I714" s="4">
        <v>299401</v>
      </c>
      <c r="J714" s="4" t="str">
        <f>IF(I714="","",INDEX([1]怪物阵型表!$B:$B,MATCH(I714,[1]怪物阵型表!$A:$A,0)))</f>
        <v>冲锋阵型</v>
      </c>
      <c r="K714" s="4"/>
      <c r="L714" s="4"/>
      <c r="M714" s="4"/>
      <c r="N714" s="4"/>
      <c r="O714" s="4" t="str">
        <f>IF(N714="","",INDEX([2]物品表!$B:$B,MATCH(N714,[2]物品表!$A:$A,0)))</f>
        <v/>
      </c>
      <c r="P714" s="4"/>
      <c r="Q714" s="7" t="s">
        <v>309</v>
      </c>
      <c r="R714" s="7" t="s">
        <v>29</v>
      </c>
      <c r="S714" s="9">
        <v>1</v>
      </c>
      <c r="T714" s="4"/>
      <c r="U714" s="9">
        <v>0</v>
      </c>
      <c r="V714" s="4" t="str">
        <f>IF(W714=1,"TID_Survivor_Notice_Occur_2",IF(W714=2,"TID_Survivor_Notice_Occur_1",""))</f>
        <v/>
      </c>
      <c r="W714" s="4"/>
      <c r="X714" s="4"/>
      <c r="Y714" s="4"/>
      <c r="Z714" s="28"/>
      <c r="AA714" s="77">
        <f>COUNTIF([3]经验升级表!$C:$C,"&lt;="&amp;SUMIFS($AB$4:AB714,$C$4:C714,C714))</f>
        <v>0</v>
      </c>
      <c r="AB714" s="77">
        <f>IFERROR(INDEX([1]怪物表!$U:$U,MATCH(G714,[1]怪物表!$A:$A,0),1)*S714/U714,0)*AC714</f>
        <v>0</v>
      </c>
      <c r="AC714" s="77">
        <f t="shared" si="91"/>
        <v>1</v>
      </c>
      <c r="AD714" s="77">
        <f>IFERROR(INDEX([1]怪物表!$J:$J,MATCH(G714,[1]怪物表!$A:$A,0),1),0)*AE714</f>
        <v>0</v>
      </c>
      <c r="AE714" s="77">
        <f t="shared" si="92"/>
        <v>0</v>
      </c>
    </row>
    <row r="715" spans="1:46" s="47" customFormat="1" x14ac:dyDescent="0.45">
      <c r="A715" s="81"/>
      <c r="B715" s="82">
        <v>2994043</v>
      </c>
      <c r="C715" s="83" t="s">
        <v>348</v>
      </c>
      <c r="D715" s="81" t="s">
        <v>209</v>
      </c>
      <c r="E715" s="82"/>
      <c r="F715" s="81">
        <v>240</v>
      </c>
      <c r="G715" s="81">
        <f>IF(I715="",SUMIFS([1]怪物表!$A:$A,[1]怪物表!$B:$B,C715,[1]怪物表!$C:$C,D715),"")</f>
        <v>1299412</v>
      </c>
      <c r="H715" s="84" t="str">
        <f>IF(G715="","",INDEX([1]怪物表!$C:$C,MATCH(G715,[1]怪物表!$A:$A,0)))</f>
        <v>大狼人</v>
      </c>
      <c r="I715" s="81" t="s">
        <v>54</v>
      </c>
      <c r="J715" s="81" t="str">
        <f>IF(I715="","",INDEX([1]怪物阵型表!$B:$B,MATCH(I715,[1]怪物阵型表!$A:$A,0)))</f>
        <v/>
      </c>
      <c r="K715" s="81"/>
      <c r="L715" s="81"/>
      <c r="M715" s="81"/>
      <c r="N715" s="81"/>
      <c r="O715" s="81" t="str">
        <f>IF(N715="","",INDEX([2]物品表!$B:$B,MATCH(N715,[2]物品表!$A:$A,0)))</f>
        <v/>
      </c>
      <c r="P715" s="81"/>
      <c r="Q715" s="82" t="s">
        <v>120</v>
      </c>
      <c r="R715" s="82" t="s">
        <v>29</v>
      </c>
      <c r="S715" s="85">
        <v>1</v>
      </c>
      <c r="T715" s="81"/>
      <c r="U715" s="85">
        <v>0</v>
      </c>
      <c r="V715" s="81" t="str">
        <f>IF(W715=1,"TID_Survivor_Notice_Occur_2",IF(W715=2,"TID_Survivor_Notice_Occur_1",""))</f>
        <v>TID_Survivor_Notice_Occur_1</v>
      </c>
      <c r="W715" s="81">
        <v>2</v>
      </c>
      <c r="X715" s="81"/>
      <c r="Y715" s="81"/>
      <c r="Z715" s="86"/>
      <c r="AA715" s="77">
        <f>COUNTIF([3]经验升级表!$C:$C,"&lt;="&amp;SUMIFS($AB$4:AB715,$C$4:C715,C715))</f>
        <v>0</v>
      </c>
      <c r="AB715" s="77">
        <f>IFERROR(INDEX([1]怪物表!$U:$U,MATCH(G715,[1]怪物表!$A:$A,0),1)*S715/U715,0)*AC715</f>
        <v>0</v>
      </c>
      <c r="AC715" s="77">
        <f t="shared" si="91"/>
        <v>1</v>
      </c>
      <c r="AD715" s="77">
        <f>IFERROR(INDEX([1]怪物表!$J:$J,MATCH(G715,[1]怪物表!$A:$A,0),1),0)*AE715</f>
        <v>0</v>
      </c>
      <c r="AE715" s="77">
        <f t="shared" si="92"/>
        <v>0</v>
      </c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</row>
    <row r="716" spans="1:46" x14ac:dyDescent="0.45">
      <c r="A716" s="4"/>
      <c r="B716" s="7">
        <v>2994044</v>
      </c>
      <c r="C716" s="6" t="s">
        <v>348</v>
      </c>
      <c r="D716" s="4"/>
      <c r="E716" s="7"/>
      <c r="F716" s="4">
        <v>240</v>
      </c>
      <c r="G716" s="4"/>
      <c r="H716" s="8"/>
      <c r="I716" s="4"/>
      <c r="J716" s="4" t="str">
        <f>IF(I716="","",INDEX([1]怪物阵型表!$B:$B,MATCH(I716,[1]怪物阵型表!$A:$A,0)))</f>
        <v/>
      </c>
      <c r="K716" s="4">
        <v>299406</v>
      </c>
      <c r="L716" s="25" t="str" cm="1">
        <f t="array" ref="L716">INDEX(怪物链表!A:C,MATCH(怪物刷新表!K716&amp;C716,怪物链表!A:A&amp;怪物链表!C:C,),2)</f>
        <v>骤变_中级_50</v>
      </c>
      <c r="M716" s="4" t="str" cm="1">
        <f t="array" ref="M716">INDEX(怪物链表!A:D,MATCH(怪物刷新表!L716&amp;K716,怪物链表!B:B&amp;怪物链表!A:A,),4)</f>
        <v>240-270</v>
      </c>
      <c r="N716" s="4"/>
      <c r="O716" s="4" t="str">
        <f>IF(N716="","",INDEX([2]物品表!$B:$B,MATCH(N716,[2]物品表!$A:$A,0)))</f>
        <v/>
      </c>
      <c r="P716" s="4"/>
      <c r="Q716" s="7" t="s">
        <v>120</v>
      </c>
      <c r="R716" s="7" t="s">
        <v>29</v>
      </c>
      <c r="S716" s="9">
        <v>1</v>
      </c>
      <c r="T716" s="4"/>
      <c r="U716" s="9">
        <v>0</v>
      </c>
      <c r="V716" s="4" t="str">
        <f t="shared" ref="V716:V725" si="95">IF(W716=1,"TID_Survivor_Notice_Occur_2",IF(W716=2,"TID_Survivor_Notice_Occur_1",""))</f>
        <v/>
      </c>
      <c r="W716" s="4"/>
      <c r="X716" s="4"/>
      <c r="Y716" s="4"/>
      <c r="Z716" s="28"/>
      <c r="AA716" s="77">
        <f>COUNTIF([3]经验升级表!$C:$C,"&lt;="&amp;SUMIFS($AB$4:AB716,$C$4:C716,C716))</f>
        <v>0</v>
      </c>
      <c r="AB716" s="77">
        <f>IFERROR(INDEX([1]怪物表!$U:$U,MATCH(G716,[1]怪物表!$A:$A,0),1)*S716/U716,0)*AC716</f>
        <v>0</v>
      </c>
      <c r="AC716" s="77">
        <f t="shared" si="91"/>
        <v>1</v>
      </c>
      <c r="AD716" s="77">
        <f>IFERROR(INDEX([1]怪物表!$J:$J,MATCH(G716,[1]怪物表!$A:$A,0),1),0)*AE716</f>
        <v>0</v>
      </c>
      <c r="AE716" s="77">
        <f t="shared" si="92"/>
        <v>0</v>
      </c>
    </row>
    <row r="717" spans="1:46" x14ac:dyDescent="0.45">
      <c r="A717" s="4"/>
      <c r="B717" s="7">
        <v>2994045</v>
      </c>
      <c r="C717" s="6" t="s">
        <v>348</v>
      </c>
      <c r="D717" s="4"/>
      <c r="E717" s="7"/>
      <c r="F717" s="4">
        <v>240</v>
      </c>
      <c r="G717" s="4"/>
      <c r="H717" s="8"/>
      <c r="I717" s="4"/>
      <c r="J717" s="4" t="str">
        <f>IF(I717="","",INDEX([1]怪物阵型表!$B:$B,MATCH(I717,[1]怪物阵型表!$A:$A,0)))</f>
        <v/>
      </c>
      <c r="K717" s="4">
        <v>299407</v>
      </c>
      <c r="L717" s="25" t="str" cm="1">
        <f t="array" ref="L717">INDEX(怪物链表!A:C,MATCH(怪物刷新表!K717&amp;C717,怪物链表!A:A&amp;怪物链表!C:C,),2)</f>
        <v>骤变_特殊_50</v>
      </c>
      <c r="M717" s="4" t="str" cm="1">
        <f t="array" ref="M717">INDEX(怪物链表!A:D,MATCH(怪物刷新表!L717&amp;K717,怪物链表!B:B&amp;怪物链表!A:A,),4)</f>
        <v>240-270</v>
      </c>
      <c r="N717" s="4"/>
      <c r="O717" s="4" t="str">
        <f>IF(N717="","",INDEX([2]物品表!$B:$B,MATCH(N717,[2]物品表!$A:$A,0)))</f>
        <v/>
      </c>
      <c r="P717" s="4"/>
      <c r="Q717" s="7" t="s">
        <v>120</v>
      </c>
      <c r="R717" s="7" t="s">
        <v>29</v>
      </c>
      <c r="S717" s="9">
        <v>1</v>
      </c>
      <c r="T717" s="4"/>
      <c r="U717" s="9">
        <v>0</v>
      </c>
      <c r="V717" s="4" t="str">
        <f t="shared" si="95"/>
        <v/>
      </c>
      <c r="W717" s="4"/>
      <c r="X717" s="4"/>
      <c r="Y717" s="4"/>
      <c r="Z717" s="28"/>
      <c r="AA717" s="77">
        <f>COUNTIF([3]经验升级表!$C:$C,"&lt;="&amp;SUMIFS($AB$4:AB717,$C$4:C717,C717))</f>
        <v>0</v>
      </c>
      <c r="AB717" s="77">
        <f>IFERROR(INDEX([1]怪物表!$U:$U,MATCH(G717,[1]怪物表!$A:$A,0),1)*S717/U717,0)*AC717</f>
        <v>0</v>
      </c>
      <c r="AC717" s="77">
        <f t="shared" si="91"/>
        <v>1</v>
      </c>
      <c r="AD717" s="77">
        <f>IFERROR(INDEX([1]怪物表!$J:$J,MATCH(G717,[1]怪物表!$A:$A,0),1),0)*AE717</f>
        <v>0</v>
      </c>
      <c r="AE717" s="77">
        <f t="shared" si="92"/>
        <v>0</v>
      </c>
    </row>
    <row r="718" spans="1:46" x14ac:dyDescent="0.45">
      <c r="A718" s="4"/>
      <c r="B718" s="7">
        <v>2994046</v>
      </c>
      <c r="C718" s="6" t="s">
        <v>348</v>
      </c>
      <c r="D718" s="4" t="s">
        <v>151</v>
      </c>
      <c r="E718" s="7">
        <v>60</v>
      </c>
      <c r="F718" s="4" t="s">
        <v>55</v>
      </c>
      <c r="G718" s="4">
        <f>IF(I718="",SUMIFS([1]怪物表!$A:$A,[1]怪物表!$B:$B,C718,[1]怪物表!$C:$C,D718),"")</f>
        <v>1299408</v>
      </c>
      <c r="H718" s="8" t="str">
        <f>IF(G718="","",INDEX([1]怪物表!$C:$C,MATCH(G718,[1]怪物表!$A:$A,0)))</f>
        <v>盾兵1（灰）</v>
      </c>
      <c r="I718" s="4"/>
      <c r="J718" s="4" t="str">
        <f>IF(I718="","",INDEX([1]怪物阵型表!$B:$B,MATCH(I718,[1]怪物阵型表!$A:$A,0)))</f>
        <v/>
      </c>
      <c r="K718" s="4"/>
      <c r="L718" s="4"/>
      <c r="M718" s="4"/>
      <c r="N718" s="4"/>
      <c r="O718" s="4" t="str">
        <f>IF(N718="","",INDEX([2]物品表!$B:$B,MATCH(N718,[2]物品表!$A:$A,0)))</f>
        <v/>
      </c>
      <c r="P718" s="4"/>
      <c r="Q718" s="7" t="s">
        <v>31</v>
      </c>
      <c r="R718" s="7" t="s">
        <v>29</v>
      </c>
      <c r="S718" s="9">
        <f>INDEX('#怪物刷新配置索引'!$E:$E,MATCH(E718&amp;"-"&amp;F718,'#怪物刷新配置索引'!$D:$D,0),1)</f>
        <v>2</v>
      </c>
      <c r="T718" s="4"/>
      <c r="U718" s="9">
        <f>INDEX('#怪物刷新配置索引'!$F:$F,MATCH(E718&amp;"-"&amp;F718,'#怪物刷新配置索引'!$D:$D,0),1)</f>
        <v>1</v>
      </c>
      <c r="V718" s="4" t="str">
        <f t="shared" si="95"/>
        <v/>
      </c>
      <c r="W718" s="4"/>
      <c r="X718" s="4"/>
      <c r="Y718" s="7"/>
      <c r="Z718" s="28"/>
      <c r="AA718" s="77">
        <f>COUNTIF([3]经验升级表!$C:$C,"&lt;="&amp;SUMIFS($AB$4:AB718,$C$4:C718,C718))</f>
        <v>0</v>
      </c>
      <c r="AB718" s="77">
        <f>IFERROR(INDEX([1]怪物表!$U:$U,MATCH(G718,[1]怪物表!$A:$A,0),1)*S718/U718,0)*AC718</f>
        <v>0</v>
      </c>
      <c r="AC718" s="77">
        <f t="shared" si="91"/>
        <v>30</v>
      </c>
      <c r="AD718" s="77">
        <f>IFERROR(INDEX([1]怪物表!$J:$J,MATCH(G718,[1]怪物表!$A:$A,0),1),0)*AE718</f>
        <v>60</v>
      </c>
      <c r="AE718" s="77">
        <f t="shared" si="92"/>
        <v>60</v>
      </c>
    </row>
    <row r="719" spans="1:46" x14ac:dyDescent="0.45">
      <c r="A719" s="4"/>
      <c r="B719" s="7">
        <v>2994047</v>
      </c>
      <c r="C719" s="6" t="s">
        <v>348</v>
      </c>
      <c r="D719" s="4" t="s">
        <v>151</v>
      </c>
      <c r="E719" s="7">
        <v>60</v>
      </c>
      <c r="F719" s="4" t="s">
        <v>55</v>
      </c>
      <c r="G719" s="4">
        <f>IF(I719="",SUMIFS([1]怪物表!$A:$A,[1]怪物表!$B:$B,C719,[1]怪物表!$C:$C,D719),"")</f>
        <v>1299408</v>
      </c>
      <c r="H719" s="8" t="str">
        <f>IF(G719="","",INDEX([1]怪物表!$C:$C,MATCH(G719,[1]怪物表!$A:$A,0)))</f>
        <v>盾兵1（灰）</v>
      </c>
      <c r="I719" s="4"/>
      <c r="J719" s="4" t="str">
        <f>IF(I719="","",INDEX([1]怪物阵型表!$B:$B,MATCH(I719,[1]怪物阵型表!$A:$A,0)))</f>
        <v/>
      </c>
      <c r="K719" s="4"/>
      <c r="L719" s="4"/>
      <c r="M719" s="4"/>
      <c r="N719" s="4"/>
      <c r="O719" s="4" t="str">
        <f>IF(N719="","",INDEX([2]物品表!$B:$B,MATCH(N719,[2]物品表!$A:$A,0)))</f>
        <v/>
      </c>
      <c r="P719" s="4"/>
      <c r="Q719" s="7" t="s">
        <v>31</v>
      </c>
      <c r="R719" s="7" t="s">
        <v>29</v>
      </c>
      <c r="S719" s="9">
        <f>INDEX('#怪物刷新配置索引'!$E:$E,MATCH(E719&amp;"-"&amp;F719,'#怪物刷新配置索引'!$D:$D,0),1)</f>
        <v>2</v>
      </c>
      <c r="T719" s="4"/>
      <c r="U719" s="9">
        <f>INDEX('#怪物刷新配置索引'!$F:$F,MATCH(E719&amp;"-"&amp;F719,'#怪物刷新配置索引'!$D:$D,0),1)</f>
        <v>1</v>
      </c>
      <c r="V719" s="4" t="str">
        <f t="shared" si="95"/>
        <v/>
      </c>
      <c r="W719" s="4"/>
      <c r="X719" s="4"/>
      <c r="Y719" s="7"/>
      <c r="Z719" s="28"/>
      <c r="AA719" s="77">
        <f>COUNTIF([3]经验升级表!$C:$C,"&lt;="&amp;SUMIFS($AB$4:AB719,$C$4:C719,C719))</f>
        <v>0</v>
      </c>
      <c r="AB719" s="77">
        <f>IFERROR(INDEX([1]怪物表!$U:$U,MATCH(G719,[1]怪物表!$A:$A,0),1)*S719/U719,0)*AC719</f>
        <v>0</v>
      </c>
      <c r="AC719" s="77">
        <f t="shared" si="91"/>
        <v>30</v>
      </c>
      <c r="AD719" s="77">
        <f>IFERROR(INDEX([1]怪物表!$J:$J,MATCH(G719,[1]怪物表!$A:$A,0),1),0)*AE719</f>
        <v>60</v>
      </c>
      <c r="AE719" s="77">
        <f t="shared" si="92"/>
        <v>60</v>
      </c>
    </row>
    <row r="720" spans="1:46" x14ac:dyDescent="0.45">
      <c r="A720" s="4"/>
      <c r="B720" s="7">
        <v>2994048</v>
      </c>
      <c r="C720" s="6" t="s">
        <v>348</v>
      </c>
      <c r="D720" s="4" t="s">
        <v>170</v>
      </c>
      <c r="E720" s="7">
        <v>20</v>
      </c>
      <c r="F720" s="4" t="s">
        <v>55</v>
      </c>
      <c r="G720" s="4">
        <f>IF(I720="",SUMIFS([1]怪物表!$A:$A,[1]怪物表!$B:$B,C720,[1]怪物表!$C:$C,D720),"")</f>
        <v>1299407</v>
      </c>
      <c r="H720" s="8" t="str">
        <f>IF(G720="","",INDEX([1]怪物表!$C:$C,MATCH(G720,[1]怪物表!$A:$A,0)))</f>
        <v>骑兵2（灰）</v>
      </c>
      <c r="I720" s="4"/>
      <c r="J720" s="4" t="str">
        <f>IF(I720="","",INDEX([1]怪物阵型表!$B:$B,MATCH(I720,[1]怪物阵型表!$A:$A,0)))</f>
        <v/>
      </c>
      <c r="K720" s="4"/>
      <c r="L720" s="4"/>
      <c r="M720" s="4"/>
      <c r="N720" s="4"/>
      <c r="O720" s="4" t="str">
        <f>IF(N720="","",INDEX([2]物品表!$B:$B,MATCH(N720,[2]物品表!$A:$A,0)))</f>
        <v/>
      </c>
      <c r="P720" s="4"/>
      <c r="Q720" s="7" t="s">
        <v>31</v>
      </c>
      <c r="R720" s="7" t="s">
        <v>29</v>
      </c>
      <c r="S720" s="9">
        <f>INDEX('#怪物刷新配置索引'!$E:$E,MATCH(E720&amp;"-"&amp;F720,'#怪物刷新配置索引'!$D:$D,0),1)</f>
        <v>2</v>
      </c>
      <c r="T720" s="4"/>
      <c r="U720" s="9">
        <f>INDEX('#怪物刷新配置索引'!$F:$F,MATCH(E720&amp;"-"&amp;F720,'#怪物刷新配置索引'!$D:$D,0),1)</f>
        <v>3</v>
      </c>
      <c r="V720" s="4" t="str">
        <f t="shared" si="95"/>
        <v/>
      </c>
      <c r="W720" s="4"/>
      <c r="X720" s="7"/>
      <c r="Y720" s="7"/>
      <c r="Z720" s="28"/>
      <c r="AA720" s="77">
        <f>COUNTIF([3]经验升级表!$C:$C,"&lt;="&amp;SUMIFS($AB$4:AB720,$C$4:C720,C720))</f>
        <v>0</v>
      </c>
      <c r="AB720" s="77">
        <f>IFERROR(INDEX([1]怪物表!$U:$U,MATCH(G720,[1]怪物表!$A:$A,0),1)*S720/U720,0)*AC720</f>
        <v>0</v>
      </c>
      <c r="AC720" s="77">
        <f t="shared" si="91"/>
        <v>30</v>
      </c>
      <c r="AD720" s="77">
        <f>IFERROR(INDEX([1]怪物表!$J:$J,MATCH(G720,[1]怪物表!$A:$A,0),1),0)*AE720</f>
        <v>20</v>
      </c>
      <c r="AE720" s="77">
        <f t="shared" si="92"/>
        <v>20</v>
      </c>
    </row>
    <row r="721" spans="1:31" x14ac:dyDescent="0.45">
      <c r="A721" s="4"/>
      <c r="B721" s="7">
        <v>2994049</v>
      </c>
      <c r="C721" s="6" t="s">
        <v>348</v>
      </c>
      <c r="D721" s="4"/>
      <c r="E721" s="7"/>
      <c r="F721" s="4">
        <v>270</v>
      </c>
      <c r="G721" s="4"/>
      <c r="H721" s="8"/>
      <c r="I721" s="4"/>
      <c r="J721" s="4" t="str">
        <f>IF(I721="","",INDEX([1]怪物阵型表!$B:$B,MATCH(I721,[1]怪物阵型表!$A:$A,0)))</f>
        <v/>
      </c>
      <c r="K721" s="4">
        <v>299408</v>
      </c>
      <c r="L721" s="25" t="str" cm="1">
        <f t="array" ref="L721">INDEX(怪物链表!A:C,MATCH(怪物刷新表!K721&amp;C721,怪物链表!A:A&amp;怪物链表!C:C,),2)</f>
        <v>骤变_特殊_50</v>
      </c>
      <c r="M721" s="4" t="str" cm="1">
        <f t="array" ref="M721">INDEX(怪物链表!A:D,MATCH(怪物刷新表!L721&amp;K721,怪物链表!B:B&amp;怪物链表!A:A,),4)</f>
        <v>270-300</v>
      </c>
      <c r="N721" s="4"/>
      <c r="O721" s="4" t="str">
        <f>IF(N721="","",INDEX([2]物品表!$B:$B,MATCH(N721,[2]物品表!$A:$A,0)))</f>
        <v/>
      </c>
      <c r="P721" s="4"/>
      <c r="Q721" s="7" t="s">
        <v>120</v>
      </c>
      <c r="R721" s="7" t="s">
        <v>29</v>
      </c>
      <c r="S721" s="9">
        <v>1</v>
      </c>
      <c r="T721" s="4"/>
      <c r="U721" s="9">
        <v>0</v>
      </c>
      <c r="V721" s="4" t="str">
        <f t="shared" si="95"/>
        <v/>
      </c>
      <c r="W721" s="4"/>
      <c r="X721" s="4"/>
      <c r="Y721" s="4"/>
      <c r="Z721" s="28"/>
      <c r="AA721" s="77">
        <f>COUNTIF([3]经验升级表!$C:$C,"&lt;="&amp;SUMIFS($AB$4:AB721,$C$4:C721,C721))</f>
        <v>0</v>
      </c>
      <c r="AB721" s="77">
        <f>IFERROR(INDEX([1]怪物表!$U:$U,MATCH(G721,[1]怪物表!$A:$A,0),1)*S721/U721,0)*AC721</f>
        <v>0</v>
      </c>
      <c r="AC721" s="77">
        <f t="shared" si="91"/>
        <v>1</v>
      </c>
      <c r="AD721" s="77">
        <f>IFERROR(INDEX([1]怪物表!$J:$J,MATCH(G721,[1]怪物表!$A:$A,0),1),0)*AE721</f>
        <v>0</v>
      </c>
      <c r="AE721" s="77">
        <f t="shared" si="92"/>
        <v>0</v>
      </c>
    </row>
    <row r="722" spans="1:31" x14ac:dyDescent="0.45">
      <c r="A722" s="4"/>
      <c r="B722" s="7">
        <v>2994050</v>
      </c>
      <c r="C722" s="6" t="s">
        <v>348</v>
      </c>
      <c r="D722" s="4"/>
      <c r="E722" s="7"/>
      <c r="F722" s="4">
        <v>270</v>
      </c>
      <c r="G722" s="4"/>
      <c r="H722" s="8"/>
      <c r="I722" s="4"/>
      <c r="J722" s="4" t="str">
        <f>IF(I722="","",INDEX([1]怪物阵型表!$B:$B,MATCH(I722,[1]怪物阵型表!$A:$A,0)))</f>
        <v/>
      </c>
      <c r="K722" s="4">
        <v>299409</v>
      </c>
      <c r="L722" s="25" t="str" cm="1">
        <f t="array" ref="L722">INDEX(怪物链表!A:C,MATCH(怪物刷新表!K722&amp;C722,怪物链表!A:A&amp;怪物链表!C:C,),2)</f>
        <v>骤变_高级_100</v>
      </c>
      <c r="M722" s="4" t="str" cm="1">
        <f t="array" ref="M722">INDEX(怪物链表!A:D,MATCH(怪物刷新表!L722&amp;K722,怪物链表!B:B&amp;怪物链表!A:A,),4)</f>
        <v>270-300</v>
      </c>
      <c r="N722" s="4"/>
      <c r="O722" s="4" t="str">
        <f>IF(N722="","",INDEX([2]物品表!$B:$B,MATCH(N722,[2]物品表!$A:$A,0)))</f>
        <v/>
      </c>
      <c r="P722" s="4"/>
      <c r="Q722" s="7" t="s">
        <v>120</v>
      </c>
      <c r="R722" s="7" t="s">
        <v>29</v>
      </c>
      <c r="S722" s="9">
        <v>1</v>
      </c>
      <c r="T722" s="4"/>
      <c r="U722" s="9">
        <v>0</v>
      </c>
      <c r="V722" s="4" t="str">
        <f t="shared" si="95"/>
        <v/>
      </c>
      <c r="W722" s="4"/>
      <c r="X722" s="4"/>
      <c r="Y722" s="4"/>
      <c r="Z722" s="28"/>
      <c r="AA722" s="77">
        <f>COUNTIF([3]经验升级表!$C:$C,"&lt;="&amp;SUMIFS($AB$4:AB722,$C$4:C722,C722))</f>
        <v>0</v>
      </c>
      <c r="AB722" s="77">
        <f>IFERROR(INDEX([1]怪物表!$U:$U,MATCH(G722,[1]怪物表!$A:$A,0),1)*S722/U722,0)*AC722</f>
        <v>0</v>
      </c>
      <c r="AC722" s="77">
        <f t="shared" si="91"/>
        <v>1</v>
      </c>
      <c r="AD722" s="77">
        <f>IFERROR(INDEX([1]怪物表!$J:$J,MATCH(G722,[1]怪物表!$A:$A,0),1),0)*AE722</f>
        <v>0</v>
      </c>
      <c r="AE722" s="77">
        <f t="shared" si="92"/>
        <v>0</v>
      </c>
    </row>
    <row r="723" spans="1:31" x14ac:dyDescent="0.45">
      <c r="A723" s="4"/>
      <c r="B723" s="7">
        <v>2994051</v>
      </c>
      <c r="C723" s="6" t="s">
        <v>348</v>
      </c>
      <c r="D723" s="4" t="s">
        <v>151</v>
      </c>
      <c r="E723" s="7">
        <v>60</v>
      </c>
      <c r="F723" s="4" t="s">
        <v>49</v>
      </c>
      <c r="G723" s="4">
        <f>IF(I723="",SUMIFS([1]怪物表!$A:$A,[1]怪物表!$B:$B,C723,[1]怪物表!$C:$C,D723),"")</f>
        <v>1299408</v>
      </c>
      <c r="H723" s="8" t="str">
        <f>IF(G723="","",INDEX([1]怪物表!$C:$C,MATCH(G723,[1]怪物表!$A:$A,0)))</f>
        <v>盾兵1（灰）</v>
      </c>
      <c r="I723" s="4"/>
      <c r="J723" s="4" t="str">
        <f>IF(I723="","",INDEX([1]怪物阵型表!$B:$B,MATCH(I723,[1]怪物阵型表!$A:$A,0)))</f>
        <v/>
      </c>
      <c r="K723" s="4"/>
      <c r="L723" s="4"/>
      <c r="M723" s="4"/>
      <c r="N723" s="4"/>
      <c r="O723" s="4" t="str">
        <f>IF(N723="","",INDEX([2]物品表!$B:$B,MATCH(N723,[2]物品表!$A:$A,0)))</f>
        <v/>
      </c>
      <c r="P723" s="4"/>
      <c r="Q723" s="7" t="s">
        <v>31</v>
      </c>
      <c r="R723" s="7" t="s">
        <v>29</v>
      </c>
      <c r="S723" s="9">
        <f>INDEX('#怪物刷新配置索引'!$E:$E,MATCH(E723&amp;"-"&amp;F723,'#怪物刷新配置索引'!$D:$D,0),1)</f>
        <v>4</v>
      </c>
      <c r="T723" s="4"/>
      <c r="U723" s="9">
        <f>INDEX('#怪物刷新配置索引'!$F:$F,MATCH(E723&amp;"-"&amp;F723,'#怪物刷新配置索引'!$D:$D,0),1)</f>
        <v>2</v>
      </c>
      <c r="V723" s="4" t="str">
        <f t="shared" si="95"/>
        <v/>
      </c>
      <c r="W723" s="4"/>
      <c r="X723" s="4"/>
      <c r="Y723" s="7"/>
      <c r="Z723" s="28"/>
      <c r="AA723" s="77">
        <f>COUNTIF([3]经验升级表!$C:$C,"&lt;="&amp;SUMIFS($AB$4:AB723,$C$4:C723,C723))</f>
        <v>0</v>
      </c>
      <c r="AB723" s="77">
        <f>IFERROR(INDEX([1]怪物表!$U:$U,MATCH(G723,[1]怪物表!$A:$A,0),1)*S723/U723,0)*AC723</f>
        <v>0</v>
      </c>
      <c r="AC723" s="77">
        <f t="shared" si="91"/>
        <v>30</v>
      </c>
      <c r="AD723" s="77">
        <f>IFERROR(INDEX([1]怪物表!$J:$J,MATCH(G723,[1]怪物表!$A:$A,0),1),0)*AE723</f>
        <v>60</v>
      </c>
      <c r="AE723" s="77">
        <f t="shared" si="92"/>
        <v>60</v>
      </c>
    </row>
    <row r="724" spans="1:31" x14ac:dyDescent="0.45">
      <c r="A724" s="4"/>
      <c r="B724" s="7">
        <v>2994052</v>
      </c>
      <c r="C724" s="6" t="s">
        <v>348</v>
      </c>
      <c r="D724" s="4" t="s">
        <v>151</v>
      </c>
      <c r="E724" s="7">
        <v>90</v>
      </c>
      <c r="F724" s="4" t="s">
        <v>49</v>
      </c>
      <c r="G724" s="4">
        <f>IF(I724="",SUMIFS([1]怪物表!$A:$A,[1]怪物表!$B:$B,C724,[1]怪物表!$C:$C,D724),"")</f>
        <v>1299408</v>
      </c>
      <c r="H724" s="8" t="str">
        <f>IF(G724="","",INDEX([1]怪物表!$C:$C,MATCH(G724,[1]怪物表!$A:$A,0)))</f>
        <v>盾兵1（灰）</v>
      </c>
      <c r="I724" s="4"/>
      <c r="J724" s="4" t="str">
        <f>IF(I724="","",INDEX([1]怪物阵型表!$B:$B,MATCH(I724,[1]怪物阵型表!$A:$A,0)))</f>
        <v/>
      </c>
      <c r="K724" s="4"/>
      <c r="L724" s="4"/>
      <c r="M724" s="4"/>
      <c r="N724" s="4"/>
      <c r="O724" s="4" t="str">
        <f>IF(N724="","",INDEX([2]物品表!$B:$B,MATCH(N724,[2]物品表!$A:$A,0)))</f>
        <v/>
      </c>
      <c r="P724" s="4"/>
      <c r="Q724" s="7" t="s">
        <v>31</v>
      </c>
      <c r="R724" s="7" t="s">
        <v>29</v>
      </c>
      <c r="S724" s="9">
        <f>INDEX('#怪物刷新配置索引'!$E:$E,MATCH(E724&amp;"-"&amp;F724,'#怪物刷新配置索引'!$D:$D,0),1)</f>
        <v>3</v>
      </c>
      <c r="T724" s="4"/>
      <c r="U724" s="9">
        <f>INDEX('#怪物刷新配置索引'!$F:$F,MATCH(E724&amp;"-"&amp;F724,'#怪物刷新配置索引'!$D:$D,0),1)</f>
        <v>1</v>
      </c>
      <c r="V724" s="4" t="str">
        <f t="shared" si="95"/>
        <v/>
      </c>
      <c r="W724" s="4"/>
      <c r="X724" s="4"/>
      <c r="Y724" s="4"/>
      <c r="Z724" s="28"/>
      <c r="AA724" s="77">
        <f>COUNTIF([3]经验升级表!$C:$C,"&lt;="&amp;SUMIFS($AB$4:AB724,$C$4:C724,C724))</f>
        <v>0</v>
      </c>
      <c r="AB724" s="77">
        <f>IFERROR(INDEX([1]怪物表!$U:$U,MATCH(G724,[1]怪物表!$A:$A,0),1)*S724/U724,0)*AC724</f>
        <v>0</v>
      </c>
      <c r="AC724" s="77">
        <f t="shared" si="91"/>
        <v>30</v>
      </c>
      <c r="AD724" s="77">
        <f>IFERROR(INDEX([1]怪物表!$J:$J,MATCH(G724,[1]怪物表!$A:$A,0),1),0)*AE724</f>
        <v>90</v>
      </c>
      <c r="AE724" s="77">
        <f t="shared" si="92"/>
        <v>90</v>
      </c>
    </row>
    <row r="725" spans="1:31" x14ac:dyDescent="0.45">
      <c r="A725" s="4"/>
      <c r="B725" s="7">
        <v>2994053</v>
      </c>
      <c r="C725" s="6" t="s">
        <v>348</v>
      </c>
      <c r="D725" s="4" t="s">
        <v>151</v>
      </c>
      <c r="E725" s="7">
        <v>90</v>
      </c>
      <c r="F725" s="4" t="s">
        <v>49</v>
      </c>
      <c r="G725" s="4">
        <f>IF(I725="",SUMIFS([1]怪物表!$A:$A,[1]怪物表!$B:$B,C725,[1]怪物表!$C:$C,D725),"")</f>
        <v>1299408</v>
      </c>
      <c r="H725" s="8" t="str">
        <f>IF(G725="","",INDEX([1]怪物表!$C:$C,MATCH(G725,[1]怪物表!$A:$A,0)))</f>
        <v>盾兵1（灰）</v>
      </c>
      <c r="I725" s="4"/>
      <c r="J725" s="4" t="str">
        <f>IF(I725="","",INDEX([1]怪物阵型表!$B:$B,MATCH(I725,[1]怪物阵型表!$A:$A,0)))</f>
        <v/>
      </c>
      <c r="K725" s="4"/>
      <c r="L725" s="4"/>
      <c r="M725" s="4"/>
      <c r="N725" s="4"/>
      <c r="O725" s="4" t="str">
        <f>IF(N725="","",INDEX([2]物品表!$B:$B,MATCH(N725,[2]物品表!$A:$A,0)))</f>
        <v/>
      </c>
      <c r="P725" s="4"/>
      <c r="Q725" s="7" t="s">
        <v>31</v>
      </c>
      <c r="R725" s="7" t="s">
        <v>29</v>
      </c>
      <c r="S725" s="9">
        <f>INDEX('#怪物刷新配置索引'!$E:$E,MATCH(E725&amp;"-"&amp;F725,'#怪物刷新配置索引'!$D:$D,0),1)</f>
        <v>3</v>
      </c>
      <c r="T725" s="4"/>
      <c r="U725" s="9">
        <f>INDEX('#怪物刷新配置索引'!$F:$F,MATCH(E725&amp;"-"&amp;F725,'#怪物刷新配置索引'!$D:$D,0),1)</f>
        <v>1</v>
      </c>
      <c r="V725" s="4" t="str">
        <f t="shared" si="95"/>
        <v/>
      </c>
      <c r="W725" s="4"/>
      <c r="X725" s="4"/>
      <c r="Y725" s="4"/>
      <c r="Z725" s="28"/>
      <c r="AA725" s="77">
        <f>COUNTIF([3]经验升级表!$C:$C,"&lt;="&amp;SUMIFS($AB$4:AB725,$C$4:C725,C725))</f>
        <v>0</v>
      </c>
      <c r="AB725" s="77">
        <f>IFERROR(INDEX([1]怪物表!$U:$U,MATCH(G725,[1]怪物表!$A:$A,0),1)*S725/U725,0)*AC725</f>
        <v>0</v>
      </c>
      <c r="AC725" s="77">
        <f t="shared" si="91"/>
        <v>30</v>
      </c>
      <c r="AD725" s="77">
        <f>IFERROR(INDEX([1]怪物表!$J:$J,MATCH(G725,[1]怪物表!$A:$A,0),1),0)*AE725</f>
        <v>90</v>
      </c>
      <c r="AE725" s="77">
        <f t="shared" si="92"/>
        <v>90</v>
      </c>
    </row>
    <row r="726" spans="1:31" x14ac:dyDescent="0.45">
      <c r="A726" s="4"/>
      <c r="B726" s="7">
        <v>2994054</v>
      </c>
      <c r="C726" s="6" t="s">
        <v>348</v>
      </c>
      <c r="D726" s="4"/>
      <c r="E726" s="7"/>
      <c r="F726" s="4">
        <v>320</v>
      </c>
      <c r="G726" s="4" t="str">
        <f>IF(I726="",SUMIFS([1]怪物表!$A:$A,[1]怪物表!$B:$B,C726,[1]怪物表!$C:$C,D726),"")</f>
        <v/>
      </c>
      <c r="H726" s="8" t="str">
        <f>IF(G726="","",INDEX([1]怪物表!$C:$C,MATCH(G726,[1]怪物表!$A:$A,0)))</f>
        <v/>
      </c>
      <c r="I726" s="4">
        <v>299401</v>
      </c>
      <c r="J726" s="4" t="str">
        <f>IF(I726="","",INDEX([1]怪物阵型表!$B:$B,MATCH(I726,[1]怪物阵型表!$A:$A,0)))</f>
        <v>冲锋阵型</v>
      </c>
      <c r="K726" s="4"/>
      <c r="L726" s="4"/>
      <c r="M726" s="4"/>
      <c r="N726" s="4"/>
      <c r="O726" s="4" t="str">
        <f>IF(N726="","",INDEX([2]物品表!$B:$B,MATCH(N726,[2]物品表!$A:$A,0)))</f>
        <v/>
      </c>
      <c r="P726" s="4"/>
      <c r="Q726" s="7" t="s">
        <v>309</v>
      </c>
      <c r="R726" s="7" t="s">
        <v>29</v>
      </c>
      <c r="S726" s="9">
        <v>1</v>
      </c>
      <c r="T726" s="4"/>
      <c r="U726" s="9">
        <v>0</v>
      </c>
      <c r="V726" s="4" t="str">
        <f>IF(W726=1,"TID_Survivor_Notice_Occur_2",IF(W726=2,"TID_Survivor_Notice_Occur_1",""))</f>
        <v/>
      </c>
      <c r="W726" s="4"/>
      <c r="X726" s="4"/>
      <c r="Y726" s="4"/>
      <c r="Z726" s="28"/>
      <c r="AA726" s="77">
        <f>COUNTIF([3]经验升级表!$C:$C,"&lt;="&amp;SUMIFS($AB$4:AB726,$C$4:C726,C726))</f>
        <v>0</v>
      </c>
      <c r="AB726" s="77">
        <f>IFERROR(INDEX([1]怪物表!$U:$U,MATCH(G726,[1]怪物表!$A:$A,0),1)*S726/U726,0)*AC726</f>
        <v>0</v>
      </c>
      <c r="AC726" s="77">
        <f t="shared" si="91"/>
        <v>1</v>
      </c>
      <c r="AD726" s="77">
        <f>IFERROR(INDEX([1]怪物表!$J:$J,MATCH(G726,[1]怪物表!$A:$A,0),1),0)*AE726</f>
        <v>0</v>
      </c>
      <c r="AE726" s="77">
        <f t="shared" si="92"/>
        <v>0</v>
      </c>
    </row>
    <row r="727" spans="1:31" x14ac:dyDescent="0.45">
      <c r="A727" s="4"/>
      <c r="B727" s="7">
        <v>2994055</v>
      </c>
      <c r="C727" s="6" t="s">
        <v>348</v>
      </c>
      <c r="D727" s="4"/>
      <c r="E727" s="7"/>
      <c r="F727" s="4">
        <v>320</v>
      </c>
      <c r="G727" s="4" t="str">
        <f>IF(I727="",SUMIFS([1]怪物表!$A:$A,[1]怪物表!$B:$B,C727,[1]怪物表!$C:$C,D727),"")</f>
        <v/>
      </c>
      <c r="H727" s="8" t="str">
        <f>IF(G727="","",INDEX([1]怪物表!$C:$C,MATCH(G727,[1]怪物表!$A:$A,0)))</f>
        <v/>
      </c>
      <c r="I727" s="4">
        <v>299401</v>
      </c>
      <c r="J727" s="4" t="str">
        <f>IF(I727="","",INDEX([1]怪物阵型表!$B:$B,MATCH(I727,[1]怪物阵型表!$A:$A,0)))</f>
        <v>冲锋阵型</v>
      </c>
      <c r="K727" s="4"/>
      <c r="L727" s="4"/>
      <c r="M727" s="4"/>
      <c r="N727" s="4"/>
      <c r="O727" s="4" t="str">
        <f>IF(N727="","",INDEX([2]物品表!$B:$B,MATCH(N727,[2]物品表!$A:$A,0)))</f>
        <v/>
      </c>
      <c r="P727" s="4"/>
      <c r="Q727" s="7" t="s">
        <v>309</v>
      </c>
      <c r="R727" s="7" t="s">
        <v>29</v>
      </c>
      <c r="S727" s="9">
        <v>1</v>
      </c>
      <c r="T727" s="4"/>
      <c r="U727" s="9">
        <v>0</v>
      </c>
      <c r="V727" s="4" t="str">
        <f>IF(W727=1,"TID_Survivor_Notice_Occur_2",IF(W727=2,"TID_Survivor_Notice_Occur_1",""))</f>
        <v/>
      </c>
      <c r="W727" s="4"/>
      <c r="X727" s="4"/>
      <c r="Y727" s="4"/>
      <c r="Z727" s="28"/>
      <c r="AA727" s="77">
        <f>COUNTIF([3]经验升级表!$C:$C,"&lt;="&amp;SUMIFS($AB$4:AB727,$C$4:C727,C727))</f>
        <v>0</v>
      </c>
      <c r="AB727" s="77">
        <f>IFERROR(INDEX([1]怪物表!$U:$U,MATCH(G727,[1]怪物表!$A:$A,0),1)*S727/U727,0)*AC727</f>
        <v>0</v>
      </c>
      <c r="AC727" s="77">
        <f t="shared" si="91"/>
        <v>1</v>
      </c>
      <c r="AD727" s="77">
        <f>IFERROR(INDEX([1]怪物表!$J:$J,MATCH(G727,[1]怪物表!$A:$A,0),1),0)*AE727</f>
        <v>0</v>
      </c>
      <c r="AE727" s="77">
        <f t="shared" si="92"/>
        <v>0</v>
      </c>
    </row>
    <row r="728" spans="1:31" x14ac:dyDescent="0.45">
      <c r="A728" s="4"/>
      <c r="B728" s="7">
        <v>2994056</v>
      </c>
      <c r="C728" s="6" t="s">
        <v>348</v>
      </c>
      <c r="D728" s="4"/>
      <c r="E728" s="7"/>
      <c r="F728" s="4">
        <v>330</v>
      </c>
      <c r="G728" s="4" t="str">
        <f>IF(I728="",SUMIFS([1]怪物表!$A:$A,[1]怪物表!$B:$B,C728,[1]怪物表!$C:$C,D728),"")</f>
        <v/>
      </c>
      <c r="H728" s="8" t="str">
        <f>IF(G728="","",INDEX([1]怪物表!$C:$C,MATCH(G728,[1]怪物表!$A:$A,0)))</f>
        <v/>
      </c>
      <c r="I728" s="4">
        <v>299401</v>
      </c>
      <c r="J728" s="4" t="str">
        <f>IF(I728="","",INDEX([1]怪物阵型表!$B:$B,MATCH(I728,[1]怪物阵型表!$A:$A,0)))</f>
        <v>冲锋阵型</v>
      </c>
      <c r="K728" s="4"/>
      <c r="L728" s="4"/>
      <c r="M728" s="4"/>
      <c r="N728" s="4"/>
      <c r="O728" s="4" t="str">
        <f>IF(N728="","",INDEX([2]物品表!$B:$B,MATCH(N728,[2]物品表!$A:$A,0)))</f>
        <v/>
      </c>
      <c r="P728" s="4"/>
      <c r="Q728" s="7" t="s">
        <v>309</v>
      </c>
      <c r="R728" s="7" t="s">
        <v>29</v>
      </c>
      <c r="S728" s="9">
        <v>1</v>
      </c>
      <c r="T728" s="4"/>
      <c r="U728" s="9">
        <v>0</v>
      </c>
      <c r="V728" s="4" t="str">
        <f>IF(W728=1,"TID_Survivor_Notice_Occur_2",IF(W728=2,"TID_Survivor_Notice_Occur_1",""))</f>
        <v/>
      </c>
      <c r="W728" s="4"/>
      <c r="X728" s="4"/>
      <c r="Y728" s="4"/>
      <c r="Z728" s="28"/>
      <c r="AA728" s="77">
        <f>COUNTIF([3]经验升级表!$C:$C,"&lt;="&amp;SUMIFS($AB$4:AB728,$C$4:C728,C728))</f>
        <v>0</v>
      </c>
      <c r="AB728" s="77">
        <f>IFERROR(INDEX([1]怪物表!$U:$U,MATCH(G728,[1]怪物表!$A:$A,0),1)*S728/U728,0)*AC728</f>
        <v>0</v>
      </c>
      <c r="AC728" s="77">
        <f t="shared" si="91"/>
        <v>1</v>
      </c>
      <c r="AD728" s="77">
        <f>IFERROR(INDEX([1]怪物表!$J:$J,MATCH(G728,[1]怪物表!$A:$A,0),1),0)*AE728</f>
        <v>0</v>
      </c>
      <c r="AE728" s="77">
        <f t="shared" si="92"/>
        <v>0</v>
      </c>
    </row>
    <row r="729" spans="1:31" x14ac:dyDescent="0.45">
      <c r="A729" s="4"/>
      <c r="B729" s="7">
        <v>2994057</v>
      </c>
      <c r="C729" s="6" t="s">
        <v>348</v>
      </c>
      <c r="D729" s="4"/>
      <c r="E729" s="7"/>
      <c r="F729" s="4">
        <v>330</v>
      </c>
      <c r="G729" s="4" t="str">
        <f>IF(I729="",SUMIFS([1]怪物表!$A:$A,[1]怪物表!$B:$B,C729,[1]怪物表!$C:$C,D729),"")</f>
        <v/>
      </c>
      <c r="H729" s="8" t="str">
        <f>IF(G729="","",INDEX([1]怪物表!$C:$C,MATCH(G729,[1]怪物表!$A:$A,0)))</f>
        <v/>
      </c>
      <c r="I729" s="4">
        <v>299401</v>
      </c>
      <c r="J729" s="4" t="str">
        <f>IF(I729="","",INDEX([1]怪物阵型表!$B:$B,MATCH(I729,[1]怪物阵型表!$A:$A,0)))</f>
        <v>冲锋阵型</v>
      </c>
      <c r="K729" s="4"/>
      <c r="L729" s="4"/>
      <c r="M729" s="4"/>
      <c r="N729" s="4"/>
      <c r="O729" s="4" t="str">
        <f>IF(N729="","",INDEX([2]物品表!$B:$B,MATCH(N729,[2]物品表!$A:$A,0)))</f>
        <v/>
      </c>
      <c r="P729" s="4"/>
      <c r="Q729" s="7" t="s">
        <v>309</v>
      </c>
      <c r="R729" s="7" t="s">
        <v>29</v>
      </c>
      <c r="S729" s="9">
        <v>1</v>
      </c>
      <c r="T729" s="4"/>
      <c r="U729" s="9">
        <v>0</v>
      </c>
      <c r="V729" s="4" t="str">
        <f>IF(W729=1,"TID_Survivor_Notice_Occur_2",IF(W729=2,"TID_Survivor_Notice_Occur_1",""))</f>
        <v/>
      </c>
      <c r="W729" s="4"/>
      <c r="X729" s="4"/>
      <c r="Y729" s="4"/>
      <c r="Z729" s="28"/>
      <c r="AA729" s="77">
        <f>COUNTIF([3]经验升级表!$C:$C,"&lt;="&amp;SUMIFS($AB$4:AB729,$C$4:C729,C729))</f>
        <v>0</v>
      </c>
      <c r="AB729" s="77">
        <f>IFERROR(INDEX([1]怪物表!$U:$U,MATCH(G729,[1]怪物表!$A:$A,0),1)*S729/U729,0)*AC729</f>
        <v>0</v>
      </c>
      <c r="AC729" s="77">
        <f t="shared" si="91"/>
        <v>1</v>
      </c>
      <c r="AD729" s="77">
        <f>IFERROR(INDEX([1]怪物表!$J:$J,MATCH(G729,[1]怪物表!$A:$A,0),1),0)*AE729</f>
        <v>0</v>
      </c>
      <c r="AE729" s="77">
        <f t="shared" si="92"/>
        <v>0</v>
      </c>
    </row>
    <row r="730" spans="1:31" x14ac:dyDescent="0.45">
      <c r="A730" s="4"/>
      <c r="B730" s="7">
        <v>2994058</v>
      </c>
      <c r="C730" s="6" t="s">
        <v>348</v>
      </c>
      <c r="D730" s="4"/>
      <c r="E730" s="7"/>
      <c r="F730" s="4">
        <v>330</v>
      </c>
      <c r="G730" s="4"/>
      <c r="H730" s="8"/>
      <c r="I730" s="4"/>
      <c r="J730" s="4" t="str">
        <f>IF(I730="","",INDEX([1]怪物阵型表!$B:$B,MATCH(I730,[1]怪物阵型表!$A:$A,0)))</f>
        <v/>
      </c>
      <c r="K730" s="4">
        <v>299410</v>
      </c>
      <c r="L730" s="25" t="str" cm="1">
        <f t="array" ref="L730">INDEX(怪物链表!A:C,MATCH(怪物刷新表!K730&amp;C730,怪物链表!A:A&amp;怪物链表!C:C,),2)</f>
        <v>平滑_初级_150</v>
      </c>
      <c r="M730" s="4" t="str" cm="1">
        <f t="array" ref="M730">INDEX(怪物链表!A:D,MATCH(怪物刷新表!L730&amp;K730,怪物链表!B:B&amp;怪物链表!A:A,),4)</f>
        <v>330-360</v>
      </c>
      <c r="N730" s="4"/>
      <c r="O730" s="4" t="str">
        <f>IF(N730="","",INDEX([2]物品表!$B:$B,MATCH(N730,[2]物品表!$A:$A,0)))</f>
        <v/>
      </c>
      <c r="P730" s="4"/>
      <c r="Q730" s="7" t="s">
        <v>120</v>
      </c>
      <c r="R730" s="7" t="s">
        <v>29</v>
      </c>
      <c r="S730" s="9">
        <v>1</v>
      </c>
      <c r="T730" s="4"/>
      <c r="U730" s="9">
        <v>0</v>
      </c>
      <c r="V730" s="4" t="str">
        <f t="shared" ref="V730:V735" si="96">IF(W730=1,"TID_Survivor_Notice_Occur_2",IF(W730=2,"TID_Survivor_Notice_Occur_1",""))</f>
        <v/>
      </c>
      <c r="W730" s="4"/>
      <c r="X730" s="4"/>
      <c r="Y730" s="4"/>
      <c r="Z730" s="28"/>
      <c r="AA730" s="77">
        <f>COUNTIF([3]经验升级表!$C:$C,"&lt;="&amp;SUMIFS($AB$4:AB730,$C$4:C730,C730))</f>
        <v>0</v>
      </c>
      <c r="AB730" s="77">
        <f>IFERROR(INDEX([1]怪物表!$U:$U,MATCH(G730,[1]怪物表!$A:$A,0),1)*S730/U730,0)*AC730</f>
        <v>0</v>
      </c>
      <c r="AC730" s="77">
        <f t="shared" si="91"/>
        <v>1</v>
      </c>
      <c r="AD730" s="77">
        <f>IFERROR(INDEX([1]怪物表!$J:$J,MATCH(G730,[1]怪物表!$A:$A,0),1),0)*AE730</f>
        <v>0</v>
      </c>
      <c r="AE730" s="77">
        <f t="shared" si="92"/>
        <v>0</v>
      </c>
    </row>
    <row r="731" spans="1:31" x14ac:dyDescent="0.45">
      <c r="A731" s="4"/>
      <c r="B731" s="7">
        <v>2994059</v>
      </c>
      <c r="C731" s="6" t="s">
        <v>348</v>
      </c>
      <c r="D731" s="4"/>
      <c r="E731" s="7"/>
      <c r="F731" s="4">
        <v>330</v>
      </c>
      <c r="G731" s="4"/>
      <c r="H731" s="8"/>
      <c r="I731" s="4"/>
      <c r="J731" s="4" t="str">
        <f>IF(I731="","",INDEX([1]怪物阵型表!$B:$B,MATCH(I731,[1]怪物阵型表!$A:$A,0)))</f>
        <v/>
      </c>
      <c r="K731" s="4">
        <v>299408</v>
      </c>
      <c r="L731" s="25" t="str" cm="1">
        <f t="array" ref="L731">INDEX(怪物链表!A:C,MATCH(怪物刷新表!K731&amp;C731,怪物链表!A:A&amp;怪物链表!C:C,),2)</f>
        <v>骤变_特殊_50</v>
      </c>
      <c r="M731" s="4" t="str" cm="1">
        <f t="array" ref="M731">INDEX(怪物链表!A:D,MATCH(怪物刷新表!L731&amp;K731,怪物链表!B:B&amp;怪物链表!A:A,),4)</f>
        <v>270-300</v>
      </c>
      <c r="N731" s="4"/>
      <c r="O731" s="4" t="str">
        <f>IF(N731="","",INDEX([2]物品表!$B:$B,MATCH(N731,[2]物品表!$A:$A,0)))</f>
        <v/>
      </c>
      <c r="P731" s="4"/>
      <c r="Q731" s="7" t="s">
        <v>120</v>
      </c>
      <c r="R731" s="7" t="s">
        <v>29</v>
      </c>
      <c r="S731" s="9">
        <v>1</v>
      </c>
      <c r="T731" s="4"/>
      <c r="U731" s="9">
        <v>0</v>
      </c>
      <c r="V731" s="4" t="str">
        <f t="shared" si="96"/>
        <v/>
      </c>
      <c r="W731" s="4"/>
      <c r="X731" s="4"/>
      <c r="Y731" s="4"/>
      <c r="Z731" s="28"/>
      <c r="AA731" s="77">
        <f>COUNTIF([3]经验升级表!$C:$C,"&lt;="&amp;SUMIFS($AB$4:AB731,$C$4:C731,C731))</f>
        <v>0</v>
      </c>
      <c r="AB731" s="77">
        <f>IFERROR(INDEX([1]怪物表!$U:$U,MATCH(G731,[1]怪物表!$A:$A,0),1)*S731/U731,0)*AC731</f>
        <v>0</v>
      </c>
      <c r="AC731" s="77">
        <f t="shared" ref="AC731" si="97">IFERROR(INDEX(_xlfn.TEXTSPLIT(F731,"-"),1,2)-INDEX(_xlfn.TEXTSPLIT(F731,"-"),1,1),1)</f>
        <v>1</v>
      </c>
      <c r="AD731" s="77">
        <f>IFERROR(INDEX([1]怪物表!$J:$J,MATCH(G731,[1]怪物表!$A:$A,0),1),0)*AE731</f>
        <v>0</v>
      </c>
      <c r="AE731" s="77">
        <f t="shared" ref="AE731" si="98">IFERROR(ROUNDUP(AC731*S731/U731,),0)</f>
        <v>0</v>
      </c>
    </row>
    <row r="732" spans="1:31" x14ac:dyDescent="0.45">
      <c r="A732" s="4"/>
      <c r="B732" s="7">
        <v>2994060</v>
      </c>
      <c r="C732" s="6" t="s">
        <v>348</v>
      </c>
      <c r="D732" s="4" t="s">
        <v>166</v>
      </c>
      <c r="E732" s="4">
        <v>40</v>
      </c>
      <c r="F732" s="4" t="s">
        <v>337</v>
      </c>
      <c r="G732" s="4">
        <f>IF(I732="",SUMIFS([1]怪物表!$A:$A,[1]怪物表!$B:$B,C732,[1]怪物表!$C:$C,D732),"")</f>
        <v>1299404</v>
      </c>
      <c r="H732" s="8" t="str">
        <f>IF(G732="","",INDEX([1]怪物表!$C:$C,MATCH(G732,[1]怪物表!$A:$A,0)))</f>
        <v>剑兵1</v>
      </c>
      <c r="I732" s="4"/>
      <c r="J732" s="4" t="str">
        <f>IF(I732="","",INDEX([1]怪物阵型表!$B:$B,MATCH(I732,[1]怪物阵型表!$A:$A,0)))</f>
        <v/>
      </c>
      <c r="K732" s="4"/>
      <c r="L732" s="4"/>
      <c r="M732" s="4"/>
      <c r="N732" s="4"/>
      <c r="O732" s="4" t="str">
        <f>IF(N732="","",INDEX([2]物品表!$B:$B,MATCH(N732,[2]物品表!$A:$A,0)))</f>
        <v/>
      </c>
      <c r="P732" s="4"/>
      <c r="Q732" s="7" t="s">
        <v>31</v>
      </c>
      <c r="R732" s="7" t="s">
        <v>29</v>
      </c>
      <c r="S732" s="9">
        <f>INDEX('#怪物刷新配置索引'!$E:$E,MATCH(E732&amp;"-"&amp;F732,'#怪物刷新配置索引'!$D:$D,0),1)</f>
        <v>4</v>
      </c>
      <c r="T732" s="4"/>
      <c r="U732" s="9">
        <f>INDEX('#怪物刷新配置索引'!$F:$F,MATCH(E732&amp;"-"&amp;F732,'#怪物刷新配置索引'!$D:$D,0),1)</f>
        <v>3</v>
      </c>
      <c r="V732" s="4" t="str">
        <f t="shared" si="96"/>
        <v/>
      </c>
      <c r="W732" s="4"/>
      <c r="X732" s="4"/>
      <c r="Y732" s="4"/>
      <c r="Z732" s="28"/>
      <c r="AA732" s="77">
        <f>COUNTIF([3]经验升级表!$C:$C,"&lt;="&amp;SUMIFS($AB$4:AB732,$C$4:C732,C732))</f>
        <v>0</v>
      </c>
      <c r="AB732" s="77">
        <f>IFERROR(INDEX([1]怪物表!$U:$U,MATCH(G732,[1]怪物表!$A:$A,0),1)*S732/U732,0)*AC732</f>
        <v>0</v>
      </c>
      <c r="AC732" s="77">
        <f t="shared" si="91"/>
        <v>30</v>
      </c>
      <c r="AD732" s="77">
        <f>IFERROR(INDEX([1]怪物表!$J:$J,MATCH(G732,[1]怪物表!$A:$A,0),1),0)*AE732</f>
        <v>40</v>
      </c>
      <c r="AE732" s="77">
        <f t="shared" si="92"/>
        <v>40</v>
      </c>
    </row>
    <row r="733" spans="1:31" x14ac:dyDescent="0.45">
      <c r="A733" s="4"/>
      <c r="B733" s="7">
        <v>2994061</v>
      </c>
      <c r="C733" s="6" t="s">
        <v>348</v>
      </c>
      <c r="D733" s="4" t="s">
        <v>166</v>
      </c>
      <c r="E733" s="4">
        <v>40</v>
      </c>
      <c r="F733" s="4" t="s">
        <v>191</v>
      </c>
      <c r="G733" s="4">
        <f>IF(I733="",SUMIFS([1]怪物表!$A:$A,[1]怪物表!$B:$B,C733,[1]怪物表!$C:$C,D733),"")</f>
        <v>1299404</v>
      </c>
      <c r="H733" s="8" t="str">
        <f>IF(G733="","",INDEX([1]怪物表!$C:$C,MATCH(G733,[1]怪物表!$A:$A,0)))</f>
        <v>剑兵1</v>
      </c>
      <c r="I733" s="4"/>
      <c r="J733" s="4" t="str">
        <f>IF(I733="","",INDEX([1]怪物阵型表!$B:$B,MATCH(I733,[1]怪物阵型表!$A:$A,0)))</f>
        <v/>
      </c>
      <c r="K733" s="4"/>
      <c r="L733" s="4"/>
      <c r="M733" s="4"/>
      <c r="N733" s="4"/>
      <c r="O733" s="4" t="str">
        <f>IF(N733="","",INDEX([2]物品表!$B:$B,MATCH(N733,[2]物品表!$A:$A,0)))</f>
        <v/>
      </c>
      <c r="P733" s="4"/>
      <c r="Q733" s="7" t="s">
        <v>31</v>
      </c>
      <c r="R733" s="7" t="s">
        <v>29</v>
      </c>
      <c r="S733" s="9">
        <f>INDEX('#怪物刷新配置索引'!$E:$E,MATCH(E733&amp;"-"&amp;F733,'#怪物刷新配置索引'!$D:$D,0),1)</f>
        <v>4</v>
      </c>
      <c r="T733" s="4"/>
      <c r="U733" s="9">
        <f>INDEX('#怪物刷新配置索引'!$F:$F,MATCH(E733&amp;"-"&amp;F733,'#怪物刷新配置索引'!$D:$D,0),1)</f>
        <v>3</v>
      </c>
      <c r="V733" s="4" t="str">
        <f t="shared" si="96"/>
        <v/>
      </c>
      <c r="W733" s="4"/>
      <c r="X733" s="4"/>
      <c r="Y733" s="4"/>
      <c r="Z733" s="28"/>
      <c r="AA733" s="77">
        <f>COUNTIF([3]经验升级表!$C:$C,"&lt;="&amp;SUMIFS($AB$4:AB733,$C$4:C733,C733))</f>
        <v>0</v>
      </c>
      <c r="AB733" s="77">
        <f>IFERROR(INDEX([1]怪物表!$U:$U,MATCH(G733,[1]怪物表!$A:$A,0),1)*S733/U733,0)*AC733</f>
        <v>0</v>
      </c>
      <c r="AC733" s="77">
        <f t="shared" si="91"/>
        <v>30</v>
      </c>
      <c r="AD733" s="77">
        <f>IFERROR(INDEX([1]怪物表!$J:$J,MATCH(G733,[1]怪物表!$A:$A,0),1),0)*AE733</f>
        <v>40</v>
      </c>
      <c r="AE733" s="77">
        <f t="shared" si="92"/>
        <v>40</v>
      </c>
    </row>
    <row r="734" spans="1:31" x14ac:dyDescent="0.45">
      <c r="A734" s="4"/>
      <c r="B734" s="7">
        <v>2994062</v>
      </c>
      <c r="C734" s="6" t="s">
        <v>348</v>
      </c>
      <c r="D734" s="4" t="s">
        <v>166</v>
      </c>
      <c r="E734" s="4">
        <v>40</v>
      </c>
      <c r="F734" s="4" t="s">
        <v>191</v>
      </c>
      <c r="G734" s="4">
        <f>IF(I734="",SUMIFS([1]怪物表!$A:$A,[1]怪物表!$B:$B,C734,[1]怪物表!$C:$C,D734),"")</f>
        <v>1299404</v>
      </c>
      <c r="H734" s="8" t="str">
        <f>IF(G734="","",INDEX([1]怪物表!$C:$C,MATCH(G734,[1]怪物表!$A:$A,0)))</f>
        <v>剑兵1</v>
      </c>
      <c r="I734" s="4"/>
      <c r="J734" s="4" t="str">
        <f>IF(I734="","",INDEX([1]怪物阵型表!$B:$B,MATCH(I734,[1]怪物阵型表!$A:$A,0)))</f>
        <v/>
      </c>
      <c r="K734" s="4"/>
      <c r="L734" s="4"/>
      <c r="M734" s="4"/>
      <c r="N734" s="4"/>
      <c r="O734" s="4" t="str">
        <f>IF(N734="","",INDEX([2]物品表!$B:$B,MATCH(N734,[2]物品表!$A:$A,0)))</f>
        <v/>
      </c>
      <c r="P734" s="4"/>
      <c r="Q734" s="7" t="s">
        <v>31</v>
      </c>
      <c r="R734" s="7" t="s">
        <v>29</v>
      </c>
      <c r="S734" s="9">
        <f>INDEX('#怪物刷新配置索引'!$E:$E,MATCH(E734&amp;"-"&amp;F734,'#怪物刷新配置索引'!$D:$D,0),1)</f>
        <v>4</v>
      </c>
      <c r="T734" s="4"/>
      <c r="U734" s="9">
        <f>INDEX('#怪物刷新配置索引'!$F:$F,MATCH(E734&amp;"-"&amp;F734,'#怪物刷新配置索引'!$D:$D,0),1)</f>
        <v>3</v>
      </c>
      <c r="V734" s="4" t="str">
        <f t="shared" si="96"/>
        <v/>
      </c>
      <c r="W734" s="4"/>
      <c r="X734" s="4"/>
      <c r="Y734" s="4"/>
      <c r="Z734" s="28"/>
      <c r="AA734" s="77">
        <f>COUNTIF([3]经验升级表!$C:$C,"&lt;="&amp;SUMIFS($AB$4:AB734,$C$4:C734,C734))</f>
        <v>0</v>
      </c>
      <c r="AB734" s="77">
        <f>IFERROR(INDEX([1]怪物表!$U:$U,MATCH(G734,[1]怪物表!$A:$A,0),1)*S734/U734,0)*AC734</f>
        <v>0</v>
      </c>
      <c r="AC734" s="77">
        <f t="shared" si="91"/>
        <v>30</v>
      </c>
      <c r="AD734" s="77">
        <f>IFERROR(INDEX([1]怪物表!$J:$J,MATCH(G734,[1]怪物表!$A:$A,0),1),0)*AE734</f>
        <v>40</v>
      </c>
      <c r="AE734" s="77">
        <f t="shared" si="92"/>
        <v>40</v>
      </c>
    </row>
    <row r="735" spans="1:31" x14ac:dyDescent="0.45">
      <c r="A735" s="4"/>
      <c r="B735" s="7">
        <v>2994063</v>
      </c>
      <c r="C735" s="6" t="s">
        <v>348</v>
      </c>
      <c r="D735" s="4" t="s">
        <v>167</v>
      </c>
      <c r="E735" s="7">
        <v>20</v>
      </c>
      <c r="F735" s="4" t="s">
        <v>191</v>
      </c>
      <c r="G735" s="4">
        <f>IF(I735="",SUMIFS([1]怪物表!$A:$A,[1]怪物表!$B:$B,C735,[1]怪物表!$C:$C,D735),"")</f>
        <v>1299406</v>
      </c>
      <c r="H735" s="8" t="str">
        <f>IF(G735="","",INDEX([1]怪物表!$C:$C,MATCH(G735,[1]怪物表!$A:$A,0)))</f>
        <v>骑兵1</v>
      </c>
      <c r="I735" s="4"/>
      <c r="J735" s="4" t="str">
        <f>IF(I735="","",INDEX([1]怪物阵型表!$B:$B,MATCH(I735,[1]怪物阵型表!$A:$A,0)))</f>
        <v/>
      </c>
      <c r="K735" s="4"/>
      <c r="L735" s="4"/>
      <c r="M735" s="4"/>
      <c r="N735" s="4"/>
      <c r="O735" s="4" t="str">
        <f>IF(N735="","",INDEX([2]物品表!$B:$B,MATCH(N735,[2]物品表!$A:$A,0)))</f>
        <v/>
      </c>
      <c r="P735" s="4"/>
      <c r="Q735" s="7" t="s">
        <v>31</v>
      </c>
      <c r="R735" s="7" t="s">
        <v>29</v>
      </c>
      <c r="S735" s="9">
        <f>INDEX('#怪物刷新配置索引'!$E:$E,MATCH(E735&amp;"-"&amp;F735,'#怪物刷新配置索引'!$D:$D,0),1)</f>
        <v>4</v>
      </c>
      <c r="T735" s="4"/>
      <c r="U735" s="9">
        <f>INDEX('#怪物刷新配置索引'!$F:$F,MATCH(E735&amp;"-"&amp;F735,'#怪物刷新配置索引'!$D:$D,0),1)</f>
        <v>6</v>
      </c>
      <c r="V735" s="4" t="str">
        <f t="shared" si="96"/>
        <v/>
      </c>
      <c r="W735" s="4"/>
      <c r="X735" s="4"/>
      <c r="Y735" s="4"/>
      <c r="Z735" s="28"/>
      <c r="AA735" s="77">
        <f>COUNTIF([3]经验升级表!$C:$C,"&lt;="&amp;SUMIFS($AB$4:AB735,$C$4:C735,C735))</f>
        <v>0</v>
      </c>
      <c r="AB735" s="77">
        <f>IFERROR(INDEX([1]怪物表!$U:$U,MATCH(G735,[1]怪物表!$A:$A,0),1)*S735/U735,0)*AC735</f>
        <v>0</v>
      </c>
      <c r="AC735" s="77">
        <f t="shared" si="91"/>
        <v>30</v>
      </c>
      <c r="AD735" s="77">
        <f>IFERROR(INDEX([1]怪物表!$J:$J,MATCH(G735,[1]怪物表!$A:$A,0),1),0)*AE735</f>
        <v>20</v>
      </c>
      <c r="AE735" s="77">
        <f t="shared" si="92"/>
        <v>20</v>
      </c>
    </row>
    <row r="736" spans="1:31" s="46" customFormat="1" x14ac:dyDescent="0.45">
      <c r="A736" s="20"/>
      <c r="B736" s="21">
        <v>2994064</v>
      </c>
      <c r="C736" s="22" t="s">
        <v>348</v>
      </c>
      <c r="D736" s="20" t="s">
        <v>171</v>
      </c>
      <c r="E736" s="21"/>
      <c r="F736" s="20">
        <v>360</v>
      </c>
      <c r="G736" s="20">
        <f>IF(I736="",SUMIFS([1]怪物表!$A:$A,[1]怪物表!$B:$B,C736,[1]怪物表!$C:$C,D736),"")</f>
        <v>1299411</v>
      </c>
      <c r="H736" s="23" t="str">
        <f>IF(G736="","",INDEX([1]怪物表!$C:$C,MATCH(G736,[1]怪物表!$A:$A,0)))</f>
        <v>大熊</v>
      </c>
      <c r="I736" s="20" t="s">
        <v>54</v>
      </c>
      <c r="J736" s="20" t="str">
        <f>IF(I736="","",INDEX([1]怪物阵型表!$B:$B,MATCH(I736,[1]怪物阵型表!$A:$A,0)))</f>
        <v/>
      </c>
      <c r="K736" s="20"/>
      <c r="L736" s="20"/>
      <c r="M736" s="20"/>
      <c r="N736" s="20"/>
      <c r="O736" s="20" t="str">
        <f>IF(N736="","",INDEX([2]物品表!$B:$B,MATCH(N736,[2]物品表!$A:$A,0)))</f>
        <v/>
      </c>
      <c r="P736" s="20"/>
      <c r="Q736" s="21" t="s">
        <v>120</v>
      </c>
      <c r="R736" s="21" t="s">
        <v>29</v>
      </c>
      <c r="S736" s="24">
        <v>1</v>
      </c>
      <c r="T736" s="20"/>
      <c r="U736" s="24">
        <v>0</v>
      </c>
      <c r="V736" s="20" t="str">
        <f>IF(W736=1,"TID_Survivor_Notice_Occur_2",IF(W736=2,"TID_Survivor_Notice_Occur_1",""))</f>
        <v/>
      </c>
      <c r="W736" s="20"/>
      <c r="X736" s="20"/>
      <c r="Y736" s="20"/>
      <c r="Z736" s="79"/>
      <c r="AA736" s="79">
        <f>COUNTIF([3]经验升级表!$C:$C,"&lt;="&amp;SUMIFS($AB$4:AB736,$C$4:C736,C736))</f>
        <v>0</v>
      </c>
      <c r="AB736" s="79">
        <f>IFERROR(INDEX([1]怪物表!$U:$U,MATCH(G736,[1]怪物表!$A:$A,0),1)*S736/U736,0)*AC736</f>
        <v>0</v>
      </c>
      <c r="AC736" s="79">
        <f t="shared" si="91"/>
        <v>1</v>
      </c>
      <c r="AD736" s="79">
        <f>IFERROR(INDEX([1]怪物表!$J:$J,MATCH(G736,[1]怪物表!$A:$A,0),1),0)*AE736</f>
        <v>0</v>
      </c>
      <c r="AE736" s="79">
        <f t="shared" si="92"/>
        <v>0</v>
      </c>
    </row>
    <row r="737" spans="1:31" x14ac:dyDescent="0.45">
      <c r="A737" s="4"/>
      <c r="B737" s="7">
        <v>2994065</v>
      </c>
      <c r="C737" s="6" t="s">
        <v>348</v>
      </c>
      <c r="D737" s="4" t="s">
        <v>166</v>
      </c>
      <c r="E737" s="4">
        <v>20</v>
      </c>
      <c r="F737" s="4" t="s">
        <v>200</v>
      </c>
      <c r="G737" s="4">
        <f>IF(I737="",SUMIFS([1]怪物表!$A:$A,[1]怪物表!$B:$B,C737,[1]怪物表!$C:$C,D737),"")</f>
        <v>1299404</v>
      </c>
      <c r="H737" s="8" t="str">
        <f>IF(G737="","",INDEX([1]怪物表!$C:$C,MATCH(G737,[1]怪物表!$A:$A,0)))</f>
        <v>剑兵1</v>
      </c>
      <c r="I737" s="4"/>
      <c r="J737" s="4" t="str">
        <f>IF(I737="","",INDEX([1]怪物阵型表!$B:$B,MATCH(I737,[1]怪物阵型表!$A:$A,0)))</f>
        <v/>
      </c>
      <c r="K737" s="4"/>
      <c r="L737" s="4"/>
      <c r="M737" s="4"/>
      <c r="N737" s="4"/>
      <c r="O737" s="4" t="str">
        <f>IF(N737="","",INDEX([2]物品表!$B:$B,MATCH(N737,[2]物品表!$A:$A,0)))</f>
        <v/>
      </c>
      <c r="P737" s="4"/>
      <c r="Q737" s="7" t="s">
        <v>31</v>
      </c>
      <c r="R737" s="7" t="s">
        <v>29</v>
      </c>
      <c r="S737" s="9">
        <f>INDEX('#怪物刷新配置索引'!$E:$E,MATCH(E737&amp;"-"&amp;F737,'#怪物刷新配置索引'!$D:$D,0),1)</f>
        <v>4</v>
      </c>
      <c r="T737" s="4"/>
      <c r="U737" s="9">
        <f>INDEX('#怪物刷新配置索引'!$F:$F,MATCH(E737&amp;"-"&amp;F737,'#怪物刷新配置索引'!$D:$D,0),1)</f>
        <v>6</v>
      </c>
      <c r="V737" s="4" t="str">
        <f t="shared" ref="V737:V780" si="99">IF(W737=1,"TID_Survivor_Notice_Occur_2",IF(W737=2,"TID_Survivor_Notice_Occur_1",""))</f>
        <v/>
      </c>
      <c r="W737" s="4"/>
      <c r="X737" s="4"/>
      <c r="Y737" s="4"/>
      <c r="Z737" s="28"/>
      <c r="AA737" s="77">
        <f>COUNTIF([3]经验升级表!$C:$C,"&lt;="&amp;SUMIFS($AB$4:AB737,$C$4:C737,C737))</f>
        <v>0</v>
      </c>
      <c r="AB737" s="77">
        <f>IFERROR(INDEX([1]怪物表!$U:$U,MATCH(G737,[1]怪物表!$A:$A,0),1)*S737/U737,0)*AC737</f>
        <v>0</v>
      </c>
      <c r="AC737" s="77">
        <f t="shared" si="91"/>
        <v>30</v>
      </c>
      <c r="AD737" s="77">
        <f>IFERROR(INDEX([1]怪物表!$J:$J,MATCH(G737,[1]怪物表!$A:$A,0),1),0)*AE737</f>
        <v>20</v>
      </c>
      <c r="AE737" s="77">
        <f t="shared" si="92"/>
        <v>20</v>
      </c>
    </row>
    <row r="738" spans="1:31" x14ac:dyDescent="0.45">
      <c r="A738" s="4"/>
      <c r="B738" s="7">
        <v>2994066</v>
      </c>
      <c r="C738" s="6" t="s">
        <v>348</v>
      </c>
      <c r="D738" s="4" t="s">
        <v>166</v>
      </c>
      <c r="E738" s="4">
        <v>20</v>
      </c>
      <c r="F738" s="4" t="s">
        <v>200</v>
      </c>
      <c r="G738" s="4">
        <f>IF(I738="",SUMIFS([1]怪物表!$A:$A,[1]怪物表!$B:$B,C738,[1]怪物表!$C:$C,D738),"")</f>
        <v>1299404</v>
      </c>
      <c r="H738" s="8" t="str">
        <f>IF(G738="","",INDEX([1]怪物表!$C:$C,MATCH(G738,[1]怪物表!$A:$A,0)))</f>
        <v>剑兵1</v>
      </c>
      <c r="I738" s="4"/>
      <c r="J738" s="4" t="str">
        <f>IF(I738="","",INDEX([1]怪物阵型表!$B:$B,MATCH(I738,[1]怪物阵型表!$A:$A,0)))</f>
        <v/>
      </c>
      <c r="K738" s="4"/>
      <c r="L738" s="4"/>
      <c r="M738" s="4"/>
      <c r="N738" s="4"/>
      <c r="O738" s="4" t="str">
        <f>IF(N738="","",INDEX([2]物品表!$B:$B,MATCH(N738,[2]物品表!$A:$A,0)))</f>
        <v/>
      </c>
      <c r="P738" s="4"/>
      <c r="Q738" s="7" t="s">
        <v>31</v>
      </c>
      <c r="R738" s="7" t="s">
        <v>29</v>
      </c>
      <c r="S738" s="9">
        <f>INDEX('#怪物刷新配置索引'!$E:$E,MATCH(E738&amp;"-"&amp;F738,'#怪物刷新配置索引'!$D:$D,0),1)</f>
        <v>4</v>
      </c>
      <c r="T738" s="4"/>
      <c r="U738" s="9">
        <f>INDEX('#怪物刷新配置索引'!$F:$F,MATCH(E738&amp;"-"&amp;F738,'#怪物刷新配置索引'!$D:$D,0),1)</f>
        <v>6</v>
      </c>
      <c r="V738" s="4" t="str">
        <f t="shared" si="99"/>
        <v/>
      </c>
      <c r="W738" s="4"/>
      <c r="X738" s="4"/>
      <c r="Y738" s="4"/>
      <c r="Z738" s="28"/>
      <c r="AA738" s="77">
        <f>COUNTIF([3]经验升级表!$C:$C,"&lt;="&amp;SUMIFS($AB$4:AB738,$C$4:C738,C738))</f>
        <v>0</v>
      </c>
      <c r="AB738" s="77">
        <f>IFERROR(INDEX([1]怪物表!$U:$U,MATCH(G738,[1]怪物表!$A:$A,0),1)*S738/U738,0)*AC738</f>
        <v>0</v>
      </c>
      <c r="AC738" s="77">
        <f t="shared" si="91"/>
        <v>30</v>
      </c>
      <c r="AD738" s="77">
        <f>IFERROR(INDEX([1]怪物表!$J:$J,MATCH(G738,[1]怪物表!$A:$A,0),1),0)*AE738</f>
        <v>20</v>
      </c>
      <c r="AE738" s="77">
        <f t="shared" si="92"/>
        <v>20</v>
      </c>
    </row>
    <row r="739" spans="1:31" x14ac:dyDescent="0.45">
      <c r="A739" s="4"/>
      <c r="B739" s="7">
        <v>2994067</v>
      </c>
      <c r="C739" s="6" t="s">
        <v>348</v>
      </c>
      <c r="D739" s="4" t="s">
        <v>166</v>
      </c>
      <c r="E739" s="4">
        <v>20</v>
      </c>
      <c r="F739" s="4" t="s">
        <v>200</v>
      </c>
      <c r="G739" s="4">
        <f>IF(I739="",SUMIFS([1]怪物表!$A:$A,[1]怪物表!$B:$B,C739,[1]怪物表!$C:$C,D739),"")</f>
        <v>1299404</v>
      </c>
      <c r="H739" s="8" t="str">
        <f>IF(G739="","",INDEX([1]怪物表!$C:$C,MATCH(G739,[1]怪物表!$A:$A,0)))</f>
        <v>剑兵1</v>
      </c>
      <c r="I739" s="4"/>
      <c r="J739" s="4" t="str">
        <f>IF(I739="","",INDEX([1]怪物阵型表!$B:$B,MATCH(I739,[1]怪物阵型表!$A:$A,0)))</f>
        <v/>
      </c>
      <c r="K739" s="4"/>
      <c r="L739" s="4"/>
      <c r="M739" s="4"/>
      <c r="N739" s="4"/>
      <c r="O739" s="4" t="str">
        <f>IF(N739="","",INDEX([2]物品表!$B:$B,MATCH(N739,[2]物品表!$A:$A,0)))</f>
        <v/>
      </c>
      <c r="P739" s="4"/>
      <c r="Q739" s="7" t="s">
        <v>31</v>
      </c>
      <c r="R739" s="7" t="s">
        <v>29</v>
      </c>
      <c r="S739" s="9">
        <f>INDEX('#怪物刷新配置索引'!$E:$E,MATCH(E739&amp;"-"&amp;F739,'#怪物刷新配置索引'!$D:$D,0),1)</f>
        <v>4</v>
      </c>
      <c r="T739" s="4"/>
      <c r="U739" s="9">
        <f>INDEX('#怪物刷新配置索引'!$F:$F,MATCH(E739&amp;"-"&amp;F739,'#怪物刷新配置索引'!$D:$D,0),1)</f>
        <v>6</v>
      </c>
      <c r="V739" s="4" t="str">
        <f t="shared" si="99"/>
        <v/>
      </c>
      <c r="W739" s="4"/>
      <c r="X739" s="4"/>
      <c r="Y739" s="4"/>
      <c r="Z739" s="28"/>
      <c r="AA739" s="77">
        <f>COUNTIF([3]经验升级表!$C:$C,"&lt;="&amp;SUMIFS($AB$4:AB739,$C$4:C739,C739))</f>
        <v>0</v>
      </c>
      <c r="AB739" s="77">
        <f>IFERROR(INDEX([1]怪物表!$U:$U,MATCH(G739,[1]怪物表!$A:$A,0),1)*S739/U739,0)*AC739</f>
        <v>0</v>
      </c>
      <c r="AC739" s="77">
        <f t="shared" si="91"/>
        <v>30</v>
      </c>
      <c r="AD739" s="77">
        <f>IFERROR(INDEX([1]怪物表!$J:$J,MATCH(G739,[1]怪物表!$A:$A,0),1),0)*AE739</f>
        <v>20</v>
      </c>
      <c r="AE739" s="77">
        <f t="shared" si="92"/>
        <v>20</v>
      </c>
    </row>
    <row r="740" spans="1:31" x14ac:dyDescent="0.45">
      <c r="A740" s="4"/>
      <c r="B740" s="7">
        <v>2994068</v>
      </c>
      <c r="C740" s="6" t="s">
        <v>348</v>
      </c>
      <c r="D740" s="4"/>
      <c r="E740" s="7"/>
      <c r="F740" s="4">
        <v>390</v>
      </c>
      <c r="G740" s="4"/>
      <c r="H740" s="8"/>
      <c r="I740" s="4"/>
      <c r="J740" s="4" t="str">
        <f>IF(I740="","",INDEX([1]怪物阵型表!$B:$B,MATCH(I740,[1]怪物阵型表!$A:$A,0)))</f>
        <v/>
      </c>
      <c r="K740" s="4">
        <v>299411</v>
      </c>
      <c r="L740" s="25" t="str" cm="1">
        <f t="array" ref="L740">INDEX(怪物链表!A:C,MATCH(怪物刷新表!K740&amp;C740,怪物链表!A:A&amp;怪物链表!C:C,),2)</f>
        <v>平滑_特殊_75</v>
      </c>
      <c r="M740" s="4" t="str" cm="1">
        <f t="array" ref="M740">INDEX(怪物链表!A:D,MATCH(怪物刷新表!L740&amp;K740,怪物链表!B:B&amp;怪物链表!A:A,),4)</f>
        <v>390-420</v>
      </c>
      <c r="N740" s="4"/>
      <c r="O740" s="4" t="str">
        <f>IF(N740="","",INDEX([2]物品表!$B:$B,MATCH(N740,[2]物品表!$A:$A,0)))</f>
        <v/>
      </c>
      <c r="P740" s="4"/>
      <c r="Q740" s="7" t="s">
        <v>120</v>
      </c>
      <c r="R740" s="7" t="s">
        <v>29</v>
      </c>
      <c r="S740" s="9">
        <v>1</v>
      </c>
      <c r="T740" s="4"/>
      <c r="U740" s="9">
        <v>0</v>
      </c>
      <c r="V740" s="4" t="str">
        <f t="shared" si="99"/>
        <v/>
      </c>
      <c r="W740" s="4"/>
      <c r="X740" s="4"/>
      <c r="Y740" s="4"/>
      <c r="Z740" s="28"/>
      <c r="AA740" s="77">
        <f>COUNTIF([3]经验升级表!$C:$C,"&lt;="&amp;SUMIFS($AB$4:AB740,$C$4:C740,C740))</f>
        <v>0</v>
      </c>
      <c r="AB740" s="77">
        <f>IFERROR(INDEX([1]怪物表!$U:$U,MATCH(G740,[1]怪物表!$A:$A,0),1)*S740/U740,0)*AC740</f>
        <v>0</v>
      </c>
      <c r="AC740" s="77">
        <f t="shared" si="91"/>
        <v>1</v>
      </c>
      <c r="AD740" s="77">
        <f>IFERROR(INDEX([1]怪物表!$J:$J,MATCH(G740,[1]怪物表!$A:$A,0),1),0)*AE740</f>
        <v>0</v>
      </c>
      <c r="AE740" s="77">
        <f t="shared" si="92"/>
        <v>0</v>
      </c>
    </row>
    <row r="741" spans="1:31" x14ac:dyDescent="0.45">
      <c r="A741" s="4"/>
      <c r="B741" s="7">
        <v>2994069</v>
      </c>
      <c r="C741" s="6" t="s">
        <v>348</v>
      </c>
      <c r="D741" s="4"/>
      <c r="E741" s="7"/>
      <c r="F741" s="4">
        <v>390</v>
      </c>
      <c r="G741" s="4"/>
      <c r="H741" s="8"/>
      <c r="I741" s="4"/>
      <c r="J741" s="4" t="str">
        <f>IF(I741="","",INDEX([1]怪物阵型表!$B:$B,MATCH(I741,[1]怪物阵型表!$A:$A,0)))</f>
        <v/>
      </c>
      <c r="K741" s="4">
        <v>299412</v>
      </c>
      <c r="L741" s="25" t="str" cm="1">
        <f t="array" ref="L741">INDEX(怪物链表!A:C,MATCH(怪物刷新表!K741&amp;C741,怪物链表!A:A&amp;怪物链表!C:C,),2)</f>
        <v>平滑_中级_75</v>
      </c>
      <c r="M741" s="4" t="str" cm="1">
        <f t="array" ref="M741">INDEX(怪物链表!A:D,MATCH(怪物刷新表!L741&amp;K741,怪物链表!B:B&amp;怪物链表!A:A,),4)</f>
        <v>450-480</v>
      </c>
      <c r="N741" s="4"/>
      <c r="O741" s="4" t="str">
        <f>IF(N741="","",INDEX([2]物品表!$B:$B,MATCH(N741,[2]物品表!$A:$A,0)))</f>
        <v/>
      </c>
      <c r="P741" s="4"/>
      <c r="Q741" s="7" t="s">
        <v>120</v>
      </c>
      <c r="R741" s="7" t="s">
        <v>29</v>
      </c>
      <c r="S741" s="9">
        <v>1</v>
      </c>
      <c r="T741" s="4"/>
      <c r="U741" s="9">
        <v>0</v>
      </c>
      <c r="V741" s="4" t="str">
        <f t="shared" ref="V741" si="100">IF(W741=1,"TID_Survivor_Notice_Occur_2",IF(W741=2,"TID_Survivor_Notice_Occur_1",""))</f>
        <v/>
      </c>
      <c r="W741" s="4"/>
      <c r="X741" s="4"/>
      <c r="Y741" s="4"/>
      <c r="Z741" s="28"/>
      <c r="AA741" s="77">
        <f>COUNTIF([3]经验升级表!$C:$C,"&lt;="&amp;SUMIFS($AB$4:AB741,$C$4:C741,C741))</f>
        <v>0</v>
      </c>
      <c r="AB741" s="77">
        <f>IFERROR(INDEX([1]怪物表!$U:$U,MATCH(G741,[1]怪物表!$A:$A,0),1)*S741/U741,0)*AC741</f>
        <v>0</v>
      </c>
      <c r="AC741" s="77">
        <f t="shared" ref="AC741" si="101">IFERROR(INDEX(_xlfn.TEXTSPLIT(F741,"-"),1,2)-INDEX(_xlfn.TEXTSPLIT(F741,"-"),1,1),1)</f>
        <v>1</v>
      </c>
      <c r="AD741" s="77">
        <f>IFERROR(INDEX([1]怪物表!$J:$J,MATCH(G741,[1]怪物表!$A:$A,0),1),0)*AE741</f>
        <v>0</v>
      </c>
      <c r="AE741" s="77">
        <f t="shared" ref="AE741" si="102">IFERROR(ROUNDUP(AC741*S741/U741,),0)</f>
        <v>0</v>
      </c>
    </row>
    <row r="742" spans="1:31" x14ac:dyDescent="0.45">
      <c r="A742" s="4"/>
      <c r="B742" s="7">
        <v>2994070</v>
      </c>
      <c r="C742" s="6" t="s">
        <v>348</v>
      </c>
      <c r="D742" s="4" t="s">
        <v>169</v>
      </c>
      <c r="E742" s="7">
        <v>45</v>
      </c>
      <c r="F742" s="4" t="s">
        <v>201</v>
      </c>
      <c r="G742" s="4">
        <f>IF(I742="",SUMIFS([1]怪物表!$A:$A,[1]怪物表!$B:$B,C742,[1]怪物表!$C:$C,D742),"")</f>
        <v>1299405</v>
      </c>
      <c r="H742" s="8" t="str">
        <f>IF(G742="","",INDEX([1]怪物表!$C:$C,MATCH(G742,[1]怪物表!$A:$A,0)))</f>
        <v>剑兵2</v>
      </c>
      <c r="I742" s="4"/>
      <c r="J742" s="4" t="str">
        <f>IF(I742="","",INDEX([1]怪物阵型表!$B:$B,MATCH(I742,[1]怪物阵型表!$A:$A,0)))</f>
        <v/>
      </c>
      <c r="K742" s="4"/>
      <c r="L742" s="4"/>
      <c r="M742" s="4"/>
      <c r="N742" s="4"/>
      <c r="O742" s="4" t="str">
        <f>IF(N742="","",INDEX([2]物品表!$B:$B,MATCH(N742,[2]物品表!$A:$A,0)))</f>
        <v/>
      </c>
      <c r="P742" s="4"/>
      <c r="Q742" s="7" t="s">
        <v>31</v>
      </c>
      <c r="R742" s="7" t="s">
        <v>29</v>
      </c>
      <c r="S742" s="9">
        <f>INDEX('#怪物刷新配置索引'!$E:$E,MATCH(E742&amp;"-"&amp;F742,'#怪物刷新配置索引'!$D:$D,0),1)</f>
        <v>3</v>
      </c>
      <c r="T742" s="4"/>
      <c r="U742" s="9">
        <f>INDEX('#怪物刷新配置索引'!$F:$F,MATCH(E742&amp;"-"&amp;F742,'#怪物刷新配置索引'!$D:$D,0),1)</f>
        <v>2</v>
      </c>
      <c r="V742" s="4" t="str">
        <f t="shared" si="99"/>
        <v/>
      </c>
      <c r="W742" s="4"/>
      <c r="X742" s="4"/>
      <c r="Y742" s="4"/>
      <c r="Z742" s="28"/>
      <c r="AA742" s="77">
        <f>COUNTIF([3]经验升级表!$C:$C,"&lt;="&amp;SUMIFS($AB$4:AB742,$C$4:C742,C742))</f>
        <v>0</v>
      </c>
      <c r="AB742" s="77">
        <f>IFERROR(INDEX([1]怪物表!$U:$U,MATCH(G742,[1]怪物表!$A:$A,0),1)*S742/U742,0)*AC742</f>
        <v>0</v>
      </c>
      <c r="AC742" s="77">
        <f t="shared" si="91"/>
        <v>30</v>
      </c>
      <c r="AD742" s="77">
        <f>IFERROR(INDEX([1]怪物表!$J:$J,MATCH(G742,[1]怪物表!$A:$A,0),1),0)*AE742</f>
        <v>45</v>
      </c>
      <c r="AE742" s="77">
        <f t="shared" si="92"/>
        <v>45</v>
      </c>
    </row>
    <row r="743" spans="1:31" x14ac:dyDescent="0.45">
      <c r="A743" s="4"/>
      <c r="B743" s="7">
        <v>2994071</v>
      </c>
      <c r="C743" s="6" t="s">
        <v>348</v>
      </c>
      <c r="D743" s="4" t="s">
        <v>169</v>
      </c>
      <c r="E743" s="7">
        <v>45</v>
      </c>
      <c r="F743" s="4" t="s">
        <v>201</v>
      </c>
      <c r="G743" s="4">
        <f>IF(I743="",SUMIFS([1]怪物表!$A:$A,[1]怪物表!$B:$B,C743,[1]怪物表!$C:$C,D743),"")</f>
        <v>1299405</v>
      </c>
      <c r="H743" s="8" t="str">
        <f>IF(G743="","",INDEX([1]怪物表!$C:$C,MATCH(G743,[1]怪物表!$A:$A,0)))</f>
        <v>剑兵2</v>
      </c>
      <c r="I743" s="4"/>
      <c r="J743" s="4" t="str">
        <f>IF(I743="","",INDEX([1]怪物阵型表!$B:$B,MATCH(I743,[1]怪物阵型表!$A:$A,0)))</f>
        <v/>
      </c>
      <c r="K743" s="4"/>
      <c r="L743" s="4"/>
      <c r="M743" s="4"/>
      <c r="N743" s="4"/>
      <c r="O743" s="4" t="str">
        <f>IF(N743="","",INDEX([2]物品表!$B:$B,MATCH(N743,[2]物品表!$A:$A,0)))</f>
        <v/>
      </c>
      <c r="P743" s="4"/>
      <c r="Q743" s="7" t="s">
        <v>31</v>
      </c>
      <c r="R743" s="7" t="s">
        <v>29</v>
      </c>
      <c r="S743" s="9">
        <f>INDEX('#怪物刷新配置索引'!$E:$E,MATCH(E743&amp;"-"&amp;F743,'#怪物刷新配置索引'!$D:$D,0),1)</f>
        <v>3</v>
      </c>
      <c r="T743" s="4"/>
      <c r="U743" s="9">
        <f>INDEX('#怪物刷新配置索引'!$F:$F,MATCH(E743&amp;"-"&amp;F743,'#怪物刷新配置索引'!$D:$D,0),1)</f>
        <v>2</v>
      </c>
      <c r="V743" s="4" t="str">
        <f t="shared" si="99"/>
        <v/>
      </c>
      <c r="W743" s="4"/>
      <c r="X743" s="4"/>
      <c r="Y743" s="4"/>
      <c r="Z743" s="28"/>
      <c r="AA743" s="77">
        <f>COUNTIF([3]经验升级表!$C:$C,"&lt;="&amp;SUMIFS($AB$4:AB743,$C$4:C743,C743))</f>
        <v>0</v>
      </c>
      <c r="AB743" s="77">
        <f>IFERROR(INDEX([1]怪物表!$U:$U,MATCH(G743,[1]怪物表!$A:$A,0),1)*S743/U743,0)*AC743</f>
        <v>0</v>
      </c>
      <c r="AC743" s="77">
        <f t="shared" si="91"/>
        <v>30</v>
      </c>
      <c r="AD743" s="77">
        <f>IFERROR(INDEX([1]怪物表!$J:$J,MATCH(G743,[1]怪物表!$A:$A,0),1),0)*AE743</f>
        <v>45</v>
      </c>
      <c r="AE743" s="77">
        <f t="shared" si="92"/>
        <v>45</v>
      </c>
    </row>
    <row r="744" spans="1:31" x14ac:dyDescent="0.45">
      <c r="A744" s="4"/>
      <c r="B744" s="7">
        <v>2994072</v>
      </c>
      <c r="C744" s="6" t="s">
        <v>348</v>
      </c>
      <c r="D744" s="4" t="s">
        <v>169</v>
      </c>
      <c r="E744" s="7">
        <v>60</v>
      </c>
      <c r="F744" s="4" t="s">
        <v>202</v>
      </c>
      <c r="G744" s="4">
        <f>IF(I744="",SUMIFS([1]怪物表!$A:$A,[1]怪物表!$B:$B,C744,[1]怪物表!$C:$C,D744),"")</f>
        <v>1299405</v>
      </c>
      <c r="H744" s="8" t="str">
        <f>IF(G744="","",INDEX([1]怪物表!$C:$C,MATCH(G744,[1]怪物表!$A:$A,0)))</f>
        <v>剑兵2</v>
      </c>
      <c r="I744" s="4"/>
      <c r="J744" s="4" t="str">
        <f>IF(I744="","",INDEX([1]怪物阵型表!$B:$B,MATCH(I744,[1]怪物阵型表!$A:$A,0)))</f>
        <v/>
      </c>
      <c r="K744" s="4"/>
      <c r="L744" s="4"/>
      <c r="M744" s="4"/>
      <c r="N744" s="4"/>
      <c r="O744" s="4" t="str">
        <f>IF(N744="","",INDEX([2]物品表!$B:$B,MATCH(N744,[2]物品表!$A:$A,0)))</f>
        <v/>
      </c>
      <c r="P744" s="4"/>
      <c r="Q744" s="7" t="s">
        <v>31</v>
      </c>
      <c r="R744" s="7" t="s">
        <v>29</v>
      </c>
      <c r="S744" s="9">
        <f>INDEX('#怪物刷新配置索引'!$E:$E,MATCH(E744&amp;"-"&amp;F744,'#怪物刷新配置索引'!$D:$D,0),1)</f>
        <v>4</v>
      </c>
      <c r="T744" s="4"/>
      <c r="U744" s="9">
        <f>INDEX('#怪物刷新配置索引'!$F:$F,MATCH(E744&amp;"-"&amp;F744,'#怪物刷新配置索引'!$D:$D,0),1)</f>
        <v>2</v>
      </c>
      <c r="V744" s="4" t="str">
        <f t="shared" si="99"/>
        <v/>
      </c>
      <c r="W744" s="4"/>
      <c r="X744" s="4"/>
      <c r="Y744" s="4"/>
      <c r="Z744" s="28"/>
      <c r="AA744" s="77">
        <f>COUNTIF([3]经验升级表!$C:$C,"&lt;="&amp;SUMIFS($AB$4:AB744,$C$4:C744,C744))</f>
        <v>0</v>
      </c>
      <c r="AB744" s="77">
        <f>IFERROR(INDEX([1]怪物表!$U:$U,MATCH(G744,[1]怪物表!$A:$A,0),1)*S744/U744,0)*AC744</f>
        <v>0</v>
      </c>
      <c r="AC744" s="77">
        <f t="shared" si="91"/>
        <v>30</v>
      </c>
      <c r="AD744" s="77">
        <f>IFERROR(INDEX([1]怪物表!$J:$J,MATCH(G744,[1]怪物表!$A:$A,0),1),0)*AE744</f>
        <v>60</v>
      </c>
      <c r="AE744" s="77">
        <f t="shared" si="92"/>
        <v>60</v>
      </c>
    </row>
    <row r="745" spans="1:31" x14ac:dyDescent="0.45">
      <c r="A745" s="4"/>
      <c r="B745" s="7">
        <v>2994073</v>
      </c>
      <c r="C745" s="6" t="s">
        <v>348</v>
      </c>
      <c r="D745" s="4" t="s">
        <v>169</v>
      </c>
      <c r="E745" s="7">
        <v>60</v>
      </c>
      <c r="F745" s="4" t="s">
        <v>202</v>
      </c>
      <c r="G745" s="4">
        <f>IF(I745="",SUMIFS([1]怪物表!$A:$A,[1]怪物表!$B:$B,C745,[1]怪物表!$C:$C,D745),"")</f>
        <v>1299405</v>
      </c>
      <c r="H745" s="8" t="str">
        <f>IF(G745="","",INDEX([1]怪物表!$C:$C,MATCH(G745,[1]怪物表!$A:$A,0)))</f>
        <v>剑兵2</v>
      </c>
      <c r="I745" s="4"/>
      <c r="J745" s="4" t="str">
        <f>IF(I745="","",INDEX([1]怪物阵型表!$B:$B,MATCH(I745,[1]怪物阵型表!$A:$A,0)))</f>
        <v/>
      </c>
      <c r="K745" s="4"/>
      <c r="L745" s="4"/>
      <c r="M745" s="4"/>
      <c r="N745" s="4"/>
      <c r="O745" s="4" t="str">
        <f>IF(N745="","",INDEX([2]物品表!$B:$B,MATCH(N745,[2]物品表!$A:$A,0)))</f>
        <v/>
      </c>
      <c r="P745" s="4"/>
      <c r="Q745" s="7" t="s">
        <v>31</v>
      </c>
      <c r="R745" s="7" t="s">
        <v>29</v>
      </c>
      <c r="S745" s="9">
        <f>INDEX('#怪物刷新配置索引'!$E:$E,MATCH(E745&amp;"-"&amp;F745,'#怪物刷新配置索引'!$D:$D,0),1)</f>
        <v>4</v>
      </c>
      <c r="T745" s="4"/>
      <c r="U745" s="9">
        <f>INDEX('#怪物刷新配置索引'!$F:$F,MATCH(E745&amp;"-"&amp;F745,'#怪物刷新配置索引'!$D:$D,0),1)</f>
        <v>2</v>
      </c>
      <c r="V745" s="4" t="str">
        <f t="shared" si="99"/>
        <v/>
      </c>
      <c r="W745" s="4"/>
      <c r="X745" s="4"/>
      <c r="Y745" s="4"/>
      <c r="Z745" s="28"/>
      <c r="AA745" s="77">
        <f>COUNTIF([3]经验升级表!$C:$C,"&lt;="&amp;SUMIFS($AB$4:AB745,$C$4:C745,C745))</f>
        <v>0</v>
      </c>
      <c r="AB745" s="77">
        <f>IFERROR(INDEX([1]怪物表!$U:$U,MATCH(G745,[1]怪物表!$A:$A,0),1)*S745/U745,0)*AC745</f>
        <v>0</v>
      </c>
      <c r="AC745" s="77">
        <f t="shared" si="91"/>
        <v>30</v>
      </c>
      <c r="AD745" s="77">
        <f>IFERROR(INDEX([1]怪物表!$J:$J,MATCH(G745,[1]怪物表!$A:$A,0),1),0)*AE745</f>
        <v>60</v>
      </c>
      <c r="AE745" s="77">
        <f t="shared" si="92"/>
        <v>60</v>
      </c>
    </row>
    <row r="746" spans="1:31" x14ac:dyDescent="0.45">
      <c r="A746" s="4"/>
      <c r="B746" s="7">
        <v>2994074</v>
      </c>
      <c r="C746" s="6" t="s">
        <v>348</v>
      </c>
      <c r="D746" s="4" t="s">
        <v>167</v>
      </c>
      <c r="E746" s="4">
        <v>20</v>
      </c>
      <c r="F746" s="4" t="s">
        <v>202</v>
      </c>
      <c r="G746" s="4">
        <f>IF(I746="",SUMIFS([1]怪物表!$A:$A,[1]怪物表!$B:$B,C746,[1]怪物表!$C:$C,D746),"")</f>
        <v>1299406</v>
      </c>
      <c r="H746" s="8" t="str">
        <f>IF(G746="","",INDEX([1]怪物表!$C:$C,MATCH(G746,[1]怪物表!$A:$A,0)))</f>
        <v>骑兵1</v>
      </c>
      <c r="I746" s="4"/>
      <c r="J746" s="4" t="str">
        <f>IF(I746="","",INDEX([1]怪物阵型表!$B:$B,MATCH(I746,[1]怪物阵型表!$A:$A,0)))</f>
        <v/>
      </c>
      <c r="K746" s="4"/>
      <c r="L746" s="4"/>
      <c r="M746" s="4"/>
      <c r="N746" s="4"/>
      <c r="O746" s="4" t="str">
        <f>IF(N746="","",INDEX([2]物品表!$B:$B,MATCH(N746,[2]物品表!$A:$A,0)))</f>
        <v/>
      </c>
      <c r="P746" s="4"/>
      <c r="Q746" s="7" t="s">
        <v>31</v>
      </c>
      <c r="R746" s="7" t="s">
        <v>29</v>
      </c>
      <c r="S746" s="9">
        <f>INDEX('#怪物刷新配置索引'!$E:$E,MATCH(E746&amp;"-"&amp;F746,'#怪物刷新配置索引'!$D:$D,0),1)</f>
        <v>4</v>
      </c>
      <c r="T746" s="4"/>
      <c r="U746" s="9">
        <f>INDEX('#怪物刷新配置索引'!$F:$F,MATCH(E746&amp;"-"&amp;F746,'#怪物刷新配置索引'!$D:$D,0),1)</f>
        <v>6</v>
      </c>
      <c r="V746" s="4" t="str">
        <f t="shared" si="99"/>
        <v/>
      </c>
      <c r="W746" s="4"/>
      <c r="X746" s="4"/>
      <c r="Y746" s="4"/>
      <c r="Z746" s="28"/>
      <c r="AA746" s="77">
        <f>COUNTIF([3]经验升级表!$C:$C,"&lt;="&amp;SUMIFS($AB$4:AB746,$C$4:C746,C746))</f>
        <v>0</v>
      </c>
      <c r="AB746" s="77">
        <f>IFERROR(INDEX([1]怪物表!$U:$U,MATCH(G746,[1]怪物表!$A:$A,0),1)*S746/U746,0)*AC746</f>
        <v>0</v>
      </c>
      <c r="AC746" s="77">
        <f t="shared" si="91"/>
        <v>30</v>
      </c>
      <c r="AD746" s="77">
        <f>IFERROR(INDEX([1]怪物表!$J:$J,MATCH(G746,[1]怪物表!$A:$A,0),1),0)*AE746</f>
        <v>20</v>
      </c>
      <c r="AE746" s="77">
        <f t="shared" si="92"/>
        <v>20</v>
      </c>
    </row>
    <row r="747" spans="1:31" x14ac:dyDescent="0.45">
      <c r="A747" s="4"/>
      <c r="B747" s="7">
        <v>2994075</v>
      </c>
      <c r="C747" s="6" t="s">
        <v>348</v>
      </c>
      <c r="D747" s="4"/>
      <c r="E747" s="7"/>
      <c r="F747" s="4">
        <v>450</v>
      </c>
      <c r="G747" s="4"/>
      <c r="H747" s="8"/>
      <c r="I747" s="4"/>
      <c r="J747" s="4" t="str">
        <f>IF(I747="","",INDEX([1]怪物阵型表!$B:$B,MATCH(I747,[1]怪物阵型表!$A:$A,0)))</f>
        <v/>
      </c>
      <c r="K747" s="4">
        <v>299412</v>
      </c>
      <c r="L747" s="25" t="str" cm="1">
        <f t="array" ref="L747">INDEX(怪物链表!A:C,MATCH(怪物刷新表!K747&amp;C747,怪物链表!A:A&amp;怪物链表!C:C,),2)</f>
        <v>平滑_中级_75</v>
      </c>
      <c r="M747" s="4" t="str" cm="1">
        <f t="array" ref="M747">INDEX(怪物链表!A:D,MATCH(怪物刷新表!L747&amp;K747,怪物链表!B:B&amp;怪物链表!A:A,),4)</f>
        <v>450-480</v>
      </c>
      <c r="N747" s="4"/>
      <c r="O747" s="4" t="str">
        <f>IF(N747="","",INDEX([2]物品表!$B:$B,MATCH(N747,[2]物品表!$A:$A,0)))</f>
        <v/>
      </c>
      <c r="P747" s="4"/>
      <c r="Q747" s="7" t="s">
        <v>120</v>
      </c>
      <c r="R747" s="7" t="s">
        <v>29</v>
      </c>
      <c r="S747" s="9">
        <v>1</v>
      </c>
      <c r="T747" s="4"/>
      <c r="U747" s="9">
        <v>0</v>
      </c>
      <c r="V747" s="4" t="str">
        <f t="shared" si="99"/>
        <v/>
      </c>
      <c r="W747" s="4"/>
      <c r="X747" s="4"/>
      <c r="Y747" s="4"/>
      <c r="Z747" s="28"/>
      <c r="AA747" s="77">
        <f>COUNTIF([3]经验升级表!$C:$C,"&lt;="&amp;SUMIFS($AB$4:AB747,$C$4:C747,C747))</f>
        <v>0</v>
      </c>
      <c r="AB747" s="77">
        <f>IFERROR(INDEX([1]怪物表!$U:$U,MATCH(G747,[1]怪物表!$A:$A,0),1)*S747/U747,0)*AC747</f>
        <v>0</v>
      </c>
      <c r="AC747" s="77">
        <f t="shared" si="91"/>
        <v>1</v>
      </c>
      <c r="AD747" s="77">
        <f>IFERROR(INDEX([1]怪物表!$J:$J,MATCH(G747,[1]怪物表!$A:$A,0),1),0)*AE747</f>
        <v>0</v>
      </c>
      <c r="AE747" s="77">
        <f t="shared" si="92"/>
        <v>0</v>
      </c>
    </row>
    <row r="748" spans="1:31" x14ac:dyDescent="0.45">
      <c r="A748" s="4"/>
      <c r="B748" s="7">
        <v>2994076</v>
      </c>
      <c r="C748" s="6" t="s">
        <v>348</v>
      </c>
      <c r="D748" s="4"/>
      <c r="E748" s="7"/>
      <c r="F748" s="4">
        <v>450</v>
      </c>
      <c r="G748" s="4"/>
      <c r="H748" s="8"/>
      <c r="I748" s="4"/>
      <c r="J748" s="4" t="str">
        <f>IF(I748="","",INDEX([1]怪物阵型表!$B:$B,MATCH(I748,[1]怪物阵型表!$A:$A,0)))</f>
        <v/>
      </c>
      <c r="K748" s="4">
        <v>299413</v>
      </c>
      <c r="L748" s="25" t="str" cm="1">
        <f t="array" ref="L748">INDEX(怪物链表!A:C,MATCH(怪物刷新表!K748&amp;C748,怪物链表!A:A&amp;怪物链表!C:C,),2)</f>
        <v>平滑_高级_75</v>
      </c>
      <c r="M748" s="4" t="str" cm="1">
        <f t="array" ref="M748">INDEX(怪物链表!A:D,MATCH(怪物刷新表!L748&amp;K748,怪物链表!B:B&amp;怪物链表!A:A,),4)</f>
        <v>450-480</v>
      </c>
      <c r="N748" s="4"/>
      <c r="O748" s="4" t="str">
        <f>IF(N748="","",INDEX([2]物品表!$B:$B,MATCH(N748,[2]物品表!$A:$A,0)))</f>
        <v/>
      </c>
      <c r="P748" s="4"/>
      <c r="Q748" s="7" t="s">
        <v>120</v>
      </c>
      <c r="R748" s="7" t="s">
        <v>29</v>
      </c>
      <c r="S748" s="9">
        <v>1</v>
      </c>
      <c r="T748" s="4"/>
      <c r="U748" s="9">
        <v>0</v>
      </c>
      <c r="V748" s="4" t="str">
        <f t="shared" si="99"/>
        <v/>
      </c>
      <c r="W748" s="4"/>
      <c r="X748" s="4"/>
      <c r="Y748" s="4"/>
      <c r="Z748" s="28"/>
      <c r="AA748" s="77">
        <f>COUNTIF([3]经验升级表!$C:$C,"&lt;="&amp;SUMIFS($AB$4:AB748,$C$4:C748,C748))</f>
        <v>0</v>
      </c>
      <c r="AB748" s="77">
        <f>IFERROR(INDEX([1]怪物表!$U:$U,MATCH(G748,[1]怪物表!$A:$A,0),1)*S748/U748,0)*AC748</f>
        <v>0</v>
      </c>
      <c r="AC748" s="77">
        <f t="shared" si="91"/>
        <v>1</v>
      </c>
      <c r="AD748" s="77">
        <f>IFERROR(INDEX([1]怪物表!$J:$J,MATCH(G748,[1]怪物表!$A:$A,0),1),0)*AE748</f>
        <v>0</v>
      </c>
      <c r="AE748" s="77">
        <f t="shared" si="92"/>
        <v>0</v>
      </c>
    </row>
    <row r="749" spans="1:31" x14ac:dyDescent="0.45">
      <c r="A749" s="4"/>
      <c r="B749" s="7">
        <v>2994077</v>
      </c>
      <c r="C749" s="6" t="s">
        <v>348</v>
      </c>
      <c r="D749" s="4" t="s">
        <v>122</v>
      </c>
      <c r="E749" s="7">
        <v>60</v>
      </c>
      <c r="F749" s="4" t="s">
        <v>203</v>
      </c>
      <c r="G749" s="4">
        <f>IF(I749="",SUMIFS([1]怪物表!$A:$A,[1]怪物表!$B:$B,C749,[1]怪物表!$C:$C,D749),"")</f>
        <v>1299402</v>
      </c>
      <c r="H749" s="8" t="str">
        <f>IF(G749="","",INDEX([1]怪物表!$C:$C,MATCH(G749,[1]怪物表!$A:$A,0)))</f>
        <v>小狼</v>
      </c>
      <c r="I749" s="4"/>
      <c r="J749" s="4" t="str">
        <f>IF(I749="","",INDEX([1]怪物阵型表!$B:$B,MATCH(I749,[1]怪物阵型表!$A:$A,0)))</f>
        <v/>
      </c>
      <c r="K749" s="4"/>
      <c r="L749" s="4"/>
      <c r="M749" s="4"/>
      <c r="N749" s="4"/>
      <c r="O749" s="4" t="str">
        <f>IF(N749="","",INDEX([2]物品表!$B:$B,MATCH(N749,[2]物品表!$A:$A,0)))</f>
        <v/>
      </c>
      <c r="P749" s="4"/>
      <c r="Q749" s="7" t="s">
        <v>31</v>
      </c>
      <c r="R749" s="7" t="s">
        <v>29</v>
      </c>
      <c r="S749" s="9">
        <f>INDEX('#怪物刷新配置索引'!$E:$E,MATCH(E749&amp;"-"&amp;F749,'#怪物刷新配置索引'!$D:$D,0),1)</f>
        <v>4</v>
      </c>
      <c r="T749" s="4"/>
      <c r="U749" s="9">
        <f>INDEX('#怪物刷新配置索引'!$F:$F,MATCH(E749&amp;"-"&amp;F749,'#怪物刷新配置索引'!$D:$D,0),1)</f>
        <v>2</v>
      </c>
      <c r="V749" s="4" t="str">
        <f t="shared" si="99"/>
        <v/>
      </c>
      <c r="W749" s="4"/>
      <c r="X749" s="4"/>
      <c r="Y749" s="4"/>
      <c r="Z749" s="28"/>
      <c r="AA749" s="77">
        <f>COUNTIF([3]经验升级表!$C:$C,"&lt;="&amp;SUMIFS($AB$4:AB749,$C$4:C749,C749))</f>
        <v>0</v>
      </c>
      <c r="AB749" s="77">
        <f>IFERROR(INDEX([1]怪物表!$U:$U,MATCH(G749,[1]怪物表!$A:$A,0),1)*S749/U749,0)*AC749</f>
        <v>0</v>
      </c>
      <c r="AC749" s="77">
        <f t="shared" si="91"/>
        <v>30</v>
      </c>
      <c r="AD749" s="77">
        <f>IFERROR(INDEX([1]怪物表!$J:$J,MATCH(G749,[1]怪物表!$A:$A,0),1),0)*AE749</f>
        <v>60</v>
      </c>
      <c r="AE749" s="77">
        <f t="shared" si="92"/>
        <v>60</v>
      </c>
    </row>
    <row r="750" spans="1:31" x14ac:dyDescent="0.45">
      <c r="A750" s="4"/>
      <c r="B750" s="7">
        <v>2994078</v>
      </c>
      <c r="C750" s="6" t="s">
        <v>348</v>
      </c>
      <c r="D750" s="4" t="s">
        <v>122</v>
      </c>
      <c r="E750" s="7">
        <v>60</v>
      </c>
      <c r="F750" s="4" t="s">
        <v>203</v>
      </c>
      <c r="G750" s="4">
        <f>IF(I750="",SUMIFS([1]怪物表!$A:$A,[1]怪物表!$B:$B,C750,[1]怪物表!$C:$C,D750),"")</f>
        <v>1299402</v>
      </c>
      <c r="H750" s="8" t="str">
        <f>IF(G750="","",INDEX([1]怪物表!$C:$C,MATCH(G750,[1]怪物表!$A:$A,0)))</f>
        <v>小狼</v>
      </c>
      <c r="I750" s="4"/>
      <c r="J750" s="4" t="str">
        <f>IF(I750="","",INDEX([1]怪物阵型表!$B:$B,MATCH(I750,[1]怪物阵型表!$A:$A,0)))</f>
        <v/>
      </c>
      <c r="K750" s="4"/>
      <c r="L750" s="4"/>
      <c r="M750" s="4"/>
      <c r="N750" s="4"/>
      <c r="O750" s="4" t="str">
        <f>IF(N750="","",INDEX([2]物品表!$B:$B,MATCH(N750,[2]物品表!$A:$A,0)))</f>
        <v/>
      </c>
      <c r="P750" s="4"/>
      <c r="Q750" s="7" t="s">
        <v>31</v>
      </c>
      <c r="R750" s="7" t="s">
        <v>29</v>
      </c>
      <c r="S750" s="9">
        <f>INDEX('#怪物刷新配置索引'!$E:$E,MATCH(E750&amp;"-"&amp;F750,'#怪物刷新配置索引'!$D:$D,0),1)</f>
        <v>4</v>
      </c>
      <c r="T750" s="4"/>
      <c r="U750" s="9">
        <f>INDEX('#怪物刷新配置索引'!$F:$F,MATCH(E750&amp;"-"&amp;F750,'#怪物刷新配置索引'!$D:$D,0),1)</f>
        <v>2</v>
      </c>
      <c r="V750" s="4" t="str">
        <f t="shared" si="99"/>
        <v/>
      </c>
      <c r="W750" s="4"/>
      <c r="X750" s="4"/>
      <c r="Y750" s="4"/>
      <c r="Z750" s="28"/>
      <c r="AA750" s="77">
        <f>COUNTIF([3]经验升级表!$C:$C,"&lt;="&amp;SUMIFS($AB$4:AB750,$C$4:C750,C750))</f>
        <v>0</v>
      </c>
      <c r="AB750" s="77">
        <f>IFERROR(INDEX([1]怪物表!$U:$U,MATCH(G750,[1]怪物表!$A:$A,0),1)*S750/U750,0)*AC750</f>
        <v>0</v>
      </c>
      <c r="AC750" s="77">
        <f t="shared" si="91"/>
        <v>30</v>
      </c>
      <c r="AD750" s="77">
        <f>IFERROR(INDEX([1]怪物表!$J:$J,MATCH(G750,[1]怪物表!$A:$A,0),1),0)*AE750</f>
        <v>60</v>
      </c>
      <c r="AE750" s="77">
        <f t="shared" si="92"/>
        <v>60</v>
      </c>
    </row>
    <row r="751" spans="1:31" x14ac:dyDescent="0.45">
      <c r="A751" s="4"/>
      <c r="B751" s="7">
        <v>2994079</v>
      </c>
      <c r="C751" s="6" t="s">
        <v>348</v>
      </c>
      <c r="D751" s="4" t="s">
        <v>122</v>
      </c>
      <c r="E751" s="7">
        <v>60</v>
      </c>
      <c r="F751" s="4" t="s">
        <v>203</v>
      </c>
      <c r="G751" s="4">
        <f>IF(I751="",SUMIFS([1]怪物表!$A:$A,[1]怪物表!$B:$B,C751,[1]怪物表!$C:$C,D751),"")</f>
        <v>1299402</v>
      </c>
      <c r="H751" s="8" t="str">
        <f>IF(G751="","",INDEX([1]怪物表!$C:$C,MATCH(G751,[1]怪物表!$A:$A,0)))</f>
        <v>小狼</v>
      </c>
      <c r="I751" s="4"/>
      <c r="J751" s="4" t="str">
        <f>IF(I751="","",INDEX([1]怪物阵型表!$B:$B,MATCH(I751,[1]怪物阵型表!$A:$A,0)))</f>
        <v/>
      </c>
      <c r="K751" s="4"/>
      <c r="L751" s="4"/>
      <c r="M751" s="4"/>
      <c r="N751" s="4"/>
      <c r="O751" s="4" t="str">
        <f>IF(N751="","",INDEX([2]物品表!$B:$B,MATCH(N751,[2]物品表!$A:$A,0)))</f>
        <v/>
      </c>
      <c r="P751" s="4"/>
      <c r="Q751" s="7" t="s">
        <v>31</v>
      </c>
      <c r="R751" s="7" t="s">
        <v>29</v>
      </c>
      <c r="S751" s="9">
        <f>INDEX('#怪物刷新配置索引'!$E:$E,MATCH(E751&amp;"-"&amp;F751,'#怪物刷新配置索引'!$D:$D,0),1)</f>
        <v>4</v>
      </c>
      <c r="T751" s="4"/>
      <c r="U751" s="9">
        <f>INDEX('#怪物刷新配置索引'!$F:$F,MATCH(E751&amp;"-"&amp;F751,'#怪物刷新配置索引'!$D:$D,0),1)</f>
        <v>2</v>
      </c>
      <c r="V751" s="4" t="str">
        <f t="shared" si="99"/>
        <v/>
      </c>
      <c r="W751" s="4"/>
      <c r="X751" s="4"/>
      <c r="Y751" s="4"/>
      <c r="Z751" s="28"/>
      <c r="AA751" s="77">
        <f>COUNTIF([3]经验升级表!$C:$C,"&lt;="&amp;SUMIFS($AB$4:AB751,$C$4:C751,C751))</f>
        <v>0</v>
      </c>
      <c r="AB751" s="77">
        <f>IFERROR(INDEX([1]怪物表!$U:$U,MATCH(G751,[1]怪物表!$A:$A,0),1)*S751/U751,0)*AC751</f>
        <v>0</v>
      </c>
      <c r="AC751" s="77">
        <f t="shared" si="91"/>
        <v>30</v>
      </c>
      <c r="AD751" s="77">
        <f>IFERROR(INDEX([1]怪物表!$J:$J,MATCH(G751,[1]怪物表!$A:$A,0),1),0)*AE751</f>
        <v>60</v>
      </c>
      <c r="AE751" s="77">
        <f t="shared" si="92"/>
        <v>60</v>
      </c>
    </row>
    <row r="752" spans="1:31" x14ac:dyDescent="0.45">
      <c r="A752" s="4"/>
      <c r="B752" s="7">
        <v>2994080</v>
      </c>
      <c r="C752" s="6" t="s">
        <v>348</v>
      </c>
      <c r="D752" s="4" t="s">
        <v>122</v>
      </c>
      <c r="E752" s="7">
        <v>60</v>
      </c>
      <c r="F752" s="4" t="s">
        <v>203</v>
      </c>
      <c r="G752" s="4">
        <f>IF(I752="",SUMIFS([1]怪物表!$A:$A,[1]怪物表!$B:$B,C752,[1]怪物表!$C:$C,D752),"")</f>
        <v>1299402</v>
      </c>
      <c r="H752" s="8" t="str">
        <f>IF(G752="","",INDEX([1]怪物表!$C:$C,MATCH(G752,[1]怪物表!$A:$A,0)))</f>
        <v>小狼</v>
      </c>
      <c r="I752" s="4"/>
      <c r="J752" s="4" t="str">
        <f>IF(I752="","",INDEX([1]怪物阵型表!$B:$B,MATCH(I752,[1]怪物阵型表!$A:$A,0)))</f>
        <v/>
      </c>
      <c r="K752" s="4"/>
      <c r="L752" s="4"/>
      <c r="M752" s="4"/>
      <c r="N752" s="4"/>
      <c r="O752" s="4" t="str">
        <f>IF(N752="","",INDEX([2]物品表!$B:$B,MATCH(N752,[2]物品表!$A:$A,0)))</f>
        <v/>
      </c>
      <c r="P752" s="4"/>
      <c r="Q752" s="7" t="s">
        <v>31</v>
      </c>
      <c r="R752" s="7" t="s">
        <v>29</v>
      </c>
      <c r="S752" s="9">
        <f>INDEX('#怪物刷新配置索引'!$E:$E,MATCH(E752&amp;"-"&amp;F752,'#怪物刷新配置索引'!$D:$D,0),1)</f>
        <v>4</v>
      </c>
      <c r="T752" s="4"/>
      <c r="U752" s="9">
        <f>INDEX('#怪物刷新配置索引'!$F:$F,MATCH(E752&amp;"-"&amp;F752,'#怪物刷新配置索引'!$D:$D,0),1)</f>
        <v>2</v>
      </c>
      <c r="V752" s="4" t="str">
        <f t="shared" si="99"/>
        <v/>
      </c>
      <c r="W752" s="4"/>
      <c r="X752" s="4"/>
      <c r="Y752" s="4"/>
      <c r="Z752" s="28"/>
      <c r="AA752" s="77">
        <f>COUNTIF([3]经验升级表!$C:$C,"&lt;="&amp;SUMIFS($AB$4:AB752,$C$4:C752,C752))</f>
        <v>0</v>
      </c>
      <c r="AB752" s="77">
        <f>IFERROR(INDEX([1]怪物表!$U:$U,MATCH(G752,[1]怪物表!$A:$A,0),1)*S752/U752,0)*AC752</f>
        <v>0</v>
      </c>
      <c r="AC752" s="77">
        <f t="shared" si="91"/>
        <v>30</v>
      </c>
      <c r="AD752" s="77">
        <f>IFERROR(INDEX([1]怪物表!$J:$J,MATCH(G752,[1]怪物表!$A:$A,0),1),0)*AE752</f>
        <v>60</v>
      </c>
      <c r="AE752" s="77">
        <f t="shared" si="92"/>
        <v>60</v>
      </c>
    </row>
    <row r="753" spans="1:31" s="47" customFormat="1" x14ac:dyDescent="0.45">
      <c r="A753" s="81"/>
      <c r="B753" s="82">
        <v>2994081</v>
      </c>
      <c r="C753" s="83" t="s">
        <v>348</v>
      </c>
      <c r="D753" s="81" t="s">
        <v>320</v>
      </c>
      <c r="E753" s="82"/>
      <c r="F753" s="81">
        <v>480</v>
      </c>
      <c r="G753" s="81">
        <f>IF(I753="",SUMIFS([1]怪物表!$A:$A,[1]怪物表!$B:$B,C753,[1]怪物表!$C:$C,D753),"")</f>
        <v>1299418</v>
      </c>
      <c r="H753" s="84" t="str">
        <f>IF(G753="","",INDEX([1]怪物表!$C:$C,MATCH(G753,[1]怪物表!$A:$A,0)))</f>
        <v>紫色蒙杜克</v>
      </c>
      <c r="I753" s="81" t="s">
        <v>54</v>
      </c>
      <c r="J753" s="81" t="str">
        <f>IF(I753="","",INDEX([1]怪物阵型表!$B:$B,MATCH(I753,[1]怪物阵型表!$A:$A,0)))</f>
        <v/>
      </c>
      <c r="K753" s="81"/>
      <c r="L753" s="81"/>
      <c r="M753" s="81"/>
      <c r="N753" s="81"/>
      <c r="O753" s="81" t="str">
        <f>IF(N753="","",INDEX([2]物品表!$B:$B,MATCH(N753,[2]物品表!$A:$A,0)))</f>
        <v/>
      </c>
      <c r="P753" s="81"/>
      <c r="Q753" s="82" t="s">
        <v>120</v>
      </c>
      <c r="R753" s="82" t="s">
        <v>29</v>
      </c>
      <c r="S753" s="85">
        <v>1</v>
      </c>
      <c r="T753" s="81"/>
      <c r="U753" s="85">
        <v>0</v>
      </c>
      <c r="V753" s="81" t="str">
        <f t="shared" si="99"/>
        <v>TID_Survivor_Notice_Occur_1</v>
      </c>
      <c r="W753" s="81">
        <v>2</v>
      </c>
      <c r="X753" s="81"/>
      <c r="Y753" s="81"/>
      <c r="Z753" s="86"/>
      <c r="AA753" s="86">
        <f>COUNTIF([3]经验升级表!$C:$C,"&lt;="&amp;SUMIFS($AB$4:AB753,$C$4:C753,C753))</f>
        <v>0</v>
      </c>
      <c r="AB753" s="86">
        <f>IFERROR(INDEX([1]怪物表!$U:$U,MATCH(G753,[1]怪物表!$A:$A,0),1)*S753/U753,0)*AC753</f>
        <v>0</v>
      </c>
      <c r="AC753" s="86">
        <f t="shared" si="91"/>
        <v>1</v>
      </c>
      <c r="AD753" s="86">
        <f>IFERROR(INDEX([1]怪物表!$J:$J,MATCH(G753,[1]怪物表!$A:$A,0),1),0)*AE753</f>
        <v>0</v>
      </c>
      <c r="AE753" s="86">
        <f t="shared" si="92"/>
        <v>0</v>
      </c>
    </row>
    <row r="754" spans="1:31" x14ac:dyDescent="0.45">
      <c r="A754" s="4"/>
      <c r="B754" s="7">
        <v>2994082</v>
      </c>
      <c r="C754" s="6" t="s">
        <v>348</v>
      </c>
      <c r="D754" s="4"/>
      <c r="E754" s="7"/>
      <c r="F754" s="4">
        <v>480</v>
      </c>
      <c r="G754" s="4"/>
      <c r="H754" s="8"/>
      <c r="I754" s="4"/>
      <c r="J754" s="4" t="str">
        <f>IF(I754="","",INDEX([1]怪物阵型表!$B:$B,MATCH(I754,[1]怪物阵型表!$A:$A,0)))</f>
        <v/>
      </c>
      <c r="K754" s="4">
        <v>299414</v>
      </c>
      <c r="L754" s="25" t="str" cm="1">
        <f t="array" ref="L754">INDEX(怪物链表!A:C,MATCH(怪物刷新表!K754&amp;C754,怪物链表!A:A&amp;怪物链表!C:C,),2)</f>
        <v>平滑_中级_75</v>
      </c>
      <c r="M754" s="4" t="str" cm="1">
        <f t="array" ref="M754">INDEX(怪物链表!A:D,MATCH(怪物刷新表!L754&amp;K754,怪物链表!B:B&amp;怪物链表!A:A,),4)</f>
        <v>480-510</v>
      </c>
      <c r="N754" s="4"/>
      <c r="O754" s="4" t="str">
        <f>IF(N754="","",INDEX([2]物品表!$B:$B,MATCH(N754,[2]物品表!$A:$A,0)))</f>
        <v/>
      </c>
      <c r="P754" s="4"/>
      <c r="Q754" s="7" t="s">
        <v>120</v>
      </c>
      <c r="R754" s="7" t="s">
        <v>29</v>
      </c>
      <c r="S754" s="9">
        <v>1</v>
      </c>
      <c r="T754" s="4"/>
      <c r="U754" s="9">
        <v>0</v>
      </c>
      <c r="V754" s="4" t="str">
        <f t="shared" si="99"/>
        <v/>
      </c>
      <c r="W754" s="4"/>
      <c r="X754" s="4"/>
      <c r="Y754" s="4"/>
      <c r="Z754" s="28"/>
      <c r="AA754" s="77">
        <f>COUNTIF([3]经验升级表!$C:$C,"&lt;="&amp;SUMIFS($AB$4:AB754,$C$4:C754,C754))</f>
        <v>0</v>
      </c>
      <c r="AB754" s="77">
        <f>IFERROR(INDEX([1]怪物表!$U:$U,MATCH(G754,[1]怪物表!$A:$A,0),1)*S754/U754,0)*AC754</f>
        <v>0</v>
      </c>
      <c r="AC754" s="77">
        <f t="shared" si="91"/>
        <v>1</v>
      </c>
      <c r="AD754" s="77">
        <f>IFERROR(INDEX([1]怪物表!$J:$J,MATCH(G754,[1]怪物表!$A:$A,0),1),0)*AE754</f>
        <v>0</v>
      </c>
      <c r="AE754" s="77">
        <f t="shared" si="92"/>
        <v>0</v>
      </c>
    </row>
    <row r="755" spans="1:31" x14ac:dyDescent="0.45">
      <c r="A755" s="4"/>
      <c r="B755" s="7">
        <v>2994083</v>
      </c>
      <c r="C755" s="6" t="s">
        <v>348</v>
      </c>
      <c r="D755" s="4"/>
      <c r="E755" s="7"/>
      <c r="F755" s="4">
        <v>480</v>
      </c>
      <c r="G755" s="4"/>
      <c r="H755" s="8"/>
      <c r="I755" s="4"/>
      <c r="J755" s="4" t="str">
        <f>IF(I755="","",INDEX([1]怪物阵型表!$B:$B,MATCH(I755,[1]怪物阵型表!$A:$A,0)))</f>
        <v/>
      </c>
      <c r="K755" s="4">
        <v>299411</v>
      </c>
      <c r="L755" s="25" t="str" cm="1">
        <f t="array" ref="L755">INDEX(怪物链表!A:C,MATCH(怪物刷新表!K755&amp;C755,怪物链表!A:A&amp;怪物链表!C:C,),2)</f>
        <v>平滑_特殊_75</v>
      </c>
      <c r="M755" s="4" t="str" cm="1">
        <f t="array" ref="M755">INDEX(怪物链表!A:D,MATCH(怪物刷新表!L755&amp;K755,怪物链表!B:B&amp;怪物链表!A:A,),4)</f>
        <v>390-420</v>
      </c>
      <c r="N755" s="4"/>
      <c r="O755" s="4" t="str">
        <f>IF(N755="","",INDEX([2]物品表!$B:$B,MATCH(N755,[2]物品表!$A:$A,0)))</f>
        <v/>
      </c>
      <c r="P755" s="4"/>
      <c r="Q755" s="7" t="s">
        <v>120</v>
      </c>
      <c r="R755" s="7" t="s">
        <v>29</v>
      </c>
      <c r="S755" s="9">
        <v>1</v>
      </c>
      <c r="T755" s="4"/>
      <c r="U755" s="9">
        <v>0</v>
      </c>
      <c r="V755" s="4" t="str">
        <f t="shared" ref="V755" si="103">IF(W755=1,"TID_Survivor_Notice_Occur_2",IF(W755=2,"TID_Survivor_Notice_Occur_1",""))</f>
        <v/>
      </c>
      <c r="W755" s="4"/>
      <c r="X755" s="4"/>
      <c r="Y755" s="4"/>
      <c r="Z755" s="28"/>
      <c r="AA755" s="77">
        <f>COUNTIF([3]经验升级表!$C:$C,"&lt;="&amp;SUMIFS($AB$4:AB755,$C$4:C755,C755))</f>
        <v>0</v>
      </c>
      <c r="AB755" s="77">
        <f>IFERROR(INDEX([1]怪物表!$U:$U,MATCH(G755,[1]怪物表!$A:$A,0),1)*S755/U755,0)*AC755</f>
        <v>0</v>
      </c>
      <c r="AC755" s="77">
        <f t="shared" ref="AC755" si="104">IFERROR(INDEX(_xlfn.TEXTSPLIT(F755,"-"),1,2)-INDEX(_xlfn.TEXTSPLIT(F755,"-"),1,1),1)</f>
        <v>1</v>
      </c>
      <c r="AD755" s="77">
        <f>IFERROR(INDEX([1]怪物表!$J:$J,MATCH(G755,[1]怪物表!$A:$A,0),1),0)*AE755</f>
        <v>0</v>
      </c>
      <c r="AE755" s="77">
        <f t="shared" ref="AE755" si="105">IFERROR(ROUNDUP(AC755*S755/U755,),0)</f>
        <v>0</v>
      </c>
    </row>
    <row r="756" spans="1:31" x14ac:dyDescent="0.45">
      <c r="A756" s="4"/>
      <c r="B756" s="7">
        <v>2994084</v>
      </c>
      <c r="C756" s="6" t="s">
        <v>348</v>
      </c>
      <c r="D756" s="4" t="s">
        <v>122</v>
      </c>
      <c r="E756" s="7">
        <v>60</v>
      </c>
      <c r="F756" s="4" t="s">
        <v>193</v>
      </c>
      <c r="G756" s="4">
        <f>IF(I756="",SUMIFS([1]怪物表!$A:$A,[1]怪物表!$B:$B,C756,[1]怪物表!$C:$C,D756),"")</f>
        <v>1299402</v>
      </c>
      <c r="H756" s="8" t="str">
        <f>IF(G756="","",INDEX([1]怪物表!$C:$C,MATCH(G756,[1]怪物表!$A:$A,0)))</f>
        <v>小狼</v>
      </c>
      <c r="I756" s="4"/>
      <c r="J756" s="4" t="str">
        <f>IF(I756="","",INDEX([1]怪物阵型表!$B:$B,MATCH(I756,[1]怪物阵型表!$A:$A,0)))</f>
        <v/>
      </c>
      <c r="K756" s="4"/>
      <c r="L756" s="4"/>
      <c r="M756" s="4"/>
      <c r="N756" s="4"/>
      <c r="O756" s="4" t="str">
        <f>IF(N756="","",INDEX([2]物品表!$B:$B,MATCH(N756,[2]物品表!$A:$A,0)))</f>
        <v/>
      </c>
      <c r="P756" s="4"/>
      <c r="Q756" s="7" t="s">
        <v>31</v>
      </c>
      <c r="R756" s="7" t="s">
        <v>29</v>
      </c>
      <c r="S756" s="9">
        <f>INDEX('#怪物刷新配置索引'!$E:$E,MATCH(E756&amp;"-"&amp;F756,'#怪物刷新配置索引'!$D:$D,0),1)</f>
        <v>4</v>
      </c>
      <c r="T756" s="4"/>
      <c r="U756" s="9">
        <f>INDEX('#怪物刷新配置索引'!$F:$F,MATCH(E756&amp;"-"&amp;F756,'#怪物刷新配置索引'!$D:$D,0),1)</f>
        <v>2</v>
      </c>
      <c r="V756" s="4" t="str">
        <f t="shared" si="99"/>
        <v/>
      </c>
      <c r="W756" s="4"/>
      <c r="X756" s="7"/>
      <c r="Y756" s="4"/>
      <c r="Z756" s="28"/>
      <c r="AA756" s="77">
        <f>COUNTIF([3]经验升级表!$C:$C,"&lt;="&amp;SUMIFS($AB$4:AB756,$C$4:C756,C756))</f>
        <v>0</v>
      </c>
      <c r="AB756" s="77">
        <f>IFERROR(INDEX([1]怪物表!$U:$U,MATCH(G756,[1]怪物表!$A:$A,0),1)*S756/U756,0)*AC756</f>
        <v>0</v>
      </c>
      <c r="AC756" s="77">
        <f t="shared" si="91"/>
        <v>30</v>
      </c>
      <c r="AD756" s="77">
        <f>IFERROR(INDEX([1]怪物表!$J:$J,MATCH(G756,[1]怪物表!$A:$A,0),1),0)*AE756</f>
        <v>60</v>
      </c>
      <c r="AE756" s="77">
        <f t="shared" si="92"/>
        <v>60</v>
      </c>
    </row>
    <row r="757" spans="1:31" x14ac:dyDescent="0.45">
      <c r="A757" s="4"/>
      <c r="B757" s="7">
        <v>2994085</v>
      </c>
      <c r="C757" s="6" t="s">
        <v>348</v>
      </c>
      <c r="D757" s="4" t="s">
        <v>122</v>
      </c>
      <c r="E757" s="7">
        <v>90</v>
      </c>
      <c r="F757" s="4" t="s">
        <v>193</v>
      </c>
      <c r="G757" s="4">
        <f>IF(I757="",SUMIFS([1]怪物表!$A:$A,[1]怪物表!$B:$B,C757,[1]怪物表!$C:$C,D757),"")</f>
        <v>1299402</v>
      </c>
      <c r="H757" s="8" t="str">
        <f>IF(G757="","",INDEX([1]怪物表!$C:$C,MATCH(G757,[1]怪物表!$A:$A,0)))</f>
        <v>小狼</v>
      </c>
      <c r="I757" s="4"/>
      <c r="J757" s="4" t="str">
        <f>IF(I757="","",INDEX([1]怪物阵型表!$B:$B,MATCH(I757,[1]怪物阵型表!$A:$A,0)))</f>
        <v/>
      </c>
      <c r="K757" s="4"/>
      <c r="L757" s="4"/>
      <c r="M757" s="4"/>
      <c r="N757" s="4"/>
      <c r="O757" s="4" t="str">
        <f>IF(N757="","",INDEX([2]物品表!$B:$B,MATCH(N757,[2]物品表!$A:$A,0)))</f>
        <v/>
      </c>
      <c r="P757" s="4"/>
      <c r="Q757" s="7" t="s">
        <v>31</v>
      </c>
      <c r="R757" s="7" t="s">
        <v>29</v>
      </c>
      <c r="S757" s="9">
        <f>INDEX('#怪物刷新配置索引'!$E:$E,MATCH(E757&amp;"-"&amp;F757,'#怪物刷新配置索引'!$D:$D,0),1)</f>
        <v>3</v>
      </c>
      <c r="T757" s="4"/>
      <c r="U757" s="9">
        <f>INDEX('#怪物刷新配置索引'!$F:$F,MATCH(E757&amp;"-"&amp;F757,'#怪物刷新配置索引'!$D:$D,0),1)</f>
        <v>1</v>
      </c>
      <c r="V757" s="7" t="str">
        <f t="shared" si="99"/>
        <v/>
      </c>
      <c r="W757" s="4"/>
      <c r="X757" s="4"/>
      <c r="Y757" s="4"/>
      <c r="Z757" s="28"/>
      <c r="AA757" s="77">
        <f>COUNTIF([3]经验升级表!$C:$C,"&lt;="&amp;SUMIFS($AB$4:AB757,$C$4:C757,C757))</f>
        <v>0</v>
      </c>
      <c r="AB757" s="77">
        <f>IFERROR(INDEX([1]怪物表!$U:$U,MATCH(G757,[1]怪物表!$A:$A,0),1)*S757/U757,0)*AC757</f>
        <v>0</v>
      </c>
      <c r="AC757" s="77">
        <f t="shared" si="91"/>
        <v>30</v>
      </c>
      <c r="AD757" s="77">
        <f>IFERROR(INDEX([1]怪物表!$J:$J,MATCH(G757,[1]怪物表!$A:$A,0),1),0)*AE757</f>
        <v>90</v>
      </c>
      <c r="AE757" s="77">
        <f t="shared" si="92"/>
        <v>90</v>
      </c>
    </row>
    <row r="758" spans="1:31" x14ac:dyDescent="0.45">
      <c r="A758" s="4"/>
      <c r="B758" s="7">
        <v>2994086</v>
      </c>
      <c r="C758" s="6" t="s">
        <v>348</v>
      </c>
      <c r="D758" s="4" t="s">
        <v>166</v>
      </c>
      <c r="E758" s="7">
        <v>60</v>
      </c>
      <c r="F758" s="4" t="s">
        <v>193</v>
      </c>
      <c r="G758" s="4">
        <f>IF(I758="",SUMIFS([1]怪物表!$A:$A,[1]怪物表!$B:$B,C758,[1]怪物表!$C:$C,D758),"")</f>
        <v>1299404</v>
      </c>
      <c r="H758" s="8" t="str">
        <f>IF(G758="","",INDEX([1]怪物表!$C:$C,MATCH(G758,[1]怪物表!$A:$A,0)))</f>
        <v>剑兵1</v>
      </c>
      <c r="I758" s="4"/>
      <c r="J758" s="4" t="str">
        <f>IF(I758="","",INDEX([1]怪物阵型表!$B:$B,MATCH(I758,[1]怪物阵型表!$A:$A,0)))</f>
        <v/>
      </c>
      <c r="K758" s="4"/>
      <c r="L758" s="4"/>
      <c r="M758" s="4"/>
      <c r="N758" s="4"/>
      <c r="O758" s="4" t="str">
        <f>IF(N758="","",INDEX([2]物品表!$B:$B,MATCH(N758,[2]物品表!$A:$A,0)))</f>
        <v/>
      </c>
      <c r="P758" s="4"/>
      <c r="Q758" s="7" t="s">
        <v>31</v>
      </c>
      <c r="R758" s="7" t="s">
        <v>29</v>
      </c>
      <c r="S758" s="9">
        <f>INDEX('#怪物刷新配置索引'!$E:$E,MATCH(E758&amp;"-"&amp;F758,'#怪物刷新配置索引'!$D:$D,0),1)</f>
        <v>4</v>
      </c>
      <c r="T758" s="4"/>
      <c r="U758" s="9">
        <f>INDEX('#怪物刷新配置索引'!$F:$F,MATCH(E758&amp;"-"&amp;F758,'#怪物刷新配置索引'!$D:$D,0),1)</f>
        <v>2</v>
      </c>
      <c r="V758" s="4" t="str">
        <f t="shared" si="99"/>
        <v/>
      </c>
      <c r="W758" s="4"/>
      <c r="X758" s="7"/>
      <c r="Y758" s="7"/>
      <c r="Z758" s="28"/>
      <c r="AA758" s="77">
        <f>COUNTIF([3]经验升级表!$C:$C,"&lt;="&amp;SUMIFS($AB$4:AB758,$C$4:C758,C758))</f>
        <v>0</v>
      </c>
      <c r="AB758" s="77">
        <f>IFERROR(INDEX([1]怪物表!$U:$U,MATCH(G758,[1]怪物表!$A:$A,0),1)*S758/U758,0)*AC758</f>
        <v>0</v>
      </c>
      <c r="AC758" s="77">
        <f t="shared" si="91"/>
        <v>30</v>
      </c>
      <c r="AD758" s="77">
        <f>IFERROR(INDEX([1]怪物表!$J:$J,MATCH(G758,[1]怪物表!$A:$A,0),1),0)*AE758</f>
        <v>60</v>
      </c>
      <c r="AE758" s="77">
        <f t="shared" si="92"/>
        <v>60</v>
      </c>
    </row>
    <row r="759" spans="1:31" x14ac:dyDescent="0.45">
      <c r="A759" s="4"/>
      <c r="B759" s="7">
        <v>2994087</v>
      </c>
      <c r="C759" s="6" t="s">
        <v>348</v>
      </c>
      <c r="D759" s="4" t="s">
        <v>166</v>
      </c>
      <c r="E759" s="7">
        <v>90</v>
      </c>
      <c r="F759" s="4" t="s">
        <v>193</v>
      </c>
      <c r="G759" s="4">
        <f>IF(I759="",SUMIFS([1]怪物表!$A:$A,[1]怪物表!$B:$B,C759,[1]怪物表!$C:$C,D759),"")</f>
        <v>1299404</v>
      </c>
      <c r="H759" s="8" t="str">
        <f>IF(G759="","",INDEX([1]怪物表!$C:$C,MATCH(G759,[1]怪物表!$A:$A,0)))</f>
        <v>剑兵1</v>
      </c>
      <c r="I759" s="4"/>
      <c r="J759" s="4" t="str">
        <f>IF(I759="","",INDEX([1]怪物阵型表!$B:$B,MATCH(I759,[1]怪物阵型表!$A:$A,0)))</f>
        <v/>
      </c>
      <c r="K759" s="4"/>
      <c r="L759" s="4"/>
      <c r="M759" s="4"/>
      <c r="N759" s="4"/>
      <c r="O759" s="4" t="str">
        <f>IF(N759="","",INDEX([2]物品表!$B:$B,MATCH(N759,[2]物品表!$A:$A,0)))</f>
        <v/>
      </c>
      <c r="P759" s="4"/>
      <c r="Q759" s="7" t="s">
        <v>31</v>
      </c>
      <c r="R759" s="7" t="s">
        <v>29</v>
      </c>
      <c r="S759" s="9">
        <f>INDEX('#怪物刷新配置索引'!$E:$E,MATCH(E759&amp;"-"&amp;F759,'#怪物刷新配置索引'!$D:$D,0),1)</f>
        <v>3</v>
      </c>
      <c r="T759" s="4"/>
      <c r="U759" s="9">
        <f>INDEX('#怪物刷新配置索引'!$F:$F,MATCH(E759&amp;"-"&amp;F759,'#怪物刷新配置索引'!$D:$D,0),1)</f>
        <v>1</v>
      </c>
      <c r="V759" s="4" t="str">
        <f t="shared" si="99"/>
        <v/>
      </c>
      <c r="W759" s="4"/>
      <c r="X759" s="7"/>
      <c r="Y759" s="7"/>
      <c r="Z759" s="28"/>
      <c r="AA759" s="77">
        <f>COUNTIF([3]经验升级表!$C:$C,"&lt;="&amp;SUMIFS($AB$4:AB759,$C$4:C759,C759))</f>
        <v>0</v>
      </c>
      <c r="AB759" s="77">
        <f>IFERROR(INDEX([1]怪物表!$U:$U,MATCH(G759,[1]怪物表!$A:$A,0),1)*S759/U759,0)*AC759</f>
        <v>0</v>
      </c>
      <c r="AC759" s="77">
        <f t="shared" si="91"/>
        <v>30</v>
      </c>
      <c r="AD759" s="77">
        <f>IFERROR(INDEX([1]怪物表!$J:$J,MATCH(G759,[1]怪物表!$A:$A,0),1),0)*AE759</f>
        <v>90</v>
      </c>
      <c r="AE759" s="77">
        <f t="shared" si="92"/>
        <v>90</v>
      </c>
    </row>
    <row r="760" spans="1:31" x14ac:dyDescent="0.45">
      <c r="A760" s="4"/>
      <c r="B760" s="7">
        <v>2994088</v>
      </c>
      <c r="C760" s="6" t="s">
        <v>348</v>
      </c>
      <c r="D760" s="4"/>
      <c r="E760" s="7"/>
      <c r="F760" s="4">
        <v>510</v>
      </c>
      <c r="G760" s="4" t="str">
        <f>IF(I760="",SUMIFS([1]怪物表!$A:$A,[1]怪物表!$B:$B,C760,[1]怪物表!$C:$C,D760),"")</f>
        <v/>
      </c>
      <c r="H760" s="8" t="str">
        <f>IF(G760="","",INDEX([1]怪物表!$C:$C,MATCH(G760,[1]怪物表!$A:$A,0)))</f>
        <v/>
      </c>
      <c r="I760" s="4">
        <v>299401</v>
      </c>
      <c r="J760" s="4" t="str">
        <f>IF(I760="","",INDEX([1]怪物阵型表!$B:$B,MATCH(I760,[1]怪物阵型表!$A:$A,0)))</f>
        <v>冲锋阵型</v>
      </c>
      <c r="K760" s="4"/>
      <c r="L760" s="4"/>
      <c r="M760" s="4"/>
      <c r="N760" s="4"/>
      <c r="O760" s="4" t="str">
        <f>IF(N760="","",INDEX([2]物品表!$B:$B,MATCH(N760,[2]物品表!$A:$A,0)))</f>
        <v/>
      </c>
      <c r="P760" s="4"/>
      <c r="Q760" s="7" t="s">
        <v>309</v>
      </c>
      <c r="R760" s="7" t="s">
        <v>29</v>
      </c>
      <c r="S760" s="9">
        <v>1</v>
      </c>
      <c r="T760" s="4"/>
      <c r="U760" s="9">
        <v>0</v>
      </c>
      <c r="V760" s="4" t="str">
        <f t="shared" si="99"/>
        <v/>
      </c>
      <c r="W760" s="4"/>
      <c r="X760" s="4"/>
      <c r="Y760" s="4"/>
      <c r="Z760" s="28"/>
      <c r="AA760" s="77">
        <f>COUNTIF([3]经验升级表!$C:$C,"&lt;="&amp;SUMIFS($AB$4:AB760,$C$4:C760,C760))</f>
        <v>0</v>
      </c>
      <c r="AB760" s="77">
        <f>IFERROR(INDEX([1]怪物表!$U:$U,MATCH(G760,[1]怪物表!$A:$A,0),1)*S760/U760,0)*AC760</f>
        <v>0</v>
      </c>
      <c r="AC760" s="77">
        <f t="shared" si="91"/>
        <v>1</v>
      </c>
      <c r="AD760" s="77">
        <f>IFERROR(INDEX([1]怪物表!$J:$J,MATCH(G760,[1]怪物表!$A:$A,0),1),0)*AE760</f>
        <v>0</v>
      </c>
      <c r="AE760" s="77">
        <f t="shared" si="92"/>
        <v>0</v>
      </c>
    </row>
    <row r="761" spans="1:31" x14ac:dyDescent="0.45">
      <c r="A761" s="4"/>
      <c r="B761" s="7">
        <v>2994089</v>
      </c>
      <c r="C761" s="6" t="s">
        <v>348</v>
      </c>
      <c r="D761" s="4"/>
      <c r="E761" s="7"/>
      <c r="F761" s="4">
        <v>510</v>
      </c>
      <c r="G761" s="4" t="str">
        <f>IF(I761="",SUMIFS([1]怪物表!$A:$A,[1]怪物表!$B:$B,C761,[1]怪物表!$C:$C,D761),"")</f>
        <v/>
      </c>
      <c r="H761" s="8" t="str">
        <f>IF(G761="","",INDEX([1]怪物表!$C:$C,MATCH(G761,[1]怪物表!$A:$A,0)))</f>
        <v/>
      </c>
      <c r="I761" s="4">
        <v>299401</v>
      </c>
      <c r="J761" s="4" t="str">
        <f>IF(I761="","",INDEX([1]怪物阵型表!$B:$B,MATCH(I761,[1]怪物阵型表!$A:$A,0)))</f>
        <v>冲锋阵型</v>
      </c>
      <c r="K761" s="4"/>
      <c r="L761" s="4"/>
      <c r="M761" s="4"/>
      <c r="N761" s="4"/>
      <c r="O761" s="4" t="str">
        <f>IF(N761="","",INDEX([2]物品表!$B:$B,MATCH(N761,[2]物品表!$A:$A,0)))</f>
        <v/>
      </c>
      <c r="P761" s="4"/>
      <c r="Q761" s="7" t="s">
        <v>309</v>
      </c>
      <c r="R761" s="7" t="s">
        <v>29</v>
      </c>
      <c r="S761" s="9">
        <v>1</v>
      </c>
      <c r="T761" s="4"/>
      <c r="U761" s="9">
        <v>0</v>
      </c>
      <c r="V761" s="4" t="str">
        <f t="shared" si="99"/>
        <v/>
      </c>
      <c r="W761" s="4"/>
      <c r="X761" s="4"/>
      <c r="Y761" s="4"/>
      <c r="Z761" s="28"/>
      <c r="AA761" s="77">
        <f>COUNTIF([3]经验升级表!$C:$C,"&lt;="&amp;SUMIFS($AB$4:AB761,$C$4:C761,C761))</f>
        <v>0</v>
      </c>
      <c r="AB761" s="77">
        <f>IFERROR(INDEX([1]怪物表!$U:$U,MATCH(G761,[1]怪物表!$A:$A,0),1)*S761/U761,0)*AC761</f>
        <v>0</v>
      </c>
      <c r="AC761" s="77">
        <f t="shared" si="91"/>
        <v>1</v>
      </c>
      <c r="AD761" s="77">
        <f>IFERROR(INDEX([1]怪物表!$J:$J,MATCH(G761,[1]怪物表!$A:$A,0),1),0)*AE761</f>
        <v>0</v>
      </c>
      <c r="AE761" s="77">
        <f t="shared" si="92"/>
        <v>0</v>
      </c>
    </row>
    <row r="762" spans="1:31" x14ac:dyDescent="0.45">
      <c r="A762" s="4"/>
      <c r="B762" s="7">
        <v>2994090</v>
      </c>
      <c r="C762" s="6" t="s">
        <v>348</v>
      </c>
      <c r="D762" s="4"/>
      <c r="E762" s="7"/>
      <c r="F762" s="4">
        <v>516</v>
      </c>
      <c r="G762" s="4" t="str">
        <f>IF(I762="",SUMIFS([1]怪物表!$A:$A,[1]怪物表!$B:$B,C762,[1]怪物表!$C:$C,D762),"")</f>
        <v/>
      </c>
      <c r="H762" s="8" t="str">
        <f>IF(G762="","",INDEX([1]怪物表!$C:$C,MATCH(G762,[1]怪物表!$A:$A,0)))</f>
        <v/>
      </c>
      <c r="I762" s="4">
        <v>299401</v>
      </c>
      <c r="J762" s="4" t="str">
        <f>IF(I762="","",INDEX([1]怪物阵型表!$B:$B,MATCH(I762,[1]怪物阵型表!$A:$A,0)))</f>
        <v>冲锋阵型</v>
      </c>
      <c r="K762" s="4"/>
      <c r="L762" s="4"/>
      <c r="M762" s="4"/>
      <c r="N762" s="4"/>
      <c r="O762" s="4" t="str">
        <f>IF(N762="","",INDEX([2]物品表!$B:$B,MATCH(N762,[2]物品表!$A:$A,0)))</f>
        <v/>
      </c>
      <c r="P762" s="4"/>
      <c r="Q762" s="7" t="s">
        <v>309</v>
      </c>
      <c r="R762" s="7" t="s">
        <v>29</v>
      </c>
      <c r="S762" s="9">
        <v>1</v>
      </c>
      <c r="T762" s="4"/>
      <c r="U762" s="9">
        <v>0</v>
      </c>
      <c r="V762" s="4" t="str">
        <f t="shared" si="99"/>
        <v/>
      </c>
      <c r="W762" s="4"/>
      <c r="X762" s="4"/>
      <c r="Y762" s="4"/>
      <c r="Z762" s="28"/>
      <c r="AA762" s="77">
        <f>COUNTIF([3]经验升级表!$C:$C,"&lt;="&amp;SUMIFS($AB$4:AB762,$C$4:C762,C762))</f>
        <v>0</v>
      </c>
      <c r="AB762" s="77">
        <f>IFERROR(INDEX([1]怪物表!$U:$U,MATCH(G762,[1]怪物表!$A:$A,0),1)*S762/U762,0)*AC762</f>
        <v>0</v>
      </c>
      <c r="AC762" s="77">
        <f t="shared" si="91"/>
        <v>1</v>
      </c>
      <c r="AD762" s="77">
        <f>IFERROR(INDEX([1]怪物表!$J:$J,MATCH(G762,[1]怪物表!$A:$A,0),1),0)*AE762</f>
        <v>0</v>
      </c>
      <c r="AE762" s="77">
        <f t="shared" si="92"/>
        <v>0</v>
      </c>
    </row>
    <row r="763" spans="1:31" x14ac:dyDescent="0.45">
      <c r="A763" s="4"/>
      <c r="B763" s="7">
        <v>2994091</v>
      </c>
      <c r="C763" s="6" t="s">
        <v>348</v>
      </c>
      <c r="D763" s="4"/>
      <c r="E763" s="7"/>
      <c r="F763" s="4">
        <v>516</v>
      </c>
      <c r="G763" s="4" t="str">
        <f>IF(I763="",SUMIFS([1]怪物表!$A:$A,[1]怪物表!$B:$B,C763,[1]怪物表!$C:$C,D763),"")</f>
        <v/>
      </c>
      <c r="H763" s="8" t="str">
        <f>IF(G763="","",INDEX([1]怪物表!$C:$C,MATCH(G763,[1]怪物表!$A:$A,0)))</f>
        <v/>
      </c>
      <c r="I763" s="4">
        <v>299401</v>
      </c>
      <c r="J763" s="4" t="str">
        <f>IF(I763="","",INDEX([1]怪物阵型表!$B:$B,MATCH(I763,[1]怪物阵型表!$A:$A,0)))</f>
        <v>冲锋阵型</v>
      </c>
      <c r="K763" s="4"/>
      <c r="L763" s="4"/>
      <c r="M763" s="4"/>
      <c r="N763" s="4"/>
      <c r="O763" s="4" t="str">
        <f>IF(N763="","",INDEX([2]物品表!$B:$B,MATCH(N763,[2]物品表!$A:$A,0)))</f>
        <v/>
      </c>
      <c r="P763" s="4"/>
      <c r="Q763" s="7" t="s">
        <v>309</v>
      </c>
      <c r="R763" s="7" t="s">
        <v>29</v>
      </c>
      <c r="S763" s="9">
        <v>1</v>
      </c>
      <c r="T763" s="4"/>
      <c r="U763" s="9">
        <v>0</v>
      </c>
      <c r="V763" s="4" t="str">
        <f t="shared" si="99"/>
        <v/>
      </c>
      <c r="W763" s="4"/>
      <c r="X763" s="4"/>
      <c r="Y763" s="4"/>
      <c r="Z763" s="28"/>
      <c r="AA763" s="77">
        <f>COUNTIF([3]经验升级表!$C:$C,"&lt;="&amp;SUMIFS($AB$4:AB763,$C$4:C763,C763))</f>
        <v>0</v>
      </c>
      <c r="AB763" s="77">
        <f>IFERROR(INDEX([1]怪物表!$U:$U,MATCH(G763,[1]怪物表!$A:$A,0),1)*S763/U763,0)*AC763</f>
        <v>0</v>
      </c>
      <c r="AC763" s="77">
        <f t="shared" si="91"/>
        <v>1</v>
      </c>
      <c r="AD763" s="77">
        <f>IFERROR(INDEX([1]怪物表!$J:$J,MATCH(G763,[1]怪物表!$A:$A,0),1),0)*AE763</f>
        <v>0</v>
      </c>
      <c r="AE763" s="77">
        <f t="shared" si="92"/>
        <v>0</v>
      </c>
    </row>
    <row r="764" spans="1:31" x14ac:dyDescent="0.45">
      <c r="A764" s="4"/>
      <c r="B764" s="7">
        <v>2994092</v>
      </c>
      <c r="C764" s="6" t="s">
        <v>348</v>
      </c>
      <c r="D764" s="4"/>
      <c r="E764" s="7"/>
      <c r="F764" s="4">
        <v>524</v>
      </c>
      <c r="G764" s="4" t="str">
        <f>IF(I764="",SUMIFS([1]怪物表!$A:$A,[1]怪物表!$B:$B,C764,[1]怪物表!$C:$C,D764),"")</f>
        <v/>
      </c>
      <c r="H764" s="8" t="str">
        <f>IF(G764="","",INDEX([1]怪物表!$C:$C,MATCH(G764,[1]怪物表!$A:$A,0)))</f>
        <v/>
      </c>
      <c r="I764" s="4">
        <v>299401</v>
      </c>
      <c r="J764" s="4" t="str">
        <f>IF(I764="","",INDEX([1]怪物阵型表!$B:$B,MATCH(I764,[1]怪物阵型表!$A:$A,0)))</f>
        <v>冲锋阵型</v>
      </c>
      <c r="K764" s="4"/>
      <c r="L764" s="4"/>
      <c r="M764" s="4"/>
      <c r="N764" s="4"/>
      <c r="O764" s="4" t="str">
        <f>IF(N764="","",INDEX([2]物品表!$B:$B,MATCH(N764,[2]物品表!$A:$A,0)))</f>
        <v/>
      </c>
      <c r="P764" s="4"/>
      <c r="Q764" s="7" t="s">
        <v>309</v>
      </c>
      <c r="R764" s="7" t="s">
        <v>29</v>
      </c>
      <c r="S764" s="9">
        <v>1</v>
      </c>
      <c r="T764" s="4"/>
      <c r="U764" s="9">
        <v>0</v>
      </c>
      <c r="V764" s="4" t="str">
        <f t="shared" si="99"/>
        <v/>
      </c>
      <c r="W764" s="4"/>
      <c r="X764" s="4"/>
      <c r="Y764" s="4"/>
      <c r="Z764" s="28"/>
      <c r="AA764" s="77">
        <f>COUNTIF([3]经验升级表!$C:$C,"&lt;="&amp;SUMIFS($AB$4:AB764,$C$4:C764,C764))</f>
        <v>0</v>
      </c>
      <c r="AB764" s="77">
        <f>IFERROR(INDEX([1]怪物表!$U:$U,MATCH(G764,[1]怪物表!$A:$A,0),1)*S764/U764,0)*AC764</f>
        <v>0</v>
      </c>
      <c r="AC764" s="77">
        <f t="shared" si="91"/>
        <v>1</v>
      </c>
      <c r="AD764" s="77">
        <f>IFERROR(INDEX([1]怪物表!$J:$J,MATCH(G764,[1]怪物表!$A:$A,0),1),0)*AE764</f>
        <v>0</v>
      </c>
      <c r="AE764" s="77">
        <f t="shared" si="92"/>
        <v>0</v>
      </c>
    </row>
    <row r="765" spans="1:31" x14ac:dyDescent="0.45">
      <c r="A765" s="4"/>
      <c r="B765" s="7">
        <v>2994093</v>
      </c>
      <c r="C765" s="6" t="s">
        <v>348</v>
      </c>
      <c r="D765" s="4"/>
      <c r="E765" s="7"/>
      <c r="F765" s="4">
        <v>524</v>
      </c>
      <c r="G765" s="4" t="str">
        <f>IF(I765="",SUMIFS([1]怪物表!$A:$A,[1]怪物表!$B:$B,C765,[1]怪物表!$C:$C,D765),"")</f>
        <v/>
      </c>
      <c r="H765" s="8" t="str">
        <f>IF(G765="","",INDEX([1]怪物表!$C:$C,MATCH(G765,[1]怪物表!$A:$A,0)))</f>
        <v/>
      </c>
      <c r="I765" s="4">
        <v>299401</v>
      </c>
      <c r="J765" s="4" t="str">
        <f>IF(I765="","",INDEX([1]怪物阵型表!$B:$B,MATCH(I765,[1]怪物阵型表!$A:$A,0)))</f>
        <v>冲锋阵型</v>
      </c>
      <c r="K765" s="4"/>
      <c r="L765" s="4"/>
      <c r="M765" s="4"/>
      <c r="N765" s="4"/>
      <c r="O765" s="4" t="str">
        <f>IF(N765="","",INDEX([2]物品表!$B:$B,MATCH(N765,[2]物品表!$A:$A,0)))</f>
        <v/>
      </c>
      <c r="P765" s="4"/>
      <c r="Q765" s="7" t="s">
        <v>309</v>
      </c>
      <c r="R765" s="7" t="s">
        <v>29</v>
      </c>
      <c r="S765" s="9">
        <v>1</v>
      </c>
      <c r="T765" s="4"/>
      <c r="U765" s="9">
        <v>0</v>
      </c>
      <c r="V765" s="4" t="str">
        <f t="shared" si="99"/>
        <v/>
      </c>
      <c r="W765" s="4"/>
      <c r="X765" s="4"/>
      <c r="Y765" s="4"/>
      <c r="Z765" s="28"/>
      <c r="AA765" s="77">
        <f>COUNTIF([3]经验升级表!$C:$C,"&lt;="&amp;SUMIFS($AB$4:AB765,$C$4:C765,C765))</f>
        <v>0</v>
      </c>
      <c r="AB765" s="77">
        <f>IFERROR(INDEX([1]怪物表!$U:$U,MATCH(G765,[1]怪物表!$A:$A,0),1)*S765/U765,0)*AC765</f>
        <v>0</v>
      </c>
      <c r="AC765" s="77">
        <f t="shared" si="91"/>
        <v>1</v>
      </c>
      <c r="AD765" s="77">
        <f>IFERROR(INDEX([1]怪物表!$J:$J,MATCH(G765,[1]怪物表!$A:$A,0),1),0)*AE765</f>
        <v>0</v>
      </c>
      <c r="AE765" s="77">
        <f t="shared" si="92"/>
        <v>0</v>
      </c>
    </row>
    <row r="766" spans="1:31" x14ac:dyDescent="0.45">
      <c r="A766" s="4"/>
      <c r="B766" s="7">
        <v>2994094</v>
      </c>
      <c r="C766" s="6" t="s">
        <v>348</v>
      </c>
      <c r="D766" s="4"/>
      <c r="E766" s="7"/>
      <c r="F766" s="4">
        <v>530</v>
      </c>
      <c r="G766" s="4" t="str">
        <f>IF(I766="",SUMIFS([1]怪物表!$A:$A,[1]怪物表!$B:$B,C766,[1]怪物表!$C:$C,D766),"")</f>
        <v/>
      </c>
      <c r="H766" s="8" t="str">
        <f>IF(G766="","",INDEX([1]怪物表!$C:$C,MATCH(G766,[1]怪物表!$A:$A,0)))</f>
        <v/>
      </c>
      <c r="I766" s="4">
        <v>299401</v>
      </c>
      <c r="J766" s="4" t="str">
        <f>IF(I766="","",INDEX([1]怪物阵型表!$B:$B,MATCH(I766,[1]怪物阵型表!$A:$A,0)))</f>
        <v>冲锋阵型</v>
      </c>
      <c r="K766" s="4"/>
      <c r="L766" s="4"/>
      <c r="M766" s="4"/>
      <c r="N766" s="4"/>
      <c r="O766" s="4" t="str">
        <f>IF(N766="","",INDEX([2]物品表!$B:$B,MATCH(N766,[2]物品表!$A:$A,0)))</f>
        <v/>
      </c>
      <c r="P766" s="4"/>
      <c r="Q766" s="7" t="s">
        <v>309</v>
      </c>
      <c r="R766" s="7" t="s">
        <v>29</v>
      </c>
      <c r="S766" s="9">
        <v>1</v>
      </c>
      <c r="T766" s="4"/>
      <c r="U766" s="9">
        <v>0</v>
      </c>
      <c r="V766" s="4" t="str">
        <f t="shared" si="99"/>
        <v/>
      </c>
      <c r="W766" s="4"/>
      <c r="X766" s="4"/>
      <c r="Y766" s="4"/>
      <c r="Z766" s="28"/>
      <c r="AA766" s="77">
        <f>COUNTIF([3]经验升级表!$C:$C,"&lt;="&amp;SUMIFS($AB$4:AB766,$C$4:C766,C766))</f>
        <v>0</v>
      </c>
      <c r="AB766" s="77">
        <f>IFERROR(INDEX([1]怪物表!$U:$U,MATCH(G766,[1]怪物表!$A:$A,0),1)*S766/U766,0)*AC766</f>
        <v>0</v>
      </c>
      <c r="AC766" s="77">
        <f t="shared" si="91"/>
        <v>1</v>
      </c>
      <c r="AD766" s="77">
        <f>IFERROR(INDEX([1]怪物表!$J:$J,MATCH(G766,[1]怪物表!$A:$A,0),1),0)*AE766</f>
        <v>0</v>
      </c>
      <c r="AE766" s="77">
        <f t="shared" si="92"/>
        <v>0</v>
      </c>
    </row>
    <row r="767" spans="1:31" x14ac:dyDescent="0.45">
      <c r="A767" s="4"/>
      <c r="B767" s="7">
        <v>2994095</v>
      </c>
      <c r="C767" s="6" t="s">
        <v>348</v>
      </c>
      <c r="D767" s="4"/>
      <c r="E767" s="7"/>
      <c r="F767" s="4">
        <v>530</v>
      </c>
      <c r="G767" s="4" t="str">
        <f>IF(I767="",SUMIFS([1]怪物表!$A:$A,[1]怪物表!$B:$B,C767,[1]怪物表!$C:$C,D767),"")</f>
        <v/>
      </c>
      <c r="H767" s="8" t="str">
        <f>IF(G767="","",INDEX([1]怪物表!$C:$C,MATCH(G767,[1]怪物表!$A:$A,0)))</f>
        <v/>
      </c>
      <c r="I767" s="4">
        <v>299401</v>
      </c>
      <c r="J767" s="4" t="str">
        <f>IF(I767="","",INDEX([1]怪物阵型表!$B:$B,MATCH(I767,[1]怪物阵型表!$A:$A,0)))</f>
        <v>冲锋阵型</v>
      </c>
      <c r="K767" s="4"/>
      <c r="L767" s="4"/>
      <c r="M767" s="4"/>
      <c r="N767" s="4"/>
      <c r="O767" s="4" t="str">
        <f>IF(N767="","",INDEX([2]物品表!$B:$B,MATCH(N767,[2]物品表!$A:$A,0)))</f>
        <v/>
      </c>
      <c r="P767" s="4"/>
      <c r="Q767" s="7" t="s">
        <v>309</v>
      </c>
      <c r="R767" s="7" t="s">
        <v>29</v>
      </c>
      <c r="S767" s="9">
        <v>1</v>
      </c>
      <c r="T767" s="4"/>
      <c r="U767" s="9">
        <v>0</v>
      </c>
      <c r="V767" s="4" t="str">
        <f t="shared" si="99"/>
        <v/>
      </c>
      <c r="W767" s="4"/>
      <c r="X767" s="4"/>
      <c r="Y767" s="4"/>
      <c r="Z767" s="28"/>
      <c r="AA767" s="77">
        <f>COUNTIF([3]经验升级表!$C:$C,"&lt;="&amp;SUMIFS($AB$4:AB767,$C$4:C767,C767))</f>
        <v>0</v>
      </c>
      <c r="AB767" s="77">
        <f>IFERROR(INDEX([1]怪物表!$U:$U,MATCH(G767,[1]怪物表!$A:$A,0),1)*S767/U767,0)*AC767</f>
        <v>0</v>
      </c>
      <c r="AC767" s="77">
        <f t="shared" si="91"/>
        <v>1</v>
      </c>
      <c r="AD767" s="77">
        <f>IFERROR(INDEX([1]怪物表!$J:$J,MATCH(G767,[1]怪物表!$A:$A,0),1),0)*AE767</f>
        <v>0</v>
      </c>
      <c r="AE767" s="77">
        <f t="shared" si="92"/>
        <v>0</v>
      </c>
    </row>
    <row r="768" spans="1:31" x14ac:dyDescent="0.45">
      <c r="A768" s="4"/>
      <c r="B768" s="7">
        <v>2994096</v>
      </c>
      <c r="C768" s="6" t="s">
        <v>348</v>
      </c>
      <c r="D768" s="4" t="s">
        <v>169</v>
      </c>
      <c r="E768" s="7">
        <v>60</v>
      </c>
      <c r="F768" s="4" t="s">
        <v>195</v>
      </c>
      <c r="G768" s="4">
        <f>IF(I768="",SUMIFS([1]怪物表!$A:$A,[1]怪物表!$B:$B,C768,[1]怪物表!$C:$C,D768),"")</f>
        <v>1299405</v>
      </c>
      <c r="H768" s="8" t="str">
        <f>IF(G768="","",INDEX([1]怪物表!$C:$C,MATCH(G768,[1]怪物表!$A:$A,0)))</f>
        <v>剑兵2</v>
      </c>
      <c r="I768" s="4"/>
      <c r="J768" s="4" t="str">
        <f>IF(I768="","",INDEX([1]怪物阵型表!$B:$B,MATCH(I768,[1]怪物阵型表!$A:$A,0)))</f>
        <v/>
      </c>
      <c r="K768" s="4"/>
      <c r="L768" s="4"/>
      <c r="M768" s="4"/>
      <c r="N768" s="4"/>
      <c r="O768" s="4" t="str">
        <f>IF(N768="","",INDEX([2]物品表!$B:$B,MATCH(N768,[2]物品表!$A:$A,0)))</f>
        <v/>
      </c>
      <c r="P768" s="4"/>
      <c r="Q768" s="7" t="s">
        <v>31</v>
      </c>
      <c r="R768" s="7" t="s">
        <v>29</v>
      </c>
      <c r="S768" s="9">
        <f>INDEX('#怪物刷新配置索引'!$E:$E,MATCH(E768&amp;"-"&amp;F768,'#怪物刷新配置索引'!$D:$D,0),1)</f>
        <v>4</v>
      </c>
      <c r="T768" s="4"/>
      <c r="U768" s="9">
        <f>INDEX('#怪物刷新配置索引'!$F:$F,MATCH(E768&amp;"-"&amp;F768,'#怪物刷新配置索引'!$D:$D,0),1)</f>
        <v>2</v>
      </c>
      <c r="V768" s="7" t="str">
        <f t="shared" si="99"/>
        <v/>
      </c>
      <c r="W768" s="4"/>
      <c r="X768" s="4"/>
      <c r="Y768" s="4"/>
      <c r="Z768" s="28"/>
      <c r="AA768" s="77">
        <f>COUNTIF([3]经验升级表!$C:$C,"&lt;="&amp;SUMIFS($AB$4:AB768,$C$4:C768,C768))</f>
        <v>0</v>
      </c>
      <c r="AB768" s="77">
        <f>IFERROR(INDEX([1]怪物表!$U:$U,MATCH(G768,[1]怪物表!$A:$A,0),1)*S768/U768,0)*AC768</f>
        <v>0</v>
      </c>
      <c r="AC768" s="77">
        <f t="shared" si="91"/>
        <v>30</v>
      </c>
      <c r="AD768" s="77">
        <f>IFERROR(INDEX([1]怪物表!$J:$J,MATCH(G768,[1]怪物表!$A:$A,0),1),0)*AE768</f>
        <v>60</v>
      </c>
      <c r="AE768" s="77">
        <f t="shared" si="92"/>
        <v>60</v>
      </c>
    </row>
    <row r="769" spans="1:31" x14ac:dyDescent="0.45">
      <c r="A769" s="4"/>
      <c r="B769" s="7">
        <v>2994097</v>
      </c>
      <c r="C769" s="6" t="s">
        <v>348</v>
      </c>
      <c r="D769" s="4" t="s">
        <v>169</v>
      </c>
      <c r="E769" s="7">
        <v>60</v>
      </c>
      <c r="F769" s="4" t="s">
        <v>195</v>
      </c>
      <c r="G769" s="4">
        <f>IF(I769="",SUMIFS([1]怪物表!$A:$A,[1]怪物表!$B:$B,C769,[1]怪物表!$C:$C,D769),"")</f>
        <v>1299405</v>
      </c>
      <c r="H769" s="8" t="str">
        <f>IF(G769="","",INDEX([1]怪物表!$C:$C,MATCH(G769,[1]怪物表!$A:$A,0)))</f>
        <v>剑兵2</v>
      </c>
      <c r="I769" s="4"/>
      <c r="J769" s="4" t="str">
        <f>IF(I769="","",INDEX([1]怪物阵型表!$B:$B,MATCH(I769,[1]怪物阵型表!$A:$A,0)))</f>
        <v/>
      </c>
      <c r="K769" s="4"/>
      <c r="L769" s="4"/>
      <c r="M769" s="4"/>
      <c r="N769" s="4"/>
      <c r="O769" s="4" t="str">
        <f>IF(N769="","",INDEX([2]物品表!$B:$B,MATCH(N769,[2]物品表!$A:$A,0)))</f>
        <v/>
      </c>
      <c r="P769" s="4"/>
      <c r="Q769" s="7" t="s">
        <v>31</v>
      </c>
      <c r="R769" s="7" t="s">
        <v>29</v>
      </c>
      <c r="S769" s="9">
        <f>INDEX('#怪物刷新配置索引'!$E:$E,MATCH(E769&amp;"-"&amp;F769,'#怪物刷新配置索引'!$D:$D,0),1)</f>
        <v>4</v>
      </c>
      <c r="T769" s="4"/>
      <c r="U769" s="9">
        <f>INDEX('#怪物刷新配置索引'!$F:$F,MATCH(E769&amp;"-"&amp;F769,'#怪物刷新配置索引'!$D:$D,0),1)</f>
        <v>2</v>
      </c>
      <c r="V769" s="4" t="str">
        <f t="shared" si="99"/>
        <v/>
      </c>
      <c r="W769" s="4"/>
      <c r="X769" s="4"/>
      <c r="Y769" s="4"/>
      <c r="Z769" s="28"/>
      <c r="AA769" s="77">
        <f>COUNTIF([3]经验升级表!$C:$C,"&lt;="&amp;SUMIFS($AB$4:AB769,$C$4:C769,C769))</f>
        <v>0</v>
      </c>
      <c r="AB769" s="77">
        <f>IFERROR(INDEX([1]怪物表!$U:$U,MATCH(G769,[1]怪物表!$A:$A,0),1)*S769/U769,0)*AC769</f>
        <v>0</v>
      </c>
      <c r="AC769" s="77">
        <f t="shared" si="91"/>
        <v>30</v>
      </c>
      <c r="AD769" s="77">
        <f>IFERROR(INDEX([1]怪物表!$J:$J,MATCH(G769,[1]怪物表!$A:$A,0),1),0)*AE769</f>
        <v>60</v>
      </c>
      <c r="AE769" s="77">
        <f t="shared" si="92"/>
        <v>60</v>
      </c>
    </row>
    <row r="770" spans="1:31" x14ac:dyDescent="0.45">
      <c r="A770" s="4"/>
      <c r="B770" s="7">
        <v>2994098</v>
      </c>
      <c r="C770" s="6" t="s">
        <v>348</v>
      </c>
      <c r="D770" s="4" t="s">
        <v>170</v>
      </c>
      <c r="E770" s="7">
        <v>30</v>
      </c>
      <c r="F770" s="4" t="s">
        <v>195</v>
      </c>
      <c r="G770" s="4">
        <f>IF(I770="",SUMIFS([1]怪物表!$A:$A,[1]怪物表!$B:$B,C770,[1]怪物表!$C:$C,D770),"")</f>
        <v>1299407</v>
      </c>
      <c r="H770" s="8" t="str">
        <f>IF(G770="","",INDEX([1]怪物表!$C:$C,MATCH(G770,[1]怪物表!$A:$A,0)))</f>
        <v>骑兵2（灰）</v>
      </c>
      <c r="I770" s="4"/>
      <c r="J770" s="4" t="str">
        <f>IF(I770="","",INDEX([1]怪物阵型表!$B:$B,MATCH(I770,[1]怪物阵型表!$A:$A,0)))</f>
        <v/>
      </c>
      <c r="K770" s="4"/>
      <c r="L770" s="4"/>
      <c r="M770" s="4"/>
      <c r="N770" s="4"/>
      <c r="O770" s="4" t="str">
        <f>IF(N770="","",INDEX([2]物品表!$B:$B,MATCH(N770,[2]物品表!$A:$A,0)))</f>
        <v/>
      </c>
      <c r="P770" s="4"/>
      <c r="Q770" s="7" t="s">
        <v>31</v>
      </c>
      <c r="R770" s="7" t="s">
        <v>29</v>
      </c>
      <c r="S770" s="9">
        <f>INDEX('#怪物刷新配置索引'!$E:$E,MATCH(E770&amp;"-"&amp;F770,'#怪物刷新配置索引'!$D:$D,0),1)</f>
        <v>4</v>
      </c>
      <c r="T770" s="4"/>
      <c r="U770" s="9">
        <f>INDEX('#怪物刷新配置索引'!$F:$F,MATCH(E770&amp;"-"&amp;F770,'#怪物刷新配置索引'!$D:$D,0),1)</f>
        <v>4</v>
      </c>
      <c r="V770" s="4" t="str">
        <f t="shared" si="99"/>
        <v/>
      </c>
      <c r="W770" s="4"/>
      <c r="X770" s="7"/>
      <c r="Y770" s="7"/>
      <c r="Z770" s="28"/>
      <c r="AA770" s="77">
        <f>COUNTIF([3]经验升级表!$C:$C,"&lt;="&amp;SUMIFS($AB$4:AB770,$C$4:C770,C770))</f>
        <v>0</v>
      </c>
      <c r="AB770" s="77">
        <f>IFERROR(INDEX([1]怪物表!$U:$U,MATCH(G770,[1]怪物表!$A:$A,0),1)*S770/U770,0)*AC770</f>
        <v>0</v>
      </c>
      <c r="AC770" s="77">
        <f t="shared" si="91"/>
        <v>30</v>
      </c>
      <c r="AD770" s="77">
        <f>IFERROR(INDEX([1]怪物表!$J:$J,MATCH(G770,[1]怪物表!$A:$A,0),1),0)*AE770</f>
        <v>30</v>
      </c>
      <c r="AE770" s="77">
        <f t="shared" si="92"/>
        <v>30</v>
      </c>
    </row>
    <row r="771" spans="1:31" x14ac:dyDescent="0.45">
      <c r="A771" s="4"/>
      <c r="B771" s="7">
        <v>2994099</v>
      </c>
      <c r="C771" s="6" t="s">
        <v>348</v>
      </c>
      <c r="D771" s="4"/>
      <c r="E771" s="7"/>
      <c r="F771" s="4">
        <v>540</v>
      </c>
      <c r="G771" s="4"/>
      <c r="H771" s="8"/>
      <c r="I771" s="4"/>
      <c r="J771" s="4" t="str">
        <f>IF(I771="","",INDEX([1]怪物阵型表!$B:$B,MATCH(I771,[1]怪物阵型表!$A:$A,0)))</f>
        <v/>
      </c>
      <c r="K771" s="4">
        <v>299415</v>
      </c>
      <c r="L771" s="25" t="str" cm="1">
        <f t="array" ref="L771">INDEX(怪物链表!A:C,MATCH(怪物刷新表!K771&amp;C771,怪物链表!A:A&amp;怪物链表!C:C,),2)</f>
        <v>骤变_高级_75</v>
      </c>
      <c r="M771" s="4" t="str" cm="1">
        <f t="array" ref="M771">INDEX(怪物链表!A:D,MATCH(怪物刷新表!L771&amp;K771,怪物链表!B:B&amp;怪物链表!A:A,),4)</f>
        <v>540-570</v>
      </c>
      <c r="N771" s="4"/>
      <c r="O771" s="4" t="str">
        <f>IF(N771="","",INDEX([2]物品表!$B:$B,MATCH(N771,[2]物品表!$A:$A,0)))</f>
        <v/>
      </c>
      <c r="P771" s="4"/>
      <c r="Q771" s="7" t="s">
        <v>120</v>
      </c>
      <c r="R771" s="7" t="s">
        <v>29</v>
      </c>
      <c r="S771" s="9">
        <v>1</v>
      </c>
      <c r="T771" s="4"/>
      <c r="U771" s="9">
        <v>0</v>
      </c>
      <c r="V771" s="4" t="str">
        <f t="shared" si="99"/>
        <v/>
      </c>
      <c r="W771" s="4"/>
      <c r="X771" s="4"/>
      <c r="Y771" s="4"/>
      <c r="Z771" s="28"/>
      <c r="AA771" s="77">
        <f>COUNTIF([3]经验升级表!$C:$C,"&lt;="&amp;SUMIFS($AB$4:AB771,$C$4:C771,C771))</f>
        <v>0</v>
      </c>
      <c r="AB771" s="77">
        <f>IFERROR(INDEX([1]怪物表!$U:$U,MATCH(G771,[1]怪物表!$A:$A,0),1)*S771/U771,0)*AC771</f>
        <v>0</v>
      </c>
      <c r="AC771" s="77">
        <f t="shared" si="91"/>
        <v>1</v>
      </c>
      <c r="AD771" s="77">
        <f>IFERROR(INDEX([1]怪物表!$J:$J,MATCH(G771,[1]怪物表!$A:$A,0),1),0)*AE771</f>
        <v>0</v>
      </c>
      <c r="AE771" s="77">
        <f t="shared" si="92"/>
        <v>0</v>
      </c>
    </row>
    <row r="772" spans="1:31" x14ac:dyDescent="0.45">
      <c r="A772" s="4"/>
      <c r="B772" s="7">
        <v>2994100</v>
      </c>
      <c r="C772" s="6" t="s">
        <v>348</v>
      </c>
      <c r="D772" s="4"/>
      <c r="E772" s="7"/>
      <c r="F772" s="4">
        <v>540</v>
      </c>
      <c r="G772" s="4"/>
      <c r="H772" s="8"/>
      <c r="I772" s="4"/>
      <c r="J772" s="4" t="str">
        <f>IF(I772="","",INDEX([1]怪物阵型表!$B:$B,MATCH(I772,[1]怪物阵型表!$A:$A,0)))</f>
        <v/>
      </c>
      <c r="K772" s="4">
        <v>299416</v>
      </c>
      <c r="L772" s="25" t="str" cm="1">
        <f t="array" ref="L772">INDEX(怪物链表!A:C,MATCH(怪物刷新表!K772&amp;C772,怪物链表!A:A&amp;怪物链表!C:C,),2)</f>
        <v>骤变_特殊_75</v>
      </c>
      <c r="M772" s="4" t="str" cm="1">
        <f t="array" ref="M772">INDEX(怪物链表!A:D,MATCH(怪物刷新表!L772&amp;K772,怪物链表!B:B&amp;怪物链表!A:A,),4)</f>
        <v>540-570</v>
      </c>
      <c r="N772" s="4"/>
      <c r="O772" s="4" t="str">
        <f>IF(N772="","",INDEX([2]物品表!$B:$B,MATCH(N772,[2]物品表!$A:$A,0)))</f>
        <v/>
      </c>
      <c r="P772" s="4"/>
      <c r="Q772" s="7" t="s">
        <v>120</v>
      </c>
      <c r="R772" s="7" t="s">
        <v>29</v>
      </c>
      <c r="S772" s="9">
        <v>1</v>
      </c>
      <c r="T772" s="4"/>
      <c r="U772" s="9">
        <v>0</v>
      </c>
      <c r="V772" s="4" t="str">
        <f t="shared" si="99"/>
        <v/>
      </c>
      <c r="W772" s="4"/>
      <c r="X772" s="4"/>
      <c r="Y772" s="4"/>
      <c r="Z772" s="28"/>
      <c r="AA772" s="77">
        <f>COUNTIF([3]经验升级表!$C:$C,"&lt;="&amp;SUMIFS($AB$4:AB772,$C$4:C772,C772))</f>
        <v>0</v>
      </c>
      <c r="AB772" s="77">
        <f>IFERROR(INDEX([1]怪物表!$U:$U,MATCH(G772,[1]怪物表!$A:$A,0),1)*S772/U772,0)*AC772</f>
        <v>0</v>
      </c>
      <c r="AC772" s="77">
        <f t="shared" si="91"/>
        <v>1</v>
      </c>
      <c r="AD772" s="77">
        <f>IFERROR(INDEX([1]怪物表!$J:$J,MATCH(G772,[1]怪物表!$A:$A,0),1),0)*AE772</f>
        <v>0</v>
      </c>
      <c r="AE772" s="77">
        <f t="shared" si="92"/>
        <v>0</v>
      </c>
    </row>
    <row r="773" spans="1:31" x14ac:dyDescent="0.45">
      <c r="A773" s="4"/>
      <c r="B773" s="7">
        <v>2994101</v>
      </c>
      <c r="C773" s="6" t="s">
        <v>348</v>
      </c>
      <c r="D773" s="4" t="s">
        <v>208</v>
      </c>
      <c r="E773" s="7">
        <v>60</v>
      </c>
      <c r="F773" s="4" t="s">
        <v>197</v>
      </c>
      <c r="G773" s="4">
        <f>IF(I773="",SUMIFS([1]怪物表!$A:$A,[1]怪物表!$B:$B,C773,[1]怪物表!$C:$C,D773),"")</f>
        <v>1299409</v>
      </c>
      <c r="H773" s="8" t="str">
        <f>IF(G773="","",INDEX([1]怪物表!$C:$C,MATCH(G773,[1]怪物表!$A:$A,0)))</f>
        <v>盾兵2（红）</v>
      </c>
      <c r="I773" s="4"/>
      <c r="J773" s="4" t="str">
        <f>IF(I773="","",INDEX([1]怪物阵型表!$B:$B,MATCH(I773,[1]怪物阵型表!$A:$A,0)))</f>
        <v/>
      </c>
      <c r="K773" s="4"/>
      <c r="L773" s="4"/>
      <c r="M773" s="4"/>
      <c r="N773" s="4"/>
      <c r="O773" s="4" t="str">
        <f>IF(N773="","",INDEX([2]物品表!$B:$B,MATCH(N773,[2]物品表!$A:$A,0)))</f>
        <v/>
      </c>
      <c r="P773" s="4"/>
      <c r="Q773" s="7" t="s">
        <v>31</v>
      </c>
      <c r="R773" s="7" t="s">
        <v>29</v>
      </c>
      <c r="S773" s="9">
        <f>INDEX('#怪物刷新配置索引'!$E:$E,MATCH(E773&amp;"-"&amp;F773,'#怪物刷新配置索引'!$D:$D,0),1)</f>
        <v>4</v>
      </c>
      <c r="T773" s="4"/>
      <c r="U773" s="9">
        <f>INDEX('#怪物刷新配置索引'!$F:$F,MATCH(E773&amp;"-"&amp;F773,'#怪物刷新配置索引'!$D:$D,0),1)</f>
        <v>2</v>
      </c>
      <c r="V773" s="4" t="str">
        <f t="shared" si="99"/>
        <v/>
      </c>
      <c r="W773" s="4"/>
      <c r="X773" s="4"/>
      <c r="Y773" s="7"/>
      <c r="Z773" s="28"/>
      <c r="AA773" s="77">
        <f>COUNTIF([3]经验升级表!$C:$C,"&lt;="&amp;SUMIFS($AB$4:AB773,$C$4:C773,C773))</f>
        <v>0</v>
      </c>
      <c r="AB773" s="77">
        <f>IFERROR(INDEX([1]怪物表!$U:$U,MATCH(G773,[1]怪物表!$A:$A,0),1)*S773/U773,0)*AC773</f>
        <v>0</v>
      </c>
      <c r="AC773" s="77">
        <f t="shared" si="91"/>
        <v>30</v>
      </c>
      <c r="AD773" s="77">
        <f>IFERROR(INDEX([1]怪物表!$J:$J,MATCH(G773,[1]怪物表!$A:$A,0),1),0)*AE773</f>
        <v>60</v>
      </c>
      <c r="AE773" s="77">
        <f t="shared" si="92"/>
        <v>60</v>
      </c>
    </row>
    <row r="774" spans="1:31" x14ac:dyDescent="0.45">
      <c r="A774" s="4"/>
      <c r="B774" s="7">
        <v>2994102</v>
      </c>
      <c r="C774" s="6" t="s">
        <v>348</v>
      </c>
      <c r="D774" s="4" t="s">
        <v>208</v>
      </c>
      <c r="E774" s="7">
        <v>150</v>
      </c>
      <c r="F774" s="4" t="s">
        <v>197</v>
      </c>
      <c r="G774" s="4">
        <f>IF(I774="",SUMIFS([1]怪物表!$A:$A,[1]怪物表!$B:$B,C774,[1]怪物表!$C:$C,D774),"")</f>
        <v>1299409</v>
      </c>
      <c r="H774" s="8" t="str">
        <f>IF(G774="","",INDEX([1]怪物表!$C:$C,MATCH(G774,[1]怪物表!$A:$A,0)))</f>
        <v>盾兵2（红）</v>
      </c>
      <c r="I774" s="4"/>
      <c r="J774" s="4" t="str">
        <f>IF(I774="","",INDEX([1]怪物阵型表!$B:$B,MATCH(I774,[1]怪物阵型表!$A:$A,0)))</f>
        <v/>
      </c>
      <c r="K774" s="4"/>
      <c r="L774" s="4"/>
      <c r="M774" s="4"/>
      <c r="N774" s="4"/>
      <c r="O774" s="4" t="str">
        <f>IF(N774="","",INDEX([2]物品表!$B:$B,MATCH(N774,[2]物品表!$A:$A,0)))</f>
        <v/>
      </c>
      <c r="P774" s="4"/>
      <c r="Q774" s="7" t="s">
        <v>31</v>
      </c>
      <c r="R774" s="7" t="s">
        <v>29</v>
      </c>
      <c r="S774" s="9">
        <f>INDEX('#怪物刷新配置索引'!$E:$E,MATCH(E774&amp;"-"&amp;F774,'#怪物刷新配置索引'!$D:$D,0),1)</f>
        <v>5</v>
      </c>
      <c r="T774" s="4"/>
      <c r="U774" s="9">
        <f>INDEX('#怪物刷新配置索引'!$F:$F,MATCH(E774&amp;"-"&amp;F774,'#怪物刷新配置索引'!$D:$D,0),1)</f>
        <v>1</v>
      </c>
      <c r="V774" s="4" t="str">
        <f t="shared" si="99"/>
        <v/>
      </c>
      <c r="W774" s="4"/>
      <c r="X774" s="4"/>
      <c r="Y774" s="7"/>
      <c r="Z774" s="28"/>
      <c r="AA774" s="77">
        <f>COUNTIF([3]经验升级表!$C:$C,"&lt;="&amp;SUMIFS($AB$4:AB774,$C$4:C774,C774))</f>
        <v>0</v>
      </c>
      <c r="AB774" s="77">
        <f>IFERROR(INDEX([1]怪物表!$U:$U,MATCH(G774,[1]怪物表!$A:$A,0),1)*S774/U774,0)*AC774</f>
        <v>0</v>
      </c>
      <c r="AC774" s="77">
        <f t="shared" si="91"/>
        <v>30</v>
      </c>
      <c r="AD774" s="77">
        <f>IFERROR(INDEX([1]怪物表!$J:$J,MATCH(G774,[1]怪物表!$A:$A,0),1),0)*AE774</f>
        <v>150</v>
      </c>
      <c r="AE774" s="77">
        <f t="shared" si="92"/>
        <v>150</v>
      </c>
    </row>
    <row r="775" spans="1:31" x14ac:dyDescent="0.45">
      <c r="A775" s="4"/>
      <c r="B775" s="7">
        <v>2994103</v>
      </c>
      <c r="C775" s="6" t="s">
        <v>348</v>
      </c>
      <c r="D775" s="4" t="s">
        <v>170</v>
      </c>
      <c r="E775" s="7">
        <v>20</v>
      </c>
      <c r="F775" s="4" t="s">
        <v>197</v>
      </c>
      <c r="G775" s="4">
        <f>IF(I775="",SUMIFS([1]怪物表!$A:$A,[1]怪物表!$B:$B,C775,[1]怪物表!$C:$C,D775),"")</f>
        <v>1299407</v>
      </c>
      <c r="H775" s="8" t="str">
        <f>IF(G775="","",INDEX([1]怪物表!$C:$C,MATCH(G775,[1]怪物表!$A:$A,0)))</f>
        <v>骑兵2（灰）</v>
      </c>
      <c r="I775" s="4"/>
      <c r="J775" s="4" t="str">
        <f>IF(I775="","",INDEX([1]怪物阵型表!$B:$B,MATCH(I775,[1]怪物阵型表!$A:$A,0)))</f>
        <v/>
      </c>
      <c r="K775" s="4"/>
      <c r="L775" s="4"/>
      <c r="M775" s="4"/>
      <c r="N775" s="4"/>
      <c r="O775" s="4" t="str">
        <f>IF(N775="","",INDEX([2]物品表!$B:$B,MATCH(N775,[2]物品表!$A:$A,0)))</f>
        <v/>
      </c>
      <c r="P775" s="4"/>
      <c r="Q775" s="7" t="s">
        <v>31</v>
      </c>
      <c r="R775" s="7" t="s">
        <v>29</v>
      </c>
      <c r="S775" s="9">
        <f>INDEX('#怪物刷新配置索引'!$E:$E,MATCH(E775&amp;"-"&amp;F775,'#怪物刷新配置索引'!$D:$D,0),1)</f>
        <v>4</v>
      </c>
      <c r="T775" s="4"/>
      <c r="U775" s="9">
        <f>INDEX('#怪物刷新配置索引'!$F:$F,MATCH(E775&amp;"-"&amp;F775,'#怪物刷新配置索引'!$D:$D,0),1)</f>
        <v>6</v>
      </c>
      <c r="V775" s="4" t="str">
        <f t="shared" si="99"/>
        <v/>
      </c>
      <c r="W775" s="4"/>
      <c r="X775" s="7"/>
      <c r="Y775" s="7"/>
      <c r="Z775" s="28"/>
      <c r="AA775" s="77">
        <f>COUNTIF([3]经验升级表!$C:$C,"&lt;="&amp;SUMIFS($AB$4:AB775,$C$4:C775,C775))</f>
        <v>0</v>
      </c>
      <c r="AB775" s="77">
        <f>IFERROR(INDEX([1]怪物表!$U:$U,MATCH(G775,[1]怪物表!$A:$A,0),1)*S775/U775,0)*AC775</f>
        <v>0</v>
      </c>
      <c r="AC775" s="77">
        <f t="shared" si="91"/>
        <v>30</v>
      </c>
      <c r="AD775" s="77">
        <f>IFERROR(INDEX([1]怪物表!$J:$J,MATCH(G775,[1]怪物表!$A:$A,0),1),0)*AE775</f>
        <v>20</v>
      </c>
      <c r="AE775" s="77">
        <f t="shared" si="92"/>
        <v>20</v>
      </c>
    </row>
    <row r="776" spans="1:31" x14ac:dyDescent="0.45">
      <c r="A776" s="4"/>
      <c r="B776" s="7">
        <v>2994104</v>
      </c>
      <c r="C776" s="6" t="s">
        <v>348</v>
      </c>
      <c r="D776" s="4"/>
      <c r="E776" s="7"/>
      <c r="F776" s="4">
        <v>570</v>
      </c>
      <c r="G776" s="4"/>
      <c r="H776" s="8"/>
      <c r="I776" s="4"/>
      <c r="J776" s="4" t="str">
        <f>IF(I776="","",INDEX([1]怪物阵型表!$B:$B,MATCH(I776,[1]怪物阵型表!$A:$A,0)))</f>
        <v/>
      </c>
      <c r="K776" s="4">
        <v>299417</v>
      </c>
      <c r="L776" s="25" t="str" cm="1">
        <f t="array" ref="L776">INDEX(怪物链表!A:C,MATCH(怪物刷新表!K776&amp;C776,怪物链表!A:A&amp;怪物链表!C:C,),2)</f>
        <v>骤变_高级_150</v>
      </c>
      <c r="M776" s="4" t="str" cm="1">
        <f t="array" ref="M776">INDEX(怪物链表!A:D,MATCH(怪物刷新表!L776&amp;K776,怪物链表!B:B&amp;怪物链表!A:A,),4)</f>
        <v>570-600</v>
      </c>
      <c r="N776" s="4"/>
      <c r="O776" s="4" t="str">
        <f>IF(N776="","",INDEX([2]物品表!$B:$B,MATCH(N776,[2]物品表!$A:$A,0)))</f>
        <v/>
      </c>
      <c r="P776" s="4"/>
      <c r="Q776" s="7" t="s">
        <v>120</v>
      </c>
      <c r="R776" s="7" t="s">
        <v>29</v>
      </c>
      <c r="S776" s="9">
        <v>1</v>
      </c>
      <c r="T776" s="4"/>
      <c r="U776" s="9">
        <v>0</v>
      </c>
      <c r="V776" s="4" t="str">
        <f t="shared" si="99"/>
        <v/>
      </c>
      <c r="W776" s="4"/>
      <c r="X776" s="4"/>
      <c r="Y776" s="4"/>
      <c r="Z776" s="28"/>
      <c r="AA776" s="77">
        <f>COUNTIF([3]经验升级表!$C:$C,"&lt;="&amp;SUMIFS($AB$4:AB776,$C$4:C776,C776))</f>
        <v>0</v>
      </c>
      <c r="AB776" s="77">
        <f>IFERROR(INDEX([1]怪物表!$U:$U,MATCH(G776,[1]怪物表!$A:$A,0),1)*S776/U776,0)*AC776</f>
        <v>0</v>
      </c>
      <c r="AC776" s="77">
        <f t="shared" si="91"/>
        <v>1</v>
      </c>
      <c r="AD776" s="77">
        <f>IFERROR(INDEX([1]怪物表!$J:$J,MATCH(G776,[1]怪物表!$A:$A,0),1),0)*AE776</f>
        <v>0</v>
      </c>
      <c r="AE776" s="77">
        <f t="shared" si="92"/>
        <v>0</v>
      </c>
    </row>
    <row r="777" spans="1:31" x14ac:dyDescent="0.45">
      <c r="A777" s="4"/>
      <c r="B777" s="7">
        <v>2994105</v>
      </c>
      <c r="C777" s="6" t="s">
        <v>348</v>
      </c>
      <c r="D777" s="4"/>
      <c r="E777" s="7"/>
      <c r="F777" s="4">
        <v>570</v>
      </c>
      <c r="G777" s="4"/>
      <c r="H777" s="8"/>
      <c r="I777" s="4"/>
      <c r="J777" s="4" t="str">
        <f>IF(I777="","",INDEX([1]怪物阵型表!$B:$B,MATCH(I777,[1]怪物阵型表!$A:$A,0)))</f>
        <v/>
      </c>
      <c r="K777" s="4">
        <v>299418</v>
      </c>
      <c r="L777" s="25" t="str" cm="1">
        <f t="array" ref="L777">INDEX(怪物链表!A:C,MATCH(怪物刷新表!K777&amp;C777,怪物链表!A:A&amp;怪物链表!C:C,),2)</f>
        <v>骤变_特殊_75</v>
      </c>
      <c r="M777" s="4" t="str" cm="1">
        <f t="array" ref="M777">INDEX(怪物链表!A:D,MATCH(怪物刷新表!L777&amp;K777,怪物链表!B:B&amp;怪物链表!A:A,),4)</f>
        <v>570-600</v>
      </c>
      <c r="N777" s="4"/>
      <c r="O777" s="4" t="str">
        <f>IF(N777="","",INDEX([2]物品表!$B:$B,MATCH(N777,[2]物品表!$A:$A,0)))</f>
        <v/>
      </c>
      <c r="P777" s="4"/>
      <c r="Q777" s="7" t="s">
        <v>120</v>
      </c>
      <c r="R777" s="7" t="s">
        <v>29</v>
      </c>
      <c r="S777" s="9">
        <v>1</v>
      </c>
      <c r="T777" s="4"/>
      <c r="U777" s="9">
        <v>0</v>
      </c>
      <c r="V777" s="4" t="str">
        <f t="shared" si="99"/>
        <v/>
      </c>
      <c r="W777" s="4"/>
      <c r="X777" s="4"/>
      <c r="Y777" s="4"/>
      <c r="Z777" s="28"/>
      <c r="AA777" s="77">
        <f>COUNTIF([3]经验升级表!$C:$C,"&lt;="&amp;SUMIFS($AB$4:AB777,$C$4:C777,C777))</f>
        <v>0</v>
      </c>
      <c r="AB777" s="77">
        <f>IFERROR(INDEX([1]怪物表!$U:$U,MATCH(G777,[1]怪物表!$A:$A,0),1)*S777/U777,0)*AC777</f>
        <v>0</v>
      </c>
      <c r="AC777" s="77">
        <f t="shared" si="91"/>
        <v>1</v>
      </c>
      <c r="AD777" s="77">
        <f>IFERROR(INDEX([1]怪物表!$J:$J,MATCH(G777,[1]怪物表!$A:$A,0),1),0)*AE777</f>
        <v>0</v>
      </c>
      <c r="AE777" s="77">
        <f t="shared" si="92"/>
        <v>0</v>
      </c>
    </row>
    <row r="778" spans="1:31" x14ac:dyDescent="0.45">
      <c r="A778" s="4"/>
      <c r="B778" s="7">
        <v>2994106</v>
      </c>
      <c r="C778" s="6" t="s">
        <v>348</v>
      </c>
      <c r="D778" s="4" t="s">
        <v>208</v>
      </c>
      <c r="E778" s="7">
        <v>50</v>
      </c>
      <c r="F778" s="4" t="s">
        <v>199</v>
      </c>
      <c r="G778" s="4">
        <f>IF(I778="",SUMIFS([1]怪物表!$A:$A,[1]怪物表!$B:$B,C778,[1]怪物表!$C:$C,D778),"")</f>
        <v>1299409</v>
      </c>
      <c r="H778" s="8" t="str">
        <f>IF(G778="","",INDEX([1]怪物表!$C:$C,MATCH(G778,[1]怪物表!$A:$A,0)))</f>
        <v>盾兵2（红）</v>
      </c>
      <c r="I778" s="4"/>
      <c r="J778" s="4" t="str">
        <f>IF(I778="","",INDEX([1]怪物阵型表!$B:$B,MATCH(I778,[1]怪物阵型表!$A:$A,0)))</f>
        <v/>
      </c>
      <c r="K778" s="4"/>
      <c r="L778" s="4"/>
      <c r="M778" s="4"/>
      <c r="N778" s="4"/>
      <c r="O778" s="4" t="str">
        <f>IF(N778="","",INDEX([2]物品表!$B:$B,MATCH(N778,[2]物品表!$A:$A,0)))</f>
        <v/>
      </c>
      <c r="P778" s="4"/>
      <c r="Q778" s="7" t="s">
        <v>31</v>
      </c>
      <c r="R778" s="7" t="s">
        <v>29</v>
      </c>
      <c r="S778" s="9">
        <f>INDEX('#怪物刷新配置索引'!$E:$E,MATCH(E778&amp;"-"&amp;F778,'#怪物刷新配置索引'!$D:$D,0),1)</f>
        <v>5</v>
      </c>
      <c r="T778" s="4"/>
      <c r="U778" s="9">
        <f>INDEX('#怪物刷新配置索引'!$F:$F,MATCH(E778&amp;"-"&amp;F778,'#怪物刷新配置索引'!$D:$D,0),1)</f>
        <v>3</v>
      </c>
      <c r="V778" s="4" t="str">
        <f t="shared" si="99"/>
        <v/>
      </c>
      <c r="W778" s="4"/>
      <c r="X778" s="4"/>
      <c r="Y778" s="7"/>
      <c r="Z778" s="28"/>
      <c r="AA778" s="77">
        <f>COUNTIF([3]经验升级表!$C:$C,"&lt;="&amp;SUMIFS($AB$4:AB778,$C$4:C778,C778))</f>
        <v>0</v>
      </c>
      <c r="AB778" s="77">
        <f>IFERROR(INDEX([1]怪物表!$U:$U,MATCH(G778,[1]怪物表!$A:$A,0),1)*S778/U778,0)*AC778</f>
        <v>0</v>
      </c>
      <c r="AC778" s="77">
        <f t="shared" si="91"/>
        <v>30</v>
      </c>
      <c r="AD778" s="77">
        <f>IFERROR(INDEX([1]怪物表!$J:$J,MATCH(G778,[1]怪物表!$A:$A,0),1),0)*AE778</f>
        <v>50</v>
      </c>
      <c r="AE778" s="77">
        <f t="shared" si="92"/>
        <v>50</v>
      </c>
    </row>
    <row r="779" spans="1:31" x14ac:dyDescent="0.45">
      <c r="A779" s="4"/>
      <c r="B779" s="7">
        <v>2994107</v>
      </c>
      <c r="C779" s="6" t="s">
        <v>348</v>
      </c>
      <c r="D779" s="4" t="s">
        <v>208</v>
      </c>
      <c r="E779" s="7">
        <v>120</v>
      </c>
      <c r="F779" s="4" t="s">
        <v>199</v>
      </c>
      <c r="G779" s="4">
        <f>IF(I779="",SUMIFS([1]怪物表!$A:$A,[1]怪物表!$B:$B,C779,[1]怪物表!$C:$C,D779),"")</f>
        <v>1299409</v>
      </c>
      <c r="H779" s="8" t="str">
        <f>IF(G779="","",INDEX([1]怪物表!$C:$C,MATCH(G779,[1]怪物表!$A:$A,0)))</f>
        <v>盾兵2（红）</v>
      </c>
      <c r="I779" s="4"/>
      <c r="J779" s="4" t="str">
        <f>IF(I779="","",INDEX([1]怪物阵型表!$B:$B,MATCH(I779,[1]怪物阵型表!$A:$A,0)))</f>
        <v/>
      </c>
      <c r="K779" s="4"/>
      <c r="L779" s="4"/>
      <c r="M779" s="4"/>
      <c r="N779" s="4"/>
      <c r="O779" s="4" t="str">
        <f>IF(N779="","",INDEX([2]物品表!$B:$B,MATCH(N779,[2]物品表!$A:$A,0)))</f>
        <v/>
      </c>
      <c r="P779" s="4"/>
      <c r="Q779" s="7" t="s">
        <v>31</v>
      </c>
      <c r="R779" s="7" t="s">
        <v>29</v>
      </c>
      <c r="S779" s="9">
        <f>INDEX('#怪物刷新配置索引'!$E:$E,MATCH(E779&amp;"-"&amp;F779,'#怪物刷新配置索引'!$D:$D,0),1)</f>
        <v>4</v>
      </c>
      <c r="T779" s="4"/>
      <c r="U779" s="9">
        <f>INDEX('#怪物刷新配置索引'!$F:$F,MATCH(E779&amp;"-"&amp;F779,'#怪物刷新配置索引'!$D:$D,0),1)</f>
        <v>1</v>
      </c>
      <c r="V779" s="4" t="str">
        <f t="shared" si="99"/>
        <v/>
      </c>
      <c r="W779" s="4"/>
      <c r="X779" s="4"/>
      <c r="Y779" s="4"/>
      <c r="Z779" s="28"/>
      <c r="AA779" s="77">
        <f>COUNTIF([3]经验升级表!$C:$C,"&lt;="&amp;SUMIFS($AB$4:AB779,$C$4:C779,C779))</f>
        <v>0</v>
      </c>
      <c r="AB779" s="77">
        <f>IFERROR(INDEX([1]怪物表!$U:$U,MATCH(G779,[1]怪物表!$A:$A,0),1)*S779/U779,0)*AC779</f>
        <v>0</v>
      </c>
      <c r="AC779" s="77">
        <f t="shared" si="91"/>
        <v>30</v>
      </c>
      <c r="AD779" s="77">
        <f>IFERROR(INDEX([1]怪物表!$J:$J,MATCH(G779,[1]怪物表!$A:$A,0),1),0)*AE779</f>
        <v>120</v>
      </c>
      <c r="AE779" s="77">
        <f t="shared" si="92"/>
        <v>120</v>
      </c>
    </row>
    <row r="780" spans="1:31" x14ac:dyDescent="0.45">
      <c r="A780" s="4"/>
      <c r="B780" s="7">
        <v>2994108</v>
      </c>
      <c r="C780" s="6" t="s">
        <v>348</v>
      </c>
      <c r="D780" s="4" t="s">
        <v>208</v>
      </c>
      <c r="E780" s="7">
        <v>120</v>
      </c>
      <c r="F780" s="4" t="s">
        <v>199</v>
      </c>
      <c r="G780" s="4">
        <f>IF(I780="",SUMIFS([1]怪物表!$A:$A,[1]怪物表!$B:$B,C780,[1]怪物表!$C:$C,D780),"")</f>
        <v>1299409</v>
      </c>
      <c r="H780" s="8" t="str">
        <f>IF(G780="","",INDEX([1]怪物表!$C:$C,MATCH(G780,[1]怪物表!$A:$A,0)))</f>
        <v>盾兵2（红）</v>
      </c>
      <c r="I780" s="4"/>
      <c r="J780" s="4" t="str">
        <f>IF(I780="","",INDEX([1]怪物阵型表!$B:$B,MATCH(I780,[1]怪物阵型表!$A:$A,0)))</f>
        <v/>
      </c>
      <c r="K780" s="4"/>
      <c r="L780" s="4"/>
      <c r="M780" s="4"/>
      <c r="N780" s="4"/>
      <c r="O780" s="4" t="str">
        <f>IF(N780="","",INDEX([2]物品表!$B:$B,MATCH(N780,[2]物品表!$A:$A,0)))</f>
        <v/>
      </c>
      <c r="P780" s="4"/>
      <c r="Q780" s="7" t="s">
        <v>31</v>
      </c>
      <c r="R780" s="7" t="s">
        <v>29</v>
      </c>
      <c r="S780" s="9">
        <f>INDEX('#怪物刷新配置索引'!$E:$E,MATCH(E780&amp;"-"&amp;F780,'#怪物刷新配置索引'!$D:$D,0),1)</f>
        <v>4</v>
      </c>
      <c r="T780" s="4"/>
      <c r="U780" s="9">
        <f>INDEX('#怪物刷新配置索引'!$F:$F,MATCH(E780&amp;"-"&amp;F780,'#怪物刷新配置索引'!$D:$D,0),1)</f>
        <v>1</v>
      </c>
      <c r="V780" s="4" t="str">
        <f t="shared" si="99"/>
        <v/>
      </c>
      <c r="W780" s="4"/>
      <c r="X780" s="4"/>
      <c r="Y780" s="4"/>
      <c r="Z780" s="28"/>
      <c r="AA780" s="77">
        <f>COUNTIF([3]经验升级表!$C:$C,"&lt;="&amp;SUMIFS($AB$4:AB780,$C$4:C780,C780))</f>
        <v>0</v>
      </c>
      <c r="AB780" s="77">
        <f>IFERROR(INDEX([1]怪物表!$U:$U,MATCH(G780,[1]怪物表!$A:$A,0),1)*S780/U780,0)*AC780</f>
        <v>0</v>
      </c>
      <c r="AC780" s="77">
        <f t="shared" si="91"/>
        <v>30</v>
      </c>
      <c r="AD780" s="77">
        <f>IFERROR(INDEX([1]怪物表!$J:$J,MATCH(G780,[1]怪物表!$A:$A,0),1),0)*AE780</f>
        <v>120</v>
      </c>
      <c r="AE780" s="77">
        <f t="shared" si="92"/>
        <v>120</v>
      </c>
    </row>
    <row r="781" spans="1:31" s="46" customFormat="1" x14ac:dyDescent="0.45">
      <c r="A781" s="20"/>
      <c r="B781" s="21">
        <v>2994109</v>
      </c>
      <c r="C781" s="22" t="s">
        <v>348</v>
      </c>
      <c r="D781" s="20" t="s">
        <v>148</v>
      </c>
      <c r="E781" s="21"/>
      <c r="F781" s="20">
        <v>600</v>
      </c>
      <c r="G781" s="20">
        <f>IF(I781="",SUMIFS([1]怪物表!$A:$A,[1]怪物表!$B:$B,C781,[1]怪物表!$C:$C,D781),"")</f>
        <v>1299410</v>
      </c>
      <c r="H781" s="23" t="str">
        <f>IF(G781="","",INDEX([1]怪物表!$C:$C,MATCH(G781,[1]怪物表!$A:$A,0)))</f>
        <v>狼人</v>
      </c>
      <c r="I781" s="20" t="s">
        <v>54</v>
      </c>
      <c r="J781" s="20" t="str">
        <f>IF(I781="","",INDEX([1]怪物阵型表!$B:$B,MATCH(I781,[1]怪物阵型表!$A:$A,0)))</f>
        <v/>
      </c>
      <c r="K781" s="20"/>
      <c r="L781" s="20"/>
      <c r="M781" s="20"/>
      <c r="N781" s="20"/>
      <c r="O781" s="20" t="str">
        <f>IF(N781="","",INDEX([2]物品表!$B:$B,MATCH(N781,[2]物品表!$A:$A,0)))</f>
        <v/>
      </c>
      <c r="P781" s="20"/>
      <c r="Q781" s="21" t="s">
        <v>120</v>
      </c>
      <c r="R781" s="21" t="s">
        <v>29</v>
      </c>
      <c r="S781" s="24">
        <v>1</v>
      </c>
      <c r="T781" s="20"/>
      <c r="U781" s="24">
        <v>0</v>
      </c>
      <c r="V781" s="20" t="str">
        <f>IF(W781=1,"TID_Survivor_Notice_Occur_2",IF(W781=2,"TID_Survivor_Notice_Occur_1",""))</f>
        <v/>
      </c>
      <c r="W781" s="20"/>
      <c r="X781" s="20"/>
      <c r="Y781" s="20"/>
      <c r="Z781" s="79"/>
      <c r="AA781" s="79">
        <f>COUNTIF([3]经验升级表!$C:$C,"&lt;="&amp;SUMIFS($AB$4:AB781,$C$4:C781,C781))</f>
        <v>0</v>
      </c>
      <c r="AB781" s="79">
        <f>IFERROR(INDEX([1]怪物表!$U:$U,MATCH(G781,[1]怪物表!$A:$A,0),1)*S781/U781,0)*AC781</f>
        <v>0</v>
      </c>
      <c r="AC781" s="79">
        <f t="shared" si="91"/>
        <v>1</v>
      </c>
      <c r="AD781" s="79">
        <f>IFERROR(INDEX([1]怪物表!$J:$J,MATCH(G781,[1]怪物表!$A:$A,0),1),0)*AE781</f>
        <v>0</v>
      </c>
      <c r="AE781" s="79">
        <f t="shared" si="92"/>
        <v>0</v>
      </c>
    </row>
    <row r="782" spans="1:31" x14ac:dyDescent="0.45">
      <c r="A782" s="4"/>
      <c r="B782" s="7">
        <v>2994110</v>
      </c>
      <c r="C782" s="6" t="s">
        <v>348</v>
      </c>
      <c r="D782" s="4"/>
      <c r="E782" s="7"/>
      <c r="F782" s="4">
        <v>600</v>
      </c>
      <c r="G782" s="4"/>
      <c r="H782" s="8"/>
      <c r="I782" s="4"/>
      <c r="J782" s="4" t="str">
        <f>IF(I782="","",INDEX([1]怪物阵型表!$B:$B,MATCH(I782,[1]怪物阵型表!$A:$A,0)))</f>
        <v/>
      </c>
      <c r="K782" s="4">
        <v>299414</v>
      </c>
      <c r="L782" s="25" t="str" cm="1">
        <f t="array" ref="L782">INDEX(怪物链表!A:C,MATCH(怪物刷新表!K782&amp;C782,怪物链表!A:A&amp;怪物链表!C:C,),2)</f>
        <v>平滑_中级_75</v>
      </c>
      <c r="M782" s="4" t="str" cm="1">
        <f t="array" ref="M782">INDEX(怪物链表!A:D,MATCH(怪物刷新表!L782&amp;K782,怪物链表!B:B&amp;怪物链表!A:A,),4)</f>
        <v>480-510</v>
      </c>
      <c r="N782" s="4"/>
      <c r="O782" s="4" t="str">
        <f>IF(N782="","",INDEX([2]物品表!$B:$B,MATCH(N782,[2]物品表!$A:$A,0)))</f>
        <v/>
      </c>
      <c r="P782" s="4"/>
      <c r="Q782" s="7" t="s">
        <v>120</v>
      </c>
      <c r="R782" s="7" t="s">
        <v>29</v>
      </c>
      <c r="S782" s="9">
        <v>1</v>
      </c>
      <c r="T782" s="4"/>
      <c r="U782" s="9">
        <v>0</v>
      </c>
      <c r="V782" s="4" t="str">
        <f t="shared" ref="V782:V798" si="106">IF(W782=1,"TID_Survivor_Notice_Occur_2",IF(W782=2,"TID_Survivor_Notice_Occur_1",""))</f>
        <v/>
      </c>
      <c r="W782" s="4"/>
      <c r="X782" s="4"/>
      <c r="Y782" s="4"/>
      <c r="Z782" s="28"/>
      <c r="AA782" s="77">
        <f>COUNTIF([3]经验升级表!$C:$C,"&lt;="&amp;SUMIFS($AB$4:AB782,$C$4:C782,C782))</f>
        <v>0</v>
      </c>
      <c r="AB782" s="77">
        <f>IFERROR(INDEX([1]怪物表!$U:$U,MATCH(G782,[1]怪物表!$A:$A,0),1)*S782/U782,0)*AC782</f>
        <v>0</v>
      </c>
      <c r="AC782" s="77">
        <f t="shared" si="91"/>
        <v>1</v>
      </c>
      <c r="AD782" s="77">
        <f>IFERROR(INDEX([1]怪物表!$J:$J,MATCH(G782,[1]怪物表!$A:$A,0),1),0)*AE782</f>
        <v>0</v>
      </c>
      <c r="AE782" s="77">
        <f t="shared" si="92"/>
        <v>0</v>
      </c>
    </row>
    <row r="783" spans="1:31" x14ac:dyDescent="0.45">
      <c r="A783" s="4"/>
      <c r="B783" s="7">
        <v>2994111</v>
      </c>
      <c r="C783" s="6" t="s">
        <v>348</v>
      </c>
      <c r="D783" s="4"/>
      <c r="E783" s="7"/>
      <c r="F783" s="4">
        <v>600</v>
      </c>
      <c r="G783" s="4"/>
      <c r="H783" s="8"/>
      <c r="I783" s="4"/>
      <c r="J783" s="4" t="str">
        <f>IF(I783="","",INDEX([1]怪物阵型表!$B:$B,MATCH(I783,[1]怪物阵型表!$A:$A,0)))</f>
        <v/>
      </c>
      <c r="K783" s="4">
        <v>299418</v>
      </c>
      <c r="L783" s="25" t="str" cm="1">
        <f t="array" ref="L783">INDEX(怪物链表!A:C,MATCH(怪物刷新表!K783&amp;C783,怪物链表!A:A&amp;怪物链表!C:C,),2)</f>
        <v>骤变_特殊_75</v>
      </c>
      <c r="M783" s="4" t="str" cm="1">
        <f t="array" ref="M783">INDEX(怪物链表!A:D,MATCH(怪物刷新表!L783&amp;K783,怪物链表!B:B&amp;怪物链表!A:A,),4)</f>
        <v>570-600</v>
      </c>
      <c r="N783" s="4"/>
      <c r="O783" s="4" t="str">
        <f>IF(N783="","",INDEX([2]物品表!$B:$B,MATCH(N783,[2]物品表!$A:$A,0)))</f>
        <v/>
      </c>
      <c r="P783" s="4"/>
      <c r="Q783" s="7" t="s">
        <v>120</v>
      </c>
      <c r="R783" s="7" t="s">
        <v>29</v>
      </c>
      <c r="S783" s="9">
        <v>1</v>
      </c>
      <c r="T783" s="4"/>
      <c r="U783" s="9">
        <v>0</v>
      </c>
      <c r="V783" s="4" t="str">
        <f t="shared" si="106"/>
        <v/>
      </c>
      <c r="W783" s="4"/>
      <c r="X783" s="4"/>
      <c r="Y783" s="4"/>
      <c r="Z783" s="28"/>
      <c r="AA783" s="77">
        <f>COUNTIF([3]经验升级表!$C:$C,"&lt;="&amp;SUMIFS($AB$4:AB783,$C$4:C783,C783))</f>
        <v>0</v>
      </c>
      <c r="AB783" s="77">
        <f>IFERROR(INDEX([1]怪物表!$U:$U,MATCH(G783,[1]怪物表!$A:$A,0),1)*S783/U783,0)*AC783</f>
        <v>0</v>
      </c>
      <c r="AC783" s="77">
        <f t="shared" ref="AC783" si="107">IFERROR(INDEX(_xlfn.TEXTSPLIT(F783,"-"),1,2)-INDEX(_xlfn.TEXTSPLIT(F783,"-"),1,1),1)</f>
        <v>1</v>
      </c>
      <c r="AD783" s="77">
        <f>IFERROR(INDEX([1]怪物表!$J:$J,MATCH(G783,[1]怪物表!$A:$A,0),1),0)*AE783</f>
        <v>0</v>
      </c>
      <c r="AE783" s="77">
        <f t="shared" ref="AE783" si="108">IFERROR(ROUNDUP(AC783*S783/U783,),0)</f>
        <v>0</v>
      </c>
    </row>
    <row r="784" spans="1:31" x14ac:dyDescent="0.45">
      <c r="A784" s="4"/>
      <c r="B784" s="7">
        <v>2994112</v>
      </c>
      <c r="C784" s="6" t="s">
        <v>348</v>
      </c>
      <c r="D784" s="4" t="s">
        <v>122</v>
      </c>
      <c r="E784" s="7">
        <v>60</v>
      </c>
      <c r="F784" s="4" t="s">
        <v>219</v>
      </c>
      <c r="G784" s="4">
        <f>IF(I784="",SUMIFS([1]怪物表!$A:$A,[1]怪物表!$B:$B,C784,[1]怪物表!$C:$C,D784),"")</f>
        <v>1299402</v>
      </c>
      <c r="H784" s="8" t="str">
        <f>IF(G784="","",INDEX([1]怪物表!$C:$C,MATCH(G784,[1]怪物表!$A:$A,0)))</f>
        <v>小狼</v>
      </c>
      <c r="I784" s="4"/>
      <c r="J784" s="4" t="str">
        <f>IF(I784="","",INDEX([1]怪物阵型表!$B:$B,MATCH(I784,[1]怪物阵型表!$A:$A,0)))</f>
        <v/>
      </c>
      <c r="K784" s="4"/>
      <c r="L784" s="4"/>
      <c r="M784" s="4"/>
      <c r="N784" s="4"/>
      <c r="O784" s="4" t="str">
        <f>IF(N784="","",INDEX([2]物品表!$B:$B,MATCH(N784,[2]物品表!$A:$A,0)))</f>
        <v/>
      </c>
      <c r="P784" s="4"/>
      <c r="Q784" s="7" t="s">
        <v>31</v>
      </c>
      <c r="R784" s="7" t="s">
        <v>29</v>
      </c>
      <c r="S784" s="9">
        <f>INDEX('#怪物刷新配置索引'!$E:$E,MATCH(E784&amp;"-"&amp;F784,'#怪物刷新配置索引'!$D:$D,0),1)</f>
        <v>4</v>
      </c>
      <c r="T784" s="4"/>
      <c r="U784" s="9">
        <f>INDEX('#怪物刷新配置索引'!$F:$F,MATCH(E784&amp;"-"&amp;F784,'#怪物刷新配置索引'!$D:$D,0),1)</f>
        <v>2</v>
      </c>
      <c r="V784" s="4" t="str">
        <f t="shared" si="106"/>
        <v/>
      </c>
      <c r="W784" s="4"/>
      <c r="X784" s="7"/>
      <c r="Y784" s="4"/>
      <c r="Z784" s="28"/>
      <c r="AA784" s="77">
        <f>COUNTIF([3]经验升级表!$C:$C,"&lt;="&amp;SUMIFS($AB$4:AB784,$C$4:C784,C784))</f>
        <v>0</v>
      </c>
      <c r="AB784" s="77">
        <f>IFERROR(INDEX([1]怪物表!$U:$U,MATCH(G784,[1]怪物表!$A:$A,0),1)*S784/U784,0)*AC784</f>
        <v>0</v>
      </c>
      <c r="AC784" s="77">
        <f t="shared" si="91"/>
        <v>30</v>
      </c>
      <c r="AD784" s="77">
        <f>IFERROR(INDEX([1]怪物表!$J:$J,MATCH(G784,[1]怪物表!$A:$A,0),1),0)*AE784</f>
        <v>60</v>
      </c>
      <c r="AE784" s="77">
        <f t="shared" si="92"/>
        <v>60</v>
      </c>
    </row>
    <row r="785" spans="1:31" x14ac:dyDescent="0.45">
      <c r="A785" s="4"/>
      <c r="B785" s="7">
        <v>2994113</v>
      </c>
      <c r="C785" s="6" t="s">
        <v>348</v>
      </c>
      <c r="D785" s="4" t="s">
        <v>122</v>
      </c>
      <c r="E785" s="7">
        <v>90</v>
      </c>
      <c r="F785" s="4" t="s">
        <v>219</v>
      </c>
      <c r="G785" s="4">
        <f>IF(I785="",SUMIFS([1]怪物表!$A:$A,[1]怪物表!$B:$B,C785,[1]怪物表!$C:$C,D785),"")</f>
        <v>1299402</v>
      </c>
      <c r="H785" s="8" t="str">
        <f>IF(G785="","",INDEX([1]怪物表!$C:$C,MATCH(G785,[1]怪物表!$A:$A,0)))</f>
        <v>小狼</v>
      </c>
      <c r="I785" s="4"/>
      <c r="J785" s="4" t="str">
        <f>IF(I785="","",INDEX([1]怪物阵型表!$B:$B,MATCH(I785,[1]怪物阵型表!$A:$A,0)))</f>
        <v/>
      </c>
      <c r="K785" s="4"/>
      <c r="L785" s="4"/>
      <c r="M785" s="4"/>
      <c r="N785" s="4"/>
      <c r="O785" s="4" t="str">
        <f>IF(N785="","",INDEX([2]物品表!$B:$B,MATCH(N785,[2]物品表!$A:$A,0)))</f>
        <v/>
      </c>
      <c r="P785" s="4"/>
      <c r="Q785" s="7" t="s">
        <v>31</v>
      </c>
      <c r="R785" s="7" t="s">
        <v>29</v>
      </c>
      <c r="S785" s="9">
        <f>INDEX('#怪物刷新配置索引'!$E:$E,MATCH(E785&amp;"-"&amp;F785,'#怪物刷新配置索引'!$D:$D,0),1)</f>
        <v>3</v>
      </c>
      <c r="T785" s="4"/>
      <c r="U785" s="9">
        <f>INDEX('#怪物刷新配置索引'!$F:$F,MATCH(E785&amp;"-"&amp;F785,'#怪物刷新配置索引'!$D:$D,0),1)</f>
        <v>1</v>
      </c>
      <c r="V785" s="7" t="str">
        <f t="shared" si="106"/>
        <v/>
      </c>
      <c r="W785" s="4"/>
      <c r="X785" s="4"/>
      <c r="Y785" s="4"/>
      <c r="Z785" s="28"/>
      <c r="AA785" s="77">
        <f>COUNTIF([3]经验升级表!$C:$C,"&lt;="&amp;SUMIFS($AB$4:AB785,$C$4:C785,C785))</f>
        <v>0</v>
      </c>
      <c r="AB785" s="77">
        <f>IFERROR(INDEX([1]怪物表!$U:$U,MATCH(G785,[1]怪物表!$A:$A,0),1)*S785/U785,0)*AC785</f>
        <v>0</v>
      </c>
      <c r="AC785" s="77">
        <f t="shared" si="91"/>
        <v>30</v>
      </c>
      <c r="AD785" s="77">
        <f>IFERROR(INDEX([1]怪物表!$J:$J,MATCH(G785,[1]怪物表!$A:$A,0),1),0)*AE785</f>
        <v>90</v>
      </c>
      <c r="AE785" s="77">
        <f t="shared" si="92"/>
        <v>90</v>
      </c>
    </row>
    <row r="786" spans="1:31" x14ac:dyDescent="0.45">
      <c r="A786" s="4"/>
      <c r="B786" s="7">
        <v>2994114</v>
      </c>
      <c r="C786" s="6" t="s">
        <v>348</v>
      </c>
      <c r="D786" s="4" t="s">
        <v>166</v>
      </c>
      <c r="E786" s="7">
        <v>60</v>
      </c>
      <c r="F786" s="4" t="s">
        <v>219</v>
      </c>
      <c r="G786" s="4">
        <f>IF(I786="",SUMIFS([1]怪物表!$A:$A,[1]怪物表!$B:$B,C786,[1]怪物表!$C:$C,D786),"")</f>
        <v>1299404</v>
      </c>
      <c r="H786" s="8" t="str">
        <f>IF(G786="","",INDEX([1]怪物表!$C:$C,MATCH(G786,[1]怪物表!$A:$A,0)))</f>
        <v>剑兵1</v>
      </c>
      <c r="I786" s="4"/>
      <c r="J786" s="4" t="str">
        <f>IF(I786="","",INDEX([1]怪物阵型表!$B:$B,MATCH(I786,[1]怪物阵型表!$A:$A,0)))</f>
        <v/>
      </c>
      <c r="K786" s="4"/>
      <c r="L786" s="4"/>
      <c r="M786" s="4"/>
      <c r="N786" s="4"/>
      <c r="O786" s="4" t="str">
        <f>IF(N786="","",INDEX([2]物品表!$B:$B,MATCH(N786,[2]物品表!$A:$A,0)))</f>
        <v/>
      </c>
      <c r="P786" s="4"/>
      <c r="Q786" s="7" t="s">
        <v>31</v>
      </c>
      <c r="R786" s="7" t="s">
        <v>29</v>
      </c>
      <c r="S786" s="9">
        <f>INDEX('#怪物刷新配置索引'!$E:$E,MATCH(E786&amp;"-"&amp;F786,'#怪物刷新配置索引'!$D:$D,0),1)</f>
        <v>4</v>
      </c>
      <c r="T786" s="4"/>
      <c r="U786" s="9">
        <f>INDEX('#怪物刷新配置索引'!$F:$F,MATCH(E786&amp;"-"&amp;F786,'#怪物刷新配置索引'!$D:$D,0),1)</f>
        <v>2</v>
      </c>
      <c r="V786" s="4" t="str">
        <f t="shared" si="106"/>
        <v/>
      </c>
      <c r="W786" s="4"/>
      <c r="X786" s="7"/>
      <c r="Y786" s="7"/>
      <c r="Z786" s="28"/>
      <c r="AA786" s="77">
        <f>COUNTIF([3]经验升级表!$C:$C,"&lt;="&amp;SUMIFS($AB$4:AB786,$C$4:C786,C786))</f>
        <v>0</v>
      </c>
      <c r="AB786" s="77">
        <f>IFERROR(INDEX([1]怪物表!$U:$U,MATCH(G786,[1]怪物表!$A:$A,0),1)*S786/U786,0)*AC786</f>
        <v>0</v>
      </c>
      <c r="AC786" s="77">
        <f t="shared" si="91"/>
        <v>30</v>
      </c>
      <c r="AD786" s="77">
        <f>IFERROR(INDEX([1]怪物表!$J:$J,MATCH(G786,[1]怪物表!$A:$A,0),1),0)*AE786</f>
        <v>60</v>
      </c>
      <c r="AE786" s="77">
        <f t="shared" si="92"/>
        <v>60</v>
      </c>
    </row>
    <row r="787" spans="1:31" x14ac:dyDescent="0.45">
      <c r="A787" s="4"/>
      <c r="B787" s="7">
        <v>2994115</v>
      </c>
      <c r="C787" s="6" t="s">
        <v>348</v>
      </c>
      <c r="D787" s="4" t="s">
        <v>166</v>
      </c>
      <c r="E787" s="7">
        <v>90</v>
      </c>
      <c r="F787" s="4" t="s">
        <v>219</v>
      </c>
      <c r="G787" s="4">
        <f>IF(I787="",SUMIFS([1]怪物表!$A:$A,[1]怪物表!$B:$B,C787,[1]怪物表!$C:$C,D787),"")</f>
        <v>1299404</v>
      </c>
      <c r="H787" s="8" t="str">
        <f>IF(G787="","",INDEX([1]怪物表!$C:$C,MATCH(G787,[1]怪物表!$A:$A,0)))</f>
        <v>剑兵1</v>
      </c>
      <c r="I787" s="4"/>
      <c r="J787" s="4" t="str">
        <f>IF(I787="","",INDEX([1]怪物阵型表!$B:$B,MATCH(I787,[1]怪物阵型表!$A:$A,0)))</f>
        <v/>
      </c>
      <c r="K787" s="4"/>
      <c r="L787" s="4"/>
      <c r="M787" s="4"/>
      <c r="N787" s="4"/>
      <c r="O787" s="4" t="str">
        <f>IF(N787="","",INDEX([2]物品表!$B:$B,MATCH(N787,[2]物品表!$A:$A,0)))</f>
        <v/>
      </c>
      <c r="P787" s="4"/>
      <c r="Q787" s="7" t="s">
        <v>31</v>
      </c>
      <c r="R787" s="7" t="s">
        <v>29</v>
      </c>
      <c r="S787" s="9">
        <f>INDEX('#怪物刷新配置索引'!$E:$E,MATCH(E787&amp;"-"&amp;F787,'#怪物刷新配置索引'!$D:$D,0),1)</f>
        <v>3</v>
      </c>
      <c r="T787" s="4"/>
      <c r="U787" s="9">
        <f>INDEX('#怪物刷新配置索引'!$F:$F,MATCH(E787&amp;"-"&amp;F787,'#怪物刷新配置索引'!$D:$D,0),1)</f>
        <v>1</v>
      </c>
      <c r="V787" s="4" t="str">
        <f t="shared" si="106"/>
        <v/>
      </c>
      <c r="W787" s="4"/>
      <c r="X787" s="7"/>
      <c r="Y787" s="7"/>
      <c r="Z787" s="28"/>
      <c r="AA787" s="77">
        <f>COUNTIF([3]经验升级表!$C:$C,"&lt;="&amp;SUMIFS($AB$4:AB787,$C$4:C787,C787))</f>
        <v>0</v>
      </c>
      <c r="AB787" s="77">
        <f>IFERROR(INDEX([1]怪物表!$U:$U,MATCH(G787,[1]怪物表!$A:$A,0),1)*S787/U787,0)*AC787</f>
        <v>0</v>
      </c>
      <c r="AC787" s="77">
        <f t="shared" si="91"/>
        <v>30</v>
      </c>
      <c r="AD787" s="77">
        <f>IFERROR(INDEX([1]怪物表!$J:$J,MATCH(G787,[1]怪物表!$A:$A,0),1),0)*AE787</f>
        <v>90</v>
      </c>
      <c r="AE787" s="77">
        <f t="shared" si="92"/>
        <v>90</v>
      </c>
    </row>
    <row r="788" spans="1:31" x14ac:dyDescent="0.45">
      <c r="A788" s="4"/>
      <c r="B788" s="7">
        <v>2994116</v>
      </c>
      <c r="C788" s="6" t="s">
        <v>348</v>
      </c>
      <c r="D788" s="4"/>
      <c r="E788" s="7"/>
      <c r="F788" s="4">
        <v>630</v>
      </c>
      <c r="G788" s="4" t="str">
        <f>IF(I788="",SUMIFS([1]怪物表!$A:$A,[1]怪物表!$B:$B,C788,[1]怪物表!$C:$C,D788),"")</f>
        <v/>
      </c>
      <c r="H788" s="8" t="str">
        <f>IF(G788="","",INDEX([1]怪物表!$C:$C,MATCH(G788,[1]怪物表!$A:$A,0)))</f>
        <v/>
      </c>
      <c r="I788" s="4">
        <v>299401</v>
      </c>
      <c r="J788" s="4" t="str">
        <f>IF(I788="","",INDEX([1]怪物阵型表!$B:$B,MATCH(I788,[1]怪物阵型表!$A:$A,0)))</f>
        <v>冲锋阵型</v>
      </c>
      <c r="K788" s="4"/>
      <c r="L788" s="4"/>
      <c r="M788" s="4"/>
      <c r="N788" s="4"/>
      <c r="O788" s="4" t="str">
        <f>IF(N788="","",INDEX([2]物品表!$B:$B,MATCH(N788,[2]物品表!$A:$A,0)))</f>
        <v/>
      </c>
      <c r="P788" s="4"/>
      <c r="Q788" s="7" t="s">
        <v>309</v>
      </c>
      <c r="R788" s="7" t="s">
        <v>29</v>
      </c>
      <c r="S788" s="9">
        <v>1</v>
      </c>
      <c r="T788" s="4"/>
      <c r="U788" s="9">
        <v>0</v>
      </c>
      <c r="V788" s="4" t="str">
        <f t="shared" si="106"/>
        <v/>
      </c>
      <c r="W788" s="4"/>
      <c r="X788" s="4"/>
      <c r="Y788" s="4"/>
      <c r="Z788" s="28"/>
      <c r="AA788" s="77">
        <f>COUNTIF([3]经验升级表!$C:$C,"&lt;="&amp;SUMIFS($AB$4:AB788,$C$4:C788,C788))</f>
        <v>0</v>
      </c>
      <c r="AB788" s="77">
        <f>IFERROR(INDEX([1]怪物表!$U:$U,MATCH(G788,[1]怪物表!$A:$A,0),1)*S788/U788,0)*AC788</f>
        <v>0</v>
      </c>
      <c r="AC788" s="77">
        <f t="shared" si="91"/>
        <v>1</v>
      </c>
      <c r="AD788" s="77">
        <f>IFERROR(INDEX([1]怪物表!$J:$J,MATCH(G788,[1]怪物表!$A:$A,0),1),0)*AE788</f>
        <v>0</v>
      </c>
      <c r="AE788" s="77">
        <f t="shared" si="92"/>
        <v>0</v>
      </c>
    </row>
    <row r="789" spans="1:31" x14ac:dyDescent="0.45">
      <c r="A789" s="4"/>
      <c r="B789" s="7">
        <v>2994117</v>
      </c>
      <c r="C789" s="6" t="s">
        <v>348</v>
      </c>
      <c r="D789" s="4"/>
      <c r="E789" s="7"/>
      <c r="F789" s="4">
        <v>630</v>
      </c>
      <c r="G789" s="4" t="str">
        <f>IF(I789="",SUMIFS([1]怪物表!$A:$A,[1]怪物表!$B:$B,C789,[1]怪物表!$C:$C,D789),"")</f>
        <v/>
      </c>
      <c r="H789" s="8" t="str">
        <f>IF(G789="","",INDEX([1]怪物表!$C:$C,MATCH(G789,[1]怪物表!$A:$A,0)))</f>
        <v/>
      </c>
      <c r="I789" s="4">
        <v>299401</v>
      </c>
      <c r="J789" s="4" t="str">
        <f>IF(I789="","",INDEX([1]怪物阵型表!$B:$B,MATCH(I789,[1]怪物阵型表!$A:$A,0)))</f>
        <v>冲锋阵型</v>
      </c>
      <c r="K789" s="4"/>
      <c r="L789" s="4"/>
      <c r="M789" s="4"/>
      <c r="N789" s="4"/>
      <c r="O789" s="4" t="str">
        <f>IF(N789="","",INDEX([2]物品表!$B:$B,MATCH(N789,[2]物品表!$A:$A,0)))</f>
        <v/>
      </c>
      <c r="P789" s="4"/>
      <c r="Q789" s="7" t="s">
        <v>309</v>
      </c>
      <c r="R789" s="7" t="s">
        <v>29</v>
      </c>
      <c r="S789" s="9">
        <v>1</v>
      </c>
      <c r="T789" s="4"/>
      <c r="U789" s="9">
        <v>0</v>
      </c>
      <c r="V789" s="4" t="str">
        <f t="shared" si="106"/>
        <v/>
      </c>
      <c r="W789" s="4"/>
      <c r="X789" s="4"/>
      <c r="Y789" s="4"/>
      <c r="Z789" s="28"/>
      <c r="AA789" s="77">
        <f>COUNTIF([3]经验升级表!$C:$C,"&lt;="&amp;SUMIFS($AB$4:AB789,$C$4:C789,C789))</f>
        <v>0</v>
      </c>
      <c r="AB789" s="77">
        <f>IFERROR(INDEX([1]怪物表!$U:$U,MATCH(G789,[1]怪物表!$A:$A,0),1)*S789/U789,0)*AC789</f>
        <v>0</v>
      </c>
      <c r="AC789" s="77">
        <f t="shared" si="91"/>
        <v>1</v>
      </c>
      <c r="AD789" s="77">
        <f>IFERROR(INDEX([1]怪物表!$J:$J,MATCH(G789,[1]怪物表!$A:$A,0),1),0)*AE789</f>
        <v>0</v>
      </c>
      <c r="AE789" s="77">
        <f t="shared" si="92"/>
        <v>0</v>
      </c>
    </row>
    <row r="790" spans="1:31" x14ac:dyDescent="0.45">
      <c r="A790" s="4"/>
      <c r="B790" s="7">
        <v>2994118</v>
      </c>
      <c r="C790" s="6" t="s">
        <v>348</v>
      </c>
      <c r="D790" s="4"/>
      <c r="E790" s="7"/>
      <c r="F790" s="4">
        <v>636</v>
      </c>
      <c r="G790" s="4" t="str">
        <f>IF(I790="",SUMIFS([1]怪物表!$A:$A,[1]怪物表!$B:$B,C790,[1]怪物表!$C:$C,D790),"")</f>
        <v/>
      </c>
      <c r="H790" s="8" t="str">
        <f>IF(G790="","",INDEX([1]怪物表!$C:$C,MATCH(G790,[1]怪物表!$A:$A,0)))</f>
        <v/>
      </c>
      <c r="I790" s="4">
        <v>299401</v>
      </c>
      <c r="J790" s="4" t="str">
        <f>IF(I790="","",INDEX([1]怪物阵型表!$B:$B,MATCH(I790,[1]怪物阵型表!$A:$A,0)))</f>
        <v>冲锋阵型</v>
      </c>
      <c r="K790" s="4"/>
      <c r="L790" s="4"/>
      <c r="M790" s="4"/>
      <c r="N790" s="4"/>
      <c r="O790" s="4" t="str">
        <f>IF(N790="","",INDEX([2]物品表!$B:$B,MATCH(N790,[2]物品表!$A:$A,0)))</f>
        <v/>
      </c>
      <c r="P790" s="4"/>
      <c r="Q790" s="7" t="s">
        <v>309</v>
      </c>
      <c r="R790" s="7" t="s">
        <v>29</v>
      </c>
      <c r="S790" s="9">
        <v>1</v>
      </c>
      <c r="T790" s="4"/>
      <c r="U790" s="9">
        <v>0</v>
      </c>
      <c r="V790" s="4" t="str">
        <f t="shared" si="106"/>
        <v/>
      </c>
      <c r="W790" s="4"/>
      <c r="X790" s="4"/>
      <c r="Y790" s="4"/>
      <c r="Z790" s="28"/>
      <c r="AA790" s="77">
        <f>COUNTIF([3]经验升级表!$C:$C,"&lt;="&amp;SUMIFS($AB$4:AB790,$C$4:C790,C790))</f>
        <v>0</v>
      </c>
      <c r="AB790" s="77">
        <f>IFERROR(INDEX([1]怪物表!$U:$U,MATCH(G790,[1]怪物表!$A:$A,0),1)*S790/U790,0)*AC790</f>
        <v>0</v>
      </c>
      <c r="AC790" s="77">
        <f t="shared" si="91"/>
        <v>1</v>
      </c>
      <c r="AD790" s="77">
        <f>IFERROR(INDEX([1]怪物表!$J:$J,MATCH(G790,[1]怪物表!$A:$A,0),1),0)*AE790</f>
        <v>0</v>
      </c>
      <c r="AE790" s="77">
        <f t="shared" si="92"/>
        <v>0</v>
      </c>
    </row>
    <row r="791" spans="1:31" x14ac:dyDescent="0.45">
      <c r="A791" s="4"/>
      <c r="B791" s="7">
        <v>2994119</v>
      </c>
      <c r="C791" s="6" t="s">
        <v>348</v>
      </c>
      <c r="D791" s="4"/>
      <c r="E791" s="7"/>
      <c r="F791" s="4">
        <v>636</v>
      </c>
      <c r="G791" s="4" t="str">
        <f>IF(I791="",SUMIFS([1]怪物表!$A:$A,[1]怪物表!$B:$B,C791,[1]怪物表!$C:$C,D791),"")</f>
        <v/>
      </c>
      <c r="H791" s="8" t="str">
        <f>IF(G791="","",INDEX([1]怪物表!$C:$C,MATCH(G791,[1]怪物表!$A:$A,0)))</f>
        <v/>
      </c>
      <c r="I791" s="4">
        <v>299401</v>
      </c>
      <c r="J791" s="4" t="str">
        <f>IF(I791="","",INDEX([1]怪物阵型表!$B:$B,MATCH(I791,[1]怪物阵型表!$A:$A,0)))</f>
        <v>冲锋阵型</v>
      </c>
      <c r="K791" s="4"/>
      <c r="L791" s="4"/>
      <c r="M791" s="4"/>
      <c r="N791" s="4"/>
      <c r="O791" s="4" t="str">
        <f>IF(N791="","",INDEX([2]物品表!$B:$B,MATCH(N791,[2]物品表!$A:$A,0)))</f>
        <v/>
      </c>
      <c r="P791" s="4"/>
      <c r="Q791" s="7" t="s">
        <v>309</v>
      </c>
      <c r="R791" s="7" t="s">
        <v>29</v>
      </c>
      <c r="S791" s="9">
        <v>1</v>
      </c>
      <c r="T791" s="4"/>
      <c r="U791" s="9">
        <v>0</v>
      </c>
      <c r="V791" s="4" t="str">
        <f t="shared" si="106"/>
        <v/>
      </c>
      <c r="W791" s="4"/>
      <c r="X791" s="4"/>
      <c r="Y791" s="4"/>
      <c r="Z791" s="28"/>
      <c r="AA791" s="77">
        <f>COUNTIF([3]经验升级表!$C:$C,"&lt;="&amp;SUMIFS($AB$4:AB791,$C$4:C791,C791))</f>
        <v>0</v>
      </c>
      <c r="AB791" s="77">
        <f>IFERROR(INDEX([1]怪物表!$U:$U,MATCH(G791,[1]怪物表!$A:$A,0),1)*S791/U791,0)*AC791</f>
        <v>0</v>
      </c>
      <c r="AC791" s="77">
        <f t="shared" si="91"/>
        <v>1</v>
      </c>
      <c r="AD791" s="77">
        <f>IFERROR(INDEX([1]怪物表!$J:$J,MATCH(G791,[1]怪物表!$A:$A,0),1),0)*AE791</f>
        <v>0</v>
      </c>
      <c r="AE791" s="77">
        <f t="shared" si="92"/>
        <v>0</v>
      </c>
    </row>
    <row r="792" spans="1:31" x14ac:dyDescent="0.45">
      <c r="A792" s="4"/>
      <c r="B792" s="7">
        <v>2994120</v>
      </c>
      <c r="C792" s="6" t="s">
        <v>348</v>
      </c>
      <c r="D792" s="4"/>
      <c r="E792" s="7"/>
      <c r="F792" s="4">
        <v>644</v>
      </c>
      <c r="G792" s="4" t="str">
        <f>IF(I792="",SUMIFS([1]怪物表!$A:$A,[1]怪物表!$B:$B,C792,[1]怪物表!$C:$C,D792),"")</f>
        <v/>
      </c>
      <c r="H792" s="8" t="str">
        <f>IF(G792="","",INDEX([1]怪物表!$C:$C,MATCH(G792,[1]怪物表!$A:$A,0)))</f>
        <v/>
      </c>
      <c r="I792" s="4">
        <v>299401</v>
      </c>
      <c r="J792" s="4" t="str">
        <f>IF(I792="","",INDEX([1]怪物阵型表!$B:$B,MATCH(I792,[1]怪物阵型表!$A:$A,0)))</f>
        <v>冲锋阵型</v>
      </c>
      <c r="K792" s="4"/>
      <c r="L792" s="4"/>
      <c r="M792" s="4"/>
      <c r="N792" s="4"/>
      <c r="O792" s="4" t="str">
        <f>IF(N792="","",INDEX([2]物品表!$B:$B,MATCH(N792,[2]物品表!$A:$A,0)))</f>
        <v/>
      </c>
      <c r="P792" s="4"/>
      <c r="Q792" s="7" t="s">
        <v>309</v>
      </c>
      <c r="R792" s="7" t="s">
        <v>29</v>
      </c>
      <c r="S792" s="9">
        <v>1</v>
      </c>
      <c r="T792" s="4"/>
      <c r="U792" s="9">
        <v>0</v>
      </c>
      <c r="V792" s="4" t="str">
        <f t="shared" si="106"/>
        <v/>
      </c>
      <c r="W792" s="4"/>
      <c r="X792" s="4"/>
      <c r="Y792" s="4"/>
      <c r="Z792" s="28"/>
      <c r="AA792" s="77">
        <f>COUNTIF([3]经验升级表!$C:$C,"&lt;="&amp;SUMIFS($AB$4:AB792,$C$4:C792,C792))</f>
        <v>0</v>
      </c>
      <c r="AB792" s="77">
        <f>IFERROR(INDEX([1]怪物表!$U:$U,MATCH(G792,[1]怪物表!$A:$A,0),1)*S792/U792,0)*AC792</f>
        <v>0</v>
      </c>
      <c r="AC792" s="77">
        <f t="shared" ref="AC792:AC857" si="109">IFERROR(INDEX(_xlfn.TEXTSPLIT(F792,"-"),1,2)-INDEX(_xlfn.TEXTSPLIT(F792,"-"),1,1),1)</f>
        <v>1</v>
      </c>
      <c r="AD792" s="77">
        <f>IFERROR(INDEX([1]怪物表!$J:$J,MATCH(G792,[1]怪物表!$A:$A,0),1),0)*AE792</f>
        <v>0</v>
      </c>
      <c r="AE792" s="77">
        <f t="shared" ref="AE792:AE857" si="110">IFERROR(ROUNDUP(AC792*S792/U792,),0)</f>
        <v>0</v>
      </c>
    </row>
    <row r="793" spans="1:31" x14ac:dyDescent="0.45">
      <c r="A793" s="4"/>
      <c r="B793" s="7">
        <v>2994121</v>
      </c>
      <c r="C793" s="6" t="s">
        <v>348</v>
      </c>
      <c r="D793" s="4"/>
      <c r="E793" s="7"/>
      <c r="F793" s="4">
        <v>644</v>
      </c>
      <c r="G793" s="4" t="str">
        <f>IF(I793="",SUMIFS([1]怪物表!$A:$A,[1]怪物表!$B:$B,C793,[1]怪物表!$C:$C,D793),"")</f>
        <v/>
      </c>
      <c r="H793" s="8" t="str">
        <f>IF(G793="","",INDEX([1]怪物表!$C:$C,MATCH(G793,[1]怪物表!$A:$A,0)))</f>
        <v/>
      </c>
      <c r="I793" s="4">
        <v>299401</v>
      </c>
      <c r="J793" s="4" t="str">
        <f>IF(I793="","",INDEX([1]怪物阵型表!$B:$B,MATCH(I793,[1]怪物阵型表!$A:$A,0)))</f>
        <v>冲锋阵型</v>
      </c>
      <c r="K793" s="4"/>
      <c r="L793" s="4"/>
      <c r="M793" s="4"/>
      <c r="N793" s="4"/>
      <c r="O793" s="4" t="str">
        <f>IF(N793="","",INDEX([2]物品表!$B:$B,MATCH(N793,[2]物品表!$A:$A,0)))</f>
        <v/>
      </c>
      <c r="P793" s="4"/>
      <c r="Q793" s="7" t="s">
        <v>309</v>
      </c>
      <c r="R793" s="7" t="s">
        <v>29</v>
      </c>
      <c r="S793" s="9">
        <v>1</v>
      </c>
      <c r="T793" s="4"/>
      <c r="U793" s="9">
        <v>0</v>
      </c>
      <c r="V793" s="4" t="str">
        <f t="shared" si="106"/>
        <v/>
      </c>
      <c r="W793" s="4"/>
      <c r="X793" s="4"/>
      <c r="Y793" s="4"/>
      <c r="Z793" s="28"/>
      <c r="AA793" s="77">
        <f>COUNTIF([3]经验升级表!$C:$C,"&lt;="&amp;SUMIFS($AB$4:AB793,$C$4:C793,C793))</f>
        <v>0</v>
      </c>
      <c r="AB793" s="77">
        <f>IFERROR(INDEX([1]怪物表!$U:$U,MATCH(G793,[1]怪物表!$A:$A,0),1)*S793/U793,0)*AC793</f>
        <v>0</v>
      </c>
      <c r="AC793" s="77">
        <f t="shared" si="109"/>
        <v>1</v>
      </c>
      <c r="AD793" s="77">
        <f>IFERROR(INDEX([1]怪物表!$J:$J,MATCH(G793,[1]怪物表!$A:$A,0),1),0)*AE793</f>
        <v>0</v>
      </c>
      <c r="AE793" s="77">
        <f t="shared" si="110"/>
        <v>0</v>
      </c>
    </row>
    <row r="794" spans="1:31" x14ac:dyDescent="0.45">
      <c r="A794" s="4"/>
      <c r="B794" s="7">
        <v>2994122</v>
      </c>
      <c r="C794" s="6" t="s">
        <v>348</v>
      </c>
      <c r="D794" s="4"/>
      <c r="E794" s="7"/>
      <c r="F794" s="4">
        <v>650</v>
      </c>
      <c r="G794" s="4" t="str">
        <f>IF(I794="",SUMIFS([1]怪物表!$A:$A,[1]怪物表!$B:$B,C794,[1]怪物表!$C:$C,D794),"")</f>
        <v/>
      </c>
      <c r="H794" s="8" t="str">
        <f>IF(G794="","",INDEX([1]怪物表!$C:$C,MATCH(G794,[1]怪物表!$A:$A,0)))</f>
        <v/>
      </c>
      <c r="I794" s="4">
        <v>299401</v>
      </c>
      <c r="J794" s="4" t="str">
        <f>IF(I794="","",INDEX([1]怪物阵型表!$B:$B,MATCH(I794,[1]怪物阵型表!$A:$A,0)))</f>
        <v>冲锋阵型</v>
      </c>
      <c r="K794" s="4"/>
      <c r="L794" s="4"/>
      <c r="M794" s="4"/>
      <c r="N794" s="4"/>
      <c r="O794" s="4" t="str">
        <f>IF(N794="","",INDEX([2]物品表!$B:$B,MATCH(N794,[2]物品表!$A:$A,0)))</f>
        <v/>
      </c>
      <c r="P794" s="4"/>
      <c r="Q794" s="7" t="s">
        <v>309</v>
      </c>
      <c r="R794" s="7" t="s">
        <v>29</v>
      </c>
      <c r="S794" s="9">
        <v>1</v>
      </c>
      <c r="T794" s="4"/>
      <c r="U794" s="9">
        <v>0</v>
      </c>
      <c r="V794" s="4" t="str">
        <f t="shared" si="106"/>
        <v/>
      </c>
      <c r="W794" s="4"/>
      <c r="X794" s="4"/>
      <c r="Y794" s="4"/>
      <c r="Z794" s="28"/>
      <c r="AA794" s="77">
        <f>COUNTIF([3]经验升级表!$C:$C,"&lt;="&amp;SUMIFS($AB$4:AB794,$C$4:C794,C794))</f>
        <v>0</v>
      </c>
      <c r="AB794" s="77">
        <f>IFERROR(INDEX([1]怪物表!$U:$U,MATCH(G794,[1]怪物表!$A:$A,0),1)*S794/U794,0)*AC794</f>
        <v>0</v>
      </c>
      <c r="AC794" s="77">
        <f t="shared" si="109"/>
        <v>1</v>
      </c>
      <c r="AD794" s="77">
        <f>IFERROR(INDEX([1]怪物表!$J:$J,MATCH(G794,[1]怪物表!$A:$A,0),1),0)*AE794</f>
        <v>0</v>
      </c>
      <c r="AE794" s="77">
        <f t="shared" si="110"/>
        <v>0</v>
      </c>
    </row>
    <row r="795" spans="1:31" x14ac:dyDescent="0.45">
      <c r="A795" s="4"/>
      <c r="B795" s="7">
        <v>2994123</v>
      </c>
      <c r="C795" s="6" t="s">
        <v>348</v>
      </c>
      <c r="D795" s="4"/>
      <c r="E795" s="7"/>
      <c r="F795" s="4">
        <v>650</v>
      </c>
      <c r="G795" s="4" t="str">
        <f>IF(I795="",SUMIFS([1]怪物表!$A:$A,[1]怪物表!$B:$B,C795,[1]怪物表!$C:$C,D795),"")</f>
        <v/>
      </c>
      <c r="H795" s="8" t="str">
        <f>IF(G795="","",INDEX([1]怪物表!$C:$C,MATCH(G795,[1]怪物表!$A:$A,0)))</f>
        <v/>
      </c>
      <c r="I795" s="4">
        <v>299401</v>
      </c>
      <c r="J795" s="4" t="str">
        <f>IF(I795="","",INDEX([1]怪物阵型表!$B:$B,MATCH(I795,[1]怪物阵型表!$A:$A,0)))</f>
        <v>冲锋阵型</v>
      </c>
      <c r="K795" s="4"/>
      <c r="L795" s="4"/>
      <c r="M795" s="4"/>
      <c r="N795" s="4"/>
      <c r="O795" s="4" t="str">
        <f>IF(N795="","",INDEX([2]物品表!$B:$B,MATCH(N795,[2]物品表!$A:$A,0)))</f>
        <v/>
      </c>
      <c r="P795" s="4"/>
      <c r="Q795" s="7" t="s">
        <v>309</v>
      </c>
      <c r="R795" s="7" t="s">
        <v>29</v>
      </c>
      <c r="S795" s="9">
        <v>1</v>
      </c>
      <c r="T795" s="4"/>
      <c r="U795" s="9">
        <v>0</v>
      </c>
      <c r="V795" s="4" t="str">
        <f t="shared" si="106"/>
        <v/>
      </c>
      <c r="W795" s="4"/>
      <c r="X795" s="4"/>
      <c r="Y795" s="4"/>
      <c r="Z795" s="28"/>
      <c r="AA795" s="77">
        <f>COUNTIF([3]经验升级表!$C:$C,"&lt;="&amp;SUMIFS($AB$4:AB795,$C$4:C795,C795))</f>
        <v>0</v>
      </c>
      <c r="AB795" s="77">
        <f>IFERROR(INDEX([1]怪物表!$U:$U,MATCH(G795,[1]怪物表!$A:$A,0),1)*S795/U795,0)*AC795</f>
        <v>0</v>
      </c>
      <c r="AC795" s="77">
        <f t="shared" si="109"/>
        <v>1</v>
      </c>
      <c r="AD795" s="77">
        <f>IFERROR(INDEX([1]怪物表!$J:$J,MATCH(G795,[1]怪物表!$A:$A,0),1),0)*AE795</f>
        <v>0</v>
      </c>
      <c r="AE795" s="77">
        <f t="shared" si="110"/>
        <v>0</v>
      </c>
    </row>
    <row r="796" spans="1:31" x14ac:dyDescent="0.45">
      <c r="A796" s="4"/>
      <c r="B796" s="7">
        <v>2994124</v>
      </c>
      <c r="C796" s="6" t="s">
        <v>348</v>
      </c>
      <c r="D796" s="4" t="s">
        <v>169</v>
      </c>
      <c r="E796" s="7">
        <v>30</v>
      </c>
      <c r="F796" s="4" t="s">
        <v>221</v>
      </c>
      <c r="G796" s="4">
        <f>IF(I796="",SUMIFS([1]怪物表!$A:$A,[1]怪物表!$B:$B,C796,[1]怪物表!$C:$C,D796),"")</f>
        <v>1299405</v>
      </c>
      <c r="H796" s="8" t="str">
        <f>IF(G796="","",INDEX([1]怪物表!$C:$C,MATCH(G796,[1]怪物表!$A:$A,0)))</f>
        <v>剑兵2</v>
      </c>
      <c r="I796" s="4"/>
      <c r="J796" s="4" t="str">
        <f>IF(I796="","",INDEX([1]怪物阵型表!$B:$B,MATCH(I796,[1]怪物阵型表!$A:$A,0)))</f>
        <v/>
      </c>
      <c r="K796" s="4"/>
      <c r="L796" s="4"/>
      <c r="M796" s="4"/>
      <c r="N796" s="4"/>
      <c r="O796" s="4" t="str">
        <f>IF(N796="","",INDEX([2]物品表!$B:$B,MATCH(N796,[2]物品表!$A:$A,0)))</f>
        <v/>
      </c>
      <c r="P796" s="4"/>
      <c r="Q796" s="7" t="s">
        <v>31</v>
      </c>
      <c r="R796" s="7" t="s">
        <v>29</v>
      </c>
      <c r="S796" s="9">
        <f>INDEX('#怪物刷新配置索引'!$E:$E,MATCH(E796&amp;"-"&amp;F796,'#怪物刷新配置索引'!$D:$D,0),1)</f>
        <v>4</v>
      </c>
      <c r="T796" s="4"/>
      <c r="U796" s="9">
        <f>INDEX('#怪物刷新配置索引'!$F:$F,MATCH(E796&amp;"-"&amp;F796,'#怪物刷新配置索引'!$D:$D,0),1)</f>
        <v>4</v>
      </c>
      <c r="V796" s="7" t="str">
        <f t="shared" si="106"/>
        <v/>
      </c>
      <c r="W796" s="4"/>
      <c r="X796" s="4"/>
      <c r="Y796" s="4"/>
      <c r="Z796" s="28"/>
      <c r="AA796" s="77">
        <f>COUNTIF([3]经验升级表!$C:$C,"&lt;="&amp;SUMIFS($AB$4:AB796,$C$4:C796,C796))</f>
        <v>0</v>
      </c>
      <c r="AB796" s="77">
        <f>IFERROR(INDEX([1]怪物表!$U:$U,MATCH(G796,[1]怪物表!$A:$A,0),1)*S796/U796,0)*AC796</f>
        <v>0</v>
      </c>
      <c r="AC796" s="77">
        <f t="shared" si="109"/>
        <v>30</v>
      </c>
      <c r="AD796" s="77">
        <f>IFERROR(INDEX([1]怪物表!$J:$J,MATCH(G796,[1]怪物表!$A:$A,0),1),0)*AE796</f>
        <v>30</v>
      </c>
      <c r="AE796" s="77">
        <f t="shared" si="110"/>
        <v>30</v>
      </c>
    </row>
    <row r="797" spans="1:31" x14ac:dyDescent="0.45">
      <c r="A797" s="4"/>
      <c r="B797" s="7">
        <v>2994125</v>
      </c>
      <c r="C797" s="6" t="s">
        <v>348</v>
      </c>
      <c r="D797" s="4" t="s">
        <v>170</v>
      </c>
      <c r="E797" s="7">
        <v>40</v>
      </c>
      <c r="F797" s="4" t="s">
        <v>221</v>
      </c>
      <c r="G797" s="4">
        <f>IF(I797="",SUMIFS([1]怪物表!$A:$A,[1]怪物表!$B:$B,C797,[1]怪物表!$C:$C,D797),"")</f>
        <v>1299407</v>
      </c>
      <c r="H797" s="8" t="str">
        <f>IF(G797="","",INDEX([1]怪物表!$C:$C,MATCH(G797,[1]怪物表!$A:$A,0)))</f>
        <v>骑兵2（灰）</v>
      </c>
      <c r="I797" s="4"/>
      <c r="J797" s="4" t="str">
        <f>IF(I797="","",INDEX([1]怪物阵型表!$B:$B,MATCH(I797,[1]怪物阵型表!$A:$A,0)))</f>
        <v/>
      </c>
      <c r="K797" s="4"/>
      <c r="L797" s="4"/>
      <c r="M797" s="4"/>
      <c r="N797" s="4"/>
      <c r="O797" s="4" t="str">
        <f>IF(N797="","",INDEX([2]物品表!$B:$B,MATCH(N797,[2]物品表!$A:$A,0)))</f>
        <v/>
      </c>
      <c r="P797" s="4"/>
      <c r="Q797" s="7" t="s">
        <v>31</v>
      </c>
      <c r="R797" s="7" t="s">
        <v>29</v>
      </c>
      <c r="S797" s="9">
        <f>INDEX('#怪物刷新配置索引'!$E:$E,MATCH(E797&amp;"-"&amp;F797,'#怪物刷新配置索引'!$D:$D,0),1)</f>
        <v>4</v>
      </c>
      <c r="T797" s="4"/>
      <c r="U797" s="9">
        <f>INDEX('#怪物刷新配置索引'!$F:$F,MATCH(E797&amp;"-"&amp;F797,'#怪物刷新配置索引'!$D:$D,0),1)</f>
        <v>3</v>
      </c>
      <c r="V797" s="4" t="str">
        <f t="shared" si="106"/>
        <v/>
      </c>
      <c r="W797" s="4"/>
      <c r="X797" s="4"/>
      <c r="Y797" s="4"/>
      <c r="Z797" s="28"/>
      <c r="AA797" s="77">
        <f>COUNTIF([3]经验升级表!$C:$C,"&lt;="&amp;SUMIFS($AB$4:AB797,$C$4:C797,C797))</f>
        <v>0</v>
      </c>
      <c r="AB797" s="77">
        <f>IFERROR(INDEX([1]怪物表!$U:$U,MATCH(G797,[1]怪物表!$A:$A,0),1)*S797/U797,0)*AC797</f>
        <v>0</v>
      </c>
      <c r="AC797" s="77">
        <f t="shared" si="109"/>
        <v>30</v>
      </c>
      <c r="AD797" s="77">
        <f>IFERROR(INDEX([1]怪物表!$J:$J,MATCH(G797,[1]怪物表!$A:$A,0),1),0)*AE797</f>
        <v>40</v>
      </c>
      <c r="AE797" s="77">
        <f t="shared" si="110"/>
        <v>40</v>
      </c>
    </row>
    <row r="798" spans="1:31" x14ac:dyDescent="0.45">
      <c r="A798" s="4"/>
      <c r="B798" s="7">
        <v>2994126</v>
      </c>
      <c r="C798" s="6" t="s">
        <v>348</v>
      </c>
      <c r="D798" s="4" t="s">
        <v>170</v>
      </c>
      <c r="E798" s="7">
        <v>40</v>
      </c>
      <c r="F798" s="4" t="s">
        <v>221</v>
      </c>
      <c r="G798" s="4">
        <f>IF(I798="",SUMIFS([1]怪物表!$A:$A,[1]怪物表!$B:$B,C798,[1]怪物表!$C:$C,D798),"")</f>
        <v>1299407</v>
      </c>
      <c r="H798" s="8" t="str">
        <f>IF(G798="","",INDEX([1]怪物表!$C:$C,MATCH(G798,[1]怪物表!$A:$A,0)))</f>
        <v>骑兵2（灰）</v>
      </c>
      <c r="I798" s="4"/>
      <c r="J798" s="4" t="str">
        <f>IF(I798="","",INDEX([1]怪物阵型表!$B:$B,MATCH(I798,[1]怪物阵型表!$A:$A,0)))</f>
        <v/>
      </c>
      <c r="K798" s="4"/>
      <c r="L798" s="4"/>
      <c r="M798" s="4"/>
      <c r="N798" s="4"/>
      <c r="O798" s="4" t="str">
        <f>IF(N798="","",INDEX([2]物品表!$B:$B,MATCH(N798,[2]物品表!$A:$A,0)))</f>
        <v/>
      </c>
      <c r="P798" s="4"/>
      <c r="Q798" s="7" t="s">
        <v>31</v>
      </c>
      <c r="R798" s="7" t="s">
        <v>29</v>
      </c>
      <c r="S798" s="9">
        <f>INDEX('#怪物刷新配置索引'!$E:$E,MATCH(E798&amp;"-"&amp;F798,'#怪物刷新配置索引'!$D:$D,0),1)</f>
        <v>4</v>
      </c>
      <c r="T798" s="4"/>
      <c r="U798" s="9">
        <f>INDEX('#怪物刷新配置索引'!$F:$F,MATCH(E798&amp;"-"&amp;F798,'#怪物刷新配置索引'!$D:$D,0),1)</f>
        <v>3</v>
      </c>
      <c r="V798" s="4" t="str">
        <f t="shared" si="106"/>
        <v/>
      </c>
      <c r="W798" s="4"/>
      <c r="X798" s="7"/>
      <c r="Y798" s="7"/>
      <c r="Z798" s="28"/>
      <c r="AA798" s="77">
        <f>COUNTIF([3]经验升级表!$C:$C,"&lt;="&amp;SUMIFS($AB$4:AB798,$C$4:C798,C798))</f>
        <v>0</v>
      </c>
      <c r="AB798" s="77">
        <f>IFERROR(INDEX([1]怪物表!$U:$U,MATCH(G798,[1]怪物表!$A:$A,0),1)*S798/U798,0)*AC798</f>
        <v>0</v>
      </c>
      <c r="AC798" s="77">
        <f t="shared" si="109"/>
        <v>30</v>
      </c>
      <c r="AD798" s="77">
        <f>IFERROR(INDEX([1]怪物表!$J:$J,MATCH(G798,[1]怪物表!$A:$A,0),1),0)*AE798</f>
        <v>40</v>
      </c>
      <c r="AE798" s="77">
        <f t="shared" si="110"/>
        <v>40</v>
      </c>
    </row>
    <row r="799" spans="1:31" s="46" customFormat="1" x14ac:dyDescent="0.45">
      <c r="A799" s="20"/>
      <c r="B799" s="21">
        <v>2994127</v>
      </c>
      <c r="C799" s="22" t="s">
        <v>348</v>
      </c>
      <c r="D799" s="20" t="s">
        <v>171</v>
      </c>
      <c r="E799" s="21"/>
      <c r="F799" s="20">
        <v>660</v>
      </c>
      <c r="G799" s="20">
        <f>IF(I799="",SUMIFS([1]怪物表!$A:$A,[1]怪物表!$B:$B,C799,[1]怪物表!$C:$C,D799),"")</f>
        <v>1299411</v>
      </c>
      <c r="H799" s="23" t="str">
        <f>IF(G799="","",INDEX([1]怪物表!$C:$C,MATCH(G799,[1]怪物表!$A:$A,0)))</f>
        <v>大熊</v>
      </c>
      <c r="I799" s="20" t="s">
        <v>54</v>
      </c>
      <c r="J799" s="20" t="str">
        <f>IF(I799="","",INDEX([1]怪物阵型表!$B:$B,MATCH(I799,[1]怪物阵型表!$A:$A,0)))</f>
        <v/>
      </c>
      <c r="K799" s="20"/>
      <c r="L799" s="20"/>
      <c r="M799" s="20"/>
      <c r="N799" s="20"/>
      <c r="O799" s="20" t="str">
        <f>IF(N799="","",INDEX([2]物品表!$B:$B,MATCH(N799,[2]物品表!$A:$A,0)))</f>
        <v/>
      </c>
      <c r="P799" s="20"/>
      <c r="Q799" s="21" t="s">
        <v>120</v>
      </c>
      <c r="R799" s="21" t="s">
        <v>29</v>
      </c>
      <c r="S799" s="24">
        <v>1</v>
      </c>
      <c r="T799" s="20"/>
      <c r="U799" s="24">
        <v>0</v>
      </c>
      <c r="V799" s="20" t="str">
        <f>IF(W799=1,"TID_Survivor_Notice_Occur_2",IF(W799=2,"TID_Survivor_Notice_Occur_1",""))</f>
        <v/>
      </c>
      <c r="W799" s="20"/>
      <c r="X799" s="20"/>
      <c r="Y799" s="20"/>
      <c r="Z799" s="79"/>
      <c r="AA799" s="79">
        <f>COUNTIF([3]经验升级表!$C:$C,"&lt;="&amp;SUMIFS($AB$4:AB799,$C$4:C799,C799))</f>
        <v>0</v>
      </c>
      <c r="AB799" s="79">
        <f>IFERROR(INDEX([1]怪物表!$U:$U,MATCH(G799,[1]怪物表!$A:$A,0),1)*S799/U799,0)*AC799</f>
        <v>0</v>
      </c>
      <c r="AC799" s="79">
        <f t="shared" si="109"/>
        <v>1</v>
      </c>
      <c r="AD799" s="79">
        <f>IFERROR(INDEX([1]怪物表!$J:$J,MATCH(G799,[1]怪物表!$A:$A,0),1),0)*AE799</f>
        <v>0</v>
      </c>
      <c r="AE799" s="79">
        <f t="shared" si="110"/>
        <v>0</v>
      </c>
    </row>
    <row r="800" spans="1:31" x14ac:dyDescent="0.45">
      <c r="A800" s="4"/>
      <c r="B800" s="7">
        <v>2994128</v>
      </c>
      <c r="C800" s="6" t="s">
        <v>348</v>
      </c>
      <c r="D800" s="4"/>
      <c r="E800" s="7"/>
      <c r="F800" s="4">
        <v>660</v>
      </c>
      <c r="G800" s="4"/>
      <c r="H800" s="8"/>
      <c r="I800" s="4"/>
      <c r="J800" s="4" t="str">
        <f>IF(I800="","",INDEX([1]怪物阵型表!$B:$B,MATCH(I800,[1]怪物阵型表!$A:$A,0)))</f>
        <v/>
      </c>
      <c r="K800" s="4">
        <v>299415</v>
      </c>
      <c r="L800" s="25" t="str" cm="1">
        <f t="array" ref="L800">INDEX(怪物链表!A:C,MATCH(怪物刷新表!K800&amp;C800,怪物链表!A:A&amp;怪物链表!C:C,),2)</f>
        <v>骤变_高级_75</v>
      </c>
      <c r="M800" s="4" t="str" cm="1">
        <f t="array" ref="M800">INDEX(怪物链表!A:D,MATCH(怪物刷新表!L800&amp;K800,怪物链表!B:B&amp;怪物链表!A:A,),4)</f>
        <v>540-570</v>
      </c>
      <c r="N800" s="4"/>
      <c r="O800" s="4" t="str">
        <f>IF(N800="","",INDEX([2]物品表!$B:$B,MATCH(N800,[2]物品表!$A:$A,0)))</f>
        <v/>
      </c>
      <c r="P800" s="4"/>
      <c r="Q800" s="7" t="s">
        <v>120</v>
      </c>
      <c r="R800" s="7" t="s">
        <v>29</v>
      </c>
      <c r="S800" s="9">
        <v>1</v>
      </c>
      <c r="T800" s="4"/>
      <c r="U800" s="9">
        <v>0</v>
      </c>
      <c r="V800" s="4" t="str">
        <f t="shared" ref="V800:V855" si="111">IF(W800=1,"TID_Survivor_Notice_Occur_2",IF(W800=2,"TID_Survivor_Notice_Occur_1",""))</f>
        <v/>
      </c>
      <c r="W800" s="4"/>
      <c r="X800" s="4"/>
      <c r="Y800" s="4"/>
      <c r="Z800" s="28"/>
      <c r="AA800" s="77">
        <f>COUNTIF([3]经验升级表!$C:$C,"&lt;="&amp;SUMIFS($AB$4:AB800,$C$4:C800,C800))</f>
        <v>0</v>
      </c>
      <c r="AB800" s="77">
        <f>IFERROR(INDEX([1]怪物表!$U:$U,MATCH(G800,[1]怪物表!$A:$A,0),1)*S800/U800,0)*AC800</f>
        <v>0</v>
      </c>
      <c r="AC800" s="77">
        <f t="shared" si="109"/>
        <v>1</v>
      </c>
      <c r="AD800" s="77">
        <f>IFERROR(INDEX([1]怪物表!$J:$J,MATCH(G800,[1]怪物表!$A:$A,0),1),0)*AE800</f>
        <v>0</v>
      </c>
      <c r="AE800" s="77">
        <f t="shared" si="110"/>
        <v>0</v>
      </c>
    </row>
    <row r="801" spans="1:31" x14ac:dyDescent="0.45">
      <c r="A801" s="4"/>
      <c r="B801" s="7">
        <v>2994129</v>
      </c>
      <c r="C801" s="6" t="s">
        <v>348</v>
      </c>
      <c r="D801" s="4"/>
      <c r="E801" s="7"/>
      <c r="F801" s="4">
        <v>660</v>
      </c>
      <c r="G801" s="4"/>
      <c r="H801" s="8"/>
      <c r="I801" s="4"/>
      <c r="J801" s="4" t="str">
        <f>IF(I801="","",INDEX([1]怪物阵型表!$B:$B,MATCH(I801,[1]怪物阵型表!$A:$A,0)))</f>
        <v/>
      </c>
      <c r="K801" s="4">
        <v>299416</v>
      </c>
      <c r="L801" s="25" t="str" cm="1">
        <f t="array" ref="L801">INDEX(怪物链表!A:C,MATCH(怪物刷新表!K801&amp;C801,怪物链表!A:A&amp;怪物链表!C:C,),2)</f>
        <v>骤变_特殊_75</v>
      </c>
      <c r="M801" s="4" t="str" cm="1">
        <f t="array" ref="M801">INDEX(怪物链表!A:D,MATCH(怪物刷新表!L801&amp;K801,怪物链表!B:B&amp;怪物链表!A:A,),4)</f>
        <v>540-570</v>
      </c>
      <c r="N801" s="4"/>
      <c r="O801" s="4" t="str">
        <f>IF(N801="","",INDEX([2]物品表!$B:$B,MATCH(N801,[2]物品表!$A:$A,0)))</f>
        <v/>
      </c>
      <c r="P801" s="4"/>
      <c r="Q801" s="7" t="s">
        <v>120</v>
      </c>
      <c r="R801" s="7" t="s">
        <v>29</v>
      </c>
      <c r="S801" s="9">
        <v>1</v>
      </c>
      <c r="T801" s="4"/>
      <c r="U801" s="9">
        <v>0</v>
      </c>
      <c r="V801" s="4" t="str">
        <f t="shared" si="111"/>
        <v/>
      </c>
      <c r="W801" s="4"/>
      <c r="X801" s="4"/>
      <c r="Y801" s="4"/>
      <c r="Z801" s="28"/>
      <c r="AA801" s="77">
        <f>COUNTIF([3]经验升级表!$C:$C,"&lt;="&amp;SUMIFS($AB$4:AB801,$C$4:C801,C801))</f>
        <v>0</v>
      </c>
      <c r="AB801" s="77">
        <f>IFERROR(INDEX([1]怪物表!$U:$U,MATCH(G801,[1]怪物表!$A:$A,0),1)*S801/U801,0)*AC801</f>
        <v>0</v>
      </c>
      <c r="AC801" s="77">
        <f t="shared" si="109"/>
        <v>1</v>
      </c>
      <c r="AD801" s="77">
        <f>IFERROR(INDEX([1]怪物表!$J:$J,MATCH(G801,[1]怪物表!$A:$A,0),1),0)*AE801</f>
        <v>0</v>
      </c>
      <c r="AE801" s="77">
        <f t="shared" si="110"/>
        <v>0</v>
      </c>
    </row>
    <row r="802" spans="1:31" x14ac:dyDescent="0.45">
      <c r="A802" s="4"/>
      <c r="B802" s="7">
        <v>2994130</v>
      </c>
      <c r="C802" s="6" t="s">
        <v>348</v>
      </c>
      <c r="D802" s="4"/>
      <c r="E802" s="7"/>
      <c r="F802" s="4">
        <v>660</v>
      </c>
      <c r="G802" s="4"/>
      <c r="H802" s="8"/>
      <c r="I802" s="4"/>
      <c r="J802" s="4" t="str">
        <f>IF(I802="","",INDEX([1]怪物阵型表!$B:$B,MATCH(I802,[1]怪物阵型表!$A:$A,0)))</f>
        <v/>
      </c>
      <c r="K802" s="4">
        <v>299416</v>
      </c>
      <c r="L802" s="25" t="str" cm="1">
        <f t="array" ref="L802">INDEX(怪物链表!A:C,MATCH(怪物刷新表!K802&amp;C802,怪物链表!A:A&amp;怪物链表!C:C,),2)</f>
        <v>骤变_特殊_75</v>
      </c>
      <c r="M802" s="4" t="str" cm="1">
        <f t="array" ref="M802">INDEX(怪物链表!A:D,MATCH(怪物刷新表!L802&amp;K802,怪物链表!B:B&amp;怪物链表!A:A,),4)</f>
        <v>540-570</v>
      </c>
      <c r="N802" s="4"/>
      <c r="O802" s="4" t="str">
        <f>IF(N802="","",INDEX([2]物品表!$B:$B,MATCH(N802,[2]物品表!$A:$A,0)))</f>
        <v/>
      </c>
      <c r="P802" s="4"/>
      <c r="Q802" s="7" t="s">
        <v>120</v>
      </c>
      <c r="R802" s="7" t="s">
        <v>29</v>
      </c>
      <c r="S802" s="9">
        <v>1</v>
      </c>
      <c r="T802" s="4"/>
      <c r="U802" s="9">
        <v>0</v>
      </c>
      <c r="V802" s="4" t="str">
        <f t="shared" ref="V802" si="112">IF(W802=1,"TID_Survivor_Notice_Occur_2",IF(W802=2,"TID_Survivor_Notice_Occur_1",""))</f>
        <v/>
      </c>
      <c r="W802" s="4"/>
      <c r="X802" s="4"/>
      <c r="Y802" s="4"/>
      <c r="Z802" s="28"/>
      <c r="AA802" s="77">
        <f>COUNTIF([3]经验升级表!$C:$C,"&lt;="&amp;SUMIFS($AB$4:AB802,$C$4:C802,C802))</f>
        <v>0</v>
      </c>
      <c r="AB802" s="77">
        <f>IFERROR(INDEX([1]怪物表!$U:$U,MATCH(G802,[1]怪物表!$A:$A,0),1)*S802/U802,0)*AC802</f>
        <v>0</v>
      </c>
      <c r="AC802" s="77">
        <f t="shared" ref="AC802" si="113">IFERROR(INDEX(_xlfn.TEXTSPLIT(F802,"-"),1,2)-INDEX(_xlfn.TEXTSPLIT(F802,"-"),1,1),1)</f>
        <v>1</v>
      </c>
      <c r="AD802" s="77">
        <f>IFERROR(INDEX([1]怪物表!$J:$J,MATCH(G802,[1]怪物表!$A:$A,0),1),0)*AE802</f>
        <v>0</v>
      </c>
      <c r="AE802" s="77">
        <f t="shared" ref="AE802" si="114">IFERROR(ROUNDUP(AC802*S802/U802,),0)</f>
        <v>0</v>
      </c>
    </row>
    <row r="803" spans="1:31" x14ac:dyDescent="0.45">
      <c r="A803" s="4"/>
      <c r="B803" s="7">
        <v>2994131</v>
      </c>
      <c r="C803" s="6" t="s">
        <v>348</v>
      </c>
      <c r="D803" s="4" t="s">
        <v>208</v>
      </c>
      <c r="E803" s="7">
        <v>60</v>
      </c>
      <c r="F803" s="4" t="s">
        <v>223</v>
      </c>
      <c r="G803" s="4">
        <f>IF(I803="",SUMIFS([1]怪物表!$A:$A,[1]怪物表!$B:$B,C803,[1]怪物表!$C:$C,D803),"")</f>
        <v>1299409</v>
      </c>
      <c r="H803" s="8" t="str">
        <f>IF(G803="","",INDEX([1]怪物表!$C:$C,MATCH(G803,[1]怪物表!$A:$A,0)))</f>
        <v>盾兵2（红）</v>
      </c>
      <c r="I803" s="4"/>
      <c r="J803" s="4" t="str">
        <f>IF(I803="","",INDEX([1]怪物阵型表!$B:$B,MATCH(I803,[1]怪物阵型表!$A:$A,0)))</f>
        <v/>
      </c>
      <c r="K803" s="4"/>
      <c r="L803" s="4"/>
      <c r="M803" s="4"/>
      <c r="N803" s="4"/>
      <c r="O803" s="4" t="str">
        <f>IF(N803="","",INDEX([2]物品表!$B:$B,MATCH(N803,[2]物品表!$A:$A,0)))</f>
        <v/>
      </c>
      <c r="P803" s="4"/>
      <c r="Q803" s="7" t="s">
        <v>31</v>
      </c>
      <c r="R803" s="7" t="s">
        <v>29</v>
      </c>
      <c r="S803" s="9">
        <f>INDEX('#怪物刷新配置索引'!$E:$E,MATCH(E803&amp;"-"&amp;F803,'#怪物刷新配置索引'!$D:$D,0),1)</f>
        <v>4</v>
      </c>
      <c r="T803" s="4"/>
      <c r="U803" s="9">
        <f>INDEX('#怪物刷新配置索引'!$F:$F,MATCH(E803&amp;"-"&amp;F803,'#怪物刷新配置索引'!$D:$D,0),1)</f>
        <v>2</v>
      </c>
      <c r="V803" s="4" t="str">
        <f t="shared" si="111"/>
        <v/>
      </c>
      <c r="W803" s="4"/>
      <c r="X803" s="4"/>
      <c r="Y803" s="7"/>
      <c r="Z803" s="28"/>
      <c r="AA803" s="77">
        <f>COUNTIF([3]经验升级表!$C:$C,"&lt;="&amp;SUMIFS($AB$4:AB803,$C$4:C803,C803))</f>
        <v>0</v>
      </c>
      <c r="AB803" s="77">
        <f>IFERROR(INDEX([1]怪物表!$U:$U,MATCH(G803,[1]怪物表!$A:$A,0),1)*S803/U803,0)*AC803</f>
        <v>0</v>
      </c>
      <c r="AC803" s="77">
        <f t="shared" si="109"/>
        <v>30</v>
      </c>
      <c r="AD803" s="77">
        <f>IFERROR(INDEX([1]怪物表!$J:$J,MATCH(G803,[1]怪物表!$A:$A,0),1),0)*AE803</f>
        <v>60</v>
      </c>
      <c r="AE803" s="77">
        <f t="shared" si="110"/>
        <v>60</v>
      </c>
    </row>
    <row r="804" spans="1:31" x14ac:dyDescent="0.45">
      <c r="A804" s="4"/>
      <c r="B804" s="7">
        <v>2994132</v>
      </c>
      <c r="C804" s="6" t="s">
        <v>348</v>
      </c>
      <c r="D804" s="4" t="s">
        <v>208</v>
      </c>
      <c r="E804" s="7">
        <v>150</v>
      </c>
      <c r="F804" s="4" t="s">
        <v>223</v>
      </c>
      <c r="G804" s="4">
        <f>IF(I804="",SUMIFS([1]怪物表!$A:$A,[1]怪物表!$B:$B,C804,[1]怪物表!$C:$C,D804),"")</f>
        <v>1299409</v>
      </c>
      <c r="H804" s="8" t="str">
        <f>IF(G804="","",INDEX([1]怪物表!$C:$C,MATCH(G804,[1]怪物表!$A:$A,0)))</f>
        <v>盾兵2（红）</v>
      </c>
      <c r="I804" s="4"/>
      <c r="J804" s="4" t="str">
        <f>IF(I804="","",INDEX([1]怪物阵型表!$B:$B,MATCH(I804,[1]怪物阵型表!$A:$A,0)))</f>
        <v/>
      </c>
      <c r="K804" s="4"/>
      <c r="L804" s="4"/>
      <c r="M804" s="4"/>
      <c r="N804" s="4"/>
      <c r="O804" s="4" t="str">
        <f>IF(N804="","",INDEX([2]物品表!$B:$B,MATCH(N804,[2]物品表!$A:$A,0)))</f>
        <v/>
      </c>
      <c r="P804" s="4"/>
      <c r="Q804" s="7" t="s">
        <v>31</v>
      </c>
      <c r="R804" s="7" t="s">
        <v>29</v>
      </c>
      <c r="S804" s="9">
        <f>INDEX('#怪物刷新配置索引'!$E:$E,MATCH(E804&amp;"-"&amp;F804,'#怪物刷新配置索引'!$D:$D,0),1)</f>
        <v>5</v>
      </c>
      <c r="T804" s="4"/>
      <c r="U804" s="9">
        <f>INDEX('#怪物刷新配置索引'!$F:$F,MATCH(E804&amp;"-"&amp;F804,'#怪物刷新配置索引'!$D:$D,0),1)</f>
        <v>1</v>
      </c>
      <c r="V804" s="4" t="str">
        <f t="shared" si="111"/>
        <v/>
      </c>
      <c r="W804" s="4"/>
      <c r="X804" s="4"/>
      <c r="Y804" s="7"/>
      <c r="Z804" s="28"/>
      <c r="AA804" s="77">
        <f>COUNTIF([3]经验升级表!$C:$C,"&lt;="&amp;SUMIFS($AB$4:AB804,$C$4:C804,C804))</f>
        <v>0</v>
      </c>
      <c r="AB804" s="77">
        <f>IFERROR(INDEX([1]怪物表!$U:$U,MATCH(G804,[1]怪物表!$A:$A,0),1)*S804/U804,0)*AC804</f>
        <v>0</v>
      </c>
      <c r="AC804" s="77">
        <f t="shared" si="109"/>
        <v>30</v>
      </c>
      <c r="AD804" s="77">
        <f>IFERROR(INDEX([1]怪物表!$J:$J,MATCH(G804,[1]怪物表!$A:$A,0),1),0)*AE804</f>
        <v>150</v>
      </c>
      <c r="AE804" s="77">
        <f t="shared" si="110"/>
        <v>150</v>
      </c>
    </row>
    <row r="805" spans="1:31" x14ac:dyDescent="0.45">
      <c r="A805" s="4"/>
      <c r="B805" s="7">
        <v>2994133</v>
      </c>
      <c r="C805" s="6" t="s">
        <v>348</v>
      </c>
      <c r="D805" s="4" t="s">
        <v>170</v>
      </c>
      <c r="E805" s="7">
        <v>40</v>
      </c>
      <c r="F805" s="4" t="s">
        <v>223</v>
      </c>
      <c r="G805" s="4">
        <f>IF(I805="",SUMIFS([1]怪物表!$A:$A,[1]怪物表!$B:$B,C805,[1]怪物表!$C:$C,D805),"")</f>
        <v>1299407</v>
      </c>
      <c r="H805" s="8" t="str">
        <f>IF(G805="","",INDEX([1]怪物表!$C:$C,MATCH(G805,[1]怪物表!$A:$A,0)))</f>
        <v>骑兵2（灰）</v>
      </c>
      <c r="I805" s="4"/>
      <c r="J805" s="4" t="str">
        <f>IF(I805="","",INDEX([1]怪物阵型表!$B:$B,MATCH(I805,[1]怪物阵型表!$A:$A,0)))</f>
        <v/>
      </c>
      <c r="K805" s="4"/>
      <c r="L805" s="4"/>
      <c r="M805" s="4"/>
      <c r="N805" s="4"/>
      <c r="O805" s="4" t="str">
        <f>IF(N805="","",INDEX([2]物品表!$B:$B,MATCH(N805,[2]物品表!$A:$A,0)))</f>
        <v/>
      </c>
      <c r="P805" s="4"/>
      <c r="Q805" s="7" t="s">
        <v>31</v>
      </c>
      <c r="R805" s="7" t="s">
        <v>29</v>
      </c>
      <c r="S805" s="9">
        <f>INDEX('#怪物刷新配置索引'!$E:$E,MATCH(E805&amp;"-"&amp;F805,'#怪物刷新配置索引'!$D:$D,0),1)</f>
        <v>4</v>
      </c>
      <c r="T805" s="4"/>
      <c r="U805" s="9">
        <f>INDEX('#怪物刷新配置索引'!$F:$F,MATCH(E805&amp;"-"&amp;F805,'#怪物刷新配置索引'!$D:$D,0),1)</f>
        <v>3</v>
      </c>
      <c r="V805" s="4" t="str">
        <f t="shared" si="111"/>
        <v/>
      </c>
      <c r="W805" s="4"/>
      <c r="X805" s="7"/>
      <c r="Y805" s="7"/>
      <c r="Z805" s="28"/>
      <c r="AA805" s="77">
        <f>COUNTIF([3]经验升级表!$C:$C,"&lt;="&amp;SUMIFS($AB$4:AB805,$C$4:C805,C805))</f>
        <v>0</v>
      </c>
      <c r="AB805" s="77">
        <f>IFERROR(INDEX([1]怪物表!$U:$U,MATCH(G805,[1]怪物表!$A:$A,0),1)*S805/U805,0)*AC805</f>
        <v>0</v>
      </c>
      <c r="AC805" s="77">
        <f t="shared" si="109"/>
        <v>30</v>
      </c>
      <c r="AD805" s="77">
        <f>IFERROR(INDEX([1]怪物表!$J:$J,MATCH(G805,[1]怪物表!$A:$A,0),1),0)*AE805</f>
        <v>40</v>
      </c>
      <c r="AE805" s="77">
        <f t="shared" si="110"/>
        <v>40</v>
      </c>
    </row>
    <row r="806" spans="1:31" x14ac:dyDescent="0.45">
      <c r="A806" s="4"/>
      <c r="B806" s="7">
        <v>2994134</v>
      </c>
      <c r="C806" s="6" t="s">
        <v>348</v>
      </c>
      <c r="D806" s="4"/>
      <c r="E806" s="7"/>
      <c r="F806" s="4">
        <v>690</v>
      </c>
      <c r="G806" s="4"/>
      <c r="H806" s="8"/>
      <c r="I806" s="4"/>
      <c r="J806" s="4" t="str">
        <f>IF(I806="","",INDEX([1]怪物阵型表!$B:$B,MATCH(I806,[1]怪物阵型表!$A:$A,0)))</f>
        <v/>
      </c>
      <c r="K806" s="4">
        <v>299417</v>
      </c>
      <c r="L806" s="25" t="str" cm="1">
        <f t="array" ref="L806">INDEX(怪物链表!A:C,MATCH(怪物刷新表!K806&amp;C806,怪物链表!A:A&amp;怪物链表!C:C,),2)</f>
        <v>骤变_高级_150</v>
      </c>
      <c r="M806" s="4" t="str" cm="1">
        <f t="array" ref="M806">INDEX(怪物链表!A:D,MATCH(怪物刷新表!L806&amp;K806,怪物链表!B:B&amp;怪物链表!A:A,),4)</f>
        <v>570-600</v>
      </c>
      <c r="N806" s="4"/>
      <c r="O806" s="4" t="str">
        <f>IF(N806="","",INDEX([2]物品表!$B:$B,MATCH(N806,[2]物品表!$A:$A,0)))</f>
        <v/>
      </c>
      <c r="P806" s="4"/>
      <c r="Q806" s="7" t="s">
        <v>120</v>
      </c>
      <c r="R806" s="7" t="s">
        <v>29</v>
      </c>
      <c r="S806" s="9">
        <v>1</v>
      </c>
      <c r="T806" s="4"/>
      <c r="U806" s="9">
        <v>0</v>
      </c>
      <c r="V806" s="4" t="str">
        <f t="shared" si="111"/>
        <v/>
      </c>
      <c r="W806" s="4"/>
      <c r="X806" s="4"/>
      <c r="Y806" s="4"/>
      <c r="Z806" s="28"/>
      <c r="AA806" s="77">
        <f>COUNTIF([3]经验升级表!$C:$C,"&lt;="&amp;SUMIFS($AB$4:AB806,$C$4:C806,C806))</f>
        <v>0</v>
      </c>
      <c r="AB806" s="77">
        <f>IFERROR(INDEX([1]怪物表!$U:$U,MATCH(G806,[1]怪物表!$A:$A,0),1)*S806/U806,0)*AC806</f>
        <v>0</v>
      </c>
      <c r="AC806" s="77">
        <f t="shared" si="109"/>
        <v>1</v>
      </c>
      <c r="AD806" s="77">
        <f>IFERROR(INDEX([1]怪物表!$J:$J,MATCH(G806,[1]怪物表!$A:$A,0),1),0)*AE806</f>
        <v>0</v>
      </c>
      <c r="AE806" s="77">
        <f t="shared" si="110"/>
        <v>0</v>
      </c>
    </row>
    <row r="807" spans="1:31" x14ac:dyDescent="0.45">
      <c r="A807" s="4"/>
      <c r="B807" s="7">
        <v>2994135</v>
      </c>
      <c r="C807" s="6" t="s">
        <v>348</v>
      </c>
      <c r="D807" s="4"/>
      <c r="E807" s="7"/>
      <c r="F807" s="4">
        <v>690</v>
      </c>
      <c r="G807" s="4"/>
      <c r="H807" s="8"/>
      <c r="I807" s="4"/>
      <c r="J807" s="4" t="str">
        <f>IF(I807="","",INDEX([1]怪物阵型表!$B:$B,MATCH(I807,[1]怪物阵型表!$A:$A,0)))</f>
        <v/>
      </c>
      <c r="K807" s="4">
        <v>299418</v>
      </c>
      <c r="L807" s="25" t="str" cm="1">
        <f t="array" ref="L807">INDEX(怪物链表!A:C,MATCH(怪物刷新表!K807&amp;C807,怪物链表!A:A&amp;怪物链表!C:C,),2)</f>
        <v>骤变_特殊_75</v>
      </c>
      <c r="M807" s="4" t="str" cm="1">
        <f t="array" ref="M807">INDEX(怪物链表!A:D,MATCH(怪物刷新表!L807&amp;K807,怪物链表!B:B&amp;怪物链表!A:A,),4)</f>
        <v>570-600</v>
      </c>
      <c r="N807" s="4"/>
      <c r="O807" s="4" t="str">
        <f>IF(N807="","",INDEX([2]物品表!$B:$B,MATCH(N807,[2]物品表!$A:$A,0)))</f>
        <v/>
      </c>
      <c r="P807" s="4"/>
      <c r="Q807" s="7" t="s">
        <v>120</v>
      </c>
      <c r="R807" s="7" t="s">
        <v>29</v>
      </c>
      <c r="S807" s="9">
        <v>1</v>
      </c>
      <c r="T807" s="4"/>
      <c r="U807" s="9">
        <v>0</v>
      </c>
      <c r="V807" s="4" t="str">
        <f t="shared" si="111"/>
        <v/>
      </c>
      <c r="W807" s="4"/>
      <c r="X807" s="4"/>
      <c r="Y807" s="4"/>
      <c r="Z807" s="28"/>
      <c r="AA807" s="77">
        <f>COUNTIF([3]经验升级表!$C:$C,"&lt;="&amp;SUMIFS($AB$4:AB807,$C$4:C807,C807))</f>
        <v>0</v>
      </c>
      <c r="AB807" s="77">
        <f>IFERROR(INDEX([1]怪物表!$U:$U,MATCH(G807,[1]怪物表!$A:$A,0),1)*S807/U807,0)*AC807</f>
        <v>0</v>
      </c>
      <c r="AC807" s="77">
        <f t="shared" si="109"/>
        <v>1</v>
      </c>
      <c r="AD807" s="77">
        <f>IFERROR(INDEX([1]怪物表!$J:$J,MATCH(G807,[1]怪物表!$A:$A,0),1),0)*AE807</f>
        <v>0</v>
      </c>
      <c r="AE807" s="77">
        <f t="shared" si="110"/>
        <v>0</v>
      </c>
    </row>
    <row r="808" spans="1:31" x14ac:dyDescent="0.45">
      <c r="A808" s="4"/>
      <c r="B808" s="7">
        <v>2994136</v>
      </c>
      <c r="C808" s="6" t="s">
        <v>348</v>
      </c>
      <c r="D808" s="4"/>
      <c r="E808" s="7"/>
      <c r="F808" s="4">
        <v>690</v>
      </c>
      <c r="G808" s="4"/>
      <c r="H808" s="8"/>
      <c r="I808" s="4"/>
      <c r="J808" s="4" t="str">
        <f>IF(I808="","",INDEX([1]怪物阵型表!$B:$B,MATCH(I808,[1]怪物阵型表!$A:$A,0)))</f>
        <v/>
      </c>
      <c r="K808" s="4">
        <v>299418</v>
      </c>
      <c r="L808" s="25" t="str" cm="1">
        <f t="array" ref="L808">INDEX(怪物链表!A:C,MATCH(怪物刷新表!K808&amp;C808,怪物链表!A:A&amp;怪物链表!C:C,),2)</f>
        <v>骤变_特殊_75</v>
      </c>
      <c r="M808" s="4" t="str" cm="1">
        <f t="array" ref="M808">INDEX(怪物链表!A:D,MATCH(怪物刷新表!L808&amp;K808,怪物链表!B:B&amp;怪物链表!A:A,),4)</f>
        <v>570-600</v>
      </c>
      <c r="N808" s="4"/>
      <c r="O808" s="4" t="str">
        <f>IF(N808="","",INDEX([2]物品表!$B:$B,MATCH(N808,[2]物品表!$A:$A,0)))</f>
        <v/>
      </c>
      <c r="P808" s="4"/>
      <c r="Q808" s="7" t="s">
        <v>120</v>
      </c>
      <c r="R808" s="7" t="s">
        <v>29</v>
      </c>
      <c r="S808" s="9">
        <v>1</v>
      </c>
      <c r="T808" s="4"/>
      <c r="U808" s="9">
        <v>0</v>
      </c>
      <c r="V808" s="4" t="str">
        <f t="shared" ref="V808" si="115">IF(W808=1,"TID_Survivor_Notice_Occur_2",IF(W808=2,"TID_Survivor_Notice_Occur_1",""))</f>
        <v/>
      </c>
      <c r="W808" s="4"/>
      <c r="X808" s="4"/>
      <c r="Y808" s="4"/>
      <c r="Z808" s="28"/>
      <c r="AA808" s="77">
        <f>COUNTIF([3]经验升级表!$C:$C,"&lt;="&amp;SUMIFS($AB$4:AB808,$C$4:C808,C808))</f>
        <v>0</v>
      </c>
      <c r="AB808" s="77">
        <f>IFERROR(INDEX([1]怪物表!$U:$U,MATCH(G808,[1]怪物表!$A:$A,0),1)*S808/U808,0)*AC808</f>
        <v>0</v>
      </c>
      <c r="AC808" s="77">
        <f t="shared" ref="AC808" si="116">IFERROR(INDEX(_xlfn.TEXTSPLIT(F808,"-"),1,2)-INDEX(_xlfn.TEXTSPLIT(F808,"-"),1,1),1)</f>
        <v>1</v>
      </c>
      <c r="AD808" s="77">
        <f>IFERROR(INDEX([1]怪物表!$J:$J,MATCH(G808,[1]怪物表!$A:$A,0),1),0)*AE808</f>
        <v>0</v>
      </c>
      <c r="AE808" s="77">
        <f t="shared" ref="AE808" si="117">IFERROR(ROUNDUP(AC808*S808/U808,),0)</f>
        <v>0</v>
      </c>
    </row>
    <row r="809" spans="1:31" x14ac:dyDescent="0.45">
      <c r="A809" s="4"/>
      <c r="B809" s="7">
        <v>2994137</v>
      </c>
      <c r="C809" s="6" t="s">
        <v>348</v>
      </c>
      <c r="D809" s="4" t="s">
        <v>208</v>
      </c>
      <c r="E809" s="7">
        <v>50</v>
      </c>
      <c r="F809" s="4" t="s">
        <v>225</v>
      </c>
      <c r="G809" s="4">
        <f>IF(I809="",SUMIFS([1]怪物表!$A:$A,[1]怪物表!$B:$B,C809,[1]怪物表!$C:$C,D809),"")</f>
        <v>1299409</v>
      </c>
      <c r="H809" s="8" t="str">
        <f>IF(G809="","",INDEX([1]怪物表!$C:$C,MATCH(G809,[1]怪物表!$A:$A,0)))</f>
        <v>盾兵2（红）</v>
      </c>
      <c r="I809" s="4"/>
      <c r="J809" s="4" t="str">
        <f>IF(I809="","",INDEX([1]怪物阵型表!$B:$B,MATCH(I809,[1]怪物阵型表!$A:$A,0)))</f>
        <v/>
      </c>
      <c r="K809" s="4"/>
      <c r="L809" s="4"/>
      <c r="M809" s="4"/>
      <c r="N809" s="4"/>
      <c r="O809" s="4" t="str">
        <f>IF(N809="","",INDEX([2]物品表!$B:$B,MATCH(N809,[2]物品表!$A:$A,0)))</f>
        <v/>
      </c>
      <c r="P809" s="4"/>
      <c r="Q809" s="7" t="s">
        <v>31</v>
      </c>
      <c r="R809" s="7" t="s">
        <v>29</v>
      </c>
      <c r="S809" s="9">
        <f>INDEX('#怪物刷新配置索引'!$E:$E,MATCH(E809&amp;"-"&amp;F809,'#怪物刷新配置索引'!$D:$D,0),1)</f>
        <v>5</v>
      </c>
      <c r="T809" s="4"/>
      <c r="U809" s="9">
        <f>INDEX('#怪物刷新配置索引'!$F:$F,MATCH(E809&amp;"-"&amp;F809,'#怪物刷新配置索引'!$D:$D,0),1)</f>
        <v>3</v>
      </c>
      <c r="V809" s="4" t="str">
        <f t="shared" si="111"/>
        <v/>
      </c>
      <c r="W809" s="4"/>
      <c r="X809" s="4"/>
      <c r="Y809" s="7"/>
      <c r="Z809" s="28"/>
      <c r="AA809" s="77">
        <f>COUNTIF([3]经验升级表!$C:$C,"&lt;="&amp;SUMIFS($AB$4:AB809,$C$4:C809,C809))</f>
        <v>0</v>
      </c>
      <c r="AB809" s="77">
        <f>IFERROR(INDEX([1]怪物表!$U:$U,MATCH(G809,[1]怪物表!$A:$A,0),1)*S809/U809,0)*AC809</f>
        <v>0</v>
      </c>
      <c r="AC809" s="77">
        <f t="shared" si="109"/>
        <v>30</v>
      </c>
      <c r="AD809" s="77">
        <f>IFERROR(INDEX([1]怪物表!$J:$J,MATCH(G809,[1]怪物表!$A:$A,0),1),0)*AE809</f>
        <v>50</v>
      </c>
      <c r="AE809" s="77">
        <f t="shared" si="110"/>
        <v>50</v>
      </c>
    </row>
    <row r="810" spans="1:31" x14ac:dyDescent="0.45">
      <c r="A810" s="4"/>
      <c r="B810" s="7">
        <v>2994138</v>
      </c>
      <c r="C810" s="6" t="s">
        <v>348</v>
      </c>
      <c r="D810" s="4" t="s">
        <v>208</v>
      </c>
      <c r="E810" s="7">
        <v>120</v>
      </c>
      <c r="F810" s="4" t="s">
        <v>225</v>
      </c>
      <c r="G810" s="4">
        <f>IF(I810="",SUMIFS([1]怪物表!$A:$A,[1]怪物表!$B:$B,C810,[1]怪物表!$C:$C,D810),"")</f>
        <v>1299409</v>
      </c>
      <c r="H810" s="8" t="str">
        <f>IF(G810="","",INDEX([1]怪物表!$C:$C,MATCH(G810,[1]怪物表!$A:$A,0)))</f>
        <v>盾兵2（红）</v>
      </c>
      <c r="I810" s="4"/>
      <c r="J810" s="4" t="str">
        <f>IF(I810="","",INDEX([1]怪物阵型表!$B:$B,MATCH(I810,[1]怪物阵型表!$A:$A,0)))</f>
        <v/>
      </c>
      <c r="K810" s="4"/>
      <c r="L810" s="4"/>
      <c r="M810" s="4"/>
      <c r="N810" s="4"/>
      <c r="O810" s="4" t="str">
        <f>IF(N810="","",INDEX([2]物品表!$B:$B,MATCH(N810,[2]物品表!$A:$A,0)))</f>
        <v/>
      </c>
      <c r="P810" s="4"/>
      <c r="Q810" s="7" t="s">
        <v>31</v>
      </c>
      <c r="R810" s="7" t="s">
        <v>29</v>
      </c>
      <c r="S810" s="9">
        <f>INDEX('#怪物刷新配置索引'!$E:$E,MATCH(E810&amp;"-"&amp;F810,'#怪物刷新配置索引'!$D:$D,0),1)</f>
        <v>4</v>
      </c>
      <c r="T810" s="4"/>
      <c r="U810" s="9">
        <f>INDEX('#怪物刷新配置索引'!$F:$F,MATCH(E810&amp;"-"&amp;F810,'#怪物刷新配置索引'!$D:$D,0),1)</f>
        <v>1</v>
      </c>
      <c r="V810" s="4" t="str">
        <f t="shared" si="111"/>
        <v/>
      </c>
      <c r="W810" s="4"/>
      <c r="X810" s="4"/>
      <c r="Y810" s="4"/>
      <c r="Z810" s="28"/>
      <c r="AA810" s="77">
        <f>COUNTIF([3]经验升级表!$C:$C,"&lt;="&amp;SUMIFS($AB$4:AB810,$C$4:C810,C810))</f>
        <v>0</v>
      </c>
      <c r="AB810" s="77">
        <f>IFERROR(INDEX([1]怪物表!$U:$U,MATCH(G810,[1]怪物表!$A:$A,0),1)*S810/U810,0)*AC810</f>
        <v>0</v>
      </c>
      <c r="AC810" s="77">
        <f t="shared" si="109"/>
        <v>30</v>
      </c>
      <c r="AD810" s="77">
        <f>IFERROR(INDEX([1]怪物表!$J:$J,MATCH(G810,[1]怪物表!$A:$A,0),1),0)*AE810</f>
        <v>120</v>
      </c>
      <c r="AE810" s="77">
        <f t="shared" si="110"/>
        <v>120</v>
      </c>
    </row>
    <row r="811" spans="1:31" x14ac:dyDescent="0.45">
      <c r="A811" s="4"/>
      <c r="B811" s="7">
        <v>2994139</v>
      </c>
      <c r="C811" s="6" t="s">
        <v>348</v>
      </c>
      <c r="D811" s="4" t="s">
        <v>208</v>
      </c>
      <c r="E811" s="7">
        <v>120</v>
      </c>
      <c r="F811" s="4" t="s">
        <v>225</v>
      </c>
      <c r="G811" s="4">
        <f>IF(I811="",SUMIFS([1]怪物表!$A:$A,[1]怪物表!$B:$B,C811,[1]怪物表!$C:$C,D811),"")</f>
        <v>1299409</v>
      </c>
      <c r="H811" s="8" t="str">
        <f>IF(G811="","",INDEX([1]怪物表!$C:$C,MATCH(G811,[1]怪物表!$A:$A,0)))</f>
        <v>盾兵2（红）</v>
      </c>
      <c r="I811" s="4"/>
      <c r="J811" s="4" t="str">
        <f>IF(I811="","",INDEX([1]怪物阵型表!$B:$B,MATCH(I811,[1]怪物阵型表!$A:$A,0)))</f>
        <v/>
      </c>
      <c r="K811" s="4"/>
      <c r="L811" s="4"/>
      <c r="M811" s="4"/>
      <c r="N811" s="4"/>
      <c r="O811" s="4" t="str">
        <f>IF(N811="","",INDEX([2]物品表!$B:$B,MATCH(N811,[2]物品表!$A:$A,0)))</f>
        <v/>
      </c>
      <c r="P811" s="4"/>
      <c r="Q811" s="7" t="s">
        <v>31</v>
      </c>
      <c r="R811" s="7" t="s">
        <v>29</v>
      </c>
      <c r="S811" s="9">
        <f>INDEX('#怪物刷新配置索引'!$E:$E,MATCH(E811&amp;"-"&amp;F811,'#怪物刷新配置索引'!$D:$D,0),1)</f>
        <v>4</v>
      </c>
      <c r="T811" s="4"/>
      <c r="U811" s="9">
        <f>INDEX('#怪物刷新配置索引'!$F:$F,MATCH(E811&amp;"-"&amp;F811,'#怪物刷新配置索引'!$D:$D,0),1)</f>
        <v>1</v>
      </c>
      <c r="V811" s="4" t="str">
        <f t="shared" si="111"/>
        <v/>
      </c>
      <c r="W811" s="4"/>
      <c r="X811" s="4"/>
      <c r="Y811" s="4"/>
      <c r="Z811" s="28"/>
      <c r="AA811" s="77">
        <f>COUNTIF([3]经验升级表!$C:$C,"&lt;="&amp;SUMIFS($AB$4:AB811,$C$4:C811,C811))</f>
        <v>0</v>
      </c>
      <c r="AB811" s="77">
        <f>IFERROR(INDEX([1]怪物表!$U:$U,MATCH(G811,[1]怪物表!$A:$A,0),1)*S811/U811,0)*AC811</f>
        <v>0</v>
      </c>
      <c r="AC811" s="77">
        <f t="shared" si="109"/>
        <v>30</v>
      </c>
      <c r="AD811" s="77">
        <f>IFERROR(INDEX([1]怪物表!$J:$J,MATCH(G811,[1]怪物表!$A:$A,0),1),0)*AE811</f>
        <v>120</v>
      </c>
      <c r="AE811" s="77">
        <f t="shared" si="110"/>
        <v>120</v>
      </c>
    </row>
    <row r="812" spans="1:31" s="47" customFormat="1" x14ac:dyDescent="0.45">
      <c r="A812" s="81"/>
      <c r="B812" s="82">
        <v>2994140</v>
      </c>
      <c r="C812" s="83" t="s">
        <v>348</v>
      </c>
      <c r="D812" s="81" t="s">
        <v>210</v>
      </c>
      <c r="E812" s="82"/>
      <c r="F812" s="81">
        <v>720</v>
      </c>
      <c r="G812" s="81">
        <f>IF(I812="",SUMIFS([1]怪物表!$A:$A,[1]怪物表!$B:$B,C812,[1]怪物表!$C:$C,D812),"")</f>
        <v>1299413</v>
      </c>
      <c r="H812" s="84" t="str">
        <f>IF(G812="","",INDEX([1]怪物表!$C:$C,MATCH(G812,[1]怪物表!$A:$A,0)))</f>
        <v>蛮族百夫长</v>
      </c>
      <c r="I812" s="81" t="s">
        <v>54</v>
      </c>
      <c r="J812" s="81" t="str">
        <f>IF(I812="","",INDEX([1]怪物阵型表!$B:$B,MATCH(I812,[1]怪物阵型表!$A:$A,0)))</f>
        <v/>
      </c>
      <c r="K812" s="81"/>
      <c r="L812" s="81"/>
      <c r="M812" s="81"/>
      <c r="N812" s="81"/>
      <c r="O812" s="81" t="str">
        <f>IF(N812="","",INDEX([2]物品表!$B:$B,MATCH(N812,[2]物品表!$A:$A,0)))</f>
        <v/>
      </c>
      <c r="P812" s="81"/>
      <c r="Q812" s="82" t="s">
        <v>120</v>
      </c>
      <c r="R812" s="82" t="s">
        <v>29</v>
      </c>
      <c r="S812" s="85">
        <v>1</v>
      </c>
      <c r="T812" s="81"/>
      <c r="U812" s="85">
        <v>0</v>
      </c>
      <c r="V812" s="81" t="str">
        <f t="shared" si="111"/>
        <v>TID_Survivor_Notice_Occur_1</v>
      </c>
      <c r="W812" s="81">
        <v>2</v>
      </c>
      <c r="X812" s="81"/>
      <c r="Y812" s="81"/>
      <c r="Z812" s="86"/>
      <c r="AA812" s="86">
        <f>COUNTIF([3]经验升级表!$C:$C,"&lt;="&amp;SUMIFS($AB$4:AB812,$C$4:C812,C812))</f>
        <v>0</v>
      </c>
      <c r="AB812" s="86">
        <f>IFERROR(INDEX([1]怪物表!$U:$U,MATCH(G812,[1]怪物表!$A:$A,0),1)*S812/U812,0)*AC812</f>
        <v>0</v>
      </c>
      <c r="AC812" s="86">
        <f t="shared" si="109"/>
        <v>1</v>
      </c>
      <c r="AD812" s="86">
        <f>IFERROR(INDEX([1]怪物表!$J:$J,MATCH(G812,[1]怪物表!$A:$A,0),1),0)*AE812</f>
        <v>0</v>
      </c>
      <c r="AE812" s="86">
        <f t="shared" si="110"/>
        <v>0</v>
      </c>
    </row>
    <row r="813" spans="1:31" x14ac:dyDescent="0.45">
      <c r="A813" s="4"/>
      <c r="B813" s="7">
        <v>2994901</v>
      </c>
      <c r="C813" s="6" t="s">
        <v>348</v>
      </c>
      <c r="D813" s="4" t="s">
        <v>142</v>
      </c>
      <c r="E813" s="7"/>
      <c r="F813" s="4">
        <v>0</v>
      </c>
      <c r="G813" s="4"/>
      <c r="H813" s="8" t="str">
        <f>IF(G813="","",INDEX([1]怪物表!$C:$C,MATCH(G813,[1]怪物表!$A:$A,0)))</f>
        <v/>
      </c>
      <c r="I813" s="4"/>
      <c r="J813" s="4" t="str">
        <f>IF(I813="","",INDEX([1]怪物阵型表!$B:$B,MATCH(I813,[1]怪物阵型表!$A:$A,0)))</f>
        <v/>
      </c>
      <c r="K813" s="4"/>
      <c r="L813" s="4"/>
      <c r="M813" s="4"/>
      <c r="N813" s="4">
        <v>4</v>
      </c>
      <c r="O813" s="4" t="str">
        <f>IF(N813="","",INDEX([2]物品表!$B:$B,MATCH(N813,[2]物品表!$A:$A,0)))</f>
        <v>Survivor_Item_3</v>
      </c>
      <c r="P813" s="4"/>
      <c r="Q813" s="7" t="s">
        <v>302</v>
      </c>
      <c r="R813" s="7" t="s">
        <v>29</v>
      </c>
      <c r="S813" s="9">
        <v>8</v>
      </c>
      <c r="T813" s="4"/>
      <c r="U813" s="9">
        <v>0</v>
      </c>
      <c r="V813" s="4" t="str">
        <f t="shared" si="111"/>
        <v/>
      </c>
      <c r="W813" s="4"/>
      <c r="X813" s="4"/>
      <c r="Y813" s="4"/>
      <c r="Z813" s="28"/>
      <c r="AA813" s="77">
        <f>COUNTIF([3]经验升级表!$C:$C,"&lt;="&amp;SUMIFS($AB$4:AB813,$C$4:C813,C813))</f>
        <v>0</v>
      </c>
      <c r="AB813" s="77">
        <f>IFERROR(INDEX([1]怪物表!$U:$U,MATCH(G813,[1]怪物表!$A:$A,0),1)*S813/U813,0)*AC813</f>
        <v>0</v>
      </c>
      <c r="AC813" s="77">
        <f t="shared" si="109"/>
        <v>1</v>
      </c>
      <c r="AD813" s="77">
        <f>IFERROR(INDEX([1]怪物表!$J:$J,MATCH(G813,[1]怪物表!$A:$A,0),1),0)*AE813</f>
        <v>0</v>
      </c>
      <c r="AE813" s="77">
        <f t="shared" si="110"/>
        <v>0</v>
      </c>
    </row>
    <row r="814" spans="1:31" x14ac:dyDescent="0.45">
      <c r="A814" s="4"/>
      <c r="B814" s="7">
        <v>2994902</v>
      </c>
      <c r="C814" s="6" t="s">
        <v>348</v>
      </c>
      <c r="D814" s="4" t="s">
        <v>47</v>
      </c>
      <c r="E814" s="7"/>
      <c r="F814" s="4" t="s">
        <v>204</v>
      </c>
      <c r="G814" s="4"/>
      <c r="H814" s="8" t="str">
        <f>IF(G814="","",INDEX([1]怪物表!$C:$C,MATCH(G814,[1]怪物表!$A:$A,0)))</f>
        <v/>
      </c>
      <c r="I814" s="4"/>
      <c r="J814" s="4" t="str">
        <f>IF(I814="","",INDEX([1]怪物阵型表!$B:$B,MATCH(I814,[1]怪物阵型表!$A:$A,0)))</f>
        <v/>
      </c>
      <c r="K814" s="4"/>
      <c r="L814" s="4"/>
      <c r="M814" s="4"/>
      <c r="N814" s="4">
        <v>17</v>
      </c>
      <c r="O814" s="4" t="str">
        <f>IF(N814="","",INDEX([2]物品表!$B:$B,MATCH(N814,[2]物品表!$A:$A,0)))</f>
        <v>Survivor_Item_8</v>
      </c>
      <c r="P814" s="4"/>
      <c r="Q814" s="7" t="s">
        <v>107</v>
      </c>
      <c r="R814" s="7" t="s">
        <v>29</v>
      </c>
      <c r="S814" s="9">
        <v>1</v>
      </c>
      <c r="T814" s="4"/>
      <c r="U814" s="9">
        <v>16</v>
      </c>
      <c r="V814" s="4" t="str">
        <f t="shared" si="111"/>
        <v/>
      </c>
      <c r="W814" s="4"/>
      <c r="X814" s="4"/>
      <c r="Y814" s="4"/>
      <c r="Z814" s="28"/>
      <c r="AA814" s="77">
        <f>COUNTIF([3]经验升级表!$C:$C,"&lt;="&amp;SUMIFS($AB$4:AB814,$C$4:C814,C814))</f>
        <v>0</v>
      </c>
      <c r="AB814" s="77">
        <f>IFERROR(INDEX([1]怪物表!$U:$U,MATCH(G814,[1]怪物表!$A:$A,0),1)*S814/U814,0)*AC814</f>
        <v>0</v>
      </c>
      <c r="AC814" s="77">
        <f t="shared" si="109"/>
        <v>570</v>
      </c>
      <c r="AD814" s="77">
        <f>IFERROR(INDEX([1]怪物表!$J:$J,MATCH(G814,[1]怪物表!$A:$A,0),1),0)*AE814</f>
        <v>0</v>
      </c>
      <c r="AE814" s="77">
        <f t="shared" si="110"/>
        <v>36</v>
      </c>
    </row>
    <row r="815" spans="1:31" x14ac:dyDescent="0.45">
      <c r="A815" s="4"/>
      <c r="B815" s="7">
        <v>2994903</v>
      </c>
      <c r="C815" s="6" t="s">
        <v>348</v>
      </c>
      <c r="D815" s="4" t="s">
        <v>51</v>
      </c>
      <c r="E815" s="7"/>
      <c r="F815" s="4" t="s">
        <v>205</v>
      </c>
      <c r="G815" s="4"/>
      <c r="H815" s="8" t="str">
        <f>IF(G815="","",INDEX([1]怪物表!$C:$C,MATCH(G815,[1]怪物表!$A:$A,0)))</f>
        <v/>
      </c>
      <c r="I815" s="4"/>
      <c r="J815" s="4" t="str">
        <f>IF(I815="","",INDEX([1]怪物阵型表!$B:$B,MATCH(I815,[1]怪物阵型表!$A:$A,0)))</f>
        <v/>
      </c>
      <c r="K815" s="4"/>
      <c r="L815" s="4"/>
      <c r="M815" s="4"/>
      <c r="N815" s="4">
        <v>3003</v>
      </c>
      <c r="O815" s="4" t="str">
        <f>IF(N815="","",INDEX([2]物品表!$B:$B,MATCH(N815,[2]物品表!$A:$A,0)))</f>
        <v>Survivor_Item_8</v>
      </c>
      <c r="P815" s="4"/>
      <c r="Q815" s="7" t="s">
        <v>107</v>
      </c>
      <c r="R815" s="7" t="s">
        <v>29</v>
      </c>
      <c r="S815" s="9">
        <v>1</v>
      </c>
      <c r="T815" s="4"/>
      <c r="U815" s="9">
        <v>16</v>
      </c>
      <c r="V815" s="4" t="str">
        <f t="shared" si="111"/>
        <v/>
      </c>
      <c r="W815" s="4"/>
      <c r="X815" s="4"/>
      <c r="Y815" s="4"/>
      <c r="Z815" s="28"/>
      <c r="AA815" s="77">
        <f>COUNTIF([3]经验升级表!$C:$C,"&lt;="&amp;SUMIFS($AB$4:AB815,$C$4:C815,C815))</f>
        <v>0</v>
      </c>
      <c r="AB815" s="77">
        <f>IFERROR(INDEX([1]怪物表!$U:$U,MATCH(G815,[1]怪物表!$A:$A,0),1)*S815/U815,0)*AC815</f>
        <v>0</v>
      </c>
      <c r="AC815" s="77">
        <f t="shared" si="109"/>
        <v>580</v>
      </c>
      <c r="AD815" s="77">
        <f>IFERROR(INDEX([1]怪物表!$J:$J,MATCH(G815,[1]怪物表!$A:$A,0),1),0)*AE815</f>
        <v>0</v>
      </c>
      <c r="AE815" s="77">
        <f t="shared" si="110"/>
        <v>37</v>
      </c>
    </row>
    <row r="816" spans="1:31" x14ac:dyDescent="0.45">
      <c r="A816" s="4"/>
      <c r="B816" s="7">
        <v>2994904</v>
      </c>
      <c r="C816" s="6" t="s">
        <v>206</v>
      </c>
      <c r="D816" s="4" t="s">
        <v>383</v>
      </c>
      <c r="E816" s="7"/>
      <c r="F816" s="4">
        <v>180</v>
      </c>
      <c r="G816" s="81">
        <f>IF(I816="",SUMIFS([1]怪物表!$A:$A,[1]怪物表!$B:$B,C816,[1]怪物表!$C:$C,D816),"")</f>
        <v>1299117</v>
      </c>
      <c r="H816" s="84" t="str">
        <f>IF(G816="","",INDEX([1]怪物表!$C:$C,MATCH(G816,[1]怪物表!$A:$A,0)))</f>
        <v>塔罗牌_狼</v>
      </c>
      <c r="I816" s="4"/>
      <c r="J816" s="4"/>
      <c r="K816" s="4"/>
      <c r="L816" s="4"/>
      <c r="M816" s="4"/>
      <c r="N816" s="4"/>
      <c r="O816" s="4"/>
      <c r="P816" s="4" t="b">
        <v>1</v>
      </c>
      <c r="Q816" s="82" t="s">
        <v>120</v>
      </c>
      <c r="R816" s="82" t="s">
        <v>29</v>
      </c>
      <c r="S816" s="85">
        <v>1</v>
      </c>
      <c r="T816" s="81"/>
      <c r="U816" s="85">
        <v>0</v>
      </c>
      <c r="V816" s="4"/>
      <c r="W816" s="4"/>
      <c r="X816" s="4"/>
      <c r="Y816" s="4"/>
      <c r="Z816" s="28"/>
      <c r="AA816" s="77"/>
      <c r="AB816" s="77"/>
      <c r="AC816" s="77"/>
      <c r="AD816" s="77"/>
      <c r="AE816" s="77"/>
    </row>
    <row r="817" spans="1:46" x14ac:dyDescent="0.45">
      <c r="A817" s="4"/>
      <c r="B817" s="7">
        <v>2994905</v>
      </c>
      <c r="C817" s="6" t="s">
        <v>206</v>
      </c>
      <c r="D817" s="4" t="s">
        <v>383</v>
      </c>
      <c r="E817" s="7"/>
      <c r="F817" s="4">
        <v>300</v>
      </c>
      <c r="G817" s="81">
        <f>IF(I817="",SUMIFS([1]怪物表!$A:$A,[1]怪物表!$B:$B,C817,[1]怪物表!$C:$C,D817),"")</f>
        <v>1299117</v>
      </c>
      <c r="H817" s="84" t="str">
        <f>IF(G817="","",INDEX([1]怪物表!$C:$C,MATCH(G817,[1]怪物表!$A:$A,0)))</f>
        <v>塔罗牌_狼</v>
      </c>
      <c r="I817" s="4"/>
      <c r="J817" s="4"/>
      <c r="K817" s="4"/>
      <c r="L817" s="4"/>
      <c r="M817" s="4"/>
      <c r="N817" s="4"/>
      <c r="O817" s="4"/>
      <c r="P817" s="4" t="b">
        <v>1</v>
      </c>
      <c r="Q817" s="82" t="s">
        <v>120</v>
      </c>
      <c r="R817" s="82" t="s">
        <v>29</v>
      </c>
      <c r="S817" s="85">
        <v>1</v>
      </c>
      <c r="T817" s="81"/>
      <c r="U817" s="85">
        <v>0</v>
      </c>
      <c r="V817" s="4"/>
      <c r="W817" s="4"/>
      <c r="X817" s="4"/>
      <c r="Y817" s="4"/>
      <c r="Z817" s="28"/>
      <c r="AA817" s="77"/>
      <c r="AB817" s="77"/>
      <c r="AC817" s="77"/>
      <c r="AD817" s="77"/>
      <c r="AE817" s="77"/>
    </row>
    <row r="818" spans="1:46" s="44" customFormat="1" x14ac:dyDescent="0.45">
      <c r="A818" s="15">
        <v>2995</v>
      </c>
      <c r="B818" s="16">
        <v>2995001</v>
      </c>
      <c r="C818" s="17" t="s">
        <v>358</v>
      </c>
      <c r="D818" s="15" t="s">
        <v>122</v>
      </c>
      <c r="E818" s="15">
        <v>5</v>
      </c>
      <c r="F818" s="15">
        <v>0</v>
      </c>
      <c r="G818" s="15">
        <f>IF(I818="",SUMIFS([1]怪物表!$A:$A,[1]怪物表!$B:$B,C818,[1]怪物表!$C:$C,D818),"")</f>
        <v>1299502</v>
      </c>
      <c r="H818" s="18" t="str">
        <f>IF(G818="","",INDEX([1]怪物表!$C:$C,MATCH(G818,[1]怪物表!$A:$A,0)))</f>
        <v>小狼</v>
      </c>
      <c r="I818" s="15"/>
      <c r="J818" s="15" t="str">
        <f>IF(I818="","",INDEX([1]怪物阵型表!$B:$B,MATCH(I818,[1]怪物阵型表!$A:$A,0)))</f>
        <v/>
      </c>
      <c r="K818" s="15"/>
      <c r="L818" s="15"/>
      <c r="M818" s="15"/>
      <c r="N818" s="16"/>
      <c r="O818" s="16" t="str">
        <f>IF(N818="","",INDEX([2]物品表!$B:$B,MATCH(N818,[2]物品表!$A:$A,0)))</f>
        <v/>
      </c>
      <c r="P818" s="16"/>
      <c r="Q818" s="16" t="s">
        <v>107</v>
      </c>
      <c r="R818" s="16" t="s">
        <v>29</v>
      </c>
      <c r="S818" s="19">
        <v>5</v>
      </c>
      <c r="T818" s="15"/>
      <c r="U818" s="19">
        <v>0</v>
      </c>
      <c r="V818" s="15" t="str">
        <f t="shared" si="111"/>
        <v/>
      </c>
      <c r="W818" s="15"/>
      <c r="X818" s="15"/>
      <c r="Y818" s="15"/>
      <c r="Z818" s="76"/>
      <c r="AA818" s="77">
        <f>COUNTIF([3]经验升级表!$C:$C,"&lt;="&amp;SUMIFS($AB$4:AB818,$C$4:C818,C818))</f>
        <v>0</v>
      </c>
      <c r="AB818" s="77">
        <f>IFERROR(INDEX([1]怪物表!$U:$U,MATCH(G818,[1]怪物表!$A:$A,0),1)*S818/U818,0)*AC818</f>
        <v>0</v>
      </c>
      <c r="AC818" s="77">
        <f t="shared" si="109"/>
        <v>1</v>
      </c>
      <c r="AD818" s="77">
        <f>IFERROR(INDEX([1]怪物表!$J:$J,MATCH(G818,[1]怪物表!$A:$A,0),1),0)*AE818</f>
        <v>0</v>
      </c>
      <c r="AE818" s="77">
        <f t="shared" si="110"/>
        <v>0</v>
      </c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</row>
    <row r="819" spans="1:46" x14ac:dyDescent="0.45">
      <c r="A819" s="4"/>
      <c r="B819" s="7">
        <v>2995002</v>
      </c>
      <c r="C819" s="6" t="s">
        <v>358</v>
      </c>
      <c r="D819" s="4" t="s">
        <v>122</v>
      </c>
      <c r="E819" s="4">
        <v>10</v>
      </c>
      <c r="F819" s="4" t="s">
        <v>30</v>
      </c>
      <c r="G819" s="4">
        <f>IF(I819="",SUMIFS([1]怪物表!$A:$A,[1]怪物表!$B:$B,C819,[1]怪物表!$C:$C,D819),"")</f>
        <v>1299502</v>
      </c>
      <c r="H819" s="8" t="str">
        <f>IF(G819="","",INDEX([1]怪物表!$C:$C,MATCH(G819,[1]怪物表!$A:$A,0)))</f>
        <v>小狼</v>
      </c>
      <c r="I819" s="4"/>
      <c r="J819" s="4" t="str">
        <f>IF(I819="","",INDEX([1]怪物阵型表!$B:$B,MATCH(I819,[1]怪物阵型表!$A:$A,0)))</f>
        <v/>
      </c>
      <c r="K819" s="4"/>
      <c r="L819" s="4"/>
      <c r="M819" s="4"/>
      <c r="N819" s="4"/>
      <c r="O819" s="4" t="str">
        <f>IF(N819="","",INDEX([2]物品表!$B:$B,MATCH(N819,[2]物品表!$A:$A,0)))</f>
        <v/>
      </c>
      <c r="P819" s="4"/>
      <c r="Q819" s="7" t="s">
        <v>31</v>
      </c>
      <c r="R819" s="7" t="s">
        <v>29</v>
      </c>
      <c r="S819" s="9">
        <f>INDEX('#怪物刷新配置索引'!$E:$E,MATCH(E819&amp;"-"&amp;F819,'#怪物刷新配置索引'!$D:$D,0),1)</f>
        <v>1</v>
      </c>
      <c r="T819" s="4"/>
      <c r="U819" s="9">
        <f>INDEX('#怪物刷新配置索引'!$F:$F,MATCH(E819&amp;"-"&amp;F819,'#怪物刷新配置索引'!$D:$D,0),1)</f>
        <v>3</v>
      </c>
      <c r="V819" s="4" t="str">
        <f t="shared" si="111"/>
        <v/>
      </c>
      <c r="W819" s="4"/>
      <c r="X819" s="4"/>
      <c r="Y819" s="4"/>
      <c r="Z819" s="28"/>
      <c r="AA819" s="77">
        <f>COUNTIF([3]经验升级表!$C:$C,"&lt;="&amp;SUMIFS($AB$4:AB819,$C$4:C819,C819))</f>
        <v>0</v>
      </c>
      <c r="AB819" s="77">
        <f>IFERROR(INDEX([1]怪物表!$U:$U,MATCH(G819,[1]怪物表!$A:$A,0),1)*S819/U819,0)*AC819</f>
        <v>0</v>
      </c>
      <c r="AC819" s="77">
        <f t="shared" si="109"/>
        <v>30</v>
      </c>
      <c r="AD819" s="77">
        <f>IFERROR(INDEX([1]怪物表!$J:$J,MATCH(G819,[1]怪物表!$A:$A,0),1),0)*AE819</f>
        <v>10</v>
      </c>
      <c r="AE819" s="77">
        <f t="shared" si="110"/>
        <v>10</v>
      </c>
    </row>
    <row r="820" spans="1:46" x14ac:dyDescent="0.45">
      <c r="A820" s="4"/>
      <c r="B820" s="7">
        <v>2995003</v>
      </c>
      <c r="C820" s="6" t="s">
        <v>358</v>
      </c>
      <c r="D820" s="4" t="s">
        <v>122</v>
      </c>
      <c r="E820" s="4">
        <v>20</v>
      </c>
      <c r="F820" s="4" t="s">
        <v>30</v>
      </c>
      <c r="G820" s="4">
        <f>IF(I820="",SUMIFS([1]怪物表!$A:$A,[1]怪物表!$B:$B,C820,[1]怪物表!$C:$C,D820),"")</f>
        <v>1299502</v>
      </c>
      <c r="H820" s="8" t="str">
        <f>IF(G820="","",INDEX([1]怪物表!$C:$C,MATCH(G820,[1]怪物表!$A:$A,0)))</f>
        <v>小狼</v>
      </c>
      <c r="I820" s="4"/>
      <c r="J820" s="4" t="str">
        <f>IF(I820="","",INDEX([1]怪物阵型表!$B:$B,MATCH(I820,[1]怪物阵型表!$A:$A,0)))</f>
        <v/>
      </c>
      <c r="K820" s="4"/>
      <c r="L820" s="4"/>
      <c r="M820" s="4"/>
      <c r="N820" s="4"/>
      <c r="O820" s="4" t="str">
        <f>IF(N820="","",INDEX([2]物品表!$B:$B,MATCH(N820,[2]物品表!$A:$A,0)))</f>
        <v/>
      </c>
      <c r="P820" s="4"/>
      <c r="Q820" s="7" t="s">
        <v>31</v>
      </c>
      <c r="R820" s="7" t="s">
        <v>29</v>
      </c>
      <c r="S820" s="9">
        <f>INDEX('#怪物刷新配置索引'!$E:$E,MATCH(E820&amp;"-"&amp;F820,'#怪物刷新配置索引'!$D:$D,0),1)</f>
        <v>2</v>
      </c>
      <c r="T820" s="4"/>
      <c r="U820" s="9">
        <f>INDEX('#怪物刷新配置索引'!$F:$F,MATCH(E820&amp;"-"&amp;F820,'#怪物刷新配置索引'!$D:$D,0),1)</f>
        <v>3</v>
      </c>
      <c r="V820" s="4" t="str">
        <f t="shared" si="111"/>
        <v/>
      </c>
      <c r="W820" s="4"/>
      <c r="X820" s="4"/>
      <c r="Y820" s="4"/>
      <c r="Z820" s="28"/>
      <c r="AA820" s="77">
        <f>COUNTIF([3]经验升级表!$C:$C,"&lt;="&amp;SUMIFS($AB$4:AB820,$C$4:C820,C820))</f>
        <v>0</v>
      </c>
      <c r="AB820" s="77">
        <f>IFERROR(INDEX([1]怪物表!$U:$U,MATCH(G820,[1]怪物表!$A:$A,0),1)*S820/U820,0)*AC820</f>
        <v>0</v>
      </c>
      <c r="AC820" s="77">
        <f t="shared" si="109"/>
        <v>30</v>
      </c>
      <c r="AD820" s="77">
        <f>IFERROR(INDEX([1]怪物表!$J:$J,MATCH(G820,[1]怪物表!$A:$A,0),1),0)*AE820</f>
        <v>20</v>
      </c>
      <c r="AE820" s="77">
        <f t="shared" si="110"/>
        <v>20</v>
      </c>
    </row>
    <row r="821" spans="1:46" x14ac:dyDescent="0.45">
      <c r="A821" s="4"/>
      <c r="B821" s="7">
        <v>2995004</v>
      </c>
      <c r="C821" s="6" t="s">
        <v>358</v>
      </c>
      <c r="D821" s="4"/>
      <c r="E821" s="7"/>
      <c r="F821" s="4">
        <v>30</v>
      </c>
      <c r="G821" s="4" t="str">
        <f>IF(I821="",SUMIFS([1]怪物表!$A:$A,[1]怪物表!$B:$B,C821,[1]怪物表!$C:$C,D821),"")</f>
        <v/>
      </c>
      <c r="H821" s="8" t="str">
        <f>IF(G821="","",INDEX([1]怪物表!$C:$C,MATCH(G821,[1]怪物表!$A:$A,0)))</f>
        <v/>
      </c>
      <c r="I821" s="4">
        <v>299501</v>
      </c>
      <c r="J821" s="4" t="str">
        <f>IF(I821="","",INDEX([1]怪物阵型表!$B:$B,MATCH(I821,[1]怪物阵型表!$A:$A,0)))</f>
        <v>冲锋阵型</v>
      </c>
      <c r="K821" s="4"/>
      <c r="L821" s="4"/>
      <c r="M821" s="4"/>
      <c r="N821" s="4"/>
      <c r="O821" s="4" t="str">
        <f>IF(N821="","",INDEX([2]物品表!$B:$B,MATCH(N821,[2]物品表!$A:$A,0)))</f>
        <v/>
      </c>
      <c r="P821" s="4"/>
      <c r="Q821" s="7" t="s">
        <v>309</v>
      </c>
      <c r="R821" s="7" t="s">
        <v>29</v>
      </c>
      <c r="S821" s="9">
        <v>1</v>
      </c>
      <c r="T821" s="4"/>
      <c r="U821" s="9">
        <v>0</v>
      </c>
      <c r="V821" s="4" t="str">
        <f t="shared" si="111"/>
        <v/>
      </c>
      <c r="W821" s="4"/>
      <c r="X821" s="4"/>
      <c r="Y821" s="4"/>
      <c r="Z821" s="28"/>
      <c r="AA821" s="77">
        <f>COUNTIF([3]经验升级表!$C:$C,"&lt;="&amp;SUMIFS($AB$4:AB821,$C$4:C821,C821))</f>
        <v>0</v>
      </c>
      <c r="AB821" s="77">
        <f>IFERROR(INDEX([1]怪物表!$U:$U,MATCH(G821,[1]怪物表!$A:$A,0),1)*S821/U821,0)*AC821</f>
        <v>0</v>
      </c>
      <c r="AC821" s="77">
        <f t="shared" si="109"/>
        <v>1</v>
      </c>
      <c r="AD821" s="77">
        <f>IFERROR(INDEX([1]怪物表!$J:$J,MATCH(G821,[1]怪物表!$A:$A,0),1),0)*AE821</f>
        <v>0</v>
      </c>
      <c r="AE821" s="77">
        <f t="shared" si="110"/>
        <v>0</v>
      </c>
    </row>
    <row r="822" spans="1:46" x14ac:dyDescent="0.45">
      <c r="A822" s="4"/>
      <c r="B822" s="7">
        <v>2995005</v>
      </c>
      <c r="C822" s="6" t="s">
        <v>358</v>
      </c>
      <c r="D822" s="4" t="s">
        <v>122</v>
      </c>
      <c r="E822" s="4">
        <v>20</v>
      </c>
      <c r="F822" s="4" t="s">
        <v>43</v>
      </c>
      <c r="G822" s="4">
        <f>IF(I822="",SUMIFS([1]怪物表!$A:$A,[1]怪物表!$B:$B,C822,[1]怪物表!$C:$C,D822),"")</f>
        <v>1299502</v>
      </c>
      <c r="H822" s="8" t="str">
        <f>IF(G822="","",INDEX([1]怪物表!$C:$C,MATCH(G822,[1]怪物表!$A:$A,0)))</f>
        <v>小狼</v>
      </c>
      <c r="I822" s="4"/>
      <c r="J822" s="4" t="str">
        <f>IF(I822="","",INDEX([1]怪物阵型表!$B:$B,MATCH(I822,[1]怪物阵型表!$A:$A,0)))</f>
        <v/>
      </c>
      <c r="K822" s="4"/>
      <c r="L822" s="4"/>
      <c r="M822" s="4"/>
      <c r="N822" s="4"/>
      <c r="O822" s="4" t="str">
        <f>IF(N822="","",INDEX([2]物品表!$B:$B,MATCH(N822,[2]物品表!$A:$A,0)))</f>
        <v/>
      </c>
      <c r="P822" s="4"/>
      <c r="Q822" s="7" t="s">
        <v>31</v>
      </c>
      <c r="R822" s="7" t="s">
        <v>29</v>
      </c>
      <c r="S822" s="9">
        <f>INDEX('#怪物刷新配置索引'!$E:$E,MATCH(E822&amp;"-"&amp;F822,'#怪物刷新配置索引'!$D:$D,0),1)</f>
        <v>2</v>
      </c>
      <c r="T822" s="4"/>
      <c r="U822" s="9">
        <f>INDEX('#怪物刷新配置索引'!$F:$F,MATCH(E822&amp;"-"&amp;F822,'#怪物刷新配置索引'!$D:$D,0),1)</f>
        <v>3</v>
      </c>
      <c r="V822" s="4" t="str">
        <f t="shared" si="111"/>
        <v/>
      </c>
      <c r="W822" s="4"/>
      <c r="X822" s="4"/>
      <c r="Y822" s="4"/>
      <c r="Z822" s="28"/>
      <c r="AA822" s="77">
        <f>COUNTIF([3]经验升级表!$C:$C,"&lt;="&amp;SUMIFS($AB$4:AB822,$C$4:C822,C822))</f>
        <v>0</v>
      </c>
      <c r="AB822" s="77">
        <f>IFERROR(INDEX([1]怪物表!$U:$U,MATCH(G822,[1]怪物表!$A:$A,0),1)*S822/U822,0)*AC822</f>
        <v>0</v>
      </c>
      <c r="AC822" s="77">
        <f t="shared" si="109"/>
        <v>30</v>
      </c>
      <c r="AD822" s="77">
        <f>IFERROR(INDEX([1]怪物表!$J:$J,MATCH(G822,[1]怪物表!$A:$A,0),1),0)*AE822</f>
        <v>20</v>
      </c>
      <c r="AE822" s="77">
        <f t="shared" si="110"/>
        <v>20</v>
      </c>
    </row>
    <row r="823" spans="1:46" x14ac:dyDescent="0.45">
      <c r="A823" s="4"/>
      <c r="B823" s="7">
        <v>2995006</v>
      </c>
      <c r="C823" s="6" t="s">
        <v>358</v>
      </c>
      <c r="D823" s="4" t="s">
        <v>122</v>
      </c>
      <c r="E823" s="4">
        <v>20</v>
      </c>
      <c r="F823" s="4" t="s">
        <v>43</v>
      </c>
      <c r="G823" s="4">
        <f>IF(I823="",SUMIFS([1]怪物表!$A:$A,[1]怪物表!$B:$B,C823,[1]怪物表!$C:$C,D823),"")</f>
        <v>1299502</v>
      </c>
      <c r="H823" s="8" t="str">
        <f>IF(G823="","",INDEX([1]怪物表!$C:$C,MATCH(G823,[1]怪物表!$A:$A,0)))</f>
        <v>小狼</v>
      </c>
      <c r="I823" s="4"/>
      <c r="J823" s="4" t="str">
        <f>IF(I823="","",INDEX([1]怪物阵型表!$B:$B,MATCH(I823,[1]怪物阵型表!$A:$A,0)))</f>
        <v/>
      </c>
      <c r="K823" s="4"/>
      <c r="L823" s="4"/>
      <c r="M823" s="4"/>
      <c r="N823" s="4"/>
      <c r="O823" s="4" t="str">
        <f>IF(N823="","",INDEX([2]物品表!$B:$B,MATCH(N823,[2]物品表!$A:$A,0)))</f>
        <v/>
      </c>
      <c r="P823" s="4"/>
      <c r="Q823" s="7" t="s">
        <v>31</v>
      </c>
      <c r="R823" s="7" t="s">
        <v>29</v>
      </c>
      <c r="S823" s="9">
        <f>INDEX('#怪物刷新配置索引'!$E:$E,MATCH(E823&amp;"-"&amp;F823,'#怪物刷新配置索引'!$D:$D,0),1)</f>
        <v>2</v>
      </c>
      <c r="T823" s="4"/>
      <c r="U823" s="9">
        <f>INDEX('#怪物刷新配置索引'!$F:$F,MATCH(E823&amp;"-"&amp;F823,'#怪物刷新配置索引'!$D:$D,0),1)</f>
        <v>3</v>
      </c>
      <c r="V823" s="4" t="str">
        <f t="shared" si="111"/>
        <v/>
      </c>
      <c r="W823" s="4"/>
      <c r="X823" s="4"/>
      <c r="Y823" s="4"/>
      <c r="Z823" s="28"/>
      <c r="AA823" s="77">
        <f>COUNTIF([3]经验升级表!$C:$C,"&lt;="&amp;SUMIFS($AB$4:AB823,$C$4:C823,C823))</f>
        <v>0</v>
      </c>
      <c r="AB823" s="77">
        <f>IFERROR(INDEX([1]怪物表!$U:$U,MATCH(G823,[1]怪物表!$A:$A,0),1)*S823/U823,0)*AC823</f>
        <v>0</v>
      </c>
      <c r="AC823" s="77">
        <f t="shared" si="109"/>
        <v>30</v>
      </c>
      <c r="AD823" s="77">
        <f>IFERROR(INDEX([1]怪物表!$J:$J,MATCH(G823,[1]怪物表!$A:$A,0),1),0)*AE823</f>
        <v>20</v>
      </c>
      <c r="AE823" s="77">
        <f t="shared" si="110"/>
        <v>20</v>
      </c>
    </row>
    <row r="824" spans="1:46" x14ac:dyDescent="0.45">
      <c r="A824" s="4"/>
      <c r="B824" s="7">
        <v>2995007</v>
      </c>
      <c r="C824" s="6" t="s">
        <v>358</v>
      </c>
      <c r="D824" s="4" t="s">
        <v>166</v>
      </c>
      <c r="E824" s="4">
        <v>20</v>
      </c>
      <c r="F824" s="4" t="s">
        <v>43</v>
      </c>
      <c r="G824" s="4">
        <f>IF(I824="",SUMIFS([1]怪物表!$A:$A,[1]怪物表!$B:$B,C824,[1]怪物表!$C:$C,D824),"")</f>
        <v>1299504</v>
      </c>
      <c r="H824" s="8" t="str">
        <f>IF(G824="","",INDEX([1]怪物表!$C:$C,MATCH(G824,[1]怪物表!$A:$A,0)))</f>
        <v>剑兵1</v>
      </c>
      <c r="I824" s="4"/>
      <c r="J824" s="4" t="str">
        <f>IF(I824="","",INDEX([1]怪物阵型表!$B:$B,MATCH(I824,[1]怪物阵型表!$A:$A,0)))</f>
        <v/>
      </c>
      <c r="K824" s="4"/>
      <c r="L824" s="4"/>
      <c r="M824" s="4"/>
      <c r="N824" s="4"/>
      <c r="O824" s="4" t="str">
        <f>IF(N824="","",INDEX([2]物品表!$B:$B,MATCH(N824,[2]物品表!$A:$A,0)))</f>
        <v/>
      </c>
      <c r="P824" s="4"/>
      <c r="Q824" s="7" t="s">
        <v>31</v>
      </c>
      <c r="R824" s="7" t="s">
        <v>29</v>
      </c>
      <c r="S824" s="9">
        <f>INDEX('#怪物刷新配置索引'!$E:$E,MATCH(E824&amp;"-"&amp;F824,'#怪物刷新配置索引'!$D:$D,0),1)</f>
        <v>2</v>
      </c>
      <c r="T824" s="4"/>
      <c r="U824" s="9">
        <f>INDEX('#怪物刷新配置索引'!$F:$F,MATCH(E824&amp;"-"&amp;F824,'#怪物刷新配置索引'!$D:$D,0),1)</f>
        <v>3</v>
      </c>
      <c r="V824" s="4" t="str">
        <f t="shared" si="111"/>
        <v/>
      </c>
      <c r="W824" s="4"/>
      <c r="X824" s="4"/>
      <c r="Y824" s="4"/>
      <c r="Z824" s="28"/>
      <c r="AA824" s="77">
        <f>COUNTIF([3]经验升级表!$C:$C,"&lt;="&amp;SUMIFS($AB$4:AB824,$C$4:C824,C824))</f>
        <v>0</v>
      </c>
      <c r="AB824" s="77">
        <f>IFERROR(INDEX([1]怪物表!$U:$U,MATCH(G824,[1]怪物表!$A:$A,0),1)*S824/U824,0)*AC824</f>
        <v>0</v>
      </c>
      <c r="AC824" s="77">
        <f t="shared" si="109"/>
        <v>30</v>
      </c>
      <c r="AD824" s="77">
        <f>IFERROR(INDEX([1]怪物表!$J:$J,MATCH(G824,[1]怪物表!$A:$A,0),1),0)*AE824</f>
        <v>20</v>
      </c>
      <c r="AE824" s="77">
        <f t="shared" si="110"/>
        <v>20</v>
      </c>
    </row>
    <row r="825" spans="1:46" s="46" customFormat="1" x14ac:dyDescent="0.45">
      <c r="A825" s="20"/>
      <c r="B825" s="21">
        <v>2995008</v>
      </c>
      <c r="C825" s="22" t="s">
        <v>358</v>
      </c>
      <c r="D825" s="20" t="s">
        <v>148</v>
      </c>
      <c r="E825" s="21"/>
      <c r="F825" s="20">
        <v>60</v>
      </c>
      <c r="G825" s="20">
        <f>IF(I825="",SUMIFS([1]怪物表!$A:$A,[1]怪物表!$B:$B,C825,[1]怪物表!$C:$C,D825),"")</f>
        <v>1299510</v>
      </c>
      <c r="H825" s="23" t="str">
        <f>IF(G825="","",INDEX([1]怪物表!$C:$C,MATCH(G825,[1]怪物表!$A:$A,0)))</f>
        <v>狼人</v>
      </c>
      <c r="I825" s="20" t="s">
        <v>54</v>
      </c>
      <c r="J825" s="20" t="str">
        <f>IF(I825="","",INDEX([1]怪物阵型表!$B:$B,MATCH(I825,[1]怪物阵型表!$A:$A,0)))</f>
        <v/>
      </c>
      <c r="K825" s="20"/>
      <c r="L825" s="20"/>
      <c r="M825" s="20"/>
      <c r="N825" s="20"/>
      <c r="O825" s="20" t="str">
        <f>IF(N825="","",INDEX([2]物品表!$B:$B,MATCH(N825,[2]物品表!$A:$A,0)))</f>
        <v/>
      </c>
      <c r="P825" s="20"/>
      <c r="Q825" s="21" t="s">
        <v>120</v>
      </c>
      <c r="R825" s="21" t="s">
        <v>29</v>
      </c>
      <c r="S825" s="24">
        <v>1</v>
      </c>
      <c r="T825" s="20"/>
      <c r="U825" s="24">
        <v>0</v>
      </c>
      <c r="V825" s="20" t="str">
        <f t="shared" si="111"/>
        <v/>
      </c>
      <c r="W825" s="20"/>
      <c r="X825" s="20"/>
      <c r="Y825" s="20"/>
      <c r="Z825" s="79"/>
      <c r="AA825" s="79">
        <f>COUNTIF([3]经验升级表!$C:$C,"&lt;="&amp;SUMIFS($AB$4:AB825,$C$4:C825,C825))</f>
        <v>0</v>
      </c>
      <c r="AB825" s="79">
        <f>IFERROR(INDEX([1]怪物表!$U:$U,MATCH(G825,[1]怪物表!$A:$A,0),1)*S825/U825,0)*AC825</f>
        <v>0</v>
      </c>
      <c r="AC825" s="79">
        <f t="shared" si="109"/>
        <v>1</v>
      </c>
      <c r="AD825" s="79">
        <f>IFERROR(INDEX([1]怪物表!$J:$J,MATCH(G825,[1]怪物表!$A:$A,0),1),0)*AE825</f>
        <v>0</v>
      </c>
      <c r="AE825" s="79">
        <f t="shared" si="110"/>
        <v>0</v>
      </c>
    </row>
    <row r="826" spans="1:46" x14ac:dyDescent="0.45">
      <c r="A826" s="4"/>
      <c r="B826" s="7">
        <v>2995009</v>
      </c>
      <c r="C826" s="6" t="s">
        <v>358</v>
      </c>
      <c r="D826" s="4"/>
      <c r="E826" s="7"/>
      <c r="F826" s="4">
        <v>60</v>
      </c>
      <c r="G826" s="4" t="str">
        <f>IF(I826="",SUMIFS([1]怪物表!$A:$A,[1]怪物表!$B:$B,C826,[1]怪物表!$C:$C,D826),"")</f>
        <v/>
      </c>
      <c r="H826" s="8" t="str">
        <f>IF(G826="","",INDEX([1]怪物表!$C:$C,MATCH(G826,[1]怪物表!$A:$A,0)))</f>
        <v/>
      </c>
      <c r="I826" s="4">
        <v>299501</v>
      </c>
      <c r="J826" s="4" t="str">
        <f>IF(I826="","",INDEX([1]怪物阵型表!$B:$B,MATCH(I826,[1]怪物阵型表!$A:$A,0)))</f>
        <v>冲锋阵型</v>
      </c>
      <c r="K826" s="4"/>
      <c r="L826" s="4"/>
      <c r="M826" s="4"/>
      <c r="N826" s="4"/>
      <c r="O826" s="4" t="str">
        <f>IF(N826="","",INDEX([2]物品表!$B:$B,MATCH(N826,[2]物品表!$A:$A,0)))</f>
        <v/>
      </c>
      <c r="P826" s="4"/>
      <c r="Q826" s="7" t="s">
        <v>309</v>
      </c>
      <c r="R826" s="7" t="s">
        <v>29</v>
      </c>
      <c r="S826" s="9">
        <v>1</v>
      </c>
      <c r="T826" s="4"/>
      <c r="U826" s="9">
        <v>0</v>
      </c>
      <c r="V826" s="4" t="str">
        <f t="shared" si="111"/>
        <v/>
      </c>
      <c r="W826" s="4"/>
      <c r="X826" s="4"/>
      <c r="Y826" s="4"/>
      <c r="Z826" s="28"/>
      <c r="AA826" s="77">
        <f>COUNTIF([3]经验升级表!$C:$C,"&lt;="&amp;SUMIFS($AB$4:AB826,$C$4:C826,C826))</f>
        <v>0</v>
      </c>
      <c r="AB826" s="77">
        <f>IFERROR(INDEX([1]怪物表!$U:$U,MATCH(G826,[1]怪物表!$A:$A,0),1)*S826/U826,0)*AC826</f>
        <v>0</v>
      </c>
      <c r="AC826" s="77">
        <f t="shared" si="109"/>
        <v>1</v>
      </c>
      <c r="AD826" s="77">
        <f>IFERROR(INDEX([1]怪物表!$J:$J,MATCH(G826,[1]怪物表!$A:$A,0),1),0)*AE826</f>
        <v>0</v>
      </c>
      <c r="AE826" s="77">
        <f t="shared" si="110"/>
        <v>0</v>
      </c>
    </row>
    <row r="827" spans="1:46" x14ac:dyDescent="0.45">
      <c r="A827" s="4"/>
      <c r="B827" s="7">
        <v>2995010</v>
      </c>
      <c r="C827" s="6" t="s">
        <v>358</v>
      </c>
      <c r="D827" s="4"/>
      <c r="E827" s="7"/>
      <c r="F827" s="4">
        <v>60</v>
      </c>
      <c r="G827" s="4" t="str">
        <f>IF(I827="",SUMIFS([1]怪物表!$A:$A,[1]怪物表!$B:$B,C827,[1]怪物表!$C:$C,D827),"")</f>
        <v/>
      </c>
      <c r="H827" s="8" t="str">
        <f>IF(G827="","",INDEX([1]怪物表!$C:$C,MATCH(G827,[1]怪物表!$A:$A,0)))</f>
        <v/>
      </c>
      <c r="I827" s="4">
        <v>299501</v>
      </c>
      <c r="J827" s="4" t="str">
        <f>IF(I827="","",INDEX([1]怪物阵型表!$B:$B,MATCH(I827,[1]怪物阵型表!$A:$A,0)))</f>
        <v>冲锋阵型</v>
      </c>
      <c r="K827" s="4"/>
      <c r="L827" s="4"/>
      <c r="M827" s="4"/>
      <c r="N827" s="4"/>
      <c r="O827" s="4" t="str">
        <f>IF(N827="","",INDEX([2]物品表!$B:$B,MATCH(N827,[2]物品表!$A:$A,0)))</f>
        <v/>
      </c>
      <c r="P827" s="4"/>
      <c r="Q827" s="7" t="s">
        <v>309</v>
      </c>
      <c r="R827" s="7" t="s">
        <v>29</v>
      </c>
      <c r="S827" s="9">
        <v>1</v>
      </c>
      <c r="T827" s="4"/>
      <c r="U827" s="9">
        <v>0</v>
      </c>
      <c r="V827" s="4" t="str">
        <f t="shared" si="111"/>
        <v/>
      </c>
      <c r="W827" s="4"/>
      <c r="X827" s="4"/>
      <c r="Y827" s="4"/>
      <c r="Z827" s="28"/>
      <c r="AA827" s="77">
        <f>COUNTIF([3]经验升级表!$C:$C,"&lt;="&amp;SUMIFS($AB$4:AB827,$C$4:C827,C827))</f>
        <v>0</v>
      </c>
      <c r="AB827" s="77">
        <f>IFERROR(INDEX([1]怪物表!$U:$U,MATCH(G827,[1]怪物表!$A:$A,0),1)*S827/U827,0)*AC827</f>
        <v>0</v>
      </c>
      <c r="AC827" s="77">
        <f t="shared" si="109"/>
        <v>1</v>
      </c>
      <c r="AD827" s="77">
        <f>IFERROR(INDEX([1]怪物表!$J:$J,MATCH(G827,[1]怪物表!$A:$A,0),1),0)*AE827</f>
        <v>0</v>
      </c>
      <c r="AE827" s="77">
        <f t="shared" si="110"/>
        <v>0</v>
      </c>
    </row>
    <row r="828" spans="1:46" x14ac:dyDescent="0.45">
      <c r="A828" s="4"/>
      <c r="B828" s="7">
        <v>2995011</v>
      </c>
      <c r="C828" s="6" t="s">
        <v>358</v>
      </c>
      <c r="D828" s="4"/>
      <c r="E828" s="7"/>
      <c r="F828" s="4">
        <v>70</v>
      </c>
      <c r="G828" s="4" t="str">
        <f>IF(I828="",SUMIFS([1]怪物表!$A:$A,[1]怪物表!$B:$B,C828,[1]怪物表!$C:$C,D828),"")</f>
        <v/>
      </c>
      <c r="H828" s="8" t="str">
        <f>IF(G828="","",INDEX([1]怪物表!$C:$C,MATCH(G828,[1]怪物表!$A:$A,0)))</f>
        <v/>
      </c>
      <c r="I828" s="4">
        <v>299501</v>
      </c>
      <c r="J828" s="4" t="str">
        <f>IF(I828="","",INDEX([1]怪物阵型表!$B:$B,MATCH(I828,[1]怪物阵型表!$A:$A,0)))</f>
        <v>冲锋阵型</v>
      </c>
      <c r="K828" s="4"/>
      <c r="L828" s="4"/>
      <c r="M828" s="4"/>
      <c r="N828" s="4"/>
      <c r="O828" s="4" t="str">
        <f>IF(N828="","",INDEX([2]物品表!$B:$B,MATCH(N828,[2]物品表!$A:$A,0)))</f>
        <v/>
      </c>
      <c r="P828" s="4"/>
      <c r="Q828" s="7" t="s">
        <v>309</v>
      </c>
      <c r="R828" s="7" t="s">
        <v>29</v>
      </c>
      <c r="S828" s="9">
        <v>1</v>
      </c>
      <c r="T828" s="4"/>
      <c r="U828" s="9">
        <v>0</v>
      </c>
      <c r="V828" s="4" t="str">
        <f t="shared" si="111"/>
        <v/>
      </c>
      <c r="W828" s="4"/>
      <c r="X828" s="4"/>
      <c r="Y828" s="4"/>
      <c r="Z828" s="28"/>
      <c r="AA828" s="77">
        <f>COUNTIF([3]经验升级表!$C:$C,"&lt;="&amp;SUMIFS($AB$4:AB828,$C$4:C828,C828))</f>
        <v>0</v>
      </c>
      <c r="AB828" s="77">
        <f>IFERROR(INDEX([1]怪物表!$U:$U,MATCH(G828,[1]怪物表!$A:$A,0),1)*S828/U828,0)*AC828</f>
        <v>0</v>
      </c>
      <c r="AC828" s="77">
        <f t="shared" si="109"/>
        <v>1</v>
      </c>
      <c r="AD828" s="77">
        <f>IFERROR(INDEX([1]怪物表!$J:$J,MATCH(G828,[1]怪物表!$A:$A,0),1),0)*AE828</f>
        <v>0</v>
      </c>
      <c r="AE828" s="77">
        <f t="shared" si="110"/>
        <v>0</v>
      </c>
    </row>
    <row r="829" spans="1:46" x14ac:dyDescent="0.45">
      <c r="A829" s="4"/>
      <c r="B829" s="7">
        <v>2995012</v>
      </c>
      <c r="C829" s="6" t="s">
        <v>358</v>
      </c>
      <c r="D829" s="4"/>
      <c r="E829" s="7"/>
      <c r="F829" s="4">
        <v>70</v>
      </c>
      <c r="G829" s="4" t="str">
        <f>IF(I829="",SUMIFS([1]怪物表!$A:$A,[1]怪物表!$B:$B,C829,[1]怪物表!$C:$C,D829),"")</f>
        <v/>
      </c>
      <c r="H829" s="8" t="str">
        <f>IF(G829="","",INDEX([1]怪物表!$C:$C,MATCH(G829,[1]怪物表!$A:$A,0)))</f>
        <v/>
      </c>
      <c r="I829" s="4">
        <v>299501</v>
      </c>
      <c r="J829" s="4" t="str">
        <f>IF(I829="","",INDEX([1]怪物阵型表!$B:$B,MATCH(I829,[1]怪物阵型表!$A:$A,0)))</f>
        <v>冲锋阵型</v>
      </c>
      <c r="K829" s="4"/>
      <c r="L829" s="4"/>
      <c r="M829" s="4"/>
      <c r="N829" s="4"/>
      <c r="O829" s="4" t="str">
        <f>IF(N829="","",INDEX([2]物品表!$B:$B,MATCH(N829,[2]物品表!$A:$A,0)))</f>
        <v/>
      </c>
      <c r="P829" s="4"/>
      <c r="Q829" s="7" t="s">
        <v>309</v>
      </c>
      <c r="R829" s="7" t="s">
        <v>29</v>
      </c>
      <c r="S829" s="9">
        <v>1</v>
      </c>
      <c r="T829" s="4"/>
      <c r="U829" s="9">
        <v>0</v>
      </c>
      <c r="V829" s="4" t="str">
        <f t="shared" si="111"/>
        <v/>
      </c>
      <c r="W829" s="4"/>
      <c r="X829" s="4"/>
      <c r="Y829" s="4"/>
      <c r="Z829" s="28"/>
      <c r="AA829" s="77">
        <f>COUNTIF([3]经验升级表!$C:$C,"&lt;="&amp;SUMIFS($AB$4:AB829,$C$4:C829,C829))</f>
        <v>0</v>
      </c>
      <c r="AB829" s="77">
        <f>IFERROR(INDEX([1]怪物表!$U:$U,MATCH(G829,[1]怪物表!$A:$A,0),1)*S829/U829,0)*AC829</f>
        <v>0</v>
      </c>
      <c r="AC829" s="77">
        <f t="shared" si="109"/>
        <v>1</v>
      </c>
      <c r="AD829" s="77">
        <f>IFERROR(INDEX([1]怪物表!$J:$J,MATCH(G829,[1]怪物表!$A:$A,0),1),0)*AE829</f>
        <v>0</v>
      </c>
      <c r="AE829" s="77">
        <f t="shared" si="110"/>
        <v>0</v>
      </c>
    </row>
    <row r="830" spans="1:46" x14ac:dyDescent="0.45">
      <c r="A830" s="4"/>
      <c r="B830" s="7">
        <v>2995013</v>
      </c>
      <c r="C830" s="6" t="s">
        <v>358</v>
      </c>
      <c r="D830" s="4" t="s">
        <v>166</v>
      </c>
      <c r="E830" s="7">
        <v>45</v>
      </c>
      <c r="F830" s="4" t="s">
        <v>32</v>
      </c>
      <c r="G830" s="4">
        <f>IF(I830="",SUMIFS([1]怪物表!$A:$A,[1]怪物表!$B:$B,C830,[1]怪物表!$C:$C,D830),"")</f>
        <v>1299504</v>
      </c>
      <c r="H830" s="8" t="str">
        <f>IF(G830="","",INDEX([1]怪物表!$C:$C,MATCH(G830,[1]怪物表!$A:$A,0)))</f>
        <v>剑兵1</v>
      </c>
      <c r="I830" s="4"/>
      <c r="J830" s="4" t="str">
        <f>IF(I830="","",INDEX([1]怪物阵型表!$B:$B,MATCH(I830,[1]怪物阵型表!$A:$A,0)))</f>
        <v/>
      </c>
      <c r="K830" s="4"/>
      <c r="L830" s="4"/>
      <c r="M830" s="4"/>
      <c r="N830" s="4"/>
      <c r="O830" s="4" t="str">
        <f>IF(N830="","",INDEX([2]物品表!$B:$B,MATCH(N830,[2]物品表!$A:$A,0)))</f>
        <v/>
      </c>
      <c r="P830" s="4"/>
      <c r="Q830" s="7" t="s">
        <v>31</v>
      </c>
      <c r="R830" s="7" t="s">
        <v>29</v>
      </c>
      <c r="S830" s="9">
        <f>INDEX('#怪物刷新配置索引'!$E:$E,MATCH(E830&amp;"-"&amp;F830,'#怪物刷新配置索引'!$D:$D,0),1)</f>
        <v>3</v>
      </c>
      <c r="T830" s="4"/>
      <c r="U830" s="9">
        <f>INDEX('#怪物刷新配置索引'!$F:$F,MATCH(E830&amp;"-"&amp;F830,'#怪物刷新配置索引'!$D:$D,0),1)</f>
        <v>2</v>
      </c>
      <c r="V830" s="4" t="str">
        <f t="shared" si="111"/>
        <v/>
      </c>
      <c r="W830" s="4"/>
      <c r="X830" s="4"/>
      <c r="Y830" s="4"/>
      <c r="Z830" s="28"/>
      <c r="AA830" s="77">
        <f>COUNTIF([3]经验升级表!$C:$C,"&lt;="&amp;SUMIFS($AB$4:AB830,$C$4:C830,C830))</f>
        <v>0</v>
      </c>
      <c r="AB830" s="77">
        <f>IFERROR(INDEX([1]怪物表!$U:$U,MATCH(G830,[1]怪物表!$A:$A,0),1)*S830/U830,0)*AC830</f>
        <v>0</v>
      </c>
      <c r="AC830" s="77">
        <f t="shared" si="109"/>
        <v>30</v>
      </c>
      <c r="AD830" s="77">
        <f>IFERROR(INDEX([1]怪物表!$J:$J,MATCH(G830,[1]怪物表!$A:$A,0),1),0)*AE830</f>
        <v>45</v>
      </c>
      <c r="AE830" s="77">
        <f t="shared" si="110"/>
        <v>45</v>
      </c>
    </row>
    <row r="831" spans="1:46" x14ac:dyDescent="0.45">
      <c r="A831" s="4"/>
      <c r="B831" s="7">
        <v>2995014</v>
      </c>
      <c r="C831" s="6" t="s">
        <v>358</v>
      </c>
      <c r="D831" s="4" t="s">
        <v>166</v>
      </c>
      <c r="E831" s="7">
        <v>50</v>
      </c>
      <c r="F831" s="4" t="s">
        <v>32</v>
      </c>
      <c r="G831" s="4">
        <f>IF(I831="",SUMIFS([1]怪物表!$A:$A,[1]怪物表!$B:$B,C831,[1]怪物表!$C:$C,D831),"")</f>
        <v>1299504</v>
      </c>
      <c r="H831" s="8" t="str">
        <f>IF(G831="","",INDEX([1]怪物表!$C:$C,MATCH(G831,[1]怪物表!$A:$A,0)))</f>
        <v>剑兵1</v>
      </c>
      <c r="I831" s="4"/>
      <c r="J831" s="4" t="str">
        <f>IF(I831="","",INDEX([1]怪物阵型表!$B:$B,MATCH(I831,[1]怪物阵型表!$A:$A,0)))</f>
        <v/>
      </c>
      <c r="K831" s="4"/>
      <c r="L831" s="4"/>
      <c r="M831" s="4"/>
      <c r="N831" s="4"/>
      <c r="O831" s="4" t="str">
        <f>IF(N831="","",INDEX([2]物品表!$B:$B,MATCH(N831,[2]物品表!$A:$A,0)))</f>
        <v/>
      </c>
      <c r="P831" s="4"/>
      <c r="Q831" s="7" t="s">
        <v>31</v>
      </c>
      <c r="R831" s="7" t="s">
        <v>29</v>
      </c>
      <c r="S831" s="9">
        <f>INDEX('#怪物刷新配置索引'!$E:$E,MATCH(E831&amp;"-"&amp;F831,'#怪物刷新配置索引'!$D:$D,0),1)</f>
        <v>5</v>
      </c>
      <c r="T831" s="4"/>
      <c r="U831" s="9">
        <f>INDEX('#怪物刷新配置索引'!$F:$F,MATCH(E831&amp;"-"&amp;F831,'#怪物刷新配置索引'!$D:$D,0),1)</f>
        <v>3</v>
      </c>
      <c r="V831" s="4" t="str">
        <f t="shared" si="111"/>
        <v/>
      </c>
      <c r="W831" s="4"/>
      <c r="X831" s="4"/>
      <c r="Y831" s="4"/>
      <c r="Z831" s="28"/>
      <c r="AA831" s="77">
        <f>COUNTIF([3]经验升级表!$C:$C,"&lt;="&amp;SUMIFS($AB$4:AB831,$C$4:C831,C831))</f>
        <v>0</v>
      </c>
      <c r="AB831" s="77">
        <f>IFERROR(INDEX([1]怪物表!$U:$U,MATCH(G831,[1]怪物表!$A:$A,0),1)*S831/U831,0)*AC831</f>
        <v>0</v>
      </c>
      <c r="AC831" s="77">
        <f t="shared" si="109"/>
        <v>30</v>
      </c>
      <c r="AD831" s="77">
        <f>IFERROR(INDEX([1]怪物表!$J:$J,MATCH(G831,[1]怪物表!$A:$A,0),1),0)*AE831</f>
        <v>50</v>
      </c>
      <c r="AE831" s="77">
        <f t="shared" si="110"/>
        <v>50</v>
      </c>
    </row>
    <row r="832" spans="1:46" x14ac:dyDescent="0.45">
      <c r="A832" s="4"/>
      <c r="B832" s="7">
        <v>2995015</v>
      </c>
      <c r="C832" s="6" t="s">
        <v>358</v>
      </c>
      <c r="D832" s="4" t="s">
        <v>167</v>
      </c>
      <c r="E832" s="7">
        <v>10</v>
      </c>
      <c r="F832" s="4" t="s">
        <v>32</v>
      </c>
      <c r="G832" s="4">
        <f>IF(I832="",SUMIFS([1]怪物表!$A:$A,[1]怪物表!$B:$B,C832,[1]怪物表!$C:$C,D832),"")</f>
        <v>1299506</v>
      </c>
      <c r="H832" s="8" t="str">
        <f>IF(G832="","",INDEX([1]怪物表!$C:$C,MATCH(G832,[1]怪物表!$A:$A,0)))</f>
        <v>骑兵1</v>
      </c>
      <c r="I832" s="4"/>
      <c r="J832" s="4" t="str">
        <f>IF(I832="","",INDEX([1]怪物阵型表!$B:$B,MATCH(I832,[1]怪物阵型表!$A:$A,0)))</f>
        <v/>
      </c>
      <c r="K832" s="4"/>
      <c r="L832" s="4"/>
      <c r="M832" s="4"/>
      <c r="N832" s="4"/>
      <c r="O832" s="4" t="str">
        <f>IF(N832="","",INDEX([2]物品表!$B:$B,MATCH(N832,[2]物品表!$A:$A,0)))</f>
        <v/>
      </c>
      <c r="P832" s="4"/>
      <c r="Q832" s="7" t="s">
        <v>31</v>
      </c>
      <c r="R832" s="7" t="s">
        <v>29</v>
      </c>
      <c r="S832" s="9">
        <f>INDEX('#怪物刷新配置索引'!$E:$E,MATCH(E832&amp;"-"&amp;F832,'#怪物刷新配置索引'!$D:$D,0),1)</f>
        <v>1</v>
      </c>
      <c r="T832" s="4"/>
      <c r="U832" s="9">
        <f>INDEX('#怪物刷新配置索引'!$F:$F,MATCH(E832&amp;"-"&amp;F832,'#怪物刷新配置索引'!$D:$D,0),1)</f>
        <v>3</v>
      </c>
      <c r="V832" s="4" t="str">
        <f t="shared" si="111"/>
        <v/>
      </c>
      <c r="W832" s="4"/>
      <c r="X832" s="4"/>
      <c r="Y832" s="4"/>
      <c r="Z832" s="28"/>
      <c r="AA832" s="77">
        <f>COUNTIF([3]经验升级表!$C:$C,"&lt;="&amp;SUMIFS($AB$4:AB832,$C$4:C832,C832))</f>
        <v>0</v>
      </c>
      <c r="AB832" s="77">
        <f>IFERROR(INDEX([1]怪物表!$U:$U,MATCH(G832,[1]怪物表!$A:$A,0),1)*S832/U832,0)*AC832</f>
        <v>0</v>
      </c>
      <c r="AC832" s="77">
        <f t="shared" si="109"/>
        <v>30</v>
      </c>
      <c r="AD832" s="77">
        <f>IFERROR(INDEX([1]怪物表!$J:$J,MATCH(G832,[1]怪物表!$A:$A,0),1),0)*AE832</f>
        <v>10</v>
      </c>
      <c r="AE832" s="77">
        <f t="shared" si="110"/>
        <v>10</v>
      </c>
    </row>
    <row r="833" spans="1:31" x14ac:dyDescent="0.45">
      <c r="A833" s="4"/>
      <c r="B833" s="7">
        <v>2995016</v>
      </c>
      <c r="C833" s="6" t="s">
        <v>358</v>
      </c>
      <c r="D833" s="4" t="s">
        <v>166</v>
      </c>
      <c r="E833" s="7">
        <v>45</v>
      </c>
      <c r="F833" s="4" t="s">
        <v>58</v>
      </c>
      <c r="G833" s="4">
        <f>IF(I833="",SUMIFS([1]怪物表!$A:$A,[1]怪物表!$B:$B,C833,[1]怪物表!$C:$C,D833),"")</f>
        <v>1299504</v>
      </c>
      <c r="H833" s="8" t="str">
        <f>IF(G833="","",INDEX([1]怪物表!$C:$C,MATCH(G833,[1]怪物表!$A:$A,0)))</f>
        <v>剑兵1</v>
      </c>
      <c r="I833" s="4"/>
      <c r="J833" s="4" t="str">
        <f>IF(I833="","",INDEX([1]怪物阵型表!$B:$B,MATCH(I833,[1]怪物阵型表!$A:$A,0)))</f>
        <v/>
      </c>
      <c r="K833" s="4"/>
      <c r="L833" s="4"/>
      <c r="M833" s="4"/>
      <c r="N833" s="4"/>
      <c r="O833" s="4" t="str">
        <f>IF(N833="","",INDEX([2]物品表!$B:$B,MATCH(N833,[2]物品表!$A:$A,0)))</f>
        <v/>
      </c>
      <c r="P833" s="4"/>
      <c r="Q833" s="7" t="s">
        <v>31</v>
      </c>
      <c r="R833" s="7" t="s">
        <v>29</v>
      </c>
      <c r="S833" s="9">
        <f>INDEX('#怪物刷新配置索引'!$E:$E,MATCH(E833&amp;"-"&amp;F833,'#怪物刷新配置索引'!$D:$D,0),1)</f>
        <v>3</v>
      </c>
      <c r="T833" s="4"/>
      <c r="U833" s="9">
        <f>INDEX('#怪物刷新配置索引'!$F:$F,MATCH(E833&amp;"-"&amp;F833,'#怪物刷新配置索引'!$D:$D,0),1)</f>
        <v>2</v>
      </c>
      <c r="V833" s="4" t="str">
        <f t="shared" si="111"/>
        <v/>
      </c>
      <c r="W833" s="4"/>
      <c r="X833" s="4"/>
      <c r="Y833" s="4"/>
      <c r="Z833" s="28"/>
      <c r="AA833" s="77">
        <f>COUNTIF([3]经验升级表!$C:$C,"&lt;="&amp;SUMIFS($AB$4:AB833,$C$4:C833,C833))</f>
        <v>0</v>
      </c>
      <c r="AB833" s="77">
        <f>IFERROR(INDEX([1]怪物表!$U:$U,MATCH(G833,[1]怪物表!$A:$A,0),1)*S833/U833,0)*AC833</f>
        <v>0</v>
      </c>
      <c r="AC833" s="77">
        <f t="shared" si="109"/>
        <v>30</v>
      </c>
      <c r="AD833" s="77">
        <f>IFERROR(INDEX([1]怪物表!$J:$J,MATCH(G833,[1]怪物表!$A:$A,0),1),0)*AE833</f>
        <v>45</v>
      </c>
      <c r="AE833" s="77">
        <f t="shared" si="110"/>
        <v>45</v>
      </c>
    </row>
    <row r="834" spans="1:31" x14ac:dyDescent="0.45">
      <c r="A834" s="4"/>
      <c r="B834" s="7">
        <v>2995017</v>
      </c>
      <c r="C834" s="6" t="s">
        <v>358</v>
      </c>
      <c r="D834" s="4" t="s">
        <v>166</v>
      </c>
      <c r="E834" s="7">
        <v>60</v>
      </c>
      <c r="F834" s="4" t="s">
        <v>58</v>
      </c>
      <c r="G834" s="4">
        <f>IF(I834="",SUMIFS([1]怪物表!$A:$A,[1]怪物表!$B:$B,C834,[1]怪物表!$C:$C,D834),"")</f>
        <v>1299504</v>
      </c>
      <c r="H834" s="8" t="str">
        <f>IF(G834="","",INDEX([1]怪物表!$C:$C,MATCH(G834,[1]怪物表!$A:$A,0)))</f>
        <v>剑兵1</v>
      </c>
      <c r="I834" s="4"/>
      <c r="J834" s="4" t="str">
        <f>IF(I834="","",INDEX([1]怪物阵型表!$B:$B,MATCH(I834,[1]怪物阵型表!$A:$A,0)))</f>
        <v/>
      </c>
      <c r="K834" s="4"/>
      <c r="L834" s="4"/>
      <c r="M834" s="4"/>
      <c r="N834" s="4"/>
      <c r="O834" s="4" t="str">
        <f>IF(N834="","",INDEX([2]物品表!$B:$B,MATCH(N834,[2]物品表!$A:$A,0)))</f>
        <v/>
      </c>
      <c r="P834" s="4"/>
      <c r="Q834" s="7" t="s">
        <v>31</v>
      </c>
      <c r="R834" s="7" t="s">
        <v>29</v>
      </c>
      <c r="S834" s="9">
        <f>INDEX('#怪物刷新配置索引'!$E:$E,MATCH(E834&amp;"-"&amp;F834,'#怪物刷新配置索引'!$D:$D,0),1)</f>
        <v>2</v>
      </c>
      <c r="T834" s="4"/>
      <c r="U834" s="9">
        <f>INDEX('#怪物刷新配置索引'!$F:$F,MATCH(E834&amp;"-"&amp;F834,'#怪物刷新配置索引'!$D:$D,0),1)</f>
        <v>1</v>
      </c>
      <c r="V834" s="4" t="str">
        <f t="shared" si="111"/>
        <v/>
      </c>
      <c r="W834" s="4"/>
      <c r="X834" s="4"/>
      <c r="Y834" s="4"/>
      <c r="Z834" s="28"/>
      <c r="AA834" s="77">
        <f>COUNTIF([3]经验升级表!$C:$C,"&lt;="&amp;SUMIFS($AB$4:AB834,$C$4:C834,C834))</f>
        <v>0</v>
      </c>
      <c r="AB834" s="77">
        <f>IFERROR(INDEX([1]怪物表!$U:$U,MATCH(G834,[1]怪物表!$A:$A,0),1)*S834/U834,0)*AC834</f>
        <v>0</v>
      </c>
      <c r="AC834" s="77">
        <f t="shared" si="109"/>
        <v>30</v>
      </c>
      <c r="AD834" s="77">
        <f>IFERROR(INDEX([1]怪物表!$J:$J,MATCH(G834,[1]怪物表!$A:$A,0),1),0)*AE834</f>
        <v>60</v>
      </c>
      <c r="AE834" s="77">
        <f t="shared" si="110"/>
        <v>60</v>
      </c>
    </row>
    <row r="835" spans="1:31" x14ac:dyDescent="0.45">
      <c r="A835" s="4"/>
      <c r="B835" s="7">
        <v>2995018</v>
      </c>
      <c r="C835" s="6" t="s">
        <v>358</v>
      </c>
      <c r="D835" s="4" t="s">
        <v>167</v>
      </c>
      <c r="E835" s="7">
        <v>10</v>
      </c>
      <c r="F835" s="4" t="s">
        <v>58</v>
      </c>
      <c r="G835" s="4">
        <f>IF(I835="",SUMIFS([1]怪物表!$A:$A,[1]怪物表!$B:$B,C835,[1]怪物表!$C:$C,D835),"")</f>
        <v>1299506</v>
      </c>
      <c r="H835" s="8" t="str">
        <f>IF(G835="","",INDEX([1]怪物表!$C:$C,MATCH(G835,[1]怪物表!$A:$A,0)))</f>
        <v>骑兵1</v>
      </c>
      <c r="I835" s="4"/>
      <c r="J835" s="4" t="str">
        <f>IF(I835="","",INDEX([1]怪物阵型表!$B:$B,MATCH(I835,[1]怪物阵型表!$A:$A,0)))</f>
        <v/>
      </c>
      <c r="K835" s="4"/>
      <c r="L835" s="4"/>
      <c r="M835" s="4"/>
      <c r="N835" s="4"/>
      <c r="O835" s="4" t="str">
        <f>IF(N835="","",INDEX([2]物品表!$B:$B,MATCH(N835,[2]物品表!$A:$A,0)))</f>
        <v/>
      </c>
      <c r="P835" s="4"/>
      <c r="Q835" s="7" t="s">
        <v>31</v>
      </c>
      <c r="R835" s="7" t="s">
        <v>29</v>
      </c>
      <c r="S835" s="9">
        <f>INDEX('#怪物刷新配置索引'!$E:$E,MATCH(E835&amp;"-"&amp;F835,'#怪物刷新配置索引'!$D:$D,0),1)</f>
        <v>2</v>
      </c>
      <c r="T835" s="4"/>
      <c r="U835" s="9">
        <f>INDEX('#怪物刷新配置索引'!$F:$F,MATCH(E835&amp;"-"&amp;F835,'#怪物刷新配置索引'!$D:$D,0),1)</f>
        <v>6</v>
      </c>
      <c r="V835" s="4" t="str">
        <f t="shared" si="111"/>
        <v/>
      </c>
      <c r="W835" s="4"/>
      <c r="X835" s="4"/>
      <c r="Y835" s="4"/>
      <c r="Z835" s="28"/>
      <c r="AA835" s="77">
        <f>COUNTIF([3]经验升级表!$C:$C,"&lt;="&amp;SUMIFS($AB$4:AB835,$C$4:C835,C835))</f>
        <v>0</v>
      </c>
      <c r="AB835" s="77">
        <f>IFERROR(INDEX([1]怪物表!$U:$U,MATCH(G835,[1]怪物表!$A:$A,0),1)*S835/U835,0)*AC835</f>
        <v>0</v>
      </c>
      <c r="AC835" s="77">
        <f t="shared" si="109"/>
        <v>30</v>
      </c>
      <c r="AD835" s="77">
        <f>IFERROR(INDEX([1]怪物表!$J:$J,MATCH(G835,[1]怪物表!$A:$A,0),1),0)*AE835</f>
        <v>10</v>
      </c>
      <c r="AE835" s="77">
        <f t="shared" si="110"/>
        <v>10</v>
      </c>
    </row>
    <row r="836" spans="1:31" x14ac:dyDescent="0.45">
      <c r="A836" s="4"/>
      <c r="B836" s="7">
        <v>2995019</v>
      </c>
      <c r="C836" s="6" t="s">
        <v>358</v>
      </c>
      <c r="D836" s="4" t="s">
        <v>125</v>
      </c>
      <c r="E836" s="7">
        <v>45</v>
      </c>
      <c r="F836" s="4" t="s">
        <v>38</v>
      </c>
      <c r="G836" s="4">
        <f>IF(I836="",SUMIFS([1]怪物表!$A:$A,[1]怪物表!$B:$B,C836,[1]怪物表!$C:$C,D836),"")</f>
        <v>1299503</v>
      </c>
      <c r="H836" s="8" t="str">
        <f>IF(G836="","",INDEX([1]怪物表!$C:$C,MATCH(G836,[1]怪物表!$A:$A,0)))</f>
        <v>小熊</v>
      </c>
      <c r="I836" s="4"/>
      <c r="J836" s="4" t="str">
        <f>IF(I836="","",INDEX([1]怪物阵型表!$B:$B,MATCH(I836,[1]怪物阵型表!$A:$A,0)))</f>
        <v/>
      </c>
      <c r="K836" s="4"/>
      <c r="L836" s="4"/>
      <c r="M836" s="4"/>
      <c r="N836" s="4"/>
      <c r="O836" s="4" t="str">
        <f>IF(N836="","",INDEX([2]物品表!$B:$B,MATCH(N836,[2]物品表!$A:$A,0)))</f>
        <v/>
      </c>
      <c r="P836" s="4"/>
      <c r="Q836" s="7" t="s">
        <v>31</v>
      </c>
      <c r="R836" s="7" t="s">
        <v>29</v>
      </c>
      <c r="S836" s="9">
        <f>INDEX('#怪物刷新配置索引'!$E:$E,MATCH(E836&amp;"-"&amp;F836,'#怪物刷新配置索引'!$D:$D,0),1)</f>
        <v>3</v>
      </c>
      <c r="T836" s="4"/>
      <c r="U836" s="9">
        <f>INDEX('#怪物刷新配置索引'!$F:$F,MATCH(E836&amp;"-"&amp;F836,'#怪物刷新配置索引'!$D:$D,0),1)</f>
        <v>2</v>
      </c>
      <c r="V836" s="4" t="str">
        <f t="shared" si="111"/>
        <v/>
      </c>
      <c r="W836" s="4"/>
      <c r="X836" s="4"/>
      <c r="Y836" s="4"/>
      <c r="Z836" s="28"/>
      <c r="AA836" s="77">
        <f>COUNTIF([3]经验升级表!$C:$C,"&lt;="&amp;SUMIFS($AB$4:AB836,$C$4:C836,C836))</f>
        <v>0</v>
      </c>
      <c r="AB836" s="77">
        <f>IFERROR(INDEX([1]怪物表!$U:$U,MATCH(G836,[1]怪物表!$A:$A,0),1)*S836/U836,0)*AC836</f>
        <v>0</v>
      </c>
      <c r="AC836" s="77">
        <f t="shared" si="109"/>
        <v>30</v>
      </c>
      <c r="AD836" s="77">
        <f>IFERROR(INDEX([1]怪物表!$J:$J,MATCH(G836,[1]怪物表!$A:$A,0),1),0)*AE836</f>
        <v>45</v>
      </c>
      <c r="AE836" s="77">
        <f t="shared" si="110"/>
        <v>45</v>
      </c>
    </row>
    <row r="837" spans="1:31" x14ac:dyDescent="0.45">
      <c r="A837" s="4"/>
      <c r="B837" s="7">
        <v>2995020</v>
      </c>
      <c r="C837" s="6" t="s">
        <v>358</v>
      </c>
      <c r="D837" s="4" t="s">
        <v>125</v>
      </c>
      <c r="E837" s="7">
        <v>45</v>
      </c>
      <c r="F837" s="4" t="s">
        <v>38</v>
      </c>
      <c r="G837" s="4">
        <f>IF(I837="",SUMIFS([1]怪物表!$A:$A,[1]怪物表!$B:$B,C837,[1]怪物表!$C:$C,D837),"")</f>
        <v>1299503</v>
      </c>
      <c r="H837" s="8" t="str">
        <f>IF(G837="","",INDEX([1]怪物表!$C:$C,MATCH(G837,[1]怪物表!$A:$A,0)))</f>
        <v>小熊</v>
      </c>
      <c r="I837" s="4"/>
      <c r="J837" s="4" t="str">
        <f>IF(I837="","",INDEX([1]怪物阵型表!$B:$B,MATCH(I837,[1]怪物阵型表!$A:$A,0)))</f>
        <v/>
      </c>
      <c r="K837" s="4"/>
      <c r="L837" s="4"/>
      <c r="M837" s="4"/>
      <c r="N837" s="4"/>
      <c r="O837" s="4" t="str">
        <f>IF(N837="","",INDEX([2]物品表!$B:$B,MATCH(N837,[2]物品表!$A:$A,0)))</f>
        <v/>
      </c>
      <c r="P837" s="4"/>
      <c r="Q837" s="7" t="s">
        <v>31</v>
      </c>
      <c r="R837" s="7" t="s">
        <v>29</v>
      </c>
      <c r="S837" s="9">
        <f>INDEX('#怪物刷新配置索引'!$E:$E,MATCH(E837&amp;"-"&amp;F837,'#怪物刷新配置索引'!$D:$D,0),1)</f>
        <v>3</v>
      </c>
      <c r="T837" s="4"/>
      <c r="U837" s="9">
        <f>INDEX('#怪物刷新配置索引'!$F:$F,MATCH(E837&amp;"-"&amp;F837,'#怪物刷新配置索引'!$D:$D,0),1)</f>
        <v>2</v>
      </c>
      <c r="V837" s="4" t="str">
        <f t="shared" si="111"/>
        <v/>
      </c>
      <c r="W837" s="4"/>
      <c r="X837" s="4"/>
      <c r="Y837" s="4"/>
      <c r="Z837" s="28"/>
      <c r="AA837" s="77">
        <f>COUNTIF([3]经验升级表!$C:$C,"&lt;="&amp;SUMIFS($AB$4:AB837,$C$4:C837,C837))</f>
        <v>0</v>
      </c>
      <c r="AB837" s="77">
        <f>IFERROR(INDEX([1]怪物表!$U:$U,MATCH(G837,[1]怪物表!$A:$A,0),1)*S837/U837,0)*AC837</f>
        <v>0</v>
      </c>
      <c r="AC837" s="77">
        <f t="shared" si="109"/>
        <v>30</v>
      </c>
      <c r="AD837" s="77">
        <f>IFERROR(INDEX([1]怪物表!$J:$J,MATCH(G837,[1]怪物表!$A:$A,0),1),0)*AE837</f>
        <v>45</v>
      </c>
      <c r="AE837" s="77">
        <f t="shared" si="110"/>
        <v>45</v>
      </c>
    </row>
    <row r="838" spans="1:31" x14ac:dyDescent="0.45">
      <c r="A838" s="4"/>
      <c r="B838" s="7">
        <v>2995021</v>
      </c>
      <c r="C838" s="6" t="s">
        <v>358</v>
      </c>
      <c r="D838" s="4" t="s">
        <v>125</v>
      </c>
      <c r="E838" s="7">
        <v>30</v>
      </c>
      <c r="F838" s="4" t="s">
        <v>38</v>
      </c>
      <c r="G838" s="4">
        <f>IF(I838="",SUMIFS([1]怪物表!$A:$A,[1]怪物表!$B:$B,C838,[1]怪物表!$C:$C,D838),"")</f>
        <v>1299503</v>
      </c>
      <c r="H838" s="8" t="str">
        <f>IF(G838="","",INDEX([1]怪物表!$C:$C,MATCH(G838,[1]怪物表!$A:$A,0)))</f>
        <v>小熊</v>
      </c>
      <c r="I838" s="4"/>
      <c r="J838" s="4" t="str">
        <f>IF(I838="","",INDEX([1]怪物阵型表!$B:$B,MATCH(I838,[1]怪物阵型表!$A:$A,0)))</f>
        <v/>
      </c>
      <c r="K838" s="4"/>
      <c r="L838" s="4"/>
      <c r="M838" s="4"/>
      <c r="N838" s="4"/>
      <c r="O838" s="4" t="str">
        <f>IF(N838="","",INDEX([2]物品表!$B:$B,MATCH(N838,[2]物品表!$A:$A,0)))</f>
        <v/>
      </c>
      <c r="P838" s="4"/>
      <c r="Q838" s="7" t="s">
        <v>31</v>
      </c>
      <c r="R838" s="7" t="s">
        <v>29</v>
      </c>
      <c r="S838" s="9">
        <f>INDEX('#怪物刷新配置索引'!$E:$E,MATCH(E838&amp;"-"&amp;F838,'#怪物刷新配置索引'!$D:$D,0),1)</f>
        <v>2</v>
      </c>
      <c r="T838" s="4"/>
      <c r="U838" s="9">
        <f>INDEX('#怪物刷新配置索引'!$F:$F,MATCH(E838&amp;"-"&amp;F838,'#怪物刷新配置索引'!$D:$D,0),1)</f>
        <v>2</v>
      </c>
      <c r="V838" s="4" t="str">
        <f t="shared" si="111"/>
        <v/>
      </c>
      <c r="W838" s="4"/>
      <c r="X838" s="4"/>
      <c r="Y838" s="4"/>
      <c r="Z838" s="28"/>
      <c r="AA838" s="77">
        <f>COUNTIF([3]经验升级表!$C:$C,"&lt;="&amp;SUMIFS($AB$4:AB838,$C$4:C838,C838))</f>
        <v>0</v>
      </c>
      <c r="AB838" s="77">
        <f>IFERROR(INDEX([1]怪物表!$U:$U,MATCH(G838,[1]怪物表!$A:$A,0),1)*S838/U838,0)*AC838</f>
        <v>0</v>
      </c>
      <c r="AC838" s="77">
        <f t="shared" si="109"/>
        <v>30</v>
      </c>
      <c r="AD838" s="77">
        <f>IFERROR(INDEX([1]怪物表!$J:$J,MATCH(G838,[1]怪物表!$A:$A,0),1),0)*AE838</f>
        <v>30</v>
      </c>
      <c r="AE838" s="77">
        <f t="shared" si="110"/>
        <v>30</v>
      </c>
    </row>
    <row r="839" spans="1:31" x14ac:dyDescent="0.45">
      <c r="A839" s="4"/>
      <c r="B839" s="7">
        <v>2995022</v>
      </c>
      <c r="C839" s="6" t="s">
        <v>358</v>
      </c>
      <c r="D839" s="4" t="s">
        <v>167</v>
      </c>
      <c r="E839" s="7">
        <v>10</v>
      </c>
      <c r="F839" s="4" t="s">
        <v>38</v>
      </c>
      <c r="G839" s="4">
        <f>IF(I839="",SUMIFS([1]怪物表!$A:$A,[1]怪物表!$B:$B,C839,[1]怪物表!$C:$C,D839),"")</f>
        <v>1299506</v>
      </c>
      <c r="H839" s="8" t="str">
        <f>IF(G839="","",INDEX([1]怪物表!$C:$C,MATCH(G839,[1]怪物表!$A:$A,0)))</f>
        <v>骑兵1</v>
      </c>
      <c r="I839" s="4"/>
      <c r="J839" s="4" t="str">
        <f>IF(I839="","",INDEX([1]怪物阵型表!$B:$B,MATCH(I839,[1]怪物阵型表!$A:$A,0)))</f>
        <v/>
      </c>
      <c r="K839" s="4"/>
      <c r="L839" s="4"/>
      <c r="M839" s="4"/>
      <c r="N839" s="4"/>
      <c r="O839" s="4" t="str">
        <f>IF(N839="","",INDEX([2]物品表!$B:$B,MATCH(N839,[2]物品表!$A:$A,0)))</f>
        <v/>
      </c>
      <c r="P839" s="4"/>
      <c r="Q839" s="7" t="s">
        <v>31</v>
      </c>
      <c r="R839" s="7" t="s">
        <v>29</v>
      </c>
      <c r="S839" s="9">
        <f>INDEX('#怪物刷新配置索引'!$E:$E,MATCH(E839&amp;"-"&amp;F839,'#怪物刷新配置索引'!$D:$D,0),1)</f>
        <v>2</v>
      </c>
      <c r="T839" s="4"/>
      <c r="U839" s="9">
        <f>INDEX('#怪物刷新配置索引'!$F:$F,MATCH(E839&amp;"-"&amp;F839,'#怪物刷新配置索引'!$D:$D,0),1)</f>
        <v>6</v>
      </c>
      <c r="V839" s="4" t="str">
        <f t="shared" si="111"/>
        <v/>
      </c>
      <c r="W839" s="4"/>
      <c r="X839" s="4"/>
      <c r="Y839" s="4"/>
      <c r="Z839" s="28"/>
      <c r="AA839" s="77">
        <f>COUNTIF([3]经验升级表!$C:$C,"&lt;="&amp;SUMIFS($AB$4:AB839,$C$4:C839,C839))</f>
        <v>0</v>
      </c>
      <c r="AB839" s="77">
        <f>IFERROR(INDEX([1]怪物表!$U:$U,MATCH(G839,[1]怪物表!$A:$A,0),1)*S839/U839,0)*AC839</f>
        <v>0</v>
      </c>
      <c r="AC839" s="77">
        <f t="shared" si="109"/>
        <v>30</v>
      </c>
      <c r="AD839" s="77">
        <f>IFERROR(INDEX([1]怪物表!$J:$J,MATCH(G839,[1]怪物表!$A:$A,0),1),0)*AE839</f>
        <v>10</v>
      </c>
      <c r="AE839" s="77">
        <f t="shared" si="110"/>
        <v>10</v>
      </c>
    </row>
    <row r="840" spans="1:31" s="46" customFormat="1" x14ac:dyDescent="0.45">
      <c r="A840" s="20"/>
      <c r="B840" s="21">
        <v>2995023</v>
      </c>
      <c r="C840" s="22" t="s">
        <v>358</v>
      </c>
      <c r="D840" s="20" t="s">
        <v>171</v>
      </c>
      <c r="E840" s="21"/>
      <c r="F840" s="20">
        <v>150</v>
      </c>
      <c r="G840" s="20">
        <f>IF(I840="",SUMIFS([1]怪物表!$A:$A,[1]怪物表!$B:$B,C840,[1]怪物表!$C:$C,D840),"")</f>
        <v>1299511</v>
      </c>
      <c r="H840" s="23" t="str">
        <f>IF(G840="","",INDEX([1]怪物表!$C:$C,MATCH(G840,[1]怪物表!$A:$A,0)))</f>
        <v>大熊</v>
      </c>
      <c r="I840" s="20" t="s">
        <v>54</v>
      </c>
      <c r="J840" s="20" t="str">
        <f>IF(I840="","",INDEX([1]怪物阵型表!$B:$B,MATCH(I840,[1]怪物阵型表!$A:$A,0)))</f>
        <v/>
      </c>
      <c r="K840" s="20"/>
      <c r="L840" s="20"/>
      <c r="M840" s="20"/>
      <c r="N840" s="20"/>
      <c r="O840" s="20" t="str">
        <f>IF(N840="","",INDEX([2]物品表!$B:$B,MATCH(N840,[2]物品表!$A:$A,0)))</f>
        <v/>
      </c>
      <c r="P840" s="20"/>
      <c r="Q840" s="21" t="s">
        <v>120</v>
      </c>
      <c r="R840" s="21" t="s">
        <v>29</v>
      </c>
      <c r="S840" s="24">
        <v>1</v>
      </c>
      <c r="T840" s="20"/>
      <c r="U840" s="24">
        <v>0</v>
      </c>
      <c r="V840" s="20" t="str">
        <f t="shared" si="111"/>
        <v/>
      </c>
      <c r="W840" s="20"/>
      <c r="X840" s="20"/>
      <c r="Y840" s="20"/>
      <c r="Z840" s="79"/>
      <c r="AA840" s="79">
        <f>COUNTIF([3]经验升级表!$C:$C,"&lt;="&amp;SUMIFS($AB$4:AB840,$C$4:C840,C840))</f>
        <v>0</v>
      </c>
      <c r="AB840" s="79">
        <f>IFERROR(INDEX([1]怪物表!$U:$U,MATCH(G840,[1]怪物表!$A:$A,0),1)*S840/U840,0)*AC840</f>
        <v>0</v>
      </c>
      <c r="AC840" s="79">
        <f t="shared" si="109"/>
        <v>1</v>
      </c>
      <c r="AD840" s="79">
        <f>IFERROR(INDEX([1]怪物表!$J:$J,MATCH(G840,[1]怪物表!$A:$A,0),1),0)*AE840</f>
        <v>0</v>
      </c>
      <c r="AE840" s="79">
        <f t="shared" si="110"/>
        <v>0</v>
      </c>
    </row>
    <row r="841" spans="1:31" x14ac:dyDescent="0.45">
      <c r="A841" s="4"/>
      <c r="B841" s="7">
        <v>2995024</v>
      </c>
      <c r="C841" s="6" t="s">
        <v>358</v>
      </c>
      <c r="D841" s="4" t="s">
        <v>125</v>
      </c>
      <c r="E841" s="7">
        <v>45</v>
      </c>
      <c r="F841" s="4" t="s">
        <v>39</v>
      </c>
      <c r="G841" s="4">
        <f>IF(I841="",SUMIFS([1]怪物表!$A:$A,[1]怪物表!$B:$B,C841,[1]怪物表!$C:$C,D841),"")</f>
        <v>1299503</v>
      </c>
      <c r="H841" s="8" t="str">
        <f>IF(G841="","",INDEX([1]怪物表!$C:$C,MATCH(G841,[1]怪物表!$A:$A,0)))</f>
        <v>小熊</v>
      </c>
      <c r="I841" s="4"/>
      <c r="J841" s="4" t="str">
        <f>IF(I841="","",INDEX([1]怪物阵型表!$B:$B,MATCH(I841,[1]怪物阵型表!$A:$A,0)))</f>
        <v/>
      </c>
      <c r="K841" s="4"/>
      <c r="L841" s="4"/>
      <c r="M841" s="4"/>
      <c r="N841" s="4"/>
      <c r="O841" s="4" t="str">
        <f>IF(N841="","",INDEX([2]物品表!$B:$B,MATCH(N841,[2]物品表!$A:$A,0)))</f>
        <v/>
      </c>
      <c r="P841" s="4"/>
      <c r="Q841" s="7" t="s">
        <v>31</v>
      </c>
      <c r="R841" s="7" t="s">
        <v>29</v>
      </c>
      <c r="S841" s="9">
        <f>INDEX('#怪物刷新配置索引'!$E:$E,MATCH(E841&amp;"-"&amp;F841,'#怪物刷新配置索引'!$D:$D,0),1)</f>
        <v>3</v>
      </c>
      <c r="T841" s="4"/>
      <c r="U841" s="9">
        <f>INDEX('#怪物刷新配置索引'!$F:$F,MATCH(E841&amp;"-"&amp;F841,'#怪物刷新配置索引'!$D:$D,0),1)</f>
        <v>2</v>
      </c>
      <c r="V841" s="4" t="str">
        <f t="shared" si="111"/>
        <v/>
      </c>
      <c r="W841" s="4"/>
      <c r="X841" s="4"/>
      <c r="Y841" s="4"/>
      <c r="Z841" s="28"/>
      <c r="AA841" s="77">
        <f>COUNTIF([3]经验升级表!$C:$C,"&lt;="&amp;SUMIFS($AB$4:AB841,$C$4:C841,C841))</f>
        <v>0</v>
      </c>
      <c r="AB841" s="77">
        <f>IFERROR(INDEX([1]怪物表!$U:$U,MATCH(G841,[1]怪物表!$A:$A,0),1)*S841/U841,0)*AC841</f>
        <v>0</v>
      </c>
      <c r="AC841" s="77">
        <f t="shared" si="109"/>
        <v>30</v>
      </c>
      <c r="AD841" s="77">
        <f>IFERROR(INDEX([1]怪物表!$J:$J,MATCH(G841,[1]怪物表!$A:$A,0),1),0)*AE841</f>
        <v>45</v>
      </c>
      <c r="AE841" s="77">
        <f t="shared" si="110"/>
        <v>45</v>
      </c>
    </row>
    <row r="842" spans="1:31" x14ac:dyDescent="0.45">
      <c r="A842" s="4"/>
      <c r="B842" s="7">
        <v>2995025</v>
      </c>
      <c r="C842" s="6" t="s">
        <v>358</v>
      </c>
      <c r="D842" s="4" t="s">
        <v>125</v>
      </c>
      <c r="E842" s="7">
        <v>10</v>
      </c>
      <c r="F842" s="4" t="s">
        <v>39</v>
      </c>
      <c r="G842" s="4">
        <f>IF(I842="",SUMIFS([1]怪物表!$A:$A,[1]怪物表!$B:$B,C842,[1]怪物表!$C:$C,D842),"")</f>
        <v>1299503</v>
      </c>
      <c r="H842" s="8" t="str">
        <f>IF(G842="","",INDEX([1]怪物表!$C:$C,MATCH(G842,[1]怪物表!$A:$A,0)))</f>
        <v>小熊</v>
      </c>
      <c r="I842" s="4"/>
      <c r="J842" s="4" t="str">
        <f>IF(I842="","",INDEX([1]怪物阵型表!$B:$B,MATCH(I842,[1]怪物阵型表!$A:$A,0)))</f>
        <v/>
      </c>
      <c r="K842" s="4"/>
      <c r="L842" s="4"/>
      <c r="M842" s="4"/>
      <c r="N842" s="4"/>
      <c r="O842" s="4" t="str">
        <f>IF(N842="","",INDEX([2]物品表!$B:$B,MATCH(N842,[2]物品表!$A:$A,0)))</f>
        <v/>
      </c>
      <c r="P842" s="4"/>
      <c r="Q842" s="7" t="s">
        <v>31</v>
      </c>
      <c r="R842" s="7" t="s">
        <v>29</v>
      </c>
      <c r="S842" s="9">
        <f>INDEX('#怪物刷新配置索引'!$E:$E,MATCH(E842&amp;"-"&amp;F842,'#怪物刷新配置索引'!$D:$D,0),1)</f>
        <v>2</v>
      </c>
      <c r="T842" s="4"/>
      <c r="U842" s="9">
        <f>INDEX('#怪物刷新配置索引'!$F:$F,MATCH(E842&amp;"-"&amp;F842,'#怪物刷新配置索引'!$D:$D,0),1)</f>
        <v>6</v>
      </c>
      <c r="V842" s="4" t="str">
        <f t="shared" si="111"/>
        <v/>
      </c>
      <c r="W842" s="4"/>
      <c r="X842" s="4"/>
      <c r="Y842" s="4"/>
      <c r="Z842" s="28"/>
      <c r="AA842" s="77">
        <f>COUNTIF([3]经验升级表!$C:$C,"&lt;="&amp;SUMIFS($AB$4:AB842,$C$4:C842,C842))</f>
        <v>0</v>
      </c>
      <c r="AB842" s="77">
        <f>IFERROR(INDEX([1]怪物表!$U:$U,MATCH(G842,[1]怪物表!$A:$A,0),1)*S842/U842,0)*AC842</f>
        <v>0</v>
      </c>
      <c r="AC842" s="77">
        <f t="shared" si="109"/>
        <v>30</v>
      </c>
      <c r="AD842" s="77">
        <f>IFERROR(INDEX([1]怪物表!$J:$J,MATCH(G842,[1]怪物表!$A:$A,0),1),0)*AE842</f>
        <v>10</v>
      </c>
      <c r="AE842" s="77">
        <f t="shared" si="110"/>
        <v>10</v>
      </c>
    </row>
    <row r="843" spans="1:31" x14ac:dyDescent="0.45">
      <c r="A843" s="4"/>
      <c r="B843" s="7">
        <v>2995026</v>
      </c>
      <c r="C843" s="6" t="s">
        <v>358</v>
      </c>
      <c r="D843" s="4" t="s">
        <v>125</v>
      </c>
      <c r="E843" s="7">
        <v>60</v>
      </c>
      <c r="F843" s="4" t="s">
        <v>39</v>
      </c>
      <c r="G843" s="4">
        <f>IF(I843="",SUMIFS([1]怪物表!$A:$A,[1]怪物表!$B:$B,C843,[1]怪物表!$C:$C,D843),"")</f>
        <v>1299503</v>
      </c>
      <c r="H843" s="8" t="str">
        <f>IF(G843="","",INDEX([1]怪物表!$C:$C,MATCH(G843,[1]怪物表!$A:$A,0)))</f>
        <v>小熊</v>
      </c>
      <c r="I843" s="4"/>
      <c r="J843" s="4" t="str">
        <f>IF(I843="","",INDEX([1]怪物阵型表!$B:$B,MATCH(I843,[1]怪物阵型表!$A:$A,0)))</f>
        <v/>
      </c>
      <c r="K843" s="4"/>
      <c r="L843" s="4"/>
      <c r="M843" s="4"/>
      <c r="N843" s="4"/>
      <c r="O843" s="4" t="str">
        <f>IF(N843="","",INDEX([2]物品表!$B:$B,MATCH(N843,[2]物品表!$A:$A,0)))</f>
        <v/>
      </c>
      <c r="P843" s="4"/>
      <c r="Q843" s="7" t="s">
        <v>31</v>
      </c>
      <c r="R843" s="7" t="s">
        <v>29</v>
      </c>
      <c r="S843" s="9">
        <f>INDEX('#怪物刷新配置索引'!$E:$E,MATCH(E843&amp;"-"&amp;F843,'#怪物刷新配置索引'!$D:$D,0),1)</f>
        <v>2</v>
      </c>
      <c r="T843" s="4"/>
      <c r="U843" s="9">
        <f>INDEX('#怪物刷新配置索引'!$F:$F,MATCH(E843&amp;"-"&amp;F843,'#怪物刷新配置索引'!$D:$D,0),1)</f>
        <v>1</v>
      </c>
      <c r="V843" s="4" t="str">
        <f t="shared" si="111"/>
        <v/>
      </c>
      <c r="W843" s="4"/>
      <c r="X843" s="4"/>
      <c r="Y843" s="4"/>
      <c r="Z843" s="28"/>
      <c r="AA843" s="77">
        <f>COUNTIF([3]经验升级表!$C:$C,"&lt;="&amp;SUMIFS($AB$4:AB843,$C$4:C843,C843))</f>
        <v>0</v>
      </c>
      <c r="AB843" s="77">
        <f>IFERROR(INDEX([1]怪物表!$U:$U,MATCH(G843,[1]怪物表!$A:$A,0),1)*S843/U843,0)*AC843</f>
        <v>0</v>
      </c>
      <c r="AC843" s="77">
        <f t="shared" si="109"/>
        <v>30</v>
      </c>
      <c r="AD843" s="77">
        <f>IFERROR(INDEX([1]怪物表!$J:$J,MATCH(G843,[1]怪物表!$A:$A,0),1),0)*AE843</f>
        <v>60</v>
      </c>
      <c r="AE843" s="77">
        <f t="shared" si="110"/>
        <v>60</v>
      </c>
    </row>
    <row r="844" spans="1:31" x14ac:dyDescent="0.45">
      <c r="A844" s="4"/>
      <c r="B844" s="7">
        <v>2995027</v>
      </c>
      <c r="C844" s="6" t="s">
        <v>358</v>
      </c>
      <c r="D844" s="4" t="s">
        <v>170</v>
      </c>
      <c r="E844" s="7">
        <v>10</v>
      </c>
      <c r="F844" s="4" t="s">
        <v>39</v>
      </c>
      <c r="G844" s="4">
        <f>IF(I844="",SUMIFS([1]怪物表!$A:$A,[1]怪物表!$B:$B,C844,[1]怪物表!$C:$C,D844),"")</f>
        <v>1299507</v>
      </c>
      <c r="H844" s="8" t="str">
        <f>IF(G844="","",INDEX([1]怪物表!$C:$C,MATCH(G844,[1]怪物表!$A:$A,0)))</f>
        <v>骑兵2（灰）</v>
      </c>
      <c r="I844" s="4"/>
      <c r="J844" s="4" t="str">
        <f>IF(I844="","",INDEX([1]怪物阵型表!$B:$B,MATCH(I844,[1]怪物阵型表!$A:$A,0)))</f>
        <v/>
      </c>
      <c r="K844" s="4"/>
      <c r="L844" s="4"/>
      <c r="M844" s="4"/>
      <c r="N844" s="4"/>
      <c r="O844" s="4" t="str">
        <f>IF(N844="","",INDEX([2]物品表!$B:$B,MATCH(N844,[2]物品表!$A:$A,0)))</f>
        <v/>
      </c>
      <c r="P844" s="4"/>
      <c r="Q844" s="7" t="s">
        <v>31</v>
      </c>
      <c r="R844" s="7" t="s">
        <v>29</v>
      </c>
      <c r="S844" s="9">
        <f>INDEX('#怪物刷新配置索引'!$E:$E,MATCH(E844&amp;"-"&amp;F844,'#怪物刷新配置索引'!$D:$D,0),1)</f>
        <v>2</v>
      </c>
      <c r="T844" s="4"/>
      <c r="U844" s="9">
        <f>INDEX('#怪物刷新配置索引'!$F:$F,MATCH(E844&amp;"-"&amp;F844,'#怪物刷新配置索引'!$D:$D,0),1)</f>
        <v>6</v>
      </c>
      <c r="V844" s="4" t="str">
        <f t="shared" si="111"/>
        <v/>
      </c>
      <c r="W844" s="4"/>
      <c r="X844" s="4"/>
      <c r="Y844" s="4"/>
      <c r="Z844" s="28"/>
      <c r="AA844" s="77">
        <f>COUNTIF([3]经验升级表!$C:$C,"&lt;="&amp;SUMIFS($AB$4:AB844,$C$4:C844,C844))</f>
        <v>0</v>
      </c>
      <c r="AB844" s="77">
        <f>IFERROR(INDEX([1]怪物表!$U:$U,MATCH(G844,[1]怪物表!$A:$A,0),1)*S844/U844,0)*AC844</f>
        <v>0</v>
      </c>
      <c r="AC844" s="77">
        <f t="shared" si="109"/>
        <v>30</v>
      </c>
      <c r="AD844" s="77">
        <f>IFERROR(INDEX([1]怪物表!$J:$J,MATCH(G844,[1]怪物表!$A:$A,0),1),0)*AE844</f>
        <v>10</v>
      </c>
      <c r="AE844" s="77">
        <f t="shared" si="110"/>
        <v>10</v>
      </c>
    </row>
    <row r="845" spans="1:31" x14ac:dyDescent="0.45">
      <c r="A845" s="4"/>
      <c r="B845" s="7">
        <v>2995028</v>
      </c>
      <c r="C845" s="6" t="s">
        <v>358</v>
      </c>
      <c r="D845" s="4"/>
      <c r="E845" s="7"/>
      <c r="F845" s="4">
        <v>180</v>
      </c>
      <c r="G845" s="4"/>
      <c r="H845" s="8"/>
      <c r="I845" s="4"/>
      <c r="J845" s="4" t="str">
        <f>IF(I845="","",INDEX([1]怪物阵型表!$B:$B,MATCH(I845,[1]怪物阵型表!$A:$A,0)))</f>
        <v/>
      </c>
      <c r="K845" s="4">
        <v>299505</v>
      </c>
      <c r="L845" s="25" t="str" cm="1">
        <f t="array" ref="L845">INDEX(怪物链表!A:C,MATCH(怪物刷新表!K845&amp;C845,怪物链表!A:A&amp;怪物链表!C:C,),2)</f>
        <v>平滑_高级_75</v>
      </c>
      <c r="M845" s="4" t="str" cm="1">
        <f t="array" ref="M845">INDEX(怪物链表!A:D,MATCH(怪物刷新表!L845&amp;K845,怪物链表!B:B&amp;怪物链表!A:A,),4)</f>
        <v>180-210</v>
      </c>
      <c r="N845" s="4"/>
      <c r="O845" s="4" t="str">
        <f>IF(N845="","",INDEX([2]物品表!$B:$B,MATCH(N845,[2]物品表!$A:$A,0)))</f>
        <v/>
      </c>
      <c r="P845" s="4"/>
      <c r="Q845" s="7" t="s">
        <v>120</v>
      </c>
      <c r="R845" s="7" t="s">
        <v>29</v>
      </c>
      <c r="S845" s="9">
        <v>1</v>
      </c>
      <c r="T845" s="4"/>
      <c r="U845" s="9">
        <v>0</v>
      </c>
      <c r="V845" s="4" t="str">
        <f t="shared" si="111"/>
        <v/>
      </c>
      <c r="W845" s="4"/>
      <c r="X845" s="4"/>
      <c r="Y845" s="4"/>
      <c r="Z845" s="28"/>
      <c r="AA845" s="77">
        <f>COUNTIF([3]经验升级表!$C:$C,"&lt;="&amp;SUMIFS($AB$4:AB845,$C$4:C845,C845))</f>
        <v>0</v>
      </c>
      <c r="AB845" s="77">
        <f>IFERROR(INDEX([1]怪物表!$U:$U,MATCH(G845,[1]怪物表!$A:$A,0),1)*S845/U845,0)*AC845</f>
        <v>0</v>
      </c>
      <c r="AC845" s="77">
        <f t="shared" si="109"/>
        <v>1</v>
      </c>
      <c r="AD845" s="77">
        <f>IFERROR(INDEX([1]怪物表!$J:$J,MATCH(G845,[1]怪物表!$A:$A,0),1),0)*AE845</f>
        <v>0</v>
      </c>
      <c r="AE845" s="77">
        <f t="shared" si="110"/>
        <v>0</v>
      </c>
    </row>
    <row r="846" spans="1:31" x14ac:dyDescent="0.45">
      <c r="A846" s="4"/>
      <c r="B846" s="7">
        <v>2995029</v>
      </c>
      <c r="C846" s="6" t="s">
        <v>358</v>
      </c>
      <c r="D846" s="4" t="s">
        <v>166</v>
      </c>
      <c r="E846" s="7">
        <v>60</v>
      </c>
      <c r="F846" s="4" t="s">
        <v>46</v>
      </c>
      <c r="G846" s="4">
        <f>IF(I846="",SUMIFS([1]怪物表!$A:$A,[1]怪物表!$B:$B,C846,[1]怪物表!$C:$C,D846),"")</f>
        <v>1299504</v>
      </c>
      <c r="H846" s="8" t="str">
        <f>IF(G846="","",INDEX([1]怪物表!$C:$C,MATCH(G846,[1]怪物表!$A:$A,0)))</f>
        <v>剑兵1</v>
      </c>
      <c r="I846" s="4"/>
      <c r="J846" s="4" t="str">
        <f>IF(I846="","",INDEX([1]怪物阵型表!$B:$B,MATCH(I846,[1]怪物阵型表!$A:$A,0)))</f>
        <v/>
      </c>
      <c r="K846" s="4"/>
      <c r="L846" s="4"/>
      <c r="M846" s="4"/>
      <c r="N846" s="4"/>
      <c r="O846" s="4" t="str">
        <f>IF(N846="","",INDEX([2]物品表!$B:$B,MATCH(N846,[2]物品表!$A:$A,0)))</f>
        <v/>
      </c>
      <c r="P846" s="4"/>
      <c r="Q846" s="7" t="s">
        <v>31</v>
      </c>
      <c r="R846" s="7" t="s">
        <v>29</v>
      </c>
      <c r="S846" s="9">
        <f>INDEX('#怪物刷新配置索引'!$E:$E,MATCH(E846&amp;"-"&amp;F846,'#怪物刷新配置索引'!$D:$D,0),1)</f>
        <v>2</v>
      </c>
      <c r="T846" s="4"/>
      <c r="U846" s="9">
        <f>INDEX('#怪物刷新配置索引'!$F:$F,MATCH(E846&amp;"-"&amp;F846,'#怪物刷新配置索引'!$D:$D,0),1)</f>
        <v>1</v>
      </c>
      <c r="V846" s="4" t="str">
        <f t="shared" si="111"/>
        <v/>
      </c>
      <c r="W846" s="4"/>
      <c r="X846" s="7"/>
      <c r="Y846" s="4"/>
      <c r="Z846" s="28"/>
      <c r="AA846" s="77">
        <f>COUNTIF([3]经验升级表!$C:$C,"&lt;="&amp;SUMIFS($AB$4:AB846,$C$4:C846,C846))</f>
        <v>0</v>
      </c>
      <c r="AB846" s="77">
        <f>IFERROR(INDEX([1]怪物表!$U:$U,MATCH(G846,[1]怪物表!$A:$A,0),1)*S846/U846,0)*AC846</f>
        <v>0</v>
      </c>
      <c r="AC846" s="77">
        <f t="shared" si="109"/>
        <v>30</v>
      </c>
      <c r="AD846" s="77">
        <f>IFERROR(INDEX([1]怪物表!$J:$J,MATCH(G846,[1]怪物表!$A:$A,0),1),0)*AE846</f>
        <v>60</v>
      </c>
      <c r="AE846" s="77">
        <f t="shared" si="110"/>
        <v>60</v>
      </c>
    </row>
    <row r="847" spans="1:31" x14ac:dyDescent="0.45">
      <c r="A847" s="4"/>
      <c r="B847" s="7">
        <v>2995030</v>
      </c>
      <c r="C847" s="6" t="s">
        <v>358</v>
      </c>
      <c r="D847" s="4" t="s">
        <v>166</v>
      </c>
      <c r="E847" s="7">
        <v>90</v>
      </c>
      <c r="F847" s="4" t="s">
        <v>46</v>
      </c>
      <c r="G847" s="4">
        <f>IF(I847="",SUMIFS([1]怪物表!$A:$A,[1]怪物表!$B:$B,C847,[1]怪物表!$C:$C,D847),"")</f>
        <v>1299504</v>
      </c>
      <c r="H847" s="8" t="str">
        <f>IF(G847="","",INDEX([1]怪物表!$C:$C,MATCH(G847,[1]怪物表!$A:$A,0)))</f>
        <v>剑兵1</v>
      </c>
      <c r="I847" s="4"/>
      <c r="J847" s="4" t="str">
        <f>IF(I847="","",INDEX([1]怪物阵型表!$B:$B,MATCH(I847,[1]怪物阵型表!$A:$A,0)))</f>
        <v/>
      </c>
      <c r="K847" s="4"/>
      <c r="L847" s="4"/>
      <c r="M847" s="4"/>
      <c r="N847" s="4"/>
      <c r="O847" s="4" t="str">
        <f>IF(N847="","",INDEX([2]物品表!$B:$B,MATCH(N847,[2]物品表!$A:$A,0)))</f>
        <v/>
      </c>
      <c r="P847" s="4"/>
      <c r="Q847" s="7" t="s">
        <v>31</v>
      </c>
      <c r="R847" s="7" t="s">
        <v>29</v>
      </c>
      <c r="S847" s="9">
        <f>INDEX('#怪物刷新配置索引'!$E:$E,MATCH(E847&amp;"-"&amp;F847,'#怪物刷新配置索引'!$D:$D,0),1)</f>
        <v>3</v>
      </c>
      <c r="T847" s="4"/>
      <c r="U847" s="9">
        <f>INDEX('#怪物刷新配置索引'!$F:$F,MATCH(E847&amp;"-"&amp;F847,'#怪物刷新配置索引'!$D:$D,0),1)</f>
        <v>1</v>
      </c>
      <c r="V847" s="7" t="str">
        <f t="shared" si="111"/>
        <v/>
      </c>
      <c r="W847" s="4"/>
      <c r="X847" s="4"/>
      <c r="Y847" s="4"/>
      <c r="Z847" s="28"/>
      <c r="AA847" s="77">
        <f>COUNTIF([3]经验升级表!$C:$C,"&lt;="&amp;SUMIFS($AB$4:AB847,$C$4:C847,C847))</f>
        <v>0</v>
      </c>
      <c r="AB847" s="77">
        <f>IFERROR(INDEX([1]怪物表!$U:$U,MATCH(G847,[1]怪物表!$A:$A,0),1)*S847/U847,0)*AC847</f>
        <v>0</v>
      </c>
      <c r="AC847" s="77">
        <f t="shared" si="109"/>
        <v>30</v>
      </c>
      <c r="AD847" s="77">
        <f>IFERROR(INDEX([1]怪物表!$J:$J,MATCH(G847,[1]怪物表!$A:$A,0),1),0)*AE847</f>
        <v>90</v>
      </c>
      <c r="AE847" s="77">
        <f t="shared" si="110"/>
        <v>90</v>
      </c>
    </row>
    <row r="848" spans="1:31" x14ac:dyDescent="0.45">
      <c r="A848" s="4"/>
      <c r="B848" s="7">
        <v>2995031</v>
      </c>
      <c r="C848" s="6" t="s">
        <v>358</v>
      </c>
      <c r="D848" s="4" t="s">
        <v>125</v>
      </c>
      <c r="E848" s="7">
        <v>40</v>
      </c>
      <c r="F848" s="4" t="s">
        <v>46</v>
      </c>
      <c r="G848" s="4">
        <f>IF(I848="",SUMIFS([1]怪物表!$A:$A,[1]怪物表!$B:$B,C848,[1]怪物表!$C:$C,D848),"")</f>
        <v>1299503</v>
      </c>
      <c r="H848" s="8" t="str">
        <f>IF(G848="","",INDEX([1]怪物表!$C:$C,MATCH(G848,[1]怪物表!$A:$A,0)))</f>
        <v>小熊</v>
      </c>
      <c r="I848" s="4"/>
      <c r="J848" s="4" t="str">
        <f>IF(I848="","",INDEX([1]怪物阵型表!$B:$B,MATCH(I848,[1]怪物阵型表!$A:$A,0)))</f>
        <v/>
      </c>
      <c r="K848" s="4"/>
      <c r="L848" s="4"/>
      <c r="M848" s="4"/>
      <c r="N848" s="4"/>
      <c r="O848" s="4" t="str">
        <f>IF(N848="","",INDEX([2]物品表!$B:$B,MATCH(N848,[2]物品表!$A:$A,0)))</f>
        <v/>
      </c>
      <c r="P848" s="4"/>
      <c r="Q848" s="7" t="s">
        <v>31</v>
      </c>
      <c r="R848" s="7" t="s">
        <v>29</v>
      </c>
      <c r="S848" s="9">
        <f>INDEX('#怪物刷新配置索引'!$E:$E,MATCH(E848&amp;"-"&amp;F848,'#怪物刷新配置索引'!$D:$D,0),1)</f>
        <v>4</v>
      </c>
      <c r="T848" s="4"/>
      <c r="U848" s="9">
        <f>INDEX('#怪物刷新配置索引'!$F:$F,MATCH(E848&amp;"-"&amp;F848,'#怪物刷新配置索引'!$D:$D,0),1)</f>
        <v>3</v>
      </c>
      <c r="V848" s="4" t="str">
        <f t="shared" si="111"/>
        <v/>
      </c>
      <c r="W848" s="4"/>
      <c r="X848" s="7"/>
      <c r="Y848" s="7"/>
      <c r="Z848" s="28"/>
      <c r="AA848" s="77">
        <f>COUNTIF([3]经验升级表!$C:$C,"&lt;="&amp;SUMIFS($AB$4:AB848,$C$4:C848,C848))</f>
        <v>0</v>
      </c>
      <c r="AB848" s="77">
        <f>IFERROR(INDEX([1]怪物表!$U:$U,MATCH(G848,[1]怪物表!$A:$A,0),1)*S848/U848,0)*AC848</f>
        <v>0</v>
      </c>
      <c r="AC848" s="77">
        <f t="shared" si="109"/>
        <v>30</v>
      </c>
      <c r="AD848" s="77">
        <f>IFERROR(INDEX([1]怪物表!$J:$J,MATCH(G848,[1]怪物表!$A:$A,0),1),0)*AE848</f>
        <v>40</v>
      </c>
      <c r="AE848" s="77">
        <f t="shared" si="110"/>
        <v>40</v>
      </c>
    </row>
    <row r="849" spans="1:46" x14ac:dyDescent="0.45">
      <c r="A849" s="4"/>
      <c r="B849" s="7">
        <v>2995032</v>
      </c>
      <c r="C849" s="6" t="s">
        <v>358</v>
      </c>
      <c r="D849" s="4" t="s">
        <v>125</v>
      </c>
      <c r="E849" s="7">
        <v>40</v>
      </c>
      <c r="F849" s="4" t="s">
        <v>46</v>
      </c>
      <c r="G849" s="4">
        <f>IF(I849="",SUMIFS([1]怪物表!$A:$A,[1]怪物表!$B:$B,C849,[1]怪物表!$C:$C,D849),"")</f>
        <v>1299503</v>
      </c>
      <c r="H849" s="8" t="str">
        <f>IF(G849="","",INDEX([1]怪物表!$C:$C,MATCH(G849,[1]怪物表!$A:$A,0)))</f>
        <v>小熊</v>
      </c>
      <c r="I849" s="4"/>
      <c r="J849" s="4" t="str">
        <f>IF(I849="","",INDEX([1]怪物阵型表!$B:$B,MATCH(I849,[1]怪物阵型表!$A:$A,0)))</f>
        <v/>
      </c>
      <c r="K849" s="4"/>
      <c r="L849" s="4"/>
      <c r="M849" s="4"/>
      <c r="N849" s="4"/>
      <c r="O849" s="4" t="str">
        <f>IF(N849="","",INDEX([2]物品表!$B:$B,MATCH(N849,[2]物品表!$A:$A,0)))</f>
        <v/>
      </c>
      <c r="P849" s="4"/>
      <c r="Q849" s="7" t="s">
        <v>31</v>
      </c>
      <c r="R849" s="7" t="s">
        <v>29</v>
      </c>
      <c r="S849" s="9">
        <f>INDEX('#怪物刷新配置索引'!$E:$E,MATCH(E849&amp;"-"&amp;F849,'#怪物刷新配置索引'!$D:$D,0),1)</f>
        <v>4</v>
      </c>
      <c r="T849" s="4"/>
      <c r="U849" s="9">
        <f>INDEX('#怪物刷新配置索引'!$F:$F,MATCH(E849&amp;"-"&amp;F849,'#怪物刷新配置索引'!$D:$D,0),1)</f>
        <v>3</v>
      </c>
      <c r="V849" s="4" t="str">
        <f t="shared" si="111"/>
        <v/>
      </c>
      <c r="W849" s="4"/>
      <c r="X849" s="7"/>
      <c r="Y849" s="7"/>
      <c r="Z849" s="28"/>
      <c r="AA849" s="77">
        <f>COUNTIF([3]经验升级表!$C:$C,"&lt;="&amp;SUMIFS($AB$4:AB849,$C$4:C849,C849))</f>
        <v>0</v>
      </c>
      <c r="AB849" s="77">
        <f>IFERROR(INDEX([1]怪物表!$U:$U,MATCH(G849,[1]怪物表!$A:$A,0),1)*S849/U849,0)*AC849</f>
        <v>0</v>
      </c>
      <c r="AC849" s="77">
        <f t="shared" si="109"/>
        <v>30</v>
      </c>
      <c r="AD849" s="77">
        <f>IFERROR(INDEX([1]怪物表!$J:$J,MATCH(G849,[1]怪物表!$A:$A,0),1),0)*AE849</f>
        <v>40</v>
      </c>
      <c r="AE849" s="77">
        <f t="shared" si="110"/>
        <v>40</v>
      </c>
    </row>
    <row r="850" spans="1:46" x14ac:dyDescent="0.45">
      <c r="A850" s="4"/>
      <c r="B850" s="7">
        <v>2995033</v>
      </c>
      <c r="C850" s="6" t="s">
        <v>358</v>
      </c>
      <c r="D850" s="4" t="s">
        <v>170</v>
      </c>
      <c r="E850" s="7">
        <v>10</v>
      </c>
      <c r="F850" s="4" t="s">
        <v>46</v>
      </c>
      <c r="G850" s="4">
        <f>IF(I850="",SUMIFS([1]怪物表!$A:$A,[1]怪物表!$B:$B,C850,[1]怪物表!$C:$C,D850),"")</f>
        <v>1299507</v>
      </c>
      <c r="H850" s="8" t="str">
        <f>IF(G850="","",INDEX([1]怪物表!$C:$C,MATCH(G850,[1]怪物表!$A:$A,0)))</f>
        <v>骑兵2（灰）</v>
      </c>
      <c r="I850" s="4"/>
      <c r="J850" s="4" t="str">
        <f>IF(I850="","",INDEX([1]怪物阵型表!$B:$B,MATCH(I850,[1]怪物阵型表!$A:$A,0)))</f>
        <v/>
      </c>
      <c r="K850" s="4"/>
      <c r="L850" s="4"/>
      <c r="M850" s="4"/>
      <c r="N850" s="4"/>
      <c r="O850" s="4" t="str">
        <f>IF(N850="","",INDEX([2]物品表!$B:$B,MATCH(N850,[2]物品表!$A:$A,0)))</f>
        <v/>
      </c>
      <c r="P850" s="4"/>
      <c r="Q850" s="7" t="s">
        <v>31</v>
      </c>
      <c r="R850" s="7" t="s">
        <v>29</v>
      </c>
      <c r="S850" s="9">
        <f>INDEX('#怪物刷新配置索引'!$E:$E,MATCH(E850&amp;"-"&amp;F850,'#怪物刷新配置索引'!$D:$D,0),1)</f>
        <v>2</v>
      </c>
      <c r="T850" s="4"/>
      <c r="U850" s="9">
        <f>INDEX('#怪物刷新配置索引'!$F:$F,MATCH(E850&amp;"-"&amp;F850,'#怪物刷新配置索引'!$D:$D,0),1)</f>
        <v>6</v>
      </c>
      <c r="V850" s="4" t="str">
        <f t="shared" si="111"/>
        <v/>
      </c>
      <c r="W850" s="4"/>
      <c r="X850" s="7"/>
      <c r="Y850" s="7"/>
      <c r="Z850" s="28"/>
      <c r="AA850" s="77">
        <f>COUNTIF([3]经验升级表!$C:$C,"&lt;="&amp;SUMIFS($AB$4:AB850,$C$4:C850,C850))</f>
        <v>0</v>
      </c>
      <c r="AB850" s="77">
        <f>IFERROR(INDEX([1]怪物表!$U:$U,MATCH(G850,[1]怪物表!$A:$A,0),1)*S850/U850,0)*AC850</f>
        <v>0</v>
      </c>
      <c r="AC850" s="77">
        <f t="shared" si="109"/>
        <v>30</v>
      </c>
      <c r="AD850" s="77">
        <f>IFERROR(INDEX([1]怪物表!$J:$J,MATCH(G850,[1]怪物表!$A:$A,0),1),0)*AE850</f>
        <v>10</v>
      </c>
      <c r="AE850" s="77">
        <f t="shared" si="110"/>
        <v>10</v>
      </c>
    </row>
    <row r="851" spans="1:46" x14ac:dyDescent="0.45">
      <c r="A851" s="4"/>
      <c r="B851" s="7">
        <v>2995034</v>
      </c>
      <c r="C851" s="6" t="s">
        <v>358</v>
      </c>
      <c r="D851" s="4" t="s">
        <v>166</v>
      </c>
      <c r="E851" s="7">
        <v>15</v>
      </c>
      <c r="F851" s="4" t="s">
        <v>64</v>
      </c>
      <c r="G851" s="4">
        <f>IF(I851="",SUMIFS([1]怪物表!$A:$A,[1]怪物表!$B:$B,C851,[1]怪物表!$C:$C,D851),"")</f>
        <v>1299504</v>
      </c>
      <c r="H851" s="8" t="str">
        <f>IF(G851="","",INDEX([1]怪物表!$C:$C,MATCH(G851,[1]怪物表!$A:$A,0)))</f>
        <v>剑兵1</v>
      </c>
      <c r="I851" s="4"/>
      <c r="J851" s="4" t="str">
        <f>IF(I851="","",INDEX([1]怪物阵型表!$B:$B,MATCH(I851,[1]怪物阵型表!$A:$A,0)))</f>
        <v/>
      </c>
      <c r="K851" s="4"/>
      <c r="L851" s="4"/>
      <c r="M851" s="4"/>
      <c r="N851" s="4"/>
      <c r="O851" s="4" t="str">
        <f>IF(N851="","",INDEX([2]物品表!$B:$B,MATCH(N851,[2]物品表!$A:$A,0)))</f>
        <v/>
      </c>
      <c r="P851" s="4"/>
      <c r="Q851" s="7" t="s">
        <v>31</v>
      </c>
      <c r="R851" s="7" t="s">
        <v>29</v>
      </c>
      <c r="S851" s="9">
        <f>INDEX('#怪物刷新配置索引'!$E:$E,MATCH(E851&amp;"-"&amp;F851,'#怪物刷新配置索引'!$D:$D,0),1)</f>
        <v>3</v>
      </c>
      <c r="T851" s="4"/>
      <c r="U851" s="9">
        <f>INDEX('#怪物刷新配置索引'!$F:$F,MATCH(E851&amp;"-"&amp;F851,'#怪物刷新配置索引'!$D:$D,0),1)</f>
        <v>6</v>
      </c>
      <c r="V851" s="7" t="str">
        <f t="shared" si="111"/>
        <v/>
      </c>
      <c r="W851" s="7"/>
      <c r="X851" s="4"/>
      <c r="Y851" s="7"/>
      <c r="Z851" s="28"/>
      <c r="AA851" s="77">
        <f>COUNTIF([3]经验升级表!$C:$C,"&lt;="&amp;SUMIFS($AB$4:AB851,$C$4:C851,C851))</f>
        <v>0</v>
      </c>
      <c r="AB851" s="77">
        <f>IFERROR(INDEX([1]怪物表!$U:$U,MATCH(G851,[1]怪物表!$A:$A,0),1)*S851/U851,0)*AC851</f>
        <v>0</v>
      </c>
      <c r="AC851" s="77">
        <f t="shared" si="109"/>
        <v>30</v>
      </c>
      <c r="AD851" s="77">
        <f>IFERROR(INDEX([1]怪物表!$J:$J,MATCH(G851,[1]怪物表!$A:$A,0),1),0)*AE851</f>
        <v>15</v>
      </c>
      <c r="AE851" s="77">
        <f t="shared" si="110"/>
        <v>15</v>
      </c>
    </row>
    <row r="852" spans="1:46" x14ac:dyDescent="0.45">
      <c r="A852" s="4"/>
      <c r="B852" s="7">
        <v>2995035</v>
      </c>
      <c r="C852" s="6" t="s">
        <v>358</v>
      </c>
      <c r="D852" s="4" t="s">
        <v>166</v>
      </c>
      <c r="E852" s="7">
        <v>30</v>
      </c>
      <c r="F852" s="4" t="s">
        <v>64</v>
      </c>
      <c r="G852" s="4">
        <f>IF(I852="",SUMIFS([1]怪物表!$A:$A,[1]怪物表!$B:$B,C852,[1]怪物表!$C:$C,D852),"")</f>
        <v>1299504</v>
      </c>
      <c r="H852" s="8" t="str">
        <f>IF(G852="","",INDEX([1]怪物表!$C:$C,MATCH(G852,[1]怪物表!$A:$A,0)))</f>
        <v>剑兵1</v>
      </c>
      <c r="I852" s="4"/>
      <c r="J852" s="4" t="str">
        <f>IF(I852="","",INDEX([1]怪物阵型表!$B:$B,MATCH(I852,[1]怪物阵型表!$A:$A,0)))</f>
        <v/>
      </c>
      <c r="K852" s="4"/>
      <c r="L852" s="4"/>
      <c r="M852" s="4"/>
      <c r="N852" s="4"/>
      <c r="O852" s="4" t="str">
        <f>IF(N852="","",INDEX([2]物品表!$B:$B,MATCH(N852,[2]物品表!$A:$A,0)))</f>
        <v/>
      </c>
      <c r="P852" s="4"/>
      <c r="Q852" s="7" t="s">
        <v>31</v>
      </c>
      <c r="R852" s="7" t="s">
        <v>29</v>
      </c>
      <c r="S852" s="9">
        <f>INDEX('#怪物刷新配置索引'!$E:$E,MATCH(E852&amp;"-"&amp;F852,'#怪物刷新配置索引'!$D:$D,0),1)</f>
        <v>3</v>
      </c>
      <c r="T852" s="4"/>
      <c r="U852" s="9">
        <f>INDEX('#怪物刷新配置索引'!$F:$F,MATCH(E852&amp;"-"&amp;F852,'#怪物刷新配置索引'!$D:$D,0),1)</f>
        <v>3</v>
      </c>
      <c r="V852" s="4" t="str">
        <f t="shared" si="111"/>
        <v/>
      </c>
      <c r="W852" s="4"/>
      <c r="X852" s="7"/>
      <c r="Y852" s="4"/>
      <c r="Z852" s="28"/>
      <c r="AA852" s="77">
        <f>COUNTIF([3]经验升级表!$C:$C,"&lt;="&amp;SUMIFS($AB$4:AB852,$C$4:C852,C852))</f>
        <v>0</v>
      </c>
      <c r="AB852" s="77">
        <f>IFERROR(INDEX([1]怪物表!$U:$U,MATCH(G852,[1]怪物表!$A:$A,0),1)*S852/U852,0)*AC852</f>
        <v>0</v>
      </c>
      <c r="AC852" s="77">
        <f t="shared" si="109"/>
        <v>30</v>
      </c>
      <c r="AD852" s="77">
        <f>IFERROR(INDEX([1]怪物表!$J:$J,MATCH(G852,[1]怪物表!$A:$A,0),1),0)*AE852</f>
        <v>30</v>
      </c>
      <c r="AE852" s="77">
        <f t="shared" si="110"/>
        <v>30</v>
      </c>
    </row>
    <row r="853" spans="1:46" x14ac:dyDescent="0.45">
      <c r="A853" s="4"/>
      <c r="B853" s="7">
        <v>2995036</v>
      </c>
      <c r="C853" s="6" t="s">
        <v>358</v>
      </c>
      <c r="D853" s="4" t="s">
        <v>125</v>
      </c>
      <c r="E853" s="7">
        <v>15</v>
      </c>
      <c r="F853" s="4" t="s">
        <v>64</v>
      </c>
      <c r="G853" s="4">
        <f>IF(I853="",SUMIFS([1]怪物表!$A:$A,[1]怪物表!$B:$B,C853,[1]怪物表!$C:$C,D853),"")</f>
        <v>1299503</v>
      </c>
      <c r="H853" s="8" t="str">
        <f>IF(G853="","",INDEX([1]怪物表!$C:$C,MATCH(G853,[1]怪物表!$A:$A,0)))</f>
        <v>小熊</v>
      </c>
      <c r="I853" s="4"/>
      <c r="J853" s="4" t="str">
        <f>IF(I853="","",INDEX([1]怪物阵型表!$B:$B,MATCH(I853,[1]怪物阵型表!$A:$A,0)))</f>
        <v/>
      </c>
      <c r="K853" s="4"/>
      <c r="L853" s="4"/>
      <c r="M853" s="4"/>
      <c r="N853" s="4"/>
      <c r="O853" s="4" t="str">
        <f>IF(N853="","",INDEX([2]物品表!$B:$B,MATCH(N853,[2]物品表!$A:$A,0)))</f>
        <v/>
      </c>
      <c r="P853" s="4"/>
      <c r="Q853" s="7" t="s">
        <v>31</v>
      </c>
      <c r="R853" s="7" t="s">
        <v>29</v>
      </c>
      <c r="S853" s="9">
        <f>INDEX('#怪物刷新配置索引'!$E:$E,MATCH(E853&amp;"-"&amp;F853,'#怪物刷新配置索引'!$D:$D,0),1)</f>
        <v>3</v>
      </c>
      <c r="T853" s="4"/>
      <c r="U853" s="9">
        <f>INDEX('#怪物刷新配置索引'!$F:$F,MATCH(E853&amp;"-"&amp;F853,'#怪物刷新配置索引'!$D:$D,0),1)</f>
        <v>6</v>
      </c>
      <c r="V853" s="7" t="str">
        <f t="shared" si="111"/>
        <v/>
      </c>
      <c r="W853" s="4"/>
      <c r="X853" s="4"/>
      <c r="Y853" s="4"/>
      <c r="Z853" s="28"/>
      <c r="AA853" s="77">
        <f>COUNTIF([3]经验升级表!$C:$C,"&lt;="&amp;SUMIFS($AB$4:AB853,$C$4:C853,C853))</f>
        <v>0</v>
      </c>
      <c r="AB853" s="77">
        <f>IFERROR(INDEX([1]怪物表!$U:$U,MATCH(G853,[1]怪物表!$A:$A,0),1)*S853/U853,0)*AC853</f>
        <v>0</v>
      </c>
      <c r="AC853" s="77">
        <f t="shared" si="109"/>
        <v>30</v>
      </c>
      <c r="AD853" s="77">
        <f>IFERROR(INDEX([1]怪物表!$J:$J,MATCH(G853,[1]怪物表!$A:$A,0),1),0)*AE853</f>
        <v>15</v>
      </c>
      <c r="AE853" s="77">
        <f t="shared" si="110"/>
        <v>15</v>
      </c>
    </row>
    <row r="854" spans="1:46" x14ac:dyDescent="0.45">
      <c r="A854" s="4"/>
      <c r="B854" s="7">
        <v>2995037</v>
      </c>
      <c r="C854" s="6" t="s">
        <v>358</v>
      </c>
      <c r="D854" s="4" t="s">
        <v>125</v>
      </c>
      <c r="E854" s="7">
        <v>30</v>
      </c>
      <c r="F854" s="4" t="s">
        <v>64</v>
      </c>
      <c r="G854" s="4">
        <f>IF(I854="",SUMIFS([1]怪物表!$A:$A,[1]怪物表!$B:$B,C854,[1]怪物表!$C:$C,D854),"")</f>
        <v>1299503</v>
      </c>
      <c r="H854" s="8" t="str">
        <f>IF(G854="","",INDEX([1]怪物表!$C:$C,MATCH(G854,[1]怪物表!$A:$A,0)))</f>
        <v>小熊</v>
      </c>
      <c r="I854" s="4"/>
      <c r="J854" s="4" t="str">
        <f>IF(I854="","",INDEX([1]怪物阵型表!$B:$B,MATCH(I854,[1]怪物阵型表!$A:$A,0)))</f>
        <v/>
      </c>
      <c r="K854" s="4"/>
      <c r="L854" s="4"/>
      <c r="M854" s="4"/>
      <c r="N854" s="4"/>
      <c r="O854" s="4" t="str">
        <f>IF(N854="","",INDEX([2]物品表!$B:$B,MATCH(N854,[2]物品表!$A:$A,0)))</f>
        <v/>
      </c>
      <c r="P854" s="4"/>
      <c r="Q854" s="7" t="s">
        <v>31</v>
      </c>
      <c r="R854" s="7" t="s">
        <v>29</v>
      </c>
      <c r="S854" s="9">
        <f>INDEX('#怪物刷新配置索引'!$E:$E,MATCH(E854&amp;"-"&amp;F854,'#怪物刷新配置索引'!$D:$D,0),1)</f>
        <v>3</v>
      </c>
      <c r="T854" s="4"/>
      <c r="U854" s="9">
        <f>INDEX('#怪物刷新配置索引'!$F:$F,MATCH(E854&amp;"-"&amp;F854,'#怪物刷新配置索引'!$D:$D,0),1)</f>
        <v>3</v>
      </c>
      <c r="V854" s="4" t="str">
        <f t="shared" si="111"/>
        <v/>
      </c>
      <c r="W854" s="4"/>
      <c r="X854" s="4"/>
      <c r="Y854" s="4"/>
      <c r="Z854" s="28"/>
      <c r="AA854" s="77">
        <f>COUNTIF([3]经验升级表!$C:$C,"&lt;="&amp;SUMIFS($AB$4:AB854,$C$4:C854,C854))</f>
        <v>0</v>
      </c>
      <c r="AB854" s="77">
        <f>IFERROR(INDEX([1]怪物表!$U:$U,MATCH(G854,[1]怪物表!$A:$A,0),1)*S854/U854,0)*AC854</f>
        <v>0</v>
      </c>
      <c r="AC854" s="77">
        <f t="shared" si="109"/>
        <v>30</v>
      </c>
      <c r="AD854" s="77">
        <f>IFERROR(INDEX([1]怪物表!$J:$J,MATCH(G854,[1]怪物表!$A:$A,0),1),0)*AE854</f>
        <v>30</v>
      </c>
      <c r="AE854" s="77">
        <f t="shared" si="110"/>
        <v>30</v>
      </c>
    </row>
    <row r="855" spans="1:46" x14ac:dyDescent="0.45">
      <c r="A855" s="4"/>
      <c r="B855" s="7">
        <v>2995038</v>
      </c>
      <c r="C855" s="6" t="s">
        <v>358</v>
      </c>
      <c r="D855" s="4" t="s">
        <v>167</v>
      </c>
      <c r="E855" s="7">
        <v>15</v>
      </c>
      <c r="F855" s="4" t="s">
        <v>64</v>
      </c>
      <c r="G855" s="4">
        <f>IF(I855="",SUMIFS([1]怪物表!$A:$A,[1]怪物表!$B:$B,C855,[1]怪物表!$C:$C,D855),"")</f>
        <v>1299506</v>
      </c>
      <c r="H855" s="8" t="str">
        <f>IF(G855="","",INDEX([1]怪物表!$C:$C,MATCH(G855,[1]怪物表!$A:$A,0)))</f>
        <v>骑兵1</v>
      </c>
      <c r="I855" s="4"/>
      <c r="J855" s="4" t="str">
        <f>IF(I855="","",INDEX([1]怪物阵型表!$B:$B,MATCH(I855,[1]怪物阵型表!$A:$A,0)))</f>
        <v/>
      </c>
      <c r="K855" s="4"/>
      <c r="L855" s="4"/>
      <c r="M855" s="4"/>
      <c r="N855" s="4"/>
      <c r="O855" s="4" t="str">
        <f>IF(N855="","",INDEX([2]物品表!$B:$B,MATCH(N855,[2]物品表!$A:$A,0)))</f>
        <v/>
      </c>
      <c r="P855" s="4"/>
      <c r="Q855" s="7" t="s">
        <v>31</v>
      </c>
      <c r="R855" s="7" t="s">
        <v>29</v>
      </c>
      <c r="S855" s="9">
        <f>INDEX('#怪物刷新配置索引'!$E:$E,MATCH(E855&amp;"-"&amp;F855,'#怪物刷新配置索引'!$D:$D,0),1)</f>
        <v>3</v>
      </c>
      <c r="T855" s="4"/>
      <c r="U855" s="9">
        <f>INDEX('#怪物刷新配置索引'!$F:$F,MATCH(E855&amp;"-"&amp;F855,'#怪物刷新配置索引'!$D:$D,0),1)</f>
        <v>6</v>
      </c>
      <c r="V855" s="4" t="str">
        <f t="shared" si="111"/>
        <v/>
      </c>
      <c r="W855" s="4"/>
      <c r="X855" s="7"/>
      <c r="Y855" s="7"/>
      <c r="Z855" s="28"/>
      <c r="AA855" s="77">
        <f>COUNTIF([3]经验升级表!$C:$C,"&lt;="&amp;SUMIFS($AB$4:AB855,$C$4:C855,C855))</f>
        <v>0</v>
      </c>
      <c r="AB855" s="77">
        <f>IFERROR(INDEX([1]怪物表!$U:$U,MATCH(G855,[1]怪物表!$A:$A,0),1)*S855/U855,0)*AC855</f>
        <v>0</v>
      </c>
      <c r="AC855" s="77">
        <f t="shared" si="109"/>
        <v>30</v>
      </c>
      <c r="AD855" s="77">
        <f>IFERROR(INDEX([1]怪物表!$J:$J,MATCH(G855,[1]怪物表!$A:$A,0),1),0)*AE855</f>
        <v>15</v>
      </c>
      <c r="AE855" s="77">
        <f t="shared" si="110"/>
        <v>15</v>
      </c>
    </row>
    <row r="856" spans="1:46" x14ac:dyDescent="0.45">
      <c r="A856" s="4"/>
      <c r="B856" s="7">
        <v>2995039</v>
      </c>
      <c r="C856" s="6" t="s">
        <v>358</v>
      </c>
      <c r="D856" s="4"/>
      <c r="E856" s="7"/>
      <c r="F856" s="4">
        <v>220</v>
      </c>
      <c r="G856" s="4" t="str">
        <f>IF(I856="",SUMIFS([1]怪物表!$A:$A,[1]怪物表!$B:$B,C856,[1]怪物表!$C:$C,D856),"")</f>
        <v/>
      </c>
      <c r="H856" s="8" t="str">
        <f>IF(G856="","",INDEX([1]怪物表!$C:$C,MATCH(G856,[1]怪物表!$A:$A,0)))</f>
        <v/>
      </c>
      <c r="I856" s="4">
        <v>299501</v>
      </c>
      <c r="J856" s="4" t="str">
        <f>IF(I856="","",INDEX([1]怪物阵型表!$B:$B,MATCH(I856,[1]怪物阵型表!$A:$A,0)))</f>
        <v>冲锋阵型</v>
      </c>
      <c r="K856" s="4"/>
      <c r="L856" s="4"/>
      <c r="M856" s="4"/>
      <c r="N856" s="4"/>
      <c r="O856" s="4" t="str">
        <f>IF(N856="","",INDEX([2]物品表!$B:$B,MATCH(N856,[2]物品表!$A:$A,0)))</f>
        <v/>
      </c>
      <c r="P856" s="4"/>
      <c r="Q856" s="7" t="s">
        <v>309</v>
      </c>
      <c r="R856" s="7" t="s">
        <v>29</v>
      </c>
      <c r="S856" s="9">
        <v>1</v>
      </c>
      <c r="T856" s="4"/>
      <c r="U856" s="9">
        <v>0</v>
      </c>
      <c r="V856" s="4" t="str">
        <f>IF(W856=1,"TID_Survivor_Notice_Occur_2",IF(W856=2,"TID_Survivor_Notice_Occur_1",""))</f>
        <v/>
      </c>
      <c r="W856" s="4"/>
      <c r="X856" s="4"/>
      <c r="Y856" s="4"/>
      <c r="Z856" s="28"/>
      <c r="AA856" s="77">
        <f>COUNTIF([3]经验升级表!$C:$C,"&lt;="&amp;SUMIFS($AB$4:AB856,$C$4:C856,C856))</f>
        <v>0</v>
      </c>
      <c r="AB856" s="77">
        <f>IFERROR(INDEX([1]怪物表!$U:$U,MATCH(G856,[1]怪物表!$A:$A,0),1)*S856/U856,0)*AC856</f>
        <v>0</v>
      </c>
      <c r="AC856" s="77">
        <f t="shared" si="109"/>
        <v>1</v>
      </c>
      <c r="AD856" s="77">
        <f>IFERROR(INDEX([1]怪物表!$J:$J,MATCH(G856,[1]怪物表!$A:$A,0),1),0)*AE856</f>
        <v>0</v>
      </c>
      <c r="AE856" s="77">
        <f t="shared" si="110"/>
        <v>0</v>
      </c>
    </row>
    <row r="857" spans="1:46" x14ac:dyDescent="0.45">
      <c r="A857" s="4"/>
      <c r="B857" s="7">
        <v>2995040</v>
      </c>
      <c r="C857" s="6" t="s">
        <v>358</v>
      </c>
      <c r="D857" s="4"/>
      <c r="E857" s="7"/>
      <c r="F857" s="4">
        <v>220</v>
      </c>
      <c r="G857" s="4" t="str">
        <f>IF(I857="",SUMIFS([1]怪物表!$A:$A,[1]怪物表!$B:$B,C857,[1]怪物表!$C:$C,D857),"")</f>
        <v/>
      </c>
      <c r="H857" s="8" t="str">
        <f>IF(G857="","",INDEX([1]怪物表!$C:$C,MATCH(G857,[1]怪物表!$A:$A,0)))</f>
        <v/>
      </c>
      <c r="I857" s="4">
        <v>299501</v>
      </c>
      <c r="J857" s="4" t="str">
        <f>IF(I857="","",INDEX([1]怪物阵型表!$B:$B,MATCH(I857,[1]怪物阵型表!$A:$A,0)))</f>
        <v>冲锋阵型</v>
      </c>
      <c r="K857" s="4"/>
      <c r="L857" s="4"/>
      <c r="M857" s="4"/>
      <c r="N857" s="4"/>
      <c r="O857" s="4" t="str">
        <f>IF(N857="","",INDEX([2]物品表!$B:$B,MATCH(N857,[2]物品表!$A:$A,0)))</f>
        <v/>
      </c>
      <c r="P857" s="4"/>
      <c r="Q857" s="7" t="s">
        <v>309</v>
      </c>
      <c r="R857" s="7" t="s">
        <v>29</v>
      </c>
      <c r="S857" s="9">
        <v>1</v>
      </c>
      <c r="T857" s="4"/>
      <c r="U857" s="9">
        <v>0</v>
      </c>
      <c r="V857" s="4" t="str">
        <f>IF(W857=1,"TID_Survivor_Notice_Occur_2",IF(W857=2,"TID_Survivor_Notice_Occur_1",""))</f>
        <v/>
      </c>
      <c r="W857" s="4"/>
      <c r="X857" s="4"/>
      <c r="Y857" s="4"/>
      <c r="Z857" s="28"/>
      <c r="AA857" s="77">
        <f>COUNTIF([3]经验升级表!$C:$C,"&lt;="&amp;SUMIFS($AB$4:AB857,$C$4:C857,C857))</f>
        <v>0</v>
      </c>
      <c r="AB857" s="77">
        <f>IFERROR(INDEX([1]怪物表!$U:$U,MATCH(G857,[1]怪物表!$A:$A,0),1)*S857/U857,0)*AC857</f>
        <v>0</v>
      </c>
      <c r="AC857" s="77">
        <f t="shared" si="109"/>
        <v>1</v>
      </c>
      <c r="AD857" s="77">
        <f>IFERROR(INDEX([1]怪物表!$J:$J,MATCH(G857,[1]怪物表!$A:$A,0),1),0)*AE857</f>
        <v>0</v>
      </c>
      <c r="AE857" s="77">
        <f t="shared" si="110"/>
        <v>0</v>
      </c>
    </row>
    <row r="858" spans="1:46" x14ac:dyDescent="0.45">
      <c r="A858" s="4"/>
      <c r="B858" s="7">
        <v>2995041</v>
      </c>
      <c r="C858" s="6" t="s">
        <v>358</v>
      </c>
      <c r="D858" s="4"/>
      <c r="E858" s="7"/>
      <c r="F858" s="4">
        <v>230</v>
      </c>
      <c r="G858" s="4" t="str">
        <f>IF(I858="",SUMIFS([1]怪物表!$A:$A,[1]怪物表!$B:$B,C858,[1]怪物表!$C:$C,D858),"")</f>
        <v/>
      </c>
      <c r="H858" s="8" t="str">
        <f>IF(G858="","",INDEX([1]怪物表!$C:$C,MATCH(G858,[1]怪物表!$A:$A,0)))</f>
        <v/>
      </c>
      <c r="I858" s="4">
        <v>299501</v>
      </c>
      <c r="J858" s="4" t="str">
        <f>IF(I858="","",INDEX([1]怪物阵型表!$B:$B,MATCH(I858,[1]怪物阵型表!$A:$A,0)))</f>
        <v>冲锋阵型</v>
      </c>
      <c r="K858" s="4"/>
      <c r="L858" s="4"/>
      <c r="M858" s="4"/>
      <c r="N858" s="4"/>
      <c r="O858" s="4" t="str">
        <f>IF(N858="","",INDEX([2]物品表!$B:$B,MATCH(N858,[2]物品表!$A:$A,0)))</f>
        <v/>
      </c>
      <c r="P858" s="4"/>
      <c r="Q858" s="7" t="s">
        <v>309</v>
      </c>
      <c r="R858" s="7" t="s">
        <v>29</v>
      </c>
      <c r="S858" s="9">
        <v>1</v>
      </c>
      <c r="T858" s="4"/>
      <c r="U858" s="9">
        <v>0</v>
      </c>
      <c r="V858" s="4" t="str">
        <f>IF(W858=1,"TID_Survivor_Notice_Occur_2",IF(W858=2,"TID_Survivor_Notice_Occur_1",""))</f>
        <v/>
      </c>
      <c r="W858" s="4"/>
      <c r="X858" s="4"/>
      <c r="Y858" s="4"/>
      <c r="Z858" s="28"/>
      <c r="AA858" s="77">
        <f>COUNTIF([3]经验升级表!$C:$C,"&lt;="&amp;SUMIFS($AB$4:AB858,$C$4:C858,C858))</f>
        <v>0</v>
      </c>
      <c r="AB858" s="77">
        <f>IFERROR(INDEX([1]怪物表!$U:$U,MATCH(G858,[1]怪物表!$A:$A,0),1)*S858/U858,0)*AC858</f>
        <v>0</v>
      </c>
      <c r="AC858" s="77">
        <f t="shared" ref="AC858:AC960" si="118">IFERROR(INDEX(_xlfn.TEXTSPLIT(F858,"-"),1,2)-INDEX(_xlfn.TEXTSPLIT(F858,"-"),1,1),1)</f>
        <v>1</v>
      </c>
      <c r="AD858" s="77">
        <f>IFERROR(INDEX([1]怪物表!$J:$J,MATCH(G858,[1]怪物表!$A:$A,0),1),0)*AE858</f>
        <v>0</v>
      </c>
      <c r="AE858" s="77">
        <f t="shared" ref="AE858:AE960" si="119">IFERROR(ROUNDUP(AC858*S858/U858,),0)</f>
        <v>0</v>
      </c>
    </row>
    <row r="859" spans="1:46" x14ac:dyDescent="0.45">
      <c r="A859" s="4"/>
      <c r="B859" s="7">
        <v>2995042</v>
      </c>
      <c r="C859" s="6" t="s">
        <v>358</v>
      </c>
      <c r="D859" s="4"/>
      <c r="E859" s="7"/>
      <c r="F859" s="4">
        <v>230</v>
      </c>
      <c r="G859" s="4" t="str">
        <f>IF(I859="",SUMIFS([1]怪物表!$A:$A,[1]怪物表!$B:$B,C859,[1]怪物表!$C:$C,D859),"")</f>
        <v/>
      </c>
      <c r="H859" s="8" t="str">
        <f>IF(G859="","",INDEX([1]怪物表!$C:$C,MATCH(G859,[1]怪物表!$A:$A,0)))</f>
        <v/>
      </c>
      <c r="I859" s="4">
        <v>299501</v>
      </c>
      <c r="J859" s="4" t="str">
        <f>IF(I859="","",INDEX([1]怪物阵型表!$B:$B,MATCH(I859,[1]怪物阵型表!$A:$A,0)))</f>
        <v>冲锋阵型</v>
      </c>
      <c r="K859" s="4"/>
      <c r="L859" s="4"/>
      <c r="M859" s="4"/>
      <c r="N859" s="4"/>
      <c r="O859" s="4" t="str">
        <f>IF(N859="","",INDEX([2]物品表!$B:$B,MATCH(N859,[2]物品表!$A:$A,0)))</f>
        <v/>
      </c>
      <c r="P859" s="4"/>
      <c r="Q859" s="7" t="s">
        <v>309</v>
      </c>
      <c r="R859" s="7" t="s">
        <v>29</v>
      </c>
      <c r="S859" s="9">
        <v>1</v>
      </c>
      <c r="T859" s="4"/>
      <c r="U859" s="9">
        <v>0</v>
      </c>
      <c r="V859" s="4" t="str">
        <f>IF(W859=1,"TID_Survivor_Notice_Occur_2",IF(W859=2,"TID_Survivor_Notice_Occur_1",""))</f>
        <v/>
      </c>
      <c r="W859" s="4"/>
      <c r="X859" s="4"/>
      <c r="Y859" s="4"/>
      <c r="Z859" s="28"/>
      <c r="AA859" s="77">
        <f>COUNTIF([3]经验升级表!$C:$C,"&lt;="&amp;SUMIFS($AB$4:AB859,$C$4:C859,C859))</f>
        <v>0</v>
      </c>
      <c r="AB859" s="77">
        <f>IFERROR(INDEX([1]怪物表!$U:$U,MATCH(G859,[1]怪物表!$A:$A,0),1)*S859/U859,0)*AC859</f>
        <v>0</v>
      </c>
      <c r="AC859" s="77">
        <f t="shared" si="118"/>
        <v>1</v>
      </c>
      <c r="AD859" s="77">
        <f>IFERROR(INDEX([1]怪物表!$J:$J,MATCH(G859,[1]怪物表!$A:$A,0),1),0)*AE859</f>
        <v>0</v>
      </c>
      <c r="AE859" s="77">
        <f t="shared" si="119"/>
        <v>0</v>
      </c>
    </row>
    <row r="860" spans="1:46" s="47" customFormat="1" x14ac:dyDescent="0.45">
      <c r="A860" s="81"/>
      <c r="B860" s="82">
        <v>2995043</v>
      </c>
      <c r="C860" s="83" t="s">
        <v>358</v>
      </c>
      <c r="D860" s="81" t="s">
        <v>209</v>
      </c>
      <c r="E860" s="82"/>
      <c r="F860" s="81">
        <v>240</v>
      </c>
      <c r="G860" s="81">
        <f>IF(I860="",SUMIFS([1]怪物表!$A:$A,[1]怪物表!$B:$B,C860,[1]怪物表!$C:$C,D860),"")</f>
        <v>1299512</v>
      </c>
      <c r="H860" s="84" t="str">
        <f>IF(G860="","",INDEX([1]怪物表!$C:$C,MATCH(G860,[1]怪物表!$A:$A,0)))</f>
        <v>大狼人</v>
      </c>
      <c r="I860" s="81" t="s">
        <v>54</v>
      </c>
      <c r="J860" s="81" t="str">
        <f>IF(I860="","",INDEX([1]怪物阵型表!$B:$B,MATCH(I860,[1]怪物阵型表!$A:$A,0)))</f>
        <v/>
      </c>
      <c r="K860" s="81"/>
      <c r="L860" s="81"/>
      <c r="M860" s="81"/>
      <c r="N860" s="81"/>
      <c r="O860" s="81" t="str">
        <f>IF(N860="","",INDEX([2]物品表!$B:$B,MATCH(N860,[2]物品表!$A:$A,0)))</f>
        <v/>
      </c>
      <c r="P860" s="81"/>
      <c r="Q860" s="82" t="s">
        <v>120</v>
      </c>
      <c r="R860" s="82" t="s">
        <v>29</v>
      </c>
      <c r="S860" s="85">
        <v>1</v>
      </c>
      <c r="T860" s="81"/>
      <c r="U860" s="85">
        <v>0</v>
      </c>
      <c r="V860" s="81" t="str">
        <f>IF(W860=1,"TID_Survivor_Notice_Occur_2",IF(W860=2,"TID_Survivor_Notice_Occur_1",""))</f>
        <v>TID_Survivor_Notice_Occur_1</v>
      </c>
      <c r="W860" s="81">
        <v>2</v>
      </c>
      <c r="X860" s="81"/>
      <c r="Y860" s="81"/>
      <c r="Z860" s="86"/>
      <c r="AA860" s="77">
        <f>COUNTIF([3]经验升级表!$C:$C,"&lt;="&amp;SUMIFS($AB$4:AB860,$C$4:C860,C860))</f>
        <v>0</v>
      </c>
      <c r="AB860" s="77">
        <f>IFERROR(INDEX([1]怪物表!$U:$U,MATCH(G860,[1]怪物表!$A:$A,0),1)*S860/U860,0)*AC860</f>
        <v>0</v>
      </c>
      <c r="AC860" s="77">
        <f t="shared" si="118"/>
        <v>1</v>
      </c>
      <c r="AD860" s="77">
        <f>IFERROR(INDEX([1]怪物表!$J:$J,MATCH(G860,[1]怪物表!$A:$A,0),1),0)*AE860</f>
        <v>0</v>
      </c>
      <c r="AE860" s="77">
        <f t="shared" si="119"/>
        <v>0</v>
      </c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</row>
    <row r="861" spans="1:46" x14ac:dyDescent="0.45">
      <c r="A861" s="4"/>
      <c r="B861" s="7">
        <v>2995044</v>
      </c>
      <c r="C861" s="6" t="s">
        <v>358</v>
      </c>
      <c r="D861" s="4"/>
      <c r="E861" s="7"/>
      <c r="F861" s="4">
        <v>240</v>
      </c>
      <c r="G861" s="4"/>
      <c r="H861" s="8"/>
      <c r="I861" s="4"/>
      <c r="J861" s="4" t="str">
        <f>IF(I861="","",INDEX([1]怪物阵型表!$B:$B,MATCH(I861,[1]怪物阵型表!$A:$A,0)))</f>
        <v/>
      </c>
      <c r="K861" s="4">
        <v>299506</v>
      </c>
      <c r="L861" s="25" t="str" cm="1">
        <f t="array" ref="L861">INDEX(怪物链表!A:C,MATCH(怪物刷新表!K861&amp;C861,怪物链表!A:A&amp;怪物链表!C:C,),2)</f>
        <v>骤变_中级_50</v>
      </c>
      <c r="M861" s="4" t="str" cm="1">
        <f t="array" ref="M861">INDEX(怪物链表!A:D,MATCH(怪物刷新表!L861&amp;K861,怪物链表!B:B&amp;怪物链表!A:A,),4)</f>
        <v>240-270</v>
      </c>
      <c r="N861" s="4"/>
      <c r="O861" s="4" t="str">
        <f>IF(N861="","",INDEX([2]物品表!$B:$B,MATCH(N861,[2]物品表!$A:$A,0)))</f>
        <v/>
      </c>
      <c r="P861" s="4"/>
      <c r="Q861" s="7" t="s">
        <v>120</v>
      </c>
      <c r="R861" s="7" t="s">
        <v>29</v>
      </c>
      <c r="S861" s="9">
        <v>1</v>
      </c>
      <c r="T861" s="4"/>
      <c r="U861" s="9">
        <v>0</v>
      </c>
      <c r="V861" s="4" t="str">
        <f t="shared" ref="V861:V870" si="120">IF(W861=1,"TID_Survivor_Notice_Occur_2",IF(W861=2,"TID_Survivor_Notice_Occur_1",""))</f>
        <v/>
      </c>
      <c r="W861" s="4"/>
      <c r="X861" s="4"/>
      <c r="Y861" s="4"/>
      <c r="Z861" s="28"/>
      <c r="AA861" s="77">
        <f>COUNTIF([3]经验升级表!$C:$C,"&lt;="&amp;SUMIFS($AB$4:AB861,$C$4:C861,C861))</f>
        <v>0</v>
      </c>
      <c r="AB861" s="77">
        <f>IFERROR(INDEX([1]怪物表!$U:$U,MATCH(G861,[1]怪物表!$A:$A,0),1)*S861/U861,0)*AC861</f>
        <v>0</v>
      </c>
      <c r="AC861" s="77">
        <f t="shared" si="118"/>
        <v>1</v>
      </c>
      <c r="AD861" s="77">
        <f>IFERROR(INDEX([1]怪物表!$J:$J,MATCH(G861,[1]怪物表!$A:$A,0),1),0)*AE861</f>
        <v>0</v>
      </c>
      <c r="AE861" s="77">
        <f t="shared" si="119"/>
        <v>0</v>
      </c>
    </row>
    <row r="862" spans="1:46" x14ac:dyDescent="0.45">
      <c r="A862" s="4"/>
      <c r="B862" s="7">
        <v>2995045</v>
      </c>
      <c r="C862" s="6" t="s">
        <v>358</v>
      </c>
      <c r="D862" s="4"/>
      <c r="E862" s="7"/>
      <c r="F862" s="4">
        <v>240</v>
      </c>
      <c r="G862" s="4"/>
      <c r="H862" s="8"/>
      <c r="I862" s="4"/>
      <c r="J862" s="4" t="str">
        <f>IF(I862="","",INDEX([1]怪物阵型表!$B:$B,MATCH(I862,[1]怪物阵型表!$A:$A,0)))</f>
        <v/>
      </c>
      <c r="K862" s="4">
        <v>299507</v>
      </c>
      <c r="L862" s="25" t="str" cm="1">
        <f t="array" ref="L862">INDEX(怪物链表!A:C,MATCH(怪物刷新表!K862&amp;C862,怪物链表!A:A&amp;怪物链表!C:C,),2)</f>
        <v>骤变_特殊_50</v>
      </c>
      <c r="M862" s="4" t="str" cm="1">
        <f t="array" ref="M862">INDEX(怪物链表!A:D,MATCH(怪物刷新表!L862&amp;K862,怪物链表!B:B&amp;怪物链表!A:A,),4)</f>
        <v>240-270</v>
      </c>
      <c r="N862" s="4"/>
      <c r="O862" s="4" t="str">
        <f>IF(N862="","",INDEX([2]物品表!$B:$B,MATCH(N862,[2]物品表!$A:$A,0)))</f>
        <v/>
      </c>
      <c r="P862" s="4"/>
      <c r="Q862" s="7" t="s">
        <v>120</v>
      </c>
      <c r="R862" s="7" t="s">
        <v>29</v>
      </c>
      <c r="S862" s="9">
        <v>1</v>
      </c>
      <c r="T862" s="4"/>
      <c r="U862" s="9">
        <v>0</v>
      </c>
      <c r="V862" s="4" t="str">
        <f t="shared" si="120"/>
        <v/>
      </c>
      <c r="W862" s="4"/>
      <c r="X862" s="4"/>
      <c r="Y862" s="4"/>
      <c r="Z862" s="28"/>
      <c r="AA862" s="77">
        <f>COUNTIF([3]经验升级表!$C:$C,"&lt;="&amp;SUMIFS($AB$4:AB862,$C$4:C862,C862))</f>
        <v>0</v>
      </c>
      <c r="AB862" s="77">
        <f>IFERROR(INDEX([1]怪物表!$U:$U,MATCH(G862,[1]怪物表!$A:$A,0),1)*S862/U862,0)*AC862</f>
        <v>0</v>
      </c>
      <c r="AC862" s="77">
        <f t="shared" si="118"/>
        <v>1</v>
      </c>
      <c r="AD862" s="77">
        <f>IFERROR(INDEX([1]怪物表!$J:$J,MATCH(G862,[1]怪物表!$A:$A,0),1),0)*AE862</f>
        <v>0</v>
      </c>
      <c r="AE862" s="77">
        <f t="shared" si="119"/>
        <v>0</v>
      </c>
    </row>
    <row r="863" spans="1:46" x14ac:dyDescent="0.45">
      <c r="A863" s="4"/>
      <c r="B863" s="7">
        <v>2995046</v>
      </c>
      <c r="C863" s="6" t="s">
        <v>358</v>
      </c>
      <c r="D863" s="4" t="s">
        <v>151</v>
      </c>
      <c r="E863" s="7">
        <v>60</v>
      </c>
      <c r="F863" s="4" t="s">
        <v>55</v>
      </c>
      <c r="G863" s="4">
        <f>IF(I863="",SUMIFS([1]怪物表!$A:$A,[1]怪物表!$B:$B,C863,[1]怪物表!$C:$C,D863),"")</f>
        <v>1299508</v>
      </c>
      <c r="H863" s="8" t="str">
        <f>IF(G863="","",INDEX([1]怪物表!$C:$C,MATCH(G863,[1]怪物表!$A:$A,0)))</f>
        <v>盾兵1（灰）</v>
      </c>
      <c r="I863" s="4"/>
      <c r="J863" s="4" t="str">
        <f>IF(I863="","",INDEX([1]怪物阵型表!$B:$B,MATCH(I863,[1]怪物阵型表!$A:$A,0)))</f>
        <v/>
      </c>
      <c r="K863" s="4"/>
      <c r="L863" s="4"/>
      <c r="M863" s="4"/>
      <c r="N863" s="4"/>
      <c r="O863" s="4" t="str">
        <f>IF(N863="","",INDEX([2]物品表!$B:$B,MATCH(N863,[2]物品表!$A:$A,0)))</f>
        <v/>
      </c>
      <c r="P863" s="4"/>
      <c r="Q863" s="7" t="s">
        <v>31</v>
      </c>
      <c r="R863" s="7" t="s">
        <v>29</v>
      </c>
      <c r="S863" s="9">
        <f>INDEX('#怪物刷新配置索引'!$E:$E,MATCH(E863&amp;"-"&amp;F863,'#怪物刷新配置索引'!$D:$D,0),1)</f>
        <v>2</v>
      </c>
      <c r="T863" s="4"/>
      <c r="U863" s="9">
        <f>INDEX('#怪物刷新配置索引'!$F:$F,MATCH(E863&amp;"-"&amp;F863,'#怪物刷新配置索引'!$D:$D,0),1)</f>
        <v>1</v>
      </c>
      <c r="V863" s="4" t="str">
        <f t="shared" si="120"/>
        <v/>
      </c>
      <c r="W863" s="4"/>
      <c r="X863" s="4"/>
      <c r="Y863" s="7"/>
      <c r="Z863" s="28"/>
      <c r="AA863" s="77">
        <f>COUNTIF([3]经验升级表!$C:$C,"&lt;="&amp;SUMIFS($AB$4:AB863,$C$4:C863,C863))</f>
        <v>0</v>
      </c>
      <c r="AB863" s="77">
        <f>IFERROR(INDEX([1]怪物表!$U:$U,MATCH(G863,[1]怪物表!$A:$A,0),1)*S863/U863,0)*AC863</f>
        <v>0</v>
      </c>
      <c r="AC863" s="77">
        <f t="shared" si="118"/>
        <v>30</v>
      </c>
      <c r="AD863" s="77">
        <f>IFERROR(INDEX([1]怪物表!$J:$J,MATCH(G863,[1]怪物表!$A:$A,0),1),0)*AE863</f>
        <v>60</v>
      </c>
      <c r="AE863" s="77">
        <f t="shared" si="119"/>
        <v>60</v>
      </c>
    </row>
    <row r="864" spans="1:46" x14ac:dyDescent="0.45">
      <c r="A864" s="4"/>
      <c r="B864" s="7">
        <v>2995047</v>
      </c>
      <c r="C864" s="6" t="s">
        <v>358</v>
      </c>
      <c r="D864" s="4" t="s">
        <v>151</v>
      </c>
      <c r="E864" s="7">
        <v>60</v>
      </c>
      <c r="F864" s="4" t="s">
        <v>55</v>
      </c>
      <c r="G864" s="4">
        <f>IF(I864="",SUMIFS([1]怪物表!$A:$A,[1]怪物表!$B:$B,C864,[1]怪物表!$C:$C,D864),"")</f>
        <v>1299508</v>
      </c>
      <c r="H864" s="8" t="str">
        <f>IF(G864="","",INDEX([1]怪物表!$C:$C,MATCH(G864,[1]怪物表!$A:$A,0)))</f>
        <v>盾兵1（灰）</v>
      </c>
      <c r="I864" s="4"/>
      <c r="J864" s="4" t="str">
        <f>IF(I864="","",INDEX([1]怪物阵型表!$B:$B,MATCH(I864,[1]怪物阵型表!$A:$A,0)))</f>
        <v/>
      </c>
      <c r="K864" s="4"/>
      <c r="L864" s="4"/>
      <c r="M864" s="4"/>
      <c r="N864" s="4"/>
      <c r="O864" s="4" t="str">
        <f>IF(N864="","",INDEX([2]物品表!$B:$B,MATCH(N864,[2]物品表!$A:$A,0)))</f>
        <v/>
      </c>
      <c r="P864" s="4"/>
      <c r="Q864" s="7" t="s">
        <v>31</v>
      </c>
      <c r="R864" s="7" t="s">
        <v>29</v>
      </c>
      <c r="S864" s="9">
        <f>INDEX('#怪物刷新配置索引'!$E:$E,MATCH(E864&amp;"-"&amp;F864,'#怪物刷新配置索引'!$D:$D,0),1)</f>
        <v>2</v>
      </c>
      <c r="T864" s="4"/>
      <c r="U864" s="9">
        <f>INDEX('#怪物刷新配置索引'!$F:$F,MATCH(E864&amp;"-"&amp;F864,'#怪物刷新配置索引'!$D:$D,0),1)</f>
        <v>1</v>
      </c>
      <c r="V864" s="4" t="str">
        <f t="shared" si="120"/>
        <v/>
      </c>
      <c r="W864" s="4"/>
      <c r="X864" s="4"/>
      <c r="Y864" s="7"/>
      <c r="Z864" s="28"/>
      <c r="AA864" s="77">
        <f>COUNTIF([3]经验升级表!$C:$C,"&lt;="&amp;SUMIFS($AB$4:AB864,$C$4:C864,C864))</f>
        <v>0</v>
      </c>
      <c r="AB864" s="77">
        <f>IFERROR(INDEX([1]怪物表!$U:$U,MATCH(G864,[1]怪物表!$A:$A,0),1)*S864/U864,0)*AC864</f>
        <v>0</v>
      </c>
      <c r="AC864" s="77">
        <f t="shared" si="118"/>
        <v>30</v>
      </c>
      <c r="AD864" s="77">
        <f>IFERROR(INDEX([1]怪物表!$J:$J,MATCH(G864,[1]怪物表!$A:$A,0),1),0)*AE864</f>
        <v>60</v>
      </c>
      <c r="AE864" s="77">
        <f t="shared" si="119"/>
        <v>60</v>
      </c>
    </row>
    <row r="865" spans="1:31" x14ac:dyDescent="0.45">
      <c r="A865" s="4"/>
      <c r="B865" s="7">
        <v>2995048</v>
      </c>
      <c r="C865" s="6" t="s">
        <v>358</v>
      </c>
      <c r="D865" s="4" t="s">
        <v>170</v>
      </c>
      <c r="E865" s="7">
        <v>20</v>
      </c>
      <c r="F865" s="4" t="s">
        <v>55</v>
      </c>
      <c r="G865" s="4">
        <f>IF(I865="",SUMIFS([1]怪物表!$A:$A,[1]怪物表!$B:$B,C865,[1]怪物表!$C:$C,D865),"")</f>
        <v>1299507</v>
      </c>
      <c r="H865" s="8" t="str">
        <f>IF(G865="","",INDEX([1]怪物表!$C:$C,MATCH(G865,[1]怪物表!$A:$A,0)))</f>
        <v>骑兵2（灰）</v>
      </c>
      <c r="I865" s="4"/>
      <c r="J865" s="4" t="str">
        <f>IF(I865="","",INDEX([1]怪物阵型表!$B:$B,MATCH(I865,[1]怪物阵型表!$A:$A,0)))</f>
        <v/>
      </c>
      <c r="K865" s="4"/>
      <c r="L865" s="4"/>
      <c r="M865" s="4"/>
      <c r="N865" s="4"/>
      <c r="O865" s="4" t="str">
        <f>IF(N865="","",INDEX([2]物品表!$B:$B,MATCH(N865,[2]物品表!$A:$A,0)))</f>
        <v/>
      </c>
      <c r="P865" s="4"/>
      <c r="Q865" s="7" t="s">
        <v>31</v>
      </c>
      <c r="R865" s="7" t="s">
        <v>29</v>
      </c>
      <c r="S865" s="9">
        <f>INDEX('#怪物刷新配置索引'!$E:$E,MATCH(E865&amp;"-"&amp;F865,'#怪物刷新配置索引'!$D:$D,0),1)</f>
        <v>2</v>
      </c>
      <c r="T865" s="4"/>
      <c r="U865" s="9">
        <f>INDEX('#怪物刷新配置索引'!$F:$F,MATCH(E865&amp;"-"&amp;F865,'#怪物刷新配置索引'!$D:$D,0),1)</f>
        <v>3</v>
      </c>
      <c r="V865" s="4" t="str">
        <f t="shared" si="120"/>
        <v/>
      </c>
      <c r="W865" s="4"/>
      <c r="X865" s="7"/>
      <c r="Y865" s="7"/>
      <c r="Z865" s="28"/>
      <c r="AA865" s="77">
        <f>COUNTIF([3]经验升级表!$C:$C,"&lt;="&amp;SUMIFS($AB$4:AB865,$C$4:C865,C865))</f>
        <v>0</v>
      </c>
      <c r="AB865" s="77">
        <f>IFERROR(INDEX([1]怪物表!$U:$U,MATCH(G865,[1]怪物表!$A:$A,0),1)*S865/U865,0)*AC865</f>
        <v>0</v>
      </c>
      <c r="AC865" s="77">
        <f t="shared" si="118"/>
        <v>30</v>
      </c>
      <c r="AD865" s="77">
        <f>IFERROR(INDEX([1]怪物表!$J:$J,MATCH(G865,[1]怪物表!$A:$A,0),1),0)*AE865</f>
        <v>20</v>
      </c>
      <c r="AE865" s="77">
        <f t="shared" si="119"/>
        <v>20</v>
      </c>
    </row>
    <row r="866" spans="1:31" x14ac:dyDescent="0.45">
      <c r="A866" s="4"/>
      <c r="B866" s="7">
        <v>2995049</v>
      </c>
      <c r="C866" s="6" t="s">
        <v>358</v>
      </c>
      <c r="D866" s="4"/>
      <c r="E866" s="7"/>
      <c r="F866" s="4">
        <v>270</v>
      </c>
      <c r="G866" s="4"/>
      <c r="H866" s="8"/>
      <c r="I866" s="4"/>
      <c r="J866" s="4" t="str">
        <f>IF(I866="","",INDEX([1]怪物阵型表!$B:$B,MATCH(I866,[1]怪物阵型表!$A:$A,0)))</f>
        <v/>
      </c>
      <c r="K866" s="4">
        <v>299508</v>
      </c>
      <c r="L866" s="25" t="str" cm="1">
        <f t="array" ref="L866">INDEX(怪物链表!A:C,MATCH(怪物刷新表!K866&amp;C866,怪物链表!A:A&amp;怪物链表!C:C,),2)</f>
        <v>骤变_特殊_50</v>
      </c>
      <c r="M866" s="4" t="str" cm="1">
        <f t="array" ref="M866">INDEX(怪物链表!A:D,MATCH(怪物刷新表!L866&amp;K866,怪物链表!B:B&amp;怪物链表!A:A,),4)</f>
        <v>270-300</v>
      </c>
      <c r="N866" s="4"/>
      <c r="O866" s="4" t="str">
        <f>IF(N866="","",INDEX([2]物品表!$B:$B,MATCH(N866,[2]物品表!$A:$A,0)))</f>
        <v/>
      </c>
      <c r="P866" s="4"/>
      <c r="Q866" s="7" t="s">
        <v>120</v>
      </c>
      <c r="R866" s="7" t="s">
        <v>29</v>
      </c>
      <c r="S866" s="9">
        <v>1</v>
      </c>
      <c r="T866" s="4"/>
      <c r="U866" s="9">
        <v>0</v>
      </c>
      <c r="V866" s="4" t="str">
        <f t="shared" si="120"/>
        <v/>
      </c>
      <c r="W866" s="4"/>
      <c r="X866" s="4"/>
      <c r="Y866" s="4"/>
      <c r="Z866" s="28"/>
      <c r="AA866" s="77">
        <f>COUNTIF([3]经验升级表!$C:$C,"&lt;="&amp;SUMIFS($AB$4:AB866,$C$4:C866,C866))</f>
        <v>0</v>
      </c>
      <c r="AB866" s="77">
        <f>IFERROR(INDEX([1]怪物表!$U:$U,MATCH(G866,[1]怪物表!$A:$A,0),1)*S866/U866,0)*AC866</f>
        <v>0</v>
      </c>
      <c r="AC866" s="77">
        <f t="shared" si="118"/>
        <v>1</v>
      </c>
      <c r="AD866" s="77">
        <f>IFERROR(INDEX([1]怪物表!$J:$J,MATCH(G866,[1]怪物表!$A:$A,0),1),0)*AE866</f>
        <v>0</v>
      </c>
      <c r="AE866" s="77">
        <f t="shared" si="119"/>
        <v>0</v>
      </c>
    </row>
    <row r="867" spans="1:31" x14ac:dyDescent="0.45">
      <c r="A867" s="4"/>
      <c r="B867" s="7">
        <v>2995050</v>
      </c>
      <c r="C867" s="6" t="s">
        <v>358</v>
      </c>
      <c r="D867" s="4"/>
      <c r="E867" s="7"/>
      <c r="F867" s="4">
        <v>270</v>
      </c>
      <c r="G867" s="4"/>
      <c r="H867" s="8"/>
      <c r="I867" s="4"/>
      <c r="J867" s="4" t="str">
        <f>IF(I867="","",INDEX([1]怪物阵型表!$B:$B,MATCH(I867,[1]怪物阵型表!$A:$A,0)))</f>
        <v/>
      </c>
      <c r="K867" s="4">
        <v>299509</v>
      </c>
      <c r="L867" s="25" t="str" cm="1">
        <f t="array" ref="L867">INDEX(怪物链表!A:C,MATCH(怪物刷新表!K867&amp;C867,怪物链表!A:A&amp;怪物链表!C:C,),2)</f>
        <v>骤变_高级_100</v>
      </c>
      <c r="M867" s="4" t="str" cm="1">
        <f t="array" ref="M867">INDEX(怪物链表!A:D,MATCH(怪物刷新表!L867&amp;K867,怪物链表!B:B&amp;怪物链表!A:A,),4)</f>
        <v>270-300</v>
      </c>
      <c r="N867" s="4"/>
      <c r="O867" s="4" t="str">
        <f>IF(N867="","",INDEX([2]物品表!$B:$B,MATCH(N867,[2]物品表!$A:$A,0)))</f>
        <v/>
      </c>
      <c r="P867" s="4"/>
      <c r="Q867" s="7" t="s">
        <v>120</v>
      </c>
      <c r="R867" s="7" t="s">
        <v>29</v>
      </c>
      <c r="S867" s="9">
        <v>1</v>
      </c>
      <c r="T867" s="4"/>
      <c r="U867" s="9">
        <v>0</v>
      </c>
      <c r="V867" s="4" t="str">
        <f t="shared" si="120"/>
        <v/>
      </c>
      <c r="W867" s="4"/>
      <c r="X867" s="4"/>
      <c r="Y867" s="4"/>
      <c r="Z867" s="28"/>
      <c r="AA867" s="77">
        <f>COUNTIF([3]经验升级表!$C:$C,"&lt;="&amp;SUMIFS($AB$4:AB867,$C$4:C867,C867))</f>
        <v>0</v>
      </c>
      <c r="AB867" s="77">
        <f>IFERROR(INDEX([1]怪物表!$U:$U,MATCH(G867,[1]怪物表!$A:$A,0),1)*S867/U867,0)*AC867</f>
        <v>0</v>
      </c>
      <c r="AC867" s="77">
        <f t="shared" si="118"/>
        <v>1</v>
      </c>
      <c r="AD867" s="77">
        <f>IFERROR(INDEX([1]怪物表!$J:$J,MATCH(G867,[1]怪物表!$A:$A,0),1),0)*AE867</f>
        <v>0</v>
      </c>
      <c r="AE867" s="77">
        <f t="shared" si="119"/>
        <v>0</v>
      </c>
    </row>
    <row r="868" spans="1:31" x14ac:dyDescent="0.45">
      <c r="A868" s="4"/>
      <c r="B868" s="7">
        <v>2995051</v>
      </c>
      <c r="C868" s="6" t="s">
        <v>358</v>
      </c>
      <c r="D868" s="4" t="s">
        <v>151</v>
      </c>
      <c r="E868" s="7">
        <v>60</v>
      </c>
      <c r="F868" s="4" t="s">
        <v>49</v>
      </c>
      <c r="G868" s="4">
        <f>IF(I868="",SUMIFS([1]怪物表!$A:$A,[1]怪物表!$B:$B,C868,[1]怪物表!$C:$C,D868),"")</f>
        <v>1299508</v>
      </c>
      <c r="H868" s="8" t="str">
        <f>IF(G868="","",INDEX([1]怪物表!$C:$C,MATCH(G868,[1]怪物表!$A:$A,0)))</f>
        <v>盾兵1（灰）</v>
      </c>
      <c r="I868" s="4"/>
      <c r="J868" s="4" t="str">
        <f>IF(I868="","",INDEX([1]怪物阵型表!$B:$B,MATCH(I868,[1]怪物阵型表!$A:$A,0)))</f>
        <v/>
      </c>
      <c r="K868" s="4"/>
      <c r="L868" s="4"/>
      <c r="M868" s="4"/>
      <c r="N868" s="4"/>
      <c r="O868" s="4" t="str">
        <f>IF(N868="","",INDEX([2]物品表!$B:$B,MATCH(N868,[2]物品表!$A:$A,0)))</f>
        <v/>
      </c>
      <c r="P868" s="4"/>
      <c r="Q868" s="7" t="s">
        <v>31</v>
      </c>
      <c r="R868" s="7" t="s">
        <v>29</v>
      </c>
      <c r="S868" s="9">
        <f>INDEX('#怪物刷新配置索引'!$E:$E,MATCH(E868&amp;"-"&amp;F868,'#怪物刷新配置索引'!$D:$D,0),1)</f>
        <v>4</v>
      </c>
      <c r="T868" s="4"/>
      <c r="U868" s="9">
        <f>INDEX('#怪物刷新配置索引'!$F:$F,MATCH(E868&amp;"-"&amp;F868,'#怪物刷新配置索引'!$D:$D,0),1)</f>
        <v>2</v>
      </c>
      <c r="V868" s="4" t="str">
        <f t="shared" si="120"/>
        <v/>
      </c>
      <c r="W868" s="4"/>
      <c r="X868" s="4"/>
      <c r="Y868" s="7"/>
      <c r="Z868" s="28"/>
      <c r="AA868" s="77">
        <f>COUNTIF([3]经验升级表!$C:$C,"&lt;="&amp;SUMIFS($AB$4:AB868,$C$4:C868,C868))</f>
        <v>0</v>
      </c>
      <c r="AB868" s="77">
        <f>IFERROR(INDEX([1]怪物表!$U:$U,MATCH(G868,[1]怪物表!$A:$A,0),1)*S868/U868,0)*AC868</f>
        <v>0</v>
      </c>
      <c r="AC868" s="77">
        <f t="shared" si="118"/>
        <v>30</v>
      </c>
      <c r="AD868" s="77">
        <f>IFERROR(INDEX([1]怪物表!$J:$J,MATCH(G868,[1]怪物表!$A:$A,0),1),0)*AE868</f>
        <v>60</v>
      </c>
      <c r="AE868" s="77">
        <f t="shared" si="119"/>
        <v>60</v>
      </c>
    </row>
    <row r="869" spans="1:31" x14ac:dyDescent="0.45">
      <c r="A869" s="4"/>
      <c r="B869" s="7">
        <v>2995052</v>
      </c>
      <c r="C869" s="6" t="s">
        <v>358</v>
      </c>
      <c r="D869" s="4" t="s">
        <v>151</v>
      </c>
      <c r="E869" s="7">
        <v>90</v>
      </c>
      <c r="F869" s="4" t="s">
        <v>49</v>
      </c>
      <c r="G869" s="4">
        <f>IF(I869="",SUMIFS([1]怪物表!$A:$A,[1]怪物表!$B:$B,C869,[1]怪物表!$C:$C,D869),"")</f>
        <v>1299508</v>
      </c>
      <c r="H869" s="8" t="str">
        <f>IF(G869="","",INDEX([1]怪物表!$C:$C,MATCH(G869,[1]怪物表!$A:$A,0)))</f>
        <v>盾兵1（灰）</v>
      </c>
      <c r="I869" s="4"/>
      <c r="J869" s="4" t="str">
        <f>IF(I869="","",INDEX([1]怪物阵型表!$B:$B,MATCH(I869,[1]怪物阵型表!$A:$A,0)))</f>
        <v/>
      </c>
      <c r="K869" s="4"/>
      <c r="L869" s="4"/>
      <c r="M869" s="4"/>
      <c r="N869" s="4"/>
      <c r="O869" s="4" t="str">
        <f>IF(N869="","",INDEX([2]物品表!$B:$B,MATCH(N869,[2]物品表!$A:$A,0)))</f>
        <v/>
      </c>
      <c r="P869" s="4"/>
      <c r="Q869" s="7" t="s">
        <v>31</v>
      </c>
      <c r="R869" s="7" t="s">
        <v>29</v>
      </c>
      <c r="S869" s="9">
        <f>INDEX('#怪物刷新配置索引'!$E:$E,MATCH(E869&amp;"-"&amp;F869,'#怪物刷新配置索引'!$D:$D,0),1)</f>
        <v>3</v>
      </c>
      <c r="T869" s="4"/>
      <c r="U869" s="9">
        <f>INDEX('#怪物刷新配置索引'!$F:$F,MATCH(E869&amp;"-"&amp;F869,'#怪物刷新配置索引'!$D:$D,0),1)</f>
        <v>1</v>
      </c>
      <c r="V869" s="4" t="str">
        <f t="shared" si="120"/>
        <v/>
      </c>
      <c r="W869" s="4"/>
      <c r="X869" s="4"/>
      <c r="Y869" s="4"/>
      <c r="Z869" s="28"/>
      <c r="AA869" s="77">
        <f>COUNTIF([3]经验升级表!$C:$C,"&lt;="&amp;SUMIFS($AB$4:AB869,$C$4:C869,C869))</f>
        <v>0</v>
      </c>
      <c r="AB869" s="77">
        <f>IFERROR(INDEX([1]怪物表!$U:$U,MATCH(G869,[1]怪物表!$A:$A,0),1)*S869/U869,0)*AC869</f>
        <v>0</v>
      </c>
      <c r="AC869" s="77">
        <f t="shared" si="118"/>
        <v>30</v>
      </c>
      <c r="AD869" s="77">
        <f>IFERROR(INDEX([1]怪物表!$J:$J,MATCH(G869,[1]怪物表!$A:$A,0),1),0)*AE869</f>
        <v>90</v>
      </c>
      <c r="AE869" s="77">
        <f t="shared" si="119"/>
        <v>90</v>
      </c>
    </row>
    <row r="870" spans="1:31" x14ac:dyDescent="0.45">
      <c r="A870" s="4"/>
      <c r="B870" s="7">
        <v>2995053</v>
      </c>
      <c r="C870" s="6" t="s">
        <v>358</v>
      </c>
      <c r="D870" s="4" t="s">
        <v>151</v>
      </c>
      <c r="E870" s="7">
        <v>90</v>
      </c>
      <c r="F870" s="4" t="s">
        <v>49</v>
      </c>
      <c r="G870" s="4">
        <f>IF(I870="",SUMIFS([1]怪物表!$A:$A,[1]怪物表!$B:$B,C870,[1]怪物表!$C:$C,D870),"")</f>
        <v>1299508</v>
      </c>
      <c r="H870" s="8" t="str">
        <f>IF(G870="","",INDEX([1]怪物表!$C:$C,MATCH(G870,[1]怪物表!$A:$A,0)))</f>
        <v>盾兵1（灰）</v>
      </c>
      <c r="I870" s="4"/>
      <c r="J870" s="4" t="str">
        <f>IF(I870="","",INDEX([1]怪物阵型表!$B:$B,MATCH(I870,[1]怪物阵型表!$A:$A,0)))</f>
        <v/>
      </c>
      <c r="K870" s="4"/>
      <c r="L870" s="4"/>
      <c r="M870" s="4"/>
      <c r="N870" s="4"/>
      <c r="O870" s="4" t="str">
        <f>IF(N870="","",INDEX([2]物品表!$B:$B,MATCH(N870,[2]物品表!$A:$A,0)))</f>
        <v/>
      </c>
      <c r="P870" s="4"/>
      <c r="Q870" s="7" t="s">
        <v>31</v>
      </c>
      <c r="R870" s="7" t="s">
        <v>29</v>
      </c>
      <c r="S870" s="9">
        <f>INDEX('#怪物刷新配置索引'!$E:$E,MATCH(E870&amp;"-"&amp;F870,'#怪物刷新配置索引'!$D:$D,0),1)</f>
        <v>3</v>
      </c>
      <c r="T870" s="4"/>
      <c r="U870" s="9">
        <f>INDEX('#怪物刷新配置索引'!$F:$F,MATCH(E870&amp;"-"&amp;F870,'#怪物刷新配置索引'!$D:$D,0),1)</f>
        <v>1</v>
      </c>
      <c r="V870" s="4" t="str">
        <f t="shared" si="120"/>
        <v/>
      </c>
      <c r="W870" s="4"/>
      <c r="X870" s="4"/>
      <c r="Y870" s="4"/>
      <c r="Z870" s="28"/>
      <c r="AA870" s="77">
        <f>COUNTIF([3]经验升级表!$C:$C,"&lt;="&amp;SUMIFS($AB$4:AB870,$C$4:C870,C870))</f>
        <v>0</v>
      </c>
      <c r="AB870" s="77">
        <f>IFERROR(INDEX([1]怪物表!$U:$U,MATCH(G870,[1]怪物表!$A:$A,0),1)*S870/U870,0)*AC870</f>
        <v>0</v>
      </c>
      <c r="AC870" s="77">
        <f t="shared" si="118"/>
        <v>30</v>
      </c>
      <c r="AD870" s="77">
        <f>IFERROR(INDEX([1]怪物表!$J:$J,MATCH(G870,[1]怪物表!$A:$A,0),1),0)*AE870</f>
        <v>90</v>
      </c>
      <c r="AE870" s="77">
        <f t="shared" si="119"/>
        <v>90</v>
      </c>
    </row>
    <row r="871" spans="1:31" x14ac:dyDescent="0.45">
      <c r="A871" s="4"/>
      <c r="B871" s="7">
        <v>2995054</v>
      </c>
      <c r="C871" s="6" t="s">
        <v>358</v>
      </c>
      <c r="D871" s="4"/>
      <c r="E871" s="7"/>
      <c r="F871" s="4">
        <v>320</v>
      </c>
      <c r="G871" s="4" t="str">
        <f>IF(I871="",SUMIFS([1]怪物表!$A:$A,[1]怪物表!$B:$B,C871,[1]怪物表!$C:$C,D871),"")</f>
        <v/>
      </c>
      <c r="H871" s="8" t="str">
        <f>IF(G871="","",INDEX([1]怪物表!$C:$C,MATCH(G871,[1]怪物表!$A:$A,0)))</f>
        <v/>
      </c>
      <c r="I871" s="4">
        <v>299501</v>
      </c>
      <c r="J871" s="4" t="str">
        <f>IF(I871="","",INDEX([1]怪物阵型表!$B:$B,MATCH(I871,[1]怪物阵型表!$A:$A,0)))</f>
        <v>冲锋阵型</v>
      </c>
      <c r="K871" s="4"/>
      <c r="L871" s="4"/>
      <c r="M871" s="4"/>
      <c r="N871" s="4"/>
      <c r="O871" s="4" t="str">
        <f>IF(N871="","",INDEX([2]物品表!$B:$B,MATCH(N871,[2]物品表!$A:$A,0)))</f>
        <v/>
      </c>
      <c r="P871" s="4"/>
      <c r="Q871" s="7" t="s">
        <v>309</v>
      </c>
      <c r="R871" s="7" t="s">
        <v>29</v>
      </c>
      <c r="S871" s="9">
        <v>1</v>
      </c>
      <c r="T871" s="4"/>
      <c r="U871" s="9">
        <v>0</v>
      </c>
      <c r="V871" s="4" t="str">
        <f>IF(W871=1,"TID_Survivor_Notice_Occur_2",IF(W871=2,"TID_Survivor_Notice_Occur_1",""))</f>
        <v/>
      </c>
      <c r="W871" s="4"/>
      <c r="X871" s="4"/>
      <c r="Y871" s="4"/>
      <c r="Z871" s="28"/>
      <c r="AA871" s="77">
        <f>COUNTIF([3]经验升级表!$C:$C,"&lt;="&amp;SUMIFS($AB$4:AB871,$C$4:C871,C871))</f>
        <v>0</v>
      </c>
      <c r="AB871" s="77">
        <f>IFERROR(INDEX([1]怪物表!$U:$U,MATCH(G871,[1]怪物表!$A:$A,0),1)*S871/U871,0)*AC871</f>
        <v>0</v>
      </c>
      <c r="AC871" s="77">
        <f t="shared" si="118"/>
        <v>1</v>
      </c>
      <c r="AD871" s="77">
        <f>IFERROR(INDEX([1]怪物表!$J:$J,MATCH(G871,[1]怪物表!$A:$A,0),1),0)*AE871</f>
        <v>0</v>
      </c>
      <c r="AE871" s="77">
        <f t="shared" si="119"/>
        <v>0</v>
      </c>
    </row>
    <row r="872" spans="1:31" x14ac:dyDescent="0.45">
      <c r="A872" s="4"/>
      <c r="B872" s="7">
        <v>2995055</v>
      </c>
      <c r="C872" s="6" t="s">
        <v>358</v>
      </c>
      <c r="D872" s="4"/>
      <c r="E872" s="7"/>
      <c r="F872" s="4">
        <v>320</v>
      </c>
      <c r="G872" s="4" t="str">
        <f>IF(I872="",SUMIFS([1]怪物表!$A:$A,[1]怪物表!$B:$B,C872,[1]怪物表!$C:$C,D872),"")</f>
        <v/>
      </c>
      <c r="H872" s="8" t="str">
        <f>IF(G872="","",INDEX([1]怪物表!$C:$C,MATCH(G872,[1]怪物表!$A:$A,0)))</f>
        <v/>
      </c>
      <c r="I872" s="4">
        <v>299501</v>
      </c>
      <c r="J872" s="4" t="str">
        <f>IF(I872="","",INDEX([1]怪物阵型表!$B:$B,MATCH(I872,[1]怪物阵型表!$A:$A,0)))</f>
        <v>冲锋阵型</v>
      </c>
      <c r="K872" s="4"/>
      <c r="L872" s="4"/>
      <c r="M872" s="4"/>
      <c r="N872" s="4"/>
      <c r="O872" s="4" t="str">
        <f>IF(N872="","",INDEX([2]物品表!$B:$B,MATCH(N872,[2]物品表!$A:$A,0)))</f>
        <v/>
      </c>
      <c r="P872" s="4"/>
      <c r="Q872" s="7" t="s">
        <v>309</v>
      </c>
      <c r="R872" s="7" t="s">
        <v>29</v>
      </c>
      <c r="S872" s="9">
        <v>1</v>
      </c>
      <c r="T872" s="4"/>
      <c r="U872" s="9">
        <v>0</v>
      </c>
      <c r="V872" s="4" t="str">
        <f>IF(W872=1,"TID_Survivor_Notice_Occur_2",IF(W872=2,"TID_Survivor_Notice_Occur_1",""))</f>
        <v/>
      </c>
      <c r="W872" s="4"/>
      <c r="X872" s="4"/>
      <c r="Y872" s="4"/>
      <c r="Z872" s="28"/>
      <c r="AA872" s="77">
        <f>COUNTIF([3]经验升级表!$C:$C,"&lt;="&amp;SUMIFS($AB$4:AB872,$C$4:C872,C872))</f>
        <v>0</v>
      </c>
      <c r="AB872" s="77">
        <f>IFERROR(INDEX([1]怪物表!$U:$U,MATCH(G872,[1]怪物表!$A:$A,0),1)*S872/U872,0)*AC872</f>
        <v>0</v>
      </c>
      <c r="AC872" s="77">
        <f t="shared" si="118"/>
        <v>1</v>
      </c>
      <c r="AD872" s="77">
        <f>IFERROR(INDEX([1]怪物表!$J:$J,MATCH(G872,[1]怪物表!$A:$A,0),1),0)*AE872</f>
        <v>0</v>
      </c>
      <c r="AE872" s="77">
        <f t="shared" si="119"/>
        <v>0</v>
      </c>
    </row>
    <row r="873" spans="1:31" x14ac:dyDescent="0.45">
      <c r="A873" s="4"/>
      <c r="B873" s="7">
        <v>2995056</v>
      </c>
      <c r="C873" s="6" t="s">
        <v>358</v>
      </c>
      <c r="D873" s="4"/>
      <c r="E873" s="7"/>
      <c r="F873" s="4">
        <v>330</v>
      </c>
      <c r="G873" s="4" t="str">
        <f>IF(I873="",SUMIFS([1]怪物表!$A:$A,[1]怪物表!$B:$B,C873,[1]怪物表!$C:$C,D873),"")</f>
        <v/>
      </c>
      <c r="H873" s="8" t="str">
        <f>IF(G873="","",INDEX([1]怪物表!$C:$C,MATCH(G873,[1]怪物表!$A:$A,0)))</f>
        <v/>
      </c>
      <c r="I873" s="4">
        <v>299501</v>
      </c>
      <c r="J873" s="4" t="str">
        <f>IF(I873="","",INDEX([1]怪物阵型表!$B:$B,MATCH(I873,[1]怪物阵型表!$A:$A,0)))</f>
        <v>冲锋阵型</v>
      </c>
      <c r="K873" s="4"/>
      <c r="L873" s="4"/>
      <c r="M873" s="4"/>
      <c r="N873" s="4"/>
      <c r="O873" s="4" t="str">
        <f>IF(N873="","",INDEX([2]物品表!$B:$B,MATCH(N873,[2]物品表!$A:$A,0)))</f>
        <v/>
      </c>
      <c r="P873" s="4"/>
      <c r="Q873" s="7" t="s">
        <v>309</v>
      </c>
      <c r="R873" s="7" t="s">
        <v>29</v>
      </c>
      <c r="S873" s="9">
        <v>1</v>
      </c>
      <c r="T873" s="4"/>
      <c r="U873" s="9">
        <v>0</v>
      </c>
      <c r="V873" s="4" t="str">
        <f>IF(W873=1,"TID_Survivor_Notice_Occur_2",IF(W873=2,"TID_Survivor_Notice_Occur_1",""))</f>
        <v/>
      </c>
      <c r="W873" s="4"/>
      <c r="X873" s="4"/>
      <c r="Y873" s="4"/>
      <c r="Z873" s="28"/>
      <c r="AA873" s="77">
        <f>COUNTIF([3]经验升级表!$C:$C,"&lt;="&amp;SUMIFS($AB$4:AB873,$C$4:C873,C873))</f>
        <v>0</v>
      </c>
      <c r="AB873" s="77">
        <f>IFERROR(INDEX([1]怪物表!$U:$U,MATCH(G873,[1]怪物表!$A:$A,0),1)*S873/U873,0)*AC873</f>
        <v>0</v>
      </c>
      <c r="AC873" s="77">
        <f t="shared" si="118"/>
        <v>1</v>
      </c>
      <c r="AD873" s="77">
        <f>IFERROR(INDEX([1]怪物表!$J:$J,MATCH(G873,[1]怪物表!$A:$A,0),1),0)*AE873</f>
        <v>0</v>
      </c>
      <c r="AE873" s="77">
        <f t="shared" si="119"/>
        <v>0</v>
      </c>
    </row>
    <row r="874" spans="1:31" x14ac:dyDescent="0.45">
      <c r="A874" s="4"/>
      <c r="B874" s="7">
        <v>2995057</v>
      </c>
      <c r="C874" s="6" t="s">
        <v>358</v>
      </c>
      <c r="D874" s="4"/>
      <c r="E874" s="7"/>
      <c r="F874" s="4">
        <v>330</v>
      </c>
      <c r="G874" s="4" t="str">
        <f>IF(I874="",SUMIFS([1]怪物表!$A:$A,[1]怪物表!$B:$B,C874,[1]怪物表!$C:$C,D874),"")</f>
        <v/>
      </c>
      <c r="H874" s="8" t="str">
        <f>IF(G874="","",INDEX([1]怪物表!$C:$C,MATCH(G874,[1]怪物表!$A:$A,0)))</f>
        <v/>
      </c>
      <c r="I874" s="4">
        <v>299501</v>
      </c>
      <c r="J874" s="4" t="str">
        <f>IF(I874="","",INDEX([1]怪物阵型表!$B:$B,MATCH(I874,[1]怪物阵型表!$A:$A,0)))</f>
        <v>冲锋阵型</v>
      </c>
      <c r="K874" s="4"/>
      <c r="L874" s="4"/>
      <c r="M874" s="4"/>
      <c r="N874" s="4"/>
      <c r="O874" s="4" t="str">
        <f>IF(N874="","",INDEX([2]物品表!$B:$B,MATCH(N874,[2]物品表!$A:$A,0)))</f>
        <v/>
      </c>
      <c r="P874" s="4"/>
      <c r="Q874" s="7" t="s">
        <v>309</v>
      </c>
      <c r="R874" s="7" t="s">
        <v>29</v>
      </c>
      <c r="S874" s="9">
        <v>1</v>
      </c>
      <c r="T874" s="4"/>
      <c r="U874" s="9">
        <v>0</v>
      </c>
      <c r="V874" s="4" t="str">
        <f>IF(W874=1,"TID_Survivor_Notice_Occur_2",IF(W874=2,"TID_Survivor_Notice_Occur_1",""))</f>
        <v/>
      </c>
      <c r="W874" s="4"/>
      <c r="X874" s="4"/>
      <c r="Y874" s="4"/>
      <c r="Z874" s="28"/>
      <c r="AA874" s="77">
        <f>COUNTIF([3]经验升级表!$C:$C,"&lt;="&amp;SUMIFS($AB$4:AB874,$C$4:C874,C874))</f>
        <v>0</v>
      </c>
      <c r="AB874" s="77">
        <f>IFERROR(INDEX([1]怪物表!$U:$U,MATCH(G874,[1]怪物表!$A:$A,0),1)*S874/U874,0)*AC874</f>
        <v>0</v>
      </c>
      <c r="AC874" s="77">
        <f t="shared" si="118"/>
        <v>1</v>
      </c>
      <c r="AD874" s="77">
        <f>IFERROR(INDEX([1]怪物表!$J:$J,MATCH(G874,[1]怪物表!$A:$A,0),1),0)*AE874</f>
        <v>0</v>
      </c>
      <c r="AE874" s="77">
        <f t="shared" si="119"/>
        <v>0</v>
      </c>
    </row>
    <row r="875" spans="1:31" x14ac:dyDescent="0.45">
      <c r="A875" s="4"/>
      <c r="B875" s="7">
        <v>2995058</v>
      </c>
      <c r="C875" s="6" t="s">
        <v>358</v>
      </c>
      <c r="D875" s="4"/>
      <c r="E875" s="7"/>
      <c r="F875" s="4">
        <v>330</v>
      </c>
      <c r="G875" s="4"/>
      <c r="H875" s="8"/>
      <c r="I875" s="4"/>
      <c r="J875" s="4" t="str">
        <f>IF(I875="","",INDEX([1]怪物阵型表!$B:$B,MATCH(I875,[1]怪物阵型表!$A:$A,0)))</f>
        <v/>
      </c>
      <c r="K875" s="4">
        <v>299510</v>
      </c>
      <c r="L875" s="25" t="str" cm="1">
        <f t="array" ref="L875">INDEX(怪物链表!A:C,MATCH(怪物刷新表!K875&amp;C875,怪物链表!A:A&amp;怪物链表!C:C,),2)</f>
        <v>平滑_初级_150</v>
      </c>
      <c r="M875" s="4" t="str" cm="1">
        <f t="array" ref="M875">INDEX(怪物链表!A:D,MATCH(怪物刷新表!L875&amp;K875,怪物链表!B:B&amp;怪物链表!A:A,),4)</f>
        <v>330-360</v>
      </c>
      <c r="N875" s="4"/>
      <c r="O875" s="4" t="str">
        <f>IF(N875="","",INDEX([2]物品表!$B:$B,MATCH(N875,[2]物品表!$A:$A,0)))</f>
        <v/>
      </c>
      <c r="P875" s="4"/>
      <c r="Q875" s="7" t="s">
        <v>120</v>
      </c>
      <c r="R875" s="7" t="s">
        <v>29</v>
      </c>
      <c r="S875" s="9">
        <v>1</v>
      </c>
      <c r="T875" s="4"/>
      <c r="U875" s="9">
        <v>0</v>
      </c>
      <c r="V875" s="4" t="str">
        <f t="shared" ref="V875:V880" si="121">IF(W875=1,"TID_Survivor_Notice_Occur_2",IF(W875=2,"TID_Survivor_Notice_Occur_1",""))</f>
        <v/>
      </c>
      <c r="W875" s="4"/>
      <c r="X875" s="4"/>
      <c r="Y875" s="4"/>
      <c r="Z875" s="28"/>
      <c r="AA875" s="77">
        <f>COUNTIF([3]经验升级表!$C:$C,"&lt;="&amp;SUMIFS($AB$4:AB875,$C$4:C875,C875))</f>
        <v>0</v>
      </c>
      <c r="AB875" s="77">
        <f>IFERROR(INDEX([1]怪物表!$U:$U,MATCH(G875,[1]怪物表!$A:$A,0),1)*S875/U875,0)*AC875</f>
        <v>0</v>
      </c>
      <c r="AC875" s="77">
        <f t="shared" si="118"/>
        <v>1</v>
      </c>
      <c r="AD875" s="77">
        <f>IFERROR(INDEX([1]怪物表!$J:$J,MATCH(G875,[1]怪物表!$A:$A,0),1),0)*AE875</f>
        <v>0</v>
      </c>
      <c r="AE875" s="77">
        <f t="shared" si="119"/>
        <v>0</v>
      </c>
    </row>
    <row r="876" spans="1:31" x14ac:dyDescent="0.45">
      <c r="A876" s="4"/>
      <c r="B876" s="7">
        <v>2995059</v>
      </c>
      <c r="C876" s="6" t="s">
        <v>358</v>
      </c>
      <c r="D876" s="4"/>
      <c r="E876" s="7"/>
      <c r="F876" s="4">
        <v>330</v>
      </c>
      <c r="G876" s="4"/>
      <c r="H876" s="8"/>
      <c r="I876" s="4"/>
      <c r="J876" s="4" t="str">
        <f>IF(I876="","",INDEX([1]怪物阵型表!$B:$B,MATCH(I876,[1]怪物阵型表!$A:$A,0)))</f>
        <v/>
      </c>
      <c r="K876" s="4">
        <v>299508</v>
      </c>
      <c r="L876" s="25" t="str" cm="1">
        <f t="array" ref="L876">INDEX(怪物链表!A:C,MATCH(怪物刷新表!K876&amp;C876,怪物链表!A:A&amp;怪物链表!C:C,),2)</f>
        <v>骤变_特殊_50</v>
      </c>
      <c r="M876" s="4" t="str" cm="1">
        <f t="array" ref="M876">INDEX(怪物链表!A:D,MATCH(怪物刷新表!L876&amp;K876,怪物链表!B:B&amp;怪物链表!A:A,),4)</f>
        <v>270-300</v>
      </c>
      <c r="N876" s="4"/>
      <c r="O876" s="4" t="str">
        <f>IF(N876="","",INDEX([2]物品表!$B:$B,MATCH(N876,[2]物品表!$A:$A,0)))</f>
        <v/>
      </c>
      <c r="P876" s="4"/>
      <c r="Q876" s="7" t="s">
        <v>120</v>
      </c>
      <c r="R876" s="7" t="s">
        <v>29</v>
      </c>
      <c r="S876" s="9">
        <v>1</v>
      </c>
      <c r="T876" s="4"/>
      <c r="U876" s="9">
        <v>0</v>
      </c>
      <c r="V876" s="4" t="str">
        <f t="shared" si="121"/>
        <v/>
      </c>
      <c r="W876" s="4"/>
      <c r="X876" s="4"/>
      <c r="Y876" s="4"/>
      <c r="Z876" s="28"/>
      <c r="AA876" s="77">
        <f>COUNTIF([3]经验升级表!$C:$C,"&lt;="&amp;SUMIFS($AB$4:AB876,$C$4:C876,C876))</f>
        <v>0</v>
      </c>
      <c r="AB876" s="77">
        <f>IFERROR(INDEX([1]怪物表!$U:$U,MATCH(G876,[1]怪物表!$A:$A,0),1)*S876/U876,0)*AC876</f>
        <v>0</v>
      </c>
      <c r="AC876" s="77">
        <f t="shared" si="118"/>
        <v>1</v>
      </c>
      <c r="AD876" s="77">
        <f>IFERROR(INDEX([1]怪物表!$J:$J,MATCH(G876,[1]怪物表!$A:$A,0),1),0)*AE876</f>
        <v>0</v>
      </c>
      <c r="AE876" s="77">
        <f t="shared" si="119"/>
        <v>0</v>
      </c>
    </row>
    <row r="877" spans="1:31" x14ac:dyDescent="0.45">
      <c r="A877" s="4"/>
      <c r="B877" s="7">
        <v>2995060</v>
      </c>
      <c r="C877" s="6" t="s">
        <v>358</v>
      </c>
      <c r="D877" s="4" t="s">
        <v>166</v>
      </c>
      <c r="E877" s="4">
        <v>40</v>
      </c>
      <c r="F877" s="4" t="s">
        <v>337</v>
      </c>
      <c r="G877" s="4">
        <f>IF(I877="",SUMIFS([1]怪物表!$A:$A,[1]怪物表!$B:$B,C877,[1]怪物表!$C:$C,D877),"")</f>
        <v>1299504</v>
      </c>
      <c r="H877" s="8" t="str">
        <f>IF(G877="","",INDEX([1]怪物表!$C:$C,MATCH(G877,[1]怪物表!$A:$A,0)))</f>
        <v>剑兵1</v>
      </c>
      <c r="I877" s="4"/>
      <c r="J877" s="4" t="str">
        <f>IF(I877="","",INDEX([1]怪物阵型表!$B:$B,MATCH(I877,[1]怪物阵型表!$A:$A,0)))</f>
        <v/>
      </c>
      <c r="K877" s="4"/>
      <c r="L877" s="4"/>
      <c r="M877" s="4"/>
      <c r="N877" s="4"/>
      <c r="O877" s="4" t="str">
        <f>IF(N877="","",INDEX([2]物品表!$B:$B,MATCH(N877,[2]物品表!$A:$A,0)))</f>
        <v/>
      </c>
      <c r="P877" s="4"/>
      <c r="Q877" s="7" t="s">
        <v>31</v>
      </c>
      <c r="R877" s="7" t="s">
        <v>29</v>
      </c>
      <c r="S877" s="9">
        <f>INDEX('#怪物刷新配置索引'!$E:$E,MATCH(E877&amp;"-"&amp;F877,'#怪物刷新配置索引'!$D:$D,0),1)</f>
        <v>4</v>
      </c>
      <c r="T877" s="4"/>
      <c r="U877" s="9">
        <f>INDEX('#怪物刷新配置索引'!$F:$F,MATCH(E877&amp;"-"&amp;F877,'#怪物刷新配置索引'!$D:$D,0),1)</f>
        <v>3</v>
      </c>
      <c r="V877" s="4" t="str">
        <f t="shared" si="121"/>
        <v/>
      </c>
      <c r="W877" s="4"/>
      <c r="X877" s="4"/>
      <c r="Y877" s="4"/>
      <c r="Z877" s="28"/>
      <c r="AA877" s="77">
        <f>COUNTIF([3]经验升级表!$C:$C,"&lt;="&amp;SUMIFS($AB$4:AB877,$C$4:C877,C877))</f>
        <v>0</v>
      </c>
      <c r="AB877" s="77">
        <f>IFERROR(INDEX([1]怪物表!$U:$U,MATCH(G877,[1]怪物表!$A:$A,0),1)*S877/U877,0)*AC877</f>
        <v>0</v>
      </c>
      <c r="AC877" s="77">
        <f t="shared" si="118"/>
        <v>30</v>
      </c>
      <c r="AD877" s="77">
        <f>IFERROR(INDEX([1]怪物表!$J:$J,MATCH(G877,[1]怪物表!$A:$A,0),1),0)*AE877</f>
        <v>40</v>
      </c>
      <c r="AE877" s="77">
        <f t="shared" si="119"/>
        <v>40</v>
      </c>
    </row>
    <row r="878" spans="1:31" x14ac:dyDescent="0.45">
      <c r="A878" s="4"/>
      <c r="B878" s="7">
        <v>2995061</v>
      </c>
      <c r="C878" s="6" t="s">
        <v>358</v>
      </c>
      <c r="D878" s="4" t="s">
        <v>166</v>
      </c>
      <c r="E878" s="4">
        <v>40</v>
      </c>
      <c r="F878" s="4" t="s">
        <v>191</v>
      </c>
      <c r="G878" s="4">
        <f>IF(I878="",SUMIFS([1]怪物表!$A:$A,[1]怪物表!$B:$B,C878,[1]怪物表!$C:$C,D878),"")</f>
        <v>1299504</v>
      </c>
      <c r="H878" s="8" t="str">
        <f>IF(G878="","",INDEX([1]怪物表!$C:$C,MATCH(G878,[1]怪物表!$A:$A,0)))</f>
        <v>剑兵1</v>
      </c>
      <c r="I878" s="4"/>
      <c r="J878" s="4" t="str">
        <f>IF(I878="","",INDEX([1]怪物阵型表!$B:$B,MATCH(I878,[1]怪物阵型表!$A:$A,0)))</f>
        <v/>
      </c>
      <c r="K878" s="4"/>
      <c r="L878" s="4"/>
      <c r="M878" s="4"/>
      <c r="N878" s="4"/>
      <c r="O878" s="4" t="str">
        <f>IF(N878="","",INDEX([2]物品表!$B:$B,MATCH(N878,[2]物品表!$A:$A,0)))</f>
        <v/>
      </c>
      <c r="P878" s="4"/>
      <c r="Q878" s="7" t="s">
        <v>31</v>
      </c>
      <c r="R878" s="7" t="s">
        <v>29</v>
      </c>
      <c r="S878" s="9">
        <f>INDEX('#怪物刷新配置索引'!$E:$E,MATCH(E878&amp;"-"&amp;F878,'#怪物刷新配置索引'!$D:$D,0),1)</f>
        <v>4</v>
      </c>
      <c r="T878" s="4"/>
      <c r="U878" s="9">
        <f>INDEX('#怪物刷新配置索引'!$F:$F,MATCH(E878&amp;"-"&amp;F878,'#怪物刷新配置索引'!$D:$D,0),1)</f>
        <v>3</v>
      </c>
      <c r="V878" s="4" t="str">
        <f t="shared" si="121"/>
        <v/>
      </c>
      <c r="W878" s="4"/>
      <c r="X878" s="4"/>
      <c r="Y878" s="4"/>
      <c r="Z878" s="28"/>
      <c r="AA878" s="77">
        <f>COUNTIF([3]经验升级表!$C:$C,"&lt;="&amp;SUMIFS($AB$4:AB878,$C$4:C878,C878))</f>
        <v>0</v>
      </c>
      <c r="AB878" s="77">
        <f>IFERROR(INDEX([1]怪物表!$U:$U,MATCH(G878,[1]怪物表!$A:$A,0),1)*S878/U878,0)*AC878</f>
        <v>0</v>
      </c>
      <c r="AC878" s="77">
        <f t="shared" si="118"/>
        <v>30</v>
      </c>
      <c r="AD878" s="77">
        <f>IFERROR(INDEX([1]怪物表!$J:$J,MATCH(G878,[1]怪物表!$A:$A,0),1),0)*AE878</f>
        <v>40</v>
      </c>
      <c r="AE878" s="77">
        <f t="shared" si="119"/>
        <v>40</v>
      </c>
    </row>
    <row r="879" spans="1:31" x14ac:dyDescent="0.45">
      <c r="A879" s="4"/>
      <c r="B879" s="7">
        <v>2995062</v>
      </c>
      <c r="C879" s="6" t="s">
        <v>358</v>
      </c>
      <c r="D879" s="4" t="s">
        <v>166</v>
      </c>
      <c r="E879" s="4">
        <v>40</v>
      </c>
      <c r="F879" s="4" t="s">
        <v>191</v>
      </c>
      <c r="G879" s="4">
        <f>IF(I879="",SUMIFS([1]怪物表!$A:$A,[1]怪物表!$B:$B,C879,[1]怪物表!$C:$C,D879),"")</f>
        <v>1299504</v>
      </c>
      <c r="H879" s="8" t="str">
        <f>IF(G879="","",INDEX([1]怪物表!$C:$C,MATCH(G879,[1]怪物表!$A:$A,0)))</f>
        <v>剑兵1</v>
      </c>
      <c r="I879" s="4"/>
      <c r="J879" s="4" t="str">
        <f>IF(I879="","",INDEX([1]怪物阵型表!$B:$B,MATCH(I879,[1]怪物阵型表!$A:$A,0)))</f>
        <v/>
      </c>
      <c r="K879" s="4"/>
      <c r="L879" s="4"/>
      <c r="M879" s="4"/>
      <c r="N879" s="4"/>
      <c r="O879" s="4" t="str">
        <f>IF(N879="","",INDEX([2]物品表!$B:$B,MATCH(N879,[2]物品表!$A:$A,0)))</f>
        <v/>
      </c>
      <c r="P879" s="4"/>
      <c r="Q879" s="7" t="s">
        <v>31</v>
      </c>
      <c r="R879" s="7" t="s">
        <v>29</v>
      </c>
      <c r="S879" s="9">
        <f>INDEX('#怪物刷新配置索引'!$E:$E,MATCH(E879&amp;"-"&amp;F879,'#怪物刷新配置索引'!$D:$D,0),1)</f>
        <v>4</v>
      </c>
      <c r="T879" s="4"/>
      <c r="U879" s="9">
        <f>INDEX('#怪物刷新配置索引'!$F:$F,MATCH(E879&amp;"-"&amp;F879,'#怪物刷新配置索引'!$D:$D,0),1)</f>
        <v>3</v>
      </c>
      <c r="V879" s="4" t="str">
        <f t="shared" si="121"/>
        <v/>
      </c>
      <c r="W879" s="4"/>
      <c r="X879" s="4"/>
      <c r="Y879" s="4"/>
      <c r="Z879" s="28"/>
      <c r="AA879" s="77">
        <f>COUNTIF([3]经验升级表!$C:$C,"&lt;="&amp;SUMIFS($AB$4:AB879,$C$4:C879,C879))</f>
        <v>0</v>
      </c>
      <c r="AB879" s="77">
        <f>IFERROR(INDEX([1]怪物表!$U:$U,MATCH(G879,[1]怪物表!$A:$A,0),1)*S879/U879,0)*AC879</f>
        <v>0</v>
      </c>
      <c r="AC879" s="77">
        <f t="shared" si="118"/>
        <v>30</v>
      </c>
      <c r="AD879" s="77">
        <f>IFERROR(INDEX([1]怪物表!$J:$J,MATCH(G879,[1]怪物表!$A:$A,0),1),0)*AE879</f>
        <v>40</v>
      </c>
      <c r="AE879" s="77">
        <f t="shared" si="119"/>
        <v>40</v>
      </c>
    </row>
    <row r="880" spans="1:31" x14ac:dyDescent="0.45">
      <c r="A880" s="4"/>
      <c r="B880" s="7">
        <v>2995063</v>
      </c>
      <c r="C880" s="6" t="s">
        <v>358</v>
      </c>
      <c r="D880" s="4" t="s">
        <v>167</v>
      </c>
      <c r="E880" s="7">
        <v>20</v>
      </c>
      <c r="F880" s="4" t="s">
        <v>191</v>
      </c>
      <c r="G880" s="4">
        <f>IF(I880="",SUMIFS([1]怪物表!$A:$A,[1]怪物表!$B:$B,C880,[1]怪物表!$C:$C,D880),"")</f>
        <v>1299506</v>
      </c>
      <c r="H880" s="8" t="str">
        <f>IF(G880="","",INDEX([1]怪物表!$C:$C,MATCH(G880,[1]怪物表!$A:$A,0)))</f>
        <v>骑兵1</v>
      </c>
      <c r="I880" s="4"/>
      <c r="J880" s="4" t="str">
        <f>IF(I880="","",INDEX([1]怪物阵型表!$B:$B,MATCH(I880,[1]怪物阵型表!$A:$A,0)))</f>
        <v/>
      </c>
      <c r="K880" s="4"/>
      <c r="L880" s="4"/>
      <c r="M880" s="4"/>
      <c r="N880" s="4"/>
      <c r="O880" s="4" t="str">
        <f>IF(N880="","",INDEX([2]物品表!$B:$B,MATCH(N880,[2]物品表!$A:$A,0)))</f>
        <v/>
      </c>
      <c r="P880" s="4"/>
      <c r="Q880" s="7" t="s">
        <v>31</v>
      </c>
      <c r="R880" s="7" t="s">
        <v>29</v>
      </c>
      <c r="S880" s="9">
        <f>INDEX('#怪物刷新配置索引'!$E:$E,MATCH(E880&amp;"-"&amp;F880,'#怪物刷新配置索引'!$D:$D,0),1)</f>
        <v>4</v>
      </c>
      <c r="T880" s="4"/>
      <c r="U880" s="9">
        <f>INDEX('#怪物刷新配置索引'!$F:$F,MATCH(E880&amp;"-"&amp;F880,'#怪物刷新配置索引'!$D:$D,0),1)</f>
        <v>6</v>
      </c>
      <c r="V880" s="4" t="str">
        <f t="shared" si="121"/>
        <v/>
      </c>
      <c r="W880" s="4"/>
      <c r="X880" s="4"/>
      <c r="Y880" s="4"/>
      <c r="Z880" s="28"/>
      <c r="AA880" s="77">
        <f>COUNTIF([3]经验升级表!$C:$C,"&lt;="&amp;SUMIFS($AB$4:AB880,$C$4:C880,C880))</f>
        <v>0</v>
      </c>
      <c r="AB880" s="77">
        <f>IFERROR(INDEX([1]怪物表!$U:$U,MATCH(G880,[1]怪物表!$A:$A,0),1)*S880/U880,0)*AC880</f>
        <v>0</v>
      </c>
      <c r="AC880" s="77">
        <f t="shared" si="118"/>
        <v>30</v>
      </c>
      <c r="AD880" s="77">
        <f>IFERROR(INDEX([1]怪物表!$J:$J,MATCH(G880,[1]怪物表!$A:$A,0),1),0)*AE880</f>
        <v>20</v>
      </c>
      <c r="AE880" s="77">
        <f t="shared" si="119"/>
        <v>20</v>
      </c>
    </row>
    <row r="881" spans="1:31" s="46" customFormat="1" x14ac:dyDescent="0.45">
      <c r="A881" s="20"/>
      <c r="B881" s="21">
        <v>2995064</v>
      </c>
      <c r="C881" s="22" t="s">
        <v>358</v>
      </c>
      <c r="D881" s="20" t="s">
        <v>171</v>
      </c>
      <c r="E881" s="21"/>
      <c r="F881" s="20">
        <v>360</v>
      </c>
      <c r="G881" s="20">
        <f>IF(I881="",SUMIFS([1]怪物表!$A:$A,[1]怪物表!$B:$B,C881,[1]怪物表!$C:$C,D881),"")</f>
        <v>1299511</v>
      </c>
      <c r="H881" s="23" t="str">
        <f>IF(G881="","",INDEX([1]怪物表!$C:$C,MATCH(G881,[1]怪物表!$A:$A,0)))</f>
        <v>大熊</v>
      </c>
      <c r="I881" s="20" t="s">
        <v>54</v>
      </c>
      <c r="J881" s="20" t="str">
        <f>IF(I881="","",INDEX([1]怪物阵型表!$B:$B,MATCH(I881,[1]怪物阵型表!$A:$A,0)))</f>
        <v/>
      </c>
      <c r="K881" s="20"/>
      <c r="L881" s="20"/>
      <c r="M881" s="20"/>
      <c r="N881" s="20"/>
      <c r="O881" s="20" t="str">
        <f>IF(N881="","",INDEX([2]物品表!$B:$B,MATCH(N881,[2]物品表!$A:$A,0)))</f>
        <v/>
      </c>
      <c r="P881" s="20"/>
      <c r="Q881" s="21" t="s">
        <v>120</v>
      </c>
      <c r="R881" s="21" t="s">
        <v>29</v>
      </c>
      <c r="S881" s="24">
        <v>1</v>
      </c>
      <c r="T881" s="20"/>
      <c r="U881" s="24">
        <v>0</v>
      </c>
      <c r="V881" s="20" t="str">
        <f>IF(W881=1,"TID_Survivor_Notice_Occur_2",IF(W881=2,"TID_Survivor_Notice_Occur_1",""))</f>
        <v/>
      </c>
      <c r="W881" s="20"/>
      <c r="X881" s="20"/>
      <c r="Y881" s="20"/>
      <c r="Z881" s="79"/>
      <c r="AA881" s="79">
        <f>COUNTIF([3]经验升级表!$C:$C,"&lt;="&amp;SUMIFS($AB$4:AB881,$C$4:C881,C881))</f>
        <v>0</v>
      </c>
      <c r="AB881" s="79">
        <f>IFERROR(INDEX([1]怪物表!$U:$U,MATCH(G881,[1]怪物表!$A:$A,0),1)*S881/U881,0)*AC881</f>
        <v>0</v>
      </c>
      <c r="AC881" s="79">
        <f t="shared" si="118"/>
        <v>1</v>
      </c>
      <c r="AD881" s="79">
        <f>IFERROR(INDEX([1]怪物表!$J:$J,MATCH(G881,[1]怪物表!$A:$A,0),1),0)*AE881</f>
        <v>0</v>
      </c>
      <c r="AE881" s="79">
        <f t="shared" si="119"/>
        <v>0</v>
      </c>
    </row>
    <row r="882" spans="1:31" x14ac:dyDescent="0.45">
      <c r="A882" s="4"/>
      <c r="B882" s="7">
        <v>2995065</v>
      </c>
      <c r="C882" s="6" t="s">
        <v>358</v>
      </c>
      <c r="D882" s="4" t="s">
        <v>166</v>
      </c>
      <c r="E882" s="4">
        <v>20</v>
      </c>
      <c r="F882" s="4" t="s">
        <v>200</v>
      </c>
      <c r="G882" s="4">
        <f>IF(I882="",SUMIFS([1]怪物表!$A:$A,[1]怪物表!$B:$B,C882,[1]怪物表!$C:$C,D882),"")</f>
        <v>1299504</v>
      </c>
      <c r="H882" s="8" t="str">
        <f>IF(G882="","",INDEX([1]怪物表!$C:$C,MATCH(G882,[1]怪物表!$A:$A,0)))</f>
        <v>剑兵1</v>
      </c>
      <c r="I882" s="4"/>
      <c r="J882" s="4" t="str">
        <f>IF(I882="","",INDEX([1]怪物阵型表!$B:$B,MATCH(I882,[1]怪物阵型表!$A:$A,0)))</f>
        <v/>
      </c>
      <c r="K882" s="4"/>
      <c r="L882" s="4"/>
      <c r="M882" s="4"/>
      <c r="N882" s="4"/>
      <c r="O882" s="4" t="str">
        <f>IF(N882="","",INDEX([2]物品表!$B:$B,MATCH(N882,[2]物品表!$A:$A,0)))</f>
        <v/>
      </c>
      <c r="P882" s="4"/>
      <c r="Q882" s="7" t="s">
        <v>31</v>
      </c>
      <c r="R882" s="7" t="s">
        <v>29</v>
      </c>
      <c r="S882" s="9">
        <f>INDEX('#怪物刷新配置索引'!$E:$E,MATCH(E882&amp;"-"&amp;F882,'#怪物刷新配置索引'!$D:$D,0),1)</f>
        <v>4</v>
      </c>
      <c r="T882" s="4"/>
      <c r="U882" s="9">
        <f>INDEX('#怪物刷新配置索引'!$F:$F,MATCH(E882&amp;"-"&amp;F882,'#怪物刷新配置索引'!$D:$D,0),1)</f>
        <v>6</v>
      </c>
      <c r="V882" s="4" t="str">
        <f t="shared" ref="V882:V925" si="122">IF(W882=1,"TID_Survivor_Notice_Occur_2",IF(W882=2,"TID_Survivor_Notice_Occur_1",""))</f>
        <v/>
      </c>
      <c r="W882" s="4"/>
      <c r="X882" s="4"/>
      <c r="Y882" s="4"/>
      <c r="Z882" s="28"/>
      <c r="AA882" s="77">
        <f>COUNTIF([3]经验升级表!$C:$C,"&lt;="&amp;SUMIFS($AB$4:AB882,$C$4:C882,C882))</f>
        <v>0</v>
      </c>
      <c r="AB882" s="77">
        <f>IFERROR(INDEX([1]怪物表!$U:$U,MATCH(G882,[1]怪物表!$A:$A,0),1)*S882/U882,0)*AC882</f>
        <v>0</v>
      </c>
      <c r="AC882" s="77">
        <f t="shared" si="118"/>
        <v>30</v>
      </c>
      <c r="AD882" s="77">
        <f>IFERROR(INDEX([1]怪物表!$J:$J,MATCH(G882,[1]怪物表!$A:$A,0),1),0)*AE882</f>
        <v>20</v>
      </c>
      <c r="AE882" s="77">
        <f t="shared" si="119"/>
        <v>20</v>
      </c>
    </row>
    <row r="883" spans="1:31" x14ac:dyDescent="0.45">
      <c r="A883" s="4"/>
      <c r="B883" s="7">
        <v>2995066</v>
      </c>
      <c r="C883" s="6" t="s">
        <v>358</v>
      </c>
      <c r="D883" s="4" t="s">
        <v>166</v>
      </c>
      <c r="E883" s="4">
        <v>20</v>
      </c>
      <c r="F883" s="4" t="s">
        <v>200</v>
      </c>
      <c r="G883" s="4">
        <f>IF(I883="",SUMIFS([1]怪物表!$A:$A,[1]怪物表!$B:$B,C883,[1]怪物表!$C:$C,D883),"")</f>
        <v>1299504</v>
      </c>
      <c r="H883" s="8" t="str">
        <f>IF(G883="","",INDEX([1]怪物表!$C:$C,MATCH(G883,[1]怪物表!$A:$A,0)))</f>
        <v>剑兵1</v>
      </c>
      <c r="I883" s="4"/>
      <c r="J883" s="4" t="str">
        <f>IF(I883="","",INDEX([1]怪物阵型表!$B:$B,MATCH(I883,[1]怪物阵型表!$A:$A,0)))</f>
        <v/>
      </c>
      <c r="K883" s="4"/>
      <c r="L883" s="4"/>
      <c r="M883" s="4"/>
      <c r="N883" s="4"/>
      <c r="O883" s="4" t="str">
        <f>IF(N883="","",INDEX([2]物品表!$B:$B,MATCH(N883,[2]物品表!$A:$A,0)))</f>
        <v/>
      </c>
      <c r="P883" s="4"/>
      <c r="Q883" s="7" t="s">
        <v>31</v>
      </c>
      <c r="R883" s="7" t="s">
        <v>29</v>
      </c>
      <c r="S883" s="9">
        <f>INDEX('#怪物刷新配置索引'!$E:$E,MATCH(E883&amp;"-"&amp;F883,'#怪物刷新配置索引'!$D:$D,0),1)</f>
        <v>4</v>
      </c>
      <c r="T883" s="4"/>
      <c r="U883" s="9">
        <f>INDEX('#怪物刷新配置索引'!$F:$F,MATCH(E883&amp;"-"&amp;F883,'#怪物刷新配置索引'!$D:$D,0),1)</f>
        <v>6</v>
      </c>
      <c r="V883" s="4" t="str">
        <f t="shared" si="122"/>
        <v/>
      </c>
      <c r="W883" s="4"/>
      <c r="X883" s="4"/>
      <c r="Y883" s="4"/>
      <c r="Z883" s="28"/>
      <c r="AA883" s="77">
        <f>COUNTIF([3]经验升级表!$C:$C,"&lt;="&amp;SUMIFS($AB$4:AB883,$C$4:C883,C883))</f>
        <v>0</v>
      </c>
      <c r="AB883" s="77">
        <f>IFERROR(INDEX([1]怪物表!$U:$U,MATCH(G883,[1]怪物表!$A:$A,0),1)*S883/U883,0)*AC883</f>
        <v>0</v>
      </c>
      <c r="AC883" s="77">
        <f t="shared" si="118"/>
        <v>30</v>
      </c>
      <c r="AD883" s="77">
        <f>IFERROR(INDEX([1]怪物表!$J:$J,MATCH(G883,[1]怪物表!$A:$A,0),1),0)*AE883</f>
        <v>20</v>
      </c>
      <c r="AE883" s="77">
        <f t="shared" si="119"/>
        <v>20</v>
      </c>
    </row>
    <row r="884" spans="1:31" x14ac:dyDescent="0.45">
      <c r="A884" s="4"/>
      <c r="B884" s="7">
        <v>2995067</v>
      </c>
      <c r="C884" s="6" t="s">
        <v>358</v>
      </c>
      <c r="D884" s="4" t="s">
        <v>166</v>
      </c>
      <c r="E884" s="4">
        <v>20</v>
      </c>
      <c r="F884" s="4" t="s">
        <v>200</v>
      </c>
      <c r="G884" s="4">
        <f>IF(I884="",SUMIFS([1]怪物表!$A:$A,[1]怪物表!$B:$B,C884,[1]怪物表!$C:$C,D884),"")</f>
        <v>1299504</v>
      </c>
      <c r="H884" s="8" t="str">
        <f>IF(G884="","",INDEX([1]怪物表!$C:$C,MATCH(G884,[1]怪物表!$A:$A,0)))</f>
        <v>剑兵1</v>
      </c>
      <c r="I884" s="4"/>
      <c r="J884" s="4" t="str">
        <f>IF(I884="","",INDEX([1]怪物阵型表!$B:$B,MATCH(I884,[1]怪物阵型表!$A:$A,0)))</f>
        <v/>
      </c>
      <c r="K884" s="4"/>
      <c r="L884" s="4"/>
      <c r="M884" s="4"/>
      <c r="N884" s="4"/>
      <c r="O884" s="4" t="str">
        <f>IF(N884="","",INDEX([2]物品表!$B:$B,MATCH(N884,[2]物品表!$A:$A,0)))</f>
        <v/>
      </c>
      <c r="P884" s="4"/>
      <c r="Q884" s="7" t="s">
        <v>31</v>
      </c>
      <c r="R884" s="7" t="s">
        <v>29</v>
      </c>
      <c r="S884" s="9">
        <f>INDEX('#怪物刷新配置索引'!$E:$E,MATCH(E884&amp;"-"&amp;F884,'#怪物刷新配置索引'!$D:$D,0),1)</f>
        <v>4</v>
      </c>
      <c r="T884" s="4"/>
      <c r="U884" s="9">
        <f>INDEX('#怪物刷新配置索引'!$F:$F,MATCH(E884&amp;"-"&amp;F884,'#怪物刷新配置索引'!$D:$D,0),1)</f>
        <v>6</v>
      </c>
      <c r="V884" s="4" t="str">
        <f t="shared" si="122"/>
        <v/>
      </c>
      <c r="W884" s="4"/>
      <c r="X884" s="4"/>
      <c r="Y884" s="4"/>
      <c r="Z884" s="28"/>
      <c r="AA884" s="77">
        <f>COUNTIF([3]经验升级表!$C:$C,"&lt;="&amp;SUMIFS($AB$4:AB884,$C$4:C884,C884))</f>
        <v>0</v>
      </c>
      <c r="AB884" s="77">
        <f>IFERROR(INDEX([1]怪物表!$U:$U,MATCH(G884,[1]怪物表!$A:$A,0),1)*S884/U884,0)*AC884</f>
        <v>0</v>
      </c>
      <c r="AC884" s="77">
        <f t="shared" si="118"/>
        <v>30</v>
      </c>
      <c r="AD884" s="77">
        <f>IFERROR(INDEX([1]怪物表!$J:$J,MATCH(G884,[1]怪物表!$A:$A,0),1),0)*AE884</f>
        <v>20</v>
      </c>
      <c r="AE884" s="77">
        <f t="shared" si="119"/>
        <v>20</v>
      </c>
    </row>
    <row r="885" spans="1:31" x14ac:dyDescent="0.45">
      <c r="A885" s="4"/>
      <c r="B885" s="7">
        <v>2995068</v>
      </c>
      <c r="C885" s="6" t="s">
        <v>358</v>
      </c>
      <c r="D885" s="4"/>
      <c r="E885" s="7"/>
      <c r="F885" s="4">
        <v>390</v>
      </c>
      <c r="G885" s="4"/>
      <c r="H885" s="8"/>
      <c r="I885" s="4"/>
      <c r="J885" s="4" t="str">
        <f>IF(I885="","",INDEX([1]怪物阵型表!$B:$B,MATCH(I885,[1]怪物阵型表!$A:$A,0)))</f>
        <v/>
      </c>
      <c r="K885" s="4">
        <v>299511</v>
      </c>
      <c r="L885" s="25" t="str" cm="1">
        <f t="array" ref="L885">INDEX(怪物链表!A:C,MATCH(怪物刷新表!K885&amp;C885,怪物链表!A:A&amp;怪物链表!C:C,),2)</f>
        <v>平滑_特殊_75</v>
      </c>
      <c r="M885" s="4" t="str" cm="1">
        <f t="array" ref="M885">INDEX(怪物链表!A:D,MATCH(怪物刷新表!L885&amp;K885,怪物链表!B:B&amp;怪物链表!A:A,),4)</f>
        <v>390-420</v>
      </c>
      <c r="N885" s="4"/>
      <c r="O885" s="4" t="str">
        <f>IF(N885="","",INDEX([2]物品表!$B:$B,MATCH(N885,[2]物品表!$A:$A,0)))</f>
        <v/>
      </c>
      <c r="P885" s="4"/>
      <c r="Q885" s="7" t="s">
        <v>120</v>
      </c>
      <c r="R885" s="7" t="s">
        <v>29</v>
      </c>
      <c r="S885" s="9">
        <v>1</v>
      </c>
      <c r="T885" s="4"/>
      <c r="U885" s="9">
        <v>0</v>
      </c>
      <c r="V885" s="4" t="str">
        <f t="shared" si="122"/>
        <v/>
      </c>
      <c r="W885" s="4"/>
      <c r="X885" s="4"/>
      <c r="Y885" s="4"/>
      <c r="Z885" s="28"/>
      <c r="AA885" s="77">
        <f>COUNTIF([3]经验升级表!$C:$C,"&lt;="&amp;SUMIFS($AB$4:AB885,$C$4:C885,C885))</f>
        <v>0</v>
      </c>
      <c r="AB885" s="77">
        <f>IFERROR(INDEX([1]怪物表!$U:$U,MATCH(G885,[1]怪物表!$A:$A,0),1)*S885/U885,0)*AC885</f>
        <v>0</v>
      </c>
      <c r="AC885" s="77">
        <f t="shared" si="118"/>
        <v>1</v>
      </c>
      <c r="AD885" s="77">
        <f>IFERROR(INDEX([1]怪物表!$J:$J,MATCH(G885,[1]怪物表!$A:$A,0),1),0)*AE885</f>
        <v>0</v>
      </c>
      <c r="AE885" s="77">
        <f t="shared" si="119"/>
        <v>0</v>
      </c>
    </row>
    <row r="886" spans="1:31" x14ac:dyDescent="0.45">
      <c r="A886" s="4"/>
      <c r="B886" s="7">
        <v>2995069</v>
      </c>
      <c r="C886" s="6" t="s">
        <v>358</v>
      </c>
      <c r="D886" s="4"/>
      <c r="E886" s="7"/>
      <c r="F886" s="4">
        <v>390</v>
      </c>
      <c r="G886" s="4"/>
      <c r="H886" s="8"/>
      <c r="I886" s="4"/>
      <c r="J886" s="4" t="str">
        <f>IF(I886="","",INDEX([1]怪物阵型表!$B:$B,MATCH(I886,[1]怪物阵型表!$A:$A,0)))</f>
        <v/>
      </c>
      <c r="K886" s="4">
        <v>299512</v>
      </c>
      <c r="L886" s="25" t="str" cm="1">
        <f t="array" ref="L886">INDEX(怪物链表!A:C,MATCH(怪物刷新表!K886&amp;C886,怪物链表!A:A&amp;怪物链表!C:C,),2)</f>
        <v>平滑_中级_75</v>
      </c>
      <c r="M886" s="4" t="str" cm="1">
        <f t="array" ref="M886">INDEX(怪物链表!A:D,MATCH(怪物刷新表!L886&amp;K886,怪物链表!B:B&amp;怪物链表!A:A,),4)</f>
        <v>450-480</v>
      </c>
      <c r="N886" s="4"/>
      <c r="O886" s="4" t="str">
        <f>IF(N886="","",INDEX([2]物品表!$B:$B,MATCH(N886,[2]物品表!$A:$A,0)))</f>
        <v/>
      </c>
      <c r="P886" s="4"/>
      <c r="Q886" s="7" t="s">
        <v>120</v>
      </c>
      <c r="R886" s="7" t="s">
        <v>29</v>
      </c>
      <c r="S886" s="9">
        <v>1</v>
      </c>
      <c r="T886" s="4"/>
      <c r="U886" s="9">
        <v>0</v>
      </c>
      <c r="V886" s="4" t="str">
        <f t="shared" si="122"/>
        <v/>
      </c>
      <c r="W886" s="4"/>
      <c r="X886" s="4"/>
      <c r="Y886" s="4"/>
      <c r="Z886" s="28"/>
      <c r="AA886" s="77">
        <f>COUNTIF([3]经验升级表!$C:$C,"&lt;="&amp;SUMIFS($AB$4:AB886,$C$4:C886,C886))</f>
        <v>0</v>
      </c>
      <c r="AB886" s="77">
        <f>IFERROR(INDEX([1]怪物表!$U:$U,MATCH(G886,[1]怪物表!$A:$A,0),1)*S886/U886,0)*AC886</f>
        <v>0</v>
      </c>
      <c r="AC886" s="77">
        <f t="shared" si="118"/>
        <v>1</v>
      </c>
      <c r="AD886" s="77">
        <f>IFERROR(INDEX([1]怪物表!$J:$J,MATCH(G886,[1]怪物表!$A:$A,0),1),0)*AE886</f>
        <v>0</v>
      </c>
      <c r="AE886" s="77">
        <f t="shared" si="119"/>
        <v>0</v>
      </c>
    </row>
    <row r="887" spans="1:31" x14ac:dyDescent="0.45">
      <c r="A887" s="4"/>
      <c r="B887" s="7">
        <v>2995070</v>
      </c>
      <c r="C887" s="6" t="s">
        <v>358</v>
      </c>
      <c r="D887" s="4" t="s">
        <v>169</v>
      </c>
      <c r="E887" s="7">
        <v>45</v>
      </c>
      <c r="F887" s="4" t="s">
        <v>201</v>
      </c>
      <c r="G887" s="4">
        <f>IF(I887="",SUMIFS([1]怪物表!$A:$A,[1]怪物表!$B:$B,C887,[1]怪物表!$C:$C,D887),"")</f>
        <v>1299505</v>
      </c>
      <c r="H887" s="8" t="str">
        <f>IF(G887="","",INDEX([1]怪物表!$C:$C,MATCH(G887,[1]怪物表!$A:$A,0)))</f>
        <v>剑兵2</v>
      </c>
      <c r="I887" s="4"/>
      <c r="J887" s="4" t="str">
        <f>IF(I887="","",INDEX([1]怪物阵型表!$B:$B,MATCH(I887,[1]怪物阵型表!$A:$A,0)))</f>
        <v/>
      </c>
      <c r="K887" s="4"/>
      <c r="L887" s="4"/>
      <c r="M887" s="4"/>
      <c r="N887" s="4"/>
      <c r="O887" s="4" t="str">
        <f>IF(N887="","",INDEX([2]物品表!$B:$B,MATCH(N887,[2]物品表!$A:$A,0)))</f>
        <v/>
      </c>
      <c r="P887" s="4"/>
      <c r="Q887" s="7" t="s">
        <v>31</v>
      </c>
      <c r="R887" s="7" t="s">
        <v>29</v>
      </c>
      <c r="S887" s="9">
        <f>INDEX('#怪物刷新配置索引'!$E:$E,MATCH(E887&amp;"-"&amp;F887,'#怪物刷新配置索引'!$D:$D,0),1)</f>
        <v>3</v>
      </c>
      <c r="T887" s="4"/>
      <c r="U887" s="9">
        <f>INDEX('#怪物刷新配置索引'!$F:$F,MATCH(E887&amp;"-"&amp;F887,'#怪物刷新配置索引'!$D:$D,0),1)</f>
        <v>2</v>
      </c>
      <c r="V887" s="4" t="str">
        <f t="shared" si="122"/>
        <v/>
      </c>
      <c r="W887" s="4"/>
      <c r="X887" s="4"/>
      <c r="Y887" s="4"/>
      <c r="Z887" s="28"/>
      <c r="AA887" s="77">
        <f>COUNTIF([3]经验升级表!$C:$C,"&lt;="&amp;SUMIFS($AB$4:AB887,$C$4:C887,C887))</f>
        <v>0</v>
      </c>
      <c r="AB887" s="77">
        <f>IFERROR(INDEX([1]怪物表!$U:$U,MATCH(G887,[1]怪物表!$A:$A,0),1)*S887/U887,0)*AC887</f>
        <v>0</v>
      </c>
      <c r="AC887" s="77">
        <f t="shared" si="118"/>
        <v>30</v>
      </c>
      <c r="AD887" s="77">
        <f>IFERROR(INDEX([1]怪物表!$J:$J,MATCH(G887,[1]怪物表!$A:$A,0),1),0)*AE887</f>
        <v>45</v>
      </c>
      <c r="AE887" s="77">
        <f t="shared" si="119"/>
        <v>45</v>
      </c>
    </row>
    <row r="888" spans="1:31" x14ac:dyDescent="0.45">
      <c r="A888" s="4"/>
      <c r="B888" s="7">
        <v>2995071</v>
      </c>
      <c r="C888" s="6" t="s">
        <v>358</v>
      </c>
      <c r="D888" s="4" t="s">
        <v>169</v>
      </c>
      <c r="E888" s="7">
        <v>45</v>
      </c>
      <c r="F888" s="4" t="s">
        <v>201</v>
      </c>
      <c r="G888" s="4">
        <f>IF(I888="",SUMIFS([1]怪物表!$A:$A,[1]怪物表!$B:$B,C888,[1]怪物表!$C:$C,D888),"")</f>
        <v>1299505</v>
      </c>
      <c r="H888" s="8" t="str">
        <f>IF(G888="","",INDEX([1]怪物表!$C:$C,MATCH(G888,[1]怪物表!$A:$A,0)))</f>
        <v>剑兵2</v>
      </c>
      <c r="I888" s="4"/>
      <c r="J888" s="4" t="str">
        <f>IF(I888="","",INDEX([1]怪物阵型表!$B:$B,MATCH(I888,[1]怪物阵型表!$A:$A,0)))</f>
        <v/>
      </c>
      <c r="K888" s="4"/>
      <c r="L888" s="4"/>
      <c r="M888" s="4"/>
      <c r="N888" s="4"/>
      <c r="O888" s="4" t="str">
        <f>IF(N888="","",INDEX([2]物品表!$B:$B,MATCH(N888,[2]物品表!$A:$A,0)))</f>
        <v/>
      </c>
      <c r="P888" s="4"/>
      <c r="Q888" s="7" t="s">
        <v>31</v>
      </c>
      <c r="R888" s="7" t="s">
        <v>29</v>
      </c>
      <c r="S888" s="9">
        <f>INDEX('#怪物刷新配置索引'!$E:$E,MATCH(E888&amp;"-"&amp;F888,'#怪物刷新配置索引'!$D:$D,0),1)</f>
        <v>3</v>
      </c>
      <c r="T888" s="4"/>
      <c r="U888" s="9">
        <f>INDEX('#怪物刷新配置索引'!$F:$F,MATCH(E888&amp;"-"&amp;F888,'#怪物刷新配置索引'!$D:$D,0),1)</f>
        <v>2</v>
      </c>
      <c r="V888" s="4" t="str">
        <f t="shared" si="122"/>
        <v/>
      </c>
      <c r="W888" s="4"/>
      <c r="X888" s="4"/>
      <c r="Y888" s="4"/>
      <c r="Z888" s="28"/>
      <c r="AA888" s="77">
        <f>COUNTIF([3]经验升级表!$C:$C,"&lt;="&amp;SUMIFS($AB$4:AB888,$C$4:C888,C888))</f>
        <v>0</v>
      </c>
      <c r="AB888" s="77">
        <f>IFERROR(INDEX([1]怪物表!$U:$U,MATCH(G888,[1]怪物表!$A:$A,0),1)*S888/U888,0)*AC888</f>
        <v>0</v>
      </c>
      <c r="AC888" s="77">
        <f t="shared" si="118"/>
        <v>30</v>
      </c>
      <c r="AD888" s="77">
        <f>IFERROR(INDEX([1]怪物表!$J:$J,MATCH(G888,[1]怪物表!$A:$A,0),1),0)*AE888</f>
        <v>45</v>
      </c>
      <c r="AE888" s="77">
        <f t="shared" si="119"/>
        <v>45</v>
      </c>
    </row>
    <row r="889" spans="1:31" x14ac:dyDescent="0.45">
      <c r="A889" s="4"/>
      <c r="B889" s="7">
        <v>2995072</v>
      </c>
      <c r="C889" s="6" t="s">
        <v>358</v>
      </c>
      <c r="D889" s="4" t="s">
        <v>169</v>
      </c>
      <c r="E889" s="7">
        <v>60</v>
      </c>
      <c r="F889" s="4" t="s">
        <v>202</v>
      </c>
      <c r="G889" s="4">
        <f>IF(I889="",SUMIFS([1]怪物表!$A:$A,[1]怪物表!$B:$B,C889,[1]怪物表!$C:$C,D889),"")</f>
        <v>1299505</v>
      </c>
      <c r="H889" s="8" t="str">
        <f>IF(G889="","",INDEX([1]怪物表!$C:$C,MATCH(G889,[1]怪物表!$A:$A,0)))</f>
        <v>剑兵2</v>
      </c>
      <c r="I889" s="4"/>
      <c r="J889" s="4" t="str">
        <f>IF(I889="","",INDEX([1]怪物阵型表!$B:$B,MATCH(I889,[1]怪物阵型表!$A:$A,0)))</f>
        <v/>
      </c>
      <c r="K889" s="4"/>
      <c r="L889" s="4"/>
      <c r="M889" s="4"/>
      <c r="N889" s="4"/>
      <c r="O889" s="4" t="str">
        <f>IF(N889="","",INDEX([2]物品表!$B:$B,MATCH(N889,[2]物品表!$A:$A,0)))</f>
        <v/>
      </c>
      <c r="P889" s="4"/>
      <c r="Q889" s="7" t="s">
        <v>31</v>
      </c>
      <c r="R889" s="7" t="s">
        <v>29</v>
      </c>
      <c r="S889" s="9">
        <f>INDEX('#怪物刷新配置索引'!$E:$E,MATCH(E889&amp;"-"&amp;F889,'#怪物刷新配置索引'!$D:$D,0),1)</f>
        <v>4</v>
      </c>
      <c r="T889" s="4"/>
      <c r="U889" s="9">
        <f>INDEX('#怪物刷新配置索引'!$F:$F,MATCH(E889&amp;"-"&amp;F889,'#怪物刷新配置索引'!$D:$D,0),1)</f>
        <v>2</v>
      </c>
      <c r="V889" s="4" t="str">
        <f t="shared" si="122"/>
        <v/>
      </c>
      <c r="W889" s="4"/>
      <c r="X889" s="4"/>
      <c r="Y889" s="4"/>
      <c r="Z889" s="28"/>
      <c r="AA889" s="77">
        <f>COUNTIF([3]经验升级表!$C:$C,"&lt;="&amp;SUMIFS($AB$4:AB889,$C$4:C889,C889))</f>
        <v>0</v>
      </c>
      <c r="AB889" s="77">
        <f>IFERROR(INDEX([1]怪物表!$U:$U,MATCH(G889,[1]怪物表!$A:$A,0),1)*S889/U889,0)*AC889</f>
        <v>0</v>
      </c>
      <c r="AC889" s="77">
        <f t="shared" si="118"/>
        <v>30</v>
      </c>
      <c r="AD889" s="77">
        <f>IFERROR(INDEX([1]怪物表!$J:$J,MATCH(G889,[1]怪物表!$A:$A,0),1),0)*AE889</f>
        <v>60</v>
      </c>
      <c r="AE889" s="77">
        <f t="shared" si="119"/>
        <v>60</v>
      </c>
    </row>
    <row r="890" spans="1:31" x14ac:dyDescent="0.45">
      <c r="A890" s="4"/>
      <c r="B890" s="7">
        <v>2995073</v>
      </c>
      <c r="C890" s="6" t="s">
        <v>358</v>
      </c>
      <c r="D890" s="4" t="s">
        <v>169</v>
      </c>
      <c r="E890" s="7">
        <v>60</v>
      </c>
      <c r="F890" s="4" t="s">
        <v>202</v>
      </c>
      <c r="G890" s="4">
        <f>IF(I890="",SUMIFS([1]怪物表!$A:$A,[1]怪物表!$B:$B,C890,[1]怪物表!$C:$C,D890),"")</f>
        <v>1299505</v>
      </c>
      <c r="H890" s="8" t="str">
        <f>IF(G890="","",INDEX([1]怪物表!$C:$C,MATCH(G890,[1]怪物表!$A:$A,0)))</f>
        <v>剑兵2</v>
      </c>
      <c r="I890" s="4"/>
      <c r="J890" s="4" t="str">
        <f>IF(I890="","",INDEX([1]怪物阵型表!$B:$B,MATCH(I890,[1]怪物阵型表!$A:$A,0)))</f>
        <v/>
      </c>
      <c r="K890" s="4"/>
      <c r="L890" s="4"/>
      <c r="M890" s="4"/>
      <c r="N890" s="4"/>
      <c r="O890" s="4" t="str">
        <f>IF(N890="","",INDEX([2]物品表!$B:$B,MATCH(N890,[2]物品表!$A:$A,0)))</f>
        <v/>
      </c>
      <c r="P890" s="4"/>
      <c r="Q890" s="7" t="s">
        <v>31</v>
      </c>
      <c r="R890" s="7" t="s">
        <v>29</v>
      </c>
      <c r="S890" s="9">
        <f>INDEX('#怪物刷新配置索引'!$E:$E,MATCH(E890&amp;"-"&amp;F890,'#怪物刷新配置索引'!$D:$D,0),1)</f>
        <v>4</v>
      </c>
      <c r="T890" s="4"/>
      <c r="U890" s="9">
        <f>INDEX('#怪物刷新配置索引'!$F:$F,MATCH(E890&amp;"-"&amp;F890,'#怪物刷新配置索引'!$D:$D,0),1)</f>
        <v>2</v>
      </c>
      <c r="V890" s="4" t="str">
        <f t="shared" si="122"/>
        <v/>
      </c>
      <c r="W890" s="4"/>
      <c r="X890" s="4"/>
      <c r="Y890" s="4"/>
      <c r="Z890" s="28"/>
      <c r="AA890" s="77">
        <f>COUNTIF([3]经验升级表!$C:$C,"&lt;="&amp;SUMIFS($AB$4:AB890,$C$4:C890,C890))</f>
        <v>0</v>
      </c>
      <c r="AB890" s="77">
        <f>IFERROR(INDEX([1]怪物表!$U:$U,MATCH(G890,[1]怪物表!$A:$A,0),1)*S890/U890,0)*AC890</f>
        <v>0</v>
      </c>
      <c r="AC890" s="77">
        <f t="shared" si="118"/>
        <v>30</v>
      </c>
      <c r="AD890" s="77">
        <f>IFERROR(INDEX([1]怪物表!$J:$J,MATCH(G890,[1]怪物表!$A:$A,0),1),0)*AE890</f>
        <v>60</v>
      </c>
      <c r="AE890" s="77">
        <f t="shared" si="119"/>
        <v>60</v>
      </c>
    </row>
    <row r="891" spans="1:31" x14ac:dyDescent="0.45">
      <c r="A891" s="4"/>
      <c r="B891" s="7">
        <v>2995074</v>
      </c>
      <c r="C891" s="6" t="s">
        <v>358</v>
      </c>
      <c r="D891" s="4" t="s">
        <v>167</v>
      </c>
      <c r="E891" s="4">
        <v>20</v>
      </c>
      <c r="F891" s="4" t="s">
        <v>202</v>
      </c>
      <c r="G891" s="4">
        <f>IF(I891="",SUMIFS([1]怪物表!$A:$A,[1]怪物表!$B:$B,C891,[1]怪物表!$C:$C,D891),"")</f>
        <v>1299506</v>
      </c>
      <c r="H891" s="8" t="str">
        <f>IF(G891="","",INDEX([1]怪物表!$C:$C,MATCH(G891,[1]怪物表!$A:$A,0)))</f>
        <v>骑兵1</v>
      </c>
      <c r="I891" s="4"/>
      <c r="J891" s="4" t="str">
        <f>IF(I891="","",INDEX([1]怪物阵型表!$B:$B,MATCH(I891,[1]怪物阵型表!$A:$A,0)))</f>
        <v/>
      </c>
      <c r="K891" s="4"/>
      <c r="L891" s="4"/>
      <c r="M891" s="4"/>
      <c r="N891" s="4"/>
      <c r="O891" s="4" t="str">
        <f>IF(N891="","",INDEX([2]物品表!$B:$B,MATCH(N891,[2]物品表!$A:$A,0)))</f>
        <v/>
      </c>
      <c r="P891" s="4"/>
      <c r="Q891" s="7" t="s">
        <v>31</v>
      </c>
      <c r="R891" s="7" t="s">
        <v>29</v>
      </c>
      <c r="S891" s="9">
        <f>INDEX('#怪物刷新配置索引'!$E:$E,MATCH(E891&amp;"-"&amp;F891,'#怪物刷新配置索引'!$D:$D,0),1)</f>
        <v>4</v>
      </c>
      <c r="T891" s="4"/>
      <c r="U891" s="9">
        <f>INDEX('#怪物刷新配置索引'!$F:$F,MATCH(E891&amp;"-"&amp;F891,'#怪物刷新配置索引'!$D:$D,0),1)</f>
        <v>6</v>
      </c>
      <c r="V891" s="4" t="str">
        <f t="shared" si="122"/>
        <v/>
      </c>
      <c r="W891" s="4"/>
      <c r="X891" s="4"/>
      <c r="Y891" s="4"/>
      <c r="Z891" s="28"/>
      <c r="AA891" s="77">
        <f>COUNTIF([3]经验升级表!$C:$C,"&lt;="&amp;SUMIFS($AB$4:AB891,$C$4:C891,C891))</f>
        <v>0</v>
      </c>
      <c r="AB891" s="77">
        <f>IFERROR(INDEX([1]怪物表!$U:$U,MATCH(G891,[1]怪物表!$A:$A,0),1)*S891/U891,0)*AC891</f>
        <v>0</v>
      </c>
      <c r="AC891" s="77">
        <f t="shared" si="118"/>
        <v>30</v>
      </c>
      <c r="AD891" s="77">
        <f>IFERROR(INDEX([1]怪物表!$J:$J,MATCH(G891,[1]怪物表!$A:$A,0),1),0)*AE891</f>
        <v>20</v>
      </c>
      <c r="AE891" s="77">
        <f t="shared" si="119"/>
        <v>20</v>
      </c>
    </row>
    <row r="892" spans="1:31" x14ac:dyDescent="0.45">
      <c r="A892" s="4"/>
      <c r="B892" s="7">
        <v>2995075</v>
      </c>
      <c r="C892" s="6" t="s">
        <v>358</v>
      </c>
      <c r="D892" s="4"/>
      <c r="E892" s="7"/>
      <c r="F892" s="4">
        <v>450</v>
      </c>
      <c r="G892" s="4"/>
      <c r="H892" s="8"/>
      <c r="I892" s="4"/>
      <c r="J892" s="4" t="str">
        <f>IF(I892="","",INDEX([1]怪物阵型表!$B:$B,MATCH(I892,[1]怪物阵型表!$A:$A,0)))</f>
        <v/>
      </c>
      <c r="K892" s="4">
        <v>299512</v>
      </c>
      <c r="L892" s="25" t="str" cm="1">
        <f t="array" ref="L892">INDEX(怪物链表!A:C,MATCH(怪物刷新表!K892&amp;C892,怪物链表!A:A&amp;怪物链表!C:C,),2)</f>
        <v>平滑_中级_75</v>
      </c>
      <c r="M892" s="4" t="str" cm="1">
        <f t="array" ref="M892">INDEX(怪物链表!A:D,MATCH(怪物刷新表!L892&amp;K892,怪物链表!B:B&amp;怪物链表!A:A,),4)</f>
        <v>450-480</v>
      </c>
      <c r="N892" s="4"/>
      <c r="O892" s="4" t="str">
        <f>IF(N892="","",INDEX([2]物品表!$B:$B,MATCH(N892,[2]物品表!$A:$A,0)))</f>
        <v/>
      </c>
      <c r="P892" s="4"/>
      <c r="Q892" s="7" t="s">
        <v>120</v>
      </c>
      <c r="R892" s="7" t="s">
        <v>29</v>
      </c>
      <c r="S892" s="9">
        <v>1</v>
      </c>
      <c r="T892" s="4"/>
      <c r="U892" s="9">
        <v>0</v>
      </c>
      <c r="V892" s="4" t="str">
        <f t="shared" si="122"/>
        <v/>
      </c>
      <c r="W892" s="4"/>
      <c r="X892" s="4"/>
      <c r="Y892" s="4"/>
      <c r="Z892" s="28"/>
      <c r="AA892" s="77">
        <f>COUNTIF([3]经验升级表!$C:$C,"&lt;="&amp;SUMIFS($AB$4:AB892,$C$4:C892,C892))</f>
        <v>0</v>
      </c>
      <c r="AB892" s="77">
        <f>IFERROR(INDEX([1]怪物表!$U:$U,MATCH(G892,[1]怪物表!$A:$A,0),1)*S892/U892,0)*AC892</f>
        <v>0</v>
      </c>
      <c r="AC892" s="77">
        <f t="shared" si="118"/>
        <v>1</v>
      </c>
      <c r="AD892" s="77">
        <f>IFERROR(INDEX([1]怪物表!$J:$J,MATCH(G892,[1]怪物表!$A:$A,0),1),0)*AE892</f>
        <v>0</v>
      </c>
      <c r="AE892" s="77">
        <f t="shared" si="119"/>
        <v>0</v>
      </c>
    </row>
    <row r="893" spans="1:31" x14ac:dyDescent="0.45">
      <c r="A893" s="4"/>
      <c r="B893" s="7">
        <v>2995076</v>
      </c>
      <c r="C893" s="6" t="s">
        <v>358</v>
      </c>
      <c r="D893" s="4"/>
      <c r="E893" s="7"/>
      <c r="F893" s="4">
        <v>450</v>
      </c>
      <c r="G893" s="4"/>
      <c r="H893" s="8"/>
      <c r="I893" s="4"/>
      <c r="J893" s="4" t="str">
        <f>IF(I893="","",INDEX([1]怪物阵型表!$B:$B,MATCH(I893,[1]怪物阵型表!$A:$A,0)))</f>
        <v/>
      </c>
      <c r="K893" s="4">
        <v>299513</v>
      </c>
      <c r="L893" s="25" t="str" cm="1">
        <f t="array" ref="L893">INDEX(怪物链表!A:C,MATCH(怪物刷新表!K893&amp;C893,怪物链表!A:A&amp;怪物链表!C:C,),2)</f>
        <v>平滑_高级_75</v>
      </c>
      <c r="M893" s="4" t="str" cm="1">
        <f t="array" ref="M893">INDEX(怪物链表!A:D,MATCH(怪物刷新表!L893&amp;K893,怪物链表!B:B&amp;怪物链表!A:A,),4)</f>
        <v>450-480</v>
      </c>
      <c r="N893" s="4"/>
      <c r="O893" s="4" t="str">
        <f>IF(N893="","",INDEX([2]物品表!$B:$B,MATCH(N893,[2]物品表!$A:$A,0)))</f>
        <v/>
      </c>
      <c r="P893" s="4"/>
      <c r="Q893" s="7" t="s">
        <v>120</v>
      </c>
      <c r="R893" s="7" t="s">
        <v>29</v>
      </c>
      <c r="S893" s="9">
        <v>1</v>
      </c>
      <c r="T893" s="4"/>
      <c r="U893" s="9">
        <v>0</v>
      </c>
      <c r="V893" s="4" t="str">
        <f t="shared" si="122"/>
        <v/>
      </c>
      <c r="W893" s="4"/>
      <c r="X893" s="4"/>
      <c r="Y893" s="4"/>
      <c r="Z893" s="28"/>
      <c r="AA893" s="77">
        <f>COUNTIF([3]经验升级表!$C:$C,"&lt;="&amp;SUMIFS($AB$4:AB893,$C$4:C893,C893))</f>
        <v>0</v>
      </c>
      <c r="AB893" s="77">
        <f>IFERROR(INDEX([1]怪物表!$U:$U,MATCH(G893,[1]怪物表!$A:$A,0),1)*S893/U893,0)*AC893</f>
        <v>0</v>
      </c>
      <c r="AC893" s="77">
        <f t="shared" si="118"/>
        <v>1</v>
      </c>
      <c r="AD893" s="77">
        <f>IFERROR(INDEX([1]怪物表!$J:$J,MATCH(G893,[1]怪物表!$A:$A,0),1),0)*AE893</f>
        <v>0</v>
      </c>
      <c r="AE893" s="77">
        <f t="shared" si="119"/>
        <v>0</v>
      </c>
    </row>
    <row r="894" spans="1:31" x14ac:dyDescent="0.45">
      <c r="A894" s="4"/>
      <c r="B894" s="7">
        <v>2995077</v>
      </c>
      <c r="C894" s="6" t="s">
        <v>358</v>
      </c>
      <c r="D894" s="4" t="s">
        <v>122</v>
      </c>
      <c r="E894" s="7">
        <v>60</v>
      </c>
      <c r="F894" s="4" t="s">
        <v>203</v>
      </c>
      <c r="G894" s="4">
        <f>IF(I894="",SUMIFS([1]怪物表!$A:$A,[1]怪物表!$B:$B,C894,[1]怪物表!$C:$C,D894),"")</f>
        <v>1299502</v>
      </c>
      <c r="H894" s="8" t="str">
        <f>IF(G894="","",INDEX([1]怪物表!$C:$C,MATCH(G894,[1]怪物表!$A:$A,0)))</f>
        <v>小狼</v>
      </c>
      <c r="I894" s="4"/>
      <c r="J894" s="4" t="str">
        <f>IF(I894="","",INDEX([1]怪物阵型表!$B:$B,MATCH(I894,[1]怪物阵型表!$A:$A,0)))</f>
        <v/>
      </c>
      <c r="K894" s="4"/>
      <c r="L894" s="4"/>
      <c r="M894" s="4"/>
      <c r="N894" s="4"/>
      <c r="O894" s="4" t="str">
        <f>IF(N894="","",INDEX([2]物品表!$B:$B,MATCH(N894,[2]物品表!$A:$A,0)))</f>
        <v/>
      </c>
      <c r="P894" s="4"/>
      <c r="Q894" s="7" t="s">
        <v>31</v>
      </c>
      <c r="R894" s="7" t="s">
        <v>29</v>
      </c>
      <c r="S894" s="9">
        <f>INDEX('#怪物刷新配置索引'!$E:$E,MATCH(E894&amp;"-"&amp;F894,'#怪物刷新配置索引'!$D:$D,0),1)</f>
        <v>4</v>
      </c>
      <c r="T894" s="4"/>
      <c r="U894" s="9">
        <f>INDEX('#怪物刷新配置索引'!$F:$F,MATCH(E894&amp;"-"&amp;F894,'#怪物刷新配置索引'!$D:$D,0),1)</f>
        <v>2</v>
      </c>
      <c r="V894" s="4" t="str">
        <f t="shared" si="122"/>
        <v/>
      </c>
      <c r="W894" s="4"/>
      <c r="X894" s="4"/>
      <c r="Y894" s="4"/>
      <c r="Z894" s="28"/>
      <c r="AA894" s="77">
        <f>COUNTIF([3]经验升级表!$C:$C,"&lt;="&amp;SUMIFS($AB$4:AB894,$C$4:C894,C894))</f>
        <v>0</v>
      </c>
      <c r="AB894" s="77">
        <f>IFERROR(INDEX([1]怪物表!$U:$U,MATCH(G894,[1]怪物表!$A:$A,0),1)*S894/U894,0)*AC894</f>
        <v>0</v>
      </c>
      <c r="AC894" s="77">
        <f t="shared" si="118"/>
        <v>30</v>
      </c>
      <c r="AD894" s="77">
        <f>IFERROR(INDEX([1]怪物表!$J:$J,MATCH(G894,[1]怪物表!$A:$A,0),1),0)*AE894</f>
        <v>60</v>
      </c>
      <c r="AE894" s="77">
        <f t="shared" si="119"/>
        <v>60</v>
      </c>
    </row>
    <row r="895" spans="1:31" x14ac:dyDescent="0.45">
      <c r="A895" s="4"/>
      <c r="B895" s="7">
        <v>2995078</v>
      </c>
      <c r="C895" s="6" t="s">
        <v>358</v>
      </c>
      <c r="D895" s="4" t="s">
        <v>122</v>
      </c>
      <c r="E895" s="7">
        <v>60</v>
      </c>
      <c r="F895" s="4" t="s">
        <v>203</v>
      </c>
      <c r="G895" s="4">
        <f>IF(I895="",SUMIFS([1]怪物表!$A:$A,[1]怪物表!$B:$B,C895,[1]怪物表!$C:$C,D895),"")</f>
        <v>1299502</v>
      </c>
      <c r="H895" s="8" t="str">
        <f>IF(G895="","",INDEX([1]怪物表!$C:$C,MATCH(G895,[1]怪物表!$A:$A,0)))</f>
        <v>小狼</v>
      </c>
      <c r="I895" s="4"/>
      <c r="J895" s="4" t="str">
        <f>IF(I895="","",INDEX([1]怪物阵型表!$B:$B,MATCH(I895,[1]怪物阵型表!$A:$A,0)))</f>
        <v/>
      </c>
      <c r="K895" s="4"/>
      <c r="L895" s="4"/>
      <c r="M895" s="4"/>
      <c r="N895" s="4"/>
      <c r="O895" s="4" t="str">
        <f>IF(N895="","",INDEX([2]物品表!$B:$B,MATCH(N895,[2]物品表!$A:$A,0)))</f>
        <v/>
      </c>
      <c r="P895" s="4"/>
      <c r="Q895" s="7" t="s">
        <v>31</v>
      </c>
      <c r="R895" s="7" t="s">
        <v>29</v>
      </c>
      <c r="S895" s="9">
        <f>INDEX('#怪物刷新配置索引'!$E:$E,MATCH(E895&amp;"-"&amp;F895,'#怪物刷新配置索引'!$D:$D,0),1)</f>
        <v>4</v>
      </c>
      <c r="T895" s="4"/>
      <c r="U895" s="9">
        <f>INDEX('#怪物刷新配置索引'!$F:$F,MATCH(E895&amp;"-"&amp;F895,'#怪物刷新配置索引'!$D:$D,0),1)</f>
        <v>2</v>
      </c>
      <c r="V895" s="4" t="str">
        <f t="shared" si="122"/>
        <v/>
      </c>
      <c r="W895" s="4"/>
      <c r="X895" s="4"/>
      <c r="Y895" s="4"/>
      <c r="Z895" s="28"/>
      <c r="AA895" s="77">
        <f>COUNTIF([3]经验升级表!$C:$C,"&lt;="&amp;SUMIFS($AB$4:AB895,$C$4:C895,C895))</f>
        <v>0</v>
      </c>
      <c r="AB895" s="77">
        <f>IFERROR(INDEX([1]怪物表!$U:$U,MATCH(G895,[1]怪物表!$A:$A,0),1)*S895/U895,0)*AC895</f>
        <v>0</v>
      </c>
      <c r="AC895" s="77">
        <f t="shared" si="118"/>
        <v>30</v>
      </c>
      <c r="AD895" s="77">
        <f>IFERROR(INDEX([1]怪物表!$J:$J,MATCH(G895,[1]怪物表!$A:$A,0),1),0)*AE895</f>
        <v>60</v>
      </c>
      <c r="AE895" s="77">
        <f t="shared" si="119"/>
        <v>60</v>
      </c>
    </row>
    <row r="896" spans="1:31" x14ac:dyDescent="0.45">
      <c r="A896" s="4"/>
      <c r="B896" s="7">
        <v>2995079</v>
      </c>
      <c r="C896" s="6" t="s">
        <v>358</v>
      </c>
      <c r="D896" s="4" t="s">
        <v>122</v>
      </c>
      <c r="E896" s="7">
        <v>60</v>
      </c>
      <c r="F896" s="4" t="s">
        <v>203</v>
      </c>
      <c r="G896" s="4">
        <f>IF(I896="",SUMIFS([1]怪物表!$A:$A,[1]怪物表!$B:$B,C896,[1]怪物表!$C:$C,D896),"")</f>
        <v>1299502</v>
      </c>
      <c r="H896" s="8" t="str">
        <f>IF(G896="","",INDEX([1]怪物表!$C:$C,MATCH(G896,[1]怪物表!$A:$A,0)))</f>
        <v>小狼</v>
      </c>
      <c r="I896" s="4"/>
      <c r="J896" s="4" t="str">
        <f>IF(I896="","",INDEX([1]怪物阵型表!$B:$B,MATCH(I896,[1]怪物阵型表!$A:$A,0)))</f>
        <v/>
      </c>
      <c r="K896" s="4"/>
      <c r="L896" s="4"/>
      <c r="M896" s="4"/>
      <c r="N896" s="4"/>
      <c r="O896" s="4" t="str">
        <f>IF(N896="","",INDEX([2]物品表!$B:$B,MATCH(N896,[2]物品表!$A:$A,0)))</f>
        <v/>
      </c>
      <c r="P896" s="4"/>
      <c r="Q896" s="7" t="s">
        <v>31</v>
      </c>
      <c r="R896" s="7" t="s">
        <v>29</v>
      </c>
      <c r="S896" s="9">
        <f>INDEX('#怪物刷新配置索引'!$E:$E,MATCH(E896&amp;"-"&amp;F896,'#怪物刷新配置索引'!$D:$D,0),1)</f>
        <v>4</v>
      </c>
      <c r="T896" s="4"/>
      <c r="U896" s="9">
        <f>INDEX('#怪物刷新配置索引'!$F:$F,MATCH(E896&amp;"-"&amp;F896,'#怪物刷新配置索引'!$D:$D,0),1)</f>
        <v>2</v>
      </c>
      <c r="V896" s="4" t="str">
        <f t="shared" si="122"/>
        <v/>
      </c>
      <c r="W896" s="4"/>
      <c r="X896" s="4"/>
      <c r="Y896" s="4"/>
      <c r="Z896" s="28"/>
      <c r="AA896" s="77">
        <f>COUNTIF([3]经验升级表!$C:$C,"&lt;="&amp;SUMIFS($AB$4:AB896,$C$4:C896,C896))</f>
        <v>0</v>
      </c>
      <c r="AB896" s="77">
        <f>IFERROR(INDEX([1]怪物表!$U:$U,MATCH(G896,[1]怪物表!$A:$A,0),1)*S896/U896,0)*AC896</f>
        <v>0</v>
      </c>
      <c r="AC896" s="77">
        <f t="shared" si="118"/>
        <v>30</v>
      </c>
      <c r="AD896" s="77">
        <f>IFERROR(INDEX([1]怪物表!$J:$J,MATCH(G896,[1]怪物表!$A:$A,0),1),0)*AE896</f>
        <v>60</v>
      </c>
      <c r="AE896" s="77">
        <f t="shared" si="119"/>
        <v>60</v>
      </c>
    </row>
    <row r="897" spans="1:31" x14ac:dyDescent="0.45">
      <c r="A897" s="4"/>
      <c r="B897" s="7">
        <v>2995080</v>
      </c>
      <c r="C897" s="6" t="s">
        <v>358</v>
      </c>
      <c r="D897" s="4" t="s">
        <v>122</v>
      </c>
      <c r="E897" s="7">
        <v>60</v>
      </c>
      <c r="F897" s="4" t="s">
        <v>203</v>
      </c>
      <c r="G897" s="4">
        <f>IF(I897="",SUMIFS([1]怪物表!$A:$A,[1]怪物表!$B:$B,C897,[1]怪物表!$C:$C,D897),"")</f>
        <v>1299502</v>
      </c>
      <c r="H897" s="8" t="str">
        <f>IF(G897="","",INDEX([1]怪物表!$C:$C,MATCH(G897,[1]怪物表!$A:$A,0)))</f>
        <v>小狼</v>
      </c>
      <c r="I897" s="4"/>
      <c r="J897" s="4" t="str">
        <f>IF(I897="","",INDEX([1]怪物阵型表!$B:$B,MATCH(I897,[1]怪物阵型表!$A:$A,0)))</f>
        <v/>
      </c>
      <c r="K897" s="4"/>
      <c r="L897" s="4"/>
      <c r="M897" s="4"/>
      <c r="N897" s="4"/>
      <c r="O897" s="4" t="str">
        <f>IF(N897="","",INDEX([2]物品表!$B:$B,MATCH(N897,[2]物品表!$A:$A,0)))</f>
        <v/>
      </c>
      <c r="P897" s="4"/>
      <c r="Q897" s="7" t="s">
        <v>31</v>
      </c>
      <c r="R897" s="7" t="s">
        <v>29</v>
      </c>
      <c r="S897" s="9">
        <f>INDEX('#怪物刷新配置索引'!$E:$E,MATCH(E897&amp;"-"&amp;F897,'#怪物刷新配置索引'!$D:$D,0),1)</f>
        <v>4</v>
      </c>
      <c r="T897" s="4"/>
      <c r="U897" s="9">
        <f>INDEX('#怪物刷新配置索引'!$F:$F,MATCH(E897&amp;"-"&amp;F897,'#怪物刷新配置索引'!$D:$D,0),1)</f>
        <v>2</v>
      </c>
      <c r="V897" s="4" t="str">
        <f t="shared" si="122"/>
        <v/>
      </c>
      <c r="W897" s="4"/>
      <c r="X897" s="4"/>
      <c r="Y897" s="4"/>
      <c r="Z897" s="28"/>
      <c r="AA897" s="77">
        <f>COUNTIF([3]经验升级表!$C:$C,"&lt;="&amp;SUMIFS($AB$4:AB897,$C$4:C897,C897))</f>
        <v>0</v>
      </c>
      <c r="AB897" s="77">
        <f>IFERROR(INDEX([1]怪物表!$U:$U,MATCH(G897,[1]怪物表!$A:$A,0),1)*S897/U897,0)*AC897</f>
        <v>0</v>
      </c>
      <c r="AC897" s="77">
        <f t="shared" si="118"/>
        <v>30</v>
      </c>
      <c r="AD897" s="77">
        <f>IFERROR(INDEX([1]怪物表!$J:$J,MATCH(G897,[1]怪物表!$A:$A,0),1),0)*AE897</f>
        <v>60</v>
      </c>
      <c r="AE897" s="77">
        <f t="shared" si="119"/>
        <v>60</v>
      </c>
    </row>
    <row r="898" spans="1:31" s="47" customFormat="1" x14ac:dyDescent="0.45">
      <c r="A898" s="81"/>
      <c r="B898" s="82">
        <v>2995081</v>
      </c>
      <c r="C898" s="83" t="s">
        <v>358</v>
      </c>
      <c r="D898" s="81" t="s">
        <v>320</v>
      </c>
      <c r="E898" s="82"/>
      <c r="F898" s="81">
        <v>480</v>
      </c>
      <c r="G898" s="81">
        <f>IF(I898="",SUMIFS([1]怪物表!$A:$A,[1]怪物表!$B:$B,C898,[1]怪物表!$C:$C,D898),"")</f>
        <v>1299518</v>
      </c>
      <c r="H898" s="84" t="str">
        <f>IF(G898="","",INDEX([1]怪物表!$C:$C,MATCH(G898,[1]怪物表!$A:$A,0)))</f>
        <v>紫色蒙杜克</v>
      </c>
      <c r="I898" s="81" t="s">
        <v>54</v>
      </c>
      <c r="J898" s="81" t="str">
        <f>IF(I898="","",INDEX([1]怪物阵型表!$B:$B,MATCH(I898,[1]怪物阵型表!$A:$A,0)))</f>
        <v/>
      </c>
      <c r="K898" s="81"/>
      <c r="L898" s="81"/>
      <c r="M898" s="81"/>
      <c r="N898" s="81"/>
      <c r="O898" s="81" t="str">
        <f>IF(N898="","",INDEX([2]物品表!$B:$B,MATCH(N898,[2]物品表!$A:$A,0)))</f>
        <v/>
      </c>
      <c r="P898" s="81"/>
      <c r="Q898" s="82" t="s">
        <v>120</v>
      </c>
      <c r="R898" s="82" t="s">
        <v>29</v>
      </c>
      <c r="S898" s="85">
        <v>1</v>
      </c>
      <c r="T898" s="81"/>
      <c r="U898" s="85">
        <v>0</v>
      </c>
      <c r="V898" s="81" t="str">
        <f t="shared" si="122"/>
        <v>TID_Survivor_Notice_Occur_1</v>
      </c>
      <c r="W898" s="81">
        <v>2</v>
      </c>
      <c r="X898" s="81"/>
      <c r="Y898" s="81"/>
      <c r="Z898" s="86"/>
      <c r="AA898" s="86">
        <f>COUNTIF([3]经验升级表!$C:$C,"&lt;="&amp;SUMIFS($AB$4:AB898,$C$4:C898,C898))</f>
        <v>0</v>
      </c>
      <c r="AB898" s="86">
        <f>IFERROR(INDEX([1]怪物表!$U:$U,MATCH(G898,[1]怪物表!$A:$A,0),1)*S898/U898,0)*AC898</f>
        <v>0</v>
      </c>
      <c r="AC898" s="86">
        <f t="shared" si="118"/>
        <v>1</v>
      </c>
      <c r="AD898" s="86">
        <f>IFERROR(INDEX([1]怪物表!$J:$J,MATCH(G898,[1]怪物表!$A:$A,0),1),0)*AE898</f>
        <v>0</v>
      </c>
      <c r="AE898" s="86">
        <f t="shared" si="119"/>
        <v>0</v>
      </c>
    </row>
    <row r="899" spans="1:31" x14ac:dyDescent="0.45">
      <c r="A899" s="4"/>
      <c r="B899" s="7">
        <v>2995082</v>
      </c>
      <c r="C899" s="6" t="s">
        <v>358</v>
      </c>
      <c r="D899" s="4"/>
      <c r="E899" s="7"/>
      <c r="F899" s="4">
        <v>480</v>
      </c>
      <c r="G899" s="4"/>
      <c r="H899" s="8"/>
      <c r="I899" s="4"/>
      <c r="J899" s="4" t="str">
        <f>IF(I899="","",INDEX([1]怪物阵型表!$B:$B,MATCH(I899,[1]怪物阵型表!$A:$A,0)))</f>
        <v/>
      </c>
      <c r="K899" s="4">
        <v>299514</v>
      </c>
      <c r="L899" s="25" t="str" cm="1">
        <f t="array" ref="L899">INDEX(怪物链表!A:C,MATCH(怪物刷新表!K899&amp;C899,怪物链表!A:A&amp;怪物链表!C:C,),2)</f>
        <v>平滑_中级_75</v>
      </c>
      <c r="M899" s="4" t="str" cm="1">
        <f t="array" ref="M899">INDEX(怪物链表!A:D,MATCH(怪物刷新表!L899&amp;K899,怪物链表!B:B&amp;怪物链表!A:A,),4)</f>
        <v>480-510</v>
      </c>
      <c r="N899" s="4"/>
      <c r="O899" s="4" t="str">
        <f>IF(N899="","",INDEX([2]物品表!$B:$B,MATCH(N899,[2]物品表!$A:$A,0)))</f>
        <v/>
      </c>
      <c r="P899" s="4"/>
      <c r="Q899" s="7" t="s">
        <v>120</v>
      </c>
      <c r="R899" s="7" t="s">
        <v>29</v>
      </c>
      <c r="S899" s="9">
        <v>1</v>
      </c>
      <c r="T899" s="4"/>
      <c r="U899" s="9">
        <v>0</v>
      </c>
      <c r="V899" s="4" t="str">
        <f t="shared" si="122"/>
        <v/>
      </c>
      <c r="W899" s="4"/>
      <c r="X899" s="4"/>
      <c r="Y899" s="4"/>
      <c r="Z899" s="28"/>
      <c r="AA899" s="77">
        <f>COUNTIF([3]经验升级表!$C:$C,"&lt;="&amp;SUMIFS($AB$4:AB899,$C$4:C899,C899))</f>
        <v>0</v>
      </c>
      <c r="AB899" s="77">
        <f>IFERROR(INDEX([1]怪物表!$U:$U,MATCH(G899,[1]怪物表!$A:$A,0),1)*S899/U899,0)*AC899</f>
        <v>0</v>
      </c>
      <c r="AC899" s="77">
        <f t="shared" si="118"/>
        <v>1</v>
      </c>
      <c r="AD899" s="77">
        <f>IFERROR(INDEX([1]怪物表!$J:$J,MATCH(G899,[1]怪物表!$A:$A,0),1),0)*AE899</f>
        <v>0</v>
      </c>
      <c r="AE899" s="77">
        <f t="shared" si="119"/>
        <v>0</v>
      </c>
    </row>
    <row r="900" spans="1:31" x14ac:dyDescent="0.45">
      <c r="A900" s="4"/>
      <c r="B900" s="7">
        <v>2995083</v>
      </c>
      <c r="C900" s="6" t="s">
        <v>358</v>
      </c>
      <c r="D900" s="4"/>
      <c r="E900" s="7"/>
      <c r="F900" s="4">
        <v>480</v>
      </c>
      <c r="G900" s="4"/>
      <c r="H900" s="8"/>
      <c r="I900" s="4"/>
      <c r="J900" s="4" t="str">
        <f>IF(I900="","",INDEX([1]怪物阵型表!$B:$B,MATCH(I900,[1]怪物阵型表!$A:$A,0)))</f>
        <v/>
      </c>
      <c r="K900" s="4">
        <v>299511</v>
      </c>
      <c r="L900" s="25" t="str" cm="1">
        <f t="array" ref="L900">INDEX(怪物链表!A:C,MATCH(怪物刷新表!K900&amp;C900,怪物链表!A:A&amp;怪物链表!C:C,),2)</f>
        <v>平滑_特殊_75</v>
      </c>
      <c r="M900" s="4" t="str" cm="1">
        <f t="array" ref="M900">INDEX(怪物链表!A:D,MATCH(怪物刷新表!L900&amp;K900,怪物链表!B:B&amp;怪物链表!A:A,),4)</f>
        <v>390-420</v>
      </c>
      <c r="N900" s="4"/>
      <c r="O900" s="4" t="str">
        <f>IF(N900="","",INDEX([2]物品表!$B:$B,MATCH(N900,[2]物品表!$A:$A,0)))</f>
        <v/>
      </c>
      <c r="P900" s="4"/>
      <c r="Q900" s="7" t="s">
        <v>120</v>
      </c>
      <c r="R900" s="7" t="s">
        <v>29</v>
      </c>
      <c r="S900" s="9">
        <v>1</v>
      </c>
      <c r="T900" s="4"/>
      <c r="U900" s="9">
        <v>0</v>
      </c>
      <c r="V900" s="4" t="str">
        <f t="shared" si="122"/>
        <v/>
      </c>
      <c r="W900" s="4"/>
      <c r="X900" s="4"/>
      <c r="Y900" s="4"/>
      <c r="Z900" s="28"/>
      <c r="AA900" s="77">
        <f>COUNTIF([3]经验升级表!$C:$C,"&lt;="&amp;SUMIFS($AB$4:AB900,$C$4:C900,C900))</f>
        <v>0</v>
      </c>
      <c r="AB900" s="77">
        <f>IFERROR(INDEX([1]怪物表!$U:$U,MATCH(G900,[1]怪物表!$A:$A,0),1)*S900/U900,0)*AC900</f>
        <v>0</v>
      </c>
      <c r="AC900" s="77">
        <f t="shared" si="118"/>
        <v>1</v>
      </c>
      <c r="AD900" s="77">
        <f>IFERROR(INDEX([1]怪物表!$J:$J,MATCH(G900,[1]怪物表!$A:$A,0),1),0)*AE900</f>
        <v>0</v>
      </c>
      <c r="AE900" s="77">
        <f t="shared" si="119"/>
        <v>0</v>
      </c>
    </row>
    <row r="901" spans="1:31" x14ac:dyDescent="0.45">
      <c r="A901" s="4"/>
      <c r="B901" s="7">
        <v>2995084</v>
      </c>
      <c r="C901" s="6" t="s">
        <v>358</v>
      </c>
      <c r="D901" s="4" t="s">
        <v>122</v>
      </c>
      <c r="E901" s="7">
        <v>60</v>
      </c>
      <c r="F901" s="4" t="s">
        <v>193</v>
      </c>
      <c r="G901" s="4">
        <f>IF(I901="",SUMIFS([1]怪物表!$A:$A,[1]怪物表!$B:$B,C901,[1]怪物表!$C:$C,D901),"")</f>
        <v>1299502</v>
      </c>
      <c r="H901" s="8" t="str">
        <f>IF(G901="","",INDEX([1]怪物表!$C:$C,MATCH(G901,[1]怪物表!$A:$A,0)))</f>
        <v>小狼</v>
      </c>
      <c r="I901" s="4"/>
      <c r="J901" s="4" t="str">
        <f>IF(I901="","",INDEX([1]怪物阵型表!$B:$B,MATCH(I901,[1]怪物阵型表!$A:$A,0)))</f>
        <v/>
      </c>
      <c r="K901" s="4"/>
      <c r="L901" s="4"/>
      <c r="M901" s="4"/>
      <c r="N901" s="4"/>
      <c r="O901" s="4" t="str">
        <f>IF(N901="","",INDEX([2]物品表!$B:$B,MATCH(N901,[2]物品表!$A:$A,0)))</f>
        <v/>
      </c>
      <c r="P901" s="4"/>
      <c r="Q901" s="7" t="s">
        <v>31</v>
      </c>
      <c r="R901" s="7" t="s">
        <v>29</v>
      </c>
      <c r="S901" s="9">
        <f>INDEX('#怪物刷新配置索引'!$E:$E,MATCH(E901&amp;"-"&amp;F901,'#怪物刷新配置索引'!$D:$D,0),1)</f>
        <v>4</v>
      </c>
      <c r="T901" s="4"/>
      <c r="U901" s="9">
        <f>INDEX('#怪物刷新配置索引'!$F:$F,MATCH(E901&amp;"-"&amp;F901,'#怪物刷新配置索引'!$D:$D,0),1)</f>
        <v>2</v>
      </c>
      <c r="V901" s="4" t="str">
        <f t="shared" si="122"/>
        <v/>
      </c>
      <c r="W901" s="4"/>
      <c r="X901" s="7"/>
      <c r="Y901" s="4"/>
      <c r="Z901" s="28"/>
      <c r="AA901" s="77">
        <f>COUNTIF([3]经验升级表!$C:$C,"&lt;="&amp;SUMIFS($AB$4:AB901,$C$4:C901,C901))</f>
        <v>0</v>
      </c>
      <c r="AB901" s="77">
        <f>IFERROR(INDEX([1]怪物表!$U:$U,MATCH(G901,[1]怪物表!$A:$A,0),1)*S901/U901,0)*AC901</f>
        <v>0</v>
      </c>
      <c r="AC901" s="77">
        <f t="shared" si="118"/>
        <v>30</v>
      </c>
      <c r="AD901" s="77">
        <f>IFERROR(INDEX([1]怪物表!$J:$J,MATCH(G901,[1]怪物表!$A:$A,0),1),0)*AE901</f>
        <v>60</v>
      </c>
      <c r="AE901" s="77">
        <f t="shared" si="119"/>
        <v>60</v>
      </c>
    </row>
    <row r="902" spans="1:31" x14ac:dyDescent="0.45">
      <c r="A902" s="4"/>
      <c r="B902" s="7">
        <v>2995085</v>
      </c>
      <c r="C902" s="6" t="s">
        <v>358</v>
      </c>
      <c r="D902" s="4" t="s">
        <v>122</v>
      </c>
      <c r="E902" s="7">
        <v>90</v>
      </c>
      <c r="F902" s="4" t="s">
        <v>193</v>
      </c>
      <c r="G902" s="4">
        <f>IF(I902="",SUMIFS([1]怪物表!$A:$A,[1]怪物表!$B:$B,C902,[1]怪物表!$C:$C,D902),"")</f>
        <v>1299502</v>
      </c>
      <c r="H902" s="8" t="str">
        <f>IF(G902="","",INDEX([1]怪物表!$C:$C,MATCH(G902,[1]怪物表!$A:$A,0)))</f>
        <v>小狼</v>
      </c>
      <c r="I902" s="4"/>
      <c r="J902" s="4" t="str">
        <f>IF(I902="","",INDEX([1]怪物阵型表!$B:$B,MATCH(I902,[1]怪物阵型表!$A:$A,0)))</f>
        <v/>
      </c>
      <c r="K902" s="4"/>
      <c r="L902" s="4"/>
      <c r="M902" s="4"/>
      <c r="N902" s="4"/>
      <c r="O902" s="4" t="str">
        <f>IF(N902="","",INDEX([2]物品表!$B:$B,MATCH(N902,[2]物品表!$A:$A,0)))</f>
        <v/>
      </c>
      <c r="P902" s="4"/>
      <c r="Q902" s="7" t="s">
        <v>31</v>
      </c>
      <c r="R902" s="7" t="s">
        <v>29</v>
      </c>
      <c r="S902" s="9">
        <f>INDEX('#怪物刷新配置索引'!$E:$E,MATCH(E902&amp;"-"&amp;F902,'#怪物刷新配置索引'!$D:$D,0),1)</f>
        <v>3</v>
      </c>
      <c r="T902" s="4"/>
      <c r="U902" s="9">
        <f>INDEX('#怪物刷新配置索引'!$F:$F,MATCH(E902&amp;"-"&amp;F902,'#怪物刷新配置索引'!$D:$D,0),1)</f>
        <v>1</v>
      </c>
      <c r="V902" s="7" t="str">
        <f t="shared" si="122"/>
        <v/>
      </c>
      <c r="W902" s="4"/>
      <c r="X902" s="4"/>
      <c r="Y902" s="4"/>
      <c r="Z902" s="28"/>
      <c r="AA902" s="77">
        <f>COUNTIF([3]经验升级表!$C:$C,"&lt;="&amp;SUMIFS($AB$4:AB902,$C$4:C902,C902))</f>
        <v>0</v>
      </c>
      <c r="AB902" s="77">
        <f>IFERROR(INDEX([1]怪物表!$U:$U,MATCH(G902,[1]怪物表!$A:$A,0),1)*S902/U902,0)*AC902</f>
        <v>0</v>
      </c>
      <c r="AC902" s="77">
        <f t="shared" si="118"/>
        <v>30</v>
      </c>
      <c r="AD902" s="77">
        <f>IFERROR(INDEX([1]怪物表!$J:$J,MATCH(G902,[1]怪物表!$A:$A,0),1),0)*AE902</f>
        <v>90</v>
      </c>
      <c r="AE902" s="77">
        <f t="shared" si="119"/>
        <v>90</v>
      </c>
    </row>
    <row r="903" spans="1:31" x14ac:dyDescent="0.45">
      <c r="A903" s="4"/>
      <c r="B903" s="7">
        <v>2995086</v>
      </c>
      <c r="C903" s="6" t="s">
        <v>358</v>
      </c>
      <c r="D903" s="4" t="s">
        <v>166</v>
      </c>
      <c r="E903" s="7">
        <v>60</v>
      </c>
      <c r="F903" s="4" t="s">
        <v>193</v>
      </c>
      <c r="G903" s="4">
        <f>IF(I903="",SUMIFS([1]怪物表!$A:$A,[1]怪物表!$B:$B,C903,[1]怪物表!$C:$C,D903),"")</f>
        <v>1299504</v>
      </c>
      <c r="H903" s="8" t="str">
        <f>IF(G903="","",INDEX([1]怪物表!$C:$C,MATCH(G903,[1]怪物表!$A:$A,0)))</f>
        <v>剑兵1</v>
      </c>
      <c r="I903" s="4"/>
      <c r="J903" s="4" t="str">
        <f>IF(I903="","",INDEX([1]怪物阵型表!$B:$B,MATCH(I903,[1]怪物阵型表!$A:$A,0)))</f>
        <v/>
      </c>
      <c r="K903" s="4"/>
      <c r="L903" s="4"/>
      <c r="M903" s="4"/>
      <c r="N903" s="4"/>
      <c r="O903" s="4" t="str">
        <f>IF(N903="","",INDEX([2]物品表!$B:$B,MATCH(N903,[2]物品表!$A:$A,0)))</f>
        <v/>
      </c>
      <c r="P903" s="4"/>
      <c r="Q903" s="7" t="s">
        <v>31</v>
      </c>
      <c r="R903" s="7" t="s">
        <v>29</v>
      </c>
      <c r="S903" s="9">
        <f>INDEX('#怪物刷新配置索引'!$E:$E,MATCH(E903&amp;"-"&amp;F903,'#怪物刷新配置索引'!$D:$D,0),1)</f>
        <v>4</v>
      </c>
      <c r="T903" s="4"/>
      <c r="U903" s="9">
        <f>INDEX('#怪物刷新配置索引'!$F:$F,MATCH(E903&amp;"-"&amp;F903,'#怪物刷新配置索引'!$D:$D,0),1)</f>
        <v>2</v>
      </c>
      <c r="V903" s="4" t="str">
        <f t="shared" si="122"/>
        <v/>
      </c>
      <c r="W903" s="4"/>
      <c r="X903" s="7"/>
      <c r="Y903" s="7"/>
      <c r="Z903" s="28"/>
      <c r="AA903" s="77">
        <f>COUNTIF([3]经验升级表!$C:$C,"&lt;="&amp;SUMIFS($AB$4:AB903,$C$4:C903,C903))</f>
        <v>0</v>
      </c>
      <c r="AB903" s="77">
        <f>IFERROR(INDEX([1]怪物表!$U:$U,MATCH(G903,[1]怪物表!$A:$A,0),1)*S903/U903,0)*AC903</f>
        <v>0</v>
      </c>
      <c r="AC903" s="77">
        <f t="shared" si="118"/>
        <v>30</v>
      </c>
      <c r="AD903" s="77">
        <f>IFERROR(INDEX([1]怪物表!$J:$J,MATCH(G903,[1]怪物表!$A:$A,0),1),0)*AE903</f>
        <v>60</v>
      </c>
      <c r="AE903" s="77">
        <f t="shared" si="119"/>
        <v>60</v>
      </c>
    </row>
    <row r="904" spans="1:31" x14ac:dyDescent="0.45">
      <c r="A904" s="4"/>
      <c r="B904" s="7">
        <v>2995087</v>
      </c>
      <c r="C904" s="6" t="s">
        <v>358</v>
      </c>
      <c r="D904" s="4" t="s">
        <v>166</v>
      </c>
      <c r="E904" s="7">
        <v>90</v>
      </c>
      <c r="F904" s="4" t="s">
        <v>193</v>
      </c>
      <c r="G904" s="4">
        <f>IF(I904="",SUMIFS([1]怪物表!$A:$A,[1]怪物表!$B:$B,C904,[1]怪物表!$C:$C,D904),"")</f>
        <v>1299504</v>
      </c>
      <c r="H904" s="8" t="str">
        <f>IF(G904="","",INDEX([1]怪物表!$C:$C,MATCH(G904,[1]怪物表!$A:$A,0)))</f>
        <v>剑兵1</v>
      </c>
      <c r="I904" s="4"/>
      <c r="J904" s="4" t="str">
        <f>IF(I904="","",INDEX([1]怪物阵型表!$B:$B,MATCH(I904,[1]怪物阵型表!$A:$A,0)))</f>
        <v/>
      </c>
      <c r="K904" s="4"/>
      <c r="L904" s="4"/>
      <c r="M904" s="4"/>
      <c r="N904" s="4"/>
      <c r="O904" s="4" t="str">
        <f>IF(N904="","",INDEX([2]物品表!$B:$B,MATCH(N904,[2]物品表!$A:$A,0)))</f>
        <v/>
      </c>
      <c r="P904" s="4"/>
      <c r="Q904" s="7" t="s">
        <v>31</v>
      </c>
      <c r="R904" s="7" t="s">
        <v>29</v>
      </c>
      <c r="S904" s="9">
        <f>INDEX('#怪物刷新配置索引'!$E:$E,MATCH(E904&amp;"-"&amp;F904,'#怪物刷新配置索引'!$D:$D,0),1)</f>
        <v>3</v>
      </c>
      <c r="T904" s="4"/>
      <c r="U904" s="9">
        <f>INDEX('#怪物刷新配置索引'!$F:$F,MATCH(E904&amp;"-"&amp;F904,'#怪物刷新配置索引'!$D:$D,0),1)</f>
        <v>1</v>
      </c>
      <c r="V904" s="4" t="str">
        <f t="shared" si="122"/>
        <v/>
      </c>
      <c r="W904" s="4"/>
      <c r="X904" s="7"/>
      <c r="Y904" s="7"/>
      <c r="Z904" s="28"/>
      <c r="AA904" s="77">
        <f>COUNTIF([3]经验升级表!$C:$C,"&lt;="&amp;SUMIFS($AB$4:AB904,$C$4:C904,C904))</f>
        <v>0</v>
      </c>
      <c r="AB904" s="77">
        <f>IFERROR(INDEX([1]怪物表!$U:$U,MATCH(G904,[1]怪物表!$A:$A,0),1)*S904/U904,0)*AC904</f>
        <v>0</v>
      </c>
      <c r="AC904" s="77">
        <f t="shared" si="118"/>
        <v>30</v>
      </c>
      <c r="AD904" s="77">
        <f>IFERROR(INDEX([1]怪物表!$J:$J,MATCH(G904,[1]怪物表!$A:$A,0),1),0)*AE904</f>
        <v>90</v>
      </c>
      <c r="AE904" s="77">
        <f t="shared" si="119"/>
        <v>90</v>
      </c>
    </row>
    <row r="905" spans="1:31" x14ac:dyDescent="0.45">
      <c r="A905" s="4"/>
      <c r="B905" s="7">
        <v>2995088</v>
      </c>
      <c r="C905" s="6" t="s">
        <v>358</v>
      </c>
      <c r="D905" s="4"/>
      <c r="E905" s="7"/>
      <c r="F905" s="4">
        <v>510</v>
      </c>
      <c r="G905" s="4" t="str">
        <f>IF(I905="",SUMIFS([1]怪物表!$A:$A,[1]怪物表!$B:$B,C905,[1]怪物表!$C:$C,D905),"")</f>
        <v/>
      </c>
      <c r="H905" s="8" t="str">
        <f>IF(G905="","",INDEX([1]怪物表!$C:$C,MATCH(G905,[1]怪物表!$A:$A,0)))</f>
        <v/>
      </c>
      <c r="I905" s="4">
        <v>299501</v>
      </c>
      <c r="J905" s="4" t="str">
        <f>IF(I905="","",INDEX([1]怪物阵型表!$B:$B,MATCH(I905,[1]怪物阵型表!$A:$A,0)))</f>
        <v>冲锋阵型</v>
      </c>
      <c r="K905" s="4"/>
      <c r="L905" s="4"/>
      <c r="M905" s="4"/>
      <c r="N905" s="4"/>
      <c r="O905" s="4" t="str">
        <f>IF(N905="","",INDEX([2]物品表!$B:$B,MATCH(N905,[2]物品表!$A:$A,0)))</f>
        <v/>
      </c>
      <c r="P905" s="4"/>
      <c r="Q905" s="7" t="s">
        <v>309</v>
      </c>
      <c r="R905" s="7" t="s">
        <v>29</v>
      </c>
      <c r="S905" s="9">
        <v>1</v>
      </c>
      <c r="T905" s="4"/>
      <c r="U905" s="9">
        <v>0</v>
      </c>
      <c r="V905" s="4" t="str">
        <f t="shared" si="122"/>
        <v/>
      </c>
      <c r="W905" s="4"/>
      <c r="X905" s="4"/>
      <c r="Y905" s="4"/>
      <c r="Z905" s="28"/>
      <c r="AA905" s="77">
        <f>COUNTIF([3]经验升级表!$C:$C,"&lt;="&amp;SUMIFS($AB$4:AB905,$C$4:C905,C905))</f>
        <v>0</v>
      </c>
      <c r="AB905" s="77">
        <f>IFERROR(INDEX([1]怪物表!$U:$U,MATCH(G905,[1]怪物表!$A:$A,0),1)*S905/U905,0)*AC905</f>
        <v>0</v>
      </c>
      <c r="AC905" s="77">
        <f t="shared" si="118"/>
        <v>1</v>
      </c>
      <c r="AD905" s="77">
        <f>IFERROR(INDEX([1]怪物表!$J:$J,MATCH(G905,[1]怪物表!$A:$A,0),1),0)*AE905</f>
        <v>0</v>
      </c>
      <c r="AE905" s="77">
        <f t="shared" si="119"/>
        <v>0</v>
      </c>
    </row>
    <row r="906" spans="1:31" x14ac:dyDescent="0.45">
      <c r="A906" s="4"/>
      <c r="B906" s="7">
        <v>2995089</v>
      </c>
      <c r="C906" s="6" t="s">
        <v>358</v>
      </c>
      <c r="D906" s="4"/>
      <c r="E906" s="7"/>
      <c r="F906" s="4">
        <v>510</v>
      </c>
      <c r="G906" s="4" t="str">
        <f>IF(I906="",SUMIFS([1]怪物表!$A:$A,[1]怪物表!$B:$B,C906,[1]怪物表!$C:$C,D906),"")</f>
        <v/>
      </c>
      <c r="H906" s="8" t="str">
        <f>IF(G906="","",INDEX([1]怪物表!$C:$C,MATCH(G906,[1]怪物表!$A:$A,0)))</f>
        <v/>
      </c>
      <c r="I906" s="4">
        <v>299501</v>
      </c>
      <c r="J906" s="4" t="str">
        <f>IF(I906="","",INDEX([1]怪物阵型表!$B:$B,MATCH(I906,[1]怪物阵型表!$A:$A,0)))</f>
        <v>冲锋阵型</v>
      </c>
      <c r="K906" s="4"/>
      <c r="L906" s="4"/>
      <c r="M906" s="4"/>
      <c r="N906" s="4"/>
      <c r="O906" s="4" t="str">
        <f>IF(N906="","",INDEX([2]物品表!$B:$B,MATCH(N906,[2]物品表!$A:$A,0)))</f>
        <v/>
      </c>
      <c r="P906" s="4"/>
      <c r="Q906" s="7" t="s">
        <v>309</v>
      </c>
      <c r="R906" s="7" t="s">
        <v>29</v>
      </c>
      <c r="S906" s="9">
        <v>1</v>
      </c>
      <c r="T906" s="4"/>
      <c r="U906" s="9">
        <v>0</v>
      </c>
      <c r="V906" s="4" t="str">
        <f t="shared" si="122"/>
        <v/>
      </c>
      <c r="W906" s="4"/>
      <c r="X906" s="4"/>
      <c r="Y906" s="4"/>
      <c r="Z906" s="28"/>
      <c r="AA906" s="77">
        <f>COUNTIF([3]经验升级表!$C:$C,"&lt;="&amp;SUMIFS($AB$4:AB906,$C$4:C906,C906))</f>
        <v>0</v>
      </c>
      <c r="AB906" s="77">
        <f>IFERROR(INDEX([1]怪物表!$U:$U,MATCH(G906,[1]怪物表!$A:$A,0),1)*S906/U906,0)*AC906</f>
        <v>0</v>
      </c>
      <c r="AC906" s="77">
        <f t="shared" si="118"/>
        <v>1</v>
      </c>
      <c r="AD906" s="77">
        <f>IFERROR(INDEX([1]怪物表!$J:$J,MATCH(G906,[1]怪物表!$A:$A,0),1),0)*AE906</f>
        <v>0</v>
      </c>
      <c r="AE906" s="77">
        <f t="shared" si="119"/>
        <v>0</v>
      </c>
    </row>
    <row r="907" spans="1:31" x14ac:dyDescent="0.45">
      <c r="A907" s="4"/>
      <c r="B907" s="7">
        <v>2995090</v>
      </c>
      <c r="C907" s="6" t="s">
        <v>358</v>
      </c>
      <c r="D907" s="4"/>
      <c r="E907" s="7"/>
      <c r="F907" s="4">
        <v>516</v>
      </c>
      <c r="G907" s="4" t="str">
        <f>IF(I907="",SUMIFS([1]怪物表!$A:$A,[1]怪物表!$B:$B,C907,[1]怪物表!$C:$C,D907),"")</f>
        <v/>
      </c>
      <c r="H907" s="8" t="str">
        <f>IF(G907="","",INDEX([1]怪物表!$C:$C,MATCH(G907,[1]怪物表!$A:$A,0)))</f>
        <v/>
      </c>
      <c r="I907" s="4">
        <v>299501</v>
      </c>
      <c r="J907" s="4" t="str">
        <f>IF(I907="","",INDEX([1]怪物阵型表!$B:$B,MATCH(I907,[1]怪物阵型表!$A:$A,0)))</f>
        <v>冲锋阵型</v>
      </c>
      <c r="K907" s="4"/>
      <c r="L907" s="4"/>
      <c r="M907" s="4"/>
      <c r="N907" s="4"/>
      <c r="O907" s="4" t="str">
        <f>IF(N907="","",INDEX([2]物品表!$B:$B,MATCH(N907,[2]物品表!$A:$A,0)))</f>
        <v/>
      </c>
      <c r="P907" s="4"/>
      <c r="Q907" s="7" t="s">
        <v>309</v>
      </c>
      <c r="R907" s="7" t="s">
        <v>29</v>
      </c>
      <c r="S907" s="9">
        <v>1</v>
      </c>
      <c r="T907" s="4"/>
      <c r="U907" s="9">
        <v>0</v>
      </c>
      <c r="V907" s="4" t="str">
        <f t="shared" si="122"/>
        <v/>
      </c>
      <c r="W907" s="4"/>
      <c r="X907" s="4"/>
      <c r="Y907" s="4"/>
      <c r="Z907" s="28"/>
      <c r="AA907" s="77">
        <f>COUNTIF([3]经验升级表!$C:$C,"&lt;="&amp;SUMIFS($AB$4:AB907,$C$4:C907,C907))</f>
        <v>0</v>
      </c>
      <c r="AB907" s="77">
        <f>IFERROR(INDEX([1]怪物表!$U:$U,MATCH(G907,[1]怪物表!$A:$A,0),1)*S907/U907,0)*AC907</f>
        <v>0</v>
      </c>
      <c r="AC907" s="77">
        <f t="shared" si="118"/>
        <v>1</v>
      </c>
      <c r="AD907" s="77">
        <f>IFERROR(INDEX([1]怪物表!$J:$J,MATCH(G907,[1]怪物表!$A:$A,0),1),0)*AE907</f>
        <v>0</v>
      </c>
      <c r="AE907" s="77">
        <f t="shared" si="119"/>
        <v>0</v>
      </c>
    </row>
    <row r="908" spans="1:31" x14ac:dyDescent="0.45">
      <c r="A908" s="4"/>
      <c r="B908" s="7">
        <v>2995091</v>
      </c>
      <c r="C908" s="6" t="s">
        <v>358</v>
      </c>
      <c r="D908" s="4"/>
      <c r="E908" s="7"/>
      <c r="F908" s="4">
        <v>516</v>
      </c>
      <c r="G908" s="4" t="str">
        <f>IF(I908="",SUMIFS([1]怪物表!$A:$A,[1]怪物表!$B:$B,C908,[1]怪物表!$C:$C,D908),"")</f>
        <v/>
      </c>
      <c r="H908" s="8" t="str">
        <f>IF(G908="","",INDEX([1]怪物表!$C:$C,MATCH(G908,[1]怪物表!$A:$A,0)))</f>
        <v/>
      </c>
      <c r="I908" s="4">
        <v>299501</v>
      </c>
      <c r="J908" s="4" t="str">
        <f>IF(I908="","",INDEX([1]怪物阵型表!$B:$B,MATCH(I908,[1]怪物阵型表!$A:$A,0)))</f>
        <v>冲锋阵型</v>
      </c>
      <c r="K908" s="4"/>
      <c r="L908" s="4"/>
      <c r="M908" s="4"/>
      <c r="N908" s="4"/>
      <c r="O908" s="4" t="str">
        <f>IF(N908="","",INDEX([2]物品表!$B:$B,MATCH(N908,[2]物品表!$A:$A,0)))</f>
        <v/>
      </c>
      <c r="P908" s="4"/>
      <c r="Q908" s="7" t="s">
        <v>309</v>
      </c>
      <c r="R908" s="7" t="s">
        <v>29</v>
      </c>
      <c r="S908" s="9">
        <v>1</v>
      </c>
      <c r="T908" s="4"/>
      <c r="U908" s="9">
        <v>0</v>
      </c>
      <c r="V908" s="4" t="str">
        <f t="shared" si="122"/>
        <v/>
      </c>
      <c r="W908" s="4"/>
      <c r="X908" s="4"/>
      <c r="Y908" s="4"/>
      <c r="Z908" s="28"/>
      <c r="AA908" s="77">
        <f>COUNTIF([3]经验升级表!$C:$C,"&lt;="&amp;SUMIFS($AB$4:AB908,$C$4:C908,C908))</f>
        <v>0</v>
      </c>
      <c r="AB908" s="77">
        <f>IFERROR(INDEX([1]怪物表!$U:$U,MATCH(G908,[1]怪物表!$A:$A,0),1)*S908/U908,0)*AC908</f>
        <v>0</v>
      </c>
      <c r="AC908" s="77">
        <f t="shared" si="118"/>
        <v>1</v>
      </c>
      <c r="AD908" s="77">
        <f>IFERROR(INDEX([1]怪物表!$J:$J,MATCH(G908,[1]怪物表!$A:$A,0),1),0)*AE908</f>
        <v>0</v>
      </c>
      <c r="AE908" s="77">
        <f t="shared" si="119"/>
        <v>0</v>
      </c>
    </row>
    <row r="909" spans="1:31" x14ac:dyDescent="0.45">
      <c r="A909" s="4"/>
      <c r="B909" s="7">
        <v>2995092</v>
      </c>
      <c r="C909" s="6" t="s">
        <v>358</v>
      </c>
      <c r="D909" s="4"/>
      <c r="E909" s="7"/>
      <c r="F909" s="4">
        <v>524</v>
      </c>
      <c r="G909" s="4" t="str">
        <f>IF(I909="",SUMIFS([1]怪物表!$A:$A,[1]怪物表!$B:$B,C909,[1]怪物表!$C:$C,D909),"")</f>
        <v/>
      </c>
      <c r="H909" s="8" t="str">
        <f>IF(G909="","",INDEX([1]怪物表!$C:$C,MATCH(G909,[1]怪物表!$A:$A,0)))</f>
        <v/>
      </c>
      <c r="I909" s="4">
        <v>299501</v>
      </c>
      <c r="J909" s="4" t="str">
        <f>IF(I909="","",INDEX([1]怪物阵型表!$B:$B,MATCH(I909,[1]怪物阵型表!$A:$A,0)))</f>
        <v>冲锋阵型</v>
      </c>
      <c r="K909" s="4"/>
      <c r="L909" s="4"/>
      <c r="M909" s="4"/>
      <c r="N909" s="4"/>
      <c r="O909" s="4" t="str">
        <f>IF(N909="","",INDEX([2]物品表!$B:$B,MATCH(N909,[2]物品表!$A:$A,0)))</f>
        <v/>
      </c>
      <c r="P909" s="4"/>
      <c r="Q909" s="7" t="s">
        <v>309</v>
      </c>
      <c r="R909" s="7" t="s">
        <v>29</v>
      </c>
      <c r="S909" s="9">
        <v>1</v>
      </c>
      <c r="T909" s="4"/>
      <c r="U909" s="9">
        <v>0</v>
      </c>
      <c r="V909" s="4" t="str">
        <f t="shared" si="122"/>
        <v/>
      </c>
      <c r="W909" s="4"/>
      <c r="X909" s="4"/>
      <c r="Y909" s="4"/>
      <c r="Z909" s="28"/>
      <c r="AA909" s="77">
        <f>COUNTIF([3]经验升级表!$C:$C,"&lt;="&amp;SUMIFS($AB$4:AB909,$C$4:C909,C909))</f>
        <v>0</v>
      </c>
      <c r="AB909" s="77">
        <f>IFERROR(INDEX([1]怪物表!$U:$U,MATCH(G909,[1]怪物表!$A:$A,0),1)*S909/U909,0)*AC909</f>
        <v>0</v>
      </c>
      <c r="AC909" s="77">
        <f t="shared" si="118"/>
        <v>1</v>
      </c>
      <c r="AD909" s="77">
        <f>IFERROR(INDEX([1]怪物表!$J:$J,MATCH(G909,[1]怪物表!$A:$A,0),1),0)*AE909</f>
        <v>0</v>
      </c>
      <c r="AE909" s="77">
        <f t="shared" si="119"/>
        <v>0</v>
      </c>
    </row>
    <row r="910" spans="1:31" x14ac:dyDescent="0.45">
      <c r="A910" s="4"/>
      <c r="B910" s="7">
        <v>2995093</v>
      </c>
      <c r="C910" s="6" t="s">
        <v>358</v>
      </c>
      <c r="D910" s="4"/>
      <c r="E910" s="7"/>
      <c r="F910" s="4">
        <v>524</v>
      </c>
      <c r="G910" s="4" t="str">
        <f>IF(I910="",SUMIFS([1]怪物表!$A:$A,[1]怪物表!$B:$B,C910,[1]怪物表!$C:$C,D910),"")</f>
        <v/>
      </c>
      <c r="H910" s="8" t="str">
        <f>IF(G910="","",INDEX([1]怪物表!$C:$C,MATCH(G910,[1]怪物表!$A:$A,0)))</f>
        <v/>
      </c>
      <c r="I910" s="4">
        <v>299501</v>
      </c>
      <c r="J910" s="4" t="str">
        <f>IF(I910="","",INDEX([1]怪物阵型表!$B:$B,MATCH(I910,[1]怪物阵型表!$A:$A,0)))</f>
        <v>冲锋阵型</v>
      </c>
      <c r="K910" s="4"/>
      <c r="L910" s="4"/>
      <c r="M910" s="4"/>
      <c r="N910" s="4"/>
      <c r="O910" s="4" t="str">
        <f>IF(N910="","",INDEX([2]物品表!$B:$B,MATCH(N910,[2]物品表!$A:$A,0)))</f>
        <v/>
      </c>
      <c r="P910" s="4"/>
      <c r="Q910" s="7" t="s">
        <v>309</v>
      </c>
      <c r="R910" s="7" t="s">
        <v>29</v>
      </c>
      <c r="S910" s="9">
        <v>1</v>
      </c>
      <c r="T910" s="4"/>
      <c r="U910" s="9">
        <v>0</v>
      </c>
      <c r="V910" s="4" t="str">
        <f t="shared" si="122"/>
        <v/>
      </c>
      <c r="W910" s="4"/>
      <c r="X910" s="4"/>
      <c r="Y910" s="4"/>
      <c r="Z910" s="28"/>
      <c r="AA910" s="77">
        <f>COUNTIF([3]经验升级表!$C:$C,"&lt;="&amp;SUMIFS($AB$4:AB910,$C$4:C910,C910))</f>
        <v>0</v>
      </c>
      <c r="AB910" s="77">
        <f>IFERROR(INDEX([1]怪物表!$U:$U,MATCH(G910,[1]怪物表!$A:$A,0),1)*S910/U910,0)*AC910</f>
        <v>0</v>
      </c>
      <c r="AC910" s="77">
        <f t="shared" si="118"/>
        <v>1</v>
      </c>
      <c r="AD910" s="77">
        <f>IFERROR(INDEX([1]怪物表!$J:$J,MATCH(G910,[1]怪物表!$A:$A,0),1),0)*AE910</f>
        <v>0</v>
      </c>
      <c r="AE910" s="77">
        <f t="shared" si="119"/>
        <v>0</v>
      </c>
    </row>
    <row r="911" spans="1:31" x14ac:dyDescent="0.45">
      <c r="A911" s="4"/>
      <c r="B911" s="7">
        <v>2995094</v>
      </c>
      <c r="C911" s="6" t="s">
        <v>358</v>
      </c>
      <c r="D911" s="4"/>
      <c r="E911" s="7"/>
      <c r="F911" s="4">
        <v>530</v>
      </c>
      <c r="G911" s="4" t="str">
        <f>IF(I911="",SUMIFS([1]怪物表!$A:$A,[1]怪物表!$B:$B,C911,[1]怪物表!$C:$C,D911),"")</f>
        <v/>
      </c>
      <c r="H911" s="8" t="str">
        <f>IF(G911="","",INDEX([1]怪物表!$C:$C,MATCH(G911,[1]怪物表!$A:$A,0)))</f>
        <v/>
      </c>
      <c r="I911" s="4">
        <v>299501</v>
      </c>
      <c r="J911" s="4" t="str">
        <f>IF(I911="","",INDEX([1]怪物阵型表!$B:$B,MATCH(I911,[1]怪物阵型表!$A:$A,0)))</f>
        <v>冲锋阵型</v>
      </c>
      <c r="K911" s="4"/>
      <c r="L911" s="4"/>
      <c r="M911" s="4"/>
      <c r="N911" s="4"/>
      <c r="O911" s="4" t="str">
        <f>IF(N911="","",INDEX([2]物品表!$B:$B,MATCH(N911,[2]物品表!$A:$A,0)))</f>
        <v/>
      </c>
      <c r="P911" s="4"/>
      <c r="Q911" s="7" t="s">
        <v>309</v>
      </c>
      <c r="R911" s="7" t="s">
        <v>29</v>
      </c>
      <c r="S911" s="9">
        <v>1</v>
      </c>
      <c r="T911" s="4"/>
      <c r="U911" s="9">
        <v>0</v>
      </c>
      <c r="V911" s="4" t="str">
        <f t="shared" si="122"/>
        <v/>
      </c>
      <c r="W911" s="4"/>
      <c r="X911" s="4"/>
      <c r="Y911" s="4"/>
      <c r="Z911" s="28"/>
      <c r="AA911" s="77">
        <f>COUNTIF([3]经验升级表!$C:$C,"&lt;="&amp;SUMIFS($AB$4:AB911,$C$4:C911,C911))</f>
        <v>0</v>
      </c>
      <c r="AB911" s="77">
        <f>IFERROR(INDEX([1]怪物表!$U:$U,MATCH(G911,[1]怪物表!$A:$A,0),1)*S911/U911,0)*AC911</f>
        <v>0</v>
      </c>
      <c r="AC911" s="77">
        <f t="shared" si="118"/>
        <v>1</v>
      </c>
      <c r="AD911" s="77">
        <f>IFERROR(INDEX([1]怪物表!$J:$J,MATCH(G911,[1]怪物表!$A:$A,0),1),0)*AE911</f>
        <v>0</v>
      </c>
      <c r="AE911" s="77">
        <f t="shared" si="119"/>
        <v>0</v>
      </c>
    </row>
    <row r="912" spans="1:31" x14ac:dyDescent="0.45">
      <c r="A912" s="4"/>
      <c r="B912" s="7">
        <v>2995095</v>
      </c>
      <c r="C912" s="6" t="s">
        <v>358</v>
      </c>
      <c r="D912" s="4"/>
      <c r="E912" s="7"/>
      <c r="F912" s="4">
        <v>530</v>
      </c>
      <c r="G912" s="4" t="str">
        <f>IF(I912="",SUMIFS([1]怪物表!$A:$A,[1]怪物表!$B:$B,C912,[1]怪物表!$C:$C,D912),"")</f>
        <v/>
      </c>
      <c r="H912" s="8" t="str">
        <f>IF(G912="","",INDEX([1]怪物表!$C:$C,MATCH(G912,[1]怪物表!$A:$A,0)))</f>
        <v/>
      </c>
      <c r="I912" s="4">
        <v>299501</v>
      </c>
      <c r="J912" s="4" t="str">
        <f>IF(I912="","",INDEX([1]怪物阵型表!$B:$B,MATCH(I912,[1]怪物阵型表!$A:$A,0)))</f>
        <v>冲锋阵型</v>
      </c>
      <c r="K912" s="4"/>
      <c r="L912" s="4"/>
      <c r="M912" s="4"/>
      <c r="N912" s="4"/>
      <c r="O912" s="4" t="str">
        <f>IF(N912="","",INDEX([2]物品表!$B:$B,MATCH(N912,[2]物品表!$A:$A,0)))</f>
        <v/>
      </c>
      <c r="P912" s="4"/>
      <c r="Q912" s="7" t="s">
        <v>309</v>
      </c>
      <c r="R912" s="7" t="s">
        <v>29</v>
      </c>
      <c r="S912" s="9">
        <v>1</v>
      </c>
      <c r="T912" s="4"/>
      <c r="U912" s="9">
        <v>0</v>
      </c>
      <c r="V912" s="4" t="str">
        <f t="shared" si="122"/>
        <v/>
      </c>
      <c r="W912" s="4"/>
      <c r="X912" s="4"/>
      <c r="Y912" s="4"/>
      <c r="Z912" s="28"/>
      <c r="AA912" s="77">
        <f>COUNTIF([3]经验升级表!$C:$C,"&lt;="&amp;SUMIFS($AB$4:AB912,$C$4:C912,C912))</f>
        <v>0</v>
      </c>
      <c r="AB912" s="77">
        <f>IFERROR(INDEX([1]怪物表!$U:$U,MATCH(G912,[1]怪物表!$A:$A,0),1)*S912/U912,0)*AC912</f>
        <v>0</v>
      </c>
      <c r="AC912" s="77">
        <f t="shared" si="118"/>
        <v>1</v>
      </c>
      <c r="AD912" s="77">
        <f>IFERROR(INDEX([1]怪物表!$J:$J,MATCH(G912,[1]怪物表!$A:$A,0),1),0)*AE912</f>
        <v>0</v>
      </c>
      <c r="AE912" s="77">
        <f t="shared" si="119"/>
        <v>0</v>
      </c>
    </row>
    <row r="913" spans="1:31" x14ac:dyDescent="0.45">
      <c r="A913" s="4"/>
      <c r="B913" s="7">
        <v>2995096</v>
      </c>
      <c r="C913" s="6" t="s">
        <v>358</v>
      </c>
      <c r="D913" s="4" t="s">
        <v>169</v>
      </c>
      <c r="E913" s="7">
        <v>60</v>
      </c>
      <c r="F913" s="4" t="s">
        <v>195</v>
      </c>
      <c r="G913" s="4">
        <f>IF(I913="",SUMIFS([1]怪物表!$A:$A,[1]怪物表!$B:$B,C913,[1]怪物表!$C:$C,D913),"")</f>
        <v>1299505</v>
      </c>
      <c r="H913" s="8" t="str">
        <f>IF(G913="","",INDEX([1]怪物表!$C:$C,MATCH(G913,[1]怪物表!$A:$A,0)))</f>
        <v>剑兵2</v>
      </c>
      <c r="I913" s="4"/>
      <c r="J913" s="4" t="str">
        <f>IF(I913="","",INDEX([1]怪物阵型表!$B:$B,MATCH(I913,[1]怪物阵型表!$A:$A,0)))</f>
        <v/>
      </c>
      <c r="K913" s="4"/>
      <c r="L913" s="4"/>
      <c r="M913" s="4"/>
      <c r="N913" s="4"/>
      <c r="O913" s="4" t="str">
        <f>IF(N913="","",INDEX([2]物品表!$B:$B,MATCH(N913,[2]物品表!$A:$A,0)))</f>
        <v/>
      </c>
      <c r="P913" s="4"/>
      <c r="Q913" s="7" t="s">
        <v>31</v>
      </c>
      <c r="R913" s="7" t="s">
        <v>29</v>
      </c>
      <c r="S913" s="9">
        <f>INDEX('#怪物刷新配置索引'!$E:$E,MATCH(E913&amp;"-"&amp;F913,'#怪物刷新配置索引'!$D:$D,0),1)</f>
        <v>4</v>
      </c>
      <c r="T913" s="4"/>
      <c r="U913" s="9">
        <f>INDEX('#怪物刷新配置索引'!$F:$F,MATCH(E913&amp;"-"&amp;F913,'#怪物刷新配置索引'!$D:$D,0),1)</f>
        <v>2</v>
      </c>
      <c r="V913" s="7" t="str">
        <f t="shared" si="122"/>
        <v/>
      </c>
      <c r="W913" s="4"/>
      <c r="X913" s="4"/>
      <c r="Y913" s="4"/>
      <c r="Z913" s="28"/>
      <c r="AA913" s="77">
        <f>COUNTIF([3]经验升级表!$C:$C,"&lt;="&amp;SUMIFS($AB$4:AB913,$C$4:C913,C913))</f>
        <v>0</v>
      </c>
      <c r="AB913" s="77">
        <f>IFERROR(INDEX([1]怪物表!$U:$U,MATCH(G913,[1]怪物表!$A:$A,0),1)*S913/U913,0)*AC913</f>
        <v>0</v>
      </c>
      <c r="AC913" s="77">
        <f t="shared" si="118"/>
        <v>30</v>
      </c>
      <c r="AD913" s="77">
        <f>IFERROR(INDEX([1]怪物表!$J:$J,MATCH(G913,[1]怪物表!$A:$A,0),1),0)*AE913</f>
        <v>60</v>
      </c>
      <c r="AE913" s="77">
        <f t="shared" si="119"/>
        <v>60</v>
      </c>
    </row>
    <row r="914" spans="1:31" x14ac:dyDescent="0.45">
      <c r="A914" s="4"/>
      <c r="B914" s="7">
        <v>2995097</v>
      </c>
      <c r="C914" s="6" t="s">
        <v>358</v>
      </c>
      <c r="D914" s="4" t="s">
        <v>169</v>
      </c>
      <c r="E914" s="7">
        <v>60</v>
      </c>
      <c r="F914" s="4" t="s">
        <v>195</v>
      </c>
      <c r="G914" s="4">
        <f>IF(I914="",SUMIFS([1]怪物表!$A:$A,[1]怪物表!$B:$B,C914,[1]怪物表!$C:$C,D914),"")</f>
        <v>1299505</v>
      </c>
      <c r="H914" s="8" t="str">
        <f>IF(G914="","",INDEX([1]怪物表!$C:$C,MATCH(G914,[1]怪物表!$A:$A,0)))</f>
        <v>剑兵2</v>
      </c>
      <c r="I914" s="4"/>
      <c r="J914" s="4" t="str">
        <f>IF(I914="","",INDEX([1]怪物阵型表!$B:$B,MATCH(I914,[1]怪物阵型表!$A:$A,0)))</f>
        <v/>
      </c>
      <c r="K914" s="4"/>
      <c r="L914" s="4"/>
      <c r="M914" s="4"/>
      <c r="N914" s="4"/>
      <c r="O914" s="4" t="str">
        <f>IF(N914="","",INDEX([2]物品表!$B:$B,MATCH(N914,[2]物品表!$A:$A,0)))</f>
        <v/>
      </c>
      <c r="P914" s="4"/>
      <c r="Q914" s="7" t="s">
        <v>31</v>
      </c>
      <c r="R914" s="7" t="s">
        <v>29</v>
      </c>
      <c r="S914" s="9">
        <f>INDEX('#怪物刷新配置索引'!$E:$E,MATCH(E914&amp;"-"&amp;F914,'#怪物刷新配置索引'!$D:$D,0),1)</f>
        <v>4</v>
      </c>
      <c r="T914" s="4"/>
      <c r="U914" s="9">
        <f>INDEX('#怪物刷新配置索引'!$F:$F,MATCH(E914&amp;"-"&amp;F914,'#怪物刷新配置索引'!$D:$D,0),1)</f>
        <v>2</v>
      </c>
      <c r="V914" s="4" t="str">
        <f t="shared" si="122"/>
        <v/>
      </c>
      <c r="W914" s="4"/>
      <c r="X914" s="4"/>
      <c r="Y914" s="4"/>
      <c r="Z914" s="28"/>
      <c r="AA914" s="77">
        <f>COUNTIF([3]经验升级表!$C:$C,"&lt;="&amp;SUMIFS($AB$4:AB914,$C$4:C914,C914))</f>
        <v>0</v>
      </c>
      <c r="AB914" s="77">
        <f>IFERROR(INDEX([1]怪物表!$U:$U,MATCH(G914,[1]怪物表!$A:$A,0),1)*S914/U914,0)*AC914</f>
        <v>0</v>
      </c>
      <c r="AC914" s="77">
        <f t="shared" si="118"/>
        <v>30</v>
      </c>
      <c r="AD914" s="77">
        <f>IFERROR(INDEX([1]怪物表!$J:$J,MATCH(G914,[1]怪物表!$A:$A,0),1),0)*AE914</f>
        <v>60</v>
      </c>
      <c r="AE914" s="77">
        <f t="shared" si="119"/>
        <v>60</v>
      </c>
    </row>
    <row r="915" spans="1:31" x14ac:dyDescent="0.45">
      <c r="A915" s="4"/>
      <c r="B915" s="7">
        <v>2995098</v>
      </c>
      <c r="C915" s="6" t="s">
        <v>358</v>
      </c>
      <c r="D915" s="4" t="s">
        <v>170</v>
      </c>
      <c r="E915" s="7">
        <v>40</v>
      </c>
      <c r="F915" s="4" t="s">
        <v>195</v>
      </c>
      <c r="G915" s="4">
        <f>IF(I915="",SUMIFS([1]怪物表!$A:$A,[1]怪物表!$B:$B,C915,[1]怪物表!$C:$C,D915),"")</f>
        <v>1299507</v>
      </c>
      <c r="H915" s="8" t="str">
        <f>IF(G915="","",INDEX([1]怪物表!$C:$C,MATCH(G915,[1]怪物表!$A:$A,0)))</f>
        <v>骑兵2（灰）</v>
      </c>
      <c r="I915" s="4"/>
      <c r="J915" s="4" t="str">
        <f>IF(I915="","",INDEX([1]怪物阵型表!$B:$B,MATCH(I915,[1]怪物阵型表!$A:$A,0)))</f>
        <v/>
      </c>
      <c r="K915" s="4"/>
      <c r="L915" s="4"/>
      <c r="M915" s="4"/>
      <c r="N915" s="4"/>
      <c r="O915" s="4" t="str">
        <f>IF(N915="","",INDEX([2]物品表!$B:$B,MATCH(N915,[2]物品表!$A:$A,0)))</f>
        <v/>
      </c>
      <c r="P915" s="4"/>
      <c r="Q915" s="7" t="s">
        <v>31</v>
      </c>
      <c r="R915" s="7" t="s">
        <v>29</v>
      </c>
      <c r="S915" s="9">
        <f>INDEX('#怪物刷新配置索引'!$E:$E,MATCH(E915&amp;"-"&amp;F915,'#怪物刷新配置索引'!$D:$D,0),1)</f>
        <v>4</v>
      </c>
      <c r="T915" s="4"/>
      <c r="U915" s="9">
        <f>INDEX('#怪物刷新配置索引'!$F:$F,MATCH(E915&amp;"-"&amp;F915,'#怪物刷新配置索引'!$D:$D,0),1)</f>
        <v>3</v>
      </c>
      <c r="V915" s="4" t="str">
        <f t="shared" si="122"/>
        <v/>
      </c>
      <c r="W915" s="4"/>
      <c r="X915" s="7"/>
      <c r="Y915" s="7"/>
      <c r="Z915" s="28"/>
      <c r="AA915" s="77">
        <f>COUNTIF([3]经验升级表!$C:$C,"&lt;="&amp;SUMIFS($AB$4:AB915,$C$4:C915,C915))</f>
        <v>0</v>
      </c>
      <c r="AB915" s="77">
        <f>IFERROR(INDEX([1]怪物表!$U:$U,MATCH(G915,[1]怪物表!$A:$A,0),1)*S915/U915,0)*AC915</f>
        <v>0</v>
      </c>
      <c r="AC915" s="77">
        <f t="shared" si="118"/>
        <v>30</v>
      </c>
      <c r="AD915" s="77">
        <f>IFERROR(INDEX([1]怪物表!$J:$J,MATCH(G915,[1]怪物表!$A:$A,0),1),0)*AE915</f>
        <v>40</v>
      </c>
      <c r="AE915" s="77">
        <f t="shared" si="119"/>
        <v>40</v>
      </c>
    </row>
    <row r="916" spans="1:31" x14ac:dyDescent="0.45">
      <c r="A916" s="4"/>
      <c r="B916" s="7">
        <v>2995099</v>
      </c>
      <c r="C916" s="6" t="s">
        <v>358</v>
      </c>
      <c r="D916" s="4"/>
      <c r="E916" s="7"/>
      <c r="F916" s="4">
        <v>540</v>
      </c>
      <c r="G916" s="4"/>
      <c r="H916" s="8"/>
      <c r="I916" s="4"/>
      <c r="J916" s="4" t="str">
        <f>IF(I916="","",INDEX([1]怪物阵型表!$B:$B,MATCH(I916,[1]怪物阵型表!$A:$A,0)))</f>
        <v/>
      </c>
      <c r="K916" s="4">
        <v>299515</v>
      </c>
      <c r="L916" s="25" t="str" cm="1">
        <f t="array" ref="L916">INDEX(怪物链表!A:C,MATCH(怪物刷新表!K916&amp;C916,怪物链表!A:A&amp;怪物链表!C:C,),2)</f>
        <v>骤变_高级_150</v>
      </c>
      <c r="M916" s="4" t="str" cm="1">
        <f t="array" ref="M916">INDEX(怪物链表!A:D,MATCH(怪物刷新表!L916&amp;K916,怪物链表!B:B&amp;怪物链表!A:A,),4)</f>
        <v>540-570</v>
      </c>
      <c r="N916" s="4"/>
      <c r="O916" s="4" t="str">
        <f>IF(N916="","",INDEX([2]物品表!$B:$B,MATCH(N916,[2]物品表!$A:$A,0)))</f>
        <v/>
      </c>
      <c r="P916" s="4"/>
      <c r="Q916" s="7" t="s">
        <v>120</v>
      </c>
      <c r="R916" s="7" t="s">
        <v>29</v>
      </c>
      <c r="S916" s="9">
        <v>1</v>
      </c>
      <c r="T916" s="4"/>
      <c r="U916" s="9">
        <v>0</v>
      </c>
      <c r="V916" s="4" t="str">
        <f t="shared" si="122"/>
        <v/>
      </c>
      <c r="W916" s="4"/>
      <c r="X916" s="4"/>
      <c r="Y916" s="4"/>
      <c r="Z916" s="28"/>
      <c r="AA916" s="77">
        <f>COUNTIF([3]经验升级表!$C:$C,"&lt;="&amp;SUMIFS($AB$4:AB916,$C$4:C916,C916))</f>
        <v>0</v>
      </c>
      <c r="AB916" s="77">
        <f>IFERROR(INDEX([1]怪物表!$U:$U,MATCH(G916,[1]怪物表!$A:$A,0),1)*S916/U916,0)*AC916</f>
        <v>0</v>
      </c>
      <c r="AC916" s="77">
        <f t="shared" si="118"/>
        <v>1</v>
      </c>
      <c r="AD916" s="77">
        <f>IFERROR(INDEX([1]怪物表!$J:$J,MATCH(G916,[1]怪物表!$A:$A,0),1),0)*AE916</f>
        <v>0</v>
      </c>
      <c r="AE916" s="77">
        <f t="shared" si="119"/>
        <v>0</v>
      </c>
    </row>
    <row r="917" spans="1:31" x14ac:dyDescent="0.45">
      <c r="A917" s="4"/>
      <c r="B917" s="7">
        <v>2995100</v>
      </c>
      <c r="C917" s="6" t="s">
        <v>358</v>
      </c>
      <c r="D917" s="4"/>
      <c r="E917" s="7"/>
      <c r="F917" s="4">
        <v>540</v>
      </c>
      <c r="G917" s="4"/>
      <c r="H917" s="8"/>
      <c r="I917" s="4"/>
      <c r="J917" s="4" t="str">
        <f>IF(I917="","",INDEX([1]怪物阵型表!$B:$B,MATCH(I917,[1]怪物阵型表!$A:$A,0)))</f>
        <v/>
      </c>
      <c r="K917" s="4">
        <v>299516</v>
      </c>
      <c r="L917" s="25" t="str" cm="1">
        <f t="array" ref="L917">INDEX(怪物链表!A:C,MATCH(怪物刷新表!K917&amp;C917,怪物链表!A:A&amp;怪物链表!C:C,),2)</f>
        <v>骤变_特殊_150</v>
      </c>
      <c r="M917" s="4" t="str" cm="1">
        <f t="array" ref="M917">INDEX(怪物链表!A:D,MATCH(怪物刷新表!L917&amp;K917,怪物链表!B:B&amp;怪物链表!A:A,),4)</f>
        <v>540-570</v>
      </c>
      <c r="N917" s="4"/>
      <c r="O917" s="4" t="str">
        <f>IF(N917="","",INDEX([2]物品表!$B:$B,MATCH(N917,[2]物品表!$A:$A,0)))</f>
        <v/>
      </c>
      <c r="P917" s="4"/>
      <c r="Q917" s="7" t="s">
        <v>120</v>
      </c>
      <c r="R917" s="7" t="s">
        <v>29</v>
      </c>
      <c r="S917" s="9">
        <v>1</v>
      </c>
      <c r="T917" s="4"/>
      <c r="U917" s="9">
        <v>0</v>
      </c>
      <c r="V917" s="4" t="str">
        <f t="shared" si="122"/>
        <v/>
      </c>
      <c r="W917" s="4"/>
      <c r="X917" s="4"/>
      <c r="Y917" s="4"/>
      <c r="Z917" s="28"/>
      <c r="AA917" s="77">
        <f>COUNTIF([3]经验升级表!$C:$C,"&lt;="&amp;SUMIFS($AB$4:AB917,$C$4:C917,C917))</f>
        <v>0</v>
      </c>
      <c r="AB917" s="77">
        <f>IFERROR(INDEX([1]怪物表!$U:$U,MATCH(G917,[1]怪物表!$A:$A,0),1)*S917/U917,0)*AC917</f>
        <v>0</v>
      </c>
      <c r="AC917" s="77">
        <f t="shared" si="118"/>
        <v>1</v>
      </c>
      <c r="AD917" s="77">
        <f>IFERROR(INDEX([1]怪物表!$J:$J,MATCH(G917,[1]怪物表!$A:$A,0),1),0)*AE917</f>
        <v>0</v>
      </c>
      <c r="AE917" s="77">
        <f t="shared" si="119"/>
        <v>0</v>
      </c>
    </row>
    <row r="918" spans="1:31" x14ac:dyDescent="0.45">
      <c r="A918" s="4"/>
      <c r="B918" s="7">
        <v>2995101</v>
      </c>
      <c r="C918" s="6" t="s">
        <v>358</v>
      </c>
      <c r="D918" s="4" t="s">
        <v>208</v>
      </c>
      <c r="E918" s="7">
        <v>60</v>
      </c>
      <c r="F918" s="4" t="s">
        <v>197</v>
      </c>
      <c r="G918" s="4">
        <f>IF(I918="",SUMIFS([1]怪物表!$A:$A,[1]怪物表!$B:$B,C918,[1]怪物表!$C:$C,D918),"")</f>
        <v>1299509</v>
      </c>
      <c r="H918" s="8" t="str">
        <f>IF(G918="","",INDEX([1]怪物表!$C:$C,MATCH(G918,[1]怪物表!$A:$A,0)))</f>
        <v>盾兵2（红）</v>
      </c>
      <c r="I918" s="4"/>
      <c r="J918" s="4" t="str">
        <f>IF(I918="","",INDEX([1]怪物阵型表!$B:$B,MATCH(I918,[1]怪物阵型表!$A:$A,0)))</f>
        <v/>
      </c>
      <c r="K918" s="4"/>
      <c r="L918" s="4"/>
      <c r="M918" s="4"/>
      <c r="N918" s="4"/>
      <c r="O918" s="4" t="str">
        <f>IF(N918="","",INDEX([2]物品表!$B:$B,MATCH(N918,[2]物品表!$A:$A,0)))</f>
        <v/>
      </c>
      <c r="P918" s="4"/>
      <c r="Q918" s="7" t="s">
        <v>31</v>
      </c>
      <c r="R918" s="7" t="s">
        <v>29</v>
      </c>
      <c r="S918" s="9">
        <f>INDEX('#怪物刷新配置索引'!$E:$E,MATCH(E918&amp;"-"&amp;F918,'#怪物刷新配置索引'!$D:$D,0),1)</f>
        <v>4</v>
      </c>
      <c r="T918" s="4"/>
      <c r="U918" s="9">
        <f>INDEX('#怪物刷新配置索引'!$F:$F,MATCH(E918&amp;"-"&amp;F918,'#怪物刷新配置索引'!$D:$D,0),1)</f>
        <v>2</v>
      </c>
      <c r="V918" s="4" t="str">
        <f t="shared" si="122"/>
        <v/>
      </c>
      <c r="W918" s="4"/>
      <c r="X918" s="4"/>
      <c r="Y918" s="7"/>
      <c r="Z918" s="28"/>
      <c r="AA918" s="77">
        <f>COUNTIF([3]经验升级表!$C:$C,"&lt;="&amp;SUMIFS($AB$4:AB918,$C$4:C918,C918))</f>
        <v>0</v>
      </c>
      <c r="AB918" s="77">
        <f>IFERROR(INDEX([1]怪物表!$U:$U,MATCH(G918,[1]怪物表!$A:$A,0),1)*S918/U918,0)*AC918</f>
        <v>0</v>
      </c>
      <c r="AC918" s="77">
        <f t="shared" si="118"/>
        <v>30</v>
      </c>
      <c r="AD918" s="77">
        <f>IFERROR(INDEX([1]怪物表!$J:$J,MATCH(G918,[1]怪物表!$A:$A,0),1),0)*AE918</f>
        <v>60</v>
      </c>
      <c r="AE918" s="77">
        <f t="shared" si="119"/>
        <v>60</v>
      </c>
    </row>
    <row r="919" spans="1:31" x14ac:dyDescent="0.45">
      <c r="A919" s="4"/>
      <c r="B919" s="7">
        <v>2995102</v>
      </c>
      <c r="C919" s="6" t="s">
        <v>358</v>
      </c>
      <c r="D919" s="4" t="s">
        <v>208</v>
      </c>
      <c r="E919" s="7">
        <v>150</v>
      </c>
      <c r="F919" s="4" t="s">
        <v>197</v>
      </c>
      <c r="G919" s="4">
        <f>IF(I919="",SUMIFS([1]怪物表!$A:$A,[1]怪物表!$B:$B,C919,[1]怪物表!$C:$C,D919),"")</f>
        <v>1299509</v>
      </c>
      <c r="H919" s="8" t="str">
        <f>IF(G919="","",INDEX([1]怪物表!$C:$C,MATCH(G919,[1]怪物表!$A:$A,0)))</f>
        <v>盾兵2（红）</v>
      </c>
      <c r="I919" s="4"/>
      <c r="J919" s="4" t="str">
        <f>IF(I919="","",INDEX([1]怪物阵型表!$B:$B,MATCH(I919,[1]怪物阵型表!$A:$A,0)))</f>
        <v/>
      </c>
      <c r="K919" s="4"/>
      <c r="L919" s="4"/>
      <c r="M919" s="4"/>
      <c r="N919" s="4"/>
      <c r="O919" s="4" t="str">
        <f>IF(N919="","",INDEX([2]物品表!$B:$B,MATCH(N919,[2]物品表!$A:$A,0)))</f>
        <v/>
      </c>
      <c r="P919" s="4"/>
      <c r="Q919" s="7" t="s">
        <v>31</v>
      </c>
      <c r="R919" s="7" t="s">
        <v>29</v>
      </c>
      <c r="S919" s="9">
        <f>INDEX('#怪物刷新配置索引'!$E:$E,MATCH(E919&amp;"-"&amp;F919,'#怪物刷新配置索引'!$D:$D,0),1)</f>
        <v>5</v>
      </c>
      <c r="T919" s="4"/>
      <c r="U919" s="9">
        <f>INDEX('#怪物刷新配置索引'!$F:$F,MATCH(E919&amp;"-"&amp;F919,'#怪物刷新配置索引'!$D:$D,0),1)</f>
        <v>1</v>
      </c>
      <c r="V919" s="4" t="str">
        <f t="shared" si="122"/>
        <v/>
      </c>
      <c r="W919" s="4"/>
      <c r="X919" s="4"/>
      <c r="Y919" s="7"/>
      <c r="Z919" s="28"/>
      <c r="AA919" s="77">
        <f>COUNTIF([3]经验升级表!$C:$C,"&lt;="&amp;SUMIFS($AB$4:AB919,$C$4:C919,C919))</f>
        <v>0</v>
      </c>
      <c r="AB919" s="77">
        <f>IFERROR(INDEX([1]怪物表!$U:$U,MATCH(G919,[1]怪物表!$A:$A,0),1)*S919/U919,0)*AC919</f>
        <v>0</v>
      </c>
      <c r="AC919" s="77">
        <f t="shared" si="118"/>
        <v>30</v>
      </c>
      <c r="AD919" s="77">
        <f>IFERROR(INDEX([1]怪物表!$J:$J,MATCH(G919,[1]怪物表!$A:$A,0),1),0)*AE919</f>
        <v>150</v>
      </c>
      <c r="AE919" s="77">
        <f t="shared" si="119"/>
        <v>150</v>
      </c>
    </row>
    <row r="920" spans="1:31" x14ac:dyDescent="0.45">
      <c r="A920" s="4"/>
      <c r="B920" s="7">
        <v>2995103</v>
      </c>
      <c r="C920" s="6" t="s">
        <v>358</v>
      </c>
      <c r="D920" s="4" t="s">
        <v>170</v>
      </c>
      <c r="E920" s="7">
        <v>40</v>
      </c>
      <c r="F920" s="4" t="s">
        <v>197</v>
      </c>
      <c r="G920" s="4">
        <f>IF(I920="",SUMIFS([1]怪物表!$A:$A,[1]怪物表!$B:$B,C920,[1]怪物表!$C:$C,D920),"")</f>
        <v>1299507</v>
      </c>
      <c r="H920" s="8" t="str">
        <f>IF(G920="","",INDEX([1]怪物表!$C:$C,MATCH(G920,[1]怪物表!$A:$A,0)))</f>
        <v>骑兵2（灰）</v>
      </c>
      <c r="I920" s="4"/>
      <c r="J920" s="4" t="str">
        <f>IF(I920="","",INDEX([1]怪物阵型表!$B:$B,MATCH(I920,[1]怪物阵型表!$A:$A,0)))</f>
        <v/>
      </c>
      <c r="K920" s="4"/>
      <c r="L920" s="4"/>
      <c r="M920" s="4"/>
      <c r="N920" s="4"/>
      <c r="O920" s="4" t="str">
        <f>IF(N920="","",INDEX([2]物品表!$B:$B,MATCH(N920,[2]物品表!$A:$A,0)))</f>
        <v/>
      </c>
      <c r="P920" s="4"/>
      <c r="Q920" s="7" t="s">
        <v>31</v>
      </c>
      <c r="R920" s="7" t="s">
        <v>29</v>
      </c>
      <c r="S920" s="9">
        <f>INDEX('#怪物刷新配置索引'!$E:$E,MATCH(E920&amp;"-"&amp;F920,'#怪物刷新配置索引'!$D:$D,0),1)</f>
        <v>4</v>
      </c>
      <c r="T920" s="4"/>
      <c r="U920" s="9">
        <f>INDEX('#怪物刷新配置索引'!$F:$F,MATCH(E920&amp;"-"&amp;F920,'#怪物刷新配置索引'!$D:$D,0),1)</f>
        <v>3</v>
      </c>
      <c r="V920" s="4" t="str">
        <f t="shared" si="122"/>
        <v/>
      </c>
      <c r="W920" s="4"/>
      <c r="X920" s="7"/>
      <c r="Y920" s="7"/>
      <c r="Z920" s="28"/>
      <c r="AA920" s="77">
        <f>COUNTIF([3]经验升级表!$C:$C,"&lt;="&amp;SUMIFS($AB$4:AB920,$C$4:C920,C920))</f>
        <v>0</v>
      </c>
      <c r="AB920" s="77">
        <f>IFERROR(INDEX([1]怪物表!$U:$U,MATCH(G920,[1]怪物表!$A:$A,0),1)*S920/U920,0)*AC920</f>
        <v>0</v>
      </c>
      <c r="AC920" s="77">
        <f t="shared" si="118"/>
        <v>30</v>
      </c>
      <c r="AD920" s="77">
        <f>IFERROR(INDEX([1]怪物表!$J:$J,MATCH(G920,[1]怪物表!$A:$A,0),1),0)*AE920</f>
        <v>40</v>
      </c>
      <c r="AE920" s="77">
        <f t="shared" si="119"/>
        <v>40</v>
      </c>
    </row>
    <row r="921" spans="1:31" x14ac:dyDescent="0.45">
      <c r="A921" s="4"/>
      <c r="B921" s="7">
        <v>2995104</v>
      </c>
      <c r="C921" s="6" t="s">
        <v>358</v>
      </c>
      <c r="D921" s="4"/>
      <c r="E921" s="7"/>
      <c r="F921" s="4">
        <v>570</v>
      </c>
      <c r="G921" s="4"/>
      <c r="H921" s="8"/>
      <c r="I921" s="4"/>
      <c r="J921" s="4" t="str">
        <f>IF(I921="","",INDEX([1]怪物阵型表!$B:$B,MATCH(I921,[1]怪物阵型表!$A:$A,0)))</f>
        <v/>
      </c>
      <c r="K921" s="4">
        <v>299517</v>
      </c>
      <c r="L921" s="25" t="str" cm="1">
        <f t="array" ref="L921">INDEX(怪物链表!A:C,MATCH(怪物刷新表!K921&amp;C921,怪物链表!A:A&amp;怪物链表!C:C,),2)</f>
        <v>骤变_高级_150</v>
      </c>
      <c r="M921" s="4" t="str" cm="1">
        <f t="array" ref="M921">INDEX(怪物链表!A:D,MATCH(怪物刷新表!L921&amp;K921,怪物链表!B:B&amp;怪物链表!A:A,),4)</f>
        <v>570-600</v>
      </c>
      <c r="N921" s="4"/>
      <c r="O921" s="4" t="str">
        <f>IF(N921="","",INDEX([2]物品表!$B:$B,MATCH(N921,[2]物品表!$A:$A,0)))</f>
        <v/>
      </c>
      <c r="P921" s="4"/>
      <c r="Q921" s="7" t="s">
        <v>120</v>
      </c>
      <c r="R921" s="7" t="s">
        <v>29</v>
      </c>
      <c r="S921" s="9">
        <v>1</v>
      </c>
      <c r="T921" s="4"/>
      <c r="U921" s="9">
        <v>0</v>
      </c>
      <c r="V921" s="4" t="str">
        <f t="shared" si="122"/>
        <v/>
      </c>
      <c r="W921" s="4"/>
      <c r="X921" s="4"/>
      <c r="Y921" s="4"/>
      <c r="Z921" s="28"/>
      <c r="AA921" s="77">
        <f>COUNTIF([3]经验升级表!$C:$C,"&lt;="&amp;SUMIFS($AB$4:AB921,$C$4:C921,C921))</f>
        <v>0</v>
      </c>
      <c r="AB921" s="77">
        <f>IFERROR(INDEX([1]怪物表!$U:$U,MATCH(G921,[1]怪物表!$A:$A,0),1)*S921/U921,0)*AC921</f>
        <v>0</v>
      </c>
      <c r="AC921" s="77">
        <f t="shared" si="118"/>
        <v>1</v>
      </c>
      <c r="AD921" s="77">
        <f>IFERROR(INDEX([1]怪物表!$J:$J,MATCH(G921,[1]怪物表!$A:$A,0),1),0)*AE921</f>
        <v>0</v>
      </c>
      <c r="AE921" s="77">
        <f t="shared" si="119"/>
        <v>0</v>
      </c>
    </row>
    <row r="922" spans="1:31" x14ac:dyDescent="0.45">
      <c r="A922" s="4"/>
      <c r="B922" s="7">
        <v>2995105</v>
      </c>
      <c r="C922" s="6" t="s">
        <v>358</v>
      </c>
      <c r="D922" s="4"/>
      <c r="E922" s="7"/>
      <c r="F922" s="4">
        <v>570</v>
      </c>
      <c r="G922" s="4"/>
      <c r="H922" s="8"/>
      <c r="I922" s="4"/>
      <c r="J922" s="4" t="str">
        <f>IF(I922="","",INDEX([1]怪物阵型表!$B:$B,MATCH(I922,[1]怪物阵型表!$A:$A,0)))</f>
        <v/>
      </c>
      <c r="K922" s="4">
        <v>299518</v>
      </c>
      <c r="L922" s="25" t="str" cm="1">
        <f t="array" ref="L922">INDEX(怪物链表!A:C,MATCH(怪物刷新表!K922&amp;C922,怪物链表!A:A&amp;怪物链表!C:C,),2)</f>
        <v>骤变_特殊_150</v>
      </c>
      <c r="M922" s="4" t="str" cm="1">
        <f t="array" ref="M922">INDEX(怪物链表!A:D,MATCH(怪物刷新表!L922&amp;K922,怪物链表!B:B&amp;怪物链表!A:A,),4)</f>
        <v>570-600</v>
      </c>
      <c r="N922" s="4"/>
      <c r="O922" s="4" t="str">
        <f>IF(N922="","",INDEX([2]物品表!$B:$B,MATCH(N922,[2]物品表!$A:$A,0)))</f>
        <v/>
      </c>
      <c r="P922" s="4"/>
      <c r="Q922" s="7" t="s">
        <v>120</v>
      </c>
      <c r="R922" s="7" t="s">
        <v>29</v>
      </c>
      <c r="S922" s="9">
        <v>1</v>
      </c>
      <c r="T922" s="4"/>
      <c r="U922" s="9">
        <v>0</v>
      </c>
      <c r="V922" s="4" t="str">
        <f t="shared" si="122"/>
        <v/>
      </c>
      <c r="W922" s="4"/>
      <c r="X922" s="4"/>
      <c r="Y922" s="4"/>
      <c r="Z922" s="28"/>
      <c r="AA922" s="77">
        <f>COUNTIF([3]经验升级表!$C:$C,"&lt;="&amp;SUMIFS($AB$4:AB922,$C$4:C922,C922))</f>
        <v>0</v>
      </c>
      <c r="AB922" s="77">
        <f>IFERROR(INDEX([1]怪物表!$U:$U,MATCH(G922,[1]怪物表!$A:$A,0),1)*S922/U922,0)*AC922</f>
        <v>0</v>
      </c>
      <c r="AC922" s="77">
        <f t="shared" si="118"/>
        <v>1</v>
      </c>
      <c r="AD922" s="77">
        <f>IFERROR(INDEX([1]怪物表!$J:$J,MATCH(G922,[1]怪物表!$A:$A,0),1),0)*AE922</f>
        <v>0</v>
      </c>
      <c r="AE922" s="77">
        <f t="shared" si="119"/>
        <v>0</v>
      </c>
    </row>
    <row r="923" spans="1:31" x14ac:dyDescent="0.45">
      <c r="A923" s="4"/>
      <c r="B923" s="7">
        <v>2995106</v>
      </c>
      <c r="C923" s="6" t="s">
        <v>358</v>
      </c>
      <c r="D923" s="4" t="s">
        <v>208</v>
      </c>
      <c r="E923" s="7">
        <v>50</v>
      </c>
      <c r="F923" s="4" t="s">
        <v>199</v>
      </c>
      <c r="G923" s="4">
        <f>IF(I923="",SUMIFS([1]怪物表!$A:$A,[1]怪物表!$B:$B,C923,[1]怪物表!$C:$C,D923),"")</f>
        <v>1299509</v>
      </c>
      <c r="H923" s="8" t="str">
        <f>IF(G923="","",INDEX([1]怪物表!$C:$C,MATCH(G923,[1]怪物表!$A:$A,0)))</f>
        <v>盾兵2（红）</v>
      </c>
      <c r="I923" s="4"/>
      <c r="J923" s="4" t="str">
        <f>IF(I923="","",INDEX([1]怪物阵型表!$B:$B,MATCH(I923,[1]怪物阵型表!$A:$A,0)))</f>
        <v/>
      </c>
      <c r="K923" s="4"/>
      <c r="L923" s="4"/>
      <c r="M923" s="4"/>
      <c r="N923" s="4"/>
      <c r="O923" s="4" t="str">
        <f>IF(N923="","",INDEX([2]物品表!$B:$B,MATCH(N923,[2]物品表!$A:$A,0)))</f>
        <v/>
      </c>
      <c r="P923" s="4"/>
      <c r="Q923" s="7" t="s">
        <v>31</v>
      </c>
      <c r="R923" s="7" t="s">
        <v>29</v>
      </c>
      <c r="S923" s="9">
        <f>INDEX('#怪物刷新配置索引'!$E:$E,MATCH(E923&amp;"-"&amp;F923,'#怪物刷新配置索引'!$D:$D,0),1)</f>
        <v>5</v>
      </c>
      <c r="T923" s="4"/>
      <c r="U923" s="9">
        <f>INDEX('#怪物刷新配置索引'!$F:$F,MATCH(E923&amp;"-"&amp;F923,'#怪物刷新配置索引'!$D:$D,0),1)</f>
        <v>3</v>
      </c>
      <c r="V923" s="4" t="str">
        <f t="shared" si="122"/>
        <v/>
      </c>
      <c r="W923" s="4"/>
      <c r="X923" s="4"/>
      <c r="Y923" s="7"/>
      <c r="Z923" s="28"/>
      <c r="AA923" s="77">
        <f>COUNTIF([3]经验升级表!$C:$C,"&lt;="&amp;SUMIFS($AB$4:AB923,$C$4:C923,C923))</f>
        <v>0</v>
      </c>
      <c r="AB923" s="77">
        <f>IFERROR(INDEX([1]怪物表!$U:$U,MATCH(G923,[1]怪物表!$A:$A,0),1)*S923/U923,0)*AC923</f>
        <v>0</v>
      </c>
      <c r="AC923" s="77">
        <f t="shared" si="118"/>
        <v>30</v>
      </c>
      <c r="AD923" s="77">
        <f>IFERROR(INDEX([1]怪物表!$J:$J,MATCH(G923,[1]怪物表!$A:$A,0),1),0)*AE923</f>
        <v>50</v>
      </c>
      <c r="AE923" s="77">
        <f t="shared" si="119"/>
        <v>50</v>
      </c>
    </row>
    <row r="924" spans="1:31" x14ac:dyDescent="0.45">
      <c r="A924" s="4"/>
      <c r="B924" s="7">
        <v>2995107</v>
      </c>
      <c r="C924" s="6" t="s">
        <v>358</v>
      </c>
      <c r="D924" s="4" t="s">
        <v>208</v>
      </c>
      <c r="E924" s="7">
        <v>120</v>
      </c>
      <c r="F924" s="4" t="s">
        <v>199</v>
      </c>
      <c r="G924" s="4">
        <f>IF(I924="",SUMIFS([1]怪物表!$A:$A,[1]怪物表!$B:$B,C924,[1]怪物表!$C:$C,D924),"")</f>
        <v>1299509</v>
      </c>
      <c r="H924" s="8" t="str">
        <f>IF(G924="","",INDEX([1]怪物表!$C:$C,MATCH(G924,[1]怪物表!$A:$A,0)))</f>
        <v>盾兵2（红）</v>
      </c>
      <c r="I924" s="4"/>
      <c r="J924" s="4" t="str">
        <f>IF(I924="","",INDEX([1]怪物阵型表!$B:$B,MATCH(I924,[1]怪物阵型表!$A:$A,0)))</f>
        <v/>
      </c>
      <c r="K924" s="4"/>
      <c r="L924" s="4"/>
      <c r="M924" s="4"/>
      <c r="N924" s="4"/>
      <c r="O924" s="4" t="str">
        <f>IF(N924="","",INDEX([2]物品表!$B:$B,MATCH(N924,[2]物品表!$A:$A,0)))</f>
        <v/>
      </c>
      <c r="P924" s="4"/>
      <c r="Q924" s="7" t="s">
        <v>31</v>
      </c>
      <c r="R924" s="7" t="s">
        <v>29</v>
      </c>
      <c r="S924" s="9">
        <f>INDEX('#怪物刷新配置索引'!$E:$E,MATCH(E924&amp;"-"&amp;F924,'#怪物刷新配置索引'!$D:$D,0),1)</f>
        <v>4</v>
      </c>
      <c r="T924" s="4"/>
      <c r="U924" s="9">
        <f>INDEX('#怪物刷新配置索引'!$F:$F,MATCH(E924&amp;"-"&amp;F924,'#怪物刷新配置索引'!$D:$D,0),1)</f>
        <v>1</v>
      </c>
      <c r="V924" s="4" t="str">
        <f t="shared" si="122"/>
        <v/>
      </c>
      <c r="W924" s="4"/>
      <c r="X924" s="4"/>
      <c r="Y924" s="4"/>
      <c r="Z924" s="28"/>
      <c r="AA924" s="77">
        <f>COUNTIF([3]经验升级表!$C:$C,"&lt;="&amp;SUMIFS($AB$4:AB924,$C$4:C924,C924))</f>
        <v>0</v>
      </c>
      <c r="AB924" s="77">
        <f>IFERROR(INDEX([1]怪物表!$U:$U,MATCH(G924,[1]怪物表!$A:$A,0),1)*S924/U924,0)*AC924</f>
        <v>0</v>
      </c>
      <c r="AC924" s="77">
        <f t="shared" si="118"/>
        <v>30</v>
      </c>
      <c r="AD924" s="77">
        <f>IFERROR(INDEX([1]怪物表!$J:$J,MATCH(G924,[1]怪物表!$A:$A,0),1),0)*AE924</f>
        <v>120</v>
      </c>
      <c r="AE924" s="77">
        <f t="shared" si="119"/>
        <v>120</v>
      </c>
    </row>
    <row r="925" spans="1:31" x14ac:dyDescent="0.45">
      <c r="A925" s="4"/>
      <c r="B925" s="7">
        <v>2995108</v>
      </c>
      <c r="C925" s="6" t="s">
        <v>358</v>
      </c>
      <c r="D925" s="4" t="s">
        <v>208</v>
      </c>
      <c r="E925" s="7">
        <v>120</v>
      </c>
      <c r="F925" s="4" t="s">
        <v>199</v>
      </c>
      <c r="G925" s="4">
        <f>IF(I925="",SUMIFS([1]怪物表!$A:$A,[1]怪物表!$B:$B,C925,[1]怪物表!$C:$C,D925),"")</f>
        <v>1299509</v>
      </c>
      <c r="H925" s="8" t="str">
        <f>IF(G925="","",INDEX([1]怪物表!$C:$C,MATCH(G925,[1]怪物表!$A:$A,0)))</f>
        <v>盾兵2（红）</v>
      </c>
      <c r="I925" s="4"/>
      <c r="J925" s="4" t="str">
        <f>IF(I925="","",INDEX([1]怪物阵型表!$B:$B,MATCH(I925,[1]怪物阵型表!$A:$A,0)))</f>
        <v/>
      </c>
      <c r="K925" s="4"/>
      <c r="L925" s="4"/>
      <c r="M925" s="4"/>
      <c r="N925" s="4"/>
      <c r="O925" s="4" t="str">
        <f>IF(N925="","",INDEX([2]物品表!$B:$B,MATCH(N925,[2]物品表!$A:$A,0)))</f>
        <v/>
      </c>
      <c r="P925" s="4"/>
      <c r="Q925" s="7" t="s">
        <v>31</v>
      </c>
      <c r="R925" s="7" t="s">
        <v>29</v>
      </c>
      <c r="S925" s="9">
        <f>INDEX('#怪物刷新配置索引'!$E:$E,MATCH(E925&amp;"-"&amp;F925,'#怪物刷新配置索引'!$D:$D,0),1)</f>
        <v>4</v>
      </c>
      <c r="T925" s="4"/>
      <c r="U925" s="9">
        <f>INDEX('#怪物刷新配置索引'!$F:$F,MATCH(E925&amp;"-"&amp;F925,'#怪物刷新配置索引'!$D:$D,0),1)</f>
        <v>1</v>
      </c>
      <c r="V925" s="4" t="str">
        <f t="shared" si="122"/>
        <v/>
      </c>
      <c r="W925" s="4"/>
      <c r="X925" s="4"/>
      <c r="Y925" s="4"/>
      <c r="Z925" s="28"/>
      <c r="AA925" s="77">
        <f>COUNTIF([3]经验升级表!$C:$C,"&lt;="&amp;SUMIFS($AB$4:AB925,$C$4:C925,C925))</f>
        <v>0</v>
      </c>
      <c r="AB925" s="77">
        <f>IFERROR(INDEX([1]怪物表!$U:$U,MATCH(G925,[1]怪物表!$A:$A,0),1)*S925/U925,0)*AC925</f>
        <v>0</v>
      </c>
      <c r="AC925" s="77">
        <f t="shared" si="118"/>
        <v>30</v>
      </c>
      <c r="AD925" s="77">
        <f>IFERROR(INDEX([1]怪物表!$J:$J,MATCH(G925,[1]怪物表!$A:$A,0),1),0)*AE925</f>
        <v>120</v>
      </c>
      <c r="AE925" s="77">
        <f t="shared" si="119"/>
        <v>120</v>
      </c>
    </row>
    <row r="926" spans="1:31" s="46" customFormat="1" x14ac:dyDescent="0.45">
      <c r="A926" s="20"/>
      <c r="B926" s="21">
        <v>2995109</v>
      </c>
      <c r="C926" s="22" t="s">
        <v>358</v>
      </c>
      <c r="D926" s="20" t="s">
        <v>148</v>
      </c>
      <c r="E926" s="21"/>
      <c r="F926" s="20">
        <v>600</v>
      </c>
      <c r="G926" s="20">
        <f>IF(I926="",SUMIFS([1]怪物表!$A:$A,[1]怪物表!$B:$B,C926,[1]怪物表!$C:$C,D926),"")</f>
        <v>1299510</v>
      </c>
      <c r="H926" s="23" t="str">
        <f>IF(G926="","",INDEX([1]怪物表!$C:$C,MATCH(G926,[1]怪物表!$A:$A,0)))</f>
        <v>狼人</v>
      </c>
      <c r="I926" s="20" t="s">
        <v>54</v>
      </c>
      <c r="J926" s="20" t="str">
        <f>IF(I926="","",INDEX([1]怪物阵型表!$B:$B,MATCH(I926,[1]怪物阵型表!$A:$A,0)))</f>
        <v/>
      </c>
      <c r="K926" s="20"/>
      <c r="L926" s="20"/>
      <c r="M926" s="20"/>
      <c r="N926" s="20"/>
      <c r="O926" s="20" t="str">
        <f>IF(N926="","",INDEX([2]物品表!$B:$B,MATCH(N926,[2]物品表!$A:$A,0)))</f>
        <v/>
      </c>
      <c r="P926" s="20"/>
      <c r="Q926" s="21" t="s">
        <v>120</v>
      </c>
      <c r="R926" s="21" t="s">
        <v>29</v>
      </c>
      <c r="S926" s="24">
        <v>1</v>
      </c>
      <c r="T926" s="20"/>
      <c r="U926" s="24">
        <v>0</v>
      </c>
      <c r="V926" s="20" t="str">
        <f>IF(W926=1,"TID_Survivor_Notice_Occur_2",IF(W926=2,"TID_Survivor_Notice_Occur_1",""))</f>
        <v/>
      </c>
      <c r="W926" s="20"/>
      <c r="X926" s="20"/>
      <c r="Y926" s="20"/>
      <c r="Z926" s="79"/>
      <c r="AA926" s="79">
        <f>COUNTIF([3]经验升级表!$C:$C,"&lt;="&amp;SUMIFS($AB$4:AB926,$C$4:C926,C926))</f>
        <v>0</v>
      </c>
      <c r="AB926" s="79">
        <f>IFERROR(INDEX([1]怪物表!$U:$U,MATCH(G926,[1]怪物表!$A:$A,0),1)*S926/U926,0)*AC926</f>
        <v>0</v>
      </c>
      <c r="AC926" s="79">
        <f t="shared" si="118"/>
        <v>1</v>
      </c>
      <c r="AD926" s="79">
        <f>IFERROR(INDEX([1]怪物表!$J:$J,MATCH(G926,[1]怪物表!$A:$A,0),1),0)*AE926</f>
        <v>0</v>
      </c>
      <c r="AE926" s="79">
        <f t="shared" si="119"/>
        <v>0</v>
      </c>
    </row>
    <row r="927" spans="1:31" x14ac:dyDescent="0.45">
      <c r="A927" s="4"/>
      <c r="B927" s="7">
        <v>2995110</v>
      </c>
      <c r="C927" s="6" t="s">
        <v>358</v>
      </c>
      <c r="D927" s="4"/>
      <c r="E927" s="7"/>
      <c r="F927" s="4">
        <v>600</v>
      </c>
      <c r="G927" s="4"/>
      <c r="H927" s="8"/>
      <c r="I927" s="4"/>
      <c r="J927" s="4" t="str">
        <f>IF(I927="","",INDEX([1]怪物阵型表!$B:$B,MATCH(I927,[1]怪物阵型表!$A:$A,0)))</f>
        <v/>
      </c>
      <c r="K927" s="4">
        <v>299514</v>
      </c>
      <c r="L927" s="25" t="str" cm="1">
        <f t="array" ref="L927">INDEX(怪物链表!A:C,MATCH(怪物刷新表!K927&amp;C927,怪物链表!A:A&amp;怪物链表!C:C,),2)</f>
        <v>平滑_中级_75</v>
      </c>
      <c r="M927" s="4" t="str" cm="1">
        <f t="array" ref="M927">INDEX(怪物链表!A:D,MATCH(怪物刷新表!L927&amp;K927,怪物链表!B:B&amp;怪物链表!A:A,),4)</f>
        <v>480-510</v>
      </c>
      <c r="N927" s="4"/>
      <c r="O927" s="4" t="str">
        <f>IF(N927="","",INDEX([2]物品表!$B:$B,MATCH(N927,[2]物品表!$A:$A,0)))</f>
        <v/>
      </c>
      <c r="P927" s="4"/>
      <c r="Q927" s="7" t="s">
        <v>120</v>
      </c>
      <c r="R927" s="7" t="s">
        <v>29</v>
      </c>
      <c r="S927" s="9">
        <v>1</v>
      </c>
      <c r="T927" s="4"/>
      <c r="U927" s="9">
        <v>0</v>
      </c>
      <c r="V927" s="4" t="str">
        <f t="shared" ref="V927:V943" si="123">IF(W927=1,"TID_Survivor_Notice_Occur_2",IF(W927=2,"TID_Survivor_Notice_Occur_1",""))</f>
        <v/>
      </c>
      <c r="W927" s="4"/>
      <c r="X927" s="4"/>
      <c r="Y927" s="4"/>
      <c r="Z927" s="28"/>
      <c r="AA927" s="77">
        <f>COUNTIF([3]经验升级表!$C:$C,"&lt;="&amp;SUMIFS($AB$4:AB927,$C$4:C927,C927))</f>
        <v>0</v>
      </c>
      <c r="AB927" s="77">
        <f>IFERROR(INDEX([1]怪物表!$U:$U,MATCH(G927,[1]怪物表!$A:$A,0),1)*S927/U927,0)*AC927</f>
        <v>0</v>
      </c>
      <c r="AC927" s="77">
        <f t="shared" si="118"/>
        <v>1</v>
      </c>
      <c r="AD927" s="77">
        <f>IFERROR(INDEX([1]怪物表!$J:$J,MATCH(G927,[1]怪物表!$A:$A,0),1),0)*AE927</f>
        <v>0</v>
      </c>
      <c r="AE927" s="77">
        <f t="shared" si="119"/>
        <v>0</v>
      </c>
    </row>
    <row r="928" spans="1:31" x14ac:dyDescent="0.45">
      <c r="A928" s="4"/>
      <c r="B928" s="7">
        <v>2995111</v>
      </c>
      <c r="C928" s="6" t="s">
        <v>358</v>
      </c>
      <c r="D928" s="4"/>
      <c r="E928" s="7"/>
      <c r="F928" s="4">
        <v>600</v>
      </c>
      <c r="G928" s="4"/>
      <c r="H928" s="8"/>
      <c r="I928" s="4"/>
      <c r="J928" s="4" t="str">
        <f>IF(I928="","",INDEX([1]怪物阵型表!$B:$B,MATCH(I928,[1]怪物阵型表!$A:$A,0)))</f>
        <v/>
      </c>
      <c r="K928" s="4">
        <v>299518</v>
      </c>
      <c r="L928" s="25" t="str" cm="1">
        <f t="array" ref="L928">INDEX(怪物链表!A:C,MATCH(怪物刷新表!K928&amp;C928,怪物链表!A:A&amp;怪物链表!C:C,),2)</f>
        <v>骤变_特殊_150</v>
      </c>
      <c r="M928" s="4" t="str" cm="1">
        <f t="array" ref="M928">INDEX(怪物链表!A:D,MATCH(怪物刷新表!L928&amp;K928,怪物链表!B:B&amp;怪物链表!A:A,),4)</f>
        <v>570-600</v>
      </c>
      <c r="N928" s="4"/>
      <c r="O928" s="4" t="str">
        <f>IF(N928="","",INDEX([2]物品表!$B:$B,MATCH(N928,[2]物品表!$A:$A,0)))</f>
        <v/>
      </c>
      <c r="P928" s="4"/>
      <c r="Q928" s="7" t="s">
        <v>120</v>
      </c>
      <c r="R928" s="7" t="s">
        <v>29</v>
      </c>
      <c r="S928" s="9">
        <v>1</v>
      </c>
      <c r="T928" s="4"/>
      <c r="U928" s="9">
        <v>0</v>
      </c>
      <c r="V928" s="4" t="str">
        <f t="shared" si="123"/>
        <v/>
      </c>
      <c r="W928" s="4"/>
      <c r="X928" s="4"/>
      <c r="Y928" s="4"/>
      <c r="Z928" s="28"/>
      <c r="AA928" s="77">
        <f>COUNTIF([3]经验升级表!$C:$C,"&lt;="&amp;SUMIFS($AB$4:AB928,$C$4:C928,C928))</f>
        <v>0</v>
      </c>
      <c r="AB928" s="77">
        <f>IFERROR(INDEX([1]怪物表!$U:$U,MATCH(G928,[1]怪物表!$A:$A,0),1)*S928/U928,0)*AC928</f>
        <v>0</v>
      </c>
      <c r="AC928" s="77">
        <f t="shared" si="118"/>
        <v>1</v>
      </c>
      <c r="AD928" s="77">
        <f>IFERROR(INDEX([1]怪物表!$J:$J,MATCH(G928,[1]怪物表!$A:$A,0),1),0)*AE928</f>
        <v>0</v>
      </c>
      <c r="AE928" s="77">
        <f t="shared" si="119"/>
        <v>0</v>
      </c>
    </row>
    <row r="929" spans="1:31" x14ac:dyDescent="0.45">
      <c r="A929" s="4"/>
      <c r="B929" s="7">
        <v>2995112</v>
      </c>
      <c r="C929" s="6" t="s">
        <v>358</v>
      </c>
      <c r="D929" s="4" t="s">
        <v>122</v>
      </c>
      <c r="E929" s="7">
        <v>60</v>
      </c>
      <c r="F929" s="4" t="s">
        <v>219</v>
      </c>
      <c r="G929" s="4">
        <f>IF(I929="",SUMIFS([1]怪物表!$A:$A,[1]怪物表!$B:$B,C929,[1]怪物表!$C:$C,D929),"")</f>
        <v>1299502</v>
      </c>
      <c r="H929" s="8" t="str">
        <f>IF(G929="","",INDEX([1]怪物表!$C:$C,MATCH(G929,[1]怪物表!$A:$A,0)))</f>
        <v>小狼</v>
      </c>
      <c r="I929" s="4"/>
      <c r="J929" s="4" t="str">
        <f>IF(I929="","",INDEX([1]怪物阵型表!$B:$B,MATCH(I929,[1]怪物阵型表!$A:$A,0)))</f>
        <v/>
      </c>
      <c r="K929" s="4"/>
      <c r="L929" s="4"/>
      <c r="M929" s="4"/>
      <c r="N929" s="4"/>
      <c r="O929" s="4" t="str">
        <f>IF(N929="","",INDEX([2]物品表!$B:$B,MATCH(N929,[2]物品表!$A:$A,0)))</f>
        <v/>
      </c>
      <c r="P929" s="4"/>
      <c r="Q929" s="7" t="s">
        <v>31</v>
      </c>
      <c r="R929" s="7" t="s">
        <v>29</v>
      </c>
      <c r="S929" s="9">
        <f>INDEX('#怪物刷新配置索引'!$E:$E,MATCH(E929&amp;"-"&amp;F929,'#怪物刷新配置索引'!$D:$D,0),1)</f>
        <v>4</v>
      </c>
      <c r="T929" s="4"/>
      <c r="U929" s="9">
        <f>INDEX('#怪物刷新配置索引'!$F:$F,MATCH(E929&amp;"-"&amp;F929,'#怪物刷新配置索引'!$D:$D,0),1)</f>
        <v>2</v>
      </c>
      <c r="V929" s="4" t="str">
        <f t="shared" si="123"/>
        <v/>
      </c>
      <c r="W929" s="4"/>
      <c r="X929" s="7"/>
      <c r="Y929" s="4"/>
      <c r="Z929" s="28"/>
      <c r="AA929" s="77">
        <f>COUNTIF([3]经验升级表!$C:$C,"&lt;="&amp;SUMIFS($AB$4:AB929,$C$4:C929,C929))</f>
        <v>0</v>
      </c>
      <c r="AB929" s="77">
        <f>IFERROR(INDEX([1]怪物表!$U:$U,MATCH(G929,[1]怪物表!$A:$A,0),1)*S929/U929,0)*AC929</f>
        <v>0</v>
      </c>
      <c r="AC929" s="77">
        <f t="shared" si="118"/>
        <v>30</v>
      </c>
      <c r="AD929" s="77">
        <f>IFERROR(INDEX([1]怪物表!$J:$J,MATCH(G929,[1]怪物表!$A:$A,0),1),0)*AE929</f>
        <v>60</v>
      </c>
      <c r="AE929" s="77">
        <f t="shared" si="119"/>
        <v>60</v>
      </c>
    </row>
    <row r="930" spans="1:31" x14ac:dyDescent="0.45">
      <c r="A930" s="4"/>
      <c r="B930" s="7">
        <v>2995113</v>
      </c>
      <c r="C930" s="6" t="s">
        <v>358</v>
      </c>
      <c r="D930" s="4" t="s">
        <v>122</v>
      </c>
      <c r="E930" s="7">
        <v>90</v>
      </c>
      <c r="F930" s="4" t="s">
        <v>219</v>
      </c>
      <c r="G930" s="4">
        <f>IF(I930="",SUMIFS([1]怪物表!$A:$A,[1]怪物表!$B:$B,C930,[1]怪物表!$C:$C,D930),"")</f>
        <v>1299502</v>
      </c>
      <c r="H930" s="8" t="str">
        <f>IF(G930="","",INDEX([1]怪物表!$C:$C,MATCH(G930,[1]怪物表!$A:$A,0)))</f>
        <v>小狼</v>
      </c>
      <c r="I930" s="4"/>
      <c r="J930" s="4" t="str">
        <f>IF(I930="","",INDEX([1]怪物阵型表!$B:$B,MATCH(I930,[1]怪物阵型表!$A:$A,0)))</f>
        <v/>
      </c>
      <c r="K930" s="4"/>
      <c r="L930" s="4"/>
      <c r="M930" s="4"/>
      <c r="N930" s="4"/>
      <c r="O930" s="4" t="str">
        <f>IF(N930="","",INDEX([2]物品表!$B:$B,MATCH(N930,[2]物品表!$A:$A,0)))</f>
        <v/>
      </c>
      <c r="P930" s="4"/>
      <c r="Q930" s="7" t="s">
        <v>31</v>
      </c>
      <c r="R930" s="7" t="s">
        <v>29</v>
      </c>
      <c r="S930" s="9">
        <f>INDEX('#怪物刷新配置索引'!$E:$E,MATCH(E930&amp;"-"&amp;F930,'#怪物刷新配置索引'!$D:$D,0),1)</f>
        <v>3</v>
      </c>
      <c r="T930" s="4"/>
      <c r="U930" s="9">
        <f>INDEX('#怪物刷新配置索引'!$F:$F,MATCH(E930&amp;"-"&amp;F930,'#怪物刷新配置索引'!$D:$D,0),1)</f>
        <v>1</v>
      </c>
      <c r="V930" s="7" t="str">
        <f t="shared" si="123"/>
        <v/>
      </c>
      <c r="W930" s="4"/>
      <c r="X930" s="4"/>
      <c r="Y930" s="4"/>
      <c r="Z930" s="28"/>
      <c r="AA930" s="77">
        <f>COUNTIF([3]经验升级表!$C:$C,"&lt;="&amp;SUMIFS($AB$4:AB930,$C$4:C930,C930))</f>
        <v>0</v>
      </c>
      <c r="AB930" s="77">
        <f>IFERROR(INDEX([1]怪物表!$U:$U,MATCH(G930,[1]怪物表!$A:$A,0),1)*S930/U930,0)*AC930</f>
        <v>0</v>
      </c>
      <c r="AC930" s="77">
        <f t="shared" si="118"/>
        <v>30</v>
      </c>
      <c r="AD930" s="77">
        <f>IFERROR(INDEX([1]怪物表!$J:$J,MATCH(G930,[1]怪物表!$A:$A,0),1),0)*AE930</f>
        <v>90</v>
      </c>
      <c r="AE930" s="77">
        <f t="shared" si="119"/>
        <v>90</v>
      </c>
    </row>
    <row r="931" spans="1:31" x14ac:dyDescent="0.45">
      <c r="A931" s="4"/>
      <c r="B931" s="7">
        <v>2995114</v>
      </c>
      <c r="C931" s="6" t="s">
        <v>358</v>
      </c>
      <c r="D931" s="4" t="s">
        <v>166</v>
      </c>
      <c r="E931" s="7">
        <v>60</v>
      </c>
      <c r="F931" s="4" t="s">
        <v>219</v>
      </c>
      <c r="G931" s="4">
        <f>IF(I931="",SUMIFS([1]怪物表!$A:$A,[1]怪物表!$B:$B,C931,[1]怪物表!$C:$C,D931),"")</f>
        <v>1299504</v>
      </c>
      <c r="H931" s="8" t="str">
        <f>IF(G931="","",INDEX([1]怪物表!$C:$C,MATCH(G931,[1]怪物表!$A:$A,0)))</f>
        <v>剑兵1</v>
      </c>
      <c r="I931" s="4"/>
      <c r="J931" s="4" t="str">
        <f>IF(I931="","",INDEX([1]怪物阵型表!$B:$B,MATCH(I931,[1]怪物阵型表!$A:$A,0)))</f>
        <v/>
      </c>
      <c r="K931" s="4"/>
      <c r="L931" s="4"/>
      <c r="M931" s="4"/>
      <c r="N931" s="4"/>
      <c r="O931" s="4" t="str">
        <f>IF(N931="","",INDEX([2]物品表!$B:$B,MATCH(N931,[2]物品表!$A:$A,0)))</f>
        <v/>
      </c>
      <c r="P931" s="4"/>
      <c r="Q931" s="7" t="s">
        <v>31</v>
      </c>
      <c r="R931" s="7" t="s">
        <v>29</v>
      </c>
      <c r="S931" s="9">
        <f>INDEX('#怪物刷新配置索引'!$E:$E,MATCH(E931&amp;"-"&amp;F931,'#怪物刷新配置索引'!$D:$D,0),1)</f>
        <v>4</v>
      </c>
      <c r="T931" s="4"/>
      <c r="U931" s="9">
        <f>INDEX('#怪物刷新配置索引'!$F:$F,MATCH(E931&amp;"-"&amp;F931,'#怪物刷新配置索引'!$D:$D,0),1)</f>
        <v>2</v>
      </c>
      <c r="V931" s="4" t="str">
        <f t="shared" si="123"/>
        <v/>
      </c>
      <c r="W931" s="4"/>
      <c r="X931" s="7"/>
      <c r="Y931" s="7"/>
      <c r="Z931" s="28"/>
      <c r="AA931" s="77">
        <f>COUNTIF([3]经验升级表!$C:$C,"&lt;="&amp;SUMIFS($AB$4:AB931,$C$4:C931,C931))</f>
        <v>0</v>
      </c>
      <c r="AB931" s="77">
        <f>IFERROR(INDEX([1]怪物表!$U:$U,MATCH(G931,[1]怪物表!$A:$A,0),1)*S931/U931,0)*AC931</f>
        <v>0</v>
      </c>
      <c r="AC931" s="77">
        <f t="shared" si="118"/>
        <v>30</v>
      </c>
      <c r="AD931" s="77">
        <f>IFERROR(INDEX([1]怪物表!$J:$J,MATCH(G931,[1]怪物表!$A:$A,0),1),0)*AE931</f>
        <v>60</v>
      </c>
      <c r="AE931" s="77">
        <f t="shared" si="119"/>
        <v>60</v>
      </c>
    </row>
    <row r="932" spans="1:31" x14ac:dyDescent="0.45">
      <c r="A932" s="4"/>
      <c r="B932" s="7">
        <v>2995115</v>
      </c>
      <c r="C932" s="6" t="s">
        <v>358</v>
      </c>
      <c r="D932" s="4" t="s">
        <v>166</v>
      </c>
      <c r="E932" s="7">
        <v>90</v>
      </c>
      <c r="F932" s="4" t="s">
        <v>219</v>
      </c>
      <c r="G932" s="4">
        <f>IF(I932="",SUMIFS([1]怪物表!$A:$A,[1]怪物表!$B:$B,C932,[1]怪物表!$C:$C,D932),"")</f>
        <v>1299504</v>
      </c>
      <c r="H932" s="8" t="str">
        <f>IF(G932="","",INDEX([1]怪物表!$C:$C,MATCH(G932,[1]怪物表!$A:$A,0)))</f>
        <v>剑兵1</v>
      </c>
      <c r="I932" s="4"/>
      <c r="J932" s="4" t="str">
        <f>IF(I932="","",INDEX([1]怪物阵型表!$B:$B,MATCH(I932,[1]怪物阵型表!$A:$A,0)))</f>
        <v/>
      </c>
      <c r="K932" s="4"/>
      <c r="L932" s="4"/>
      <c r="M932" s="4"/>
      <c r="N932" s="4"/>
      <c r="O932" s="4" t="str">
        <f>IF(N932="","",INDEX([2]物品表!$B:$B,MATCH(N932,[2]物品表!$A:$A,0)))</f>
        <v/>
      </c>
      <c r="P932" s="4"/>
      <c r="Q932" s="7" t="s">
        <v>31</v>
      </c>
      <c r="R932" s="7" t="s">
        <v>29</v>
      </c>
      <c r="S932" s="9">
        <f>INDEX('#怪物刷新配置索引'!$E:$E,MATCH(E932&amp;"-"&amp;F932,'#怪物刷新配置索引'!$D:$D,0),1)</f>
        <v>3</v>
      </c>
      <c r="T932" s="4"/>
      <c r="U932" s="9">
        <f>INDEX('#怪物刷新配置索引'!$F:$F,MATCH(E932&amp;"-"&amp;F932,'#怪物刷新配置索引'!$D:$D,0),1)</f>
        <v>1</v>
      </c>
      <c r="V932" s="4" t="str">
        <f t="shared" si="123"/>
        <v/>
      </c>
      <c r="W932" s="4"/>
      <c r="X932" s="7"/>
      <c r="Y932" s="7"/>
      <c r="Z932" s="28"/>
      <c r="AA932" s="77">
        <f>COUNTIF([3]经验升级表!$C:$C,"&lt;="&amp;SUMIFS($AB$4:AB932,$C$4:C932,C932))</f>
        <v>0</v>
      </c>
      <c r="AB932" s="77">
        <f>IFERROR(INDEX([1]怪物表!$U:$U,MATCH(G932,[1]怪物表!$A:$A,0),1)*S932/U932,0)*AC932</f>
        <v>0</v>
      </c>
      <c r="AC932" s="77">
        <f t="shared" si="118"/>
        <v>30</v>
      </c>
      <c r="AD932" s="77">
        <f>IFERROR(INDEX([1]怪物表!$J:$J,MATCH(G932,[1]怪物表!$A:$A,0),1),0)*AE932</f>
        <v>90</v>
      </c>
      <c r="AE932" s="77">
        <f t="shared" si="119"/>
        <v>90</v>
      </c>
    </row>
    <row r="933" spans="1:31" x14ac:dyDescent="0.45">
      <c r="A933" s="4"/>
      <c r="B933" s="7">
        <v>2995116</v>
      </c>
      <c r="C933" s="6" t="s">
        <v>358</v>
      </c>
      <c r="D933" s="4"/>
      <c r="E933" s="7"/>
      <c r="F933" s="4">
        <v>630</v>
      </c>
      <c r="G933" s="4" t="str">
        <f>IF(I933="",SUMIFS([1]怪物表!$A:$A,[1]怪物表!$B:$B,C933,[1]怪物表!$C:$C,D933),"")</f>
        <v/>
      </c>
      <c r="H933" s="8" t="str">
        <f>IF(G933="","",INDEX([1]怪物表!$C:$C,MATCH(G933,[1]怪物表!$A:$A,0)))</f>
        <v/>
      </c>
      <c r="I933" s="4">
        <v>299501</v>
      </c>
      <c r="J933" s="4" t="str">
        <f>IF(I933="","",INDEX([1]怪物阵型表!$B:$B,MATCH(I933,[1]怪物阵型表!$A:$A,0)))</f>
        <v>冲锋阵型</v>
      </c>
      <c r="K933" s="4"/>
      <c r="L933" s="4"/>
      <c r="M933" s="4"/>
      <c r="N933" s="4"/>
      <c r="O933" s="4" t="str">
        <f>IF(N933="","",INDEX([2]物品表!$B:$B,MATCH(N933,[2]物品表!$A:$A,0)))</f>
        <v/>
      </c>
      <c r="P933" s="4"/>
      <c r="Q933" s="7" t="s">
        <v>309</v>
      </c>
      <c r="R933" s="7" t="s">
        <v>29</v>
      </c>
      <c r="S933" s="9">
        <v>1</v>
      </c>
      <c r="T933" s="4"/>
      <c r="U933" s="9">
        <v>0</v>
      </c>
      <c r="V933" s="4" t="str">
        <f t="shared" si="123"/>
        <v/>
      </c>
      <c r="W933" s="4"/>
      <c r="X933" s="4"/>
      <c r="Y933" s="4"/>
      <c r="Z933" s="28"/>
      <c r="AA933" s="77">
        <f>COUNTIF([3]经验升级表!$C:$C,"&lt;="&amp;SUMIFS($AB$4:AB933,$C$4:C933,C933))</f>
        <v>0</v>
      </c>
      <c r="AB933" s="77">
        <f>IFERROR(INDEX([1]怪物表!$U:$U,MATCH(G933,[1]怪物表!$A:$A,0),1)*S933/U933,0)*AC933</f>
        <v>0</v>
      </c>
      <c r="AC933" s="77">
        <f t="shared" si="118"/>
        <v>1</v>
      </c>
      <c r="AD933" s="77">
        <f>IFERROR(INDEX([1]怪物表!$J:$J,MATCH(G933,[1]怪物表!$A:$A,0),1),0)*AE933</f>
        <v>0</v>
      </c>
      <c r="AE933" s="77">
        <f t="shared" si="119"/>
        <v>0</v>
      </c>
    </row>
    <row r="934" spans="1:31" x14ac:dyDescent="0.45">
      <c r="A934" s="4"/>
      <c r="B934" s="7">
        <v>2995117</v>
      </c>
      <c r="C934" s="6" t="s">
        <v>358</v>
      </c>
      <c r="D934" s="4"/>
      <c r="E934" s="7"/>
      <c r="F934" s="4">
        <v>630</v>
      </c>
      <c r="G934" s="4" t="str">
        <f>IF(I934="",SUMIFS([1]怪物表!$A:$A,[1]怪物表!$B:$B,C934,[1]怪物表!$C:$C,D934),"")</f>
        <v/>
      </c>
      <c r="H934" s="8" t="str">
        <f>IF(G934="","",INDEX([1]怪物表!$C:$C,MATCH(G934,[1]怪物表!$A:$A,0)))</f>
        <v/>
      </c>
      <c r="I934" s="4">
        <v>299501</v>
      </c>
      <c r="J934" s="4" t="str">
        <f>IF(I934="","",INDEX([1]怪物阵型表!$B:$B,MATCH(I934,[1]怪物阵型表!$A:$A,0)))</f>
        <v>冲锋阵型</v>
      </c>
      <c r="K934" s="4"/>
      <c r="L934" s="4"/>
      <c r="M934" s="4"/>
      <c r="N934" s="4"/>
      <c r="O934" s="4" t="str">
        <f>IF(N934="","",INDEX([2]物品表!$B:$B,MATCH(N934,[2]物品表!$A:$A,0)))</f>
        <v/>
      </c>
      <c r="P934" s="4"/>
      <c r="Q934" s="7" t="s">
        <v>309</v>
      </c>
      <c r="R934" s="7" t="s">
        <v>29</v>
      </c>
      <c r="S934" s="9">
        <v>1</v>
      </c>
      <c r="T934" s="4"/>
      <c r="U934" s="9">
        <v>0</v>
      </c>
      <c r="V934" s="4" t="str">
        <f t="shared" si="123"/>
        <v/>
      </c>
      <c r="W934" s="4"/>
      <c r="X934" s="4"/>
      <c r="Y934" s="4"/>
      <c r="Z934" s="28"/>
      <c r="AA934" s="77">
        <f>COUNTIF([3]经验升级表!$C:$C,"&lt;="&amp;SUMIFS($AB$4:AB934,$C$4:C934,C934))</f>
        <v>0</v>
      </c>
      <c r="AB934" s="77">
        <f>IFERROR(INDEX([1]怪物表!$U:$U,MATCH(G934,[1]怪物表!$A:$A,0),1)*S934/U934,0)*AC934</f>
        <v>0</v>
      </c>
      <c r="AC934" s="77">
        <f t="shared" si="118"/>
        <v>1</v>
      </c>
      <c r="AD934" s="77">
        <f>IFERROR(INDEX([1]怪物表!$J:$J,MATCH(G934,[1]怪物表!$A:$A,0),1),0)*AE934</f>
        <v>0</v>
      </c>
      <c r="AE934" s="77">
        <f t="shared" si="119"/>
        <v>0</v>
      </c>
    </row>
    <row r="935" spans="1:31" x14ac:dyDescent="0.45">
      <c r="A935" s="4"/>
      <c r="B935" s="7">
        <v>2995118</v>
      </c>
      <c r="C935" s="6" t="s">
        <v>358</v>
      </c>
      <c r="D935" s="4"/>
      <c r="E935" s="7"/>
      <c r="F935" s="4">
        <v>636</v>
      </c>
      <c r="G935" s="4" t="str">
        <f>IF(I935="",SUMIFS([1]怪物表!$A:$A,[1]怪物表!$B:$B,C935,[1]怪物表!$C:$C,D935),"")</f>
        <v/>
      </c>
      <c r="H935" s="8" t="str">
        <f>IF(G935="","",INDEX([1]怪物表!$C:$C,MATCH(G935,[1]怪物表!$A:$A,0)))</f>
        <v/>
      </c>
      <c r="I935" s="4">
        <v>299501</v>
      </c>
      <c r="J935" s="4" t="str">
        <f>IF(I935="","",INDEX([1]怪物阵型表!$B:$B,MATCH(I935,[1]怪物阵型表!$A:$A,0)))</f>
        <v>冲锋阵型</v>
      </c>
      <c r="K935" s="4"/>
      <c r="L935" s="4"/>
      <c r="M935" s="4"/>
      <c r="N935" s="4"/>
      <c r="O935" s="4" t="str">
        <f>IF(N935="","",INDEX([2]物品表!$B:$B,MATCH(N935,[2]物品表!$A:$A,0)))</f>
        <v/>
      </c>
      <c r="P935" s="4"/>
      <c r="Q935" s="7" t="s">
        <v>309</v>
      </c>
      <c r="R935" s="7" t="s">
        <v>29</v>
      </c>
      <c r="S935" s="9">
        <v>1</v>
      </c>
      <c r="T935" s="4"/>
      <c r="U935" s="9">
        <v>0</v>
      </c>
      <c r="V935" s="4" t="str">
        <f t="shared" si="123"/>
        <v/>
      </c>
      <c r="W935" s="4"/>
      <c r="X935" s="4"/>
      <c r="Y935" s="4"/>
      <c r="Z935" s="28"/>
      <c r="AA935" s="77">
        <f>COUNTIF([3]经验升级表!$C:$C,"&lt;="&amp;SUMIFS($AB$4:AB935,$C$4:C935,C935))</f>
        <v>0</v>
      </c>
      <c r="AB935" s="77">
        <f>IFERROR(INDEX([1]怪物表!$U:$U,MATCH(G935,[1]怪物表!$A:$A,0),1)*S935/U935,0)*AC935</f>
        <v>0</v>
      </c>
      <c r="AC935" s="77">
        <f t="shared" si="118"/>
        <v>1</v>
      </c>
      <c r="AD935" s="77">
        <f>IFERROR(INDEX([1]怪物表!$J:$J,MATCH(G935,[1]怪物表!$A:$A,0),1),0)*AE935</f>
        <v>0</v>
      </c>
      <c r="AE935" s="77">
        <f t="shared" si="119"/>
        <v>0</v>
      </c>
    </row>
    <row r="936" spans="1:31" x14ac:dyDescent="0.45">
      <c r="A936" s="4"/>
      <c r="B936" s="7">
        <v>2995119</v>
      </c>
      <c r="C936" s="6" t="s">
        <v>358</v>
      </c>
      <c r="D936" s="4"/>
      <c r="E936" s="7"/>
      <c r="F936" s="4">
        <v>636</v>
      </c>
      <c r="G936" s="4" t="str">
        <f>IF(I936="",SUMIFS([1]怪物表!$A:$A,[1]怪物表!$B:$B,C936,[1]怪物表!$C:$C,D936),"")</f>
        <v/>
      </c>
      <c r="H936" s="8" t="str">
        <f>IF(G936="","",INDEX([1]怪物表!$C:$C,MATCH(G936,[1]怪物表!$A:$A,0)))</f>
        <v/>
      </c>
      <c r="I936" s="4">
        <v>299501</v>
      </c>
      <c r="J936" s="4" t="str">
        <f>IF(I936="","",INDEX([1]怪物阵型表!$B:$B,MATCH(I936,[1]怪物阵型表!$A:$A,0)))</f>
        <v>冲锋阵型</v>
      </c>
      <c r="K936" s="4"/>
      <c r="L936" s="4"/>
      <c r="M936" s="4"/>
      <c r="N936" s="4"/>
      <c r="O936" s="4" t="str">
        <f>IF(N936="","",INDEX([2]物品表!$B:$B,MATCH(N936,[2]物品表!$A:$A,0)))</f>
        <v/>
      </c>
      <c r="P936" s="4"/>
      <c r="Q936" s="7" t="s">
        <v>309</v>
      </c>
      <c r="R936" s="7" t="s">
        <v>29</v>
      </c>
      <c r="S936" s="9">
        <v>1</v>
      </c>
      <c r="T936" s="4"/>
      <c r="U936" s="9">
        <v>0</v>
      </c>
      <c r="V936" s="4" t="str">
        <f t="shared" si="123"/>
        <v/>
      </c>
      <c r="W936" s="4"/>
      <c r="X936" s="4"/>
      <c r="Y936" s="4"/>
      <c r="Z936" s="28"/>
      <c r="AA936" s="77">
        <f>COUNTIF([3]经验升级表!$C:$C,"&lt;="&amp;SUMIFS($AB$4:AB936,$C$4:C936,C936))</f>
        <v>0</v>
      </c>
      <c r="AB936" s="77">
        <f>IFERROR(INDEX([1]怪物表!$U:$U,MATCH(G936,[1]怪物表!$A:$A,0),1)*S936/U936,0)*AC936</f>
        <v>0</v>
      </c>
      <c r="AC936" s="77">
        <f t="shared" si="118"/>
        <v>1</v>
      </c>
      <c r="AD936" s="77">
        <f>IFERROR(INDEX([1]怪物表!$J:$J,MATCH(G936,[1]怪物表!$A:$A,0),1),0)*AE936</f>
        <v>0</v>
      </c>
      <c r="AE936" s="77">
        <f t="shared" si="119"/>
        <v>0</v>
      </c>
    </row>
    <row r="937" spans="1:31" x14ac:dyDescent="0.45">
      <c r="A937" s="4"/>
      <c r="B937" s="7">
        <v>2995120</v>
      </c>
      <c r="C937" s="6" t="s">
        <v>358</v>
      </c>
      <c r="D937" s="4"/>
      <c r="E937" s="7"/>
      <c r="F937" s="4">
        <v>644</v>
      </c>
      <c r="G937" s="4" t="str">
        <f>IF(I937="",SUMIFS([1]怪物表!$A:$A,[1]怪物表!$B:$B,C937,[1]怪物表!$C:$C,D937),"")</f>
        <v/>
      </c>
      <c r="H937" s="8" t="str">
        <f>IF(G937="","",INDEX([1]怪物表!$C:$C,MATCH(G937,[1]怪物表!$A:$A,0)))</f>
        <v/>
      </c>
      <c r="I937" s="4">
        <v>299501</v>
      </c>
      <c r="J937" s="4" t="str">
        <f>IF(I937="","",INDEX([1]怪物阵型表!$B:$B,MATCH(I937,[1]怪物阵型表!$A:$A,0)))</f>
        <v>冲锋阵型</v>
      </c>
      <c r="K937" s="4"/>
      <c r="L937" s="4"/>
      <c r="M937" s="4"/>
      <c r="N937" s="4"/>
      <c r="O937" s="4" t="str">
        <f>IF(N937="","",INDEX([2]物品表!$B:$B,MATCH(N937,[2]物品表!$A:$A,0)))</f>
        <v/>
      </c>
      <c r="P937" s="4"/>
      <c r="Q937" s="7" t="s">
        <v>309</v>
      </c>
      <c r="R937" s="7" t="s">
        <v>29</v>
      </c>
      <c r="S937" s="9">
        <v>1</v>
      </c>
      <c r="T937" s="4"/>
      <c r="U937" s="9">
        <v>0</v>
      </c>
      <c r="V937" s="4" t="str">
        <f t="shared" si="123"/>
        <v/>
      </c>
      <c r="W937" s="4"/>
      <c r="X937" s="4"/>
      <c r="Y937" s="4"/>
      <c r="Z937" s="28"/>
      <c r="AA937" s="77">
        <f>COUNTIF([3]经验升级表!$C:$C,"&lt;="&amp;SUMIFS($AB$4:AB937,$C$4:C937,C937))</f>
        <v>0</v>
      </c>
      <c r="AB937" s="77">
        <f>IFERROR(INDEX([1]怪物表!$U:$U,MATCH(G937,[1]怪物表!$A:$A,0),1)*S937/U937,0)*AC937</f>
        <v>0</v>
      </c>
      <c r="AC937" s="77">
        <f t="shared" si="118"/>
        <v>1</v>
      </c>
      <c r="AD937" s="77">
        <f>IFERROR(INDEX([1]怪物表!$J:$J,MATCH(G937,[1]怪物表!$A:$A,0),1),0)*AE937</f>
        <v>0</v>
      </c>
      <c r="AE937" s="77">
        <f t="shared" si="119"/>
        <v>0</v>
      </c>
    </row>
    <row r="938" spans="1:31" x14ac:dyDescent="0.45">
      <c r="A938" s="4"/>
      <c r="B938" s="7">
        <v>2995121</v>
      </c>
      <c r="C938" s="6" t="s">
        <v>358</v>
      </c>
      <c r="D938" s="4"/>
      <c r="E938" s="7"/>
      <c r="F938" s="4">
        <v>644</v>
      </c>
      <c r="G938" s="4" t="str">
        <f>IF(I938="",SUMIFS([1]怪物表!$A:$A,[1]怪物表!$B:$B,C938,[1]怪物表!$C:$C,D938),"")</f>
        <v/>
      </c>
      <c r="H938" s="8" t="str">
        <f>IF(G938="","",INDEX([1]怪物表!$C:$C,MATCH(G938,[1]怪物表!$A:$A,0)))</f>
        <v/>
      </c>
      <c r="I938" s="4">
        <v>299501</v>
      </c>
      <c r="J938" s="4" t="str">
        <f>IF(I938="","",INDEX([1]怪物阵型表!$B:$B,MATCH(I938,[1]怪物阵型表!$A:$A,0)))</f>
        <v>冲锋阵型</v>
      </c>
      <c r="K938" s="4"/>
      <c r="L938" s="4"/>
      <c r="M938" s="4"/>
      <c r="N938" s="4"/>
      <c r="O938" s="4" t="str">
        <f>IF(N938="","",INDEX([2]物品表!$B:$B,MATCH(N938,[2]物品表!$A:$A,0)))</f>
        <v/>
      </c>
      <c r="P938" s="4"/>
      <c r="Q938" s="7" t="s">
        <v>309</v>
      </c>
      <c r="R938" s="7" t="s">
        <v>29</v>
      </c>
      <c r="S938" s="9">
        <v>1</v>
      </c>
      <c r="T938" s="4"/>
      <c r="U938" s="9">
        <v>0</v>
      </c>
      <c r="V938" s="4" t="str">
        <f t="shared" si="123"/>
        <v/>
      </c>
      <c r="W938" s="4"/>
      <c r="X938" s="4"/>
      <c r="Y938" s="4"/>
      <c r="Z938" s="28"/>
      <c r="AA938" s="77">
        <f>COUNTIF([3]经验升级表!$C:$C,"&lt;="&amp;SUMIFS($AB$4:AB938,$C$4:C938,C938))</f>
        <v>0</v>
      </c>
      <c r="AB938" s="77">
        <f>IFERROR(INDEX([1]怪物表!$U:$U,MATCH(G938,[1]怪物表!$A:$A,0),1)*S938/U938,0)*AC938</f>
        <v>0</v>
      </c>
      <c r="AC938" s="77">
        <f t="shared" si="118"/>
        <v>1</v>
      </c>
      <c r="AD938" s="77">
        <f>IFERROR(INDEX([1]怪物表!$J:$J,MATCH(G938,[1]怪物表!$A:$A,0),1),0)*AE938</f>
        <v>0</v>
      </c>
      <c r="AE938" s="77">
        <f t="shared" si="119"/>
        <v>0</v>
      </c>
    </row>
    <row r="939" spans="1:31" x14ac:dyDescent="0.45">
      <c r="A939" s="4"/>
      <c r="B939" s="7">
        <v>2995122</v>
      </c>
      <c r="C939" s="6" t="s">
        <v>358</v>
      </c>
      <c r="D939" s="4"/>
      <c r="E939" s="7"/>
      <c r="F939" s="4">
        <v>650</v>
      </c>
      <c r="G939" s="4" t="str">
        <f>IF(I939="",SUMIFS([1]怪物表!$A:$A,[1]怪物表!$B:$B,C939,[1]怪物表!$C:$C,D939),"")</f>
        <v/>
      </c>
      <c r="H939" s="8" t="str">
        <f>IF(G939="","",INDEX([1]怪物表!$C:$C,MATCH(G939,[1]怪物表!$A:$A,0)))</f>
        <v/>
      </c>
      <c r="I939" s="4">
        <v>299501</v>
      </c>
      <c r="J939" s="4" t="str">
        <f>IF(I939="","",INDEX([1]怪物阵型表!$B:$B,MATCH(I939,[1]怪物阵型表!$A:$A,0)))</f>
        <v>冲锋阵型</v>
      </c>
      <c r="K939" s="4"/>
      <c r="L939" s="4"/>
      <c r="M939" s="4"/>
      <c r="N939" s="4"/>
      <c r="O939" s="4" t="str">
        <f>IF(N939="","",INDEX([2]物品表!$B:$B,MATCH(N939,[2]物品表!$A:$A,0)))</f>
        <v/>
      </c>
      <c r="P939" s="4"/>
      <c r="Q939" s="7" t="s">
        <v>309</v>
      </c>
      <c r="R939" s="7" t="s">
        <v>29</v>
      </c>
      <c r="S939" s="9">
        <v>1</v>
      </c>
      <c r="T939" s="4"/>
      <c r="U939" s="9">
        <v>0</v>
      </c>
      <c r="V939" s="4" t="str">
        <f t="shared" si="123"/>
        <v/>
      </c>
      <c r="W939" s="4"/>
      <c r="X939" s="4"/>
      <c r="Y939" s="4"/>
      <c r="Z939" s="28"/>
      <c r="AA939" s="77">
        <f>COUNTIF([3]经验升级表!$C:$C,"&lt;="&amp;SUMIFS($AB$4:AB939,$C$4:C939,C939))</f>
        <v>0</v>
      </c>
      <c r="AB939" s="77">
        <f>IFERROR(INDEX([1]怪物表!$U:$U,MATCH(G939,[1]怪物表!$A:$A,0),1)*S939/U939,0)*AC939</f>
        <v>0</v>
      </c>
      <c r="AC939" s="77">
        <f t="shared" si="118"/>
        <v>1</v>
      </c>
      <c r="AD939" s="77">
        <f>IFERROR(INDEX([1]怪物表!$J:$J,MATCH(G939,[1]怪物表!$A:$A,0),1),0)*AE939</f>
        <v>0</v>
      </c>
      <c r="AE939" s="77">
        <f t="shared" si="119"/>
        <v>0</v>
      </c>
    </row>
    <row r="940" spans="1:31" x14ac:dyDescent="0.45">
      <c r="A940" s="4"/>
      <c r="B940" s="7">
        <v>2995123</v>
      </c>
      <c r="C940" s="6" t="s">
        <v>358</v>
      </c>
      <c r="D940" s="4"/>
      <c r="E940" s="7"/>
      <c r="F940" s="4">
        <v>650</v>
      </c>
      <c r="G940" s="4" t="str">
        <f>IF(I940="",SUMIFS([1]怪物表!$A:$A,[1]怪物表!$B:$B,C940,[1]怪物表!$C:$C,D940),"")</f>
        <v/>
      </c>
      <c r="H940" s="8" t="str">
        <f>IF(G940="","",INDEX([1]怪物表!$C:$C,MATCH(G940,[1]怪物表!$A:$A,0)))</f>
        <v/>
      </c>
      <c r="I940" s="4">
        <v>299501</v>
      </c>
      <c r="J940" s="4" t="str">
        <f>IF(I940="","",INDEX([1]怪物阵型表!$B:$B,MATCH(I940,[1]怪物阵型表!$A:$A,0)))</f>
        <v>冲锋阵型</v>
      </c>
      <c r="K940" s="4"/>
      <c r="L940" s="4"/>
      <c r="M940" s="4"/>
      <c r="N940" s="4"/>
      <c r="O940" s="4" t="str">
        <f>IF(N940="","",INDEX([2]物品表!$B:$B,MATCH(N940,[2]物品表!$A:$A,0)))</f>
        <v/>
      </c>
      <c r="P940" s="4"/>
      <c r="Q940" s="7" t="s">
        <v>309</v>
      </c>
      <c r="R940" s="7" t="s">
        <v>29</v>
      </c>
      <c r="S940" s="9">
        <v>1</v>
      </c>
      <c r="T940" s="4"/>
      <c r="U940" s="9">
        <v>0</v>
      </c>
      <c r="V940" s="4" t="str">
        <f t="shared" si="123"/>
        <v/>
      </c>
      <c r="W940" s="4"/>
      <c r="X940" s="4"/>
      <c r="Y940" s="4"/>
      <c r="Z940" s="28"/>
      <c r="AA940" s="77">
        <f>COUNTIF([3]经验升级表!$C:$C,"&lt;="&amp;SUMIFS($AB$4:AB940,$C$4:C940,C940))</f>
        <v>0</v>
      </c>
      <c r="AB940" s="77">
        <f>IFERROR(INDEX([1]怪物表!$U:$U,MATCH(G940,[1]怪物表!$A:$A,0),1)*S940/U940,0)*AC940</f>
        <v>0</v>
      </c>
      <c r="AC940" s="77">
        <f t="shared" si="118"/>
        <v>1</v>
      </c>
      <c r="AD940" s="77">
        <f>IFERROR(INDEX([1]怪物表!$J:$J,MATCH(G940,[1]怪物表!$A:$A,0),1),0)*AE940</f>
        <v>0</v>
      </c>
      <c r="AE940" s="77">
        <f t="shared" si="119"/>
        <v>0</v>
      </c>
    </row>
    <row r="941" spans="1:31" x14ac:dyDescent="0.45">
      <c r="A941" s="4"/>
      <c r="B941" s="7">
        <v>2995124</v>
      </c>
      <c r="C941" s="6" t="s">
        <v>358</v>
      </c>
      <c r="D941" s="4" t="s">
        <v>169</v>
      </c>
      <c r="E941" s="7">
        <v>30</v>
      </c>
      <c r="F941" s="4" t="s">
        <v>221</v>
      </c>
      <c r="G941" s="4">
        <f>IF(I941="",SUMIFS([1]怪物表!$A:$A,[1]怪物表!$B:$B,C941,[1]怪物表!$C:$C,D941),"")</f>
        <v>1299505</v>
      </c>
      <c r="H941" s="8" t="str">
        <f>IF(G941="","",INDEX([1]怪物表!$C:$C,MATCH(G941,[1]怪物表!$A:$A,0)))</f>
        <v>剑兵2</v>
      </c>
      <c r="I941" s="4"/>
      <c r="J941" s="4" t="str">
        <f>IF(I941="","",INDEX([1]怪物阵型表!$B:$B,MATCH(I941,[1]怪物阵型表!$A:$A,0)))</f>
        <v/>
      </c>
      <c r="K941" s="4"/>
      <c r="L941" s="4"/>
      <c r="M941" s="4"/>
      <c r="N941" s="4"/>
      <c r="O941" s="4" t="str">
        <f>IF(N941="","",INDEX([2]物品表!$B:$B,MATCH(N941,[2]物品表!$A:$A,0)))</f>
        <v/>
      </c>
      <c r="P941" s="4"/>
      <c r="Q941" s="7" t="s">
        <v>31</v>
      </c>
      <c r="R941" s="7" t="s">
        <v>29</v>
      </c>
      <c r="S941" s="9">
        <f>INDEX('#怪物刷新配置索引'!$E:$E,MATCH(E941&amp;"-"&amp;F941,'#怪物刷新配置索引'!$D:$D,0),1)</f>
        <v>4</v>
      </c>
      <c r="T941" s="4"/>
      <c r="U941" s="9">
        <f>INDEX('#怪物刷新配置索引'!$F:$F,MATCH(E941&amp;"-"&amp;F941,'#怪物刷新配置索引'!$D:$D,0),1)</f>
        <v>4</v>
      </c>
      <c r="V941" s="7" t="str">
        <f t="shared" si="123"/>
        <v/>
      </c>
      <c r="W941" s="4"/>
      <c r="X941" s="4"/>
      <c r="Y941" s="4"/>
      <c r="Z941" s="28"/>
      <c r="AA941" s="77">
        <f>COUNTIF([3]经验升级表!$C:$C,"&lt;="&amp;SUMIFS($AB$4:AB941,$C$4:C941,C941))</f>
        <v>0</v>
      </c>
      <c r="AB941" s="77">
        <f>IFERROR(INDEX([1]怪物表!$U:$U,MATCH(G941,[1]怪物表!$A:$A,0),1)*S941/U941,0)*AC941</f>
        <v>0</v>
      </c>
      <c r="AC941" s="77">
        <f t="shared" si="118"/>
        <v>30</v>
      </c>
      <c r="AD941" s="77">
        <f>IFERROR(INDEX([1]怪物表!$J:$J,MATCH(G941,[1]怪物表!$A:$A,0),1),0)*AE941</f>
        <v>30</v>
      </c>
      <c r="AE941" s="77">
        <f t="shared" si="119"/>
        <v>30</v>
      </c>
    </row>
    <row r="942" spans="1:31" x14ac:dyDescent="0.45">
      <c r="A942" s="4"/>
      <c r="B942" s="7">
        <v>2995125</v>
      </c>
      <c r="C942" s="6" t="s">
        <v>358</v>
      </c>
      <c r="D942" s="4" t="s">
        <v>170</v>
      </c>
      <c r="E942" s="7">
        <v>40</v>
      </c>
      <c r="F942" s="4" t="s">
        <v>221</v>
      </c>
      <c r="G942" s="4">
        <f>IF(I942="",SUMIFS([1]怪物表!$A:$A,[1]怪物表!$B:$B,C942,[1]怪物表!$C:$C,D942),"")</f>
        <v>1299507</v>
      </c>
      <c r="H942" s="8" t="str">
        <f>IF(G942="","",INDEX([1]怪物表!$C:$C,MATCH(G942,[1]怪物表!$A:$A,0)))</f>
        <v>骑兵2（灰）</v>
      </c>
      <c r="I942" s="4"/>
      <c r="J942" s="4" t="str">
        <f>IF(I942="","",INDEX([1]怪物阵型表!$B:$B,MATCH(I942,[1]怪物阵型表!$A:$A,0)))</f>
        <v/>
      </c>
      <c r="K942" s="4"/>
      <c r="L942" s="4"/>
      <c r="M942" s="4"/>
      <c r="N942" s="4"/>
      <c r="O942" s="4" t="str">
        <f>IF(N942="","",INDEX([2]物品表!$B:$B,MATCH(N942,[2]物品表!$A:$A,0)))</f>
        <v/>
      </c>
      <c r="P942" s="4"/>
      <c r="Q942" s="7" t="s">
        <v>31</v>
      </c>
      <c r="R942" s="7" t="s">
        <v>29</v>
      </c>
      <c r="S942" s="9">
        <f>INDEX('#怪物刷新配置索引'!$E:$E,MATCH(E942&amp;"-"&amp;F942,'#怪物刷新配置索引'!$D:$D,0),1)</f>
        <v>4</v>
      </c>
      <c r="T942" s="4"/>
      <c r="U942" s="9">
        <f>INDEX('#怪物刷新配置索引'!$F:$F,MATCH(E942&amp;"-"&amp;F942,'#怪物刷新配置索引'!$D:$D,0),1)</f>
        <v>3</v>
      </c>
      <c r="V942" s="4" t="str">
        <f t="shared" si="123"/>
        <v/>
      </c>
      <c r="W942" s="4"/>
      <c r="X942" s="4"/>
      <c r="Y942" s="4"/>
      <c r="Z942" s="28"/>
      <c r="AA942" s="77">
        <f>COUNTIF([3]经验升级表!$C:$C,"&lt;="&amp;SUMIFS($AB$4:AB942,$C$4:C942,C942))</f>
        <v>0</v>
      </c>
      <c r="AB942" s="77">
        <f>IFERROR(INDEX([1]怪物表!$U:$U,MATCH(G942,[1]怪物表!$A:$A,0),1)*S942/U942,0)*AC942</f>
        <v>0</v>
      </c>
      <c r="AC942" s="77">
        <f t="shared" si="118"/>
        <v>30</v>
      </c>
      <c r="AD942" s="77">
        <f>IFERROR(INDEX([1]怪物表!$J:$J,MATCH(G942,[1]怪物表!$A:$A,0),1),0)*AE942</f>
        <v>40</v>
      </c>
      <c r="AE942" s="77">
        <f t="shared" si="119"/>
        <v>40</v>
      </c>
    </row>
    <row r="943" spans="1:31" x14ac:dyDescent="0.45">
      <c r="A943" s="4"/>
      <c r="B943" s="7">
        <v>2995126</v>
      </c>
      <c r="C943" s="6" t="s">
        <v>358</v>
      </c>
      <c r="D943" s="4" t="s">
        <v>170</v>
      </c>
      <c r="E943" s="7">
        <v>40</v>
      </c>
      <c r="F943" s="4" t="s">
        <v>221</v>
      </c>
      <c r="G943" s="4">
        <f>IF(I943="",SUMIFS([1]怪物表!$A:$A,[1]怪物表!$B:$B,C943,[1]怪物表!$C:$C,D943),"")</f>
        <v>1299507</v>
      </c>
      <c r="H943" s="8" t="str">
        <f>IF(G943="","",INDEX([1]怪物表!$C:$C,MATCH(G943,[1]怪物表!$A:$A,0)))</f>
        <v>骑兵2（灰）</v>
      </c>
      <c r="I943" s="4"/>
      <c r="J943" s="4" t="str">
        <f>IF(I943="","",INDEX([1]怪物阵型表!$B:$B,MATCH(I943,[1]怪物阵型表!$A:$A,0)))</f>
        <v/>
      </c>
      <c r="K943" s="4"/>
      <c r="L943" s="4"/>
      <c r="M943" s="4"/>
      <c r="N943" s="4"/>
      <c r="O943" s="4" t="str">
        <f>IF(N943="","",INDEX([2]物品表!$B:$B,MATCH(N943,[2]物品表!$A:$A,0)))</f>
        <v/>
      </c>
      <c r="P943" s="4"/>
      <c r="Q943" s="7" t="s">
        <v>31</v>
      </c>
      <c r="R943" s="7" t="s">
        <v>29</v>
      </c>
      <c r="S943" s="9">
        <f>INDEX('#怪物刷新配置索引'!$E:$E,MATCH(E943&amp;"-"&amp;F943,'#怪物刷新配置索引'!$D:$D,0),1)</f>
        <v>4</v>
      </c>
      <c r="T943" s="4"/>
      <c r="U943" s="9">
        <f>INDEX('#怪物刷新配置索引'!$F:$F,MATCH(E943&amp;"-"&amp;F943,'#怪物刷新配置索引'!$D:$D,0),1)</f>
        <v>3</v>
      </c>
      <c r="V943" s="4" t="str">
        <f t="shared" si="123"/>
        <v/>
      </c>
      <c r="W943" s="4"/>
      <c r="X943" s="7"/>
      <c r="Y943" s="7"/>
      <c r="Z943" s="28"/>
      <c r="AA943" s="77">
        <f>COUNTIF([3]经验升级表!$C:$C,"&lt;="&amp;SUMIFS($AB$4:AB943,$C$4:C943,C943))</f>
        <v>0</v>
      </c>
      <c r="AB943" s="77">
        <f>IFERROR(INDEX([1]怪物表!$U:$U,MATCH(G943,[1]怪物表!$A:$A,0),1)*S943/U943,0)*AC943</f>
        <v>0</v>
      </c>
      <c r="AC943" s="77">
        <f t="shared" si="118"/>
        <v>30</v>
      </c>
      <c r="AD943" s="77">
        <f>IFERROR(INDEX([1]怪物表!$J:$J,MATCH(G943,[1]怪物表!$A:$A,0),1),0)*AE943</f>
        <v>40</v>
      </c>
      <c r="AE943" s="77">
        <f t="shared" si="119"/>
        <v>40</v>
      </c>
    </row>
    <row r="944" spans="1:31" s="46" customFormat="1" x14ac:dyDescent="0.45">
      <c r="A944" s="20"/>
      <c r="B944" s="21">
        <v>2995127</v>
      </c>
      <c r="C944" s="22" t="s">
        <v>358</v>
      </c>
      <c r="D944" s="20" t="s">
        <v>171</v>
      </c>
      <c r="E944" s="21"/>
      <c r="F944" s="20">
        <v>660</v>
      </c>
      <c r="G944" s="20">
        <f>IF(I944="",SUMIFS([1]怪物表!$A:$A,[1]怪物表!$B:$B,C944,[1]怪物表!$C:$C,D944),"")</f>
        <v>1299511</v>
      </c>
      <c r="H944" s="23" t="str">
        <f>IF(G944="","",INDEX([1]怪物表!$C:$C,MATCH(G944,[1]怪物表!$A:$A,0)))</f>
        <v>大熊</v>
      </c>
      <c r="I944" s="20" t="s">
        <v>54</v>
      </c>
      <c r="J944" s="20" t="str">
        <f>IF(I944="","",INDEX([1]怪物阵型表!$B:$B,MATCH(I944,[1]怪物阵型表!$A:$A,0)))</f>
        <v/>
      </c>
      <c r="K944" s="20"/>
      <c r="L944" s="20"/>
      <c r="M944" s="20"/>
      <c r="N944" s="20"/>
      <c r="O944" s="20" t="str">
        <f>IF(N944="","",INDEX([2]物品表!$B:$B,MATCH(N944,[2]物品表!$A:$A,0)))</f>
        <v/>
      </c>
      <c r="P944" s="20"/>
      <c r="Q944" s="21" t="s">
        <v>120</v>
      </c>
      <c r="R944" s="21" t="s">
        <v>29</v>
      </c>
      <c r="S944" s="24">
        <v>1</v>
      </c>
      <c r="T944" s="20"/>
      <c r="U944" s="24">
        <v>0</v>
      </c>
      <c r="V944" s="20" t="str">
        <f>IF(W944=1,"TID_Survivor_Notice_Occur_2",IF(W944=2,"TID_Survivor_Notice_Occur_1",""))</f>
        <v/>
      </c>
      <c r="W944" s="20"/>
      <c r="X944" s="20"/>
      <c r="Y944" s="20"/>
      <c r="Z944" s="79"/>
      <c r="AA944" s="79">
        <f>COUNTIF([3]经验升级表!$C:$C,"&lt;="&amp;SUMIFS($AB$4:AB944,$C$4:C944,C944))</f>
        <v>0</v>
      </c>
      <c r="AB944" s="79">
        <f>IFERROR(INDEX([1]怪物表!$U:$U,MATCH(G944,[1]怪物表!$A:$A,0),1)*S944/U944,0)*AC944</f>
        <v>0</v>
      </c>
      <c r="AC944" s="79">
        <f t="shared" si="118"/>
        <v>1</v>
      </c>
      <c r="AD944" s="79">
        <f>IFERROR(INDEX([1]怪物表!$J:$J,MATCH(G944,[1]怪物表!$A:$A,0),1),0)*AE944</f>
        <v>0</v>
      </c>
      <c r="AE944" s="79">
        <f t="shared" si="119"/>
        <v>0</v>
      </c>
    </row>
    <row r="945" spans="1:31" x14ac:dyDescent="0.45">
      <c r="A945" s="4"/>
      <c r="B945" s="7">
        <v>2995128</v>
      </c>
      <c r="C945" s="6" t="s">
        <v>358</v>
      </c>
      <c r="D945" s="4"/>
      <c r="E945" s="7"/>
      <c r="F945" s="4">
        <v>660</v>
      </c>
      <c r="G945" s="4"/>
      <c r="H945" s="8"/>
      <c r="I945" s="4"/>
      <c r="J945" s="4" t="str">
        <f>IF(I945="","",INDEX([1]怪物阵型表!$B:$B,MATCH(I945,[1]怪物阵型表!$A:$A,0)))</f>
        <v/>
      </c>
      <c r="K945" s="4">
        <v>299515</v>
      </c>
      <c r="L945" s="25" t="str" cm="1">
        <f t="array" ref="L945">INDEX(怪物链表!A:C,MATCH(怪物刷新表!K945&amp;C945,怪物链表!A:A&amp;怪物链表!C:C,),2)</f>
        <v>骤变_高级_150</v>
      </c>
      <c r="M945" s="4" t="str" cm="1">
        <f t="array" ref="M945">INDEX(怪物链表!A:D,MATCH(怪物刷新表!L945&amp;K945,怪物链表!B:B&amp;怪物链表!A:A,),4)</f>
        <v>540-570</v>
      </c>
      <c r="N945" s="4"/>
      <c r="O945" s="4" t="str">
        <f>IF(N945="","",INDEX([2]物品表!$B:$B,MATCH(N945,[2]物品表!$A:$A,0)))</f>
        <v/>
      </c>
      <c r="P945" s="4"/>
      <c r="Q945" s="7" t="s">
        <v>120</v>
      </c>
      <c r="R945" s="7" t="s">
        <v>29</v>
      </c>
      <c r="S945" s="9">
        <v>1</v>
      </c>
      <c r="T945" s="4"/>
      <c r="U945" s="9">
        <v>0</v>
      </c>
      <c r="V945" s="4" t="str">
        <f t="shared" ref="V945:V960" si="124">IF(W945=1,"TID_Survivor_Notice_Occur_2",IF(W945=2,"TID_Survivor_Notice_Occur_1",""))</f>
        <v/>
      </c>
      <c r="W945" s="4"/>
      <c r="X945" s="4"/>
      <c r="Y945" s="4"/>
      <c r="Z945" s="28"/>
      <c r="AA945" s="77">
        <f>COUNTIF([3]经验升级表!$C:$C,"&lt;="&amp;SUMIFS($AB$4:AB945,$C$4:C945,C945))</f>
        <v>0</v>
      </c>
      <c r="AB945" s="77">
        <f>IFERROR(INDEX([1]怪物表!$U:$U,MATCH(G945,[1]怪物表!$A:$A,0),1)*S945/U945,0)*AC945</f>
        <v>0</v>
      </c>
      <c r="AC945" s="77">
        <f t="shared" si="118"/>
        <v>1</v>
      </c>
      <c r="AD945" s="77">
        <f>IFERROR(INDEX([1]怪物表!$J:$J,MATCH(G945,[1]怪物表!$A:$A,0),1),0)*AE945</f>
        <v>0</v>
      </c>
      <c r="AE945" s="77">
        <f t="shared" si="119"/>
        <v>0</v>
      </c>
    </row>
    <row r="946" spans="1:31" x14ac:dyDescent="0.45">
      <c r="A946" s="4"/>
      <c r="B946" s="7">
        <v>2995129</v>
      </c>
      <c r="C946" s="6" t="s">
        <v>358</v>
      </c>
      <c r="D946" s="4"/>
      <c r="E946" s="7"/>
      <c r="F946" s="4">
        <v>660</v>
      </c>
      <c r="G946" s="4"/>
      <c r="H946" s="8"/>
      <c r="I946" s="4"/>
      <c r="J946" s="4" t="str">
        <f>IF(I946="","",INDEX([1]怪物阵型表!$B:$B,MATCH(I946,[1]怪物阵型表!$A:$A,0)))</f>
        <v/>
      </c>
      <c r="K946" s="4">
        <v>299516</v>
      </c>
      <c r="L946" s="25" t="str" cm="1">
        <f t="array" ref="L946">INDEX(怪物链表!A:C,MATCH(怪物刷新表!K946&amp;C946,怪物链表!A:A&amp;怪物链表!C:C,),2)</f>
        <v>骤变_特殊_150</v>
      </c>
      <c r="M946" s="4" t="str" cm="1">
        <f t="array" ref="M946">INDEX(怪物链表!A:D,MATCH(怪物刷新表!L946&amp;K946,怪物链表!B:B&amp;怪物链表!A:A,),4)</f>
        <v>540-570</v>
      </c>
      <c r="N946" s="4"/>
      <c r="O946" s="4" t="str">
        <f>IF(N946="","",INDEX([2]物品表!$B:$B,MATCH(N946,[2]物品表!$A:$A,0)))</f>
        <v/>
      </c>
      <c r="P946" s="4"/>
      <c r="Q946" s="7" t="s">
        <v>120</v>
      </c>
      <c r="R946" s="7" t="s">
        <v>29</v>
      </c>
      <c r="S946" s="9">
        <v>1</v>
      </c>
      <c r="T946" s="4"/>
      <c r="U946" s="9">
        <v>0</v>
      </c>
      <c r="V946" s="4" t="str">
        <f t="shared" si="124"/>
        <v/>
      </c>
      <c r="W946" s="4"/>
      <c r="X946" s="4"/>
      <c r="Y946" s="4"/>
      <c r="Z946" s="28"/>
      <c r="AA946" s="77">
        <f>COUNTIF([3]经验升级表!$C:$C,"&lt;="&amp;SUMIFS($AB$4:AB946,$C$4:C946,C946))</f>
        <v>0</v>
      </c>
      <c r="AB946" s="77">
        <f>IFERROR(INDEX([1]怪物表!$U:$U,MATCH(G946,[1]怪物表!$A:$A,0),1)*S946/U946,0)*AC946</f>
        <v>0</v>
      </c>
      <c r="AC946" s="77">
        <f t="shared" si="118"/>
        <v>1</v>
      </c>
      <c r="AD946" s="77">
        <f>IFERROR(INDEX([1]怪物表!$J:$J,MATCH(G946,[1]怪物表!$A:$A,0),1),0)*AE946</f>
        <v>0</v>
      </c>
      <c r="AE946" s="77">
        <f t="shared" si="119"/>
        <v>0</v>
      </c>
    </row>
    <row r="947" spans="1:31" x14ac:dyDescent="0.45">
      <c r="A947" s="4"/>
      <c r="B947" s="7">
        <v>2995130</v>
      </c>
      <c r="C947" s="6" t="s">
        <v>358</v>
      </c>
      <c r="D947" s="4"/>
      <c r="E947" s="7"/>
      <c r="F947" s="4">
        <v>660</v>
      </c>
      <c r="G947" s="4"/>
      <c r="H947" s="8"/>
      <c r="I947" s="4"/>
      <c r="J947" s="4" t="str">
        <f>IF(I947="","",INDEX([1]怪物阵型表!$B:$B,MATCH(I947,[1]怪物阵型表!$A:$A,0)))</f>
        <v/>
      </c>
      <c r="K947" s="4">
        <v>299516</v>
      </c>
      <c r="L947" s="25" t="str" cm="1">
        <f t="array" ref="L947">INDEX(怪物链表!A:C,MATCH(怪物刷新表!K947&amp;C947,怪物链表!A:A&amp;怪物链表!C:C,),2)</f>
        <v>骤变_特殊_150</v>
      </c>
      <c r="M947" s="4" t="str" cm="1">
        <f t="array" ref="M947">INDEX(怪物链表!A:D,MATCH(怪物刷新表!L947&amp;K947,怪物链表!B:B&amp;怪物链表!A:A,),4)</f>
        <v>540-570</v>
      </c>
      <c r="N947" s="4"/>
      <c r="O947" s="4" t="str">
        <f>IF(N947="","",INDEX([2]物品表!$B:$B,MATCH(N947,[2]物品表!$A:$A,0)))</f>
        <v/>
      </c>
      <c r="P947" s="4"/>
      <c r="Q947" s="7" t="s">
        <v>120</v>
      </c>
      <c r="R947" s="7" t="s">
        <v>29</v>
      </c>
      <c r="S947" s="9">
        <v>1</v>
      </c>
      <c r="T947" s="4"/>
      <c r="U947" s="9">
        <v>0</v>
      </c>
      <c r="V947" s="4" t="str">
        <f t="shared" si="124"/>
        <v/>
      </c>
      <c r="W947" s="4"/>
      <c r="X947" s="4"/>
      <c r="Y947" s="4"/>
      <c r="Z947" s="28"/>
      <c r="AA947" s="77">
        <f>COUNTIF([3]经验升级表!$C:$C,"&lt;="&amp;SUMIFS($AB$4:AB947,$C$4:C947,C947))</f>
        <v>0</v>
      </c>
      <c r="AB947" s="77">
        <f>IFERROR(INDEX([1]怪物表!$U:$U,MATCH(G947,[1]怪物表!$A:$A,0),1)*S947/U947,0)*AC947</f>
        <v>0</v>
      </c>
      <c r="AC947" s="77">
        <f t="shared" si="118"/>
        <v>1</v>
      </c>
      <c r="AD947" s="77">
        <f>IFERROR(INDEX([1]怪物表!$J:$J,MATCH(G947,[1]怪物表!$A:$A,0),1),0)*AE947</f>
        <v>0</v>
      </c>
      <c r="AE947" s="77">
        <f t="shared" si="119"/>
        <v>0</v>
      </c>
    </row>
    <row r="948" spans="1:31" x14ac:dyDescent="0.45">
      <c r="A948" s="4"/>
      <c r="B948" s="7">
        <v>2995131</v>
      </c>
      <c r="C948" s="6" t="s">
        <v>358</v>
      </c>
      <c r="D948" s="4" t="s">
        <v>208</v>
      </c>
      <c r="E948" s="7">
        <v>60</v>
      </c>
      <c r="F948" s="4" t="s">
        <v>223</v>
      </c>
      <c r="G948" s="4">
        <f>IF(I948="",SUMIFS([1]怪物表!$A:$A,[1]怪物表!$B:$B,C948,[1]怪物表!$C:$C,D948),"")</f>
        <v>1299509</v>
      </c>
      <c r="H948" s="8" t="str">
        <f>IF(G948="","",INDEX([1]怪物表!$C:$C,MATCH(G948,[1]怪物表!$A:$A,0)))</f>
        <v>盾兵2（红）</v>
      </c>
      <c r="I948" s="4"/>
      <c r="J948" s="4" t="str">
        <f>IF(I948="","",INDEX([1]怪物阵型表!$B:$B,MATCH(I948,[1]怪物阵型表!$A:$A,0)))</f>
        <v/>
      </c>
      <c r="K948" s="4"/>
      <c r="L948" s="4"/>
      <c r="M948" s="4"/>
      <c r="N948" s="4"/>
      <c r="O948" s="4" t="str">
        <f>IF(N948="","",INDEX([2]物品表!$B:$B,MATCH(N948,[2]物品表!$A:$A,0)))</f>
        <v/>
      </c>
      <c r="P948" s="4"/>
      <c r="Q948" s="7" t="s">
        <v>31</v>
      </c>
      <c r="R948" s="7" t="s">
        <v>29</v>
      </c>
      <c r="S948" s="9">
        <f>INDEX('#怪物刷新配置索引'!$E:$E,MATCH(E948&amp;"-"&amp;F948,'#怪物刷新配置索引'!$D:$D,0),1)</f>
        <v>4</v>
      </c>
      <c r="T948" s="4"/>
      <c r="U948" s="9">
        <f>INDEX('#怪物刷新配置索引'!$F:$F,MATCH(E948&amp;"-"&amp;F948,'#怪物刷新配置索引'!$D:$D,0),1)</f>
        <v>2</v>
      </c>
      <c r="V948" s="4" t="str">
        <f t="shared" si="124"/>
        <v/>
      </c>
      <c r="W948" s="4"/>
      <c r="X948" s="4"/>
      <c r="Y948" s="7"/>
      <c r="Z948" s="28"/>
      <c r="AA948" s="77">
        <f>COUNTIF([3]经验升级表!$C:$C,"&lt;="&amp;SUMIFS($AB$4:AB948,$C$4:C948,C948))</f>
        <v>0</v>
      </c>
      <c r="AB948" s="77">
        <f>IFERROR(INDEX([1]怪物表!$U:$U,MATCH(G948,[1]怪物表!$A:$A,0),1)*S948/U948,0)*AC948</f>
        <v>0</v>
      </c>
      <c r="AC948" s="77">
        <f t="shared" si="118"/>
        <v>30</v>
      </c>
      <c r="AD948" s="77">
        <f>IFERROR(INDEX([1]怪物表!$J:$J,MATCH(G948,[1]怪物表!$A:$A,0),1),0)*AE948</f>
        <v>60</v>
      </c>
      <c r="AE948" s="77">
        <f t="shared" si="119"/>
        <v>60</v>
      </c>
    </row>
    <row r="949" spans="1:31" x14ac:dyDescent="0.45">
      <c r="A949" s="4"/>
      <c r="B949" s="7">
        <v>2995132</v>
      </c>
      <c r="C949" s="6" t="s">
        <v>358</v>
      </c>
      <c r="D949" s="4" t="s">
        <v>208</v>
      </c>
      <c r="E949" s="7">
        <v>150</v>
      </c>
      <c r="F949" s="4" t="s">
        <v>223</v>
      </c>
      <c r="G949" s="4">
        <f>IF(I949="",SUMIFS([1]怪物表!$A:$A,[1]怪物表!$B:$B,C949,[1]怪物表!$C:$C,D949),"")</f>
        <v>1299509</v>
      </c>
      <c r="H949" s="8" t="str">
        <f>IF(G949="","",INDEX([1]怪物表!$C:$C,MATCH(G949,[1]怪物表!$A:$A,0)))</f>
        <v>盾兵2（红）</v>
      </c>
      <c r="I949" s="4"/>
      <c r="J949" s="4" t="str">
        <f>IF(I949="","",INDEX([1]怪物阵型表!$B:$B,MATCH(I949,[1]怪物阵型表!$A:$A,0)))</f>
        <v/>
      </c>
      <c r="K949" s="4"/>
      <c r="L949" s="4"/>
      <c r="M949" s="4"/>
      <c r="N949" s="4"/>
      <c r="O949" s="4" t="str">
        <f>IF(N949="","",INDEX([2]物品表!$B:$B,MATCH(N949,[2]物品表!$A:$A,0)))</f>
        <v/>
      </c>
      <c r="P949" s="4"/>
      <c r="Q949" s="7" t="s">
        <v>31</v>
      </c>
      <c r="R949" s="7" t="s">
        <v>29</v>
      </c>
      <c r="S949" s="9">
        <f>INDEX('#怪物刷新配置索引'!$E:$E,MATCH(E949&amp;"-"&amp;F949,'#怪物刷新配置索引'!$D:$D,0),1)</f>
        <v>5</v>
      </c>
      <c r="T949" s="4"/>
      <c r="U949" s="9">
        <f>INDEX('#怪物刷新配置索引'!$F:$F,MATCH(E949&amp;"-"&amp;F949,'#怪物刷新配置索引'!$D:$D,0),1)</f>
        <v>1</v>
      </c>
      <c r="V949" s="4" t="str">
        <f t="shared" si="124"/>
        <v/>
      </c>
      <c r="W949" s="4"/>
      <c r="X949" s="4"/>
      <c r="Y949" s="7"/>
      <c r="Z949" s="28"/>
      <c r="AA949" s="77">
        <f>COUNTIF([3]经验升级表!$C:$C,"&lt;="&amp;SUMIFS($AB$4:AB949,$C$4:C949,C949))</f>
        <v>0</v>
      </c>
      <c r="AB949" s="77">
        <f>IFERROR(INDEX([1]怪物表!$U:$U,MATCH(G949,[1]怪物表!$A:$A,0),1)*S949/U949,0)*AC949</f>
        <v>0</v>
      </c>
      <c r="AC949" s="77">
        <f t="shared" si="118"/>
        <v>30</v>
      </c>
      <c r="AD949" s="77">
        <f>IFERROR(INDEX([1]怪物表!$J:$J,MATCH(G949,[1]怪物表!$A:$A,0),1),0)*AE949</f>
        <v>150</v>
      </c>
      <c r="AE949" s="77">
        <f t="shared" si="119"/>
        <v>150</v>
      </c>
    </row>
    <row r="950" spans="1:31" x14ac:dyDescent="0.45">
      <c r="A950" s="4"/>
      <c r="B950" s="7">
        <v>2995133</v>
      </c>
      <c r="C950" s="6" t="s">
        <v>358</v>
      </c>
      <c r="D950" s="4" t="s">
        <v>170</v>
      </c>
      <c r="E950" s="7">
        <v>40</v>
      </c>
      <c r="F950" s="4" t="s">
        <v>223</v>
      </c>
      <c r="G950" s="4">
        <f>IF(I950="",SUMIFS([1]怪物表!$A:$A,[1]怪物表!$B:$B,C950,[1]怪物表!$C:$C,D950),"")</f>
        <v>1299507</v>
      </c>
      <c r="H950" s="8" t="str">
        <f>IF(G950="","",INDEX([1]怪物表!$C:$C,MATCH(G950,[1]怪物表!$A:$A,0)))</f>
        <v>骑兵2（灰）</v>
      </c>
      <c r="I950" s="4"/>
      <c r="J950" s="4" t="str">
        <f>IF(I950="","",INDEX([1]怪物阵型表!$B:$B,MATCH(I950,[1]怪物阵型表!$A:$A,0)))</f>
        <v/>
      </c>
      <c r="K950" s="4"/>
      <c r="L950" s="4"/>
      <c r="M950" s="4"/>
      <c r="N950" s="4"/>
      <c r="O950" s="4" t="str">
        <f>IF(N950="","",INDEX([2]物品表!$B:$B,MATCH(N950,[2]物品表!$A:$A,0)))</f>
        <v/>
      </c>
      <c r="P950" s="4"/>
      <c r="Q950" s="7" t="s">
        <v>31</v>
      </c>
      <c r="R950" s="7" t="s">
        <v>29</v>
      </c>
      <c r="S950" s="9">
        <f>INDEX('#怪物刷新配置索引'!$E:$E,MATCH(E950&amp;"-"&amp;F950,'#怪物刷新配置索引'!$D:$D,0),1)</f>
        <v>4</v>
      </c>
      <c r="T950" s="4"/>
      <c r="U950" s="9">
        <f>INDEX('#怪物刷新配置索引'!$F:$F,MATCH(E950&amp;"-"&amp;F950,'#怪物刷新配置索引'!$D:$D,0),1)</f>
        <v>3</v>
      </c>
      <c r="V950" s="4" t="str">
        <f t="shared" si="124"/>
        <v/>
      </c>
      <c r="W950" s="4"/>
      <c r="X950" s="7"/>
      <c r="Y950" s="7"/>
      <c r="Z950" s="28"/>
      <c r="AA950" s="77">
        <f>COUNTIF([3]经验升级表!$C:$C,"&lt;="&amp;SUMIFS($AB$4:AB950,$C$4:C950,C950))</f>
        <v>0</v>
      </c>
      <c r="AB950" s="77">
        <f>IFERROR(INDEX([1]怪物表!$U:$U,MATCH(G950,[1]怪物表!$A:$A,0),1)*S950/U950,0)*AC950</f>
        <v>0</v>
      </c>
      <c r="AC950" s="77">
        <f t="shared" si="118"/>
        <v>30</v>
      </c>
      <c r="AD950" s="77">
        <f>IFERROR(INDEX([1]怪物表!$J:$J,MATCH(G950,[1]怪物表!$A:$A,0),1),0)*AE950</f>
        <v>40</v>
      </c>
      <c r="AE950" s="77">
        <f t="shared" si="119"/>
        <v>40</v>
      </c>
    </row>
    <row r="951" spans="1:31" x14ac:dyDescent="0.45">
      <c r="A951" s="4"/>
      <c r="B951" s="7">
        <v>2995134</v>
      </c>
      <c r="C951" s="6" t="s">
        <v>358</v>
      </c>
      <c r="D951" s="4"/>
      <c r="E951" s="7"/>
      <c r="F951" s="4">
        <v>690</v>
      </c>
      <c r="G951" s="4"/>
      <c r="H951" s="8"/>
      <c r="I951" s="4"/>
      <c r="J951" s="4" t="str">
        <f>IF(I951="","",INDEX([1]怪物阵型表!$B:$B,MATCH(I951,[1]怪物阵型表!$A:$A,0)))</f>
        <v/>
      </c>
      <c r="K951" s="4">
        <v>299517</v>
      </c>
      <c r="L951" s="25" t="str" cm="1">
        <f t="array" ref="L951">INDEX(怪物链表!A:C,MATCH(怪物刷新表!K951&amp;C951,怪物链表!A:A&amp;怪物链表!C:C,),2)</f>
        <v>骤变_高级_150</v>
      </c>
      <c r="M951" s="4" t="str" cm="1">
        <f t="array" ref="M951">INDEX(怪物链表!A:D,MATCH(怪物刷新表!L951&amp;K951,怪物链表!B:B&amp;怪物链表!A:A,),4)</f>
        <v>570-600</v>
      </c>
      <c r="N951" s="4"/>
      <c r="O951" s="4" t="str">
        <f>IF(N951="","",INDEX([2]物品表!$B:$B,MATCH(N951,[2]物品表!$A:$A,0)))</f>
        <v/>
      </c>
      <c r="P951" s="4"/>
      <c r="Q951" s="7" t="s">
        <v>120</v>
      </c>
      <c r="R951" s="7" t="s">
        <v>29</v>
      </c>
      <c r="S951" s="9">
        <v>1</v>
      </c>
      <c r="T951" s="4"/>
      <c r="U951" s="9">
        <v>0</v>
      </c>
      <c r="V951" s="4" t="str">
        <f t="shared" si="124"/>
        <v/>
      </c>
      <c r="W951" s="4"/>
      <c r="X951" s="4"/>
      <c r="Y951" s="4"/>
      <c r="Z951" s="28"/>
      <c r="AA951" s="77">
        <f>COUNTIF([3]经验升级表!$C:$C,"&lt;="&amp;SUMIFS($AB$4:AB951,$C$4:C951,C951))</f>
        <v>0</v>
      </c>
      <c r="AB951" s="77">
        <f>IFERROR(INDEX([1]怪物表!$U:$U,MATCH(G951,[1]怪物表!$A:$A,0),1)*S951/U951,0)*AC951</f>
        <v>0</v>
      </c>
      <c r="AC951" s="77">
        <f t="shared" si="118"/>
        <v>1</v>
      </c>
      <c r="AD951" s="77">
        <f>IFERROR(INDEX([1]怪物表!$J:$J,MATCH(G951,[1]怪物表!$A:$A,0),1),0)*AE951</f>
        <v>0</v>
      </c>
      <c r="AE951" s="77">
        <f t="shared" si="119"/>
        <v>0</v>
      </c>
    </row>
    <row r="952" spans="1:31" x14ac:dyDescent="0.45">
      <c r="A952" s="4"/>
      <c r="B952" s="7">
        <v>2995135</v>
      </c>
      <c r="C952" s="6" t="s">
        <v>358</v>
      </c>
      <c r="D952" s="4"/>
      <c r="E952" s="7"/>
      <c r="F952" s="4">
        <v>690</v>
      </c>
      <c r="G952" s="4"/>
      <c r="H952" s="8"/>
      <c r="I952" s="4"/>
      <c r="J952" s="4" t="str">
        <f>IF(I952="","",INDEX([1]怪物阵型表!$B:$B,MATCH(I952,[1]怪物阵型表!$A:$A,0)))</f>
        <v/>
      </c>
      <c r="K952" s="4">
        <v>299518</v>
      </c>
      <c r="L952" s="25" t="str" cm="1">
        <f t="array" ref="L952">INDEX(怪物链表!A:C,MATCH(怪物刷新表!K952&amp;C952,怪物链表!A:A&amp;怪物链表!C:C,),2)</f>
        <v>骤变_特殊_150</v>
      </c>
      <c r="M952" s="4" t="str" cm="1">
        <f t="array" ref="M952">INDEX(怪物链表!A:D,MATCH(怪物刷新表!L952&amp;K952,怪物链表!B:B&amp;怪物链表!A:A,),4)</f>
        <v>570-600</v>
      </c>
      <c r="N952" s="4"/>
      <c r="O952" s="4" t="str">
        <f>IF(N952="","",INDEX([2]物品表!$B:$B,MATCH(N952,[2]物品表!$A:$A,0)))</f>
        <v/>
      </c>
      <c r="P952" s="4"/>
      <c r="Q952" s="7" t="s">
        <v>120</v>
      </c>
      <c r="R952" s="7" t="s">
        <v>29</v>
      </c>
      <c r="S952" s="9">
        <v>1</v>
      </c>
      <c r="T952" s="4"/>
      <c r="U952" s="9">
        <v>0</v>
      </c>
      <c r="V952" s="4" t="str">
        <f t="shared" si="124"/>
        <v/>
      </c>
      <c r="W952" s="4"/>
      <c r="X952" s="4"/>
      <c r="Y952" s="4"/>
      <c r="Z952" s="28"/>
      <c r="AA952" s="77">
        <f>COUNTIF([3]经验升级表!$C:$C,"&lt;="&amp;SUMIFS($AB$4:AB952,$C$4:C952,C952))</f>
        <v>0</v>
      </c>
      <c r="AB952" s="77">
        <f>IFERROR(INDEX([1]怪物表!$U:$U,MATCH(G952,[1]怪物表!$A:$A,0),1)*S952/U952,0)*AC952</f>
        <v>0</v>
      </c>
      <c r="AC952" s="77">
        <f t="shared" si="118"/>
        <v>1</v>
      </c>
      <c r="AD952" s="77">
        <f>IFERROR(INDEX([1]怪物表!$J:$J,MATCH(G952,[1]怪物表!$A:$A,0),1),0)*AE952</f>
        <v>0</v>
      </c>
      <c r="AE952" s="77">
        <f t="shared" si="119"/>
        <v>0</v>
      </c>
    </row>
    <row r="953" spans="1:31" x14ac:dyDescent="0.45">
      <c r="A953" s="4"/>
      <c r="B953" s="7">
        <v>2995136</v>
      </c>
      <c r="C953" s="6" t="s">
        <v>358</v>
      </c>
      <c r="D953" s="4"/>
      <c r="E953" s="7"/>
      <c r="F953" s="4">
        <v>690</v>
      </c>
      <c r="G953" s="4"/>
      <c r="H953" s="8"/>
      <c r="I953" s="4"/>
      <c r="J953" s="4" t="str">
        <f>IF(I953="","",INDEX([1]怪物阵型表!$B:$B,MATCH(I953,[1]怪物阵型表!$A:$A,0)))</f>
        <v/>
      </c>
      <c r="K953" s="4">
        <v>299518</v>
      </c>
      <c r="L953" s="25" t="str" cm="1">
        <f t="array" ref="L953">INDEX(怪物链表!A:C,MATCH(怪物刷新表!K953&amp;C953,怪物链表!A:A&amp;怪物链表!C:C,),2)</f>
        <v>骤变_特殊_150</v>
      </c>
      <c r="M953" s="4" t="str" cm="1">
        <f t="array" ref="M953">INDEX(怪物链表!A:D,MATCH(怪物刷新表!L953&amp;K953,怪物链表!B:B&amp;怪物链表!A:A,),4)</f>
        <v>570-600</v>
      </c>
      <c r="N953" s="4"/>
      <c r="O953" s="4" t="str">
        <f>IF(N953="","",INDEX([2]物品表!$B:$B,MATCH(N953,[2]物品表!$A:$A,0)))</f>
        <v/>
      </c>
      <c r="P953" s="4"/>
      <c r="Q953" s="7" t="s">
        <v>120</v>
      </c>
      <c r="R953" s="7" t="s">
        <v>29</v>
      </c>
      <c r="S953" s="9">
        <v>1</v>
      </c>
      <c r="T953" s="4"/>
      <c r="U953" s="9">
        <v>0</v>
      </c>
      <c r="V953" s="4" t="str">
        <f t="shared" si="124"/>
        <v/>
      </c>
      <c r="W953" s="4"/>
      <c r="X953" s="4"/>
      <c r="Y953" s="4"/>
      <c r="Z953" s="28"/>
      <c r="AA953" s="77">
        <f>COUNTIF([3]经验升级表!$C:$C,"&lt;="&amp;SUMIFS($AB$4:AB953,$C$4:C953,C953))</f>
        <v>0</v>
      </c>
      <c r="AB953" s="77">
        <f>IFERROR(INDEX([1]怪物表!$U:$U,MATCH(G953,[1]怪物表!$A:$A,0),1)*S953/U953,0)*AC953</f>
        <v>0</v>
      </c>
      <c r="AC953" s="77">
        <f t="shared" si="118"/>
        <v>1</v>
      </c>
      <c r="AD953" s="77">
        <f>IFERROR(INDEX([1]怪物表!$J:$J,MATCH(G953,[1]怪物表!$A:$A,0),1),0)*AE953</f>
        <v>0</v>
      </c>
      <c r="AE953" s="77">
        <f t="shared" si="119"/>
        <v>0</v>
      </c>
    </row>
    <row r="954" spans="1:31" x14ac:dyDescent="0.45">
      <c r="A954" s="4"/>
      <c r="B954" s="7">
        <v>2995137</v>
      </c>
      <c r="C954" s="6" t="s">
        <v>358</v>
      </c>
      <c r="D954" s="4" t="s">
        <v>208</v>
      </c>
      <c r="E954" s="7">
        <v>50</v>
      </c>
      <c r="F954" s="4" t="s">
        <v>225</v>
      </c>
      <c r="G954" s="4">
        <f>IF(I954="",SUMIFS([1]怪物表!$A:$A,[1]怪物表!$B:$B,C954,[1]怪物表!$C:$C,D954),"")</f>
        <v>1299509</v>
      </c>
      <c r="H954" s="8" t="str">
        <f>IF(G954="","",INDEX([1]怪物表!$C:$C,MATCH(G954,[1]怪物表!$A:$A,0)))</f>
        <v>盾兵2（红）</v>
      </c>
      <c r="I954" s="4"/>
      <c r="J954" s="4" t="str">
        <f>IF(I954="","",INDEX([1]怪物阵型表!$B:$B,MATCH(I954,[1]怪物阵型表!$A:$A,0)))</f>
        <v/>
      </c>
      <c r="K954" s="4"/>
      <c r="L954" s="4"/>
      <c r="M954" s="4"/>
      <c r="N954" s="4"/>
      <c r="O954" s="4" t="str">
        <f>IF(N954="","",INDEX([2]物品表!$B:$B,MATCH(N954,[2]物品表!$A:$A,0)))</f>
        <v/>
      </c>
      <c r="P954" s="4"/>
      <c r="Q954" s="7" t="s">
        <v>31</v>
      </c>
      <c r="R954" s="7" t="s">
        <v>29</v>
      </c>
      <c r="S954" s="9">
        <f>INDEX('#怪物刷新配置索引'!$E:$E,MATCH(E954&amp;"-"&amp;F954,'#怪物刷新配置索引'!$D:$D,0),1)</f>
        <v>5</v>
      </c>
      <c r="T954" s="4"/>
      <c r="U954" s="9">
        <f>INDEX('#怪物刷新配置索引'!$F:$F,MATCH(E954&amp;"-"&amp;F954,'#怪物刷新配置索引'!$D:$D,0),1)</f>
        <v>3</v>
      </c>
      <c r="V954" s="4" t="str">
        <f t="shared" si="124"/>
        <v/>
      </c>
      <c r="W954" s="4"/>
      <c r="X954" s="4"/>
      <c r="Y954" s="7"/>
      <c r="Z954" s="28"/>
      <c r="AA954" s="77">
        <f>COUNTIF([3]经验升级表!$C:$C,"&lt;="&amp;SUMIFS($AB$4:AB954,$C$4:C954,C954))</f>
        <v>0</v>
      </c>
      <c r="AB954" s="77">
        <f>IFERROR(INDEX([1]怪物表!$U:$U,MATCH(G954,[1]怪物表!$A:$A,0),1)*S954/U954,0)*AC954</f>
        <v>0</v>
      </c>
      <c r="AC954" s="77">
        <f t="shared" si="118"/>
        <v>30</v>
      </c>
      <c r="AD954" s="77">
        <f>IFERROR(INDEX([1]怪物表!$J:$J,MATCH(G954,[1]怪物表!$A:$A,0),1),0)*AE954</f>
        <v>50</v>
      </c>
      <c r="AE954" s="77">
        <f t="shared" si="119"/>
        <v>50</v>
      </c>
    </row>
    <row r="955" spans="1:31" x14ac:dyDescent="0.45">
      <c r="A955" s="4"/>
      <c r="B955" s="7">
        <v>2995138</v>
      </c>
      <c r="C955" s="6" t="s">
        <v>358</v>
      </c>
      <c r="D955" s="4" t="s">
        <v>208</v>
      </c>
      <c r="E955" s="7">
        <v>120</v>
      </c>
      <c r="F955" s="4" t="s">
        <v>225</v>
      </c>
      <c r="G955" s="4">
        <f>IF(I955="",SUMIFS([1]怪物表!$A:$A,[1]怪物表!$B:$B,C955,[1]怪物表!$C:$C,D955),"")</f>
        <v>1299509</v>
      </c>
      <c r="H955" s="8" t="str">
        <f>IF(G955="","",INDEX([1]怪物表!$C:$C,MATCH(G955,[1]怪物表!$A:$A,0)))</f>
        <v>盾兵2（红）</v>
      </c>
      <c r="I955" s="4"/>
      <c r="J955" s="4" t="str">
        <f>IF(I955="","",INDEX([1]怪物阵型表!$B:$B,MATCH(I955,[1]怪物阵型表!$A:$A,0)))</f>
        <v/>
      </c>
      <c r="K955" s="4"/>
      <c r="L955" s="4"/>
      <c r="M955" s="4"/>
      <c r="N955" s="4"/>
      <c r="O955" s="4" t="str">
        <f>IF(N955="","",INDEX([2]物品表!$B:$B,MATCH(N955,[2]物品表!$A:$A,0)))</f>
        <v/>
      </c>
      <c r="P955" s="4"/>
      <c r="Q955" s="7" t="s">
        <v>31</v>
      </c>
      <c r="R955" s="7" t="s">
        <v>29</v>
      </c>
      <c r="S955" s="9">
        <f>INDEX('#怪物刷新配置索引'!$E:$E,MATCH(E955&amp;"-"&amp;F955,'#怪物刷新配置索引'!$D:$D,0),1)</f>
        <v>4</v>
      </c>
      <c r="T955" s="4"/>
      <c r="U955" s="9">
        <f>INDEX('#怪物刷新配置索引'!$F:$F,MATCH(E955&amp;"-"&amp;F955,'#怪物刷新配置索引'!$D:$D,0),1)</f>
        <v>1</v>
      </c>
      <c r="V955" s="4" t="str">
        <f t="shared" si="124"/>
        <v/>
      </c>
      <c r="W955" s="4"/>
      <c r="X955" s="4"/>
      <c r="Y955" s="4"/>
      <c r="Z955" s="28"/>
      <c r="AA955" s="77">
        <f>COUNTIF([3]经验升级表!$C:$C,"&lt;="&amp;SUMIFS($AB$4:AB955,$C$4:C955,C955))</f>
        <v>0</v>
      </c>
      <c r="AB955" s="77">
        <f>IFERROR(INDEX([1]怪物表!$U:$U,MATCH(G955,[1]怪物表!$A:$A,0),1)*S955/U955,0)*AC955</f>
        <v>0</v>
      </c>
      <c r="AC955" s="77">
        <f t="shared" si="118"/>
        <v>30</v>
      </c>
      <c r="AD955" s="77">
        <f>IFERROR(INDEX([1]怪物表!$J:$J,MATCH(G955,[1]怪物表!$A:$A,0),1),0)*AE955</f>
        <v>120</v>
      </c>
      <c r="AE955" s="77">
        <f t="shared" si="119"/>
        <v>120</v>
      </c>
    </row>
    <row r="956" spans="1:31" x14ac:dyDescent="0.45">
      <c r="A956" s="4"/>
      <c r="B956" s="7">
        <v>2995139</v>
      </c>
      <c r="C956" s="6" t="s">
        <v>358</v>
      </c>
      <c r="D956" s="4" t="s">
        <v>208</v>
      </c>
      <c r="E956" s="7">
        <v>120</v>
      </c>
      <c r="F956" s="4" t="s">
        <v>225</v>
      </c>
      <c r="G956" s="4">
        <f>IF(I956="",SUMIFS([1]怪物表!$A:$A,[1]怪物表!$B:$B,C956,[1]怪物表!$C:$C,D956),"")</f>
        <v>1299509</v>
      </c>
      <c r="H956" s="8" t="str">
        <f>IF(G956="","",INDEX([1]怪物表!$C:$C,MATCH(G956,[1]怪物表!$A:$A,0)))</f>
        <v>盾兵2（红）</v>
      </c>
      <c r="I956" s="4"/>
      <c r="J956" s="4" t="str">
        <f>IF(I956="","",INDEX([1]怪物阵型表!$B:$B,MATCH(I956,[1]怪物阵型表!$A:$A,0)))</f>
        <v/>
      </c>
      <c r="K956" s="4"/>
      <c r="L956" s="4"/>
      <c r="M956" s="4"/>
      <c r="N956" s="4"/>
      <c r="O956" s="4" t="str">
        <f>IF(N956="","",INDEX([2]物品表!$B:$B,MATCH(N956,[2]物品表!$A:$A,0)))</f>
        <v/>
      </c>
      <c r="P956" s="4"/>
      <c r="Q956" s="7" t="s">
        <v>31</v>
      </c>
      <c r="R956" s="7" t="s">
        <v>29</v>
      </c>
      <c r="S956" s="9">
        <f>INDEX('#怪物刷新配置索引'!$E:$E,MATCH(E956&amp;"-"&amp;F956,'#怪物刷新配置索引'!$D:$D,0),1)</f>
        <v>4</v>
      </c>
      <c r="T956" s="4"/>
      <c r="U956" s="9">
        <f>INDEX('#怪物刷新配置索引'!$F:$F,MATCH(E956&amp;"-"&amp;F956,'#怪物刷新配置索引'!$D:$D,0),1)</f>
        <v>1</v>
      </c>
      <c r="V956" s="4" t="str">
        <f t="shared" si="124"/>
        <v/>
      </c>
      <c r="W956" s="4"/>
      <c r="X956" s="4"/>
      <c r="Y956" s="4"/>
      <c r="Z956" s="28"/>
      <c r="AA956" s="77">
        <f>COUNTIF([3]经验升级表!$C:$C,"&lt;="&amp;SUMIFS($AB$4:AB956,$C$4:C956,C956))</f>
        <v>0</v>
      </c>
      <c r="AB956" s="77">
        <f>IFERROR(INDEX([1]怪物表!$U:$U,MATCH(G956,[1]怪物表!$A:$A,0),1)*S956/U956,0)*AC956</f>
        <v>0</v>
      </c>
      <c r="AC956" s="77">
        <f t="shared" si="118"/>
        <v>30</v>
      </c>
      <c r="AD956" s="77">
        <f>IFERROR(INDEX([1]怪物表!$J:$J,MATCH(G956,[1]怪物表!$A:$A,0),1),0)*AE956</f>
        <v>120</v>
      </c>
      <c r="AE956" s="77">
        <f t="shared" si="119"/>
        <v>120</v>
      </c>
    </row>
    <row r="957" spans="1:31" s="47" customFormat="1" x14ac:dyDescent="0.45">
      <c r="A957" s="81"/>
      <c r="B957" s="82">
        <v>2995140</v>
      </c>
      <c r="C957" s="83" t="s">
        <v>358</v>
      </c>
      <c r="D957" s="81" t="s">
        <v>210</v>
      </c>
      <c r="E957" s="82"/>
      <c r="F957" s="81">
        <v>720</v>
      </c>
      <c r="G957" s="81">
        <f>IF(I957="",SUMIFS([1]怪物表!$A:$A,[1]怪物表!$B:$B,C957,[1]怪物表!$C:$C,D957),"")</f>
        <v>1299513</v>
      </c>
      <c r="H957" s="84" t="str">
        <f>IF(G957="","",INDEX([1]怪物表!$C:$C,MATCH(G957,[1]怪物表!$A:$A,0)))</f>
        <v>蛮族百夫长</v>
      </c>
      <c r="I957" s="81" t="s">
        <v>54</v>
      </c>
      <c r="J957" s="81" t="str">
        <f>IF(I957="","",INDEX([1]怪物阵型表!$B:$B,MATCH(I957,[1]怪物阵型表!$A:$A,0)))</f>
        <v/>
      </c>
      <c r="K957" s="81"/>
      <c r="L957" s="81"/>
      <c r="M957" s="81"/>
      <c r="N957" s="81"/>
      <c r="O957" s="81" t="str">
        <f>IF(N957="","",INDEX([2]物品表!$B:$B,MATCH(N957,[2]物品表!$A:$A,0)))</f>
        <v/>
      </c>
      <c r="P957" s="81"/>
      <c r="Q957" s="82" t="s">
        <v>120</v>
      </c>
      <c r="R957" s="82" t="s">
        <v>29</v>
      </c>
      <c r="S957" s="85">
        <v>1</v>
      </c>
      <c r="T957" s="81"/>
      <c r="U957" s="85">
        <v>0</v>
      </c>
      <c r="V957" s="81" t="str">
        <f t="shared" si="124"/>
        <v>TID_Survivor_Notice_Occur_1</v>
      </c>
      <c r="W957" s="81">
        <v>2</v>
      </c>
      <c r="X957" s="81"/>
      <c r="Y957" s="81"/>
      <c r="Z957" s="86"/>
      <c r="AA957" s="86">
        <f>COUNTIF([3]经验升级表!$C:$C,"&lt;="&amp;SUMIFS($AB$4:AB957,$C$4:C957,C957))</f>
        <v>0</v>
      </c>
      <c r="AB957" s="86">
        <f>IFERROR(INDEX([1]怪物表!$U:$U,MATCH(G957,[1]怪物表!$A:$A,0),1)*S957/U957,0)*AC957</f>
        <v>0</v>
      </c>
      <c r="AC957" s="86">
        <f t="shared" si="118"/>
        <v>1</v>
      </c>
      <c r="AD957" s="86">
        <f>IFERROR(INDEX([1]怪物表!$J:$J,MATCH(G957,[1]怪物表!$A:$A,0),1),0)*AE957</f>
        <v>0</v>
      </c>
      <c r="AE957" s="86">
        <f t="shared" si="119"/>
        <v>0</v>
      </c>
    </row>
    <row r="958" spans="1:31" x14ac:dyDescent="0.45">
      <c r="A958" s="4"/>
      <c r="B958" s="7">
        <v>2995901</v>
      </c>
      <c r="C958" s="6" t="s">
        <v>358</v>
      </c>
      <c r="D958" s="4" t="s">
        <v>142</v>
      </c>
      <c r="E958" s="7"/>
      <c r="F958" s="4">
        <v>0</v>
      </c>
      <c r="G958" s="4"/>
      <c r="H958" s="8" t="str">
        <f>IF(G958="","",INDEX([1]怪物表!$C:$C,MATCH(G958,[1]怪物表!$A:$A,0)))</f>
        <v/>
      </c>
      <c r="I958" s="4"/>
      <c r="J958" s="4" t="str">
        <f>IF(I958="","",INDEX([1]怪物阵型表!$B:$B,MATCH(I958,[1]怪物阵型表!$A:$A,0)))</f>
        <v/>
      </c>
      <c r="K958" s="4"/>
      <c r="L958" s="4"/>
      <c r="M958" s="4"/>
      <c r="N958" s="4">
        <v>4</v>
      </c>
      <c r="O958" s="4" t="str">
        <f>IF(N958="","",INDEX([2]物品表!$B:$B,MATCH(N958,[2]物品表!$A:$A,0)))</f>
        <v>Survivor_Item_3</v>
      </c>
      <c r="P958" s="4"/>
      <c r="Q958" s="7" t="s">
        <v>302</v>
      </c>
      <c r="R958" s="7" t="s">
        <v>29</v>
      </c>
      <c r="S958" s="9">
        <v>8</v>
      </c>
      <c r="T958" s="4"/>
      <c r="U958" s="9">
        <v>0</v>
      </c>
      <c r="V958" s="4" t="str">
        <f t="shared" si="124"/>
        <v/>
      </c>
      <c r="W958" s="4"/>
      <c r="X958" s="4"/>
      <c r="Y958" s="4"/>
      <c r="Z958" s="28"/>
      <c r="AA958" s="77">
        <f>COUNTIF([3]经验升级表!$C:$C,"&lt;="&amp;SUMIFS($AB$4:AB958,$C$4:C958,C958))</f>
        <v>0</v>
      </c>
      <c r="AB958" s="77">
        <f>IFERROR(INDEX([1]怪物表!$U:$U,MATCH(G958,[1]怪物表!$A:$A,0),1)*S958/U958,0)*AC958</f>
        <v>0</v>
      </c>
      <c r="AC958" s="77">
        <f t="shared" si="118"/>
        <v>1</v>
      </c>
      <c r="AD958" s="77">
        <f>IFERROR(INDEX([1]怪物表!$J:$J,MATCH(G958,[1]怪物表!$A:$A,0),1),0)*AE958</f>
        <v>0</v>
      </c>
      <c r="AE958" s="77">
        <f t="shared" si="119"/>
        <v>0</v>
      </c>
    </row>
    <row r="959" spans="1:31" x14ac:dyDescent="0.45">
      <c r="A959" s="4"/>
      <c r="B959" s="7">
        <v>2995902</v>
      </c>
      <c r="C959" s="6" t="s">
        <v>358</v>
      </c>
      <c r="D959" s="4" t="s">
        <v>47</v>
      </c>
      <c r="E959" s="7"/>
      <c r="F959" s="4" t="s">
        <v>204</v>
      </c>
      <c r="G959" s="4"/>
      <c r="H959" s="8" t="str">
        <f>IF(G959="","",INDEX([1]怪物表!$C:$C,MATCH(G959,[1]怪物表!$A:$A,0)))</f>
        <v/>
      </c>
      <c r="I959" s="4"/>
      <c r="J959" s="4" t="str">
        <f>IF(I959="","",INDEX([1]怪物阵型表!$B:$B,MATCH(I959,[1]怪物阵型表!$A:$A,0)))</f>
        <v/>
      </c>
      <c r="K959" s="4"/>
      <c r="L959" s="4"/>
      <c r="M959" s="4"/>
      <c r="N959" s="4">
        <v>17</v>
      </c>
      <c r="O959" s="4" t="str">
        <f>IF(N959="","",INDEX([2]物品表!$B:$B,MATCH(N959,[2]物品表!$A:$A,0)))</f>
        <v>Survivor_Item_8</v>
      </c>
      <c r="P959" s="4"/>
      <c r="Q959" s="7" t="s">
        <v>107</v>
      </c>
      <c r="R959" s="7" t="s">
        <v>29</v>
      </c>
      <c r="S959" s="9">
        <v>1</v>
      </c>
      <c r="T959" s="4"/>
      <c r="U959" s="9">
        <v>16</v>
      </c>
      <c r="V959" s="4" t="str">
        <f t="shared" si="124"/>
        <v/>
      </c>
      <c r="W959" s="4"/>
      <c r="X959" s="4"/>
      <c r="Y959" s="4"/>
      <c r="Z959" s="28"/>
      <c r="AA959" s="77">
        <f>COUNTIF([3]经验升级表!$C:$C,"&lt;="&amp;SUMIFS($AB$4:AB959,$C$4:C959,C959))</f>
        <v>0</v>
      </c>
      <c r="AB959" s="77">
        <f>IFERROR(INDEX([1]怪物表!$U:$U,MATCH(G959,[1]怪物表!$A:$A,0),1)*S959/U959,0)*AC959</f>
        <v>0</v>
      </c>
      <c r="AC959" s="77">
        <f t="shared" si="118"/>
        <v>570</v>
      </c>
      <c r="AD959" s="77">
        <f>IFERROR(INDEX([1]怪物表!$J:$J,MATCH(G959,[1]怪物表!$A:$A,0),1),0)*AE959</f>
        <v>0</v>
      </c>
      <c r="AE959" s="77">
        <f t="shared" si="119"/>
        <v>36</v>
      </c>
    </row>
    <row r="960" spans="1:31" x14ac:dyDescent="0.45">
      <c r="A960" s="4"/>
      <c r="B960" s="7">
        <v>2995903</v>
      </c>
      <c r="C960" s="6" t="s">
        <v>358</v>
      </c>
      <c r="D960" s="4" t="s">
        <v>51</v>
      </c>
      <c r="E960" s="7"/>
      <c r="F960" s="4" t="s">
        <v>205</v>
      </c>
      <c r="G960" s="4"/>
      <c r="H960" s="8" t="str">
        <f>IF(G960="","",INDEX([1]怪物表!$C:$C,MATCH(G960,[1]怪物表!$A:$A,0)))</f>
        <v/>
      </c>
      <c r="I960" s="4"/>
      <c r="J960" s="4" t="str">
        <f>IF(I960="","",INDEX([1]怪物阵型表!$B:$B,MATCH(I960,[1]怪物阵型表!$A:$A,0)))</f>
        <v/>
      </c>
      <c r="K960" s="4"/>
      <c r="L960" s="4"/>
      <c r="M960" s="4"/>
      <c r="N960" s="4">
        <v>3003</v>
      </c>
      <c r="O960" s="4" t="str">
        <f>IF(N960="","",INDEX([2]物品表!$B:$B,MATCH(N960,[2]物品表!$A:$A,0)))</f>
        <v>Survivor_Item_8</v>
      </c>
      <c r="P960" s="4"/>
      <c r="Q960" s="7" t="s">
        <v>107</v>
      </c>
      <c r="R960" s="7" t="s">
        <v>29</v>
      </c>
      <c r="S960" s="9">
        <v>1</v>
      </c>
      <c r="T960" s="4"/>
      <c r="U960" s="9">
        <v>16</v>
      </c>
      <c r="V960" s="4" t="str">
        <f t="shared" si="124"/>
        <v/>
      </c>
      <c r="W960" s="4"/>
      <c r="X960" s="4"/>
      <c r="Y960" s="4"/>
      <c r="Z960" s="28"/>
      <c r="AA960" s="77">
        <f>COUNTIF([3]经验升级表!$C:$C,"&lt;="&amp;SUMIFS($AB$4:AB960,$C$4:C960,C960))</f>
        <v>0</v>
      </c>
      <c r="AB960" s="77">
        <f>IFERROR(INDEX([1]怪物表!$U:$U,MATCH(G960,[1]怪物表!$A:$A,0),1)*S960/U960,0)*AC960</f>
        <v>0</v>
      </c>
      <c r="AC960" s="77">
        <f t="shared" si="118"/>
        <v>580</v>
      </c>
      <c r="AD960" s="77">
        <f>IFERROR(INDEX([1]怪物表!$J:$J,MATCH(G960,[1]怪物表!$A:$A,0),1),0)*AE960</f>
        <v>0</v>
      </c>
      <c r="AE960" s="77">
        <f t="shared" si="119"/>
        <v>37</v>
      </c>
    </row>
    <row r="961" spans="1:46" x14ac:dyDescent="0.45">
      <c r="A961" s="4"/>
      <c r="B961" s="7">
        <v>2995904</v>
      </c>
      <c r="C961" s="6" t="s">
        <v>206</v>
      </c>
      <c r="D961" s="4" t="s">
        <v>383</v>
      </c>
      <c r="E961" s="7"/>
      <c r="F961" s="4">
        <v>180</v>
      </c>
      <c r="G961" s="81">
        <f>IF(I961="",SUMIFS([1]怪物表!$A:$A,[1]怪物表!$B:$B,C961,[1]怪物表!$C:$C,D961),"")</f>
        <v>1299117</v>
      </c>
      <c r="H961" s="84" t="str">
        <f>IF(G961="","",INDEX([1]怪物表!$C:$C,MATCH(G961,[1]怪物表!$A:$A,0)))</f>
        <v>塔罗牌_狼</v>
      </c>
      <c r="I961" s="4"/>
      <c r="J961" s="4"/>
      <c r="K961" s="4"/>
      <c r="L961" s="4"/>
      <c r="M961" s="4"/>
      <c r="N961" s="4"/>
      <c r="O961" s="4"/>
      <c r="P961" s="4" t="b">
        <v>1</v>
      </c>
      <c r="Q961" s="82" t="s">
        <v>120</v>
      </c>
      <c r="R961" s="82" t="s">
        <v>29</v>
      </c>
      <c r="S961" s="85">
        <v>1</v>
      </c>
      <c r="T961" s="81"/>
      <c r="U961" s="85">
        <v>0</v>
      </c>
      <c r="V961" s="4"/>
      <c r="W961" s="4"/>
      <c r="X961" s="4"/>
      <c r="Y961" s="4"/>
      <c r="Z961" s="28"/>
      <c r="AA961" s="77"/>
      <c r="AB961" s="77"/>
      <c r="AC961" s="77"/>
      <c r="AD961" s="77"/>
      <c r="AE961" s="77"/>
    </row>
    <row r="962" spans="1:46" x14ac:dyDescent="0.45">
      <c r="A962" s="4"/>
      <c r="B962" s="7">
        <v>2995905</v>
      </c>
      <c r="C962" s="6" t="s">
        <v>206</v>
      </c>
      <c r="D962" s="4" t="s">
        <v>383</v>
      </c>
      <c r="E962" s="7"/>
      <c r="F962" s="4">
        <v>300</v>
      </c>
      <c r="G962" s="81">
        <f>IF(I962="",SUMIFS([1]怪物表!$A:$A,[1]怪物表!$B:$B,C962,[1]怪物表!$C:$C,D962),"")</f>
        <v>1299117</v>
      </c>
      <c r="H962" s="84" t="str">
        <f>IF(G962="","",INDEX([1]怪物表!$C:$C,MATCH(G962,[1]怪物表!$A:$A,0)))</f>
        <v>塔罗牌_狼</v>
      </c>
      <c r="I962" s="4"/>
      <c r="J962" s="4"/>
      <c r="K962" s="4"/>
      <c r="L962" s="4"/>
      <c r="M962" s="4"/>
      <c r="N962" s="4"/>
      <c r="O962" s="4"/>
      <c r="P962" s="4" t="b">
        <v>1</v>
      </c>
      <c r="Q962" s="82" t="s">
        <v>120</v>
      </c>
      <c r="R962" s="82" t="s">
        <v>29</v>
      </c>
      <c r="S962" s="85">
        <v>1</v>
      </c>
      <c r="T962" s="81"/>
      <c r="U962" s="85">
        <v>0</v>
      </c>
      <c r="V962" s="4"/>
      <c r="W962" s="4"/>
      <c r="X962" s="4"/>
      <c r="Y962" s="4"/>
      <c r="Z962" s="28"/>
      <c r="AA962" s="77"/>
      <c r="AB962" s="77"/>
      <c r="AC962" s="77"/>
      <c r="AD962" s="77"/>
      <c r="AE962" s="77"/>
    </row>
    <row r="963" spans="1:46" s="44" customFormat="1" x14ac:dyDescent="0.45">
      <c r="A963" s="15">
        <v>301</v>
      </c>
      <c r="B963" s="16">
        <v>301001</v>
      </c>
      <c r="C963" s="17" t="s">
        <v>63</v>
      </c>
      <c r="D963" s="15" t="s">
        <v>122</v>
      </c>
      <c r="E963" s="15">
        <v>5</v>
      </c>
      <c r="F963" s="15">
        <v>0</v>
      </c>
      <c r="G963" s="15">
        <f>IF(I963="",SUMIFS([1]怪物表!$A:$A,[1]怪物表!$B:$B,C963,[1]怪物表!$C:$C,D963),"")</f>
        <v>130102</v>
      </c>
      <c r="H963" s="18" t="str">
        <f>IF(G963="","",INDEX([1]怪物表!$C:$C,MATCH(G963,[1]怪物表!$A:$A,0)))</f>
        <v>小狼</v>
      </c>
      <c r="I963" s="15"/>
      <c r="J963" s="15" t="str">
        <f>IF(I963="","",INDEX([1]怪物阵型表!$B:$B,MATCH(I963,[1]怪物阵型表!$A:$A,0)))</f>
        <v/>
      </c>
      <c r="K963" s="15"/>
      <c r="L963" s="15"/>
      <c r="M963" s="15"/>
      <c r="N963" s="16"/>
      <c r="O963" s="16" t="str">
        <f>IF(N963="","",INDEX([2]物品表!$B:$B,MATCH(N963,[2]物品表!$A:$A,0)))</f>
        <v/>
      </c>
      <c r="P963" s="16"/>
      <c r="Q963" s="16" t="s">
        <v>107</v>
      </c>
      <c r="R963" s="16" t="s">
        <v>29</v>
      </c>
      <c r="S963" s="19">
        <v>5</v>
      </c>
      <c r="T963" s="15"/>
      <c r="U963" s="19">
        <v>0</v>
      </c>
      <c r="V963" s="15" t="str">
        <f t="shared" ref="V963:V993" si="125">IF(W963=1,"TID_Survivor_Notice_Occur_2",IF(W963=2,"TID_Survivor_Notice_Occur_1",""))</f>
        <v/>
      </c>
      <c r="W963" s="15"/>
      <c r="X963" s="15"/>
      <c r="Y963" s="15"/>
      <c r="Z963" s="76"/>
      <c r="AA963" s="77">
        <f>COUNTIF([3]经验升级表!$C:$C,"&lt;="&amp;SUMIFS($AB$4:AB963,$C$4:C963,C963))</f>
        <v>0</v>
      </c>
      <c r="AB963" s="77">
        <f>IFERROR(INDEX([1]怪物表!$U:$U,MATCH(G963,[1]怪物表!$A:$A,0),1)*S963/U963,0)*AC963</f>
        <v>0</v>
      </c>
      <c r="AC963" s="77">
        <f t="shared" si="91"/>
        <v>1</v>
      </c>
      <c r="AD963" s="77">
        <f>IFERROR(INDEX([1]怪物表!$J:$J,MATCH(G963,[1]怪物表!$A:$A,0),1),0)*AE963</f>
        <v>0</v>
      </c>
      <c r="AE963" s="77">
        <f t="shared" si="92"/>
        <v>0</v>
      </c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</row>
    <row r="964" spans="1:46" x14ac:dyDescent="0.45">
      <c r="A964" s="4"/>
      <c r="B964" s="7">
        <v>301002</v>
      </c>
      <c r="C964" s="6" t="s">
        <v>63</v>
      </c>
      <c r="D964" s="4" t="s">
        <v>122</v>
      </c>
      <c r="E964" s="4">
        <v>10</v>
      </c>
      <c r="F964" s="4" t="s">
        <v>30</v>
      </c>
      <c r="G964" s="4">
        <f>IF(I964="",SUMIFS([1]怪物表!$A:$A,[1]怪物表!$B:$B,C964,[1]怪物表!$C:$C,D964),"")</f>
        <v>130102</v>
      </c>
      <c r="H964" s="8" t="str">
        <f>IF(G964="","",INDEX([1]怪物表!$C:$C,MATCH(G964,[1]怪物表!$A:$A,0)))</f>
        <v>小狼</v>
      </c>
      <c r="I964" s="4"/>
      <c r="J964" s="4" t="str">
        <f>IF(I964="","",INDEX([1]怪物阵型表!$B:$B,MATCH(I964,[1]怪物阵型表!$A:$A,0)))</f>
        <v/>
      </c>
      <c r="K964" s="4"/>
      <c r="L964" s="4"/>
      <c r="M964" s="4"/>
      <c r="N964" s="4"/>
      <c r="O964" s="4" t="str">
        <f>IF(N964="","",INDEX([2]物品表!$B:$B,MATCH(N964,[2]物品表!$A:$A,0)))</f>
        <v/>
      </c>
      <c r="P964" s="4"/>
      <c r="Q964" s="7" t="s">
        <v>31</v>
      </c>
      <c r="R964" s="7" t="s">
        <v>29</v>
      </c>
      <c r="S964" s="9">
        <f>INDEX('#怪物刷新配置索引'!$E:$E,MATCH(E964&amp;"-"&amp;F964,'#怪物刷新配置索引'!$D:$D,0),1)</f>
        <v>1</v>
      </c>
      <c r="T964" s="4"/>
      <c r="U964" s="9">
        <f>INDEX('#怪物刷新配置索引'!$F:$F,MATCH(E964&amp;"-"&amp;F964,'#怪物刷新配置索引'!$D:$D,0),1)</f>
        <v>3</v>
      </c>
      <c r="V964" s="4" t="str">
        <f t="shared" si="125"/>
        <v/>
      </c>
      <c r="W964" s="4"/>
      <c r="X964" s="4"/>
      <c r="Y964" s="4"/>
      <c r="Z964" s="28"/>
      <c r="AA964" s="77">
        <f>COUNTIF([3]经验升级表!$C:$C,"&lt;="&amp;SUMIFS($AB$4:AB964,$C$4:C964,C964))</f>
        <v>0</v>
      </c>
      <c r="AB964" s="77">
        <f>IFERROR(INDEX([1]怪物表!$U:$U,MATCH(G964,[1]怪物表!$A:$A,0),1)*S964/U964,0)*AC964</f>
        <v>0</v>
      </c>
      <c r="AC964" s="77">
        <f t="shared" si="91"/>
        <v>30</v>
      </c>
      <c r="AD964" s="77">
        <f>IFERROR(INDEX([1]怪物表!$J:$J,MATCH(G964,[1]怪物表!$A:$A,0),1),0)*AE964</f>
        <v>10</v>
      </c>
      <c r="AE964" s="77">
        <f t="shared" si="92"/>
        <v>10</v>
      </c>
    </row>
    <row r="965" spans="1:46" x14ac:dyDescent="0.45">
      <c r="A965" s="4"/>
      <c r="B965" s="7">
        <v>301003</v>
      </c>
      <c r="C965" s="6" t="s">
        <v>63</v>
      </c>
      <c r="D965" s="4" t="s">
        <v>123</v>
      </c>
      <c r="E965" s="4">
        <v>10</v>
      </c>
      <c r="F965" s="4" t="s">
        <v>30</v>
      </c>
      <c r="G965" s="4">
        <f>IF(I965="",SUMIFS([1]怪物表!$A:$A,[1]怪物表!$B:$B,C965,[1]怪物表!$C:$C,D965),"")</f>
        <v>130105</v>
      </c>
      <c r="H965" s="8" t="str">
        <f>IF(G965="","",INDEX([1]怪物表!$C:$C,MATCH(G965,[1]怪物表!$A:$A,0)))</f>
        <v>弓兵1</v>
      </c>
      <c r="I965" s="4"/>
      <c r="J965" s="4" t="str">
        <f>IF(I965="","",INDEX([1]怪物阵型表!$B:$B,MATCH(I965,[1]怪物阵型表!$A:$A,0)))</f>
        <v/>
      </c>
      <c r="K965" s="4"/>
      <c r="L965" s="4"/>
      <c r="M965" s="4"/>
      <c r="N965" s="4"/>
      <c r="O965" s="4" t="str">
        <f>IF(N965="","",INDEX([2]物品表!$B:$B,MATCH(N965,[2]物品表!$A:$A,0)))</f>
        <v/>
      </c>
      <c r="P965" s="4"/>
      <c r="Q965" s="7" t="s">
        <v>31</v>
      </c>
      <c r="R965" s="7" t="s">
        <v>29</v>
      </c>
      <c r="S965" s="9">
        <f>INDEX('#怪物刷新配置索引'!$E:$E,MATCH(E965&amp;"-"&amp;F965,'#怪物刷新配置索引'!$D:$D,0),1)</f>
        <v>1</v>
      </c>
      <c r="T965" s="4"/>
      <c r="U965" s="9">
        <f>INDEX('#怪物刷新配置索引'!$F:$F,MATCH(E965&amp;"-"&amp;F965,'#怪物刷新配置索引'!$D:$D,0),1)</f>
        <v>3</v>
      </c>
      <c r="V965" s="4" t="str">
        <f t="shared" ref="V965" si="126">IF(W965=1,"TID_Survivor_Notice_Occur_2",IF(W965=2,"TID_Survivor_Notice_Occur_1",""))</f>
        <v/>
      </c>
      <c r="W965" s="4"/>
      <c r="X965" s="4"/>
      <c r="Y965" s="4"/>
      <c r="Z965" s="28"/>
      <c r="AA965" s="77">
        <f>COUNTIF([3]经验升级表!$C:$C,"&lt;="&amp;SUMIFS($AB$4:AB965,$C$4:C965,C965))</f>
        <v>0</v>
      </c>
      <c r="AB965" s="77">
        <f>IFERROR(INDEX([1]怪物表!$U:$U,MATCH(G965,[1]怪物表!$A:$A,0),1)*S965/U965,0)*AC965</f>
        <v>0</v>
      </c>
      <c r="AC965" s="77">
        <f t="shared" si="91"/>
        <v>30</v>
      </c>
      <c r="AD965" s="77">
        <f>IFERROR(INDEX([1]怪物表!$J:$J,MATCH(G965,[1]怪物表!$A:$A,0),1),0)*AE965</f>
        <v>10</v>
      </c>
      <c r="AE965" s="77">
        <f t="shared" si="92"/>
        <v>10</v>
      </c>
    </row>
    <row r="966" spans="1:46" x14ac:dyDescent="0.45">
      <c r="A966" s="4"/>
      <c r="B966" s="7">
        <v>301004</v>
      </c>
      <c r="C966" s="6" t="s">
        <v>63</v>
      </c>
      <c r="D966" s="4" t="s">
        <v>124</v>
      </c>
      <c r="E966" s="4">
        <v>10</v>
      </c>
      <c r="F966" s="4" t="s">
        <v>43</v>
      </c>
      <c r="G966" s="4">
        <f>IF(I966="",SUMIFS([1]怪物表!$A:$A,[1]怪物表!$B:$B,C966,[1]怪物表!$C:$C,D966),"")</f>
        <v>130103</v>
      </c>
      <c r="H966" s="8" t="str">
        <f>IF(G966="","",INDEX([1]怪物表!$C:$C,MATCH(G966,[1]怪物表!$A:$A,0)))</f>
        <v>鹰</v>
      </c>
      <c r="I966" s="4"/>
      <c r="J966" s="4" t="str">
        <f>IF(I966="","",INDEX([1]怪物阵型表!$B:$B,MATCH(I966,[1]怪物阵型表!$A:$A,0)))</f>
        <v/>
      </c>
      <c r="K966" s="4"/>
      <c r="L966" s="4"/>
      <c r="M966" s="4"/>
      <c r="N966" s="4"/>
      <c r="O966" s="4" t="str">
        <f>IF(N966="","",INDEX([2]物品表!$B:$B,MATCH(N966,[2]物品表!$A:$A,0)))</f>
        <v/>
      </c>
      <c r="P966" s="4"/>
      <c r="Q966" s="7" t="s">
        <v>31</v>
      </c>
      <c r="R966" s="7" t="s">
        <v>29</v>
      </c>
      <c r="S966" s="9">
        <f>INDEX('#怪物刷新配置索引'!$E:$E,MATCH(E966&amp;"-"&amp;F966,'#怪物刷新配置索引'!$D:$D,0),1)</f>
        <v>1</v>
      </c>
      <c r="T966" s="4"/>
      <c r="U966" s="9">
        <f>INDEX('#怪物刷新配置索引'!$F:$F,MATCH(E966&amp;"-"&amp;F966,'#怪物刷新配置索引'!$D:$D,0),1)</f>
        <v>3</v>
      </c>
      <c r="V966" s="4" t="str">
        <f t="shared" si="125"/>
        <v/>
      </c>
      <c r="W966" s="4"/>
      <c r="X966" s="4"/>
      <c r="Y966" s="4"/>
      <c r="Z966" s="28"/>
      <c r="AA966" s="77">
        <f>COUNTIF([3]经验升级表!$C:$C,"&lt;="&amp;SUMIFS($AB$4:AB966,$C$4:C966,C966))</f>
        <v>0</v>
      </c>
      <c r="AB966" s="77">
        <f>IFERROR(INDEX([1]怪物表!$U:$U,MATCH(G966,[1]怪物表!$A:$A,0),1)*S966/U966,0)*AC966</f>
        <v>0</v>
      </c>
      <c r="AC966" s="77">
        <f t="shared" si="91"/>
        <v>30</v>
      </c>
      <c r="AD966" s="77">
        <f>IFERROR(INDEX([1]怪物表!$J:$J,MATCH(G966,[1]怪物表!$A:$A,0),1),0)*AE966</f>
        <v>10</v>
      </c>
      <c r="AE966" s="77">
        <f t="shared" si="92"/>
        <v>10</v>
      </c>
    </row>
    <row r="967" spans="1:46" x14ac:dyDescent="0.45">
      <c r="A967" s="4"/>
      <c r="B967" s="7">
        <v>301005</v>
      </c>
      <c r="C967" s="6" t="s">
        <v>63</v>
      </c>
      <c r="D967" s="4" t="s">
        <v>124</v>
      </c>
      <c r="E967" s="4">
        <v>30</v>
      </c>
      <c r="F967" s="4" t="s">
        <v>43</v>
      </c>
      <c r="G967" s="4">
        <f>IF(I967="",SUMIFS([1]怪物表!$A:$A,[1]怪物表!$B:$B,C967,[1]怪物表!$C:$C,D967),"")</f>
        <v>130103</v>
      </c>
      <c r="H967" s="8" t="str">
        <f>IF(G967="","",INDEX([1]怪物表!$C:$C,MATCH(G967,[1]怪物表!$A:$A,0)))</f>
        <v>鹰</v>
      </c>
      <c r="I967" s="4"/>
      <c r="J967" s="4" t="str">
        <f>IF(I967="","",INDEX([1]怪物阵型表!$B:$B,MATCH(I967,[1]怪物阵型表!$A:$A,0)))</f>
        <v/>
      </c>
      <c r="K967" s="4"/>
      <c r="L967" s="4"/>
      <c r="M967" s="4"/>
      <c r="N967" s="4"/>
      <c r="O967" s="4" t="str">
        <f>IF(N967="","",INDEX([2]物品表!$B:$B,MATCH(N967,[2]物品表!$A:$A,0)))</f>
        <v/>
      </c>
      <c r="P967" s="4"/>
      <c r="Q967" s="7" t="s">
        <v>31</v>
      </c>
      <c r="R967" s="7" t="s">
        <v>29</v>
      </c>
      <c r="S967" s="9">
        <f>INDEX('#怪物刷新配置索引'!$E:$E,MATCH(E967&amp;"-"&amp;F967,'#怪物刷新配置索引'!$D:$D,0),1)</f>
        <v>1</v>
      </c>
      <c r="T967" s="4"/>
      <c r="U967" s="9">
        <f>INDEX('#怪物刷新配置索引'!$F:$F,MATCH(E967&amp;"-"&amp;F967,'#怪物刷新配置索引'!$D:$D,0),1)</f>
        <v>1</v>
      </c>
      <c r="V967" s="4" t="str">
        <f t="shared" si="125"/>
        <v/>
      </c>
      <c r="W967" s="4"/>
      <c r="X967" s="4"/>
      <c r="Y967" s="4"/>
      <c r="Z967" s="28"/>
      <c r="AA967" s="77">
        <f>COUNTIF([3]经验升级表!$C:$C,"&lt;="&amp;SUMIFS($AB$4:AB967,$C$4:C967,C967))</f>
        <v>0</v>
      </c>
      <c r="AB967" s="77">
        <f>IFERROR(INDEX([1]怪物表!$U:$U,MATCH(G967,[1]怪物表!$A:$A,0),1)*S967/U967,0)*AC967</f>
        <v>0</v>
      </c>
      <c r="AC967" s="77">
        <f t="shared" si="91"/>
        <v>30</v>
      </c>
      <c r="AD967" s="77">
        <f>IFERROR(INDEX([1]怪物表!$J:$J,MATCH(G967,[1]怪物表!$A:$A,0),1),0)*AE967</f>
        <v>30</v>
      </c>
      <c r="AE967" s="77">
        <f t="shared" si="92"/>
        <v>30</v>
      </c>
    </row>
    <row r="968" spans="1:46" s="46" customFormat="1" x14ac:dyDescent="0.45">
      <c r="A968" s="20"/>
      <c r="B968" s="21">
        <v>301006</v>
      </c>
      <c r="C968" s="22" t="s">
        <v>63</v>
      </c>
      <c r="D968" s="20" t="s">
        <v>126</v>
      </c>
      <c r="E968" s="21"/>
      <c r="F968" s="20">
        <v>60</v>
      </c>
      <c r="G968" s="20">
        <f>IF(I968="",SUMIFS([1]怪物表!$A:$A,[1]怪物表!$B:$B,C968,[1]怪物表!$C:$C,D968),"")</f>
        <v>130109</v>
      </c>
      <c r="H968" s="23" t="str">
        <f>IF(G968="","",INDEX([1]怪物表!$C:$C,MATCH(G968,[1]怪物表!$A:$A,0)))</f>
        <v>大象</v>
      </c>
      <c r="I968" s="20" t="s">
        <v>54</v>
      </c>
      <c r="J968" s="20" t="str">
        <f>IF(I968="","",INDEX([1]怪物阵型表!$B:$B,MATCH(I968,[1]怪物阵型表!$A:$A,0)))</f>
        <v/>
      </c>
      <c r="K968" s="20"/>
      <c r="L968" s="20"/>
      <c r="M968" s="20"/>
      <c r="N968" s="20"/>
      <c r="O968" s="20" t="str">
        <f>IF(N968="","",INDEX([2]物品表!$B:$B,MATCH(N968,[2]物品表!$A:$A,0)))</f>
        <v/>
      </c>
      <c r="P968" s="20"/>
      <c r="Q968" s="21" t="s">
        <v>120</v>
      </c>
      <c r="R968" s="21" t="s">
        <v>29</v>
      </c>
      <c r="S968" s="24">
        <v>1</v>
      </c>
      <c r="T968" s="20"/>
      <c r="U968" s="24">
        <v>0</v>
      </c>
      <c r="V968" s="20" t="str">
        <f t="shared" si="125"/>
        <v/>
      </c>
      <c r="W968" s="20"/>
      <c r="X968" s="20"/>
      <c r="Y968" s="20"/>
      <c r="Z968" s="79"/>
      <c r="AA968" s="77">
        <f>COUNTIF([3]经验升级表!$C:$C,"&lt;="&amp;SUMIFS($AB$4:AB968,$C$4:C968,C968))</f>
        <v>0</v>
      </c>
      <c r="AB968" s="77">
        <f>IFERROR(INDEX([1]怪物表!$U:$U,MATCH(G968,[1]怪物表!$A:$A,0),1)*S968/U968,0)*AC968</f>
        <v>0</v>
      </c>
      <c r="AC968" s="77">
        <f t="shared" si="91"/>
        <v>1</v>
      </c>
      <c r="AD968" s="77">
        <f>IFERROR(INDEX([1]怪物表!$J:$J,MATCH(G968,[1]怪物表!$A:$A,0),1),0)*AE968</f>
        <v>0</v>
      </c>
      <c r="AE968" s="77">
        <f t="shared" si="92"/>
        <v>0</v>
      </c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</row>
    <row r="969" spans="1:46" x14ac:dyDescent="0.45">
      <c r="A969" s="4"/>
      <c r="B969" s="7">
        <v>301007</v>
      </c>
      <c r="C969" s="6" t="s">
        <v>63</v>
      </c>
      <c r="D969" s="4"/>
      <c r="E969" s="7"/>
      <c r="F969" s="4">
        <v>60</v>
      </c>
      <c r="G969" s="4" t="str">
        <f>IF(I969="",SUMIFS([1]怪物表!$A:$A,[1]怪物表!$B:$B,C969,[1]怪物表!$C:$C,D969),"")</f>
        <v/>
      </c>
      <c r="H969" s="8" t="str">
        <f>IF(G969="","",INDEX([1]怪物表!$C:$C,MATCH(G969,[1]怪物表!$A:$A,0)))</f>
        <v/>
      </c>
      <c r="I969" s="4">
        <v>300108</v>
      </c>
      <c r="J969" s="4" t="str">
        <f>IF(I969="","",INDEX([1]怪物阵型表!$B:$B,MATCH(I969,[1]怪物阵型表!$A:$A,0)))</f>
        <v>怪物群阵型</v>
      </c>
      <c r="K969" s="4"/>
      <c r="L969" s="4"/>
      <c r="M969" s="4"/>
      <c r="N969" s="4"/>
      <c r="O969" s="4" t="str">
        <f>IF(N969="","",INDEX([2]物品表!$B:$B,MATCH(N969,[2]物品表!$A:$A,0)))</f>
        <v/>
      </c>
      <c r="P969" s="4"/>
      <c r="Q969" s="7" t="s">
        <v>109</v>
      </c>
      <c r="R969" s="7" t="s">
        <v>29</v>
      </c>
      <c r="S969" s="9">
        <v>1</v>
      </c>
      <c r="T969" s="4"/>
      <c r="U969" s="9">
        <v>0</v>
      </c>
      <c r="V969" s="4" t="str">
        <f t="shared" si="125"/>
        <v/>
      </c>
      <c r="W969" s="4"/>
      <c r="X969" s="4"/>
      <c r="Y969" s="4"/>
      <c r="Z969" s="28"/>
      <c r="AA969" s="77">
        <f>COUNTIF([3]经验升级表!$C:$C,"&lt;="&amp;SUMIFS($AB$4:AB969,$C$4:C969,C969))</f>
        <v>0</v>
      </c>
      <c r="AB969" s="77">
        <f>IFERROR(INDEX([1]怪物表!$U:$U,MATCH(G969,[1]怪物表!$A:$A,0),1)*S969/U969,0)*AC969</f>
        <v>0</v>
      </c>
      <c r="AC969" s="77">
        <f t="shared" si="91"/>
        <v>1</v>
      </c>
      <c r="AD969" s="77">
        <f>IFERROR(INDEX([1]怪物表!$J:$J,MATCH(G969,[1]怪物表!$A:$A,0),1),0)*AE969</f>
        <v>0</v>
      </c>
      <c r="AE969" s="77">
        <f t="shared" si="92"/>
        <v>0</v>
      </c>
    </row>
    <row r="970" spans="1:46" x14ac:dyDescent="0.45">
      <c r="A970" s="4"/>
      <c r="B970" s="7">
        <v>301008</v>
      </c>
      <c r="C970" s="6" t="s">
        <v>63</v>
      </c>
      <c r="D970" s="4" t="s">
        <v>124</v>
      </c>
      <c r="E970" s="7">
        <v>60</v>
      </c>
      <c r="F970" s="4" t="s">
        <v>32</v>
      </c>
      <c r="G970" s="4">
        <f>IF(I970="",SUMIFS([1]怪物表!$A:$A,[1]怪物表!$B:$B,C970,[1]怪物表!$C:$C,D970),"")</f>
        <v>130103</v>
      </c>
      <c r="H970" s="8" t="str">
        <f>IF(G970="","",INDEX([1]怪物表!$C:$C,MATCH(G970,[1]怪物表!$A:$A,0)))</f>
        <v>鹰</v>
      </c>
      <c r="I970" s="4"/>
      <c r="J970" s="4" t="str">
        <f>IF(I970="","",INDEX([1]怪物阵型表!$B:$B,MATCH(I970,[1]怪物阵型表!$A:$A,0)))</f>
        <v/>
      </c>
      <c r="K970" s="4"/>
      <c r="L970" s="4"/>
      <c r="M970" s="4"/>
      <c r="N970" s="4"/>
      <c r="O970" s="4" t="str">
        <f>IF(N970="","",INDEX([2]物品表!$B:$B,MATCH(N970,[2]物品表!$A:$A,0)))</f>
        <v/>
      </c>
      <c r="P970" s="4"/>
      <c r="Q970" s="7" t="s">
        <v>31</v>
      </c>
      <c r="R970" s="7" t="s">
        <v>29</v>
      </c>
      <c r="S970" s="9">
        <f>INDEX('#怪物刷新配置索引'!$E:$E,MATCH(E970&amp;"-"&amp;F970,'#怪物刷新配置索引'!$D:$D,0),1)</f>
        <v>2</v>
      </c>
      <c r="T970" s="4"/>
      <c r="U970" s="9">
        <f>INDEX('#怪物刷新配置索引'!$F:$F,MATCH(E970&amp;"-"&amp;F970,'#怪物刷新配置索引'!$D:$D,0),1)</f>
        <v>1</v>
      </c>
      <c r="V970" s="4" t="str">
        <f t="shared" si="125"/>
        <v/>
      </c>
      <c r="W970" s="4"/>
      <c r="X970" s="4"/>
      <c r="Y970" s="4"/>
      <c r="Z970" s="28"/>
      <c r="AA970" s="77">
        <f>COUNTIF([3]经验升级表!$C:$C,"&lt;="&amp;SUMIFS($AB$4:AB970,$C$4:C970,C970))</f>
        <v>0</v>
      </c>
      <c r="AB970" s="77">
        <f>IFERROR(INDEX([1]怪物表!$U:$U,MATCH(G970,[1]怪物表!$A:$A,0),1)*S970/U970,0)*AC970</f>
        <v>0</v>
      </c>
      <c r="AC970" s="77">
        <f t="shared" si="91"/>
        <v>30</v>
      </c>
      <c r="AD970" s="77">
        <f>IFERROR(INDEX([1]怪物表!$J:$J,MATCH(G970,[1]怪物表!$A:$A,0),1),0)*AE970</f>
        <v>60</v>
      </c>
      <c r="AE970" s="77">
        <f t="shared" si="92"/>
        <v>60</v>
      </c>
    </row>
    <row r="971" spans="1:46" x14ac:dyDescent="0.45">
      <c r="A971" s="4"/>
      <c r="B971" s="7">
        <v>301009</v>
      </c>
      <c r="C971" s="6" t="s">
        <v>63</v>
      </c>
      <c r="D971" s="4" t="s">
        <v>125</v>
      </c>
      <c r="E971" s="7">
        <v>30</v>
      </c>
      <c r="F971" s="4" t="s">
        <v>58</v>
      </c>
      <c r="G971" s="4">
        <f>IF(I971="",SUMIFS([1]怪物表!$A:$A,[1]怪物表!$B:$B,C971,[1]怪物表!$C:$C,D971),"")</f>
        <v>130104</v>
      </c>
      <c r="H971" s="8" t="str">
        <f>IF(G971="","",INDEX([1]怪物表!$C:$C,MATCH(G971,[1]怪物表!$A:$A,0)))</f>
        <v>小熊</v>
      </c>
      <c r="I971" s="4"/>
      <c r="J971" s="4" t="str">
        <f>IF(I971="","",INDEX([1]怪物阵型表!$B:$B,MATCH(I971,[1]怪物阵型表!$A:$A,0)))</f>
        <v/>
      </c>
      <c r="K971" s="4"/>
      <c r="L971" s="4"/>
      <c r="M971" s="4"/>
      <c r="N971" s="4"/>
      <c r="O971" s="4" t="str">
        <f>IF(N971="","",INDEX([2]物品表!$B:$B,MATCH(N971,[2]物品表!$A:$A,0)))</f>
        <v/>
      </c>
      <c r="P971" s="4"/>
      <c r="Q971" s="7" t="s">
        <v>31</v>
      </c>
      <c r="R971" s="7" t="s">
        <v>29</v>
      </c>
      <c r="S971" s="9">
        <f>INDEX('#怪物刷新配置索引'!$E:$E,MATCH(E971&amp;"-"&amp;F971,'#怪物刷新配置索引'!$D:$D,0),1)</f>
        <v>2</v>
      </c>
      <c r="T971" s="4"/>
      <c r="U971" s="9">
        <f>INDEX('#怪物刷新配置索引'!$F:$F,MATCH(E971&amp;"-"&amp;F971,'#怪物刷新配置索引'!$D:$D,0),1)</f>
        <v>2</v>
      </c>
      <c r="V971" s="4" t="str">
        <f t="shared" si="125"/>
        <v/>
      </c>
      <c r="W971" s="4"/>
      <c r="X971" s="4"/>
      <c r="Y971" s="4"/>
      <c r="Z971" s="28"/>
      <c r="AA971" s="77">
        <f>COUNTIF([3]经验升级表!$C:$C,"&lt;="&amp;SUMIFS($AB$4:AB971,$C$4:C971,C971))</f>
        <v>0</v>
      </c>
      <c r="AB971" s="77">
        <f>IFERROR(INDEX([1]怪物表!$U:$U,MATCH(G971,[1]怪物表!$A:$A,0),1)*S971/U971,0)*AC971</f>
        <v>0</v>
      </c>
      <c r="AC971" s="77">
        <f t="shared" si="91"/>
        <v>30</v>
      </c>
      <c r="AD971" s="77">
        <f>IFERROR(INDEX([1]怪物表!$J:$J,MATCH(G971,[1]怪物表!$A:$A,0),1),0)*AE971</f>
        <v>30</v>
      </c>
      <c r="AE971" s="77">
        <f t="shared" si="92"/>
        <v>30</v>
      </c>
    </row>
    <row r="972" spans="1:46" x14ac:dyDescent="0.45">
      <c r="A972" s="4"/>
      <c r="B972" s="7">
        <v>301010</v>
      </c>
      <c r="C972" s="6" t="s">
        <v>63</v>
      </c>
      <c r="D972" s="4" t="s">
        <v>125</v>
      </c>
      <c r="E972" s="7">
        <v>90</v>
      </c>
      <c r="F972" s="4" t="s">
        <v>58</v>
      </c>
      <c r="G972" s="4">
        <f>IF(I972="",SUMIFS([1]怪物表!$A:$A,[1]怪物表!$B:$B,C972,[1]怪物表!$C:$C,D972),"")</f>
        <v>130104</v>
      </c>
      <c r="H972" s="8" t="str">
        <f>IF(G972="","",INDEX([1]怪物表!$C:$C,MATCH(G972,[1]怪物表!$A:$A,0)))</f>
        <v>小熊</v>
      </c>
      <c r="I972" s="4"/>
      <c r="J972" s="4" t="str">
        <f>IF(I972="","",INDEX([1]怪物阵型表!$B:$B,MATCH(I972,[1]怪物阵型表!$A:$A,0)))</f>
        <v/>
      </c>
      <c r="K972" s="4"/>
      <c r="L972" s="4"/>
      <c r="M972" s="4"/>
      <c r="N972" s="4"/>
      <c r="O972" s="4" t="str">
        <f>IF(N972="","",INDEX([2]物品表!$B:$B,MATCH(N972,[2]物品表!$A:$A,0)))</f>
        <v/>
      </c>
      <c r="P972" s="4"/>
      <c r="Q972" s="7" t="s">
        <v>31</v>
      </c>
      <c r="R972" s="7" t="s">
        <v>29</v>
      </c>
      <c r="S972" s="9">
        <f>INDEX('#怪物刷新配置索引'!$E:$E,MATCH(E972&amp;"-"&amp;F972,'#怪物刷新配置索引'!$D:$D,0),1)</f>
        <v>3</v>
      </c>
      <c r="T972" s="4"/>
      <c r="U972" s="9">
        <f>INDEX('#怪物刷新配置索引'!$F:$F,MATCH(E972&amp;"-"&amp;F972,'#怪物刷新配置索引'!$D:$D,0),1)</f>
        <v>1</v>
      </c>
      <c r="V972" s="4" t="str">
        <f t="shared" ref="V972" si="127">IF(W972=1,"TID_Survivor_Notice_Occur_2",IF(W972=2,"TID_Survivor_Notice_Occur_1",""))</f>
        <v/>
      </c>
      <c r="W972" s="4"/>
      <c r="X972" s="4"/>
      <c r="Y972" s="4"/>
      <c r="Z972" s="28"/>
      <c r="AA972" s="77">
        <f>COUNTIF([3]经验升级表!$C:$C,"&lt;="&amp;SUMIFS($AB$4:AB972,$C$4:C972,C972))</f>
        <v>0</v>
      </c>
      <c r="AB972" s="77">
        <f>IFERROR(INDEX([1]怪物表!$U:$U,MATCH(G972,[1]怪物表!$A:$A,0),1)*S972/U972,0)*AC972</f>
        <v>0</v>
      </c>
      <c r="AC972" s="77">
        <f t="shared" si="91"/>
        <v>30</v>
      </c>
      <c r="AD972" s="77">
        <f>IFERROR(INDEX([1]怪物表!$J:$J,MATCH(G972,[1]怪物表!$A:$A,0),1),0)*AE972</f>
        <v>90</v>
      </c>
      <c r="AE972" s="77">
        <f t="shared" si="92"/>
        <v>90</v>
      </c>
    </row>
    <row r="973" spans="1:46" x14ac:dyDescent="0.45">
      <c r="A973" s="4"/>
      <c r="B973" s="7">
        <v>301011</v>
      </c>
      <c r="C973" s="6" t="s">
        <v>63</v>
      </c>
      <c r="D973" s="4" t="s">
        <v>123</v>
      </c>
      <c r="E973" s="7">
        <v>10</v>
      </c>
      <c r="F973" s="4" t="s">
        <v>58</v>
      </c>
      <c r="G973" s="4">
        <f>IF(I973="",SUMIFS([1]怪物表!$A:$A,[1]怪物表!$B:$B,C973,[1]怪物表!$C:$C,D973),"")</f>
        <v>130105</v>
      </c>
      <c r="H973" s="8" t="str">
        <f>IF(G973="","",INDEX([1]怪物表!$C:$C,MATCH(G973,[1]怪物表!$A:$A,0)))</f>
        <v>弓兵1</v>
      </c>
      <c r="I973" s="4"/>
      <c r="J973" s="4" t="str">
        <f>IF(I973="","",INDEX([1]怪物阵型表!$B:$B,MATCH(I973,[1]怪物阵型表!$A:$A,0)))</f>
        <v/>
      </c>
      <c r="K973" s="4"/>
      <c r="L973" s="4"/>
      <c r="M973" s="4"/>
      <c r="N973" s="4"/>
      <c r="O973" s="4" t="str">
        <f>IF(N973="","",INDEX([2]物品表!$B:$B,MATCH(N973,[2]物品表!$A:$A,0)))</f>
        <v/>
      </c>
      <c r="P973" s="4"/>
      <c r="Q973" s="7" t="s">
        <v>31</v>
      </c>
      <c r="R973" s="7" t="s">
        <v>29</v>
      </c>
      <c r="S973" s="9">
        <f>INDEX('#怪物刷新配置索引'!$E:$E,MATCH(E973&amp;"-"&amp;F973,'#怪物刷新配置索引'!$D:$D,0),1)</f>
        <v>2</v>
      </c>
      <c r="T973" s="4"/>
      <c r="U973" s="9">
        <f>INDEX('#怪物刷新配置索引'!$F:$F,MATCH(E973&amp;"-"&amp;F973,'#怪物刷新配置索引'!$D:$D,0),1)</f>
        <v>6</v>
      </c>
      <c r="V973" s="4" t="str">
        <f t="shared" si="125"/>
        <v/>
      </c>
      <c r="W973" s="4"/>
      <c r="X973" s="4"/>
      <c r="Y973" s="4"/>
      <c r="Z973" s="28"/>
      <c r="AA973" s="77">
        <f>COUNTIF([3]经验升级表!$C:$C,"&lt;="&amp;SUMIFS($AB$4:AB973,$C$4:C973,C973))</f>
        <v>0</v>
      </c>
      <c r="AB973" s="77">
        <f>IFERROR(INDEX([1]怪物表!$U:$U,MATCH(G973,[1]怪物表!$A:$A,0),1)*S973/U973,0)*AC973</f>
        <v>0</v>
      </c>
      <c r="AC973" s="77">
        <f t="shared" si="91"/>
        <v>30</v>
      </c>
      <c r="AD973" s="77">
        <f>IFERROR(INDEX([1]怪物表!$J:$J,MATCH(G973,[1]怪物表!$A:$A,0),1),0)*AE973</f>
        <v>10</v>
      </c>
      <c r="AE973" s="77">
        <f t="shared" si="92"/>
        <v>10</v>
      </c>
    </row>
    <row r="974" spans="1:46" x14ac:dyDescent="0.45">
      <c r="A974" s="4"/>
      <c r="B974" s="7">
        <v>301012</v>
      </c>
      <c r="C974" s="6" t="s">
        <v>63</v>
      </c>
      <c r="D974" s="4" t="s">
        <v>125</v>
      </c>
      <c r="E974" s="7">
        <v>60</v>
      </c>
      <c r="F974" s="4" t="s">
        <v>38</v>
      </c>
      <c r="G974" s="4">
        <f>SUMIFS([1]怪物表!$A:$A,[1]怪物表!$B:$B,C974,[1]怪物表!$C:$C,D974)</f>
        <v>130104</v>
      </c>
      <c r="H974" s="8" t="str">
        <f>IF(G974="","",INDEX([1]怪物表!$C:$C,MATCH(G974,[1]怪物表!$A:$A,0)))</f>
        <v>小熊</v>
      </c>
      <c r="I974" s="4"/>
      <c r="J974" s="4" t="str">
        <f>IF(I974="","",INDEX([1]怪物阵型表!$B:$B,MATCH(I974,[1]怪物阵型表!$A:$A,0)))</f>
        <v/>
      </c>
      <c r="K974" s="4"/>
      <c r="L974" s="4"/>
      <c r="M974" s="4"/>
      <c r="N974" s="4"/>
      <c r="O974" s="4" t="str">
        <f>IF(N974="","",INDEX([2]物品表!$B:$B,MATCH(N974,[2]物品表!$A:$A,0)))</f>
        <v/>
      </c>
      <c r="P974" s="4"/>
      <c r="Q974" s="7" t="s">
        <v>31</v>
      </c>
      <c r="R974" s="7" t="s">
        <v>29</v>
      </c>
      <c r="S974" s="9">
        <f>INDEX('#怪物刷新配置索引'!$E:$E,MATCH(E974&amp;"-"&amp;F974,'#怪物刷新配置索引'!$D:$D,0),1)</f>
        <v>2</v>
      </c>
      <c r="T974" s="4"/>
      <c r="U974" s="9">
        <f>INDEX('#怪物刷新配置索引'!$F:$F,MATCH(E974&amp;"-"&amp;F974,'#怪物刷新配置索引'!$D:$D,0),1)</f>
        <v>1</v>
      </c>
      <c r="V974" s="4" t="str">
        <f t="shared" si="125"/>
        <v/>
      </c>
      <c r="W974" s="4"/>
      <c r="X974" s="4"/>
      <c r="Y974" s="4"/>
      <c r="Z974" s="28"/>
      <c r="AA974" s="77">
        <f>COUNTIF([3]经验升级表!$C:$C,"&lt;="&amp;SUMIFS($AB$4:AB974,$C$4:C974,C974))</f>
        <v>0</v>
      </c>
      <c r="AB974" s="77">
        <f>IFERROR(INDEX([1]怪物表!$U:$U,MATCH(G974,[1]怪物表!$A:$A,0),1)*S974/U974,0)*AC974</f>
        <v>0</v>
      </c>
      <c r="AC974" s="77">
        <f t="shared" si="91"/>
        <v>30</v>
      </c>
      <c r="AD974" s="77">
        <f>IFERROR(INDEX([1]怪物表!$J:$J,MATCH(G974,[1]怪物表!$A:$A,0),1),0)*AE974</f>
        <v>60</v>
      </c>
      <c r="AE974" s="77">
        <f t="shared" si="92"/>
        <v>60</v>
      </c>
    </row>
    <row r="975" spans="1:46" x14ac:dyDescent="0.45">
      <c r="A975" s="4"/>
      <c r="B975" s="7">
        <v>301013</v>
      </c>
      <c r="C975" s="6" t="s">
        <v>63</v>
      </c>
      <c r="D975" s="4" t="s">
        <v>125</v>
      </c>
      <c r="E975" s="7">
        <v>60</v>
      </c>
      <c r="F975" s="4" t="s">
        <v>38</v>
      </c>
      <c r="G975" s="4">
        <f>SUMIFS([1]怪物表!$A:$A,[1]怪物表!$B:$B,C975,[1]怪物表!$C:$C,D975)</f>
        <v>130104</v>
      </c>
      <c r="H975" s="8" t="str">
        <f>IF(G975="","",INDEX([1]怪物表!$C:$C,MATCH(G975,[1]怪物表!$A:$A,0)))</f>
        <v>小熊</v>
      </c>
      <c r="I975" s="4"/>
      <c r="J975" s="4" t="str">
        <f>IF(I975="","",INDEX([1]怪物阵型表!$B:$B,MATCH(I975,[1]怪物阵型表!$A:$A,0)))</f>
        <v/>
      </c>
      <c r="K975" s="4"/>
      <c r="L975" s="4"/>
      <c r="M975" s="4"/>
      <c r="N975" s="4"/>
      <c r="O975" s="4" t="str">
        <f>IF(N975="","",INDEX([2]物品表!$B:$B,MATCH(N975,[2]物品表!$A:$A,0)))</f>
        <v/>
      </c>
      <c r="P975" s="4"/>
      <c r="Q975" s="7" t="s">
        <v>31</v>
      </c>
      <c r="R975" s="7" t="s">
        <v>29</v>
      </c>
      <c r="S975" s="9">
        <f>INDEX('#怪物刷新配置索引'!$E:$E,MATCH(E975&amp;"-"&amp;F975,'#怪物刷新配置索引'!$D:$D,0),1)</f>
        <v>2</v>
      </c>
      <c r="T975" s="4"/>
      <c r="U975" s="9">
        <f>INDEX('#怪物刷新配置索引'!$F:$F,MATCH(E975&amp;"-"&amp;F975,'#怪物刷新配置索引'!$D:$D,0),1)</f>
        <v>1</v>
      </c>
      <c r="V975" s="4" t="str">
        <f t="shared" ref="V975" si="128">IF(W975=1,"TID_Survivor_Notice_Occur_2",IF(W975=2,"TID_Survivor_Notice_Occur_1",""))</f>
        <v/>
      </c>
      <c r="W975" s="4"/>
      <c r="X975" s="4"/>
      <c r="Y975" s="4"/>
      <c r="Z975" s="28"/>
      <c r="AA975" s="77">
        <f>COUNTIF([3]经验升级表!$C:$C,"&lt;="&amp;SUMIFS($AB$4:AB975,$C$4:C975,C975))</f>
        <v>0</v>
      </c>
      <c r="AB975" s="77">
        <f>IFERROR(INDEX([1]怪物表!$U:$U,MATCH(G975,[1]怪物表!$A:$A,0),1)*S975/U975,0)*AC975</f>
        <v>0</v>
      </c>
      <c r="AC975" s="77">
        <f t="shared" si="91"/>
        <v>30</v>
      </c>
      <c r="AD975" s="77">
        <f>IFERROR(INDEX([1]怪物表!$J:$J,MATCH(G975,[1]怪物表!$A:$A,0),1),0)*AE975</f>
        <v>60</v>
      </c>
      <c r="AE975" s="77">
        <f t="shared" si="92"/>
        <v>60</v>
      </c>
    </row>
    <row r="976" spans="1:46" x14ac:dyDescent="0.45">
      <c r="A976" s="4"/>
      <c r="B976" s="7">
        <v>301014</v>
      </c>
      <c r="C976" s="6" t="s">
        <v>63</v>
      </c>
      <c r="D976" s="4" t="s">
        <v>123</v>
      </c>
      <c r="E976" s="7">
        <v>10</v>
      </c>
      <c r="F976" s="4" t="s">
        <v>38</v>
      </c>
      <c r="G976" s="4">
        <f>SUMIFS([1]怪物表!$A:$A,[1]怪物表!$B:$B,C976,[1]怪物表!$C:$C,D976)</f>
        <v>130105</v>
      </c>
      <c r="H976" s="8" t="str">
        <f>IF(G976="","",INDEX([1]怪物表!$C:$C,MATCH(G976,[1]怪物表!$A:$A,0)))</f>
        <v>弓兵1</v>
      </c>
      <c r="I976" s="4"/>
      <c r="J976" s="4" t="str">
        <f>IF(I976="","",INDEX([1]怪物阵型表!$B:$B,MATCH(I976,[1]怪物阵型表!$A:$A,0)))</f>
        <v/>
      </c>
      <c r="K976" s="4"/>
      <c r="L976" s="4"/>
      <c r="M976" s="4"/>
      <c r="N976" s="4"/>
      <c r="O976" s="4" t="str">
        <f>IF(N976="","",INDEX([2]物品表!$B:$B,MATCH(N976,[2]物品表!$A:$A,0)))</f>
        <v/>
      </c>
      <c r="P976" s="4"/>
      <c r="Q976" s="7" t="s">
        <v>31</v>
      </c>
      <c r="R976" s="7" t="s">
        <v>29</v>
      </c>
      <c r="S976" s="9">
        <f>INDEX('#怪物刷新配置索引'!$E:$E,MATCH(E976&amp;"-"&amp;F976,'#怪物刷新配置索引'!$D:$D,0),1)</f>
        <v>2</v>
      </c>
      <c r="T976" s="4"/>
      <c r="U976" s="9">
        <f>INDEX('#怪物刷新配置索引'!$F:$F,MATCH(E976&amp;"-"&amp;F976,'#怪物刷新配置索引'!$D:$D,0),1)</f>
        <v>6</v>
      </c>
      <c r="V976" s="4" t="str">
        <f t="shared" ref="V976:V978" si="129">IF(W976=1,"TID_Survivor_Notice_Occur_2",IF(W976=2,"TID_Survivor_Notice_Occur_1",""))</f>
        <v/>
      </c>
      <c r="W976" s="4"/>
      <c r="X976" s="4"/>
      <c r="Y976" s="4"/>
      <c r="Z976" s="28"/>
      <c r="AA976" s="77">
        <f>COUNTIF([3]经验升级表!$C:$C,"&lt;="&amp;SUMIFS($AB$4:AB976,$C$4:C976,C976))</f>
        <v>0</v>
      </c>
      <c r="AB976" s="77">
        <f>IFERROR(INDEX([1]怪物表!$U:$U,MATCH(G976,[1]怪物表!$A:$A,0),1)*S976/U976,0)*AC976</f>
        <v>0</v>
      </c>
      <c r="AC976" s="77">
        <f t="shared" si="91"/>
        <v>30</v>
      </c>
      <c r="AD976" s="77">
        <f>IFERROR(INDEX([1]怪物表!$J:$J,MATCH(G976,[1]怪物表!$A:$A,0),1),0)*AE976</f>
        <v>10</v>
      </c>
      <c r="AE976" s="77">
        <f t="shared" si="92"/>
        <v>10</v>
      </c>
    </row>
    <row r="977" spans="1:46" s="46" customFormat="1" x14ac:dyDescent="0.45">
      <c r="A977" s="20"/>
      <c r="B977" s="21">
        <v>301015</v>
      </c>
      <c r="C977" s="22" t="s">
        <v>63</v>
      </c>
      <c r="D977" s="20" t="s">
        <v>126</v>
      </c>
      <c r="E977" s="21"/>
      <c r="F977" s="20">
        <v>150</v>
      </c>
      <c r="G977" s="20">
        <f>SUMIFS([1]怪物表!$A:$A,[1]怪物表!$B:$B,C977,[1]怪物表!$C:$C,D977)</f>
        <v>130109</v>
      </c>
      <c r="H977" s="23" t="str">
        <f>IF(G977="","",INDEX([1]怪物表!$C:$C,MATCH(G977,[1]怪物表!$A:$A,0)))</f>
        <v>大象</v>
      </c>
      <c r="I977" s="20" t="s">
        <v>54</v>
      </c>
      <c r="J977" s="20" t="str">
        <f>IF(I977="","",INDEX([1]怪物阵型表!$B:$B,MATCH(I977,[1]怪物阵型表!$A:$A,0)))</f>
        <v/>
      </c>
      <c r="K977" s="20"/>
      <c r="L977" s="20"/>
      <c r="M977" s="20"/>
      <c r="N977" s="20"/>
      <c r="O977" s="20" t="str">
        <f>IF(N977="","",INDEX([2]物品表!$B:$B,MATCH(N977,[2]物品表!$A:$A,0)))</f>
        <v/>
      </c>
      <c r="P977" s="20"/>
      <c r="Q977" s="21" t="s">
        <v>120</v>
      </c>
      <c r="R977" s="21" t="s">
        <v>29</v>
      </c>
      <c r="S977" s="24">
        <v>1</v>
      </c>
      <c r="T977" s="20"/>
      <c r="U977" s="24">
        <v>0</v>
      </c>
      <c r="V977" s="20" t="str">
        <f t="shared" si="129"/>
        <v/>
      </c>
      <c r="W977" s="20"/>
      <c r="X977" s="20"/>
      <c r="Y977" s="20"/>
      <c r="Z977" s="79"/>
      <c r="AA977" s="77">
        <f>COUNTIF([3]经验升级表!$C:$C,"&lt;="&amp;SUMIFS($AB$4:AB977,$C$4:C977,C977))</f>
        <v>0</v>
      </c>
      <c r="AB977" s="77">
        <f>IFERROR(INDEX([1]怪物表!$U:$U,MATCH(G977,[1]怪物表!$A:$A,0),1)*S977/U977,0)*AC977</f>
        <v>0</v>
      </c>
      <c r="AC977" s="77">
        <f t="shared" si="91"/>
        <v>1</v>
      </c>
      <c r="AD977" s="77">
        <f>IFERROR(INDEX([1]怪物表!$J:$J,MATCH(G977,[1]怪物表!$A:$A,0),1),0)*AE977</f>
        <v>0</v>
      </c>
      <c r="AE977" s="77">
        <f t="shared" si="92"/>
        <v>0</v>
      </c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</row>
    <row r="978" spans="1:46" x14ac:dyDescent="0.45">
      <c r="A978" s="4"/>
      <c r="B978" s="7">
        <v>301016</v>
      </c>
      <c r="C978" s="6" t="s">
        <v>63</v>
      </c>
      <c r="D978" s="4"/>
      <c r="E978" s="7"/>
      <c r="F978" s="4">
        <v>160</v>
      </c>
      <c r="G978" s="4" t="str">
        <f>IF(I978="",SUMIFS([1]怪物表!$A:$A,[1]怪物表!$B:$B,C978,[1]怪物表!$C:$C,D978),"")</f>
        <v/>
      </c>
      <c r="H978" s="8" t="str">
        <f>IF(G978="","",INDEX([1]怪物表!$C:$C,MATCH(G978,[1]怪物表!$A:$A,0)))</f>
        <v/>
      </c>
      <c r="I978" s="4">
        <v>300108</v>
      </c>
      <c r="J978" s="4" t="str">
        <f>IF(I978="","",INDEX([1]怪物阵型表!$B:$B,MATCH(I978,[1]怪物阵型表!$A:$A,0)))</f>
        <v>怪物群阵型</v>
      </c>
      <c r="K978" s="4"/>
      <c r="L978" s="4"/>
      <c r="M978" s="4"/>
      <c r="N978" s="4"/>
      <c r="O978" s="4" t="str">
        <f>IF(N978="","",INDEX([2]物品表!$B:$B,MATCH(N978,[2]物品表!$A:$A,0)))</f>
        <v/>
      </c>
      <c r="P978" s="4"/>
      <c r="Q978" s="7" t="s">
        <v>109</v>
      </c>
      <c r="R978" s="7" t="s">
        <v>29</v>
      </c>
      <c r="S978" s="9">
        <v>1</v>
      </c>
      <c r="T978" s="4"/>
      <c r="U978" s="9">
        <v>0</v>
      </c>
      <c r="V978" s="4" t="str">
        <f t="shared" si="129"/>
        <v/>
      </c>
      <c r="W978" s="4"/>
      <c r="X978" s="4"/>
      <c r="Y978" s="4"/>
      <c r="Z978" s="28"/>
      <c r="AA978" s="77">
        <f>COUNTIF([3]经验升级表!$C:$C,"&lt;="&amp;SUMIFS($AB$4:AB978,$C$4:C978,C978))</f>
        <v>0</v>
      </c>
      <c r="AB978" s="77">
        <f>IFERROR(INDEX([1]怪物表!$U:$U,MATCH(G978,[1]怪物表!$A:$A,0),1)*S978/U978,0)*AC978</f>
        <v>0</v>
      </c>
      <c r="AC978" s="77">
        <f t="shared" si="91"/>
        <v>1</v>
      </c>
      <c r="AD978" s="77">
        <f>IFERROR(INDEX([1]怪物表!$J:$J,MATCH(G978,[1]怪物表!$A:$A,0),1),0)*AE978</f>
        <v>0</v>
      </c>
      <c r="AE978" s="77">
        <f t="shared" si="92"/>
        <v>0</v>
      </c>
    </row>
    <row r="979" spans="1:46" x14ac:dyDescent="0.45">
      <c r="A979" s="4"/>
      <c r="B979" s="7">
        <v>301017</v>
      </c>
      <c r="C979" s="6" t="s">
        <v>63</v>
      </c>
      <c r="D979" s="4" t="s">
        <v>122</v>
      </c>
      <c r="E979" s="7">
        <v>20</v>
      </c>
      <c r="F979" s="4" t="s">
        <v>46</v>
      </c>
      <c r="G979" s="4">
        <f>SUMIFS([1]怪物表!$A:$A,[1]怪物表!$B:$B,C979,[1]怪物表!$C:$C,D979)</f>
        <v>130102</v>
      </c>
      <c r="H979" s="8" t="str">
        <f>IF(G979="","",INDEX([1]怪物表!$C:$C,MATCH(G979,[1]怪物表!$A:$A,0)))</f>
        <v>小狼</v>
      </c>
      <c r="I979" s="4"/>
      <c r="J979" s="4" t="str">
        <f>IF(I979="","",INDEX([1]怪物阵型表!$B:$B,MATCH(I979,[1]怪物阵型表!$A:$A,0)))</f>
        <v/>
      </c>
      <c r="K979" s="4"/>
      <c r="L979" s="4"/>
      <c r="M979" s="4"/>
      <c r="N979" s="4"/>
      <c r="O979" s="4" t="str">
        <f>IF(N979="","",INDEX([2]物品表!$B:$B,MATCH(N979,[2]物品表!$A:$A,0)))</f>
        <v/>
      </c>
      <c r="P979" s="4"/>
      <c r="Q979" s="7" t="s">
        <v>31</v>
      </c>
      <c r="R979" s="7" t="s">
        <v>29</v>
      </c>
      <c r="S979" s="9">
        <f>INDEX('#怪物刷新配置索引'!$E:$E,MATCH(E979&amp;"-"&amp;F979,'#怪物刷新配置索引'!$D:$D,0),1)</f>
        <v>2</v>
      </c>
      <c r="T979" s="4"/>
      <c r="U979" s="9">
        <f>INDEX('#怪物刷新配置索引'!$F:$F,MATCH(E979&amp;"-"&amp;F979,'#怪物刷新配置索引'!$D:$D,0),1)</f>
        <v>3</v>
      </c>
      <c r="V979" s="4" t="str">
        <f t="shared" si="125"/>
        <v/>
      </c>
      <c r="W979" s="4"/>
      <c r="X979" s="7"/>
      <c r="Y979" s="4"/>
      <c r="Z979" s="28"/>
      <c r="AA979" s="77">
        <f>COUNTIF([3]经验升级表!$C:$C,"&lt;="&amp;SUMIFS($AB$4:AB979,$C$4:C979,C979))</f>
        <v>0</v>
      </c>
      <c r="AB979" s="77">
        <f>IFERROR(INDEX([1]怪物表!$U:$U,MATCH(G979,[1]怪物表!$A:$A,0),1)*S979/U979,0)*AC979</f>
        <v>0</v>
      </c>
      <c r="AC979" s="77">
        <f t="shared" si="91"/>
        <v>30</v>
      </c>
      <c r="AD979" s="77">
        <f>IFERROR(INDEX([1]怪物表!$J:$J,MATCH(G979,[1]怪物表!$A:$A,0),1),0)*AE979</f>
        <v>20</v>
      </c>
      <c r="AE979" s="77">
        <f t="shared" si="92"/>
        <v>20</v>
      </c>
    </row>
    <row r="980" spans="1:46" x14ac:dyDescent="0.45">
      <c r="A980" s="4"/>
      <c r="B980" s="7">
        <v>301018</v>
      </c>
      <c r="C980" s="6" t="s">
        <v>63</v>
      </c>
      <c r="D980" s="4" t="s">
        <v>122</v>
      </c>
      <c r="E980" s="7">
        <v>60</v>
      </c>
      <c r="F980" s="4" t="s">
        <v>46</v>
      </c>
      <c r="G980" s="4">
        <f>SUMIFS([1]怪物表!$A:$A,[1]怪物表!$B:$B,C980,[1]怪物表!$C:$C,D980)</f>
        <v>130102</v>
      </c>
      <c r="H980" s="8" t="str">
        <f>IF(G980="","",INDEX([1]怪物表!$C:$C,MATCH(G980,[1]怪物表!$A:$A,0)))</f>
        <v>小狼</v>
      </c>
      <c r="I980" s="4"/>
      <c r="J980" s="4" t="str">
        <f>IF(I980="","",INDEX([1]怪物阵型表!$B:$B,MATCH(I980,[1]怪物阵型表!$A:$A,0)))</f>
        <v/>
      </c>
      <c r="K980" s="4"/>
      <c r="L980" s="4"/>
      <c r="M980" s="4"/>
      <c r="N980" s="4"/>
      <c r="O980" s="4" t="str">
        <f>IF(N980="","",INDEX([2]物品表!$B:$B,MATCH(N980,[2]物品表!$A:$A,0)))</f>
        <v/>
      </c>
      <c r="P980" s="4"/>
      <c r="Q980" s="7" t="s">
        <v>31</v>
      </c>
      <c r="R980" s="7" t="s">
        <v>29</v>
      </c>
      <c r="S980" s="9">
        <f>INDEX('#怪物刷新配置索引'!$E:$E,MATCH(E980&amp;"-"&amp;F980,'#怪物刷新配置索引'!$D:$D,0),1)</f>
        <v>2</v>
      </c>
      <c r="T980" s="4"/>
      <c r="U980" s="9">
        <f>INDEX('#怪物刷新配置索引'!$F:$F,MATCH(E980&amp;"-"&amp;F980,'#怪物刷新配置索引'!$D:$D,0),1)</f>
        <v>1</v>
      </c>
      <c r="V980" s="7" t="str">
        <f t="shared" si="125"/>
        <v/>
      </c>
      <c r="W980" s="4"/>
      <c r="X980" s="4"/>
      <c r="Y980" s="4"/>
      <c r="Z980" s="28"/>
      <c r="AA980" s="77">
        <f>COUNTIF([3]经验升级表!$C:$C,"&lt;="&amp;SUMIFS($AB$4:AB980,$C$4:C980,C980))</f>
        <v>0</v>
      </c>
      <c r="AB980" s="77">
        <f>IFERROR(INDEX([1]怪物表!$U:$U,MATCH(G980,[1]怪物表!$A:$A,0),1)*S980/U980,0)*AC980</f>
        <v>0</v>
      </c>
      <c r="AC980" s="77">
        <f t="shared" si="91"/>
        <v>30</v>
      </c>
      <c r="AD980" s="77">
        <f>IFERROR(INDEX([1]怪物表!$J:$J,MATCH(G980,[1]怪物表!$A:$A,0),1),0)*AE980</f>
        <v>60</v>
      </c>
      <c r="AE980" s="77">
        <f t="shared" si="92"/>
        <v>60</v>
      </c>
    </row>
    <row r="981" spans="1:46" x14ac:dyDescent="0.45">
      <c r="A981" s="4"/>
      <c r="B981" s="7">
        <v>301019</v>
      </c>
      <c r="C981" s="6" t="s">
        <v>63</v>
      </c>
      <c r="D981" s="4" t="s">
        <v>122</v>
      </c>
      <c r="E981" s="7">
        <v>60</v>
      </c>
      <c r="F981" s="4" t="s">
        <v>46</v>
      </c>
      <c r="G981" s="4">
        <f>SUMIFS([1]怪物表!$A:$A,[1]怪物表!$B:$B,C981,[1]怪物表!$C:$C,D981)</f>
        <v>130102</v>
      </c>
      <c r="H981" s="8" t="str">
        <f>IF(G981="","",INDEX([1]怪物表!$C:$C,MATCH(G981,[1]怪物表!$A:$A,0)))</f>
        <v>小狼</v>
      </c>
      <c r="I981" s="4"/>
      <c r="J981" s="4" t="str">
        <f>IF(I981="","",INDEX([1]怪物阵型表!$B:$B,MATCH(I981,[1]怪物阵型表!$A:$A,0)))</f>
        <v/>
      </c>
      <c r="K981" s="4"/>
      <c r="L981" s="4"/>
      <c r="M981" s="4"/>
      <c r="N981" s="4"/>
      <c r="O981" s="4" t="str">
        <f>IF(N981="","",INDEX([2]物品表!$B:$B,MATCH(N981,[2]物品表!$A:$A,0)))</f>
        <v/>
      </c>
      <c r="P981" s="4"/>
      <c r="Q981" s="7" t="s">
        <v>31</v>
      </c>
      <c r="R981" s="7" t="s">
        <v>29</v>
      </c>
      <c r="S981" s="9">
        <f>INDEX('#怪物刷新配置索引'!$E:$E,MATCH(E981&amp;"-"&amp;F981,'#怪物刷新配置索引'!$D:$D,0),1)</f>
        <v>2</v>
      </c>
      <c r="T981" s="4"/>
      <c r="U981" s="9">
        <f>INDEX('#怪物刷新配置索引'!$F:$F,MATCH(E981&amp;"-"&amp;F981,'#怪物刷新配置索引'!$D:$D,0),1)</f>
        <v>1</v>
      </c>
      <c r="V981" s="4" t="str">
        <f t="shared" ref="V981" si="130">IF(W981=1,"TID_Survivor_Notice_Occur_2",IF(W981=2,"TID_Survivor_Notice_Occur_1",""))</f>
        <v/>
      </c>
      <c r="W981" s="4"/>
      <c r="X981" s="7"/>
      <c r="Y981" s="7"/>
      <c r="Z981" s="28"/>
      <c r="AA981" s="77">
        <f>COUNTIF([3]经验升级表!$C:$C,"&lt;="&amp;SUMIFS($AB$4:AB981,$C$4:C981,C981))</f>
        <v>0</v>
      </c>
      <c r="AB981" s="77">
        <f>IFERROR(INDEX([1]怪物表!$U:$U,MATCH(G981,[1]怪物表!$A:$A,0),1)*S981/U981,0)*AC981</f>
        <v>0</v>
      </c>
      <c r="AC981" s="77">
        <f t="shared" si="91"/>
        <v>30</v>
      </c>
      <c r="AD981" s="77">
        <f>IFERROR(INDEX([1]怪物表!$J:$J,MATCH(G981,[1]怪物表!$A:$A,0),1),0)*AE981</f>
        <v>60</v>
      </c>
      <c r="AE981" s="77">
        <f t="shared" si="92"/>
        <v>60</v>
      </c>
    </row>
    <row r="982" spans="1:46" x14ac:dyDescent="0.45">
      <c r="A982" s="4"/>
      <c r="B982" s="7">
        <v>301020</v>
      </c>
      <c r="C982" s="6" t="s">
        <v>63</v>
      </c>
      <c r="D982" s="4" t="s">
        <v>123</v>
      </c>
      <c r="E982" s="7">
        <v>10</v>
      </c>
      <c r="F982" s="4" t="s">
        <v>46</v>
      </c>
      <c r="G982" s="4">
        <f>SUMIFS([1]怪物表!$A:$A,[1]怪物表!$B:$B,C982,[1]怪物表!$C:$C,D982)</f>
        <v>130105</v>
      </c>
      <c r="H982" s="8" t="str">
        <f>IF(G982="","",INDEX([1]怪物表!$C:$C,MATCH(G982,[1]怪物表!$A:$A,0)))</f>
        <v>弓兵1</v>
      </c>
      <c r="I982" s="4"/>
      <c r="J982" s="4" t="str">
        <f>IF(I982="","",INDEX([1]怪物阵型表!$B:$B,MATCH(I982,[1]怪物阵型表!$A:$A,0)))</f>
        <v/>
      </c>
      <c r="K982" s="4"/>
      <c r="L982" s="4"/>
      <c r="M982" s="4"/>
      <c r="N982" s="4"/>
      <c r="O982" s="4" t="str">
        <f>IF(N982="","",INDEX([2]物品表!$B:$B,MATCH(N982,[2]物品表!$A:$A,0)))</f>
        <v/>
      </c>
      <c r="P982" s="4"/>
      <c r="Q982" s="7" t="s">
        <v>31</v>
      </c>
      <c r="R982" s="7" t="s">
        <v>29</v>
      </c>
      <c r="S982" s="9">
        <f>INDEX('#怪物刷新配置索引'!$E:$E,MATCH(E982&amp;"-"&amp;F982,'#怪物刷新配置索引'!$D:$D,0),1)</f>
        <v>2</v>
      </c>
      <c r="T982" s="4"/>
      <c r="U982" s="9">
        <f>INDEX('#怪物刷新配置索引'!$F:$F,MATCH(E982&amp;"-"&amp;F982,'#怪物刷新配置索引'!$D:$D,0),1)</f>
        <v>6</v>
      </c>
      <c r="V982" s="4" t="str">
        <f t="shared" si="125"/>
        <v/>
      </c>
      <c r="W982" s="4"/>
      <c r="X982" s="7"/>
      <c r="Y982" s="7"/>
      <c r="Z982" s="28"/>
      <c r="AA982" s="77">
        <f>COUNTIF([3]经验升级表!$C:$C,"&lt;="&amp;SUMIFS($AB$4:AB982,$C$4:C982,C982))</f>
        <v>0</v>
      </c>
      <c r="AB982" s="77">
        <f>IFERROR(INDEX([1]怪物表!$U:$U,MATCH(G982,[1]怪物表!$A:$A,0),1)*S982/U982,0)*AC982</f>
        <v>0</v>
      </c>
      <c r="AC982" s="77">
        <f t="shared" si="91"/>
        <v>30</v>
      </c>
      <c r="AD982" s="77">
        <f>IFERROR(INDEX([1]怪物表!$J:$J,MATCH(G982,[1]怪物表!$A:$A,0),1),0)*AE982</f>
        <v>10</v>
      </c>
      <c r="AE982" s="77">
        <f t="shared" si="92"/>
        <v>10</v>
      </c>
    </row>
    <row r="983" spans="1:46" x14ac:dyDescent="0.45">
      <c r="A983" s="4"/>
      <c r="B983" s="7">
        <v>301021</v>
      </c>
      <c r="C983" s="6" t="s">
        <v>63</v>
      </c>
      <c r="D983" s="4" t="s">
        <v>125</v>
      </c>
      <c r="E983" s="7">
        <v>60</v>
      </c>
      <c r="F983" s="4" t="s">
        <v>64</v>
      </c>
      <c r="G983" s="4">
        <f>SUMIFS([1]怪物表!$A:$A,[1]怪物表!$B:$B,C983,[1]怪物表!$C:$C,D983)</f>
        <v>130104</v>
      </c>
      <c r="H983" s="8" t="str">
        <f>IF(G983="","",INDEX([1]怪物表!$C:$C,MATCH(G983,[1]怪物表!$A:$A,0)))</f>
        <v>小熊</v>
      </c>
      <c r="I983" s="4"/>
      <c r="J983" s="4" t="str">
        <f>IF(I983="","",INDEX([1]怪物阵型表!$B:$B,MATCH(I983,[1]怪物阵型表!$A:$A,0)))</f>
        <v/>
      </c>
      <c r="K983" s="4"/>
      <c r="L983" s="4"/>
      <c r="M983" s="4"/>
      <c r="N983" s="4"/>
      <c r="O983" s="4" t="str">
        <f>IF(N983="","",INDEX([2]物品表!$B:$B,MATCH(N983,[2]物品表!$A:$A,0)))</f>
        <v/>
      </c>
      <c r="P983" s="4"/>
      <c r="Q983" s="7" t="s">
        <v>31</v>
      </c>
      <c r="R983" s="7" t="s">
        <v>29</v>
      </c>
      <c r="S983" s="9">
        <f>INDEX('#怪物刷新配置索引'!$E:$E,MATCH(E983&amp;"-"&amp;F983,'#怪物刷新配置索引'!$D:$D,0),1)</f>
        <v>2</v>
      </c>
      <c r="T983" s="4"/>
      <c r="U983" s="9">
        <f>INDEX('#怪物刷新配置索引'!$F:$F,MATCH(E983&amp;"-"&amp;F983,'#怪物刷新配置索引'!$D:$D,0),1)</f>
        <v>1</v>
      </c>
      <c r="V983" s="4" t="str">
        <f t="shared" si="125"/>
        <v/>
      </c>
      <c r="W983" s="4"/>
      <c r="X983" s="7"/>
      <c r="Y983" s="4"/>
      <c r="Z983" s="28"/>
      <c r="AA983" s="77">
        <f>COUNTIF([3]经验升级表!$C:$C,"&lt;="&amp;SUMIFS($AB$4:AB983,$C$4:C983,C983))</f>
        <v>0</v>
      </c>
      <c r="AB983" s="77">
        <f>IFERROR(INDEX([1]怪物表!$U:$U,MATCH(G983,[1]怪物表!$A:$A,0),1)*S983/U983,0)*AC983</f>
        <v>0</v>
      </c>
      <c r="AC983" s="77">
        <f t="shared" si="91"/>
        <v>30</v>
      </c>
      <c r="AD983" s="77">
        <f>IFERROR(INDEX([1]怪物表!$J:$J,MATCH(G983,[1]怪物表!$A:$A,0),1),0)*AE983</f>
        <v>60</v>
      </c>
      <c r="AE983" s="77">
        <f t="shared" si="92"/>
        <v>60</v>
      </c>
    </row>
    <row r="984" spans="1:46" x14ac:dyDescent="0.45">
      <c r="A984" s="4"/>
      <c r="B984" s="7">
        <v>301022</v>
      </c>
      <c r="C984" s="6" t="s">
        <v>63</v>
      </c>
      <c r="D984" s="4" t="s">
        <v>125</v>
      </c>
      <c r="E984" s="7">
        <v>60</v>
      </c>
      <c r="F984" s="4" t="s">
        <v>64</v>
      </c>
      <c r="G984" s="4">
        <f>SUMIFS([1]怪物表!$A:$A,[1]怪物表!$B:$B,C984,[1]怪物表!$C:$C,D984)</f>
        <v>130104</v>
      </c>
      <c r="H984" s="8" t="str">
        <f>IF(G984="","",INDEX([1]怪物表!$C:$C,MATCH(G984,[1]怪物表!$A:$A,0)))</f>
        <v>小熊</v>
      </c>
      <c r="I984" s="4"/>
      <c r="J984" s="4" t="str">
        <f>IF(I984="","",INDEX([1]怪物阵型表!$B:$B,MATCH(I984,[1]怪物阵型表!$A:$A,0)))</f>
        <v/>
      </c>
      <c r="K984" s="4"/>
      <c r="L984" s="4"/>
      <c r="M984" s="4"/>
      <c r="N984" s="4"/>
      <c r="O984" s="4" t="str">
        <f>IF(N984="","",INDEX([2]物品表!$B:$B,MATCH(N984,[2]物品表!$A:$A,0)))</f>
        <v/>
      </c>
      <c r="P984" s="4"/>
      <c r="Q984" s="7" t="s">
        <v>31</v>
      </c>
      <c r="R984" s="7" t="s">
        <v>29</v>
      </c>
      <c r="S984" s="9">
        <f>INDEX('#怪物刷新配置索引'!$E:$E,MATCH(E984&amp;"-"&amp;F984,'#怪物刷新配置索引'!$D:$D,0),1)</f>
        <v>2</v>
      </c>
      <c r="T984" s="4"/>
      <c r="U984" s="9">
        <f>INDEX('#怪物刷新配置索引'!$F:$F,MATCH(E984&amp;"-"&amp;F984,'#怪物刷新配置索引'!$D:$D,0),1)</f>
        <v>1</v>
      </c>
      <c r="V984" s="7" t="str">
        <f t="shared" si="125"/>
        <v/>
      </c>
      <c r="W984" s="4"/>
      <c r="X984" s="4"/>
      <c r="Y984" s="4"/>
      <c r="Z984" s="28"/>
      <c r="AA984" s="77">
        <f>COUNTIF([3]经验升级表!$C:$C,"&lt;="&amp;SUMIFS($AB$4:AB984,$C$4:C984,C984))</f>
        <v>0</v>
      </c>
      <c r="AB984" s="77">
        <f>IFERROR(INDEX([1]怪物表!$U:$U,MATCH(G984,[1]怪物表!$A:$A,0),1)*S984/U984,0)*AC984</f>
        <v>0</v>
      </c>
      <c r="AC984" s="77">
        <f t="shared" si="91"/>
        <v>30</v>
      </c>
      <c r="AD984" s="77">
        <f>IFERROR(INDEX([1]怪物表!$J:$J,MATCH(G984,[1]怪物表!$A:$A,0),1),0)*AE984</f>
        <v>60</v>
      </c>
      <c r="AE984" s="77">
        <f t="shared" si="92"/>
        <v>60</v>
      </c>
    </row>
    <row r="985" spans="1:46" x14ac:dyDescent="0.45">
      <c r="A985" s="4"/>
      <c r="B985" s="7">
        <v>301023</v>
      </c>
      <c r="C985" s="6" t="s">
        <v>63</v>
      </c>
      <c r="D985" s="4" t="s">
        <v>123</v>
      </c>
      <c r="E985" s="7">
        <v>20</v>
      </c>
      <c r="F985" s="4" t="s">
        <v>64</v>
      </c>
      <c r="G985" s="4">
        <f>SUMIFS([1]怪物表!$A:$A,[1]怪物表!$B:$B,C985,[1]怪物表!$C:$C,D985)</f>
        <v>130105</v>
      </c>
      <c r="H985" s="8" t="str">
        <f>IF(G985="","",INDEX([1]怪物表!$C:$C,MATCH(G985,[1]怪物表!$A:$A,0)))</f>
        <v>弓兵1</v>
      </c>
      <c r="I985" s="4"/>
      <c r="J985" s="4" t="str">
        <f>IF(I985="","",INDEX([1]怪物阵型表!$B:$B,MATCH(I985,[1]怪物阵型表!$A:$A,0)))</f>
        <v/>
      </c>
      <c r="K985" s="4"/>
      <c r="L985" s="4"/>
      <c r="M985" s="4"/>
      <c r="N985" s="4"/>
      <c r="O985" s="4" t="str">
        <f>IF(N985="","",INDEX([2]物品表!$B:$B,MATCH(N985,[2]物品表!$A:$A,0)))</f>
        <v/>
      </c>
      <c r="P985" s="4"/>
      <c r="Q985" s="7" t="s">
        <v>31</v>
      </c>
      <c r="R985" s="7" t="s">
        <v>29</v>
      </c>
      <c r="S985" s="9">
        <f>INDEX('#怪物刷新配置索引'!$E:$E,MATCH(E985&amp;"-"&amp;F985,'#怪物刷新配置索引'!$D:$D,0),1)</f>
        <v>2</v>
      </c>
      <c r="T985" s="4"/>
      <c r="U985" s="9">
        <f>INDEX('#怪物刷新配置索引'!$F:$F,MATCH(E985&amp;"-"&amp;F985,'#怪物刷新配置索引'!$D:$D,0),1)</f>
        <v>3</v>
      </c>
      <c r="V985" s="4" t="str">
        <f t="shared" si="125"/>
        <v/>
      </c>
      <c r="W985" s="4"/>
      <c r="X985" s="4"/>
      <c r="Y985" s="4"/>
      <c r="Z985" s="28"/>
      <c r="AA985" s="77">
        <f>COUNTIF([3]经验升级表!$C:$C,"&lt;="&amp;SUMIFS($AB$4:AB985,$C$4:C985,C985))</f>
        <v>0</v>
      </c>
      <c r="AB985" s="77">
        <f>IFERROR(INDEX([1]怪物表!$U:$U,MATCH(G985,[1]怪物表!$A:$A,0),1)*S985/U985,0)*AC985</f>
        <v>0</v>
      </c>
      <c r="AC985" s="77">
        <f t="shared" si="91"/>
        <v>30</v>
      </c>
      <c r="AD985" s="77">
        <f>IFERROR(INDEX([1]怪物表!$J:$J,MATCH(G985,[1]怪物表!$A:$A,0),1),0)*AE985</f>
        <v>20</v>
      </c>
      <c r="AE985" s="77">
        <f t="shared" si="92"/>
        <v>20</v>
      </c>
    </row>
    <row r="986" spans="1:46" s="46" customFormat="1" x14ac:dyDescent="0.45">
      <c r="A986" s="20"/>
      <c r="B986" s="21">
        <v>301024</v>
      </c>
      <c r="C986" s="22" t="s">
        <v>63</v>
      </c>
      <c r="D986" s="20" t="s">
        <v>126</v>
      </c>
      <c r="E986" s="21"/>
      <c r="F986" s="20">
        <v>240</v>
      </c>
      <c r="G986" s="20">
        <f>SUMIFS([1]怪物表!$A:$A,[1]怪物表!$B:$B,C986,[1]怪物表!$C:$C,D986)</f>
        <v>130109</v>
      </c>
      <c r="H986" s="23" t="str">
        <f>IF(G986="","",INDEX([1]怪物表!$C:$C,MATCH(G986,[1]怪物表!$A:$A,0)))</f>
        <v>大象</v>
      </c>
      <c r="I986" s="20" t="s">
        <v>54</v>
      </c>
      <c r="J986" s="20" t="str">
        <f>IF(I986="","",INDEX([1]怪物阵型表!$B:$B,MATCH(I986,[1]怪物阵型表!$A:$A,0)))</f>
        <v/>
      </c>
      <c r="K986" s="20"/>
      <c r="L986" s="20"/>
      <c r="M986" s="20"/>
      <c r="N986" s="20"/>
      <c r="O986" s="20" t="str">
        <f>IF(N986="","",INDEX([2]物品表!$B:$B,MATCH(N986,[2]物品表!$A:$A,0)))</f>
        <v/>
      </c>
      <c r="P986" s="20"/>
      <c r="Q986" s="21" t="s">
        <v>120</v>
      </c>
      <c r="R986" s="21" t="s">
        <v>29</v>
      </c>
      <c r="S986" s="24">
        <v>1</v>
      </c>
      <c r="T986" s="20"/>
      <c r="U986" s="24">
        <v>0</v>
      </c>
      <c r="V986" s="20" t="str">
        <f t="shared" si="125"/>
        <v/>
      </c>
      <c r="W986" s="20"/>
      <c r="X986" s="20"/>
      <c r="Y986" s="20"/>
      <c r="Z986" s="79"/>
      <c r="AA986" s="77">
        <f>COUNTIF([3]经验升级表!$C:$C,"&lt;="&amp;SUMIFS($AB$4:AB986,$C$4:C986,C986))</f>
        <v>0</v>
      </c>
      <c r="AB986" s="77">
        <f>IFERROR(INDEX([1]怪物表!$U:$U,MATCH(G986,[1]怪物表!$A:$A,0),1)*S986/U986,0)*AC986</f>
        <v>0</v>
      </c>
      <c r="AC986" s="77">
        <f t="shared" si="91"/>
        <v>1</v>
      </c>
      <c r="AD986" s="77">
        <f>IFERROR(INDEX([1]怪物表!$J:$J,MATCH(G986,[1]怪物表!$A:$A,0),1),0)*AE986</f>
        <v>0</v>
      </c>
      <c r="AE986" s="77">
        <f t="shared" si="92"/>
        <v>0</v>
      </c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</row>
    <row r="987" spans="1:46" x14ac:dyDescent="0.45">
      <c r="A987" s="4"/>
      <c r="B987" s="7">
        <v>301025</v>
      </c>
      <c r="C987" s="6" t="s">
        <v>63</v>
      </c>
      <c r="D987" s="4"/>
      <c r="E987" s="7"/>
      <c r="F987" s="4">
        <v>240</v>
      </c>
      <c r="G987" s="4" t="str">
        <f>IF(I987="",SUMIFS([1]怪物表!$A:$A,[1]怪物表!$B:$B,C987,[1]怪物表!$C:$C,D987),"")</f>
        <v/>
      </c>
      <c r="H987" s="8" t="str">
        <f>IF(G987="","",INDEX([1]怪物表!$C:$C,MATCH(G987,[1]怪物表!$A:$A,0)))</f>
        <v/>
      </c>
      <c r="I987" s="4">
        <v>300108</v>
      </c>
      <c r="J987" s="4" t="str">
        <f>IF(I987="","",INDEX([1]怪物阵型表!$B:$B,MATCH(I987,[1]怪物阵型表!$A:$A,0)))</f>
        <v>怪物群阵型</v>
      </c>
      <c r="K987" s="4"/>
      <c r="L987" s="4"/>
      <c r="M987" s="4"/>
      <c r="N987" s="4"/>
      <c r="O987" s="4" t="str">
        <f>IF(N987="","",INDEX([2]物品表!$B:$B,MATCH(N987,[2]物品表!$A:$A,0)))</f>
        <v/>
      </c>
      <c r="P987" s="4"/>
      <c r="Q987" s="7" t="s">
        <v>109</v>
      </c>
      <c r="R987" s="7" t="s">
        <v>29</v>
      </c>
      <c r="S987" s="9">
        <v>1</v>
      </c>
      <c r="T987" s="4"/>
      <c r="U987" s="9">
        <v>0</v>
      </c>
      <c r="V987" s="4" t="str">
        <f t="shared" ref="V987" si="131">IF(W987=1,"TID_Survivor_Notice_Occur_2",IF(W987=2,"TID_Survivor_Notice_Occur_1",""))</f>
        <v/>
      </c>
      <c r="W987" s="4"/>
      <c r="X987" s="4"/>
      <c r="Y987" s="4"/>
      <c r="Z987" s="28"/>
      <c r="AA987" s="77">
        <f>COUNTIF([3]经验升级表!$C:$C,"&lt;="&amp;SUMIFS($AB$4:AB987,$C$4:C987,C987))</f>
        <v>0</v>
      </c>
      <c r="AB987" s="77">
        <f>IFERROR(INDEX([1]怪物表!$U:$U,MATCH(G987,[1]怪物表!$A:$A,0),1)*S987/U987,0)*AC987</f>
        <v>0</v>
      </c>
      <c r="AC987" s="77">
        <f t="shared" si="91"/>
        <v>1</v>
      </c>
      <c r="AD987" s="77">
        <f>IFERROR(INDEX([1]怪物表!$J:$J,MATCH(G987,[1]怪物表!$A:$A,0),1),0)*AE987</f>
        <v>0</v>
      </c>
      <c r="AE987" s="77">
        <f t="shared" si="92"/>
        <v>0</v>
      </c>
    </row>
    <row r="988" spans="1:46" x14ac:dyDescent="0.45">
      <c r="A988" s="4"/>
      <c r="B988" s="7">
        <v>301026</v>
      </c>
      <c r="C988" s="6" t="s">
        <v>63</v>
      </c>
      <c r="D988" s="4"/>
      <c r="E988" s="7"/>
      <c r="F988" s="4">
        <v>250</v>
      </c>
      <c r="G988" s="4" t="str">
        <f>IF(I988="",SUMIFS([1]怪物表!$A:$A,[1]怪物表!$B:$B,C988,[1]怪物表!$C:$C,D988),"")</f>
        <v/>
      </c>
      <c r="H988" s="8" t="str">
        <f>IF(G988="","",INDEX([1]怪物表!$C:$C,MATCH(G988,[1]怪物表!$A:$A,0)))</f>
        <v/>
      </c>
      <c r="I988" s="4">
        <v>300109</v>
      </c>
      <c r="J988" s="4" t="str">
        <f>IF(I988="","",INDEX([1]怪物阵型表!$B:$B,MATCH(I988,[1]怪物阵型表!$A:$A,0)))</f>
        <v>怪物群阵型</v>
      </c>
      <c r="K988" s="4"/>
      <c r="L988" s="4"/>
      <c r="M988" s="4"/>
      <c r="N988" s="4"/>
      <c r="O988" s="4" t="str">
        <f>IF(N988="","",INDEX([2]物品表!$B:$B,MATCH(N988,[2]物品表!$A:$A,0)))</f>
        <v/>
      </c>
      <c r="P988" s="4"/>
      <c r="Q988" s="7" t="s">
        <v>109</v>
      </c>
      <c r="R988" s="7" t="s">
        <v>29</v>
      </c>
      <c r="S988" s="9">
        <v>1</v>
      </c>
      <c r="T988" s="4"/>
      <c r="U988" s="9">
        <v>0</v>
      </c>
      <c r="V988" s="4" t="str">
        <f t="shared" ref="V988" si="132">IF(W988=1,"TID_Survivor_Notice_Occur_2",IF(W988=2,"TID_Survivor_Notice_Occur_1",""))</f>
        <v/>
      </c>
      <c r="W988" s="4"/>
      <c r="X988" s="4"/>
      <c r="Y988" s="4"/>
      <c r="Z988" s="28"/>
      <c r="AA988" s="77">
        <f>COUNTIF([3]经验升级表!$C:$C,"&lt;="&amp;SUMIFS($AB$4:AB988,$C$4:C988,C988))</f>
        <v>0</v>
      </c>
      <c r="AB988" s="77">
        <f>IFERROR(INDEX([1]怪物表!$U:$U,MATCH(G988,[1]怪物表!$A:$A,0),1)*S988/U988,0)*AC988</f>
        <v>0</v>
      </c>
      <c r="AC988" s="77">
        <f t="shared" si="91"/>
        <v>1</v>
      </c>
      <c r="AD988" s="77">
        <f>IFERROR(INDEX([1]怪物表!$J:$J,MATCH(G988,[1]怪物表!$A:$A,0),1),0)*AE988</f>
        <v>0</v>
      </c>
      <c r="AE988" s="77">
        <f t="shared" si="92"/>
        <v>0</v>
      </c>
    </row>
    <row r="989" spans="1:46" x14ac:dyDescent="0.45">
      <c r="A989" s="4"/>
      <c r="B989" s="7">
        <v>301027</v>
      </c>
      <c r="C989" s="6" t="s">
        <v>63</v>
      </c>
      <c r="D989" s="4" t="s">
        <v>127</v>
      </c>
      <c r="E989" s="7">
        <v>150</v>
      </c>
      <c r="F989" s="4" t="s">
        <v>159</v>
      </c>
      <c r="G989" s="4">
        <f>SUMIFS([1]怪物表!$A:$A,[1]怪物表!$B:$B,C989,[1]怪物表!$C:$C,D989)</f>
        <v>130108</v>
      </c>
      <c r="H989" s="8" t="str">
        <f>IF(G989="","",INDEX([1]怪物表!$C:$C,MATCH(G989,[1]怪物表!$A:$A,0)))</f>
        <v>斗兽场饲养员</v>
      </c>
      <c r="I989" s="4"/>
      <c r="J989" s="4" t="str">
        <f>IF(I989="","",INDEX([1]怪物阵型表!$B:$B,MATCH(I989,[1]怪物阵型表!$A:$A,0)))</f>
        <v/>
      </c>
      <c r="K989" s="4"/>
      <c r="L989" s="4"/>
      <c r="M989" s="4"/>
      <c r="N989" s="4"/>
      <c r="O989" s="4" t="str">
        <f>IF(N989="","",INDEX([2]物品表!$B:$B,MATCH(N989,[2]物品表!$A:$A,0)))</f>
        <v/>
      </c>
      <c r="P989" s="4"/>
      <c r="Q989" s="7" t="s">
        <v>31</v>
      </c>
      <c r="R989" s="7" t="s">
        <v>29</v>
      </c>
      <c r="S989" s="9">
        <v>5</v>
      </c>
      <c r="T989" s="4"/>
      <c r="U989" s="9">
        <v>1</v>
      </c>
      <c r="V989" s="4" t="str">
        <f t="shared" si="125"/>
        <v/>
      </c>
      <c r="W989" s="4"/>
      <c r="X989" s="4"/>
      <c r="Y989" s="7"/>
      <c r="Z989" s="28"/>
      <c r="AA989" s="77">
        <f>COUNTIF([3]经验升级表!$C:$C,"&lt;="&amp;SUMIFS($AB$4:AB989,$C$4:C989,C989))</f>
        <v>0</v>
      </c>
      <c r="AB989" s="77">
        <f>IFERROR(INDEX([1]怪物表!$U:$U,MATCH(G989,[1]怪物表!$A:$A,0),1)*S989/U989,0)*AC989</f>
        <v>0</v>
      </c>
      <c r="AC989" s="77">
        <f t="shared" si="91"/>
        <v>20</v>
      </c>
      <c r="AD989" s="77">
        <f>IFERROR(INDEX([1]怪物表!$J:$J,MATCH(G989,[1]怪物表!$A:$A,0),1),0)*AE989</f>
        <v>100</v>
      </c>
      <c r="AE989" s="77">
        <f t="shared" si="92"/>
        <v>100</v>
      </c>
    </row>
    <row r="990" spans="1:46" x14ac:dyDescent="0.45">
      <c r="A990" s="4"/>
      <c r="B990" s="7">
        <v>301028</v>
      </c>
      <c r="C990" s="6" t="s">
        <v>63</v>
      </c>
      <c r="D990" s="4" t="s">
        <v>127</v>
      </c>
      <c r="E990" s="7">
        <v>50</v>
      </c>
      <c r="F990" s="4" t="s">
        <v>49</v>
      </c>
      <c r="G990" s="4">
        <f>SUMIFS([1]怪物表!$A:$A,[1]怪物表!$B:$B,C990,[1]怪物表!$C:$C,D990)</f>
        <v>130108</v>
      </c>
      <c r="H990" s="8" t="str">
        <f>IF(G990="","",INDEX([1]怪物表!$C:$C,MATCH(G990,[1]怪物表!$A:$A,0)))</f>
        <v>斗兽场饲养员</v>
      </c>
      <c r="I990" s="4"/>
      <c r="J990" s="4" t="str">
        <f>IF(I990="","",INDEX([1]怪物阵型表!$B:$B,MATCH(I990,[1]怪物阵型表!$A:$A,0)))</f>
        <v/>
      </c>
      <c r="K990" s="4"/>
      <c r="L990" s="4"/>
      <c r="M990" s="4"/>
      <c r="N990" s="4"/>
      <c r="O990" s="4" t="str">
        <f>IF(N990="","",INDEX([2]物品表!$B:$B,MATCH(N990,[2]物品表!$A:$A,0)))</f>
        <v/>
      </c>
      <c r="P990" s="4"/>
      <c r="Q990" s="7" t="s">
        <v>31</v>
      </c>
      <c r="R990" s="7" t="s">
        <v>29</v>
      </c>
      <c r="S990" s="9">
        <f>INDEX('#怪物刷新配置索引'!$E:$E,MATCH(E990&amp;"-"&amp;F990,'#怪物刷新配置索引'!$D:$D,0),1)</f>
        <v>5</v>
      </c>
      <c r="T990" s="4"/>
      <c r="U990" s="9">
        <f>INDEX('#怪物刷新配置索引'!$F:$F,MATCH(E990&amp;"-"&amp;F990,'#怪物刷新配置索引'!$D:$D,0),1)</f>
        <v>3</v>
      </c>
      <c r="V990" s="4" t="str">
        <f t="shared" si="125"/>
        <v/>
      </c>
      <c r="W990" s="4"/>
      <c r="X990" s="4"/>
      <c r="Y990" s="7"/>
      <c r="Z990" s="28"/>
      <c r="AA990" s="77">
        <f>COUNTIF([3]经验升级表!$C:$C,"&lt;="&amp;SUMIFS($AB$4:AB990,$C$4:C990,C990))</f>
        <v>0</v>
      </c>
      <c r="AB990" s="77">
        <f>IFERROR(INDEX([1]怪物表!$U:$U,MATCH(G990,[1]怪物表!$A:$A,0),1)*S990/U990,0)*AC990</f>
        <v>0</v>
      </c>
      <c r="AC990" s="77">
        <f t="shared" si="91"/>
        <v>30</v>
      </c>
      <c r="AD990" s="77">
        <f>IFERROR(INDEX([1]怪物表!$J:$J,MATCH(G990,[1]怪物表!$A:$A,0),1),0)*AE990</f>
        <v>50</v>
      </c>
      <c r="AE990" s="77">
        <f t="shared" si="92"/>
        <v>50</v>
      </c>
    </row>
    <row r="991" spans="1:46" x14ac:dyDescent="0.45">
      <c r="A991" s="4"/>
      <c r="B991" s="7">
        <v>301029</v>
      </c>
      <c r="C991" s="6" t="s">
        <v>63</v>
      </c>
      <c r="D991" s="4" t="s">
        <v>127</v>
      </c>
      <c r="E991" s="7">
        <v>120</v>
      </c>
      <c r="F991" s="4" t="s">
        <v>49</v>
      </c>
      <c r="G991" s="4">
        <f>SUMIFS([1]怪物表!$A:$A,[1]怪物表!$B:$B,C991,[1]怪物表!$C:$C,D991)</f>
        <v>130108</v>
      </c>
      <c r="H991" s="8" t="str">
        <f>IF(G991="","",INDEX([1]怪物表!$C:$C,MATCH(G991,[1]怪物表!$A:$A,0)))</f>
        <v>斗兽场饲养员</v>
      </c>
      <c r="I991" s="4"/>
      <c r="J991" s="4" t="str">
        <f>IF(I991="","",INDEX([1]怪物阵型表!$B:$B,MATCH(I991,[1]怪物阵型表!$A:$A,0)))</f>
        <v/>
      </c>
      <c r="K991" s="4"/>
      <c r="L991" s="4"/>
      <c r="M991" s="4"/>
      <c r="N991" s="4"/>
      <c r="O991" s="4" t="str">
        <f>IF(N991="","",INDEX([2]物品表!$B:$B,MATCH(N991,[2]物品表!$A:$A,0)))</f>
        <v/>
      </c>
      <c r="P991" s="4"/>
      <c r="Q991" s="7" t="s">
        <v>31</v>
      </c>
      <c r="R991" s="7" t="s">
        <v>29</v>
      </c>
      <c r="S991" s="9">
        <f>INDEX('#怪物刷新配置索引'!$E:$E,MATCH(E991&amp;"-"&amp;F991,'#怪物刷新配置索引'!$D:$D,0),1)</f>
        <v>4</v>
      </c>
      <c r="T991" s="4"/>
      <c r="U991" s="9">
        <f>INDEX('#怪物刷新配置索引'!$F:$F,MATCH(E991&amp;"-"&amp;F991,'#怪物刷新配置索引'!$D:$D,0),1)</f>
        <v>1</v>
      </c>
      <c r="V991" s="4" t="str">
        <f t="shared" si="125"/>
        <v/>
      </c>
      <c r="W991" s="4"/>
      <c r="X991" s="4"/>
      <c r="Y991" s="4"/>
      <c r="Z991" s="28"/>
      <c r="AA991" s="77">
        <f>COUNTIF([3]经验升级表!$C:$C,"&lt;="&amp;SUMIFS($AB$4:AB991,$C$4:C991,C991))</f>
        <v>0</v>
      </c>
      <c r="AB991" s="77">
        <f>IFERROR(INDEX([1]怪物表!$U:$U,MATCH(G991,[1]怪物表!$A:$A,0),1)*S991/U991,0)*AC991</f>
        <v>0</v>
      </c>
      <c r="AC991" s="77">
        <f t="shared" si="91"/>
        <v>30</v>
      </c>
      <c r="AD991" s="77">
        <f>IFERROR(INDEX([1]怪物表!$J:$J,MATCH(G991,[1]怪物表!$A:$A,0),1),0)*AE991</f>
        <v>120</v>
      </c>
      <c r="AE991" s="77">
        <f t="shared" si="92"/>
        <v>120</v>
      </c>
    </row>
    <row r="992" spans="1:46" x14ac:dyDescent="0.45">
      <c r="A992" s="4"/>
      <c r="B992" s="7">
        <v>301030</v>
      </c>
      <c r="C992" s="6" t="s">
        <v>63</v>
      </c>
      <c r="D992" s="4" t="s">
        <v>127</v>
      </c>
      <c r="E992" s="7">
        <v>120</v>
      </c>
      <c r="F992" s="4" t="s">
        <v>49</v>
      </c>
      <c r="G992" s="4">
        <f>SUMIFS([1]怪物表!$A:$A,[1]怪物表!$B:$B,C992,[1]怪物表!$C:$C,D992)</f>
        <v>130108</v>
      </c>
      <c r="H992" s="8" t="str">
        <f>IF(G992="","",INDEX([1]怪物表!$C:$C,MATCH(G992,[1]怪物表!$A:$A,0)))</f>
        <v>斗兽场饲养员</v>
      </c>
      <c r="I992" s="4"/>
      <c r="J992" s="4" t="str">
        <f>IF(I992="","",INDEX([1]怪物阵型表!$B:$B,MATCH(I992,[1]怪物阵型表!$A:$A,0)))</f>
        <v/>
      </c>
      <c r="K992" s="4"/>
      <c r="L992" s="4"/>
      <c r="M992" s="4"/>
      <c r="N992" s="4"/>
      <c r="O992" s="4" t="str">
        <f>IF(N992="","",INDEX([2]物品表!$B:$B,MATCH(N992,[2]物品表!$A:$A,0)))</f>
        <v/>
      </c>
      <c r="P992" s="4"/>
      <c r="Q992" s="7" t="s">
        <v>31</v>
      </c>
      <c r="R992" s="7" t="s">
        <v>29</v>
      </c>
      <c r="S992" s="9">
        <f>INDEX('#怪物刷新配置索引'!$E:$E,MATCH(E992&amp;"-"&amp;F992,'#怪物刷新配置索引'!$D:$D,0),1)</f>
        <v>4</v>
      </c>
      <c r="T992" s="4"/>
      <c r="U992" s="9">
        <f>INDEX('#怪物刷新配置索引'!$F:$F,MATCH(E992&amp;"-"&amp;F992,'#怪物刷新配置索引'!$D:$D,0),1)</f>
        <v>1</v>
      </c>
      <c r="V992" s="4" t="str">
        <f t="shared" si="125"/>
        <v/>
      </c>
      <c r="W992" s="4"/>
      <c r="X992" s="4"/>
      <c r="Y992" s="4"/>
      <c r="Z992" s="28"/>
      <c r="AA992" s="77">
        <f>COUNTIF([3]经验升级表!$C:$C,"&lt;="&amp;SUMIFS($AB$4:AB992,$C$4:C992,C992))</f>
        <v>0</v>
      </c>
      <c r="AB992" s="77">
        <f>IFERROR(INDEX([1]怪物表!$U:$U,MATCH(G992,[1]怪物表!$A:$A,0),1)*S992/U992,0)*AC992</f>
        <v>0</v>
      </c>
      <c r="AC992" s="77">
        <f t="shared" si="91"/>
        <v>30</v>
      </c>
      <c r="AD992" s="77">
        <f>IFERROR(INDEX([1]怪物表!$J:$J,MATCH(G992,[1]怪物表!$A:$A,0),1),0)*AE992</f>
        <v>120</v>
      </c>
      <c r="AE992" s="77">
        <f t="shared" si="92"/>
        <v>120</v>
      </c>
    </row>
    <row r="993" spans="1:46" x14ac:dyDescent="0.45">
      <c r="A993" s="4"/>
      <c r="B993" s="7">
        <v>301901</v>
      </c>
      <c r="C993" s="6" t="s">
        <v>63</v>
      </c>
      <c r="D993" s="4" t="s">
        <v>121</v>
      </c>
      <c r="E993" s="7"/>
      <c r="F993" s="4">
        <v>0</v>
      </c>
      <c r="G993" s="4"/>
      <c r="H993" s="8" t="str">
        <f>IF(G993="","",INDEX([1]怪物表!$C:$C,MATCH(G993,[1]怪物表!$A:$A,0)))</f>
        <v/>
      </c>
      <c r="I993" s="4"/>
      <c r="J993" s="4" t="str">
        <f>IF(I993="","",INDEX([1]怪物阵型表!$B:$B,MATCH(I993,[1]怪物阵型表!$A:$A,0)))</f>
        <v/>
      </c>
      <c r="K993" s="4"/>
      <c r="L993" s="4"/>
      <c r="M993" s="4"/>
      <c r="N993" s="4">
        <v>5</v>
      </c>
      <c r="O993" s="4" t="str">
        <f>IF(N993="","",INDEX([2]物品表!$B:$B,MATCH(N993,[2]物品表!$A:$A,0)))</f>
        <v>Survivor_Item_3</v>
      </c>
      <c r="P993" s="4"/>
      <c r="Q993" s="7" t="s">
        <v>302</v>
      </c>
      <c r="R993" s="7" t="s">
        <v>29</v>
      </c>
      <c r="S993" s="9">
        <v>4</v>
      </c>
      <c r="T993" s="4"/>
      <c r="U993" s="9">
        <v>0</v>
      </c>
      <c r="V993" s="4" t="str">
        <f t="shared" si="125"/>
        <v/>
      </c>
      <c r="W993" s="4"/>
      <c r="X993" s="4"/>
      <c r="Y993" s="4"/>
      <c r="Z993" s="28"/>
      <c r="AA993" s="77">
        <f>COUNTIF([3]经验升级表!$C:$C,"&lt;="&amp;SUMIFS($AB$4:AB993,$C$4:C993,C993))</f>
        <v>0</v>
      </c>
      <c r="AB993" s="77">
        <f>IFERROR(INDEX([1]怪物表!$U:$U,MATCH(G993,[1]怪物表!$A:$A,0),1)*S993/U993,0)*AC993</f>
        <v>0</v>
      </c>
      <c r="AC993" s="77">
        <f t="shared" si="91"/>
        <v>1</v>
      </c>
      <c r="AD993" s="77">
        <f>IFERROR(INDEX([1]怪物表!$J:$J,MATCH(G993,[1]怪物表!$A:$A,0),1),0)*AE993</f>
        <v>0</v>
      </c>
      <c r="AE993" s="77">
        <f t="shared" si="92"/>
        <v>0</v>
      </c>
    </row>
    <row r="994" spans="1:46" x14ac:dyDescent="0.45">
      <c r="A994" s="4"/>
      <c r="B994" s="7">
        <v>301902</v>
      </c>
      <c r="C994" s="6" t="s">
        <v>63</v>
      </c>
      <c r="D994" s="4" t="s">
        <v>47</v>
      </c>
      <c r="E994" s="7"/>
      <c r="F994" s="4" t="s">
        <v>117</v>
      </c>
      <c r="G994" s="4"/>
      <c r="H994" s="8" t="str">
        <f>IF(G994="","",INDEX([1]怪物表!$C:$C,MATCH(G994,[1]怪物表!$A:$A,0)))</f>
        <v/>
      </c>
      <c r="I994" s="4"/>
      <c r="J994" s="4" t="str">
        <f>IF(I994="","",INDEX([1]怪物阵型表!$B:$B,MATCH(I994,[1]怪物阵型表!$A:$A,0)))</f>
        <v/>
      </c>
      <c r="K994" s="4"/>
      <c r="L994" s="4"/>
      <c r="M994" s="4"/>
      <c r="N994" s="4">
        <v>17</v>
      </c>
      <c r="O994" s="4" t="str">
        <f>IF(N994="","",INDEX([2]物品表!$B:$B,MATCH(N994,[2]物品表!$A:$A,0)))</f>
        <v>Survivor_Item_8</v>
      </c>
      <c r="P994" s="4"/>
      <c r="Q994" s="7" t="s">
        <v>107</v>
      </c>
      <c r="R994" s="7" t="s">
        <v>29</v>
      </c>
      <c r="S994" s="9">
        <v>1</v>
      </c>
      <c r="T994" s="4"/>
      <c r="U994" s="9">
        <v>16</v>
      </c>
      <c r="V994" s="4" t="str">
        <f t="shared" ref="V994:V1038" si="133">IF(W994=1,"TID_Survivor_Notice_Occur_2",IF(W994=2,"TID_Survivor_Notice_Occur_1",""))</f>
        <v/>
      </c>
      <c r="W994" s="4"/>
      <c r="X994" s="4"/>
      <c r="Y994" s="4"/>
      <c r="Z994" s="28"/>
      <c r="AA994" s="77">
        <f>COUNTIF([3]经验升级表!$C:$C,"&lt;="&amp;SUMIFS($AB$4:AB994,$C$4:C994,C994))</f>
        <v>0</v>
      </c>
      <c r="AB994" s="77">
        <f>IFERROR(INDEX([1]怪物表!$U:$U,MATCH(G994,[1]怪物表!$A:$A,0),1)*S994/U994,0)*AC994</f>
        <v>0</v>
      </c>
      <c r="AC994" s="77">
        <f t="shared" si="91"/>
        <v>270</v>
      </c>
      <c r="AD994" s="77">
        <f>IFERROR(INDEX([1]怪物表!$J:$J,MATCH(G994,[1]怪物表!$A:$A,0),1),0)*AE994</f>
        <v>0</v>
      </c>
      <c r="AE994" s="77">
        <f t="shared" si="92"/>
        <v>17</v>
      </c>
    </row>
    <row r="995" spans="1:46" x14ac:dyDescent="0.45">
      <c r="A995" s="4"/>
      <c r="B995" s="7">
        <v>301903</v>
      </c>
      <c r="C995" s="6" t="s">
        <v>63</v>
      </c>
      <c r="D995" s="4" t="s">
        <v>51</v>
      </c>
      <c r="E995" s="7"/>
      <c r="F995" s="4" t="s">
        <v>118</v>
      </c>
      <c r="G995" s="4"/>
      <c r="H995" s="8" t="str">
        <f>IF(G995="","",INDEX([1]怪物表!$C:$C,MATCH(G995,[1]怪物表!$A:$A,0)))</f>
        <v/>
      </c>
      <c r="I995" s="4"/>
      <c r="J995" s="4" t="str">
        <f>IF(I995="","",INDEX([1]怪物阵型表!$B:$B,MATCH(I995,[1]怪物阵型表!$A:$A,0)))</f>
        <v/>
      </c>
      <c r="K995" s="4"/>
      <c r="L995" s="4"/>
      <c r="M995" s="4"/>
      <c r="N995" s="4">
        <v>3002</v>
      </c>
      <c r="O995" s="4" t="str">
        <f>IF(N995="","",INDEX([2]物品表!$B:$B,MATCH(N995,[2]物品表!$A:$A,0)))</f>
        <v>Survivor_Item_8</v>
      </c>
      <c r="P995" s="4"/>
      <c r="Q995" s="7" t="s">
        <v>107</v>
      </c>
      <c r="R995" s="7" t="s">
        <v>29</v>
      </c>
      <c r="S995" s="9">
        <v>1</v>
      </c>
      <c r="T995" s="4"/>
      <c r="U995" s="9">
        <v>16</v>
      </c>
      <c r="V995" s="4" t="str">
        <f t="shared" si="133"/>
        <v/>
      </c>
      <c r="W995" s="4"/>
      <c r="X995" s="4"/>
      <c r="Y995" s="4"/>
      <c r="Z995" s="28"/>
      <c r="AA995" s="77">
        <f>COUNTIF([3]经验升级表!$C:$C,"&lt;="&amp;SUMIFS($AB$4:AB995,$C$4:C995,C995))</f>
        <v>0</v>
      </c>
      <c r="AB995" s="77">
        <f>IFERROR(INDEX([1]怪物表!$U:$U,MATCH(G995,[1]怪物表!$A:$A,0),1)*S995/U995,0)*AC995</f>
        <v>0</v>
      </c>
      <c r="AC995" s="77">
        <f t="shared" si="91"/>
        <v>280</v>
      </c>
      <c r="AD995" s="77">
        <f>IFERROR(INDEX([1]怪物表!$J:$J,MATCH(G995,[1]怪物表!$A:$A,0),1),0)*AE995</f>
        <v>0</v>
      </c>
      <c r="AE995" s="77">
        <f t="shared" si="92"/>
        <v>18</v>
      </c>
    </row>
    <row r="996" spans="1:46" s="44" customFormat="1" x14ac:dyDescent="0.45">
      <c r="A996" s="15">
        <v>302</v>
      </c>
      <c r="B996" s="16">
        <v>302001</v>
      </c>
      <c r="C996" s="17" t="s">
        <v>128</v>
      </c>
      <c r="D996" s="15" t="s">
        <v>124</v>
      </c>
      <c r="E996" s="15">
        <v>5</v>
      </c>
      <c r="F996" s="15">
        <v>0</v>
      </c>
      <c r="G996" s="15">
        <f>IF(I996="",SUMIFS([1]怪物表!$A:$A,[1]怪物表!$B:$B,C996,[1]怪物表!$C:$C,D996),"")</f>
        <v>130203</v>
      </c>
      <c r="H996" s="18" t="str">
        <f>IF(G996="","",INDEX([1]怪物表!$C:$C,MATCH(G996,[1]怪物表!$A:$A,0)))</f>
        <v>鹰</v>
      </c>
      <c r="I996" s="15"/>
      <c r="J996" s="15" t="str">
        <f>IF(I996="","",INDEX([1]怪物阵型表!$B:$B,MATCH(I996,[1]怪物阵型表!$A:$A,0)))</f>
        <v/>
      </c>
      <c r="K996" s="15"/>
      <c r="L996" s="15"/>
      <c r="M996" s="15"/>
      <c r="N996" s="16"/>
      <c r="O996" s="16" t="str">
        <f>IF(N996="","",INDEX([2]物品表!$B:$B,MATCH(N996,[2]物品表!$A:$A,0)))</f>
        <v/>
      </c>
      <c r="P996" s="16"/>
      <c r="Q996" s="16" t="s">
        <v>107</v>
      </c>
      <c r="R996" s="16" t="s">
        <v>29</v>
      </c>
      <c r="S996" s="19">
        <v>5</v>
      </c>
      <c r="T996" s="15"/>
      <c r="U996" s="19">
        <v>0</v>
      </c>
      <c r="V996" s="15" t="str">
        <f t="shared" si="133"/>
        <v/>
      </c>
      <c r="W996" s="15"/>
      <c r="X996" s="15"/>
      <c r="Y996" s="15"/>
      <c r="Z996" s="76"/>
      <c r="AA996" s="77">
        <f>COUNTIF([3]经验升级表!$C:$C,"&lt;="&amp;SUMIFS($AB$4:AB996,$C$4:C996,C996))</f>
        <v>0</v>
      </c>
      <c r="AB996" s="77">
        <f>IFERROR(INDEX([1]怪物表!$U:$U,MATCH(G996,[1]怪物表!$A:$A,0),1)*S996/U996,0)*AC996</f>
        <v>0</v>
      </c>
      <c r="AC996" s="77">
        <f t="shared" si="91"/>
        <v>1</v>
      </c>
      <c r="AD996" s="77">
        <f>IFERROR(INDEX([1]怪物表!$J:$J,MATCH(G996,[1]怪物表!$A:$A,0),1),0)*AE996</f>
        <v>0</v>
      </c>
      <c r="AE996" s="77">
        <f t="shared" si="92"/>
        <v>0</v>
      </c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</row>
    <row r="997" spans="1:46" x14ac:dyDescent="0.45">
      <c r="A997" s="4"/>
      <c r="B997" s="7">
        <v>302002</v>
      </c>
      <c r="C997" s="6" t="s">
        <v>128</v>
      </c>
      <c r="D997" s="4" t="s">
        <v>124</v>
      </c>
      <c r="E997" s="4">
        <v>10</v>
      </c>
      <c r="F997" s="4" t="s">
        <v>30</v>
      </c>
      <c r="G997" s="4">
        <f>IF(I997="",SUMIFS([1]怪物表!$A:$A,[1]怪物表!$B:$B,C997,[1]怪物表!$C:$C,D997),"")</f>
        <v>130203</v>
      </c>
      <c r="H997" s="8" t="str">
        <f>IF(G997="","",INDEX([1]怪物表!$C:$C,MATCH(G997,[1]怪物表!$A:$A,0)))</f>
        <v>鹰</v>
      </c>
      <c r="I997" s="4"/>
      <c r="J997" s="4" t="str">
        <f>IF(I997="","",INDEX([1]怪物阵型表!$B:$B,MATCH(I997,[1]怪物阵型表!$A:$A,0)))</f>
        <v/>
      </c>
      <c r="K997" s="4"/>
      <c r="L997" s="4"/>
      <c r="M997" s="4"/>
      <c r="N997" s="4"/>
      <c r="O997" s="4" t="str">
        <f>IF(N997="","",INDEX([2]物品表!$B:$B,MATCH(N997,[2]物品表!$A:$A,0)))</f>
        <v/>
      </c>
      <c r="P997" s="4"/>
      <c r="Q997" s="7" t="s">
        <v>31</v>
      </c>
      <c r="R997" s="7" t="s">
        <v>29</v>
      </c>
      <c r="S997" s="9">
        <f>INDEX('#怪物刷新配置索引'!$E:$E,MATCH(E997&amp;"-"&amp;F997,'#怪物刷新配置索引'!$D:$D,0),1)</f>
        <v>1</v>
      </c>
      <c r="T997" s="4"/>
      <c r="U997" s="9">
        <f>INDEX('#怪物刷新配置索引'!$F:$F,MATCH(E997&amp;"-"&amp;F997,'#怪物刷新配置索引'!$D:$D,0),1)</f>
        <v>3</v>
      </c>
      <c r="V997" s="4" t="str">
        <f t="shared" si="133"/>
        <v/>
      </c>
      <c r="W997" s="4"/>
      <c r="X997" s="4"/>
      <c r="Y997" s="4"/>
      <c r="Z997" s="28"/>
      <c r="AA997" s="77">
        <f>COUNTIF([3]经验升级表!$C:$C,"&lt;="&amp;SUMIFS($AB$4:AB997,$C$4:C997,C997))</f>
        <v>0</v>
      </c>
      <c r="AB997" s="77">
        <f>IFERROR(INDEX([1]怪物表!$U:$U,MATCH(G997,[1]怪物表!$A:$A,0),1)*S997/U997,0)*AC997</f>
        <v>0</v>
      </c>
      <c r="AC997" s="77">
        <f t="shared" si="91"/>
        <v>30</v>
      </c>
      <c r="AD997" s="77">
        <f>IFERROR(INDEX([1]怪物表!$J:$J,MATCH(G997,[1]怪物表!$A:$A,0),1),0)*AE997</f>
        <v>10</v>
      </c>
      <c r="AE997" s="77">
        <f t="shared" si="92"/>
        <v>10</v>
      </c>
    </row>
    <row r="998" spans="1:46" x14ac:dyDescent="0.45">
      <c r="A998" s="4"/>
      <c r="B998" s="7">
        <v>302003</v>
      </c>
      <c r="C998" s="6" t="s">
        <v>128</v>
      </c>
      <c r="D998" s="4" t="s">
        <v>124</v>
      </c>
      <c r="E998" s="4">
        <v>20</v>
      </c>
      <c r="F998" s="4" t="s">
        <v>30</v>
      </c>
      <c r="G998" s="4">
        <f>IF(I998="",SUMIFS([1]怪物表!$A:$A,[1]怪物表!$B:$B,C998,[1]怪物表!$C:$C,D998),"")</f>
        <v>130203</v>
      </c>
      <c r="H998" s="8" t="str">
        <f>IF(G998="","",INDEX([1]怪物表!$C:$C,MATCH(G998,[1]怪物表!$A:$A,0)))</f>
        <v>鹰</v>
      </c>
      <c r="I998" s="4"/>
      <c r="J998" s="4" t="str">
        <f>IF(I998="","",INDEX([1]怪物阵型表!$B:$B,MATCH(I998,[1]怪物阵型表!$A:$A,0)))</f>
        <v/>
      </c>
      <c r="K998" s="4"/>
      <c r="L998" s="4"/>
      <c r="M998" s="4"/>
      <c r="N998" s="4"/>
      <c r="O998" s="4" t="str">
        <f>IF(N998="","",INDEX([2]物品表!$B:$B,MATCH(N998,[2]物品表!$A:$A,0)))</f>
        <v/>
      </c>
      <c r="P998" s="4"/>
      <c r="Q998" s="7" t="s">
        <v>31</v>
      </c>
      <c r="R998" s="7" t="s">
        <v>29</v>
      </c>
      <c r="S998" s="9">
        <f>INDEX('#怪物刷新配置索引'!$E:$E,MATCH(E998&amp;"-"&amp;F998,'#怪物刷新配置索引'!$D:$D,0),1)</f>
        <v>2</v>
      </c>
      <c r="T998" s="4"/>
      <c r="U998" s="9">
        <f>INDEX('#怪物刷新配置索引'!$F:$F,MATCH(E998&amp;"-"&amp;F998,'#怪物刷新配置索引'!$D:$D,0),1)</f>
        <v>3</v>
      </c>
      <c r="V998" s="4" t="str">
        <f t="shared" si="133"/>
        <v/>
      </c>
      <c r="W998" s="4"/>
      <c r="X998" s="4"/>
      <c r="Y998" s="4"/>
      <c r="Z998" s="28"/>
      <c r="AA998" s="77">
        <f>COUNTIF([3]经验升级表!$C:$C,"&lt;="&amp;SUMIFS($AB$4:AB998,$C$4:C998,C998))</f>
        <v>0</v>
      </c>
      <c r="AB998" s="77">
        <f>IFERROR(INDEX([1]怪物表!$U:$U,MATCH(G998,[1]怪物表!$A:$A,0),1)*S998/U998,0)*AC998</f>
        <v>0</v>
      </c>
      <c r="AC998" s="77">
        <f t="shared" si="91"/>
        <v>30</v>
      </c>
      <c r="AD998" s="77">
        <f>IFERROR(INDEX([1]怪物表!$J:$J,MATCH(G998,[1]怪物表!$A:$A,0),1),0)*AE998</f>
        <v>20</v>
      </c>
      <c r="AE998" s="77">
        <f t="shared" si="92"/>
        <v>20</v>
      </c>
    </row>
    <row r="999" spans="1:46" x14ac:dyDescent="0.45">
      <c r="A999" s="4"/>
      <c r="B999" s="7">
        <v>302004</v>
      </c>
      <c r="C999" s="6" t="s">
        <v>128</v>
      </c>
      <c r="D999" s="4" t="s">
        <v>124</v>
      </c>
      <c r="E999" s="4">
        <v>20</v>
      </c>
      <c r="F999" s="4" t="s">
        <v>43</v>
      </c>
      <c r="G999" s="4">
        <f>IF(I999="",SUMIFS([1]怪物表!$A:$A,[1]怪物表!$B:$B,C999,[1]怪物表!$C:$C,D999),"")</f>
        <v>130203</v>
      </c>
      <c r="H999" s="8" t="str">
        <f>IF(G999="","",INDEX([1]怪物表!$C:$C,MATCH(G999,[1]怪物表!$A:$A,0)))</f>
        <v>鹰</v>
      </c>
      <c r="I999" s="4"/>
      <c r="J999" s="4" t="str">
        <f>IF(I999="","",INDEX([1]怪物阵型表!$B:$B,MATCH(I999,[1]怪物阵型表!$A:$A,0)))</f>
        <v/>
      </c>
      <c r="K999" s="4"/>
      <c r="L999" s="4"/>
      <c r="M999" s="4"/>
      <c r="N999" s="4"/>
      <c r="O999" s="4" t="str">
        <f>IF(N999="","",INDEX([2]物品表!$B:$B,MATCH(N999,[2]物品表!$A:$A,0)))</f>
        <v/>
      </c>
      <c r="P999" s="4"/>
      <c r="Q999" s="7" t="s">
        <v>31</v>
      </c>
      <c r="R999" s="7" t="s">
        <v>29</v>
      </c>
      <c r="S999" s="9">
        <f>INDEX('#怪物刷新配置索引'!$E:$E,MATCH(E999&amp;"-"&amp;F999,'#怪物刷新配置索引'!$D:$D,0),1)</f>
        <v>2</v>
      </c>
      <c r="T999" s="4"/>
      <c r="U999" s="9">
        <f>INDEX('#怪物刷新配置索引'!$F:$F,MATCH(E999&amp;"-"&amp;F999,'#怪物刷新配置索引'!$D:$D,0),1)</f>
        <v>3</v>
      </c>
      <c r="V999" s="4" t="str">
        <f t="shared" si="133"/>
        <v/>
      </c>
      <c r="W999" s="4"/>
      <c r="X999" s="4"/>
      <c r="Y999" s="4"/>
      <c r="Z999" s="28"/>
      <c r="AA999" s="77">
        <f>COUNTIF([3]经验升级表!$C:$C,"&lt;="&amp;SUMIFS($AB$4:AB999,$C$4:C999,C999))</f>
        <v>0</v>
      </c>
      <c r="AB999" s="77">
        <f>IFERROR(INDEX([1]怪物表!$U:$U,MATCH(G999,[1]怪物表!$A:$A,0),1)*S999/U999,0)*AC999</f>
        <v>0</v>
      </c>
      <c r="AC999" s="77">
        <f t="shared" si="91"/>
        <v>30</v>
      </c>
      <c r="AD999" s="77">
        <f>IFERROR(INDEX([1]怪物表!$J:$J,MATCH(G999,[1]怪物表!$A:$A,0),1),0)*AE999</f>
        <v>20</v>
      </c>
      <c r="AE999" s="77">
        <f t="shared" si="92"/>
        <v>20</v>
      </c>
    </row>
    <row r="1000" spans="1:46" x14ac:dyDescent="0.45">
      <c r="A1000" s="4"/>
      <c r="B1000" s="7">
        <v>302005</v>
      </c>
      <c r="C1000" s="6" t="s">
        <v>128</v>
      </c>
      <c r="D1000" s="4" t="s">
        <v>124</v>
      </c>
      <c r="E1000" s="4">
        <v>20</v>
      </c>
      <c r="F1000" s="4" t="s">
        <v>43</v>
      </c>
      <c r="G1000" s="4">
        <f>IF(I1000="",SUMIFS([1]怪物表!$A:$A,[1]怪物表!$B:$B,C1000,[1]怪物表!$C:$C,D1000),"")</f>
        <v>130203</v>
      </c>
      <c r="H1000" s="8" t="str">
        <f>IF(G1000="","",INDEX([1]怪物表!$C:$C,MATCH(G1000,[1]怪物表!$A:$A,0)))</f>
        <v>鹰</v>
      </c>
      <c r="I1000" s="4"/>
      <c r="J1000" s="4" t="str">
        <f>IF(I1000="","",INDEX([1]怪物阵型表!$B:$B,MATCH(I1000,[1]怪物阵型表!$A:$A,0)))</f>
        <v/>
      </c>
      <c r="K1000" s="4"/>
      <c r="L1000" s="4"/>
      <c r="M1000" s="4"/>
      <c r="N1000" s="4"/>
      <c r="O1000" s="4" t="str">
        <f>IF(N1000="","",INDEX([2]物品表!$B:$B,MATCH(N1000,[2]物品表!$A:$A,0)))</f>
        <v/>
      </c>
      <c r="P1000" s="4"/>
      <c r="Q1000" s="7" t="s">
        <v>31</v>
      </c>
      <c r="R1000" s="7" t="s">
        <v>29</v>
      </c>
      <c r="S1000" s="9">
        <f>INDEX('#怪物刷新配置索引'!$E:$E,MATCH(E1000&amp;"-"&amp;F1000,'#怪物刷新配置索引'!$D:$D,0),1)</f>
        <v>2</v>
      </c>
      <c r="T1000" s="4"/>
      <c r="U1000" s="9">
        <f>INDEX('#怪物刷新配置索引'!$F:$F,MATCH(E1000&amp;"-"&amp;F1000,'#怪物刷新配置索引'!$D:$D,0),1)</f>
        <v>3</v>
      </c>
      <c r="V1000" s="4" t="str">
        <f t="shared" ref="V1000" si="134">IF(W1000=1,"TID_Survivor_Notice_Occur_2",IF(W1000=2,"TID_Survivor_Notice_Occur_1",""))</f>
        <v/>
      </c>
      <c r="W1000" s="4"/>
      <c r="X1000" s="4"/>
      <c r="Y1000" s="4"/>
      <c r="Z1000" s="28"/>
      <c r="AA1000" s="77">
        <f>COUNTIF([3]经验升级表!$C:$C,"&lt;="&amp;SUMIFS($AB$4:AB1000,$C$4:C1000,C1000))</f>
        <v>0</v>
      </c>
      <c r="AB1000" s="77">
        <f>IFERROR(INDEX([1]怪物表!$U:$U,MATCH(G1000,[1]怪物表!$A:$A,0),1)*S1000/U1000,0)*AC1000</f>
        <v>0</v>
      </c>
      <c r="AC1000" s="77">
        <f t="shared" si="91"/>
        <v>30</v>
      </c>
      <c r="AD1000" s="77">
        <f>IFERROR(INDEX([1]怪物表!$J:$J,MATCH(G1000,[1]怪物表!$A:$A,0),1),0)*AE1000</f>
        <v>20</v>
      </c>
      <c r="AE1000" s="77">
        <f t="shared" si="92"/>
        <v>20</v>
      </c>
    </row>
    <row r="1001" spans="1:46" x14ac:dyDescent="0.45">
      <c r="A1001" s="4"/>
      <c r="B1001" s="7">
        <v>302006</v>
      </c>
      <c r="C1001" s="6" t="s">
        <v>128</v>
      </c>
      <c r="D1001" s="4" t="s">
        <v>122</v>
      </c>
      <c r="E1001" s="4">
        <v>20</v>
      </c>
      <c r="F1001" s="4" t="s">
        <v>43</v>
      </c>
      <c r="G1001" s="4">
        <f>IF(I1001="",SUMIFS([1]怪物表!$A:$A,[1]怪物表!$B:$B,C1001,[1]怪物表!$C:$C,D1001),"")</f>
        <v>130202</v>
      </c>
      <c r="H1001" s="8" t="str">
        <f>IF(G1001="","",INDEX([1]怪物表!$C:$C,MATCH(G1001,[1]怪物表!$A:$A,0)))</f>
        <v>小狼</v>
      </c>
      <c r="I1001" s="4"/>
      <c r="J1001" s="4" t="str">
        <f>IF(I1001="","",INDEX([1]怪物阵型表!$B:$B,MATCH(I1001,[1]怪物阵型表!$A:$A,0)))</f>
        <v/>
      </c>
      <c r="K1001" s="4"/>
      <c r="L1001" s="4"/>
      <c r="M1001" s="4"/>
      <c r="N1001" s="4"/>
      <c r="O1001" s="4" t="str">
        <f>IF(N1001="","",INDEX([2]物品表!$B:$B,MATCH(N1001,[2]物品表!$A:$A,0)))</f>
        <v/>
      </c>
      <c r="P1001" s="4"/>
      <c r="Q1001" s="7" t="s">
        <v>31</v>
      </c>
      <c r="R1001" s="7" t="s">
        <v>29</v>
      </c>
      <c r="S1001" s="9">
        <f>INDEX('#怪物刷新配置索引'!$E:$E,MATCH(E1001&amp;"-"&amp;F1001,'#怪物刷新配置索引'!$D:$D,0),1)</f>
        <v>2</v>
      </c>
      <c r="T1001" s="4"/>
      <c r="U1001" s="9">
        <f>INDEX('#怪物刷新配置索引'!$F:$F,MATCH(E1001&amp;"-"&amp;F1001,'#怪物刷新配置索引'!$D:$D,0),1)</f>
        <v>3</v>
      </c>
      <c r="V1001" s="4" t="str">
        <f t="shared" si="133"/>
        <v/>
      </c>
      <c r="W1001" s="4"/>
      <c r="X1001" s="4"/>
      <c r="Y1001" s="4"/>
      <c r="Z1001" s="28"/>
      <c r="AA1001" s="77">
        <f>COUNTIF([3]经验升级表!$C:$C,"&lt;="&amp;SUMIFS($AB$4:AB1001,$C$4:C1001,C1001))</f>
        <v>0</v>
      </c>
      <c r="AB1001" s="77">
        <f>IFERROR(INDEX([1]怪物表!$U:$U,MATCH(G1001,[1]怪物表!$A:$A,0),1)*S1001/U1001,0)*AC1001</f>
        <v>0</v>
      </c>
      <c r="AC1001" s="77">
        <f t="shared" si="91"/>
        <v>30</v>
      </c>
      <c r="AD1001" s="77">
        <f>IFERROR(INDEX([1]怪物表!$J:$J,MATCH(G1001,[1]怪物表!$A:$A,0),1),0)*AE1001</f>
        <v>20</v>
      </c>
      <c r="AE1001" s="77">
        <f t="shared" si="92"/>
        <v>20</v>
      </c>
    </row>
    <row r="1002" spans="1:46" s="46" customFormat="1" x14ac:dyDescent="0.45">
      <c r="A1002" s="20"/>
      <c r="B1002" s="21">
        <v>302007</v>
      </c>
      <c r="C1002" s="22" t="s">
        <v>128</v>
      </c>
      <c r="D1002" s="20" t="s">
        <v>139</v>
      </c>
      <c r="E1002" s="21"/>
      <c r="F1002" s="20">
        <v>60</v>
      </c>
      <c r="G1002" s="20">
        <f>IF(I1002="",SUMIFS([1]怪物表!$A:$A,[1]怪物表!$B:$B,C1002,[1]怪物表!$C:$C,D1002),"")</f>
        <v>130210</v>
      </c>
      <c r="H1002" s="23" t="str">
        <f>IF(G1002="","",INDEX([1]怪物表!$C:$C,MATCH(G1002,[1]怪物表!$A:$A,0)))</f>
        <v>斗兽场监管员</v>
      </c>
      <c r="I1002" s="20" t="s">
        <v>54</v>
      </c>
      <c r="J1002" s="20" t="str">
        <f>IF(I1002="","",INDEX([1]怪物阵型表!$B:$B,MATCH(I1002,[1]怪物阵型表!$A:$A,0)))</f>
        <v/>
      </c>
      <c r="K1002" s="20"/>
      <c r="L1002" s="20"/>
      <c r="M1002" s="20"/>
      <c r="N1002" s="20"/>
      <c r="O1002" s="20" t="str">
        <f>IF(N1002="","",INDEX([2]物品表!$B:$B,MATCH(N1002,[2]物品表!$A:$A,0)))</f>
        <v/>
      </c>
      <c r="P1002" s="20"/>
      <c r="Q1002" s="21" t="s">
        <v>120</v>
      </c>
      <c r="R1002" s="21" t="s">
        <v>29</v>
      </c>
      <c r="S1002" s="24">
        <v>1</v>
      </c>
      <c r="T1002" s="20"/>
      <c r="U1002" s="24">
        <v>0</v>
      </c>
      <c r="V1002" s="20" t="str">
        <f t="shared" si="133"/>
        <v/>
      </c>
      <c r="W1002" s="20"/>
      <c r="X1002" s="20"/>
      <c r="Y1002" s="20"/>
      <c r="Z1002" s="79"/>
      <c r="AA1002" s="77">
        <f>COUNTIF([3]经验升级表!$C:$C,"&lt;="&amp;SUMIFS($AB$4:AB1002,$C$4:C1002,C1002))</f>
        <v>0</v>
      </c>
      <c r="AB1002" s="77">
        <f>IFERROR(INDEX([1]怪物表!$U:$U,MATCH(G1002,[1]怪物表!$A:$A,0),1)*S1002/U1002,0)*AC1002</f>
        <v>0</v>
      </c>
      <c r="AC1002" s="77">
        <f t="shared" si="91"/>
        <v>1</v>
      </c>
      <c r="AD1002" s="77">
        <f>IFERROR(INDEX([1]怪物表!$J:$J,MATCH(G1002,[1]怪物表!$A:$A,0),1),0)*AE1002</f>
        <v>0</v>
      </c>
      <c r="AE1002" s="77">
        <f t="shared" si="92"/>
        <v>0</v>
      </c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/>
      <c r="AT1002" s="45"/>
    </row>
    <row r="1003" spans="1:46" x14ac:dyDescent="0.45">
      <c r="A1003" s="4"/>
      <c r="B1003" s="7">
        <v>302008</v>
      </c>
      <c r="C1003" s="6" t="s">
        <v>128</v>
      </c>
      <c r="D1003" s="4"/>
      <c r="E1003" s="7"/>
      <c r="F1003" s="4">
        <v>60</v>
      </c>
      <c r="G1003" s="4" t="str">
        <f>IF(I1003="",SUMIFS([1]怪物表!$A:$A,[1]怪物表!$B:$B,C1003,[1]怪物表!$C:$C,D1003),"")</f>
        <v/>
      </c>
      <c r="H1003" s="8" t="str">
        <f>IF(G1003="","",INDEX([1]怪物表!$C:$C,MATCH(G1003,[1]怪物表!$A:$A,0)))</f>
        <v/>
      </c>
      <c r="I1003" s="4">
        <v>300201</v>
      </c>
      <c r="J1003" s="4" t="str">
        <f>IF(I1003="","",INDEX([1]怪物阵型表!$B:$B,MATCH(I1003,[1]怪物阵型表!$A:$A,0)))</f>
        <v>冲锋阵型</v>
      </c>
      <c r="K1003" s="4"/>
      <c r="L1003" s="4"/>
      <c r="M1003" s="4"/>
      <c r="N1003" s="4"/>
      <c r="O1003" s="4" t="str">
        <f>IF(N1003="","",INDEX([2]物品表!$B:$B,MATCH(N1003,[2]物品表!$A:$A,0)))</f>
        <v/>
      </c>
      <c r="P1003" s="4"/>
      <c r="Q1003" s="7" t="s">
        <v>309</v>
      </c>
      <c r="R1003" s="7" t="s">
        <v>29</v>
      </c>
      <c r="S1003" s="9">
        <v>1</v>
      </c>
      <c r="T1003" s="4"/>
      <c r="U1003" s="9">
        <v>0</v>
      </c>
      <c r="V1003" s="4" t="str">
        <f t="shared" ref="V1003" si="135">IF(W1003=1,"TID_Survivor_Notice_Occur_2",IF(W1003=2,"TID_Survivor_Notice_Occur_1",""))</f>
        <v/>
      </c>
      <c r="W1003" s="4"/>
      <c r="X1003" s="4"/>
      <c r="Y1003" s="4"/>
      <c r="Z1003" s="28"/>
      <c r="AA1003" s="77">
        <f>COUNTIF([3]经验升级表!$C:$C,"&lt;="&amp;SUMIFS($AB$4:AB1003,$C$4:C1003,C1003))</f>
        <v>0</v>
      </c>
      <c r="AB1003" s="77">
        <f>IFERROR(INDEX([1]怪物表!$U:$U,MATCH(G1003,[1]怪物表!$A:$A,0),1)*S1003/U1003,0)*AC1003</f>
        <v>0</v>
      </c>
      <c r="AC1003" s="77">
        <f t="shared" si="91"/>
        <v>1</v>
      </c>
      <c r="AD1003" s="77">
        <f>IFERROR(INDEX([1]怪物表!$J:$J,MATCH(G1003,[1]怪物表!$A:$A,0),1),0)*AE1003</f>
        <v>0</v>
      </c>
      <c r="AE1003" s="77">
        <f t="shared" si="92"/>
        <v>0</v>
      </c>
    </row>
    <row r="1004" spans="1:46" x14ac:dyDescent="0.45">
      <c r="A1004" s="4"/>
      <c r="B1004" s="7">
        <v>302009</v>
      </c>
      <c r="C1004" s="6" t="s">
        <v>128</v>
      </c>
      <c r="D1004" s="4"/>
      <c r="E1004" s="7"/>
      <c r="F1004" s="4">
        <v>64</v>
      </c>
      <c r="G1004" s="4" t="str">
        <f>IF(I1004="",SUMIFS([1]怪物表!$A:$A,[1]怪物表!$B:$B,C1004,[1]怪物表!$C:$C,D1004),"")</f>
        <v/>
      </c>
      <c r="H1004" s="8" t="str">
        <f>IF(G1004="","",INDEX([1]怪物表!$C:$C,MATCH(G1004,[1]怪物表!$A:$A,0)))</f>
        <v/>
      </c>
      <c r="I1004" s="4">
        <v>300201</v>
      </c>
      <c r="J1004" s="4" t="str">
        <f>IF(I1004="","",INDEX([1]怪物阵型表!$B:$B,MATCH(I1004,[1]怪物阵型表!$A:$A,0)))</f>
        <v>冲锋阵型</v>
      </c>
      <c r="K1004" s="4"/>
      <c r="L1004" s="4"/>
      <c r="M1004" s="4"/>
      <c r="N1004" s="4"/>
      <c r="O1004" s="4" t="str">
        <f>IF(N1004="","",INDEX([2]物品表!$B:$B,MATCH(N1004,[2]物品表!$A:$A,0)))</f>
        <v/>
      </c>
      <c r="P1004" s="4"/>
      <c r="Q1004" s="7" t="s">
        <v>309</v>
      </c>
      <c r="R1004" s="7" t="s">
        <v>29</v>
      </c>
      <c r="S1004" s="9">
        <v>1</v>
      </c>
      <c r="T1004" s="4"/>
      <c r="U1004" s="9">
        <v>0</v>
      </c>
      <c r="V1004" s="4" t="str">
        <f t="shared" si="133"/>
        <v/>
      </c>
      <c r="W1004" s="4"/>
      <c r="X1004" s="4"/>
      <c r="Y1004" s="4"/>
      <c r="Z1004" s="28"/>
      <c r="AA1004" s="77">
        <f>COUNTIF([3]经验升级表!$C:$C,"&lt;="&amp;SUMIFS($AB$4:AB1004,$C$4:C1004,C1004))</f>
        <v>0</v>
      </c>
      <c r="AB1004" s="77">
        <f>IFERROR(INDEX([1]怪物表!$U:$U,MATCH(G1004,[1]怪物表!$A:$A,0),1)*S1004/U1004,0)*AC1004</f>
        <v>0</v>
      </c>
      <c r="AC1004" s="77">
        <f t="shared" si="91"/>
        <v>1</v>
      </c>
      <c r="AD1004" s="77">
        <f>IFERROR(INDEX([1]怪物表!$J:$J,MATCH(G1004,[1]怪物表!$A:$A,0),1),0)*AE1004</f>
        <v>0</v>
      </c>
      <c r="AE1004" s="77">
        <f t="shared" si="92"/>
        <v>0</v>
      </c>
    </row>
    <row r="1005" spans="1:46" x14ac:dyDescent="0.45">
      <c r="A1005" s="4"/>
      <c r="B1005" s="7">
        <v>302010</v>
      </c>
      <c r="C1005" s="6" t="s">
        <v>128</v>
      </c>
      <c r="D1005" s="4" t="s">
        <v>122</v>
      </c>
      <c r="E1005" s="7">
        <v>45</v>
      </c>
      <c r="F1005" s="4" t="s">
        <v>32</v>
      </c>
      <c r="G1005" s="4">
        <f>IF(I1005="",SUMIFS([1]怪物表!$A:$A,[1]怪物表!$B:$B,C1005,[1]怪物表!$C:$C,D1005),"")</f>
        <v>130202</v>
      </c>
      <c r="H1005" s="8" t="str">
        <f>IF(G1005="","",INDEX([1]怪物表!$C:$C,MATCH(G1005,[1]怪物表!$A:$A,0)))</f>
        <v>小狼</v>
      </c>
      <c r="I1005" s="4"/>
      <c r="J1005" s="4" t="str">
        <f>IF(I1005="","",INDEX([1]怪物阵型表!$B:$B,MATCH(I1005,[1]怪物阵型表!$A:$A,0)))</f>
        <v/>
      </c>
      <c r="K1005" s="4"/>
      <c r="L1005" s="4"/>
      <c r="M1005" s="4"/>
      <c r="N1005" s="4"/>
      <c r="O1005" s="4" t="str">
        <f>IF(N1005="","",INDEX([2]物品表!$B:$B,MATCH(N1005,[2]物品表!$A:$A,0)))</f>
        <v/>
      </c>
      <c r="P1005" s="4"/>
      <c r="Q1005" s="7" t="s">
        <v>31</v>
      </c>
      <c r="R1005" s="7" t="s">
        <v>29</v>
      </c>
      <c r="S1005" s="9">
        <f>INDEX('#怪物刷新配置索引'!$E:$E,MATCH(E1005&amp;"-"&amp;F1005,'#怪物刷新配置索引'!$D:$D,0),1)</f>
        <v>3</v>
      </c>
      <c r="T1005" s="4"/>
      <c r="U1005" s="9">
        <f>INDEX('#怪物刷新配置索引'!$F:$F,MATCH(E1005&amp;"-"&amp;F1005,'#怪物刷新配置索引'!$D:$D,0),1)</f>
        <v>2</v>
      </c>
      <c r="V1005" s="4" t="str">
        <f t="shared" si="133"/>
        <v/>
      </c>
      <c r="W1005" s="4"/>
      <c r="X1005" s="4"/>
      <c r="Y1005" s="4"/>
      <c r="Z1005" s="28"/>
      <c r="AA1005" s="77">
        <f>COUNTIF([3]经验升级表!$C:$C,"&lt;="&amp;SUMIFS($AB$4:AB1005,$C$4:C1005,C1005))</f>
        <v>0</v>
      </c>
      <c r="AB1005" s="77">
        <f>IFERROR(INDEX([1]怪物表!$U:$U,MATCH(G1005,[1]怪物表!$A:$A,0),1)*S1005/U1005,0)*AC1005</f>
        <v>0</v>
      </c>
      <c r="AC1005" s="77">
        <f t="shared" ref="AC1005:AC1068" si="136">IFERROR(INDEX(_xlfn.TEXTSPLIT(F1005,"-"),1,2)-INDEX(_xlfn.TEXTSPLIT(F1005,"-"),1,1),1)</f>
        <v>30</v>
      </c>
      <c r="AD1005" s="77">
        <f>IFERROR(INDEX([1]怪物表!$J:$J,MATCH(G1005,[1]怪物表!$A:$A,0),1),0)*AE1005</f>
        <v>45</v>
      </c>
      <c r="AE1005" s="77">
        <f t="shared" ref="AE1005:AE1068" si="137">IFERROR(ROUNDUP(AC1005*S1005/U1005,),0)</f>
        <v>45</v>
      </c>
    </row>
    <row r="1006" spans="1:46" x14ac:dyDescent="0.45">
      <c r="A1006" s="4"/>
      <c r="B1006" s="7">
        <v>302011</v>
      </c>
      <c r="C1006" s="6" t="s">
        <v>128</v>
      </c>
      <c r="D1006" s="4" t="s">
        <v>122</v>
      </c>
      <c r="E1006" s="7">
        <v>50</v>
      </c>
      <c r="F1006" s="4" t="s">
        <v>32</v>
      </c>
      <c r="G1006" s="4">
        <f>IF(I1006="",SUMIFS([1]怪物表!$A:$A,[1]怪物表!$B:$B,C1006,[1]怪物表!$C:$C,D1006),"")</f>
        <v>130202</v>
      </c>
      <c r="H1006" s="8" t="str">
        <f>IF(G1006="","",INDEX([1]怪物表!$C:$C,MATCH(G1006,[1]怪物表!$A:$A,0)))</f>
        <v>小狼</v>
      </c>
      <c r="I1006" s="4"/>
      <c r="J1006" s="4" t="str">
        <f>IF(I1006="","",INDEX([1]怪物阵型表!$B:$B,MATCH(I1006,[1]怪物阵型表!$A:$A,0)))</f>
        <v/>
      </c>
      <c r="K1006" s="4"/>
      <c r="L1006" s="4"/>
      <c r="M1006" s="4"/>
      <c r="N1006" s="4"/>
      <c r="O1006" s="4" t="str">
        <f>IF(N1006="","",INDEX([2]物品表!$B:$B,MATCH(N1006,[2]物品表!$A:$A,0)))</f>
        <v/>
      </c>
      <c r="P1006" s="4"/>
      <c r="Q1006" s="7" t="s">
        <v>31</v>
      </c>
      <c r="R1006" s="7" t="s">
        <v>29</v>
      </c>
      <c r="S1006" s="9">
        <f>INDEX('#怪物刷新配置索引'!$E:$E,MATCH(E1006&amp;"-"&amp;F1006,'#怪物刷新配置索引'!$D:$D,0),1)</f>
        <v>5</v>
      </c>
      <c r="T1006" s="4"/>
      <c r="U1006" s="9">
        <f>INDEX('#怪物刷新配置索引'!$F:$F,MATCH(E1006&amp;"-"&amp;F1006,'#怪物刷新配置索引'!$D:$D,0),1)</f>
        <v>3</v>
      </c>
      <c r="V1006" s="4" t="str">
        <f t="shared" si="133"/>
        <v/>
      </c>
      <c r="W1006" s="4"/>
      <c r="X1006" s="4"/>
      <c r="Y1006" s="4"/>
      <c r="Z1006" s="28"/>
      <c r="AA1006" s="77">
        <f>COUNTIF([3]经验升级表!$C:$C,"&lt;="&amp;SUMIFS($AB$4:AB1006,$C$4:C1006,C1006))</f>
        <v>0</v>
      </c>
      <c r="AB1006" s="77">
        <f>IFERROR(INDEX([1]怪物表!$U:$U,MATCH(G1006,[1]怪物表!$A:$A,0),1)*S1006/U1006,0)*AC1006</f>
        <v>0</v>
      </c>
      <c r="AC1006" s="77">
        <f t="shared" si="136"/>
        <v>30</v>
      </c>
      <c r="AD1006" s="77">
        <f>IFERROR(INDEX([1]怪物表!$J:$J,MATCH(G1006,[1]怪物表!$A:$A,0),1),0)*AE1006</f>
        <v>50</v>
      </c>
      <c r="AE1006" s="77">
        <f t="shared" si="137"/>
        <v>50</v>
      </c>
    </row>
    <row r="1007" spans="1:46" x14ac:dyDescent="0.45">
      <c r="A1007" s="4"/>
      <c r="B1007" s="7">
        <v>302012</v>
      </c>
      <c r="C1007" s="6" t="s">
        <v>128</v>
      </c>
      <c r="D1007" s="87" t="s">
        <v>123</v>
      </c>
      <c r="E1007" s="7">
        <v>10</v>
      </c>
      <c r="F1007" s="4" t="s">
        <v>32</v>
      </c>
      <c r="G1007" s="4">
        <f>IF(I1007="",SUMIFS([1]怪物表!$A:$A,[1]怪物表!$B:$B,C1007,[1]怪物表!$C:$C,D1007),"")</f>
        <v>130205</v>
      </c>
      <c r="H1007" s="8" t="str">
        <f>IF(G1007="","",INDEX([1]怪物表!$C:$C,MATCH(G1007,[1]怪物表!$A:$A,0)))</f>
        <v>弓兵1</v>
      </c>
      <c r="I1007" s="4"/>
      <c r="J1007" s="4" t="str">
        <f>IF(I1007="","",INDEX([1]怪物阵型表!$B:$B,MATCH(I1007,[1]怪物阵型表!$A:$A,0)))</f>
        <v/>
      </c>
      <c r="K1007" s="4"/>
      <c r="L1007" s="4"/>
      <c r="M1007" s="4"/>
      <c r="N1007" s="4"/>
      <c r="O1007" s="4" t="str">
        <f>IF(N1007="","",INDEX([2]物品表!$B:$B,MATCH(N1007,[2]物品表!$A:$A,0)))</f>
        <v/>
      </c>
      <c r="P1007" s="4"/>
      <c r="Q1007" s="7" t="s">
        <v>31</v>
      </c>
      <c r="R1007" s="7" t="s">
        <v>29</v>
      </c>
      <c r="S1007" s="9">
        <f>INDEX('#怪物刷新配置索引'!$E:$E,MATCH(E1007&amp;"-"&amp;F1007,'#怪物刷新配置索引'!$D:$D,0),1)</f>
        <v>1</v>
      </c>
      <c r="T1007" s="4"/>
      <c r="U1007" s="9">
        <f>INDEX('#怪物刷新配置索引'!$F:$F,MATCH(E1007&amp;"-"&amp;F1007,'#怪物刷新配置索引'!$D:$D,0),1)</f>
        <v>3</v>
      </c>
      <c r="V1007" s="4" t="str">
        <f t="shared" ref="V1007" si="138">IF(W1007=1,"TID_Survivor_Notice_Occur_2",IF(W1007=2,"TID_Survivor_Notice_Occur_1",""))</f>
        <v/>
      </c>
      <c r="W1007" s="4"/>
      <c r="X1007" s="4"/>
      <c r="Y1007" s="4"/>
      <c r="Z1007" s="28"/>
      <c r="AA1007" s="77">
        <f>COUNTIF([3]经验升级表!$C:$C,"&lt;="&amp;SUMIFS($AB$4:AB1007,$C$4:C1007,C1007))</f>
        <v>0</v>
      </c>
      <c r="AB1007" s="77">
        <f>IFERROR(INDEX([1]怪物表!$U:$U,MATCH(G1007,[1]怪物表!$A:$A,0),1)*S1007/U1007,0)*AC1007</f>
        <v>0</v>
      </c>
      <c r="AC1007" s="77">
        <f t="shared" si="136"/>
        <v>30</v>
      </c>
      <c r="AD1007" s="77">
        <f>IFERROR(INDEX([1]怪物表!$J:$J,MATCH(G1007,[1]怪物表!$A:$A,0),1),0)*AE1007</f>
        <v>10</v>
      </c>
      <c r="AE1007" s="77">
        <f t="shared" si="137"/>
        <v>10</v>
      </c>
    </row>
    <row r="1008" spans="1:46" x14ac:dyDescent="0.45">
      <c r="A1008" s="4"/>
      <c r="B1008" s="7">
        <v>302013</v>
      </c>
      <c r="C1008" s="6" t="s">
        <v>128</v>
      </c>
      <c r="D1008" s="4" t="s">
        <v>122</v>
      </c>
      <c r="E1008" s="7">
        <v>45</v>
      </c>
      <c r="F1008" s="4" t="s">
        <v>58</v>
      </c>
      <c r="G1008" s="4">
        <f>IF(I1008="",SUMIFS([1]怪物表!$A:$A,[1]怪物表!$B:$B,C1008,[1]怪物表!$C:$C,D1008),"")</f>
        <v>130202</v>
      </c>
      <c r="H1008" s="8" t="str">
        <f>IF(G1008="","",INDEX([1]怪物表!$C:$C,MATCH(G1008,[1]怪物表!$A:$A,0)))</f>
        <v>小狼</v>
      </c>
      <c r="I1008" s="4"/>
      <c r="J1008" s="4" t="str">
        <f>IF(I1008="","",INDEX([1]怪物阵型表!$B:$B,MATCH(I1008,[1]怪物阵型表!$A:$A,0)))</f>
        <v/>
      </c>
      <c r="K1008" s="4"/>
      <c r="L1008" s="4"/>
      <c r="M1008" s="4"/>
      <c r="N1008" s="4"/>
      <c r="O1008" s="4" t="str">
        <f>IF(N1008="","",INDEX([2]物品表!$B:$B,MATCH(N1008,[2]物品表!$A:$A,0)))</f>
        <v/>
      </c>
      <c r="P1008" s="4"/>
      <c r="Q1008" s="7" t="s">
        <v>31</v>
      </c>
      <c r="R1008" s="7" t="s">
        <v>29</v>
      </c>
      <c r="S1008" s="9">
        <f>INDEX('#怪物刷新配置索引'!$E:$E,MATCH(E1008&amp;"-"&amp;F1008,'#怪物刷新配置索引'!$D:$D,0),1)</f>
        <v>3</v>
      </c>
      <c r="T1008" s="4"/>
      <c r="U1008" s="9">
        <f>INDEX('#怪物刷新配置索引'!$F:$F,MATCH(E1008&amp;"-"&amp;F1008,'#怪物刷新配置索引'!$D:$D,0),1)</f>
        <v>2</v>
      </c>
      <c r="V1008" s="4" t="str">
        <f t="shared" si="133"/>
        <v/>
      </c>
      <c r="W1008" s="4"/>
      <c r="X1008" s="4"/>
      <c r="Y1008" s="4"/>
      <c r="Z1008" s="28"/>
      <c r="AA1008" s="77">
        <f>COUNTIF([3]经验升级表!$C:$C,"&lt;="&amp;SUMIFS($AB$4:AB1008,$C$4:C1008,C1008))</f>
        <v>0</v>
      </c>
      <c r="AB1008" s="77">
        <f>IFERROR(INDEX([1]怪物表!$U:$U,MATCH(G1008,[1]怪物表!$A:$A,0),1)*S1008/U1008,0)*AC1008</f>
        <v>0</v>
      </c>
      <c r="AC1008" s="77">
        <f t="shared" si="136"/>
        <v>30</v>
      </c>
      <c r="AD1008" s="77">
        <f>IFERROR(INDEX([1]怪物表!$J:$J,MATCH(G1008,[1]怪物表!$A:$A,0),1),0)*AE1008</f>
        <v>45</v>
      </c>
      <c r="AE1008" s="77">
        <f t="shared" si="137"/>
        <v>45</v>
      </c>
    </row>
    <row r="1009" spans="1:46" x14ac:dyDescent="0.45">
      <c r="A1009" s="4"/>
      <c r="B1009" s="7">
        <v>302014</v>
      </c>
      <c r="C1009" s="6" t="s">
        <v>128</v>
      </c>
      <c r="D1009" s="4" t="s">
        <v>122</v>
      </c>
      <c r="E1009" s="7">
        <v>60</v>
      </c>
      <c r="F1009" s="4" t="s">
        <v>58</v>
      </c>
      <c r="G1009" s="4">
        <f>IF(I1009="",SUMIFS([1]怪物表!$A:$A,[1]怪物表!$B:$B,C1009,[1]怪物表!$C:$C,D1009),"")</f>
        <v>130202</v>
      </c>
      <c r="H1009" s="8" t="str">
        <f>IF(G1009="","",INDEX([1]怪物表!$C:$C,MATCH(G1009,[1]怪物表!$A:$A,0)))</f>
        <v>小狼</v>
      </c>
      <c r="I1009" s="4"/>
      <c r="J1009" s="4" t="str">
        <f>IF(I1009="","",INDEX([1]怪物阵型表!$B:$B,MATCH(I1009,[1]怪物阵型表!$A:$A,0)))</f>
        <v/>
      </c>
      <c r="K1009" s="4"/>
      <c r="L1009" s="4"/>
      <c r="M1009" s="4"/>
      <c r="N1009" s="4"/>
      <c r="O1009" s="4" t="str">
        <f>IF(N1009="","",INDEX([2]物品表!$B:$B,MATCH(N1009,[2]物品表!$A:$A,0)))</f>
        <v/>
      </c>
      <c r="P1009" s="4"/>
      <c r="Q1009" s="7" t="s">
        <v>31</v>
      </c>
      <c r="R1009" s="7" t="s">
        <v>29</v>
      </c>
      <c r="S1009" s="9">
        <f>INDEX('#怪物刷新配置索引'!$E:$E,MATCH(E1009&amp;"-"&amp;F1009,'#怪物刷新配置索引'!$D:$D,0),1)</f>
        <v>2</v>
      </c>
      <c r="T1009" s="4"/>
      <c r="U1009" s="9">
        <f>INDEX('#怪物刷新配置索引'!$F:$F,MATCH(E1009&amp;"-"&amp;F1009,'#怪物刷新配置索引'!$D:$D,0),1)</f>
        <v>1</v>
      </c>
      <c r="V1009" s="4" t="str">
        <f t="shared" si="133"/>
        <v/>
      </c>
      <c r="W1009" s="4"/>
      <c r="X1009" s="4"/>
      <c r="Y1009" s="4"/>
      <c r="Z1009" s="28"/>
      <c r="AA1009" s="77">
        <f>COUNTIF([3]经验升级表!$C:$C,"&lt;="&amp;SUMIFS($AB$4:AB1009,$C$4:C1009,C1009))</f>
        <v>0</v>
      </c>
      <c r="AB1009" s="77">
        <f>IFERROR(INDEX([1]怪物表!$U:$U,MATCH(G1009,[1]怪物表!$A:$A,0),1)*S1009/U1009,0)*AC1009</f>
        <v>0</v>
      </c>
      <c r="AC1009" s="77">
        <f t="shared" si="136"/>
        <v>30</v>
      </c>
      <c r="AD1009" s="77">
        <f>IFERROR(INDEX([1]怪物表!$J:$J,MATCH(G1009,[1]怪物表!$A:$A,0),1),0)*AE1009</f>
        <v>60</v>
      </c>
      <c r="AE1009" s="77">
        <f t="shared" si="137"/>
        <v>60</v>
      </c>
    </row>
    <row r="1010" spans="1:46" x14ac:dyDescent="0.45">
      <c r="A1010" s="4"/>
      <c r="B1010" s="7">
        <v>302015</v>
      </c>
      <c r="C1010" s="6" t="s">
        <v>128</v>
      </c>
      <c r="D1010" s="87" t="s">
        <v>123</v>
      </c>
      <c r="E1010" s="7">
        <v>10</v>
      </c>
      <c r="F1010" s="4" t="s">
        <v>58</v>
      </c>
      <c r="G1010" s="4">
        <f>IF(I1010="",SUMIFS([1]怪物表!$A:$A,[1]怪物表!$B:$B,C1010,[1]怪物表!$C:$C,D1010),"")</f>
        <v>130205</v>
      </c>
      <c r="H1010" s="8" t="str">
        <f>IF(G1010="","",INDEX([1]怪物表!$C:$C,MATCH(G1010,[1]怪物表!$A:$A,0)))</f>
        <v>弓兵1</v>
      </c>
      <c r="I1010" s="4"/>
      <c r="J1010" s="4" t="str">
        <f>IF(I1010="","",INDEX([1]怪物阵型表!$B:$B,MATCH(I1010,[1]怪物阵型表!$A:$A,0)))</f>
        <v/>
      </c>
      <c r="K1010" s="4"/>
      <c r="L1010" s="4"/>
      <c r="M1010" s="4"/>
      <c r="N1010" s="4"/>
      <c r="O1010" s="4" t="str">
        <f>IF(N1010="","",INDEX([2]物品表!$B:$B,MATCH(N1010,[2]物品表!$A:$A,0)))</f>
        <v/>
      </c>
      <c r="P1010" s="4"/>
      <c r="Q1010" s="7" t="s">
        <v>31</v>
      </c>
      <c r="R1010" s="7" t="s">
        <v>29</v>
      </c>
      <c r="S1010" s="9">
        <f>INDEX('#怪物刷新配置索引'!$E:$E,MATCH(E1010&amp;"-"&amp;F1010,'#怪物刷新配置索引'!$D:$D,0),1)</f>
        <v>2</v>
      </c>
      <c r="T1010" s="4"/>
      <c r="U1010" s="9">
        <f>INDEX('#怪物刷新配置索引'!$F:$F,MATCH(E1010&amp;"-"&amp;F1010,'#怪物刷新配置索引'!$D:$D,0),1)</f>
        <v>6</v>
      </c>
      <c r="V1010" s="4" t="str">
        <f t="shared" si="133"/>
        <v/>
      </c>
      <c r="W1010" s="4"/>
      <c r="X1010" s="4"/>
      <c r="Y1010" s="4"/>
      <c r="Z1010" s="28"/>
      <c r="AA1010" s="77">
        <f>COUNTIF([3]经验升级表!$C:$C,"&lt;="&amp;SUMIFS($AB$4:AB1010,$C$4:C1010,C1010))</f>
        <v>0</v>
      </c>
      <c r="AB1010" s="77">
        <f>IFERROR(INDEX([1]怪物表!$U:$U,MATCH(G1010,[1]怪物表!$A:$A,0),1)*S1010/U1010,0)*AC1010</f>
        <v>0</v>
      </c>
      <c r="AC1010" s="77">
        <f t="shared" si="136"/>
        <v>30</v>
      </c>
      <c r="AD1010" s="77">
        <f>IFERROR(INDEX([1]怪物表!$J:$J,MATCH(G1010,[1]怪物表!$A:$A,0),1),0)*AE1010</f>
        <v>10</v>
      </c>
      <c r="AE1010" s="77">
        <f t="shared" si="137"/>
        <v>10</v>
      </c>
    </row>
    <row r="1011" spans="1:46" x14ac:dyDescent="0.45">
      <c r="A1011" s="4"/>
      <c r="B1011" s="7">
        <v>302016</v>
      </c>
      <c r="C1011" s="6" t="s">
        <v>128</v>
      </c>
      <c r="D1011" s="4" t="s">
        <v>137</v>
      </c>
      <c r="E1011" s="7">
        <v>60</v>
      </c>
      <c r="F1011" s="4" t="s">
        <v>38</v>
      </c>
      <c r="G1011" s="4">
        <f>IF(I1011="",SUMIFS([1]怪物表!$A:$A,[1]怪物表!$B:$B,C1011,[1]怪物表!$C:$C,D1011),"")</f>
        <v>130207</v>
      </c>
      <c r="H1011" s="8" t="str">
        <f>IF(G1011="","",INDEX([1]怪物表!$C:$C,MATCH(G1011,[1]怪物表!$A:$A,0)))</f>
        <v>鳄鱼</v>
      </c>
      <c r="I1011" s="4"/>
      <c r="J1011" s="4" t="str">
        <f>IF(I1011="","",INDEX([1]怪物阵型表!$B:$B,MATCH(I1011,[1]怪物阵型表!$A:$A,0)))</f>
        <v/>
      </c>
      <c r="K1011" s="4"/>
      <c r="L1011" s="4"/>
      <c r="M1011" s="4"/>
      <c r="N1011" s="4"/>
      <c r="O1011" s="4" t="str">
        <f>IF(N1011="","",INDEX([2]物品表!$B:$B,MATCH(N1011,[2]物品表!$A:$A,0)))</f>
        <v/>
      </c>
      <c r="P1011" s="4"/>
      <c r="Q1011" s="7" t="s">
        <v>31</v>
      </c>
      <c r="R1011" s="7" t="s">
        <v>29</v>
      </c>
      <c r="S1011" s="9">
        <f>INDEX('#怪物刷新配置索引'!$E:$E,MATCH(E1011&amp;"-"&amp;F1011,'#怪物刷新配置索引'!$D:$D,0),1)</f>
        <v>2</v>
      </c>
      <c r="T1011" s="4"/>
      <c r="U1011" s="9">
        <f>INDEX('#怪物刷新配置索引'!$F:$F,MATCH(E1011&amp;"-"&amp;F1011,'#怪物刷新配置索引'!$D:$D,0),1)</f>
        <v>1</v>
      </c>
      <c r="V1011" s="4" t="str">
        <f t="shared" si="133"/>
        <v/>
      </c>
      <c r="W1011" s="4"/>
      <c r="X1011" s="4"/>
      <c r="Y1011" s="4"/>
      <c r="Z1011" s="28"/>
      <c r="AA1011" s="77">
        <f>COUNTIF([3]经验升级表!$C:$C,"&lt;="&amp;SUMIFS($AB$4:AB1011,$C$4:C1011,C1011))</f>
        <v>0</v>
      </c>
      <c r="AB1011" s="77">
        <f>IFERROR(INDEX([1]怪物表!$U:$U,MATCH(G1011,[1]怪物表!$A:$A,0),1)*S1011/U1011,0)*AC1011</f>
        <v>0</v>
      </c>
      <c r="AC1011" s="77">
        <f t="shared" si="136"/>
        <v>30</v>
      </c>
      <c r="AD1011" s="77">
        <f>IFERROR(INDEX([1]怪物表!$J:$J,MATCH(G1011,[1]怪物表!$A:$A,0),1),0)*AE1011</f>
        <v>60</v>
      </c>
      <c r="AE1011" s="77">
        <f t="shared" si="137"/>
        <v>60</v>
      </c>
    </row>
    <row r="1012" spans="1:46" x14ac:dyDescent="0.45">
      <c r="A1012" s="4"/>
      <c r="B1012" s="7">
        <v>302017</v>
      </c>
      <c r="C1012" s="6" t="s">
        <v>128</v>
      </c>
      <c r="D1012" s="4" t="s">
        <v>137</v>
      </c>
      <c r="E1012" s="7">
        <v>20</v>
      </c>
      <c r="F1012" s="4" t="s">
        <v>38</v>
      </c>
      <c r="G1012" s="4">
        <f>IF(I1012="",SUMIFS([1]怪物表!$A:$A,[1]怪物表!$B:$B,C1012,[1]怪物表!$C:$C,D1012),"")</f>
        <v>130207</v>
      </c>
      <c r="H1012" s="8" t="str">
        <f>IF(G1012="","",INDEX([1]怪物表!$C:$C,MATCH(G1012,[1]怪物表!$A:$A,0)))</f>
        <v>鳄鱼</v>
      </c>
      <c r="I1012" s="4"/>
      <c r="J1012" s="4" t="str">
        <f>IF(I1012="","",INDEX([1]怪物阵型表!$B:$B,MATCH(I1012,[1]怪物阵型表!$A:$A,0)))</f>
        <v/>
      </c>
      <c r="K1012" s="4"/>
      <c r="L1012" s="4"/>
      <c r="M1012" s="4"/>
      <c r="N1012" s="4"/>
      <c r="O1012" s="4" t="str">
        <f>IF(N1012="","",INDEX([2]物品表!$B:$B,MATCH(N1012,[2]物品表!$A:$A,0)))</f>
        <v/>
      </c>
      <c r="P1012" s="4"/>
      <c r="Q1012" s="7" t="s">
        <v>31</v>
      </c>
      <c r="R1012" s="7" t="s">
        <v>29</v>
      </c>
      <c r="S1012" s="9">
        <f>INDEX('#怪物刷新配置索引'!$E:$E,MATCH(E1012&amp;"-"&amp;F1012,'#怪物刷新配置索引'!$D:$D,0),1)</f>
        <v>2</v>
      </c>
      <c r="T1012" s="4"/>
      <c r="U1012" s="9">
        <f>INDEX('#怪物刷新配置索引'!$F:$F,MATCH(E1012&amp;"-"&amp;F1012,'#怪物刷新配置索引'!$D:$D,0),1)</f>
        <v>3</v>
      </c>
      <c r="V1012" s="4" t="str">
        <f t="shared" si="133"/>
        <v/>
      </c>
      <c r="W1012" s="4"/>
      <c r="X1012" s="4"/>
      <c r="Y1012" s="4"/>
      <c r="Z1012" s="28"/>
      <c r="AA1012" s="77">
        <f>COUNTIF([3]经验升级表!$C:$C,"&lt;="&amp;SUMIFS($AB$4:AB1012,$C$4:C1012,C1012))</f>
        <v>0</v>
      </c>
      <c r="AB1012" s="77">
        <f>IFERROR(INDEX([1]怪物表!$U:$U,MATCH(G1012,[1]怪物表!$A:$A,0),1)*S1012/U1012,0)*AC1012</f>
        <v>0</v>
      </c>
      <c r="AC1012" s="77">
        <f t="shared" si="136"/>
        <v>30</v>
      </c>
      <c r="AD1012" s="77">
        <f>IFERROR(INDEX([1]怪物表!$J:$J,MATCH(G1012,[1]怪物表!$A:$A,0),1),0)*AE1012</f>
        <v>20</v>
      </c>
      <c r="AE1012" s="77">
        <f t="shared" si="137"/>
        <v>20</v>
      </c>
    </row>
    <row r="1013" spans="1:46" x14ac:dyDescent="0.45">
      <c r="A1013" s="4"/>
      <c r="B1013" s="7">
        <v>302018</v>
      </c>
      <c r="C1013" s="6" t="s">
        <v>128</v>
      </c>
      <c r="D1013" s="4" t="s">
        <v>137</v>
      </c>
      <c r="E1013" s="7">
        <v>30</v>
      </c>
      <c r="F1013" s="4" t="s">
        <v>38</v>
      </c>
      <c r="G1013" s="4">
        <f>IF(I1013="",SUMIFS([1]怪物表!$A:$A,[1]怪物表!$B:$B,C1013,[1]怪物表!$C:$C,D1013),"")</f>
        <v>130207</v>
      </c>
      <c r="H1013" s="8" t="str">
        <f>IF(G1013="","",INDEX([1]怪物表!$C:$C,MATCH(G1013,[1]怪物表!$A:$A,0)))</f>
        <v>鳄鱼</v>
      </c>
      <c r="I1013" s="4"/>
      <c r="J1013" s="4" t="str">
        <f>IF(I1013="","",INDEX([1]怪物阵型表!$B:$B,MATCH(I1013,[1]怪物阵型表!$A:$A,0)))</f>
        <v/>
      </c>
      <c r="K1013" s="4"/>
      <c r="L1013" s="4"/>
      <c r="M1013" s="4"/>
      <c r="N1013" s="4"/>
      <c r="O1013" s="4" t="str">
        <f>IF(N1013="","",INDEX([2]物品表!$B:$B,MATCH(N1013,[2]物品表!$A:$A,0)))</f>
        <v/>
      </c>
      <c r="P1013" s="4"/>
      <c r="Q1013" s="7" t="s">
        <v>31</v>
      </c>
      <c r="R1013" s="7" t="s">
        <v>29</v>
      </c>
      <c r="S1013" s="9">
        <f>INDEX('#怪物刷新配置索引'!$E:$E,MATCH(E1013&amp;"-"&amp;F1013,'#怪物刷新配置索引'!$D:$D,0),1)</f>
        <v>2</v>
      </c>
      <c r="T1013" s="4"/>
      <c r="U1013" s="9">
        <f>INDEX('#怪物刷新配置索引'!$F:$F,MATCH(E1013&amp;"-"&amp;F1013,'#怪物刷新配置索引'!$D:$D,0),1)</f>
        <v>2</v>
      </c>
      <c r="V1013" s="4" t="str">
        <f t="shared" si="133"/>
        <v/>
      </c>
      <c r="W1013" s="4"/>
      <c r="X1013" s="4"/>
      <c r="Y1013" s="4"/>
      <c r="Z1013" s="28"/>
      <c r="AA1013" s="77">
        <f>COUNTIF([3]经验升级表!$C:$C,"&lt;="&amp;SUMIFS($AB$4:AB1013,$C$4:C1013,C1013))</f>
        <v>0</v>
      </c>
      <c r="AB1013" s="77">
        <f>IFERROR(INDEX([1]怪物表!$U:$U,MATCH(G1013,[1]怪物表!$A:$A,0),1)*S1013/U1013,0)*AC1013</f>
        <v>0</v>
      </c>
      <c r="AC1013" s="77">
        <f t="shared" si="136"/>
        <v>30</v>
      </c>
      <c r="AD1013" s="77">
        <f>IFERROR(INDEX([1]怪物表!$J:$J,MATCH(G1013,[1]怪物表!$A:$A,0),1),0)*AE1013</f>
        <v>30</v>
      </c>
      <c r="AE1013" s="77">
        <f t="shared" si="137"/>
        <v>30</v>
      </c>
    </row>
    <row r="1014" spans="1:46" x14ac:dyDescent="0.45">
      <c r="A1014" s="4"/>
      <c r="B1014" s="7">
        <v>302019</v>
      </c>
      <c r="C1014" s="6" t="s">
        <v>128</v>
      </c>
      <c r="D1014" s="87" t="s">
        <v>123</v>
      </c>
      <c r="E1014" s="7">
        <v>10</v>
      </c>
      <c r="F1014" s="4" t="s">
        <v>38</v>
      </c>
      <c r="G1014" s="4">
        <f>IF(I1014="",SUMIFS([1]怪物表!$A:$A,[1]怪物表!$B:$B,C1014,[1]怪物表!$C:$C,D1014),"")</f>
        <v>130205</v>
      </c>
      <c r="H1014" s="8" t="str">
        <f>IF(G1014="","",INDEX([1]怪物表!$C:$C,MATCH(G1014,[1]怪物表!$A:$A,0)))</f>
        <v>弓兵1</v>
      </c>
      <c r="I1014" s="4"/>
      <c r="J1014" s="4" t="str">
        <f>IF(I1014="","",INDEX([1]怪物阵型表!$B:$B,MATCH(I1014,[1]怪物阵型表!$A:$A,0)))</f>
        <v/>
      </c>
      <c r="K1014" s="4"/>
      <c r="L1014" s="4"/>
      <c r="M1014" s="4"/>
      <c r="N1014" s="4"/>
      <c r="O1014" s="4" t="str">
        <f>IF(N1014="","",INDEX([2]物品表!$B:$B,MATCH(N1014,[2]物品表!$A:$A,0)))</f>
        <v/>
      </c>
      <c r="P1014" s="4"/>
      <c r="Q1014" s="7" t="s">
        <v>31</v>
      </c>
      <c r="R1014" s="7" t="s">
        <v>29</v>
      </c>
      <c r="S1014" s="9">
        <f>INDEX('#怪物刷新配置索引'!$E:$E,MATCH(E1014&amp;"-"&amp;F1014,'#怪物刷新配置索引'!$D:$D,0),1)</f>
        <v>2</v>
      </c>
      <c r="T1014" s="4"/>
      <c r="U1014" s="9">
        <f>INDEX('#怪物刷新配置索引'!$F:$F,MATCH(E1014&amp;"-"&amp;F1014,'#怪物刷新配置索引'!$D:$D,0),1)</f>
        <v>6</v>
      </c>
      <c r="V1014" s="4" t="str">
        <f t="shared" si="133"/>
        <v/>
      </c>
      <c r="W1014" s="4"/>
      <c r="X1014" s="4"/>
      <c r="Y1014" s="4"/>
      <c r="Z1014" s="28"/>
      <c r="AA1014" s="77">
        <f>COUNTIF([3]经验升级表!$C:$C,"&lt;="&amp;SUMIFS($AB$4:AB1014,$C$4:C1014,C1014))</f>
        <v>0</v>
      </c>
      <c r="AB1014" s="77">
        <f>IFERROR(INDEX([1]怪物表!$U:$U,MATCH(G1014,[1]怪物表!$A:$A,0),1)*S1014/U1014,0)*AC1014</f>
        <v>0</v>
      </c>
      <c r="AC1014" s="77">
        <f t="shared" si="136"/>
        <v>30</v>
      </c>
      <c r="AD1014" s="77">
        <f>IFERROR(INDEX([1]怪物表!$J:$J,MATCH(G1014,[1]怪物表!$A:$A,0),1),0)*AE1014</f>
        <v>10</v>
      </c>
      <c r="AE1014" s="77">
        <f t="shared" si="137"/>
        <v>10</v>
      </c>
    </row>
    <row r="1015" spans="1:46" s="46" customFormat="1" x14ac:dyDescent="0.45">
      <c r="A1015" s="20"/>
      <c r="B1015" s="21">
        <v>302020</v>
      </c>
      <c r="C1015" s="22" t="s">
        <v>128</v>
      </c>
      <c r="D1015" s="20" t="s">
        <v>139</v>
      </c>
      <c r="E1015" s="21"/>
      <c r="F1015" s="20">
        <v>150</v>
      </c>
      <c r="G1015" s="20">
        <f>IF(I1015="",SUMIFS([1]怪物表!$A:$A,[1]怪物表!$B:$B,C1015,[1]怪物表!$C:$C,D1015),"")</f>
        <v>130210</v>
      </c>
      <c r="H1015" s="23" t="str">
        <f>IF(G1015="","",INDEX([1]怪物表!$C:$C,MATCH(G1015,[1]怪物表!$A:$A,0)))</f>
        <v>斗兽场监管员</v>
      </c>
      <c r="I1015" s="20" t="s">
        <v>54</v>
      </c>
      <c r="J1015" s="20" t="str">
        <f>IF(I1015="","",INDEX([1]怪物阵型表!$B:$B,MATCH(I1015,[1]怪物阵型表!$A:$A,0)))</f>
        <v/>
      </c>
      <c r="K1015" s="20"/>
      <c r="L1015" s="20"/>
      <c r="M1015" s="20"/>
      <c r="N1015" s="20"/>
      <c r="O1015" s="20" t="str">
        <f>IF(N1015="","",INDEX([2]物品表!$B:$B,MATCH(N1015,[2]物品表!$A:$A,0)))</f>
        <v/>
      </c>
      <c r="P1015" s="20"/>
      <c r="Q1015" s="21" t="s">
        <v>120</v>
      </c>
      <c r="R1015" s="21" t="s">
        <v>29</v>
      </c>
      <c r="S1015" s="24">
        <v>1</v>
      </c>
      <c r="T1015" s="20"/>
      <c r="U1015" s="24">
        <v>0</v>
      </c>
      <c r="V1015" s="20" t="str">
        <f t="shared" si="133"/>
        <v/>
      </c>
      <c r="W1015" s="20"/>
      <c r="X1015" s="20"/>
      <c r="Y1015" s="20"/>
      <c r="Z1015" s="79"/>
      <c r="AA1015" s="77">
        <f>COUNTIF([3]经验升级表!$C:$C,"&lt;="&amp;SUMIFS($AB$4:AB1015,$C$4:C1015,C1015))</f>
        <v>0</v>
      </c>
      <c r="AB1015" s="77">
        <f>IFERROR(INDEX([1]怪物表!$U:$U,MATCH(G1015,[1]怪物表!$A:$A,0),1)*S1015/U1015,0)*AC1015</f>
        <v>0</v>
      </c>
      <c r="AC1015" s="77">
        <f t="shared" si="136"/>
        <v>1</v>
      </c>
      <c r="AD1015" s="77">
        <f>IFERROR(INDEX([1]怪物表!$J:$J,MATCH(G1015,[1]怪物表!$A:$A,0),1),0)*AE1015</f>
        <v>0</v>
      </c>
      <c r="AE1015" s="77">
        <f t="shared" si="137"/>
        <v>0</v>
      </c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</row>
    <row r="1016" spans="1:46" x14ac:dyDescent="0.45">
      <c r="A1016" s="4"/>
      <c r="B1016" s="7">
        <v>302021</v>
      </c>
      <c r="C1016" s="6" t="s">
        <v>128</v>
      </c>
      <c r="D1016" s="4"/>
      <c r="E1016" s="7"/>
      <c r="F1016" s="4">
        <v>150</v>
      </c>
      <c r="G1016" s="4" t="str">
        <f>IF(I1016="",SUMIFS([1]怪物表!$A:$A,[1]怪物表!$B:$B,C1016,[1]怪物表!$C:$C,D1016),"")</f>
        <v/>
      </c>
      <c r="H1016" s="8" t="str">
        <f>IF(G1016="","",INDEX([1]怪物表!$C:$C,MATCH(G1016,[1]怪物表!$A:$A,0)))</f>
        <v/>
      </c>
      <c r="I1016" s="4">
        <v>300208</v>
      </c>
      <c r="J1016" s="4" t="str">
        <f>IF(I1016="","",INDEX([1]怪物阵型表!$B:$B,MATCH(I1016,[1]怪物阵型表!$A:$A,0)))</f>
        <v>怪物群阵型</v>
      </c>
      <c r="K1016" s="4"/>
      <c r="L1016" s="4"/>
      <c r="M1016" s="4"/>
      <c r="N1016" s="4"/>
      <c r="O1016" s="4" t="str">
        <f>IF(N1016="","",INDEX([2]物品表!$B:$B,MATCH(N1016,[2]物品表!$A:$A,0)))</f>
        <v/>
      </c>
      <c r="P1016" s="4"/>
      <c r="Q1016" s="7" t="s">
        <v>109</v>
      </c>
      <c r="R1016" s="7" t="s">
        <v>29</v>
      </c>
      <c r="S1016" s="9">
        <v>1</v>
      </c>
      <c r="T1016" s="4"/>
      <c r="U1016" s="9">
        <v>0</v>
      </c>
      <c r="V1016" s="4" t="str">
        <f t="shared" si="133"/>
        <v/>
      </c>
      <c r="W1016" s="4"/>
      <c r="X1016" s="4"/>
      <c r="Y1016" s="4"/>
      <c r="Z1016" s="28"/>
      <c r="AA1016" s="77">
        <f>COUNTIF([3]经验升级表!$C:$C,"&lt;="&amp;SUMIFS($AB$4:AB1016,$C$4:C1016,C1016))</f>
        <v>0</v>
      </c>
      <c r="AB1016" s="77">
        <f>IFERROR(INDEX([1]怪物表!$U:$U,MATCH(G1016,[1]怪物表!$A:$A,0),1)*S1016/U1016,0)*AC1016</f>
        <v>0</v>
      </c>
      <c r="AC1016" s="77">
        <f t="shared" si="136"/>
        <v>1</v>
      </c>
      <c r="AD1016" s="77">
        <f>IFERROR(INDEX([1]怪物表!$J:$J,MATCH(G1016,[1]怪物表!$A:$A,0),1),0)*AE1016</f>
        <v>0</v>
      </c>
      <c r="AE1016" s="77">
        <f t="shared" si="137"/>
        <v>0</v>
      </c>
    </row>
    <row r="1017" spans="1:46" x14ac:dyDescent="0.45">
      <c r="A1017" s="4"/>
      <c r="B1017" s="7">
        <v>302022</v>
      </c>
      <c r="C1017" s="6" t="s">
        <v>128</v>
      </c>
      <c r="D1017" s="4" t="s">
        <v>137</v>
      </c>
      <c r="E1017" s="7">
        <v>20</v>
      </c>
      <c r="F1017" s="4" t="s">
        <v>164</v>
      </c>
      <c r="G1017" s="4">
        <f>IF(I1017="",SUMIFS([1]怪物表!$A:$A,[1]怪物表!$B:$B,C1017,[1]怪物表!$C:$C,D1017),"")</f>
        <v>130207</v>
      </c>
      <c r="H1017" s="8" t="str">
        <f>IF(G1017="","",INDEX([1]怪物表!$C:$C,MATCH(G1017,[1]怪物表!$A:$A,0)))</f>
        <v>鳄鱼</v>
      </c>
      <c r="I1017" s="4"/>
      <c r="J1017" s="4" t="str">
        <f>IF(I1017="","",INDEX([1]怪物阵型表!$B:$B,MATCH(I1017,[1]怪物阵型表!$A:$A,0)))</f>
        <v/>
      </c>
      <c r="K1017" s="4"/>
      <c r="L1017" s="4"/>
      <c r="M1017" s="4"/>
      <c r="N1017" s="4"/>
      <c r="O1017" s="4" t="str">
        <f>IF(N1017="","",INDEX([2]物品表!$B:$B,MATCH(N1017,[2]物品表!$A:$A,0)))</f>
        <v/>
      </c>
      <c r="P1017" s="4"/>
      <c r="Q1017" s="7" t="s">
        <v>31</v>
      </c>
      <c r="R1017" s="7" t="s">
        <v>29</v>
      </c>
      <c r="S1017" s="9">
        <v>2</v>
      </c>
      <c r="T1017" s="4"/>
      <c r="U1017" s="9">
        <v>3</v>
      </c>
      <c r="V1017" s="4" t="str">
        <f t="shared" si="133"/>
        <v/>
      </c>
      <c r="W1017" s="4"/>
      <c r="X1017" s="4"/>
      <c r="Y1017" s="4"/>
      <c r="Z1017" s="28"/>
      <c r="AA1017" s="77">
        <f>COUNTIF([3]经验升级表!$C:$C,"&lt;="&amp;SUMIFS($AB$4:AB1017,$C$4:C1017,C1017))</f>
        <v>0</v>
      </c>
      <c r="AB1017" s="77">
        <f>IFERROR(INDEX([1]怪物表!$U:$U,MATCH(G1017,[1]怪物表!$A:$A,0),1)*S1017/U1017,0)*AC1017</f>
        <v>0</v>
      </c>
      <c r="AC1017" s="77">
        <f t="shared" si="136"/>
        <v>20</v>
      </c>
      <c r="AD1017" s="77">
        <f>IFERROR(INDEX([1]怪物表!$J:$J,MATCH(G1017,[1]怪物表!$A:$A,0),1),0)*AE1017</f>
        <v>14</v>
      </c>
      <c r="AE1017" s="77">
        <f t="shared" si="137"/>
        <v>14</v>
      </c>
    </row>
    <row r="1018" spans="1:46" x14ac:dyDescent="0.45">
      <c r="A1018" s="4"/>
      <c r="B1018" s="7">
        <v>302023</v>
      </c>
      <c r="C1018" s="6" t="s">
        <v>128</v>
      </c>
      <c r="D1018" s="4" t="s">
        <v>137</v>
      </c>
      <c r="E1018" s="7">
        <v>60</v>
      </c>
      <c r="F1018" s="4" t="s">
        <v>164</v>
      </c>
      <c r="G1018" s="4">
        <f>IF(I1018="",SUMIFS([1]怪物表!$A:$A,[1]怪物表!$B:$B,C1018,[1]怪物表!$C:$C,D1018),"")</f>
        <v>130207</v>
      </c>
      <c r="H1018" s="8" t="str">
        <f>IF(G1018="","",INDEX([1]怪物表!$C:$C,MATCH(G1018,[1]怪物表!$A:$A,0)))</f>
        <v>鳄鱼</v>
      </c>
      <c r="I1018" s="4"/>
      <c r="J1018" s="4" t="str">
        <f>IF(I1018="","",INDEX([1]怪物阵型表!$B:$B,MATCH(I1018,[1]怪物阵型表!$A:$A,0)))</f>
        <v/>
      </c>
      <c r="K1018" s="4"/>
      <c r="L1018" s="4"/>
      <c r="M1018" s="4"/>
      <c r="N1018" s="4"/>
      <c r="O1018" s="4" t="str">
        <f>IF(N1018="","",INDEX([2]物品表!$B:$B,MATCH(N1018,[2]物品表!$A:$A,0)))</f>
        <v/>
      </c>
      <c r="P1018" s="4"/>
      <c r="Q1018" s="7" t="s">
        <v>31</v>
      </c>
      <c r="R1018" s="7" t="s">
        <v>29</v>
      </c>
      <c r="S1018" s="9">
        <v>2</v>
      </c>
      <c r="T1018" s="4"/>
      <c r="U1018" s="9">
        <v>1</v>
      </c>
      <c r="V1018" s="4" t="str">
        <f t="shared" ref="V1018:V1019" si="139">IF(W1018=1,"TID_Survivor_Notice_Occur_2",IF(W1018=2,"TID_Survivor_Notice_Occur_1",""))</f>
        <v/>
      </c>
      <c r="W1018" s="4"/>
      <c r="X1018" s="4"/>
      <c r="Y1018" s="4"/>
      <c r="Z1018" s="28"/>
      <c r="AA1018" s="77">
        <f>COUNTIF([3]经验升级表!$C:$C,"&lt;="&amp;SUMIFS($AB$4:AB1018,$C$4:C1018,C1018))</f>
        <v>0</v>
      </c>
      <c r="AB1018" s="77">
        <f>IFERROR(INDEX([1]怪物表!$U:$U,MATCH(G1018,[1]怪物表!$A:$A,0),1)*S1018/U1018,0)*AC1018</f>
        <v>0</v>
      </c>
      <c r="AC1018" s="77">
        <f t="shared" si="136"/>
        <v>20</v>
      </c>
      <c r="AD1018" s="77">
        <f>IFERROR(INDEX([1]怪物表!$J:$J,MATCH(G1018,[1]怪物表!$A:$A,0),1),0)*AE1018</f>
        <v>40</v>
      </c>
      <c r="AE1018" s="77">
        <f t="shared" si="137"/>
        <v>40</v>
      </c>
    </row>
    <row r="1019" spans="1:46" x14ac:dyDescent="0.45">
      <c r="A1019" s="4"/>
      <c r="B1019" s="7">
        <v>302024</v>
      </c>
      <c r="C1019" s="6" t="s">
        <v>128</v>
      </c>
      <c r="D1019" s="4" t="s">
        <v>136</v>
      </c>
      <c r="E1019" s="7">
        <v>10</v>
      </c>
      <c r="F1019" s="4" t="s">
        <v>39</v>
      </c>
      <c r="G1019" s="4">
        <f>IF(I1019="",SUMIFS([1]怪物表!$A:$A,[1]怪物表!$B:$B,C1019,[1]怪物表!$C:$C,D1019),"")</f>
        <v>130206</v>
      </c>
      <c r="H1019" s="8" t="str">
        <f>IF(G1019="","",INDEX([1]怪物表!$C:$C,MATCH(G1019,[1]怪物表!$A:$A,0)))</f>
        <v>弓兵2</v>
      </c>
      <c r="I1019" s="4"/>
      <c r="J1019" s="4" t="str">
        <f>IF(I1019="","",INDEX([1]怪物阵型表!$B:$B,MATCH(I1019,[1]怪物阵型表!$A:$A,0)))</f>
        <v/>
      </c>
      <c r="K1019" s="4"/>
      <c r="L1019" s="4"/>
      <c r="M1019" s="4"/>
      <c r="N1019" s="4"/>
      <c r="O1019" s="4" t="str">
        <f>IF(N1019="","",INDEX([2]物品表!$B:$B,MATCH(N1019,[2]物品表!$A:$A,0)))</f>
        <v/>
      </c>
      <c r="P1019" s="4"/>
      <c r="Q1019" s="7" t="s">
        <v>31</v>
      </c>
      <c r="R1019" s="7" t="s">
        <v>29</v>
      </c>
      <c r="S1019" s="9">
        <f>INDEX('#怪物刷新配置索引'!$E:$E,MATCH(E1019&amp;"-"&amp;F1019,'#怪物刷新配置索引'!$D:$D,0),1)</f>
        <v>2</v>
      </c>
      <c r="T1019" s="4"/>
      <c r="U1019" s="9">
        <f>INDEX('#怪物刷新配置索引'!$F:$F,MATCH(E1019&amp;"-"&amp;F1019,'#怪物刷新配置索引'!$D:$D,0),1)</f>
        <v>6</v>
      </c>
      <c r="V1019" s="4" t="str">
        <f t="shared" si="139"/>
        <v/>
      </c>
      <c r="W1019" s="4"/>
      <c r="X1019" s="4"/>
      <c r="Y1019" s="4"/>
      <c r="Z1019" s="28"/>
      <c r="AA1019" s="77">
        <f>COUNTIF([3]经验升级表!$C:$C,"&lt;="&amp;SUMIFS($AB$4:AB1019,$C$4:C1019,C1019))</f>
        <v>0</v>
      </c>
      <c r="AB1019" s="77">
        <f>IFERROR(INDEX([1]怪物表!$U:$U,MATCH(G1019,[1]怪物表!$A:$A,0),1)*S1019/U1019,0)*AC1019</f>
        <v>0</v>
      </c>
      <c r="AC1019" s="77">
        <f t="shared" si="136"/>
        <v>30</v>
      </c>
      <c r="AD1019" s="77">
        <f>IFERROR(INDEX([1]怪物表!$J:$J,MATCH(G1019,[1]怪物表!$A:$A,0),1),0)*AE1019</f>
        <v>10</v>
      </c>
      <c r="AE1019" s="77">
        <f t="shared" si="137"/>
        <v>10</v>
      </c>
    </row>
    <row r="1020" spans="1:46" x14ac:dyDescent="0.45">
      <c r="A1020" s="4"/>
      <c r="B1020" s="7">
        <v>302025</v>
      </c>
      <c r="C1020" s="6" t="s">
        <v>128</v>
      </c>
      <c r="D1020" s="4" t="s">
        <v>122</v>
      </c>
      <c r="E1020" s="7">
        <v>60</v>
      </c>
      <c r="F1020" s="4" t="s">
        <v>46</v>
      </c>
      <c r="G1020" s="4">
        <f>IF(I1020="",SUMIFS([1]怪物表!$A:$A,[1]怪物表!$B:$B,C1020,[1]怪物表!$C:$C,D1020),"")</f>
        <v>130202</v>
      </c>
      <c r="H1020" s="8" t="str">
        <f>IF(G1020="","",INDEX([1]怪物表!$C:$C,MATCH(G1020,[1]怪物表!$A:$A,0)))</f>
        <v>小狼</v>
      </c>
      <c r="I1020" s="4"/>
      <c r="J1020" s="4" t="str">
        <f>IF(I1020="","",INDEX([1]怪物阵型表!$B:$B,MATCH(I1020,[1]怪物阵型表!$A:$A,0)))</f>
        <v/>
      </c>
      <c r="K1020" s="4"/>
      <c r="L1020" s="4"/>
      <c r="M1020" s="4"/>
      <c r="N1020" s="4"/>
      <c r="O1020" s="4" t="str">
        <f>IF(N1020="","",INDEX([2]物品表!$B:$B,MATCH(N1020,[2]物品表!$A:$A,0)))</f>
        <v/>
      </c>
      <c r="P1020" s="4"/>
      <c r="Q1020" s="7" t="s">
        <v>31</v>
      </c>
      <c r="R1020" s="7" t="s">
        <v>29</v>
      </c>
      <c r="S1020" s="9">
        <f>INDEX('#怪物刷新配置索引'!$E:$E,MATCH(E1020&amp;"-"&amp;F1020,'#怪物刷新配置索引'!$D:$D,0),1)</f>
        <v>2</v>
      </c>
      <c r="T1020" s="4"/>
      <c r="U1020" s="9">
        <f>INDEX('#怪物刷新配置索引'!$F:$F,MATCH(E1020&amp;"-"&amp;F1020,'#怪物刷新配置索引'!$D:$D,0),1)</f>
        <v>1</v>
      </c>
      <c r="V1020" s="4" t="str">
        <f t="shared" si="133"/>
        <v/>
      </c>
      <c r="W1020" s="4"/>
      <c r="X1020" s="7"/>
      <c r="Y1020" s="4"/>
      <c r="Z1020" s="28"/>
      <c r="AA1020" s="77">
        <f>COUNTIF([3]经验升级表!$C:$C,"&lt;="&amp;SUMIFS($AB$4:AB1020,$C$4:C1020,C1020))</f>
        <v>0</v>
      </c>
      <c r="AB1020" s="77">
        <f>IFERROR(INDEX([1]怪物表!$U:$U,MATCH(G1020,[1]怪物表!$A:$A,0),1)*S1020/U1020,0)*AC1020</f>
        <v>0</v>
      </c>
      <c r="AC1020" s="77">
        <f t="shared" si="136"/>
        <v>30</v>
      </c>
      <c r="AD1020" s="77">
        <f>IFERROR(INDEX([1]怪物表!$J:$J,MATCH(G1020,[1]怪物表!$A:$A,0),1),0)*AE1020</f>
        <v>60</v>
      </c>
      <c r="AE1020" s="77">
        <f t="shared" si="137"/>
        <v>60</v>
      </c>
    </row>
    <row r="1021" spans="1:46" x14ac:dyDescent="0.45">
      <c r="A1021" s="4"/>
      <c r="B1021" s="7">
        <v>302026</v>
      </c>
      <c r="C1021" s="6" t="s">
        <v>128</v>
      </c>
      <c r="D1021" s="4" t="s">
        <v>122</v>
      </c>
      <c r="E1021" s="7">
        <v>90</v>
      </c>
      <c r="F1021" s="4" t="s">
        <v>46</v>
      </c>
      <c r="G1021" s="4">
        <f>IF(I1021="",SUMIFS([1]怪物表!$A:$A,[1]怪物表!$B:$B,C1021,[1]怪物表!$C:$C,D1021),"")</f>
        <v>130202</v>
      </c>
      <c r="H1021" s="8" t="str">
        <f>IF(G1021="","",INDEX([1]怪物表!$C:$C,MATCH(G1021,[1]怪物表!$A:$A,0)))</f>
        <v>小狼</v>
      </c>
      <c r="I1021" s="4"/>
      <c r="J1021" s="4" t="str">
        <f>IF(I1021="","",INDEX([1]怪物阵型表!$B:$B,MATCH(I1021,[1]怪物阵型表!$A:$A,0)))</f>
        <v/>
      </c>
      <c r="K1021" s="4"/>
      <c r="L1021" s="4"/>
      <c r="M1021" s="4"/>
      <c r="N1021" s="4"/>
      <c r="O1021" s="4" t="str">
        <f>IF(N1021="","",INDEX([2]物品表!$B:$B,MATCH(N1021,[2]物品表!$A:$A,0)))</f>
        <v/>
      </c>
      <c r="P1021" s="4"/>
      <c r="Q1021" s="7" t="s">
        <v>31</v>
      </c>
      <c r="R1021" s="7" t="s">
        <v>29</v>
      </c>
      <c r="S1021" s="9">
        <f>INDEX('#怪物刷新配置索引'!$E:$E,MATCH(E1021&amp;"-"&amp;F1021,'#怪物刷新配置索引'!$D:$D,0),1)</f>
        <v>3</v>
      </c>
      <c r="T1021" s="4"/>
      <c r="U1021" s="9">
        <f>INDEX('#怪物刷新配置索引'!$F:$F,MATCH(E1021&amp;"-"&amp;F1021,'#怪物刷新配置索引'!$D:$D,0),1)</f>
        <v>1</v>
      </c>
      <c r="V1021" s="7" t="str">
        <f t="shared" si="133"/>
        <v/>
      </c>
      <c r="W1021" s="4"/>
      <c r="X1021" s="4"/>
      <c r="Y1021" s="4"/>
      <c r="Z1021" s="28"/>
      <c r="AA1021" s="77">
        <f>COUNTIF([3]经验升级表!$C:$C,"&lt;="&amp;SUMIFS($AB$4:AB1021,$C$4:C1021,C1021))</f>
        <v>0</v>
      </c>
      <c r="AB1021" s="77">
        <f>IFERROR(INDEX([1]怪物表!$U:$U,MATCH(G1021,[1]怪物表!$A:$A,0),1)*S1021/U1021,0)*AC1021</f>
        <v>0</v>
      </c>
      <c r="AC1021" s="77">
        <f t="shared" si="136"/>
        <v>30</v>
      </c>
      <c r="AD1021" s="77">
        <f>IFERROR(INDEX([1]怪物表!$J:$J,MATCH(G1021,[1]怪物表!$A:$A,0),1),0)*AE1021</f>
        <v>90</v>
      </c>
      <c r="AE1021" s="77">
        <f t="shared" si="137"/>
        <v>90</v>
      </c>
    </row>
    <row r="1022" spans="1:46" x14ac:dyDescent="0.45">
      <c r="A1022" s="4"/>
      <c r="B1022" s="7">
        <v>302027</v>
      </c>
      <c r="C1022" s="6" t="s">
        <v>128</v>
      </c>
      <c r="D1022" s="4" t="s">
        <v>137</v>
      </c>
      <c r="E1022" s="7">
        <v>40</v>
      </c>
      <c r="F1022" s="4" t="s">
        <v>46</v>
      </c>
      <c r="G1022" s="4">
        <f>IF(I1022="",SUMIFS([1]怪物表!$A:$A,[1]怪物表!$B:$B,C1022,[1]怪物表!$C:$C,D1022),"")</f>
        <v>130207</v>
      </c>
      <c r="H1022" s="8" t="str">
        <f>IF(G1022="","",INDEX([1]怪物表!$C:$C,MATCH(G1022,[1]怪物表!$A:$A,0)))</f>
        <v>鳄鱼</v>
      </c>
      <c r="I1022" s="4"/>
      <c r="J1022" s="4" t="str">
        <f>IF(I1022="","",INDEX([1]怪物阵型表!$B:$B,MATCH(I1022,[1]怪物阵型表!$A:$A,0)))</f>
        <v/>
      </c>
      <c r="K1022" s="4"/>
      <c r="L1022" s="4"/>
      <c r="M1022" s="4"/>
      <c r="N1022" s="4"/>
      <c r="O1022" s="4" t="str">
        <f>IF(N1022="","",INDEX([2]物品表!$B:$B,MATCH(N1022,[2]物品表!$A:$A,0)))</f>
        <v/>
      </c>
      <c r="P1022" s="4"/>
      <c r="Q1022" s="7" t="s">
        <v>31</v>
      </c>
      <c r="R1022" s="7" t="s">
        <v>29</v>
      </c>
      <c r="S1022" s="9">
        <f>INDEX('#怪物刷新配置索引'!$E:$E,MATCH(E1022&amp;"-"&amp;F1022,'#怪物刷新配置索引'!$D:$D,0),1)</f>
        <v>4</v>
      </c>
      <c r="T1022" s="4"/>
      <c r="U1022" s="9">
        <f>INDEX('#怪物刷新配置索引'!$F:$F,MATCH(E1022&amp;"-"&amp;F1022,'#怪物刷新配置索引'!$D:$D,0),1)</f>
        <v>3</v>
      </c>
      <c r="V1022" s="4" t="str">
        <f t="shared" si="133"/>
        <v/>
      </c>
      <c r="W1022" s="4"/>
      <c r="X1022" s="7"/>
      <c r="Y1022" s="7"/>
      <c r="Z1022" s="28"/>
      <c r="AA1022" s="77">
        <f>COUNTIF([3]经验升级表!$C:$C,"&lt;="&amp;SUMIFS($AB$4:AB1022,$C$4:C1022,C1022))</f>
        <v>0</v>
      </c>
      <c r="AB1022" s="77">
        <f>IFERROR(INDEX([1]怪物表!$U:$U,MATCH(G1022,[1]怪物表!$A:$A,0),1)*S1022/U1022,0)*AC1022</f>
        <v>0</v>
      </c>
      <c r="AC1022" s="77">
        <f t="shared" si="136"/>
        <v>30</v>
      </c>
      <c r="AD1022" s="77">
        <f>IFERROR(INDEX([1]怪物表!$J:$J,MATCH(G1022,[1]怪物表!$A:$A,0),1),0)*AE1022</f>
        <v>40</v>
      </c>
      <c r="AE1022" s="77">
        <f t="shared" si="137"/>
        <v>40</v>
      </c>
    </row>
    <row r="1023" spans="1:46" x14ac:dyDescent="0.45">
      <c r="A1023" s="4"/>
      <c r="B1023" s="7">
        <v>302028</v>
      </c>
      <c r="C1023" s="6" t="s">
        <v>128</v>
      </c>
      <c r="D1023" s="4" t="s">
        <v>137</v>
      </c>
      <c r="E1023" s="7">
        <v>40</v>
      </c>
      <c r="F1023" s="4" t="s">
        <v>46</v>
      </c>
      <c r="G1023" s="4">
        <f>IF(I1023="",SUMIFS([1]怪物表!$A:$A,[1]怪物表!$B:$B,C1023,[1]怪物表!$C:$C,D1023),"")</f>
        <v>130207</v>
      </c>
      <c r="H1023" s="8" t="str">
        <f>IF(G1023="","",INDEX([1]怪物表!$C:$C,MATCH(G1023,[1]怪物表!$A:$A,0)))</f>
        <v>鳄鱼</v>
      </c>
      <c r="I1023" s="4"/>
      <c r="J1023" s="4" t="str">
        <f>IF(I1023="","",INDEX([1]怪物阵型表!$B:$B,MATCH(I1023,[1]怪物阵型表!$A:$A,0)))</f>
        <v/>
      </c>
      <c r="K1023" s="4"/>
      <c r="L1023" s="4"/>
      <c r="M1023" s="4"/>
      <c r="N1023" s="4"/>
      <c r="O1023" s="4" t="str">
        <f>IF(N1023="","",INDEX([2]物品表!$B:$B,MATCH(N1023,[2]物品表!$A:$A,0)))</f>
        <v/>
      </c>
      <c r="P1023" s="4"/>
      <c r="Q1023" s="7" t="s">
        <v>31</v>
      </c>
      <c r="R1023" s="7" t="s">
        <v>29</v>
      </c>
      <c r="S1023" s="9">
        <f>INDEX('#怪物刷新配置索引'!$E:$E,MATCH(E1023&amp;"-"&amp;F1023,'#怪物刷新配置索引'!$D:$D,0),1)</f>
        <v>4</v>
      </c>
      <c r="T1023" s="4"/>
      <c r="U1023" s="9">
        <f>INDEX('#怪物刷新配置索引'!$F:$F,MATCH(E1023&amp;"-"&amp;F1023,'#怪物刷新配置索引'!$D:$D,0),1)</f>
        <v>3</v>
      </c>
      <c r="V1023" s="4" t="str">
        <f t="shared" ref="V1023" si="140">IF(W1023=1,"TID_Survivor_Notice_Occur_2",IF(W1023=2,"TID_Survivor_Notice_Occur_1",""))</f>
        <v/>
      </c>
      <c r="W1023" s="4"/>
      <c r="X1023" s="7"/>
      <c r="Y1023" s="7"/>
      <c r="Z1023" s="28"/>
      <c r="AA1023" s="77">
        <f>COUNTIF([3]经验升级表!$C:$C,"&lt;="&amp;SUMIFS($AB$4:AB1023,$C$4:C1023,C1023))</f>
        <v>0</v>
      </c>
      <c r="AB1023" s="77">
        <f>IFERROR(INDEX([1]怪物表!$U:$U,MATCH(G1023,[1]怪物表!$A:$A,0),1)*S1023/U1023,0)*AC1023</f>
        <v>0</v>
      </c>
      <c r="AC1023" s="77">
        <f t="shared" si="136"/>
        <v>30</v>
      </c>
      <c r="AD1023" s="77">
        <f>IFERROR(INDEX([1]怪物表!$J:$J,MATCH(G1023,[1]怪物表!$A:$A,0),1),0)*AE1023</f>
        <v>40</v>
      </c>
      <c r="AE1023" s="77">
        <f t="shared" si="137"/>
        <v>40</v>
      </c>
    </row>
    <row r="1024" spans="1:46" x14ac:dyDescent="0.45">
      <c r="A1024" s="4"/>
      <c r="B1024" s="7">
        <v>302029</v>
      </c>
      <c r="C1024" s="6" t="s">
        <v>128</v>
      </c>
      <c r="D1024" s="4" t="s">
        <v>136</v>
      </c>
      <c r="E1024" s="7">
        <v>10</v>
      </c>
      <c r="F1024" s="4" t="s">
        <v>46</v>
      </c>
      <c r="G1024" s="4">
        <f>IF(I1024="",SUMIFS([1]怪物表!$A:$A,[1]怪物表!$B:$B,C1024,[1]怪物表!$C:$C,D1024),"")</f>
        <v>130206</v>
      </c>
      <c r="H1024" s="8" t="str">
        <f>IF(G1024="","",INDEX([1]怪物表!$C:$C,MATCH(G1024,[1]怪物表!$A:$A,0)))</f>
        <v>弓兵2</v>
      </c>
      <c r="I1024" s="4"/>
      <c r="J1024" s="4" t="str">
        <f>IF(I1024="","",INDEX([1]怪物阵型表!$B:$B,MATCH(I1024,[1]怪物阵型表!$A:$A,0)))</f>
        <v/>
      </c>
      <c r="K1024" s="4"/>
      <c r="L1024" s="4"/>
      <c r="M1024" s="4"/>
      <c r="N1024" s="4"/>
      <c r="O1024" s="4" t="str">
        <f>IF(N1024="","",INDEX([2]物品表!$B:$B,MATCH(N1024,[2]物品表!$A:$A,0)))</f>
        <v/>
      </c>
      <c r="P1024" s="4"/>
      <c r="Q1024" s="7" t="s">
        <v>31</v>
      </c>
      <c r="R1024" s="7" t="s">
        <v>29</v>
      </c>
      <c r="S1024" s="9">
        <f>INDEX('#怪物刷新配置索引'!$E:$E,MATCH(E1024&amp;"-"&amp;F1024,'#怪物刷新配置索引'!$D:$D,0),1)</f>
        <v>2</v>
      </c>
      <c r="T1024" s="4"/>
      <c r="U1024" s="9">
        <f>INDEX('#怪物刷新配置索引'!$F:$F,MATCH(E1024&amp;"-"&amp;F1024,'#怪物刷新配置索引'!$D:$D,0),1)</f>
        <v>6</v>
      </c>
      <c r="V1024" s="4" t="str">
        <f t="shared" si="133"/>
        <v/>
      </c>
      <c r="W1024" s="4"/>
      <c r="X1024" s="7"/>
      <c r="Y1024" s="7"/>
      <c r="Z1024" s="28"/>
      <c r="AA1024" s="77">
        <f>COUNTIF([3]经验升级表!$C:$C,"&lt;="&amp;SUMIFS($AB$4:AB1024,$C$4:C1024,C1024))</f>
        <v>0</v>
      </c>
      <c r="AB1024" s="77">
        <f>IFERROR(INDEX([1]怪物表!$U:$U,MATCH(G1024,[1]怪物表!$A:$A,0),1)*S1024/U1024,0)*AC1024</f>
        <v>0</v>
      </c>
      <c r="AC1024" s="77">
        <f t="shared" si="136"/>
        <v>30</v>
      </c>
      <c r="AD1024" s="77">
        <f>IFERROR(INDEX([1]怪物表!$J:$J,MATCH(G1024,[1]怪物表!$A:$A,0),1),0)*AE1024</f>
        <v>10</v>
      </c>
      <c r="AE1024" s="77">
        <f t="shared" si="137"/>
        <v>10</v>
      </c>
    </row>
    <row r="1025" spans="1:46" x14ac:dyDescent="0.45">
      <c r="A1025" s="4"/>
      <c r="B1025" s="7">
        <v>302030</v>
      </c>
      <c r="C1025" s="6" t="s">
        <v>128</v>
      </c>
      <c r="D1025" s="4"/>
      <c r="E1025" s="7"/>
      <c r="F1025" s="4">
        <v>210</v>
      </c>
      <c r="G1025" s="4" t="str">
        <f>IF(I1025="",SUMIFS([1]怪物表!$A:$A,[1]怪物表!$B:$B,C1025,[1]怪物表!$C:$C,D1025),"")</f>
        <v/>
      </c>
      <c r="H1025" s="8" t="str">
        <f>IF(G1025="","",INDEX([1]怪物表!$C:$C,MATCH(G1025,[1]怪物表!$A:$A,0)))</f>
        <v/>
      </c>
      <c r="I1025" s="4">
        <v>300208</v>
      </c>
      <c r="J1025" s="4" t="str">
        <f>IF(I1025="","",INDEX([1]怪物阵型表!$B:$B,MATCH(I1025,[1]怪物阵型表!$A:$A,0)))</f>
        <v>怪物群阵型</v>
      </c>
      <c r="K1025" s="4"/>
      <c r="L1025" s="4"/>
      <c r="M1025" s="4"/>
      <c r="N1025" s="4"/>
      <c r="O1025" s="4" t="str">
        <f>IF(N1025="","",INDEX([2]物品表!$B:$B,MATCH(N1025,[2]物品表!$A:$A,0)))</f>
        <v/>
      </c>
      <c r="P1025" s="4"/>
      <c r="Q1025" s="7" t="s">
        <v>109</v>
      </c>
      <c r="R1025" s="7" t="s">
        <v>29</v>
      </c>
      <c r="S1025" s="9">
        <v>1</v>
      </c>
      <c r="T1025" s="4"/>
      <c r="U1025" s="9">
        <v>0</v>
      </c>
      <c r="V1025" s="4" t="str">
        <f t="shared" ref="V1025" si="141">IF(W1025=1,"TID_Survivor_Notice_Occur_2",IF(W1025=2,"TID_Survivor_Notice_Occur_1",""))</f>
        <v/>
      </c>
      <c r="W1025" s="4"/>
      <c r="X1025" s="4"/>
      <c r="Y1025" s="4"/>
      <c r="Z1025" s="28"/>
      <c r="AA1025" s="77">
        <f>COUNTIF([3]经验升级表!$C:$C,"&lt;="&amp;SUMIFS($AB$4:AB1025,$C$4:C1025,C1025))</f>
        <v>0</v>
      </c>
      <c r="AB1025" s="77">
        <f>IFERROR(INDEX([1]怪物表!$U:$U,MATCH(G1025,[1]怪物表!$A:$A,0),1)*S1025/U1025,0)*AC1025</f>
        <v>0</v>
      </c>
      <c r="AC1025" s="77">
        <f t="shared" si="136"/>
        <v>1</v>
      </c>
      <c r="AD1025" s="77">
        <f>IFERROR(INDEX([1]怪物表!$J:$J,MATCH(G1025,[1]怪物表!$A:$A,0),1),0)*AE1025</f>
        <v>0</v>
      </c>
      <c r="AE1025" s="77">
        <f t="shared" si="137"/>
        <v>0</v>
      </c>
    </row>
    <row r="1026" spans="1:46" x14ac:dyDescent="0.45">
      <c r="A1026" s="4"/>
      <c r="B1026" s="7">
        <v>302031</v>
      </c>
      <c r="C1026" s="6" t="s">
        <v>128</v>
      </c>
      <c r="D1026" s="4"/>
      <c r="E1026" s="7"/>
      <c r="F1026" s="4">
        <v>220</v>
      </c>
      <c r="G1026" s="4" t="str">
        <f>IF(I1026="",SUMIFS([1]怪物表!$A:$A,[1]怪物表!$B:$B,C1026,[1]怪物表!$C:$C,D1026),"")</f>
        <v/>
      </c>
      <c r="H1026" s="8" t="str">
        <f>IF(G1026="","",INDEX([1]怪物表!$C:$C,MATCH(G1026,[1]怪物表!$A:$A,0)))</f>
        <v/>
      </c>
      <c r="I1026" s="4">
        <v>300209</v>
      </c>
      <c r="J1026" s="4" t="str">
        <f>IF(I1026="","",INDEX([1]怪物阵型表!$B:$B,MATCH(I1026,[1]怪物阵型表!$A:$A,0)))</f>
        <v>怪物群阵型</v>
      </c>
      <c r="K1026" s="4"/>
      <c r="L1026" s="4"/>
      <c r="M1026" s="4"/>
      <c r="N1026" s="4"/>
      <c r="O1026" s="4" t="str">
        <f>IF(N1026="","",INDEX([2]物品表!$B:$B,MATCH(N1026,[2]物品表!$A:$A,0)))</f>
        <v/>
      </c>
      <c r="P1026" s="4"/>
      <c r="Q1026" s="7" t="s">
        <v>109</v>
      </c>
      <c r="R1026" s="7" t="s">
        <v>29</v>
      </c>
      <c r="S1026" s="9">
        <v>1</v>
      </c>
      <c r="T1026" s="4"/>
      <c r="U1026" s="9">
        <v>0</v>
      </c>
      <c r="V1026" s="4" t="str">
        <f t="shared" ref="V1026" si="142">IF(W1026=1,"TID_Survivor_Notice_Occur_2",IF(W1026=2,"TID_Survivor_Notice_Occur_1",""))</f>
        <v/>
      </c>
      <c r="W1026" s="4"/>
      <c r="X1026" s="4"/>
      <c r="Y1026" s="4"/>
      <c r="Z1026" s="28"/>
      <c r="AA1026" s="77">
        <f>COUNTIF([3]经验升级表!$C:$C,"&lt;="&amp;SUMIFS($AB$4:AB1026,$C$4:C1026,C1026))</f>
        <v>0</v>
      </c>
      <c r="AB1026" s="77">
        <f>IFERROR(INDEX([1]怪物表!$U:$U,MATCH(G1026,[1]怪物表!$A:$A,0),1)*S1026/U1026,0)*AC1026</f>
        <v>0</v>
      </c>
      <c r="AC1026" s="77">
        <f t="shared" si="136"/>
        <v>1</v>
      </c>
      <c r="AD1026" s="77">
        <f>IFERROR(INDEX([1]怪物表!$J:$J,MATCH(G1026,[1]怪物表!$A:$A,0),1),0)*AE1026</f>
        <v>0</v>
      </c>
      <c r="AE1026" s="77">
        <f t="shared" si="137"/>
        <v>0</v>
      </c>
    </row>
    <row r="1027" spans="1:46" x14ac:dyDescent="0.45">
      <c r="A1027" s="4"/>
      <c r="B1027" s="7">
        <v>302032</v>
      </c>
      <c r="C1027" s="6" t="s">
        <v>128</v>
      </c>
      <c r="D1027" s="4" t="s">
        <v>137</v>
      </c>
      <c r="E1027" s="7">
        <v>15</v>
      </c>
      <c r="F1027" s="4" t="s">
        <v>64</v>
      </c>
      <c r="G1027" s="4">
        <f>IF(I1027="",SUMIFS([1]怪物表!$A:$A,[1]怪物表!$B:$B,C1027,[1]怪物表!$C:$C,D1027),"")</f>
        <v>130207</v>
      </c>
      <c r="H1027" s="8" t="str">
        <f>IF(G1027="","",INDEX([1]怪物表!$C:$C,MATCH(G1027,[1]怪物表!$A:$A,0)))</f>
        <v>鳄鱼</v>
      </c>
      <c r="I1027" s="4"/>
      <c r="J1027" s="4" t="str">
        <f>IF(I1027="","",INDEX([1]怪物阵型表!$B:$B,MATCH(I1027,[1]怪物阵型表!$A:$A,0)))</f>
        <v/>
      </c>
      <c r="K1027" s="4"/>
      <c r="L1027" s="4"/>
      <c r="M1027" s="4"/>
      <c r="N1027" s="4"/>
      <c r="O1027" s="4" t="str">
        <f>IF(N1027="","",INDEX([2]物品表!$B:$B,MATCH(N1027,[2]物品表!$A:$A,0)))</f>
        <v/>
      </c>
      <c r="P1027" s="4"/>
      <c r="Q1027" s="7" t="s">
        <v>31</v>
      </c>
      <c r="R1027" s="7" t="s">
        <v>29</v>
      </c>
      <c r="S1027" s="9">
        <f>INDEX('#怪物刷新配置索引'!$E:$E,MATCH(E1027&amp;"-"&amp;F1027,'#怪物刷新配置索引'!$D:$D,0),1)</f>
        <v>3</v>
      </c>
      <c r="T1027" s="4"/>
      <c r="U1027" s="9">
        <f>INDEX('#怪物刷新配置索引'!$F:$F,MATCH(E1027&amp;"-"&amp;F1027,'#怪物刷新配置索引'!$D:$D,0),1)</f>
        <v>6</v>
      </c>
      <c r="V1027" s="7" t="str">
        <f t="shared" si="133"/>
        <v/>
      </c>
      <c r="W1027" s="4"/>
      <c r="X1027" s="4"/>
      <c r="Y1027" s="4"/>
      <c r="Z1027" s="28"/>
      <c r="AA1027" s="77">
        <f>COUNTIF([3]经验升级表!$C:$C,"&lt;="&amp;SUMIFS($AB$4:AB1027,$C$4:C1027,C1027))</f>
        <v>0</v>
      </c>
      <c r="AB1027" s="77">
        <f>IFERROR(INDEX([1]怪物表!$U:$U,MATCH(G1027,[1]怪物表!$A:$A,0),1)*S1027/U1027,0)*AC1027</f>
        <v>0</v>
      </c>
      <c r="AC1027" s="77">
        <f t="shared" si="136"/>
        <v>30</v>
      </c>
      <c r="AD1027" s="77">
        <f>IFERROR(INDEX([1]怪物表!$J:$J,MATCH(G1027,[1]怪物表!$A:$A,0),1),0)*AE1027</f>
        <v>15</v>
      </c>
      <c r="AE1027" s="77">
        <f t="shared" si="137"/>
        <v>15</v>
      </c>
    </row>
    <row r="1028" spans="1:46" x14ac:dyDescent="0.45">
      <c r="A1028" s="4"/>
      <c r="B1028" s="7">
        <v>302033</v>
      </c>
      <c r="C1028" s="6" t="s">
        <v>128</v>
      </c>
      <c r="D1028" s="4" t="s">
        <v>137</v>
      </c>
      <c r="E1028" s="7">
        <v>30</v>
      </c>
      <c r="F1028" s="4" t="s">
        <v>64</v>
      </c>
      <c r="G1028" s="4">
        <f>IF(I1028="",SUMIFS([1]怪物表!$A:$A,[1]怪物表!$B:$B,C1028,[1]怪物表!$C:$C,D1028),"")</f>
        <v>130207</v>
      </c>
      <c r="H1028" s="8" t="str">
        <f>IF(G1028="","",INDEX([1]怪物表!$C:$C,MATCH(G1028,[1]怪物表!$A:$A,0)))</f>
        <v>鳄鱼</v>
      </c>
      <c r="I1028" s="4"/>
      <c r="J1028" s="4" t="str">
        <f>IF(I1028="","",INDEX([1]怪物阵型表!$B:$B,MATCH(I1028,[1]怪物阵型表!$A:$A,0)))</f>
        <v/>
      </c>
      <c r="K1028" s="4"/>
      <c r="L1028" s="4"/>
      <c r="M1028" s="4"/>
      <c r="N1028" s="4"/>
      <c r="O1028" s="4" t="str">
        <f>IF(N1028="","",INDEX([2]物品表!$B:$B,MATCH(N1028,[2]物品表!$A:$A,0)))</f>
        <v/>
      </c>
      <c r="P1028" s="4"/>
      <c r="Q1028" s="7" t="s">
        <v>31</v>
      </c>
      <c r="R1028" s="7" t="s">
        <v>29</v>
      </c>
      <c r="S1028" s="9">
        <f>INDEX('#怪物刷新配置索引'!$E:$E,MATCH(E1028&amp;"-"&amp;F1028,'#怪物刷新配置索引'!$D:$D,0),1)</f>
        <v>3</v>
      </c>
      <c r="T1028" s="4"/>
      <c r="U1028" s="9">
        <f>INDEX('#怪物刷新配置索引'!$F:$F,MATCH(E1028&amp;"-"&amp;F1028,'#怪物刷新配置索引'!$D:$D,0),1)</f>
        <v>3</v>
      </c>
      <c r="V1028" s="4" t="str">
        <f t="shared" si="133"/>
        <v/>
      </c>
      <c r="W1028" s="4"/>
      <c r="X1028" s="4"/>
      <c r="Y1028" s="4"/>
      <c r="Z1028" s="28"/>
      <c r="AA1028" s="77">
        <f>COUNTIF([3]经验升级表!$C:$C,"&lt;="&amp;SUMIFS($AB$4:AB1028,$C$4:C1028,C1028))</f>
        <v>0</v>
      </c>
      <c r="AB1028" s="77">
        <f>IFERROR(INDEX([1]怪物表!$U:$U,MATCH(G1028,[1]怪物表!$A:$A,0),1)*S1028/U1028,0)*AC1028</f>
        <v>0</v>
      </c>
      <c r="AC1028" s="77">
        <f t="shared" si="136"/>
        <v>30</v>
      </c>
      <c r="AD1028" s="77">
        <f>IFERROR(INDEX([1]怪物表!$J:$J,MATCH(G1028,[1]怪物表!$A:$A,0),1),0)*AE1028</f>
        <v>30</v>
      </c>
      <c r="AE1028" s="77">
        <f t="shared" si="137"/>
        <v>30</v>
      </c>
    </row>
    <row r="1029" spans="1:46" x14ac:dyDescent="0.45">
      <c r="A1029" s="4"/>
      <c r="B1029" s="7">
        <v>302034</v>
      </c>
      <c r="C1029" s="6" t="s">
        <v>128</v>
      </c>
      <c r="D1029" s="4" t="s">
        <v>136</v>
      </c>
      <c r="E1029" s="7">
        <v>15</v>
      </c>
      <c r="F1029" s="4" t="s">
        <v>64</v>
      </c>
      <c r="G1029" s="4">
        <f>IF(I1029="",SUMIFS([1]怪物表!$A:$A,[1]怪物表!$B:$B,C1029,[1]怪物表!$C:$C,D1029),"")</f>
        <v>130206</v>
      </c>
      <c r="H1029" s="8" t="str">
        <f>IF(G1029="","",INDEX([1]怪物表!$C:$C,MATCH(G1029,[1]怪物表!$A:$A,0)))</f>
        <v>弓兵2</v>
      </c>
      <c r="I1029" s="4"/>
      <c r="J1029" s="4" t="str">
        <f>IF(I1029="","",INDEX([1]怪物阵型表!$B:$B,MATCH(I1029,[1]怪物阵型表!$A:$A,0)))</f>
        <v/>
      </c>
      <c r="K1029" s="4"/>
      <c r="L1029" s="4"/>
      <c r="M1029" s="4"/>
      <c r="N1029" s="4"/>
      <c r="O1029" s="4" t="str">
        <f>IF(N1029="","",INDEX([2]物品表!$B:$B,MATCH(N1029,[2]物品表!$A:$A,0)))</f>
        <v/>
      </c>
      <c r="P1029" s="4"/>
      <c r="Q1029" s="7" t="s">
        <v>31</v>
      </c>
      <c r="R1029" s="7" t="s">
        <v>29</v>
      </c>
      <c r="S1029" s="9">
        <f>INDEX('#怪物刷新配置索引'!$E:$E,MATCH(E1029&amp;"-"&amp;F1029,'#怪物刷新配置索引'!$D:$D,0),1)</f>
        <v>3</v>
      </c>
      <c r="T1029" s="4"/>
      <c r="U1029" s="9">
        <f>INDEX('#怪物刷新配置索引'!$F:$F,MATCH(E1029&amp;"-"&amp;F1029,'#怪物刷新配置索引'!$D:$D,0),1)</f>
        <v>6</v>
      </c>
      <c r="V1029" s="4" t="str">
        <f t="shared" ref="V1029" si="143">IF(W1029=1,"TID_Survivor_Notice_Occur_2",IF(W1029=2,"TID_Survivor_Notice_Occur_1",""))</f>
        <v/>
      </c>
      <c r="W1029" s="4"/>
      <c r="X1029" s="7"/>
      <c r="Y1029" s="7"/>
      <c r="Z1029" s="28"/>
      <c r="AA1029" s="77">
        <f>COUNTIF([3]经验升级表!$C:$C,"&lt;="&amp;SUMIFS($AB$4:AB1029,$C$4:C1029,C1029))</f>
        <v>0</v>
      </c>
      <c r="AB1029" s="77">
        <f>IFERROR(INDEX([1]怪物表!$U:$U,MATCH(G1029,[1]怪物表!$A:$A,0),1)*S1029/U1029,0)*AC1029</f>
        <v>0</v>
      </c>
      <c r="AC1029" s="77">
        <f t="shared" si="136"/>
        <v>30</v>
      </c>
      <c r="AD1029" s="77">
        <f>IFERROR(INDEX([1]怪物表!$J:$J,MATCH(G1029,[1]怪物表!$A:$A,0),1),0)*AE1029</f>
        <v>15</v>
      </c>
      <c r="AE1029" s="77">
        <f t="shared" si="137"/>
        <v>15</v>
      </c>
    </row>
    <row r="1030" spans="1:46" s="46" customFormat="1" x14ac:dyDescent="0.45">
      <c r="A1030" s="20"/>
      <c r="B1030" s="21">
        <v>302035</v>
      </c>
      <c r="C1030" s="22" t="s">
        <v>128</v>
      </c>
      <c r="D1030" s="20" t="s">
        <v>139</v>
      </c>
      <c r="E1030" s="21"/>
      <c r="F1030" s="20">
        <v>240</v>
      </c>
      <c r="G1030" s="20">
        <f>IF(I1030="",SUMIFS([1]怪物表!$A:$A,[1]怪物表!$B:$B,C1030,[1]怪物表!$C:$C,D1030),"")</f>
        <v>130210</v>
      </c>
      <c r="H1030" s="23" t="str">
        <f>IF(G1030="","",INDEX([1]怪物表!$C:$C,MATCH(G1030,[1]怪物表!$A:$A,0)))</f>
        <v>斗兽场监管员</v>
      </c>
      <c r="I1030" s="20" t="s">
        <v>54</v>
      </c>
      <c r="J1030" s="20" t="str">
        <f>IF(I1030="","",INDEX([1]怪物阵型表!$B:$B,MATCH(I1030,[1]怪物阵型表!$A:$A,0)))</f>
        <v/>
      </c>
      <c r="K1030" s="20"/>
      <c r="L1030" s="20"/>
      <c r="M1030" s="20"/>
      <c r="N1030" s="20"/>
      <c r="O1030" s="20" t="str">
        <f>IF(N1030="","",INDEX([2]物品表!$B:$B,MATCH(N1030,[2]物品表!$A:$A,0)))</f>
        <v/>
      </c>
      <c r="P1030" s="20"/>
      <c r="Q1030" s="21" t="s">
        <v>120</v>
      </c>
      <c r="R1030" s="21" t="s">
        <v>29</v>
      </c>
      <c r="S1030" s="24">
        <v>1</v>
      </c>
      <c r="T1030" s="20"/>
      <c r="U1030" s="24">
        <v>0</v>
      </c>
      <c r="V1030" s="20" t="str">
        <f>IF(W1030=1,"TID_Survivor_Notice_Occur_2",IF(W1030=2,"TID_Survivor_Notice_Occur_1",""))</f>
        <v/>
      </c>
      <c r="W1030" s="20"/>
      <c r="X1030" s="20"/>
      <c r="Y1030" s="20"/>
      <c r="Z1030" s="79"/>
      <c r="AA1030" s="77">
        <f>COUNTIF([3]经验升级表!$C:$C,"&lt;="&amp;SUMIFS($AB$4:AB1030,$C$4:C1030,C1030))</f>
        <v>0</v>
      </c>
      <c r="AB1030" s="77">
        <f>IFERROR(INDEX([1]怪物表!$U:$U,MATCH(G1030,[1]怪物表!$A:$A,0),1)*S1030/U1030,0)*AC1030</f>
        <v>0</v>
      </c>
      <c r="AC1030" s="77">
        <f t="shared" si="136"/>
        <v>1</v>
      </c>
      <c r="AD1030" s="77">
        <f>IFERROR(INDEX([1]怪物表!$J:$J,MATCH(G1030,[1]怪物表!$A:$A,0),1),0)*AE1030</f>
        <v>0</v>
      </c>
      <c r="AE1030" s="77">
        <f t="shared" si="137"/>
        <v>0</v>
      </c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</row>
    <row r="1031" spans="1:46" x14ac:dyDescent="0.45">
      <c r="A1031" s="4"/>
      <c r="B1031" s="7">
        <v>302036</v>
      </c>
      <c r="C1031" s="6" t="s">
        <v>128</v>
      </c>
      <c r="D1031" s="4" t="s">
        <v>138</v>
      </c>
      <c r="E1031" s="7">
        <v>60</v>
      </c>
      <c r="F1031" s="4" t="s">
        <v>55</v>
      </c>
      <c r="G1031" s="4">
        <f>IF(I1031="",SUMIFS([1]怪物表!$A:$A,[1]怪物表!$B:$B,C1031,[1]怪物表!$C:$C,D1031),"")</f>
        <v>130208</v>
      </c>
      <c r="H1031" s="8" t="str">
        <f>IF(G1031="","",INDEX([1]怪物表!$C:$C,MATCH(G1031,[1]怪物表!$A:$A,0)))</f>
        <v>斗兽场饲养员</v>
      </c>
      <c r="I1031" s="4"/>
      <c r="J1031" s="4" t="str">
        <f>IF(I1031="","",INDEX([1]怪物阵型表!$B:$B,MATCH(I1031,[1]怪物阵型表!$A:$A,0)))</f>
        <v/>
      </c>
      <c r="K1031" s="4"/>
      <c r="L1031" s="4"/>
      <c r="M1031" s="4"/>
      <c r="N1031" s="4"/>
      <c r="O1031" s="4" t="str">
        <f>IF(N1031="","",INDEX([2]物品表!$B:$B,MATCH(N1031,[2]物品表!$A:$A,0)))</f>
        <v/>
      </c>
      <c r="P1031" s="4"/>
      <c r="Q1031" s="7" t="s">
        <v>31</v>
      </c>
      <c r="R1031" s="7" t="s">
        <v>29</v>
      </c>
      <c r="S1031" s="9">
        <f>INDEX('#怪物刷新配置索引'!$E:$E,MATCH(E1031&amp;"-"&amp;F1031,'#怪物刷新配置索引'!$D:$D,0),1)</f>
        <v>2</v>
      </c>
      <c r="T1031" s="4"/>
      <c r="U1031" s="9">
        <f>INDEX('#怪物刷新配置索引'!$F:$F,MATCH(E1031&amp;"-"&amp;F1031,'#怪物刷新配置索引'!$D:$D,0),1)</f>
        <v>1</v>
      </c>
      <c r="V1031" s="4" t="str">
        <f t="shared" si="133"/>
        <v/>
      </c>
      <c r="W1031" s="4"/>
      <c r="X1031" s="4"/>
      <c r="Y1031" s="7"/>
      <c r="Z1031" s="28"/>
      <c r="AA1031" s="77">
        <f>COUNTIF([3]经验升级表!$C:$C,"&lt;="&amp;SUMIFS($AB$4:AB1031,$C$4:C1031,C1031))</f>
        <v>0</v>
      </c>
      <c r="AB1031" s="77">
        <f>IFERROR(INDEX([1]怪物表!$U:$U,MATCH(G1031,[1]怪物表!$A:$A,0),1)*S1031/U1031,0)*AC1031</f>
        <v>0</v>
      </c>
      <c r="AC1031" s="77">
        <f t="shared" si="136"/>
        <v>30</v>
      </c>
      <c r="AD1031" s="77">
        <f>IFERROR(INDEX([1]怪物表!$J:$J,MATCH(G1031,[1]怪物表!$A:$A,0),1),0)*AE1031</f>
        <v>60</v>
      </c>
      <c r="AE1031" s="77">
        <f t="shared" si="137"/>
        <v>60</v>
      </c>
    </row>
    <row r="1032" spans="1:46" x14ac:dyDescent="0.45">
      <c r="A1032" s="4"/>
      <c r="B1032" s="7">
        <v>302037</v>
      </c>
      <c r="C1032" s="6" t="s">
        <v>128</v>
      </c>
      <c r="D1032" s="4" t="s">
        <v>138</v>
      </c>
      <c r="E1032" s="7">
        <v>150</v>
      </c>
      <c r="F1032" s="4" t="s">
        <v>55</v>
      </c>
      <c r="G1032" s="4">
        <f>IF(I1032="",SUMIFS([1]怪物表!$A:$A,[1]怪物表!$B:$B,C1032,[1]怪物表!$C:$C,D1032),"")</f>
        <v>130208</v>
      </c>
      <c r="H1032" s="8" t="str">
        <f>IF(G1032="","",INDEX([1]怪物表!$C:$C,MATCH(G1032,[1]怪物表!$A:$A,0)))</f>
        <v>斗兽场饲养员</v>
      </c>
      <c r="I1032" s="4"/>
      <c r="J1032" s="4" t="str">
        <f>IF(I1032="","",INDEX([1]怪物阵型表!$B:$B,MATCH(I1032,[1]怪物阵型表!$A:$A,0)))</f>
        <v/>
      </c>
      <c r="K1032" s="4"/>
      <c r="L1032" s="4"/>
      <c r="M1032" s="4"/>
      <c r="N1032" s="4"/>
      <c r="O1032" s="4" t="str">
        <f>IF(N1032="","",INDEX([2]物品表!$B:$B,MATCH(N1032,[2]物品表!$A:$A,0)))</f>
        <v/>
      </c>
      <c r="P1032" s="4"/>
      <c r="Q1032" s="7" t="s">
        <v>31</v>
      </c>
      <c r="R1032" s="7" t="s">
        <v>29</v>
      </c>
      <c r="S1032" s="9">
        <f>INDEX('#怪物刷新配置索引'!$E:$E,MATCH(E1032&amp;"-"&amp;F1032,'#怪物刷新配置索引'!$D:$D,0),1)</f>
        <v>5</v>
      </c>
      <c r="T1032" s="4"/>
      <c r="U1032" s="9">
        <f>INDEX('#怪物刷新配置索引'!$F:$F,MATCH(E1032&amp;"-"&amp;F1032,'#怪物刷新配置索引'!$D:$D,0),1)</f>
        <v>1</v>
      </c>
      <c r="V1032" s="4" t="str">
        <f t="shared" si="133"/>
        <v/>
      </c>
      <c r="W1032" s="4"/>
      <c r="X1032" s="4"/>
      <c r="Y1032" s="7"/>
      <c r="Z1032" s="28"/>
      <c r="AA1032" s="77">
        <f>COUNTIF([3]经验升级表!$C:$C,"&lt;="&amp;SUMIFS($AB$4:AB1032,$C$4:C1032,C1032))</f>
        <v>0</v>
      </c>
      <c r="AB1032" s="77">
        <f>IFERROR(INDEX([1]怪物表!$U:$U,MATCH(G1032,[1]怪物表!$A:$A,0),1)*S1032/U1032,0)*AC1032</f>
        <v>0</v>
      </c>
      <c r="AC1032" s="77">
        <f t="shared" si="136"/>
        <v>30</v>
      </c>
      <c r="AD1032" s="77">
        <f>IFERROR(INDEX([1]怪物表!$J:$J,MATCH(G1032,[1]怪物表!$A:$A,0),1),0)*AE1032</f>
        <v>150</v>
      </c>
      <c r="AE1032" s="77">
        <f t="shared" si="137"/>
        <v>150</v>
      </c>
    </row>
    <row r="1033" spans="1:46" x14ac:dyDescent="0.45">
      <c r="A1033" s="4"/>
      <c r="B1033" s="7">
        <v>302038</v>
      </c>
      <c r="C1033" s="6" t="s">
        <v>128</v>
      </c>
      <c r="D1033" s="4" t="s">
        <v>136</v>
      </c>
      <c r="E1033" s="7">
        <v>20</v>
      </c>
      <c r="F1033" s="4" t="s">
        <v>55</v>
      </c>
      <c r="G1033" s="4">
        <f>IF(I1033="",SUMIFS([1]怪物表!$A:$A,[1]怪物表!$B:$B,C1033,[1]怪物表!$C:$C,D1033),"")</f>
        <v>130206</v>
      </c>
      <c r="H1033" s="8" t="str">
        <f>IF(G1033="","",INDEX([1]怪物表!$C:$C,MATCH(G1033,[1]怪物表!$A:$A,0)))</f>
        <v>弓兵2</v>
      </c>
      <c r="I1033" s="4"/>
      <c r="J1033" s="4" t="str">
        <f>IF(I1033="","",INDEX([1]怪物阵型表!$B:$B,MATCH(I1033,[1]怪物阵型表!$A:$A,0)))</f>
        <v/>
      </c>
      <c r="K1033" s="4"/>
      <c r="L1033" s="4"/>
      <c r="M1033" s="4"/>
      <c r="N1033" s="4"/>
      <c r="O1033" s="4" t="str">
        <f>IF(N1033="","",INDEX([2]物品表!$B:$B,MATCH(N1033,[2]物品表!$A:$A,0)))</f>
        <v/>
      </c>
      <c r="P1033" s="4"/>
      <c r="Q1033" s="7" t="s">
        <v>31</v>
      </c>
      <c r="R1033" s="7" t="s">
        <v>29</v>
      </c>
      <c r="S1033" s="9">
        <f>INDEX('#怪物刷新配置索引'!$E:$E,MATCH(E1033&amp;"-"&amp;F1033,'#怪物刷新配置索引'!$D:$D,0),1)</f>
        <v>2</v>
      </c>
      <c r="T1033" s="4"/>
      <c r="U1033" s="9">
        <f>INDEX('#怪物刷新配置索引'!$F:$F,MATCH(E1033&amp;"-"&amp;F1033,'#怪物刷新配置索引'!$D:$D,0),1)</f>
        <v>3</v>
      </c>
      <c r="V1033" s="4" t="str">
        <f t="shared" si="133"/>
        <v/>
      </c>
      <c r="W1033" s="4"/>
      <c r="X1033" s="7"/>
      <c r="Y1033" s="7"/>
      <c r="Z1033" s="28"/>
      <c r="AA1033" s="77">
        <f>COUNTIF([3]经验升级表!$C:$C,"&lt;="&amp;SUMIFS($AB$4:AB1033,$C$4:C1033,C1033))</f>
        <v>0</v>
      </c>
      <c r="AB1033" s="77">
        <f>IFERROR(INDEX([1]怪物表!$U:$U,MATCH(G1033,[1]怪物表!$A:$A,0),1)*S1033/U1033,0)*AC1033</f>
        <v>0</v>
      </c>
      <c r="AC1033" s="77">
        <f t="shared" si="136"/>
        <v>30</v>
      </c>
      <c r="AD1033" s="77">
        <f>IFERROR(INDEX([1]怪物表!$J:$J,MATCH(G1033,[1]怪物表!$A:$A,0),1),0)*AE1033</f>
        <v>20</v>
      </c>
      <c r="AE1033" s="77">
        <f t="shared" si="137"/>
        <v>20</v>
      </c>
    </row>
    <row r="1034" spans="1:46" x14ac:dyDescent="0.45">
      <c r="A1034" s="4"/>
      <c r="B1034" s="7">
        <v>302039</v>
      </c>
      <c r="C1034" s="6" t="s">
        <v>128</v>
      </c>
      <c r="D1034" s="4" t="s">
        <v>138</v>
      </c>
      <c r="E1034" s="7">
        <v>50</v>
      </c>
      <c r="F1034" s="4" t="s">
        <v>49</v>
      </c>
      <c r="G1034" s="4">
        <f>IF(I1034="",SUMIFS([1]怪物表!$A:$A,[1]怪物表!$B:$B,C1034,[1]怪物表!$C:$C,D1034),"")</f>
        <v>130208</v>
      </c>
      <c r="H1034" s="8" t="str">
        <f>IF(G1034="","",INDEX([1]怪物表!$C:$C,MATCH(G1034,[1]怪物表!$A:$A,0)))</f>
        <v>斗兽场饲养员</v>
      </c>
      <c r="I1034" s="4"/>
      <c r="J1034" s="4" t="str">
        <f>IF(I1034="","",INDEX([1]怪物阵型表!$B:$B,MATCH(I1034,[1]怪物阵型表!$A:$A,0)))</f>
        <v/>
      </c>
      <c r="K1034" s="4"/>
      <c r="L1034" s="4"/>
      <c r="M1034" s="4"/>
      <c r="N1034" s="4"/>
      <c r="O1034" s="4" t="str">
        <f>IF(N1034="","",INDEX([2]物品表!$B:$B,MATCH(N1034,[2]物品表!$A:$A,0)))</f>
        <v/>
      </c>
      <c r="P1034" s="4"/>
      <c r="Q1034" s="7" t="s">
        <v>31</v>
      </c>
      <c r="R1034" s="7" t="s">
        <v>29</v>
      </c>
      <c r="S1034" s="9">
        <f>INDEX('#怪物刷新配置索引'!$E:$E,MATCH(E1034&amp;"-"&amp;F1034,'#怪物刷新配置索引'!$D:$D,0),1)</f>
        <v>5</v>
      </c>
      <c r="T1034" s="4"/>
      <c r="U1034" s="9">
        <f>INDEX('#怪物刷新配置索引'!$F:$F,MATCH(E1034&amp;"-"&amp;F1034,'#怪物刷新配置索引'!$D:$D,0),1)</f>
        <v>3</v>
      </c>
      <c r="V1034" s="4" t="str">
        <f t="shared" si="133"/>
        <v/>
      </c>
      <c r="W1034" s="4"/>
      <c r="X1034" s="4"/>
      <c r="Y1034" s="7"/>
      <c r="Z1034" s="28"/>
      <c r="AA1034" s="77">
        <f>COUNTIF([3]经验升级表!$C:$C,"&lt;="&amp;SUMIFS($AB$4:AB1034,$C$4:C1034,C1034))</f>
        <v>0</v>
      </c>
      <c r="AB1034" s="77">
        <f>IFERROR(INDEX([1]怪物表!$U:$U,MATCH(G1034,[1]怪物表!$A:$A,0),1)*S1034/U1034,0)*AC1034</f>
        <v>0</v>
      </c>
      <c r="AC1034" s="77">
        <f t="shared" si="136"/>
        <v>30</v>
      </c>
      <c r="AD1034" s="77">
        <f>IFERROR(INDEX([1]怪物表!$J:$J,MATCH(G1034,[1]怪物表!$A:$A,0),1),0)*AE1034</f>
        <v>50</v>
      </c>
      <c r="AE1034" s="77">
        <f t="shared" si="137"/>
        <v>50</v>
      </c>
    </row>
    <row r="1035" spans="1:46" x14ac:dyDescent="0.45">
      <c r="A1035" s="4"/>
      <c r="B1035" s="7">
        <v>302040</v>
      </c>
      <c r="C1035" s="6" t="s">
        <v>128</v>
      </c>
      <c r="D1035" s="4" t="s">
        <v>138</v>
      </c>
      <c r="E1035" s="7">
        <v>120</v>
      </c>
      <c r="F1035" s="4" t="s">
        <v>49</v>
      </c>
      <c r="G1035" s="4">
        <f>IF(I1035="",SUMIFS([1]怪物表!$A:$A,[1]怪物表!$B:$B,C1035,[1]怪物表!$C:$C,D1035),"")</f>
        <v>130208</v>
      </c>
      <c r="H1035" s="8" t="str">
        <f>IF(G1035="","",INDEX([1]怪物表!$C:$C,MATCH(G1035,[1]怪物表!$A:$A,0)))</f>
        <v>斗兽场饲养员</v>
      </c>
      <c r="I1035" s="4"/>
      <c r="J1035" s="4" t="str">
        <f>IF(I1035="","",INDEX([1]怪物阵型表!$B:$B,MATCH(I1035,[1]怪物阵型表!$A:$A,0)))</f>
        <v/>
      </c>
      <c r="K1035" s="4"/>
      <c r="L1035" s="4"/>
      <c r="M1035" s="4"/>
      <c r="N1035" s="4"/>
      <c r="O1035" s="4" t="str">
        <f>IF(N1035="","",INDEX([2]物品表!$B:$B,MATCH(N1035,[2]物品表!$A:$A,0)))</f>
        <v/>
      </c>
      <c r="P1035" s="4"/>
      <c r="Q1035" s="7" t="s">
        <v>31</v>
      </c>
      <c r="R1035" s="7" t="s">
        <v>29</v>
      </c>
      <c r="S1035" s="9">
        <f>INDEX('#怪物刷新配置索引'!$E:$E,MATCH(E1035&amp;"-"&amp;F1035,'#怪物刷新配置索引'!$D:$D,0),1)</f>
        <v>4</v>
      </c>
      <c r="T1035" s="4"/>
      <c r="U1035" s="9">
        <f>INDEX('#怪物刷新配置索引'!$F:$F,MATCH(E1035&amp;"-"&amp;F1035,'#怪物刷新配置索引'!$D:$D,0),1)</f>
        <v>1</v>
      </c>
      <c r="V1035" s="4" t="str">
        <f t="shared" si="133"/>
        <v/>
      </c>
      <c r="W1035" s="4"/>
      <c r="X1035" s="4"/>
      <c r="Y1035" s="4"/>
      <c r="Z1035" s="28"/>
      <c r="AA1035" s="77">
        <f>COUNTIF([3]经验升级表!$C:$C,"&lt;="&amp;SUMIFS($AB$4:AB1035,$C$4:C1035,C1035))</f>
        <v>0</v>
      </c>
      <c r="AB1035" s="77">
        <f>IFERROR(INDEX([1]怪物表!$U:$U,MATCH(G1035,[1]怪物表!$A:$A,0),1)*S1035/U1035,0)*AC1035</f>
        <v>0</v>
      </c>
      <c r="AC1035" s="77">
        <f t="shared" si="136"/>
        <v>30</v>
      </c>
      <c r="AD1035" s="77">
        <f>IFERROR(INDEX([1]怪物表!$J:$J,MATCH(G1035,[1]怪物表!$A:$A,0),1),0)*AE1035</f>
        <v>120</v>
      </c>
      <c r="AE1035" s="77">
        <f t="shared" si="137"/>
        <v>120</v>
      </c>
    </row>
    <row r="1036" spans="1:46" x14ac:dyDescent="0.45">
      <c r="A1036" s="4"/>
      <c r="B1036" s="7">
        <v>302041</v>
      </c>
      <c r="C1036" s="6" t="s">
        <v>128</v>
      </c>
      <c r="D1036" s="4" t="s">
        <v>138</v>
      </c>
      <c r="E1036" s="7">
        <v>120</v>
      </c>
      <c r="F1036" s="4" t="s">
        <v>49</v>
      </c>
      <c r="G1036" s="4">
        <f>IF(I1036="",SUMIFS([1]怪物表!$A:$A,[1]怪物表!$B:$B,C1036,[1]怪物表!$C:$C,D1036),"")</f>
        <v>130208</v>
      </c>
      <c r="H1036" s="8" t="str">
        <f>IF(G1036="","",INDEX([1]怪物表!$C:$C,MATCH(G1036,[1]怪物表!$A:$A,0)))</f>
        <v>斗兽场饲养员</v>
      </c>
      <c r="I1036" s="4"/>
      <c r="J1036" s="4" t="str">
        <f>IF(I1036="","",INDEX([1]怪物阵型表!$B:$B,MATCH(I1036,[1]怪物阵型表!$A:$A,0)))</f>
        <v/>
      </c>
      <c r="K1036" s="4"/>
      <c r="L1036" s="4"/>
      <c r="M1036" s="4"/>
      <c r="N1036" s="4"/>
      <c r="O1036" s="4" t="str">
        <f>IF(N1036="","",INDEX([2]物品表!$B:$B,MATCH(N1036,[2]物品表!$A:$A,0)))</f>
        <v/>
      </c>
      <c r="P1036" s="4"/>
      <c r="Q1036" s="7" t="s">
        <v>31</v>
      </c>
      <c r="R1036" s="7" t="s">
        <v>29</v>
      </c>
      <c r="S1036" s="9">
        <f>INDEX('#怪物刷新配置索引'!$E:$E,MATCH(E1036&amp;"-"&amp;F1036,'#怪物刷新配置索引'!$D:$D,0),1)</f>
        <v>4</v>
      </c>
      <c r="T1036" s="4"/>
      <c r="U1036" s="9">
        <f>INDEX('#怪物刷新配置索引'!$F:$F,MATCH(E1036&amp;"-"&amp;F1036,'#怪物刷新配置索引'!$D:$D,0),1)</f>
        <v>1</v>
      </c>
      <c r="V1036" s="4" t="str">
        <f t="shared" si="133"/>
        <v/>
      </c>
      <c r="W1036" s="4"/>
      <c r="X1036" s="4"/>
      <c r="Y1036" s="4"/>
      <c r="Z1036" s="28"/>
      <c r="AA1036" s="77">
        <f>COUNTIF([3]经验升级表!$C:$C,"&lt;="&amp;SUMIFS($AB$4:AB1036,$C$4:C1036,C1036))</f>
        <v>0</v>
      </c>
      <c r="AB1036" s="77">
        <f>IFERROR(INDEX([1]怪物表!$U:$U,MATCH(G1036,[1]怪物表!$A:$A,0),1)*S1036/U1036,0)*AC1036</f>
        <v>0</v>
      </c>
      <c r="AC1036" s="77">
        <f t="shared" si="136"/>
        <v>30</v>
      </c>
      <c r="AD1036" s="77">
        <f>IFERROR(INDEX([1]怪物表!$J:$J,MATCH(G1036,[1]怪物表!$A:$A,0),1),0)*AE1036</f>
        <v>120</v>
      </c>
      <c r="AE1036" s="77">
        <f t="shared" si="137"/>
        <v>120</v>
      </c>
    </row>
    <row r="1037" spans="1:46" s="47" customFormat="1" x14ac:dyDescent="0.45">
      <c r="A1037" s="81"/>
      <c r="B1037" s="82">
        <v>302042</v>
      </c>
      <c r="C1037" s="83" t="s">
        <v>128</v>
      </c>
      <c r="D1037" s="81" t="s">
        <v>140</v>
      </c>
      <c r="E1037" s="82"/>
      <c r="F1037" s="81">
        <v>300</v>
      </c>
      <c r="G1037" s="81">
        <f>IF(I1037="",SUMIFS([1]怪物表!$A:$A,[1]怪物表!$B:$B,C1037,[1]怪物表!$C:$C,D1037),"")</f>
        <v>130211</v>
      </c>
      <c r="H1037" s="84" t="str">
        <f>IF(G1037="","",INDEX([1]怪物表!$C:$C,MATCH(G1037,[1]怪物表!$A:$A,0)))</f>
        <v>巨象</v>
      </c>
      <c r="I1037" s="81" t="s">
        <v>54</v>
      </c>
      <c r="J1037" s="81" t="str">
        <f>IF(I1037="","",INDEX([1]怪物阵型表!$B:$B,MATCH(I1037,[1]怪物阵型表!$A:$A,0)))</f>
        <v/>
      </c>
      <c r="K1037" s="81"/>
      <c r="L1037" s="81"/>
      <c r="M1037" s="81"/>
      <c r="N1037" s="81"/>
      <c r="O1037" s="81" t="str">
        <f>IF(N1037="","",INDEX([2]物品表!$B:$B,MATCH(N1037,[2]物品表!$A:$A,0)))</f>
        <v/>
      </c>
      <c r="P1037" s="81"/>
      <c r="Q1037" s="82" t="s">
        <v>120</v>
      </c>
      <c r="R1037" s="82" t="s">
        <v>29</v>
      </c>
      <c r="S1037" s="85">
        <v>1</v>
      </c>
      <c r="T1037" s="81"/>
      <c r="U1037" s="85">
        <v>0</v>
      </c>
      <c r="V1037" s="81" t="str">
        <f>IF(W1037=1,"TID_Survivor_Notice_Occur_2",IF(W1037=2,"TID_Survivor_Notice_Occur_1",""))</f>
        <v>TID_Survivor_Notice_Occur_1</v>
      </c>
      <c r="W1037" s="81">
        <v>2</v>
      </c>
      <c r="X1037" s="81"/>
      <c r="Y1037" s="81"/>
      <c r="Z1037" s="86"/>
      <c r="AA1037" s="77">
        <f>COUNTIF([3]经验升级表!$C:$C,"&lt;="&amp;SUMIFS($AB$4:AB1037,$C$4:C1037,C1037))</f>
        <v>0</v>
      </c>
      <c r="AB1037" s="77">
        <f>IFERROR(INDEX([1]怪物表!$U:$U,MATCH(G1037,[1]怪物表!$A:$A,0),1)*S1037/U1037,0)*AC1037</f>
        <v>0</v>
      </c>
      <c r="AC1037" s="77">
        <f t="shared" si="136"/>
        <v>1</v>
      </c>
      <c r="AD1037" s="77">
        <f>IFERROR(INDEX([1]怪物表!$J:$J,MATCH(G1037,[1]怪物表!$A:$A,0),1),0)*AE1037</f>
        <v>0</v>
      </c>
      <c r="AE1037" s="77">
        <f t="shared" si="137"/>
        <v>0</v>
      </c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</row>
    <row r="1038" spans="1:46" x14ac:dyDescent="0.45">
      <c r="A1038" s="4"/>
      <c r="B1038" s="7">
        <v>302901</v>
      </c>
      <c r="C1038" s="6" t="s">
        <v>128</v>
      </c>
      <c r="D1038" s="4" t="s">
        <v>142</v>
      </c>
      <c r="E1038" s="7"/>
      <c r="F1038" s="4">
        <v>0</v>
      </c>
      <c r="G1038" s="4"/>
      <c r="H1038" s="8" t="str">
        <f>IF(G1038="","",INDEX([1]怪物表!$C:$C,MATCH(G1038,[1]怪物表!$A:$A,0)))</f>
        <v/>
      </c>
      <c r="I1038" s="4"/>
      <c r="J1038" s="4" t="str">
        <f>IF(I1038="","",INDEX([1]怪物阵型表!$B:$B,MATCH(I1038,[1]怪物阵型表!$A:$A,0)))</f>
        <v/>
      </c>
      <c r="K1038" s="4"/>
      <c r="L1038" s="4"/>
      <c r="M1038" s="4"/>
      <c r="N1038" s="4">
        <v>4</v>
      </c>
      <c r="O1038" s="4" t="str">
        <f>IF(N1038="","",INDEX([2]物品表!$B:$B,MATCH(N1038,[2]物品表!$A:$A,0)))</f>
        <v>Survivor_Item_3</v>
      </c>
      <c r="P1038" s="4"/>
      <c r="Q1038" s="7" t="s">
        <v>302</v>
      </c>
      <c r="R1038" s="7" t="s">
        <v>29</v>
      </c>
      <c r="S1038" s="9">
        <v>8</v>
      </c>
      <c r="T1038" s="4"/>
      <c r="U1038" s="9">
        <v>0</v>
      </c>
      <c r="V1038" s="4" t="str">
        <f t="shared" si="133"/>
        <v/>
      </c>
      <c r="W1038" s="4"/>
      <c r="X1038" s="4"/>
      <c r="Y1038" s="4"/>
      <c r="Z1038" s="28"/>
      <c r="AA1038" s="77">
        <f>COUNTIF([3]经验升级表!$C:$C,"&lt;="&amp;SUMIFS($AB$4:AB1038,$C$4:C1038,C1038))</f>
        <v>0</v>
      </c>
      <c r="AB1038" s="77">
        <f>IFERROR(INDEX([1]怪物表!$U:$U,MATCH(G1038,[1]怪物表!$A:$A,0),1)*S1038/U1038,0)*AC1038</f>
        <v>0</v>
      </c>
      <c r="AC1038" s="77">
        <f t="shared" si="136"/>
        <v>1</v>
      </c>
      <c r="AD1038" s="77">
        <f>IFERROR(INDEX([1]怪物表!$J:$J,MATCH(G1038,[1]怪物表!$A:$A,0),1),0)*AE1038</f>
        <v>0</v>
      </c>
      <c r="AE1038" s="77">
        <f t="shared" si="137"/>
        <v>0</v>
      </c>
    </row>
    <row r="1039" spans="1:46" x14ac:dyDescent="0.45">
      <c r="A1039" s="4"/>
      <c r="B1039" s="7">
        <v>302902</v>
      </c>
      <c r="C1039" s="6" t="s">
        <v>128</v>
      </c>
      <c r="D1039" s="4" t="s">
        <v>47</v>
      </c>
      <c r="E1039" s="7"/>
      <c r="F1039" s="4" t="s">
        <v>117</v>
      </c>
      <c r="G1039" s="4"/>
      <c r="H1039" s="8" t="str">
        <f>IF(G1039="","",INDEX([1]怪物表!$C:$C,MATCH(G1039,[1]怪物表!$A:$A,0)))</f>
        <v/>
      </c>
      <c r="I1039" s="4"/>
      <c r="J1039" s="4" t="str">
        <f>IF(I1039="","",INDEX([1]怪物阵型表!$B:$B,MATCH(I1039,[1]怪物阵型表!$A:$A,0)))</f>
        <v/>
      </c>
      <c r="K1039" s="4"/>
      <c r="L1039" s="4"/>
      <c r="M1039" s="4"/>
      <c r="N1039" s="4">
        <v>17</v>
      </c>
      <c r="O1039" s="4" t="str">
        <f>IF(N1039="","",INDEX([2]物品表!$B:$B,MATCH(N1039,[2]物品表!$A:$A,0)))</f>
        <v>Survivor_Item_8</v>
      </c>
      <c r="P1039" s="4"/>
      <c r="Q1039" s="7" t="s">
        <v>107</v>
      </c>
      <c r="R1039" s="7" t="s">
        <v>29</v>
      </c>
      <c r="S1039" s="9">
        <v>1</v>
      </c>
      <c r="T1039" s="4"/>
      <c r="U1039" s="9">
        <v>16</v>
      </c>
      <c r="V1039" s="4" t="str">
        <f t="shared" ref="V1039:V1072" si="144">IF(W1039=1,"TID_Survivor_Notice_Occur_2",IF(W1039=2,"TID_Survivor_Notice_Occur_1",""))</f>
        <v/>
      </c>
      <c r="W1039" s="4"/>
      <c r="X1039" s="4"/>
      <c r="Y1039" s="4"/>
      <c r="Z1039" s="28"/>
      <c r="AA1039" s="77">
        <f>COUNTIF([3]经验升级表!$C:$C,"&lt;="&amp;SUMIFS($AB$4:AB1039,$C$4:C1039,C1039))</f>
        <v>0</v>
      </c>
      <c r="AB1039" s="77">
        <f>IFERROR(INDEX([1]怪物表!$U:$U,MATCH(G1039,[1]怪物表!$A:$A,0),1)*S1039/U1039,0)*AC1039</f>
        <v>0</v>
      </c>
      <c r="AC1039" s="77">
        <f t="shared" si="136"/>
        <v>270</v>
      </c>
      <c r="AD1039" s="77">
        <f>IFERROR(INDEX([1]怪物表!$J:$J,MATCH(G1039,[1]怪物表!$A:$A,0),1),0)*AE1039</f>
        <v>0</v>
      </c>
      <c r="AE1039" s="77">
        <f t="shared" si="137"/>
        <v>17</v>
      </c>
    </row>
    <row r="1040" spans="1:46" x14ac:dyDescent="0.45">
      <c r="A1040" s="4"/>
      <c r="B1040" s="7">
        <v>302903</v>
      </c>
      <c r="C1040" s="6" t="s">
        <v>128</v>
      </c>
      <c r="D1040" s="4" t="s">
        <v>51</v>
      </c>
      <c r="E1040" s="7"/>
      <c r="F1040" s="4" t="s">
        <v>118</v>
      </c>
      <c r="G1040" s="4"/>
      <c r="H1040" s="8" t="str">
        <f>IF(G1040="","",INDEX([1]怪物表!$C:$C,MATCH(G1040,[1]怪物表!$A:$A,0)))</f>
        <v/>
      </c>
      <c r="I1040" s="4"/>
      <c r="J1040" s="4" t="str">
        <f>IF(I1040="","",INDEX([1]怪物阵型表!$B:$B,MATCH(I1040,[1]怪物阵型表!$A:$A,0)))</f>
        <v/>
      </c>
      <c r="K1040" s="4"/>
      <c r="L1040" s="4"/>
      <c r="M1040" s="4"/>
      <c r="N1040" s="4">
        <v>3002</v>
      </c>
      <c r="O1040" s="4" t="str">
        <f>IF(N1040="","",INDEX([2]物品表!$B:$B,MATCH(N1040,[2]物品表!$A:$A,0)))</f>
        <v>Survivor_Item_8</v>
      </c>
      <c r="P1040" s="4"/>
      <c r="Q1040" s="7" t="s">
        <v>107</v>
      </c>
      <c r="R1040" s="7" t="s">
        <v>29</v>
      </c>
      <c r="S1040" s="9">
        <v>1</v>
      </c>
      <c r="T1040" s="4"/>
      <c r="U1040" s="9">
        <v>16</v>
      </c>
      <c r="V1040" s="4" t="str">
        <f t="shared" si="144"/>
        <v/>
      </c>
      <c r="W1040" s="4"/>
      <c r="X1040" s="4"/>
      <c r="Y1040" s="4"/>
      <c r="Z1040" s="28"/>
      <c r="AA1040" s="77">
        <f>COUNTIF([3]经验升级表!$C:$C,"&lt;="&amp;SUMIFS($AB$4:AB1040,$C$4:C1040,C1040))</f>
        <v>0</v>
      </c>
      <c r="AB1040" s="77">
        <f>IFERROR(INDEX([1]怪物表!$U:$U,MATCH(G1040,[1]怪物表!$A:$A,0),1)*S1040/U1040,0)*AC1040</f>
        <v>0</v>
      </c>
      <c r="AC1040" s="77">
        <f t="shared" si="136"/>
        <v>280</v>
      </c>
      <c r="AD1040" s="77">
        <f>IFERROR(INDEX([1]怪物表!$J:$J,MATCH(G1040,[1]怪物表!$A:$A,0),1),0)*AE1040</f>
        <v>0</v>
      </c>
      <c r="AE1040" s="77">
        <f t="shared" si="137"/>
        <v>18</v>
      </c>
    </row>
    <row r="1041" spans="1:46" s="44" customFormat="1" x14ac:dyDescent="0.45">
      <c r="A1041" s="15">
        <v>303</v>
      </c>
      <c r="B1041" s="16">
        <v>303001</v>
      </c>
      <c r="C1041" s="17" t="s">
        <v>149</v>
      </c>
      <c r="D1041" s="15" t="s">
        <v>122</v>
      </c>
      <c r="E1041" s="15">
        <v>5</v>
      </c>
      <c r="F1041" s="15">
        <v>0</v>
      </c>
      <c r="G1041" s="15">
        <f>IF(I1041="",SUMIFS([1]怪物表!$A:$A,[1]怪物表!$B:$B,C1041,[1]怪物表!$C:$C,D1041),"")</f>
        <v>130302</v>
      </c>
      <c r="H1041" s="18" t="str">
        <f>IF(G1041="","",INDEX([1]怪物表!$C:$C,MATCH(G1041,[1]怪物表!$A:$A,0)))</f>
        <v>小狼</v>
      </c>
      <c r="I1041" s="15"/>
      <c r="J1041" s="15" t="str">
        <f>IF(I1041="","",INDEX([1]怪物阵型表!$B:$B,MATCH(I1041,[1]怪物阵型表!$A:$A,0)))</f>
        <v/>
      </c>
      <c r="K1041" s="15"/>
      <c r="L1041" s="15"/>
      <c r="M1041" s="15"/>
      <c r="N1041" s="16"/>
      <c r="O1041" s="16" t="str">
        <f>IF(N1041="","",INDEX([2]物品表!$B:$B,MATCH(N1041,[2]物品表!$A:$A,0)))</f>
        <v/>
      </c>
      <c r="P1041" s="16"/>
      <c r="Q1041" s="16" t="s">
        <v>107</v>
      </c>
      <c r="R1041" s="16" t="s">
        <v>29</v>
      </c>
      <c r="S1041" s="19">
        <v>5</v>
      </c>
      <c r="T1041" s="15"/>
      <c r="U1041" s="19">
        <v>0</v>
      </c>
      <c r="V1041" s="15" t="str">
        <f t="shared" si="144"/>
        <v/>
      </c>
      <c r="W1041" s="15"/>
      <c r="X1041" s="15"/>
      <c r="Y1041" s="15"/>
      <c r="Z1041" s="76"/>
      <c r="AA1041" s="77">
        <f>COUNTIF([3]经验升级表!$C:$C,"&lt;="&amp;SUMIFS($AB$4:AB1041,$C$4:C1041,C1041))</f>
        <v>0</v>
      </c>
      <c r="AB1041" s="77">
        <f>IFERROR(INDEX([1]怪物表!$U:$U,MATCH(G1041,[1]怪物表!$A:$A,0),1)*S1041/U1041,0)*AC1041</f>
        <v>0</v>
      </c>
      <c r="AC1041" s="77">
        <f t="shared" si="136"/>
        <v>1</v>
      </c>
      <c r="AD1041" s="77">
        <f>IFERROR(INDEX([1]怪物表!$J:$J,MATCH(G1041,[1]怪物表!$A:$A,0),1),0)*AE1041</f>
        <v>0</v>
      </c>
      <c r="AE1041" s="77">
        <f t="shared" si="137"/>
        <v>0</v>
      </c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</row>
    <row r="1042" spans="1:46" x14ac:dyDescent="0.45">
      <c r="A1042" s="4"/>
      <c r="B1042" s="7">
        <v>303002</v>
      </c>
      <c r="C1042" s="6" t="s">
        <v>149</v>
      </c>
      <c r="D1042" s="4" t="s">
        <v>122</v>
      </c>
      <c r="E1042" s="4">
        <v>10</v>
      </c>
      <c r="F1042" s="4" t="s">
        <v>30</v>
      </c>
      <c r="G1042" s="4">
        <f>IF(I1042="",SUMIFS([1]怪物表!$A:$A,[1]怪物表!$B:$B,C1042,[1]怪物表!$C:$C,D1042),"")</f>
        <v>130302</v>
      </c>
      <c r="H1042" s="8" t="str">
        <f>IF(G1042="","",INDEX([1]怪物表!$C:$C,MATCH(G1042,[1]怪物表!$A:$A,0)))</f>
        <v>小狼</v>
      </c>
      <c r="I1042" s="4"/>
      <c r="J1042" s="4" t="str">
        <f>IF(I1042="","",INDEX([1]怪物阵型表!$B:$B,MATCH(I1042,[1]怪物阵型表!$A:$A,0)))</f>
        <v/>
      </c>
      <c r="K1042" s="4"/>
      <c r="L1042" s="4"/>
      <c r="M1042" s="4"/>
      <c r="N1042" s="4"/>
      <c r="O1042" s="4" t="str">
        <f>IF(N1042="","",INDEX([2]物品表!$B:$B,MATCH(N1042,[2]物品表!$A:$A,0)))</f>
        <v/>
      </c>
      <c r="P1042" s="4"/>
      <c r="Q1042" s="7" t="s">
        <v>31</v>
      </c>
      <c r="R1042" s="7" t="s">
        <v>29</v>
      </c>
      <c r="S1042" s="9">
        <f>INDEX('#怪物刷新配置索引'!$E:$E,MATCH(E1042&amp;"-"&amp;F1042,'#怪物刷新配置索引'!$D:$D,0),1)</f>
        <v>1</v>
      </c>
      <c r="T1042" s="4"/>
      <c r="U1042" s="9">
        <f>INDEX('#怪物刷新配置索引'!$F:$F,MATCH(E1042&amp;"-"&amp;F1042,'#怪物刷新配置索引'!$D:$D,0),1)</f>
        <v>3</v>
      </c>
      <c r="V1042" s="4" t="str">
        <f t="shared" si="144"/>
        <v/>
      </c>
      <c r="W1042" s="4"/>
      <c r="X1042" s="4"/>
      <c r="Y1042" s="4"/>
      <c r="Z1042" s="28"/>
      <c r="AA1042" s="77">
        <f>COUNTIF([3]经验升级表!$C:$C,"&lt;="&amp;SUMIFS($AB$4:AB1042,$C$4:C1042,C1042))</f>
        <v>0</v>
      </c>
      <c r="AB1042" s="77">
        <f>IFERROR(INDEX([1]怪物表!$U:$U,MATCH(G1042,[1]怪物表!$A:$A,0),1)*S1042/U1042,0)*AC1042</f>
        <v>0</v>
      </c>
      <c r="AC1042" s="77">
        <f t="shared" si="136"/>
        <v>30</v>
      </c>
      <c r="AD1042" s="77">
        <f>IFERROR(INDEX([1]怪物表!$J:$J,MATCH(G1042,[1]怪物表!$A:$A,0),1),0)*AE1042</f>
        <v>10</v>
      </c>
      <c r="AE1042" s="77">
        <f t="shared" si="137"/>
        <v>10</v>
      </c>
    </row>
    <row r="1043" spans="1:46" x14ac:dyDescent="0.45">
      <c r="A1043" s="4"/>
      <c r="B1043" s="7">
        <v>303003</v>
      </c>
      <c r="C1043" s="6" t="s">
        <v>149</v>
      </c>
      <c r="D1043" s="4" t="s">
        <v>122</v>
      </c>
      <c r="E1043" s="4">
        <v>20</v>
      </c>
      <c r="F1043" s="4" t="s">
        <v>30</v>
      </c>
      <c r="G1043" s="4">
        <f>IF(I1043="",SUMIFS([1]怪物表!$A:$A,[1]怪物表!$B:$B,C1043,[1]怪物表!$C:$C,D1043),"")</f>
        <v>130302</v>
      </c>
      <c r="H1043" s="8" t="str">
        <f>IF(G1043="","",INDEX([1]怪物表!$C:$C,MATCH(G1043,[1]怪物表!$A:$A,0)))</f>
        <v>小狼</v>
      </c>
      <c r="I1043" s="4"/>
      <c r="J1043" s="4" t="str">
        <f>IF(I1043="","",INDEX([1]怪物阵型表!$B:$B,MATCH(I1043,[1]怪物阵型表!$A:$A,0)))</f>
        <v/>
      </c>
      <c r="K1043" s="4"/>
      <c r="L1043" s="4"/>
      <c r="M1043" s="4"/>
      <c r="N1043" s="4"/>
      <c r="O1043" s="4" t="str">
        <f>IF(N1043="","",INDEX([2]物品表!$B:$B,MATCH(N1043,[2]物品表!$A:$A,0)))</f>
        <v/>
      </c>
      <c r="P1043" s="4"/>
      <c r="Q1043" s="7" t="s">
        <v>31</v>
      </c>
      <c r="R1043" s="7" t="s">
        <v>29</v>
      </c>
      <c r="S1043" s="9">
        <f>INDEX('#怪物刷新配置索引'!$E:$E,MATCH(E1043&amp;"-"&amp;F1043,'#怪物刷新配置索引'!$D:$D,0),1)</f>
        <v>2</v>
      </c>
      <c r="T1043" s="4"/>
      <c r="U1043" s="9">
        <f>INDEX('#怪物刷新配置索引'!$F:$F,MATCH(E1043&amp;"-"&amp;F1043,'#怪物刷新配置索引'!$D:$D,0),1)</f>
        <v>3</v>
      </c>
      <c r="V1043" s="4" t="str">
        <f t="shared" si="144"/>
        <v/>
      </c>
      <c r="W1043" s="4"/>
      <c r="X1043" s="4"/>
      <c r="Y1043" s="4"/>
      <c r="Z1043" s="28"/>
      <c r="AA1043" s="77">
        <f>COUNTIF([3]经验升级表!$C:$C,"&lt;="&amp;SUMIFS($AB$4:AB1043,$C$4:C1043,C1043))</f>
        <v>0</v>
      </c>
      <c r="AB1043" s="77">
        <f>IFERROR(INDEX([1]怪物表!$U:$U,MATCH(G1043,[1]怪物表!$A:$A,0),1)*S1043/U1043,0)*AC1043</f>
        <v>0</v>
      </c>
      <c r="AC1043" s="77">
        <f t="shared" si="136"/>
        <v>30</v>
      </c>
      <c r="AD1043" s="77">
        <f>IFERROR(INDEX([1]怪物表!$J:$J,MATCH(G1043,[1]怪物表!$A:$A,0),1),0)*AE1043</f>
        <v>20</v>
      </c>
      <c r="AE1043" s="77">
        <f t="shared" si="137"/>
        <v>20</v>
      </c>
    </row>
    <row r="1044" spans="1:46" x14ac:dyDescent="0.45">
      <c r="A1044" s="4"/>
      <c r="B1044" s="7">
        <v>303004</v>
      </c>
      <c r="C1044" s="6" t="s">
        <v>149</v>
      </c>
      <c r="D1044" s="4" t="s">
        <v>124</v>
      </c>
      <c r="E1044" s="4">
        <v>20</v>
      </c>
      <c r="F1044" s="4" t="s">
        <v>43</v>
      </c>
      <c r="G1044" s="4">
        <f>IF(I1044="",SUMIFS([1]怪物表!$A:$A,[1]怪物表!$B:$B,C1044,[1]怪物表!$C:$C,D1044),"")</f>
        <v>130303</v>
      </c>
      <c r="H1044" s="8" t="str">
        <f>IF(G1044="","",INDEX([1]怪物表!$C:$C,MATCH(G1044,[1]怪物表!$A:$A,0)))</f>
        <v>鹰</v>
      </c>
      <c r="I1044" s="4"/>
      <c r="J1044" s="4" t="str">
        <f>IF(I1044="","",INDEX([1]怪物阵型表!$B:$B,MATCH(I1044,[1]怪物阵型表!$A:$A,0)))</f>
        <v/>
      </c>
      <c r="K1044" s="4"/>
      <c r="L1044" s="4"/>
      <c r="M1044" s="4"/>
      <c r="N1044" s="4"/>
      <c r="O1044" s="4" t="str">
        <f>IF(N1044="","",INDEX([2]物品表!$B:$B,MATCH(N1044,[2]物品表!$A:$A,0)))</f>
        <v/>
      </c>
      <c r="P1044" s="4"/>
      <c r="Q1044" s="7" t="s">
        <v>31</v>
      </c>
      <c r="R1044" s="7" t="s">
        <v>29</v>
      </c>
      <c r="S1044" s="9">
        <f>INDEX('#怪物刷新配置索引'!$E:$E,MATCH(E1044&amp;"-"&amp;F1044,'#怪物刷新配置索引'!$D:$D,0),1)</f>
        <v>2</v>
      </c>
      <c r="T1044" s="4"/>
      <c r="U1044" s="9">
        <f>INDEX('#怪物刷新配置索引'!$F:$F,MATCH(E1044&amp;"-"&amp;F1044,'#怪物刷新配置索引'!$D:$D,0),1)</f>
        <v>3</v>
      </c>
      <c r="V1044" s="4" t="str">
        <f t="shared" si="144"/>
        <v/>
      </c>
      <c r="W1044" s="4"/>
      <c r="X1044" s="4"/>
      <c r="Y1044" s="4"/>
      <c r="Z1044" s="28"/>
      <c r="AA1044" s="77">
        <f>COUNTIF([3]经验升级表!$C:$C,"&lt;="&amp;SUMIFS($AB$4:AB1044,$C$4:C1044,C1044))</f>
        <v>0</v>
      </c>
      <c r="AB1044" s="77">
        <f>IFERROR(INDEX([1]怪物表!$U:$U,MATCH(G1044,[1]怪物表!$A:$A,0),1)*S1044/U1044,0)*AC1044</f>
        <v>0</v>
      </c>
      <c r="AC1044" s="77">
        <f t="shared" si="136"/>
        <v>30</v>
      </c>
      <c r="AD1044" s="77">
        <f>IFERROR(INDEX([1]怪物表!$J:$J,MATCH(G1044,[1]怪物表!$A:$A,0),1),0)*AE1044</f>
        <v>20</v>
      </c>
      <c r="AE1044" s="77">
        <f t="shared" si="137"/>
        <v>20</v>
      </c>
    </row>
    <row r="1045" spans="1:46" x14ac:dyDescent="0.45">
      <c r="A1045" s="4"/>
      <c r="B1045" s="7">
        <v>303005</v>
      </c>
      <c r="C1045" s="6" t="s">
        <v>149</v>
      </c>
      <c r="D1045" s="4" t="s">
        <v>124</v>
      </c>
      <c r="E1045" s="4">
        <v>20</v>
      </c>
      <c r="F1045" s="4" t="s">
        <v>43</v>
      </c>
      <c r="G1045" s="4">
        <f>IF(I1045="",SUMIFS([1]怪物表!$A:$A,[1]怪物表!$B:$B,C1045,[1]怪物表!$C:$C,D1045),"")</f>
        <v>130303</v>
      </c>
      <c r="H1045" s="8" t="str">
        <f>IF(G1045="","",INDEX([1]怪物表!$C:$C,MATCH(G1045,[1]怪物表!$A:$A,0)))</f>
        <v>鹰</v>
      </c>
      <c r="I1045" s="4"/>
      <c r="J1045" s="4" t="str">
        <f>IF(I1045="","",INDEX([1]怪物阵型表!$B:$B,MATCH(I1045,[1]怪物阵型表!$A:$A,0)))</f>
        <v/>
      </c>
      <c r="K1045" s="4"/>
      <c r="L1045" s="4"/>
      <c r="M1045" s="4"/>
      <c r="N1045" s="4"/>
      <c r="O1045" s="4" t="str">
        <f>IF(N1045="","",INDEX([2]物品表!$B:$B,MATCH(N1045,[2]物品表!$A:$A,0)))</f>
        <v/>
      </c>
      <c r="P1045" s="4"/>
      <c r="Q1045" s="7" t="s">
        <v>31</v>
      </c>
      <c r="R1045" s="7" t="s">
        <v>29</v>
      </c>
      <c r="S1045" s="9">
        <f>INDEX('#怪物刷新配置索引'!$E:$E,MATCH(E1045&amp;"-"&amp;F1045,'#怪物刷新配置索引'!$D:$D,0),1)</f>
        <v>2</v>
      </c>
      <c r="T1045" s="4"/>
      <c r="U1045" s="9">
        <f>INDEX('#怪物刷新配置索引'!$F:$F,MATCH(E1045&amp;"-"&amp;F1045,'#怪物刷新配置索引'!$D:$D,0),1)</f>
        <v>3</v>
      </c>
      <c r="V1045" s="4" t="str">
        <f t="shared" si="144"/>
        <v/>
      </c>
      <c r="W1045" s="4"/>
      <c r="X1045" s="4"/>
      <c r="Y1045" s="4"/>
      <c r="Z1045" s="28"/>
      <c r="AA1045" s="77">
        <f>COUNTIF([3]经验升级表!$C:$C,"&lt;="&amp;SUMIFS($AB$4:AB1045,$C$4:C1045,C1045))</f>
        <v>0</v>
      </c>
      <c r="AB1045" s="77">
        <f>IFERROR(INDEX([1]怪物表!$U:$U,MATCH(G1045,[1]怪物表!$A:$A,0),1)*S1045/U1045,0)*AC1045</f>
        <v>0</v>
      </c>
      <c r="AC1045" s="77">
        <f t="shared" si="136"/>
        <v>30</v>
      </c>
      <c r="AD1045" s="77">
        <f>IFERROR(INDEX([1]怪物表!$J:$J,MATCH(G1045,[1]怪物表!$A:$A,0),1),0)*AE1045</f>
        <v>20</v>
      </c>
      <c r="AE1045" s="77">
        <f t="shared" si="137"/>
        <v>20</v>
      </c>
    </row>
    <row r="1046" spans="1:46" x14ac:dyDescent="0.45">
      <c r="A1046" s="4"/>
      <c r="B1046" s="7">
        <v>303006</v>
      </c>
      <c r="C1046" s="6" t="s">
        <v>149</v>
      </c>
      <c r="D1046" s="4" t="s">
        <v>124</v>
      </c>
      <c r="E1046" s="4">
        <v>20</v>
      </c>
      <c r="F1046" s="4" t="s">
        <v>43</v>
      </c>
      <c r="G1046" s="4">
        <f>IF(I1046="",SUMIFS([1]怪物表!$A:$A,[1]怪物表!$B:$B,C1046,[1]怪物表!$C:$C,D1046),"")</f>
        <v>130303</v>
      </c>
      <c r="H1046" s="8" t="str">
        <f>IF(G1046="","",INDEX([1]怪物表!$C:$C,MATCH(G1046,[1]怪物表!$A:$A,0)))</f>
        <v>鹰</v>
      </c>
      <c r="I1046" s="4"/>
      <c r="J1046" s="4" t="str">
        <f>IF(I1046="","",INDEX([1]怪物阵型表!$B:$B,MATCH(I1046,[1]怪物阵型表!$A:$A,0)))</f>
        <v/>
      </c>
      <c r="K1046" s="4"/>
      <c r="L1046" s="4"/>
      <c r="M1046" s="4"/>
      <c r="N1046" s="4"/>
      <c r="O1046" s="4" t="str">
        <f>IF(N1046="","",INDEX([2]物品表!$B:$B,MATCH(N1046,[2]物品表!$A:$A,0)))</f>
        <v/>
      </c>
      <c r="P1046" s="4"/>
      <c r="Q1046" s="7" t="s">
        <v>31</v>
      </c>
      <c r="R1046" s="7" t="s">
        <v>29</v>
      </c>
      <c r="S1046" s="9">
        <f>INDEX('#怪物刷新配置索引'!$E:$E,MATCH(E1046&amp;"-"&amp;F1046,'#怪物刷新配置索引'!$D:$D,0),1)</f>
        <v>2</v>
      </c>
      <c r="T1046" s="4"/>
      <c r="U1046" s="9">
        <f>INDEX('#怪物刷新配置索引'!$F:$F,MATCH(E1046&amp;"-"&amp;F1046,'#怪物刷新配置索引'!$D:$D,0),1)</f>
        <v>3</v>
      </c>
      <c r="V1046" s="4" t="str">
        <f t="shared" si="144"/>
        <v/>
      </c>
      <c r="W1046" s="4"/>
      <c r="X1046" s="4"/>
      <c r="Y1046" s="4"/>
      <c r="Z1046" s="28"/>
      <c r="AA1046" s="77">
        <f>COUNTIF([3]经验升级表!$C:$C,"&lt;="&amp;SUMIFS($AB$4:AB1046,$C$4:C1046,C1046))</f>
        <v>0</v>
      </c>
      <c r="AB1046" s="77">
        <f>IFERROR(INDEX([1]怪物表!$U:$U,MATCH(G1046,[1]怪物表!$A:$A,0),1)*S1046/U1046,0)*AC1046</f>
        <v>0</v>
      </c>
      <c r="AC1046" s="77">
        <f t="shared" si="136"/>
        <v>30</v>
      </c>
      <c r="AD1046" s="77">
        <f>IFERROR(INDEX([1]怪物表!$J:$J,MATCH(G1046,[1]怪物表!$A:$A,0),1),0)*AE1046</f>
        <v>20</v>
      </c>
      <c r="AE1046" s="77">
        <f t="shared" si="137"/>
        <v>20</v>
      </c>
    </row>
    <row r="1047" spans="1:46" x14ac:dyDescent="0.45">
      <c r="A1047" s="4"/>
      <c r="B1047" s="7">
        <v>303007</v>
      </c>
      <c r="C1047" s="6" t="s">
        <v>149</v>
      </c>
      <c r="D1047" s="4" t="s">
        <v>123</v>
      </c>
      <c r="E1047" s="7">
        <v>10</v>
      </c>
      <c r="F1047" s="4" t="s">
        <v>43</v>
      </c>
      <c r="G1047" s="4">
        <f>IF(I1047="",SUMIFS([1]怪物表!$A:$A,[1]怪物表!$B:$B,C1047,[1]怪物表!$C:$C,D1047),"")</f>
        <v>130305</v>
      </c>
      <c r="H1047" s="8" t="str">
        <f>IF(G1047="","",INDEX([1]怪物表!$C:$C,MATCH(G1047,[1]怪物表!$A:$A,0)))</f>
        <v>弓兵1</v>
      </c>
      <c r="I1047" s="4"/>
      <c r="J1047" s="4" t="str">
        <f>IF(I1047="","",INDEX([1]怪物阵型表!$B:$B,MATCH(I1047,[1]怪物阵型表!$A:$A,0)))</f>
        <v/>
      </c>
      <c r="K1047" s="4"/>
      <c r="L1047" s="4"/>
      <c r="M1047" s="4"/>
      <c r="N1047" s="4"/>
      <c r="O1047" s="4" t="str">
        <f>IF(N1047="","",INDEX([2]物品表!$B:$B,MATCH(N1047,[2]物品表!$A:$A,0)))</f>
        <v/>
      </c>
      <c r="P1047" s="4"/>
      <c r="Q1047" s="7" t="s">
        <v>31</v>
      </c>
      <c r="R1047" s="7" t="s">
        <v>29</v>
      </c>
      <c r="S1047" s="9">
        <f>INDEX('#怪物刷新配置索引'!$E:$E,MATCH(E1047&amp;"-"&amp;F1047,'#怪物刷新配置索引'!$D:$D,0),1)</f>
        <v>1</v>
      </c>
      <c r="T1047" s="4"/>
      <c r="U1047" s="9">
        <f>INDEX('#怪物刷新配置索引'!$F:$F,MATCH(E1047&amp;"-"&amp;F1047,'#怪物刷新配置索引'!$D:$D,0),1)</f>
        <v>3</v>
      </c>
      <c r="V1047" s="4" t="str">
        <f t="shared" si="144"/>
        <v/>
      </c>
      <c r="W1047" s="4"/>
      <c r="X1047" s="4"/>
      <c r="Y1047" s="4"/>
      <c r="Z1047" s="28"/>
      <c r="AA1047" s="77">
        <f>COUNTIF([3]经验升级表!$C:$C,"&lt;="&amp;SUMIFS($AB$4:AB1047,$C$4:C1047,C1047))</f>
        <v>0</v>
      </c>
      <c r="AB1047" s="77">
        <f>IFERROR(INDEX([1]怪物表!$U:$U,MATCH(G1047,[1]怪物表!$A:$A,0),1)*S1047/U1047,0)*AC1047</f>
        <v>0</v>
      </c>
      <c r="AC1047" s="77">
        <f t="shared" si="136"/>
        <v>30</v>
      </c>
      <c r="AD1047" s="77">
        <f>IFERROR(INDEX([1]怪物表!$J:$J,MATCH(G1047,[1]怪物表!$A:$A,0),1),0)*AE1047</f>
        <v>10</v>
      </c>
      <c r="AE1047" s="77">
        <f t="shared" si="137"/>
        <v>10</v>
      </c>
    </row>
    <row r="1048" spans="1:46" x14ac:dyDescent="0.45">
      <c r="A1048" s="4"/>
      <c r="B1048" s="7">
        <v>303008</v>
      </c>
      <c r="C1048" s="6" t="s">
        <v>149</v>
      </c>
      <c r="D1048" s="4" t="s">
        <v>124</v>
      </c>
      <c r="E1048" s="4">
        <v>20</v>
      </c>
      <c r="F1048" s="4" t="s">
        <v>32</v>
      </c>
      <c r="G1048" s="4">
        <f>IF(I1048="",SUMIFS([1]怪物表!$A:$A,[1]怪物表!$B:$B,C1048,[1]怪物表!$C:$C,D1048),"")</f>
        <v>130303</v>
      </c>
      <c r="H1048" s="8" t="str">
        <f>IF(G1048="","",INDEX([1]怪物表!$C:$C,MATCH(G1048,[1]怪物表!$A:$A,0)))</f>
        <v>鹰</v>
      </c>
      <c r="I1048" s="4"/>
      <c r="J1048" s="4" t="str">
        <f>IF(I1048="","",INDEX([1]怪物阵型表!$B:$B,MATCH(I1048,[1]怪物阵型表!$A:$A,0)))</f>
        <v/>
      </c>
      <c r="K1048" s="4"/>
      <c r="L1048" s="4"/>
      <c r="M1048" s="4"/>
      <c r="N1048" s="4"/>
      <c r="O1048" s="4" t="str">
        <f>IF(N1048="","",INDEX([2]物品表!$B:$B,MATCH(N1048,[2]物品表!$A:$A,0)))</f>
        <v/>
      </c>
      <c r="P1048" s="4"/>
      <c r="Q1048" s="7" t="s">
        <v>31</v>
      </c>
      <c r="R1048" s="7" t="s">
        <v>29</v>
      </c>
      <c r="S1048" s="9">
        <f>INDEX('#怪物刷新配置索引'!$E:$E,MATCH(E1048&amp;"-"&amp;F1048,'#怪物刷新配置索引'!$D:$D,0),1)</f>
        <v>2</v>
      </c>
      <c r="T1048" s="4"/>
      <c r="U1048" s="9">
        <f>INDEX('#怪物刷新配置索引'!$F:$F,MATCH(E1048&amp;"-"&amp;F1048,'#怪物刷新配置索引'!$D:$D,0),1)</f>
        <v>3</v>
      </c>
      <c r="V1048" s="4" t="str">
        <f t="shared" si="144"/>
        <v/>
      </c>
      <c r="W1048" s="4"/>
      <c r="X1048" s="4"/>
      <c r="Y1048" s="4"/>
      <c r="Z1048" s="28"/>
      <c r="AA1048" s="77">
        <f>COUNTIF([3]经验升级表!$C:$C,"&lt;="&amp;SUMIFS($AB$4:AB1048,$C$4:C1048,C1048))</f>
        <v>0</v>
      </c>
      <c r="AB1048" s="77">
        <f>IFERROR(INDEX([1]怪物表!$U:$U,MATCH(G1048,[1]怪物表!$A:$A,0),1)*S1048/U1048,0)*AC1048</f>
        <v>0</v>
      </c>
      <c r="AC1048" s="77">
        <f t="shared" si="136"/>
        <v>30</v>
      </c>
      <c r="AD1048" s="77">
        <f>IFERROR(INDEX([1]怪物表!$J:$J,MATCH(G1048,[1]怪物表!$A:$A,0),1),0)*AE1048</f>
        <v>20</v>
      </c>
      <c r="AE1048" s="77">
        <f t="shared" si="137"/>
        <v>20</v>
      </c>
    </row>
    <row r="1049" spans="1:46" x14ac:dyDescent="0.45">
      <c r="A1049" s="4"/>
      <c r="B1049" s="7">
        <v>303009</v>
      </c>
      <c r="C1049" s="6" t="s">
        <v>149</v>
      </c>
      <c r="D1049" s="4" t="s">
        <v>124</v>
      </c>
      <c r="E1049" s="4">
        <v>20</v>
      </c>
      <c r="F1049" s="4" t="s">
        <v>32</v>
      </c>
      <c r="G1049" s="4">
        <f>IF(I1049="",SUMIFS([1]怪物表!$A:$A,[1]怪物表!$B:$B,C1049,[1]怪物表!$C:$C,D1049),"")</f>
        <v>130303</v>
      </c>
      <c r="H1049" s="8" t="str">
        <f>IF(G1049="","",INDEX([1]怪物表!$C:$C,MATCH(G1049,[1]怪物表!$A:$A,0)))</f>
        <v>鹰</v>
      </c>
      <c r="I1049" s="4"/>
      <c r="J1049" s="4" t="str">
        <f>IF(I1049="","",INDEX([1]怪物阵型表!$B:$B,MATCH(I1049,[1]怪物阵型表!$A:$A,0)))</f>
        <v/>
      </c>
      <c r="K1049" s="4"/>
      <c r="L1049" s="4"/>
      <c r="M1049" s="4"/>
      <c r="N1049" s="4"/>
      <c r="O1049" s="4" t="str">
        <f>IF(N1049="","",INDEX([2]物品表!$B:$B,MATCH(N1049,[2]物品表!$A:$A,0)))</f>
        <v/>
      </c>
      <c r="P1049" s="4"/>
      <c r="Q1049" s="7" t="s">
        <v>31</v>
      </c>
      <c r="R1049" s="7" t="s">
        <v>29</v>
      </c>
      <c r="S1049" s="9">
        <f>INDEX('#怪物刷新配置索引'!$E:$E,MATCH(E1049&amp;"-"&amp;F1049,'#怪物刷新配置索引'!$D:$D,0),1)</f>
        <v>2</v>
      </c>
      <c r="T1049" s="4"/>
      <c r="U1049" s="9">
        <f>INDEX('#怪物刷新配置索引'!$F:$F,MATCH(E1049&amp;"-"&amp;F1049,'#怪物刷新配置索引'!$D:$D,0),1)</f>
        <v>3</v>
      </c>
      <c r="V1049" s="4" t="str">
        <f t="shared" si="144"/>
        <v/>
      </c>
      <c r="W1049" s="4"/>
      <c r="X1049" s="4"/>
      <c r="Y1049" s="4"/>
      <c r="Z1049" s="28"/>
      <c r="AA1049" s="77">
        <f>COUNTIF([3]经验升级表!$C:$C,"&lt;="&amp;SUMIFS($AB$4:AB1049,$C$4:C1049,C1049))</f>
        <v>0</v>
      </c>
      <c r="AB1049" s="77">
        <f>IFERROR(INDEX([1]怪物表!$U:$U,MATCH(G1049,[1]怪物表!$A:$A,0),1)*S1049/U1049,0)*AC1049</f>
        <v>0</v>
      </c>
      <c r="AC1049" s="77">
        <f t="shared" si="136"/>
        <v>30</v>
      </c>
      <c r="AD1049" s="77">
        <f>IFERROR(INDEX([1]怪物表!$J:$J,MATCH(G1049,[1]怪物表!$A:$A,0),1),0)*AE1049</f>
        <v>20</v>
      </c>
      <c r="AE1049" s="77">
        <f t="shared" si="137"/>
        <v>20</v>
      </c>
    </row>
    <row r="1050" spans="1:46" x14ac:dyDescent="0.45">
      <c r="A1050" s="4"/>
      <c r="B1050" s="7">
        <v>303010</v>
      </c>
      <c r="C1050" s="6" t="s">
        <v>149</v>
      </c>
      <c r="D1050" s="4" t="s">
        <v>124</v>
      </c>
      <c r="E1050" s="4">
        <v>20</v>
      </c>
      <c r="F1050" s="4" t="s">
        <v>32</v>
      </c>
      <c r="G1050" s="4">
        <f>IF(I1050="",SUMIFS([1]怪物表!$A:$A,[1]怪物表!$B:$B,C1050,[1]怪物表!$C:$C,D1050),"")</f>
        <v>130303</v>
      </c>
      <c r="H1050" s="8" t="str">
        <f>IF(G1050="","",INDEX([1]怪物表!$C:$C,MATCH(G1050,[1]怪物表!$A:$A,0)))</f>
        <v>鹰</v>
      </c>
      <c r="I1050" s="4"/>
      <c r="J1050" s="4" t="str">
        <f>IF(I1050="","",INDEX([1]怪物阵型表!$B:$B,MATCH(I1050,[1]怪物阵型表!$A:$A,0)))</f>
        <v/>
      </c>
      <c r="K1050" s="4"/>
      <c r="L1050" s="4"/>
      <c r="M1050" s="4"/>
      <c r="N1050" s="4"/>
      <c r="O1050" s="4" t="str">
        <f>IF(N1050="","",INDEX([2]物品表!$B:$B,MATCH(N1050,[2]物品表!$A:$A,0)))</f>
        <v/>
      </c>
      <c r="P1050" s="4"/>
      <c r="Q1050" s="7" t="s">
        <v>31</v>
      </c>
      <c r="R1050" s="7" t="s">
        <v>29</v>
      </c>
      <c r="S1050" s="9">
        <f>INDEX('#怪物刷新配置索引'!$E:$E,MATCH(E1050&amp;"-"&amp;F1050,'#怪物刷新配置索引'!$D:$D,0),1)</f>
        <v>2</v>
      </c>
      <c r="T1050" s="4"/>
      <c r="U1050" s="9">
        <f>INDEX('#怪物刷新配置索引'!$F:$F,MATCH(E1050&amp;"-"&amp;F1050,'#怪物刷新配置索引'!$D:$D,0),1)</f>
        <v>3</v>
      </c>
      <c r="V1050" s="4" t="str">
        <f t="shared" si="144"/>
        <v/>
      </c>
      <c r="W1050" s="4"/>
      <c r="X1050" s="4"/>
      <c r="Y1050" s="4"/>
      <c r="Z1050" s="28"/>
      <c r="AA1050" s="77">
        <f>COUNTIF([3]经验升级表!$C:$C,"&lt;="&amp;SUMIFS($AB$4:AB1050,$C$4:C1050,C1050))</f>
        <v>0</v>
      </c>
      <c r="AB1050" s="77">
        <f>IFERROR(INDEX([1]怪物表!$U:$U,MATCH(G1050,[1]怪物表!$A:$A,0),1)*S1050/U1050,0)*AC1050</f>
        <v>0</v>
      </c>
      <c r="AC1050" s="77">
        <f t="shared" si="136"/>
        <v>30</v>
      </c>
      <c r="AD1050" s="77">
        <f>IFERROR(INDEX([1]怪物表!$J:$J,MATCH(G1050,[1]怪物表!$A:$A,0),1),0)*AE1050</f>
        <v>20</v>
      </c>
      <c r="AE1050" s="77">
        <f t="shared" si="137"/>
        <v>20</v>
      </c>
    </row>
    <row r="1051" spans="1:46" s="46" customFormat="1" x14ac:dyDescent="0.45">
      <c r="A1051" s="20"/>
      <c r="B1051" s="21">
        <v>303011</v>
      </c>
      <c r="C1051" s="22" t="s">
        <v>149</v>
      </c>
      <c r="D1051" s="20" t="s">
        <v>144</v>
      </c>
      <c r="E1051" s="21"/>
      <c r="F1051" s="20">
        <v>90</v>
      </c>
      <c r="G1051" s="20">
        <f>IF(I1051="",SUMIFS([1]怪物表!$A:$A,[1]怪物表!$B:$B,C1051,[1]怪物表!$C:$C,D1051),"")</f>
        <v>130309</v>
      </c>
      <c r="H1051" s="23" t="str">
        <f>IF(G1051="","",INDEX([1]怪物表!$C:$C,MATCH(G1051,[1]怪物表!$A:$A,0)))</f>
        <v>大象</v>
      </c>
      <c r="I1051" s="20" t="s">
        <v>54</v>
      </c>
      <c r="J1051" s="20" t="str">
        <f>IF(I1051="","",INDEX([1]怪物阵型表!$B:$B,MATCH(I1051,[1]怪物阵型表!$A:$A,0)))</f>
        <v/>
      </c>
      <c r="K1051" s="20"/>
      <c r="L1051" s="20"/>
      <c r="M1051" s="20"/>
      <c r="N1051" s="20"/>
      <c r="O1051" s="20" t="str">
        <f>IF(N1051="","",INDEX([2]物品表!$B:$B,MATCH(N1051,[2]物品表!$A:$A,0)))</f>
        <v/>
      </c>
      <c r="P1051" s="20"/>
      <c r="Q1051" s="21" t="s">
        <v>120</v>
      </c>
      <c r="R1051" s="21" t="s">
        <v>29</v>
      </c>
      <c r="S1051" s="24">
        <v>1</v>
      </c>
      <c r="T1051" s="20"/>
      <c r="U1051" s="24">
        <v>0</v>
      </c>
      <c r="V1051" s="20" t="str">
        <f>IF(W1051=1,"TID_Survivor_Notice_Occur_2",IF(W1051=2,"TID_Survivor_Notice_Occur_1",""))</f>
        <v/>
      </c>
      <c r="W1051" s="20"/>
      <c r="X1051" s="20"/>
      <c r="Y1051" s="20"/>
      <c r="Z1051" s="79"/>
      <c r="AA1051" s="77">
        <f>COUNTIF([3]经验升级表!$C:$C,"&lt;="&amp;SUMIFS($AB$4:AB1051,$C$4:C1051,C1051))</f>
        <v>0</v>
      </c>
      <c r="AB1051" s="77">
        <f>IFERROR(INDEX([1]怪物表!$U:$U,MATCH(G1051,[1]怪物表!$A:$A,0),1)*S1051/U1051,0)*AC1051</f>
        <v>0</v>
      </c>
      <c r="AC1051" s="77">
        <f t="shared" si="136"/>
        <v>1</v>
      </c>
      <c r="AD1051" s="77">
        <f>IFERROR(INDEX([1]怪物表!$J:$J,MATCH(G1051,[1]怪物表!$A:$A,0),1),0)*AE1051</f>
        <v>0</v>
      </c>
      <c r="AE1051" s="77">
        <f t="shared" si="137"/>
        <v>0</v>
      </c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</row>
    <row r="1052" spans="1:46" x14ac:dyDescent="0.45">
      <c r="A1052" s="4"/>
      <c r="B1052" s="7">
        <v>303012</v>
      </c>
      <c r="C1052" s="6" t="s">
        <v>149</v>
      </c>
      <c r="D1052" s="4"/>
      <c r="E1052" s="7"/>
      <c r="F1052" s="4">
        <v>90</v>
      </c>
      <c r="G1052" s="4" t="str">
        <f>IF(I1052="",SUMIFS([1]怪物表!$A:$A,[1]怪物表!$B:$B,C1052,[1]怪物表!$C:$C,D1052),"")</f>
        <v/>
      </c>
      <c r="H1052" s="8" t="str">
        <f>IF(G1052="","",INDEX([1]怪物表!$C:$C,MATCH(G1052,[1]怪物表!$A:$A,0)))</f>
        <v/>
      </c>
      <c r="I1052" s="4">
        <v>300308</v>
      </c>
      <c r="J1052" s="4" t="str">
        <f>IF(I1052="","",INDEX([1]怪物阵型表!$B:$B,MATCH(I1052,[1]怪物阵型表!$A:$A,0)))</f>
        <v>怪物群阵型</v>
      </c>
      <c r="K1052" s="4"/>
      <c r="L1052" s="4"/>
      <c r="M1052" s="4"/>
      <c r="N1052" s="4"/>
      <c r="O1052" s="4" t="str">
        <f>IF(N1052="","",INDEX([2]物品表!$B:$B,MATCH(N1052,[2]物品表!$A:$A,0)))</f>
        <v/>
      </c>
      <c r="P1052" s="4"/>
      <c r="Q1052" s="7" t="s">
        <v>109</v>
      </c>
      <c r="R1052" s="7" t="s">
        <v>29</v>
      </c>
      <c r="S1052" s="9">
        <v>1</v>
      </c>
      <c r="T1052" s="4"/>
      <c r="U1052" s="9">
        <v>0</v>
      </c>
      <c r="V1052" s="4" t="str">
        <f t="shared" ref="V1052:V1053" si="145">IF(W1052=1,"TID_Survivor_Notice_Occur_2",IF(W1052=2,"TID_Survivor_Notice_Occur_1",""))</f>
        <v/>
      </c>
      <c r="W1052" s="4"/>
      <c r="X1052" s="4"/>
      <c r="Y1052" s="4"/>
      <c r="Z1052" s="28"/>
      <c r="AA1052" s="77">
        <f>COUNTIF([3]经验升级表!$C:$C,"&lt;="&amp;SUMIFS($AB$4:AB1052,$C$4:C1052,C1052))</f>
        <v>0</v>
      </c>
      <c r="AB1052" s="77">
        <f>IFERROR(INDEX([1]怪物表!$U:$U,MATCH(G1052,[1]怪物表!$A:$A,0),1)*S1052/U1052,0)*AC1052</f>
        <v>0</v>
      </c>
      <c r="AC1052" s="77">
        <f t="shared" si="136"/>
        <v>1</v>
      </c>
      <c r="AD1052" s="77">
        <f>IFERROR(INDEX([1]怪物表!$J:$J,MATCH(G1052,[1]怪物表!$A:$A,0),1),0)*AE1052</f>
        <v>0</v>
      </c>
      <c r="AE1052" s="77">
        <f t="shared" si="137"/>
        <v>0</v>
      </c>
    </row>
    <row r="1053" spans="1:46" x14ac:dyDescent="0.45">
      <c r="A1053" s="4"/>
      <c r="B1053" s="7">
        <v>303013</v>
      </c>
      <c r="C1053" s="6" t="s">
        <v>149</v>
      </c>
      <c r="D1053" s="4"/>
      <c r="E1053" s="7"/>
      <c r="F1053" s="4">
        <v>100</v>
      </c>
      <c r="G1053" s="4" t="str">
        <f>IF(I1053="",SUMIFS([1]怪物表!$A:$A,[1]怪物表!$B:$B,C1053,[1]怪物表!$C:$C,D1053),"")</f>
        <v/>
      </c>
      <c r="H1053" s="8" t="str">
        <f>IF(G1053="","",INDEX([1]怪物表!$C:$C,MATCH(G1053,[1]怪物表!$A:$A,0)))</f>
        <v/>
      </c>
      <c r="I1053" s="4">
        <v>300309</v>
      </c>
      <c r="J1053" s="4" t="str">
        <f>IF(I1053="","",INDEX([1]怪物阵型表!$B:$B,MATCH(I1053,[1]怪物阵型表!$A:$A,0)))</f>
        <v>怪物群阵型</v>
      </c>
      <c r="K1053" s="4"/>
      <c r="L1053" s="4"/>
      <c r="M1053" s="4"/>
      <c r="N1053" s="4"/>
      <c r="O1053" s="4" t="str">
        <f>IF(N1053="","",INDEX([2]物品表!$B:$B,MATCH(N1053,[2]物品表!$A:$A,0)))</f>
        <v/>
      </c>
      <c r="P1053" s="4"/>
      <c r="Q1053" s="7" t="s">
        <v>109</v>
      </c>
      <c r="R1053" s="7" t="s">
        <v>29</v>
      </c>
      <c r="S1053" s="9">
        <v>1</v>
      </c>
      <c r="T1053" s="4"/>
      <c r="U1053" s="9">
        <v>0</v>
      </c>
      <c r="V1053" s="4" t="str">
        <f t="shared" si="145"/>
        <v/>
      </c>
      <c r="W1053" s="4"/>
      <c r="X1053" s="4"/>
      <c r="Y1053" s="4"/>
      <c r="Z1053" s="28"/>
      <c r="AA1053" s="77">
        <f>COUNTIF([3]经验升级表!$C:$C,"&lt;="&amp;SUMIFS($AB$4:AB1053,$C$4:C1053,C1053))</f>
        <v>0</v>
      </c>
      <c r="AB1053" s="77">
        <f>IFERROR(INDEX([1]怪物表!$U:$U,MATCH(G1053,[1]怪物表!$A:$A,0),1)*S1053/U1053,0)*AC1053</f>
        <v>0</v>
      </c>
      <c r="AC1053" s="77">
        <f t="shared" si="136"/>
        <v>1</v>
      </c>
      <c r="AD1053" s="77">
        <f>IFERROR(INDEX([1]怪物表!$J:$J,MATCH(G1053,[1]怪物表!$A:$A,0),1),0)*AE1053</f>
        <v>0</v>
      </c>
      <c r="AE1053" s="77">
        <f t="shared" si="137"/>
        <v>0</v>
      </c>
    </row>
    <row r="1054" spans="1:46" x14ac:dyDescent="0.45">
      <c r="A1054" s="4"/>
      <c r="B1054" s="7">
        <v>303014</v>
      </c>
      <c r="C1054" s="6" t="s">
        <v>149</v>
      </c>
      <c r="D1054" s="4" t="s">
        <v>137</v>
      </c>
      <c r="E1054" s="7">
        <v>60</v>
      </c>
      <c r="F1054" s="4" t="s">
        <v>38</v>
      </c>
      <c r="G1054" s="4">
        <f>SUMIFS([1]怪物表!$A:$A,[1]怪物表!$B:$B,C1054,[1]怪物表!$C:$C,D1054)</f>
        <v>130307</v>
      </c>
      <c r="H1054" s="8" t="str">
        <f>IF(G1054="","",INDEX([1]怪物表!$C:$C,MATCH(G1054,[1]怪物表!$A:$A,0)))</f>
        <v>鳄鱼</v>
      </c>
      <c r="I1054" s="4"/>
      <c r="J1054" s="4" t="str">
        <f>IF(I1054="","",INDEX([1]怪物阵型表!$B:$B,MATCH(I1054,[1]怪物阵型表!$A:$A,0)))</f>
        <v/>
      </c>
      <c r="K1054" s="4"/>
      <c r="L1054" s="4"/>
      <c r="M1054" s="4"/>
      <c r="N1054" s="4"/>
      <c r="O1054" s="4" t="str">
        <f>IF(N1054="","",INDEX([2]物品表!$B:$B,MATCH(N1054,[2]物品表!$A:$A,0)))</f>
        <v/>
      </c>
      <c r="P1054" s="4"/>
      <c r="Q1054" s="7" t="s">
        <v>31</v>
      </c>
      <c r="R1054" s="7" t="s">
        <v>29</v>
      </c>
      <c r="S1054" s="9">
        <f>INDEX('#怪物刷新配置索引'!$E:$E,MATCH(E1054&amp;"-"&amp;F1054,'#怪物刷新配置索引'!$D:$D,0),1)</f>
        <v>2</v>
      </c>
      <c r="T1054" s="4"/>
      <c r="U1054" s="9">
        <f>INDEX('#怪物刷新配置索引'!$F:$F,MATCH(E1054&amp;"-"&amp;F1054,'#怪物刷新配置索引'!$D:$D,0),1)</f>
        <v>1</v>
      </c>
      <c r="V1054" s="4" t="str">
        <f t="shared" si="144"/>
        <v/>
      </c>
      <c r="W1054" s="4"/>
      <c r="X1054" s="4"/>
      <c r="Y1054" s="4"/>
      <c r="Z1054" s="28"/>
      <c r="AA1054" s="77">
        <f>COUNTIF([3]经验升级表!$C:$C,"&lt;="&amp;SUMIFS($AB$4:AB1054,$C$4:C1054,C1054))</f>
        <v>0</v>
      </c>
      <c r="AB1054" s="77">
        <f>IFERROR(INDEX([1]怪物表!$U:$U,MATCH(G1054,[1]怪物表!$A:$A,0),1)*S1054/U1054,0)*AC1054</f>
        <v>0</v>
      </c>
      <c r="AC1054" s="77">
        <f t="shared" si="136"/>
        <v>30</v>
      </c>
      <c r="AD1054" s="77">
        <f>IFERROR(INDEX([1]怪物表!$J:$J,MATCH(G1054,[1]怪物表!$A:$A,0),1),0)*AE1054</f>
        <v>60</v>
      </c>
      <c r="AE1054" s="77">
        <f t="shared" si="137"/>
        <v>60</v>
      </c>
    </row>
    <row r="1055" spans="1:46" x14ac:dyDescent="0.45">
      <c r="A1055" s="4"/>
      <c r="B1055" s="7">
        <v>303015</v>
      </c>
      <c r="C1055" s="6" t="s">
        <v>149</v>
      </c>
      <c r="D1055" s="4" t="s">
        <v>137</v>
      </c>
      <c r="E1055" s="7">
        <v>60</v>
      </c>
      <c r="F1055" s="4" t="s">
        <v>38</v>
      </c>
      <c r="G1055" s="4">
        <f>IF(I1055="",SUMIFS([1]怪物表!$A:$A,[1]怪物表!$B:$B,C1055,[1]怪物表!$C:$C,D1055),"")</f>
        <v>130307</v>
      </c>
      <c r="H1055" s="8" t="str">
        <f>IF(G1055="","",INDEX([1]怪物表!$C:$C,MATCH(G1055,[1]怪物表!$A:$A,0)))</f>
        <v>鳄鱼</v>
      </c>
      <c r="I1055" s="4"/>
      <c r="J1055" s="4" t="str">
        <f>IF(I1055="","",INDEX([1]怪物阵型表!$B:$B,MATCH(I1055,[1]怪物阵型表!$A:$A,0)))</f>
        <v/>
      </c>
      <c r="K1055" s="4"/>
      <c r="L1055" s="4"/>
      <c r="M1055" s="4"/>
      <c r="N1055" s="4"/>
      <c r="O1055" s="4" t="str">
        <f>IF(N1055="","",INDEX([2]物品表!$B:$B,MATCH(N1055,[2]物品表!$A:$A,0)))</f>
        <v/>
      </c>
      <c r="P1055" s="4"/>
      <c r="Q1055" s="7" t="s">
        <v>31</v>
      </c>
      <c r="R1055" s="7" t="s">
        <v>29</v>
      </c>
      <c r="S1055" s="9">
        <f>INDEX('#怪物刷新配置索引'!$E:$E,MATCH(E1055&amp;"-"&amp;F1055,'#怪物刷新配置索引'!$D:$D,0),1)</f>
        <v>2</v>
      </c>
      <c r="T1055" s="4"/>
      <c r="U1055" s="9">
        <f>INDEX('#怪物刷新配置索引'!$F:$F,MATCH(E1055&amp;"-"&amp;F1055,'#怪物刷新配置索引'!$D:$D,0),1)</f>
        <v>1</v>
      </c>
      <c r="V1055" s="4" t="str">
        <f t="shared" si="144"/>
        <v/>
      </c>
      <c r="W1055" s="4"/>
      <c r="X1055" s="4"/>
      <c r="Y1055" s="4"/>
      <c r="Z1055" s="28"/>
      <c r="AA1055" s="77">
        <f>COUNTIF([3]经验升级表!$C:$C,"&lt;="&amp;SUMIFS($AB$4:AB1055,$C$4:C1055,C1055))</f>
        <v>0</v>
      </c>
      <c r="AB1055" s="77">
        <f>IFERROR(INDEX([1]怪物表!$U:$U,MATCH(G1055,[1]怪物表!$A:$A,0),1)*S1055/U1055,0)*AC1055</f>
        <v>0</v>
      </c>
      <c r="AC1055" s="77">
        <f t="shared" si="136"/>
        <v>30</v>
      </c>
      <c r="AD1055" s="77">
        <f>IFERROR(INDEX([1]怪物表!$J:$J,MATCH(G1055,[1]怪物表!$A:$A,0),1),0)*AE1055</f>
        <v>60</v>
      </c>
      <c r="AE1055" s="77">
        <f t="shared" si="137"/>
        <v>60</v>
      </c>
    </row>
    <row r="1056" spans="1:46" x14ac:dyDescent="0.45">
      <c r="A1056" s="4"/>
      <c r="B1056" s="7">
        <v>303016</v>
      </c>
      <c r="C1056" s="6" t="s">
        <v>149</v>
      </c>
      <c r="D1056" s="4" t="s">
        <v>136</v>
      </c>
      <c r="E1056" s="7">
        <v>10</v>
      </c>
      <c r="F1056" s="4" t="s">
        <v>38</v>
      </c>
      <c r="G1056" s="4">
        <f>IF(I1056="",SUMIFS([1]怪物表!$A:$A,[1]怪物表!$B:$B,C1056,[1]怪物表!$C:$C,D1056),"")</f>
        <v>130306</v>
      </c>
      <c r="H1056" s="8" t="str">
        <f>IF(G1056="","",INDEX([1]怪物表!$C:$C,MATCH(G1056,[1]怪物表!$A:$A,0)))</f>
        <v>弓兵2</v>
      </c>
      <c r="I1056" s="4"/>
      <c r="J1056" s="4" t="str">
        <f>IF(I1056="","",INDEX([1]怪物阵型表!$B:$B,MATCH(I1056,[1]怪物阵型表!$A:$A,0)))</f>
        <v/>
      </c>
      <c r="K1056" s="4"/>
      <c r="L1056" s="4"/>
      <c r="M1056" s="4"/>
      <c r="N1056" s="4"/>
      <c r="O1056" s="4" t="str">
        <f>IF(N1056="","",INDEX([2]物品表!$B:$B,MATCH(N1056,[2]物品表!$A:$A,0)))</f>
        <v/>
      </c>
      <c r="P1056" s="4"/>
      <c r="Q1056" s="7" t="s">
        <v>31</v>
      </c>
      <c r="R1056" s="7" t="s">
        <v>29</v>
      </c>
      <c r="S1056" s="9">
        <f>INDEX('#怪物刷新配置索引'!$E:$E,MATCH(E1056&amp;"-"&amp;F1056,'#怪物刷新配置索引'!$D:$D,0),1)</f>
        <v>2</v>
      </c>
      <c r="T1056" s="4"/>
      <c r="U1056" s="9">
        <f>INDEX('#怪物刷新配置索引'!$F:$F,MATCH(E1056&amp;"-"&amp;F1056,'#怪物刷新配置索引'!$D:$D,0),1)</f>
        <v>6</v>
      </c>
      <c r="V1056" s="4" t="str">
        <f t="shared" si="144"/>
        <v/>
      </c>
      <c r="W1056" s="4"/>
      <c r="X1056" s="4"/>
      <c r="Y1056" s="4"/>
      <c r="Z1056" s="28"/>
      <c r="AA1056" s="77">
        <f>COUNTIF([3]经验升级表!$C:$C,"&lt;="&amp;SUMIFS($AB$4:AB1056,$C$4:C1056,C1056))</f>
        <v>0</v>
      </c>
      <c r="AB1056" s="77">
        <f>IFERROR(INDEX([1]怪物表!$U:$U,MATCH(G1056,[1]怪物表!$A:$A,0),1)*S1056/U1056,0)*AC1056</f>
        <v>0</v>
      </c>
      <c r="AC1056" s="77">
        <f t="shared" si="136"/>
        <v>30</v>
      </c>
      <c r="AD1056" s="77">
        <f>IFERROR(INDEX([1]怪物表!$J:$J,MATCH(G1056,[1]怪物表!$A:$A,0),1),0)*AE1056</f>
        <v>10</v>
      </c>
      <c r="AE1056" s="77">
        <f t="shared" si="137"/>
        <v>10</v>
      </c>
    </row>
    <row r="1057" spans="1:46" x14ac:dyDescent="0.45">
      <c r="A1057" s="4"/>
      <c r="B1057" s="7">
        <v>303017</v>
      </c>
      <c r="C1057" s="6" t="s">
        <v>149</v>
      </c>
      <c r="D1057" s="4" t="s">
        <v>122</v>
      </c>
      <c r="E1057" s="7">
        <v>60</v>
      </c>
      <c r="F1057" s="4" t="s">
        <v>39</v>
      </c>
      <c r="G1057" s="4">
        <f>IF(I1057="",SUMIFS([1]怪物表!$A:$A,[1]怪物表!$B:$B,C1057,[1]怪物表!$C:$C,D1057),"")</f>
        <v>130302</v>
      </c>
      <c r="H1057" s="8" t="str">
        <f>IF(G1057="","",INDEX([1]怪物表!$C:$C,MATCH(G1057,[1]怪物表!$A:$A,0)))</f>
        <v>小狼</v>
      </c>
      <c r="I1057" s="4"/>
      <c r="J1057" s="4" t="str">
        <f>IF(I1057="","",INDEX([1]怪物阵型表!$B:$B,MATCH(I1057,[1]怪物阵型表!$A:$A,0)))</f>
        <v/>
      </c>
      <c r="K1057" s="4"/>
      <c r="L1057" s="4"/>
      <c r="M1057" s="4"/>
      <c r="N1057" s="4"/>
      <c r="O1057" s="4" t="str">
        <f>IF(N1057="","",INDEX([2]物品表!$B:$B,MATCH(N1057,[2]物品表!$A:$A,0)))</f>
        <v/>
      </c>
      <c r="P1057" s="4"/>
      <c r="Q1057" s="7" t="s">
        <v>31</v>
      </c>
      <c r="R1057" s="7" t="s">
        <v>29</v>
      </c>
      <c r="S1057" s="9">
        <f>INDEX('#怪物刷新配置索引'!$E:$E,MATCH(E1057&amp;"-"&amp;F1057,'#怪物刷新配置索引'!$D:$D,0),1)</f>
        <v>2</v>
      </c>
      <c r="T1057" s="4"/>
      <c r="U1057" s="9">
        <f>INDEX('#怪物刷新配置索引'!$F:$F,MATCH(E1057&amp;"-"&amp;F1057,'#怪物刷新配置索引'!$D:$D,0),1)</f>
        <v>1</v>
      </c>
      <c r="V1057" s="4" t="str">
        <f t="shared" si="144"/>
        <v/>
      </c>
      <c r="W1057" s="4"/>
      <c r="X1057" s="4"/>
      <c r="Y1057" s="4"/>
      <c r="Z1057" s="28"/>
      <c r="AA1057" s="77">
        <f>COUNTIF([3]经验升级表!$C:$C,"&lt;="&amp;SUMIFS($AB$4:AB1057,$C$4:C1057,C1057))</f>
        <v>0</v>
      </c>
      <c r="AB1057" s="77">
        <f>IFERROR(INDEX([1]怪物表!$U:$U,MATCH(G1057,[1]怪物表!$A:$A,0),1)*S1057/U1057,0)*AC1057</f>
        <v>0</v>
      </c>
      <c r="AC1057" s="77">
        <f t="shared" si="136"/>
        <v>30</v>
      </c>
      <c r="AD1057" s="77">
        <f>IFERROR(INDEX([1]怪物表!$J:$J,MATCH(G1057,[1]怪物表!$A:$A,0),1),0)*AE1057</f>
        <v>60</v>
      </c>
      <c r="AE1057" s="77">
        <f t="shared" si="137"/>
        <v>60</v>
      </c>
    </row>
    <row r="1058" spans="1:46" x14ac:dyDescent="0.45">
      <c r="A1058" s="4"/>
      <c r="B1058" s="7">
        <v>303018</v>
      </c>
      <c r="C1058" s="6" t="s">
        <v>149</v>
      </c>
      <c r="D1058" s="4" t="s">
        <v>122</v>
      </c>
      <c r="E1058" s="7">
        <v>60</v>
      </c>
      <c r="F1058" s="4" t="s">
        <v>39</v>
      </c>
      <c r="G1058" s="4">
        <f>IF(I1058="",SUMIFS([1]怪物表!$A:$A,[1]怪物表!$B:$B,C1058,[1]怪物表!$C:$C,D1058),"")</f>
        <v>130302</v>
      </c>
      <c r="H1058" s="8" t="str">
        <f>IF(G1058="","",INDEX([1]怪物表!$C:$C,MATCH(G1058,[1]怪物表!$A:$A,0)))</f>
        <v>小狼</v>
      </c>
      <c r="I1058" s="4"/>
      <c r="J1058" s="4" t="str">
        <f>IF(I1058="","",INDEX([1]怪物阵型表!$B:$B,MATCH(I1058,[1]怪物阵型表!$A:$A,0)))</f>
        <v/>
      </c>
      <c r="K1058" s="4"/>
      <c r="L1058" s="4"/>
      <c r="M1058" s="4"/>
      <c r="N1058" s="4"/>
      <c r="O1058" s="4" t="str">
        <f>IF(N1058="","",INDEX([2]物品表!$B:$B,MATCH(N1058,[2]物品表!$A:$A,0)))</f>
        <v/>
      </c>
      <c r="P1058" s="4"/>
      <c r="Q1058" s="7" t="s">
        <v>31</v>
      </c>
      <c r="R1058" s="7" t="s">
        <v>29</v>
      </c>
      <c r="S1058" s="9">
        <f>INDEX('#怪物刷新配置索引'!$E:$E,MATCH(E1058&amp;"-"&amp;F1058,'#怪物刷新配置索引'!$D:$D,0),1)</f>
        <v>2</v>
      </c>
      <c r="T1058" s="4"/>
      <c r="U1058" s="9">
        <f>INDEX('#怪物刷新配置索引'!$F:$F,MATCH(E1058&amp;"-"&amp;F1058,'#怪物刷新配置索引'!$D:$D,0),1)</f>
        <v>1</v>
      </c>
      <c r="V1058" s="4" t="str">
        <f t="shared" si="144"/>
        <v/>
      </c>
      <c r="W1058" s="4"/>
      <c r="X1058" s="4"/>
      <c r="Y1058" s="4"/>
      <c r="Z1058" s="28"/>
      <c r="AA1058" s="77">
        <f>COUNTIF([3]经验升级表!$C:$C,"&lt;="&amp;SUMIFS($AB$4:AB1058,$C$4:C1058,C1058))</f>
        <v>0</v>
      </c>
      <c r="AB1058" s="77">
        <f>IFERROR(INDEX([1]怪物表!$U:$U,MATCH(G1058,[1]怪物表!$A:$A,0),1)*S1058/U1058,0)*AC1058</f>
        <v>0</v>
      </c>
      <c r="AC1058" s="77">
        <f t="shared" si="136"/>
        <v>30</v>
      </c>
      <c r="AD1058" s="77">
        <f>IFERROR(INDEX([1]怪物表!$J:$J,MATCH(G1058,[1]怪物表!$A:$A,0),1),0)*AE1058</f>
        <v>60</v>
      </c>
      <c r="AE1058" s="77">
        <f t="shared" si="137"/>
        <v>60</v>
      </c>
    </row>
    <row r="1059" spans="1:46" x14ac:dyDescent="0.45">
      <c r="A1059" s="4"/>
      <c r="B1059" s="7">
        <v>303019</v>
      </c>
      <c r="C1059" s="6" t="s">
        <v>149</v>
      </c>
      <c r="D1059" s="4" t="s">
        <v>122</v>
      </c>
      <c r="E1059" s="7">
        <v>60</v>
      </c>
      <c r="F1059" s="4" t="s">
        <v>39</v>
      </c>
      <c r="G1059" s="4">
        <f>IF(I1059="",SUMIFS([1]怪物表!$A:$A,[1]怪物表!$B:$B,C1059,[1]怪物表!$C:$C,D1059),"")</f>
        <v>130302</v>
      </c>
      <c r="H1059" s="8" t="str">
        <f>IF(G1059="","",INDEX([1]怪物表!$C:$C,MATCH(G1059,[1]怪物表!$A:$A,0)))</f>
        <v>小狼</v>
      </c>
      <c r="I1059" s="4"/>
      <c r="J1059" s="4" t="str">
        <f>IF(I1059="","",INDEX([1]怪物阵型表!$B:$B,MATCH(I1059,[1]怪物阵型表!$A:$A,0)))</f>
        <v/>
      </c>
      <c r="K1059" s="4"/>
      <c r="L1059" s="4"/>
      <c r="M1059" s="4"/>
      <c r="N1059" s="4"/>
      <c r="O1059" s="4" t="str">
        <f>IF(N1059="","",INDEX([2]物品表!$B:$B,MATCH(N1059,[2]物品表!$A:$A,0)))</f>
        <v/>
      </c>
      <c r="P1059" s="4"/>
      <c r="Q1059" s="7" t="s">
        <v>31</v>
      </c>
      <c r="R1059" s="7" t="s">
        <v>29</v>
      </c>
      <c r="S1059" s="9">
        <f>INDEX('#怪物刷新配置索引'!$E:$E,MATCH(E1059&amp;"-"&amp;F1059,'#怪物刷新配置索引'!$D:$D,0),1)</f>
        <v>2</v>
      </c>
      <c r="T1059" s="4"/>
      <c r="U1059" s="9">
        <f>INDEX('#怪物刷新配置索引'!$F:$F,MATCH(E1059&amp;"-"&amp;F1059,'#怪物刷新配置索引'!$D:$D,0),1)</f>
        <v>1</v>
      </c>
      <c r="V1059" s="4" t="str">
        <f t="shared" si="144"/>
        <v/>
      </c>
      <c r="W1059" s="4"/>
      <c r="X1059" s="4"/>
      <c r="Y1059" s="4"/>
      <c r="Z1059" s="28"/>
      <c r="AA1059" s="77">
        <f>COUNTIF([3]经验升级表!$C:$C,"&lt;="&amp;SUMIFS($AB$4:AB1059,$C$4:C1059,C1059))</f>
        <v>0</v>
      </c>
      <c r="AB1059" s="77">
        <f>IFERROR(INDEX([1]怪物表!$U:$U,MATCH(G1059,[1]怪物表!$A:$A,0),1)*S1059/U1059,0)*AC1059</f>
        <v>0</v>
      </c>
      <c r="AC1059" s="77">
        <f t="shared" si="136"/>
        <v>30</v>
      </c>
      <c r="AD1059" s="77">
        <f>IFERROR(INDEX([1]怪物表!$J:$J,MATCH(G1059,[1]怪物表!$A:$A,0),1),0)*AE1059</f>
        <v>60</v>
      </c>
      <c r="AE1059" s="77">
        <f t="shared" si="137"/>
        <v>60</v>
      </c>
    </row>
    <row r="1060" spans="1:46" x14ac:dyDescent="0.45">
      <c r="A1060" s="4"/>
      <c r="B1060" s="7">
        <v>303020</v>
      </c>
      <c r="C1060" s="6" t="s">
        <v>149</v>
      </c>
      <c r="D1060" s="4" t="s">
        <v>122</v>
      </c>
      <c r="E1060" s="7">
        <v>60</v>
      </c>
      <c r="F1060" s="4" t="s">
        <v>39</v>
      </c>
      <c r="G1060" s="4">
        <f>IF(I1060="",SUMIFS([1]怪物表!$A:$A,[1]怪物表!$B:$B,C1060,[1]怪物表!$C:$C,D1060),"")</f>
        <v>130302</v>
      </c>
      <c r="H1060" s="8" t="str">
        <f>IF(G1060="","",INDEX([1]怪物表!$C:$C,MATCH(G1060,[1]怪物表!$A:$A,0)))</f>
        <v>小狼</v>
      </c>
      <c r="I1060" s="4"/>
      <c r="J1060" s="4" t="str">
        <f>IF(I1060="","",INDEX([1]怪物阵型表!$B:$B,MATCH(I1060,[1]怪物阵型表!$A:$A,0)))</f>
        <v/>
      </c>
      <c r="K1060" s="4"/>
      <c r="L1060" s="4"/>
      <c r="M1060" s="4"/>
      <c r="N1060" s="4"/>
      <c r="O1060" s="4" t="str">
        <f>IF(N1060="","",INDEX([2]物品表!$B:$B,MATCH(N1060,[2]物品表!$A:$A,0)))</f>
        <v/>
      </c>
      <c r="P1060" s="4"/>
      <c r="Q1060" s="7" t="s">
        <v>31</v>
      </c>
      <c r="R1060" s="7" t="s">
        <v>29</v>
      </c>
      <c r="S1060" s="9">
        <f>INDEX('#怪物刷新配置索引'!$E:$E,MATCH(E1060&amp;"-"&amp;F1060,'#怪物刷新配置索引'!$D:$D,0),1)</f>
        <v>2</v>
      </c>
      <c r="T1060" s="4"/>
      <c r="U1060" s="9">
        <f>INDEX('#怪物刷新配置索引'!$F:$F,MATCH(E1060&amp;"-"&amp;F1060,'#怪物刷新配置索引'!$D:$D,0),1)</f>
        <v>1</v>
      </c>
      <c r="V1060" s="4" t="str">
        <f t="shared" si="144"/>
        <v/>
      </c>
      <c r="W1060" s="4"/>
      <c r="X1060" s="4"/>
      <c r="Y1060" s="4"/>
      <c r="Z1060" s="28"/>
      <c r="AA1060" s="77">
        <f>COUNTIF([3]经验升级表!$C:$C,"&lt;="&amp;SUMIFS($AB$4:AB1060,$C$4:C1060,C1060))</f>
        <v>0</v>
      </c>
      <c r="AB1060" s="77">
        <f>IFERROR(INDEX([1]怪物表!$U:$U,MATCH(G1060,[1]怪物表!$A:$A,0),1)*S1060/U1060,0)*AC1060</f>
        <v>0</v>
      </c>
      <c r="AC1060" s="77">
        <f t="shared" si="136"/>
        <v>30</v>
      </c>
      <c r="AD1060" s="77">
        <f>IFERROR(INDEX([1]怪物表!$J:$J,MATCH(G1060,[1]怪物表!$A:$A,0),1),0)*AE1060</f>
        <v>60</v>
      </c>
      <c r="AE1060" s="77">
        <f t="shared" si="137"/>
        <v>60</v>
      </c>
    </row>
    <row r="1061" spans="1:46" s="46" customFormat="1" x14ac:dyDescent="0.45">
      <c r="A1061" s="20"/>
      <c r="B1061" s="21">
        <v>303021</v>
      </c>
      <c r="C1061" s="22" t="s">
        <v>149</v>
      </c>
      <c r="D1061" s="20" t="s">
        <v>144</v>
      </c>
      <c r="E1061" s="21"/>
      <c r="F1061" s="20">
        <v>180</v>
      </c>
      <c r="G1061" s="20">
        <f>IF(I1061="",SUMIFS([1]怪物表!$A:$A,[1]怪物表!$B:$B,C1061,[1]怪物表!$C:$C,D1061),"")</f>
        <v>130309</v>
      </c>
      <c r="H1061" s="23" t="str">
        <f>IF(G1061="","",INDEX([1]怪物表!$C:$C,MATCH(G1061,[1]怪物表!$A:$A,0)))</f>
        <v>大象</v>
      </c>
      <c r="I1061" s="20" t="s">
        <v>54</v>
      </c>
      <c r="J1061" s="20" t="str">
        <f>IF(I1061="","",INDEX([1]怪物阵型表!$B:$B,MATCH(I1061,[1]怪物阵型表!$A:$A,0)))</f>
        <v/>
      </c>
      <c r="K1061" s="20"/>
      <c r="L1061" s="20"/>
      <c r="M1061" s="20"/>
      <c r="N1061" s="20"/>
      <c r="O1061" s="20" t="str">
        <f>IF(N1061="","",INDEX([2]物品表!$B:$B,MATCH(N1061,[2]物品表!$A:$A,0)))</f>
        <v/>
      </c>
      <c r="P1061" s="20"/>
      <c r="Q1061" s="21" t="s">
        <v>120</v>
      </c>
      <c r="R1061" s="21" t="s">
        <v>29</v>
      </c>
      <c r="S1061" s="24">
        <v>1</v>
      </c>
      <c r="T1061" s="20"/>
      <c r="U1061" s="24">
        <v>0</v>
      </c>
      <c r="V1061" s="20" t="str">
        <f>IF(W1061=1,"TID_Survivor_Notice_Occur_2",IF(W1061=2,"TID_Survivor_Notice_Occur_1",""))</f>
        <v/>
      </c>
      <c r="W1061" s="20"/>
      <c r="X1061" s="20"/>
      <c r="Y1061" s="20"/>
      <c r="Z1061" s="79"/>
      <c r="AA1061" s="77">
        <f>COUNTIF([3]经验升级表!$C:$C,"&lt;="&amp;SUMIFS($AB$4:AB1061,$C$4:C1061,C1061))</f>
        <v>0</v>
      </c>
      <c r="AB1061" s="77">
        <f>IFERROR(INDEX([1]怪物表!$U:$U,MATCH(G1061,[1]怪物表!$A:$A,0),1)*S1061/U1061,0)*AC1061</f>
        <v>0</v>
      </c>
      <c r="AC1061" s="77">
        <f t="shared" si="136"/>
        <v>1</v>
      </c>
      <c r="AD1061" s="77">
        <f>IFERROR(INDEX([1]怪物表!$J:$J,MATCH(G1061,[1]怪物表!$A:$A,0),1),0)*AE1061</f>
        <v>0</v>
      </c>
      <c r="AE1061" s="77">
        <f t="shared" si="137"/>
        <v>0</v>
      </c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</row>
    <row r="1062" spans="1:46" x14ac:dyDescent="0.45">
      <c r="A1062" s="4"/>
      <c r="B1062" s="7">
        <v>303022</v>
      </c>
      <c r="C1062" s="6" t="s">
        <v>149</v>
      </c>
      <c r="D1062" s="4"/>
      <c r="E1062" s="7"/>
      <c r="F1062" s="4">
        <v>180</v>
      </c>
      <c r="G1062" s="4" t="str">
        <f>IF(I1062="",SUMIFS([1]怪物表!$A:$A,[1]怪物表!$B:$B,C1062,[1]怪物表!$C:$C,D1062),"")</f>
        <v/>
      </c>
      <c r="H1062" s="8" t="str">
        <f>IF(G1062="","",INDEX([1]怪物表!$C:$C,MATCH(G1062,[1]怪物表!$A:$A,0)))</f>
        <v/>
      </c>
      <c r="I1062" s="4">
        <v>300310</v>
      </c>
      <c r="J1062" s="4" t="str">
        <f>IF(I1062="","",INDEX([1]怪物阵型表!$B:$B,MATCH(I1062,[1]怪物阵型表!$A:$A,0)))</f>
        <v>怪物群阵型</v>
      </c>
      <c r="K1062" s="4"/>
      <c r="L1062" s="4"/>
      <c r="M1062" s="4"/>
      <c r="N1062" s="4"/>
      <c r="O1062" s="4" t="str">
        <f>IF(N1062="","",INDEX([2]物品表!$B:$B,MATCH(N1062,[2]物品表!$A:$A,0)))</f>
        <v/>
      </c>
      <c r="P1062" s="4"/>
      <c r="Q1062" s="7" t="s">
        <v>109</v>
      </c>
      <c r="R1062" s="7" t="s">
        <v>29</v>
      </c>
      <c r="S1062" s="9">
        <v>1</v>
      </c>
      <c r="T1062" s="4"/>
      <c r="U1062" s="9">
        <v>0</v>
      </c>
      <c r="V1062" s="4" t="str">
        <f t="shared" ref="V1062:V1063" si="146">IF(W1062=1,"TID_Survivor_Notice_Occur_2",IF(W1062=2,"TID_Survivor_Notice_Occur_1",""))</f>
        <v/>
      </c>
      <c r="W1062" s="4"/>
      <c r="X1062" s="4"/>
      <c r="Y1062" s="4"/>
      <c r="Z1062" s="28"/>
      <c r="AA1062" s="77">
        <f>COUNTIF([3]经验升级表!$C:$C,"&lt;="&amp;SUMIFS($AB$4:AB1062,$C$4:C1062,C1062))</f>
        <v>0</v>
      </c>
      <c r="AB1062" s="77">
        <f>IFERROR(INDEX([1]怪物表!$U:$U,MATCH(G1062,[1]怪物表!$A:$A,0),1)*S1062/U1062,0)*AC1062</f>
        <v>0</v>
      </c>
      <c r="AC1062" s="77">
        <f t="shared" si="136"/>
        <v>1</v>
      </c>
      <c r="AD1062" s="77">
        <f>IFERROR(INDEX([1]怪物表!$J:$J,MATCH(G1062,[1]怪物表!$A:$A,0),1),0)*AE1062</f>
        <v>0</v>
      </c>
      <c r="AE1062" s="77">
        <f t="shared" si="137"/>
        <v>0</v>
      </c>
    </row>
    <row r="1063" spans="1:46" x14ac:dyDescent="0.45">
      <c r="A1063" s="4"/>
      <c r="B1063" s="7">
        <v>303023</v>
      </c>
      <c r="C1063" s="6" t="s">
        <v>149</v>
      </c>
      <c r="D1063" s="4"/>
      <c r="E1063" s="7"/>
      <c r="F1063" s="4">
        <v>190</v>
      </c>
      <c r="G1063" s="4" t="str">
        <f>IF(I1063="",SUMIFS([1]怪物表!$A:$A,[1]怪物表!$B:$B,C1063,[1]怪物表!$C:$C,D1063),"")</f>
        <v/>
      </c>
      <c r="H1063" s="8" t="str">
        <f>IF(G1063="","",INDEX([1]怪物表!$C:$C,MATCH(G1063,[1]怪物表!$A:$A,0)))</f>
        <v/>
      </c>
      <c r="I1063" s="4">
        <v>300311</v>
      </c>
      <c r="J1063" s="4" t="str">
        <f>IF(I1063="","",INDEX([1]怪物阵型表!$B:$B,MATCH(I1063,[1]怪物阵型表!$A:$A,0)))</f>
        <v>怪物群阵型</v>
      </c>
      <c r="K1063" s="4"/>
      <c r="L1063" s="4"/>
      <c r="M1063" s="4"/>
      <c r="N1063" s="4"/>
      <c r="O1063" s="4" t="str">
        <f>IF(N1063="","",INDEX([2]物品表!$B:$B,MATCH(N1063,[2]物品表!$A:$A,0)))</f>
        <v/>
      </c>
      <c r="P1063" s="4"/>
      <c r="Q1063" s="7" t="s">
        <v>109</v>
      </c>
      <c r="R1063" s="7" t="s">
        <v>29</v>
      </c>
      <c r="S1063" s="9">
        <v>1</v>
      </c>
      <c r="T1063" s="4"/>
      <c r="U1063" s="9">
        <v>0</v>
      </c>
      <c r="V1063" s="4" t="str">
        <f t="shared" si="146"/>
        <v/>
      </c>
      <c r="W1063" s="4"/>
      <c r="X1063" s="4"/>
      <c r="Y1063" s="4"/>
      <c r="Z1063" s="28"/>
      <c r="AA1063" s="77">
        <f>COUNTIF([3]经验升级表!$C:$C,"&lt;="&amp;SUMIFS($AB$4:AB1063,$C$4:C1063,C1063))</f>
        <v>0</v>
      </c>
      <c r="AB1063" s="77">
        <f>IFERROR(INDEX([1]怪物表!$U:$U,MATCH(G1063,[1]怪物表!$A:$A,0),1)*S1063/U1063,0)*AC1063</f>
        <v>0</v>
      </c>
      <c r="AC1063" s="77">
        <f t="shared" si="136"/>
        <v>1</v>
      </c>
      <c r="AD1063" s="77">
        <f>IFERROR(INDEX([1]怪物表!$J:$J,MATCH(G1063,[1]怪物表!$A:$A,0),1),0)*AE1063</f>
        <v>0</v>
      </c>
      <c r="AE1063" s="77">
        <f t="shared" si="137"/>
        <v>0</v>
      </c>
    </row>
    <row r="1064" spans="1:46" x14ac:dyDescent="0.45">
      <c r="A1064" s="4"/>
      <c r="B1064" s="7">
        <v>303024</v>
      </c>
      <c r="C1064" s="6" t="s">
        <v>149</v>
      </c>
      <c r="D1064" s="4"/>
      <c r="E1064" s="7"/>
      <c r="F1064" s="4">
        <v>200</v>
      </c>
      <c r="G1064" s="4" t="str">
        <f>IF(I1064="",SUMIFS([1]怪物表!$A:$A,[1]怪物表!$B:$B,C1064,[1]怪物表!$C:$C,D1064),"")</f>
        <v/>
      </c>
      <c r="H1064" s="8" t="str">
        <f>IF(G1064="","",INDEX([1]怪物表!$C:$C,MATCH(G1064,[1]怪物表!$A:$A,0)))</f>
        <v/>
      </c>
      <c r="I1064" s="4">
        <v>300310</v>
      </c>
      <c r="J1064" s="4" t="str">
        <f>IF(I1064="","",INDEX([1]怪物阵型表!$B:$B,MATCH(I1064,[1]怪物阵型表!$A:$A,0)))</f>
        <v>怪物群阵型</v>
      </c>
      <c r="K1064" s="4"/>
      <c r="L1064" s="4"/>
      <c r="M1064" s="4"/>
      <c r="N1064" s="4"/>
      <c r="O1064" s="4" t="str">
        <f>IF(N1064="","",INDEX([2]物品表!$B:$B,MATCH(N1064,[2]物品表!$A:$A,0)))</f>
        <v/>
      </c>
      <c r="P1064" s="4"/>
      <c r="Q1064" s="7" t="s">
        <v>109</v>
      </c>
      <c r="R1064" s="7" t="s">
        <v>29</v>
      </c>
      <c r="S1064" s="9">
        <v>1</v>
      </c>
      <c r="T1064" s="4"/>
      <c r="U1064" s="9">
        <v>0</v>
      </c>
      <c r="V1064" s="4" t="str">
        <f t="shared" ref="V1064" si="147">IF(W1064=1,"TID_Survivor_Notice_Occur_2",IF(W1064=2,"TID_Survivor_Notice_Occur_1",""))</f>
        <v/>
      </c>
      <c r="W1064" s="4"/>
      <c r="X1064" s="4"/>
      <c r="Y1064" s="4"/>
      <c r="Z1064" s="28"/>
      <c r="AA1064" s="77">
        <f>COUNTIF([3]经验升级表!$C:$C,"&lt;="&amp;SUMIFS($AB$4:AB1064,$C$4:C1064,C1064))</f>
        <v>0</v>
      </c>
      <c r="AB1064" s="77">
        <f>IFERROR(INDEX([1]怪物表!$U:$U,MATCH(G1064,[1]怪物表!$A:$A,0),1)*S1064/U1064,0)*AC1064</f>
        <v>0</v>
      </c>
      <c r="AC1064" s="77">
        <f t="shared" si="136"/>
        <v>1</v>
      </c>
      <c r="AD1064" s="77">
        <f>IFERROR(INDEX([1]怪物表!$J:$J,MATCH(G1064,[1]怪物表!$A:$A,0),1),0)*AE1064</f>
        <v>0</v>
      </c>
      <c r="AE1064" s="77">
        <f t="shared" si="137"/>
        <v>0</v>
      </c>
    </row>
    <row r="1065" spans="1:46" x14ac:dyDescent="0.45">
      <c r="A1065" s="4"/>
      <c r="B1065" s="7">
        <v>303025</v>
      </c>
      <c r="C1065" s="6" t="s">
        <v>149</v>
      </c>
      <c r="D1065" s="4" t="s">
        <v>124</v>
      </c>
      <c r="E1065" s="7">
        <v>60</v>
      </c>
      <c r="F1065" s="4" t="s">
        <v>46</v>
      </c>
      <c r="G1065" s="4">
        <f>SUMIFS([1]怪物表!$A:$A,[1]怪物表!$B:$B,C1065,[1]怪物表!$C:$C,D1065)</f>
        <v>130303</v>
      </c>
      <c r="H1065" s="8" t="str">
        <f>IF(G1065="","",INDEX([1]怪物表!$C:$C,MATCH(G1065,[1]怪物表!$A:$A,0)))</f>
        <v>鹰</v>
      </c>
      <c r="I1065" s="4"/>
      <c r="J1065" s="4" t="str">
        <f>IF(I1065="","",INDEX([1]怪物阵型表!$B:$B,MATCH(I1065,[1]怪物阵型表!$A:$A,0)))</f>
        <v/>
      </c>
      <c r="K1065" s="4"/>
      <c r="L1065" s="4"/>
      <c r="M1065" s="4"/>
      <c r="N1065" s="4"/>
      <c r="O1065" s="4" t="str">
        <f>IF(N1065="","",INDEX([2]物品表!$B:$B,MATCH(N1065,[2]物品表!$A:$A,0)))</f>
        <v/>
      </c>
      <c r="P1065" s="4"/>
      <c r="Q1065" s="7" t="s">
        <v>31</v>
      </c>
      <c r="R1065" s="7" t="s">
        <v>29</v>
      </c>
      <c r="S1065" s="9">
        <f>INDEX('#怪物刷新配置索引'!$E:$E,MATCH(E1065&amp;"-"&amp;F1065,'#怪物刷新配置索引'!$D:$D,0),1)</f>
        <v>2</v>
      </c>
      <c r="T1065" s="4"/>
      <c r="U1065" s="9">
        <f>INDEX('#怪物刷新配置索引'!$F:$F,MATCH(E1065&amp;"-"&amp;F1065,'#怪物刷新配置索引'!$D:$D,0),1)</f>
        <v>1</v>
      </c>
      <c r="V1065" s="4" t="str">
        <f t="shared" si="144"/>
        <v/>
      </c>
      <c r="W1065" s="4"/>
      <c r="X1065" s="7"/>
      <c r="Y1065" s="7"/>
      <c r="Z1065" s="28"/>
      <c r="AA1065" s="77">
        <f>COUNTIF([3]经验升级表!$C:$C,"&lt;="&amp;SUMIFS($AB$4:AB1065,$C$4:C1065,C1065))</f>
        <v>0</v>
      </c>
      <c r="AB1065" s="77">
        <f>IFERROR(INDEX([1]怪物表!$U:$U,MATCH(G1065,[1]怪物表!$A:$A,0),1)*S1065/U1065,0)*AC1065</f>
        <v>0</v>
      </c>
      <c r="AC1065" s="77">
        <f t="shared" si="136"/>
        <v>30</v>
      </c>
      <c r="AD1065" s="77">
        <f>IFERROR(INDEX([1]怪物表!$J:$J,MATCH(G1065,[1]怪物表!$A:$A,0),1),0)*AE1065</f>
        <v>60</v>
      </c>
      <c r="AE1065" s="77">
        <f t="shared" si="137"/>
        <v>60</v>
      </c>
    </row>
    <row r="1066" spans="1:46" x14ac:dyDescent="0.45">
      <c r="A1066" s="4"/>
      <c r="B1066" s="7">
        <v>303026</v>
      </c>
      <c r="C1066" s="6" t="s">
        <v>149</v>
      </c>
      <c r="D1066" s="4" t="s">
        <v>124</v>
      </c>
      <c r="E1066" s="7">
        <v>90</v>
      </c>
      <c r="F1066" s="4" t="s">
        <v>46</v>
      </c>
      <c r="G1066" s="4">
        <f>SUMIFS([1]怪物表!$A:$A,[1]怪物表!$B:$B,C1066,[1]怪物表!$C:$C,D1066)</f>
        <v>130303</v>
      </c>
      <c r="H1066" s="8" t="str">
        <f>IF(G1066="","",INDEX([1]怪物表!$C:$C,MATCH(G1066,[1]怪物表!$A:$A,0)))</f>
        <v>鹰</v>
      </c>
      <c r="I1066" s="4"/>
      <c r="J1066" s="4" t="str">
        <f>IF(I1066="","",INDEX([1]怪物阵型表!$B:$B,MATCH(I1066,[1]怪物阵型表!$A:$A,0)))</f>
        <v/>
      </c>
      <c r="K1066" s="4"/>
      <c r="L1066" s="4"/>
      <c r="M1066" s="4"/>
      <c r="N1066" s="4"/>
      <c r="O1066" s="4" t="str">
        <f>IF(N1066="","",INDEX([2]物品表!$B:$B,MATCH(N1066,[2]物品表!$A:$A,0)))</f>
        <v/>
      </c>
      <c r="P1066" s="4"/>
      <c r="Q1066" s="7" t="s">
        <v>31</v>
      </c>
      <c r="R1066" s="7" t="s">
        <v>29</v>
      </c>
      <c r="S1066" s="9">
        <f>INDEX('#怪物刷新配置索引'!$E:$E,MATCH(E1066&amp;"-"&amp;F1066,'#怪物刷新配置索引'!$D:$D,0),1)</f>
        <v>3</v>
      </c>
      <c r="T1066" s="4"/>
      <c r="U1066" s="9">
        <f>INDEX('#怪物刷新配置索引'!$F:$F,MATCH(E1066&amp;"-"&amp;F1066,'#怪物刷新配置索引'!$D:$D,0),1)</f>
        <v>1</v>
      </c>
      <c r="V1066" s="4" t="str">
        <f t="shared" si="144"/>
        <v/>
      </c>
      <c r="W1066" s="4"/>
      <c r="X1066" s="7"/>
      <c r="Y1066" s="7"/>
      <c r="Z1066" s="28"/>
      <c r="AA1066" s="77">
        <f>COUNTIF([3]经验升级表!$C:$C,"&lt;="&amp;SUMIFS($AB$4:AB1066,$C$4:C1066,C1066))</f>
        <v>0</v>
      </c>
      <c r="AB1066" s="77">
        <f>IFERROR(INDEX([1]怪物表!$U:$U,MATCH(G1066,[1]怪物表!$A:$A,0),1)*S1066/U1066,0)*AC1066</f>
        <v>0</v>
      </c>
      <c r="AC1066" s="77">
        <f t="shared" si="136"/>
        <v>30</v>
      </c>
      <c r="AD1066" s="77">
        <f>IFERROR(INDEX([1]怪物表!$J:$J,MATCH(G1066,[1]怪物表!$A:$A,0),1),0)*AE1066</f>
        <v>90</v>
      </c>
      <c r="AE1066" s="77">
        <f t="shared" si="137"/>
        <v>90</v>
      </c>
    </row>
    <row r="1067" spans="1:46" x14ac:dyDescent="0.45">
      <c r="A1067" s="4"/>
      <c r="B1067" s="7">
        <v>303027</v>
      </c>
      <c r="C1067" s="6" t="s">
        <v>149</v>
      </c>
      <c r="D1067" s="4" t="s">
        <v>137</v>
      </c>
      <c r="E1067" s="7">
        <v>30</v>
      </c>
      <c r="F1067" s="4" t="s">
        <v>64</v>
      </c>
      <c r="G1067" s="4">
        <f>SUMIFS([1]怪物表!$A:$A,[1]怪物表!$B:$B,C1067,[1]怪物表!$C:$C,D1067)</f>
        <v>130307</v>
      </c>
      <c r="H1067" s="8" t="str">
        <f>IF(G1067="","",INDEX([1]怪物表!$C:$C,MATCH(G1067,[1]怪物表!$A:$A,0)))</f>
        <v>鳄鱼</v>
      </c>
      <c r="I1067" s="4"/>
      <c r="J1067" s="4" t="str">
        <f>IF(I1067="","",INDEX([1]怪物阵型表!$B:$B,MATCH(I1067,[1]怪物阵型表!$A:$A,0)))</f>
        <v/>
      </c>
      <c r="K1067" s="4"/>
      <c r="L1067" s="4"/>
      <c r="M1067" s="4"/>
      <c r="N1067" s="4"/>
      <c r="O1067" s="4" t="str">
        <f>IF(N1067="","",INDEX([2]物品表!$B:$B,MATCH(N1067,[2]物品表!$A:$A,0)))</f>
        <v/>
      </c>
      <c r="P1067" s="4"/>
      <c r="Q1067" s="7" t="s">
        <v>31</v>
      </c>
      <c r="R1067" s="7" t="s">
        <v>29</v>
      </c>
      <c r="S1067" s="9">
        <f>INDEX('#怪物刷新配置索引'!$E:$E,MATCH(E1067&amp;"-"&amp;F1067,'#怪物刷新配置索引'!$D:$D,0),1)</f>
        <v>3</v>
      </c>
      <c r="T1067" s="4"/>
      <c r="U1067" s="9">
        <f>INDEX('#怪物刷新配置索引'!$F:$F,MATCH(E1067&amp;"-"&amp;F1067,'#怪物刷新配置索引'!$D:$D,0),1)</f>
        <v>3</v>
      </c>
      <c r="V1067" s="7" t="str">
        <f t="shared" si="144"/>
        <v/>
      </c>
      <c r="W1067" s="4"/>
      <c r="X1067" s="4"/>
      <c r="Y1067" s="4"/>
      <c r="Z1067" s="28"/>
      <c r="AA1067" s="77">
        <f>COUNTIF([3]经验升级表!$C:$C,"&lt;="&amp;SUMIFS($AB$4:AB1067,$C$4:C1067,C1067))</f>
        <v>0</v>
      </c>
      <c r="AB1067" s="77">
        <f>IFERROR(INDEX([1]怪物表!$U:$U,MATCH(G1067,[1]怪物表!$A:$A,0),1)*S1067/U1067,0)*AC1067</f>
        <v>0</v>
      </c>
      <c r="AC1067" s="77">
        <f t="shared" si="136"/>
        <v>30</v>
      </c>
      <c r="AD1067" s="77">
        <f>IFERROR(INDEX([1]怪物表!$J:$J,MATCH(G1067,[1]怪物表!$A:$A,0),1),0)*AE1067</f>
        <v>30</v>
      </c>
      <c r="AE1067" s="77">
        <f t="shared" si="137"/>
        <v>30</v>
      </c>
    </row>
    <row r="1068" spans="1:46" x14ac:dyDescent="0.45">
      <c r="A1068" s="4"/>
      <c r="B1068" s="7">
        <v>303028</v>
      </c>
      <c r="C1068" s="6" t="s">
        <v>149</v>
      </c>
      <c r="D1068" s="4" t="s">
        <v>137</v>
      </c>
      <c r="E1068" s="7">
        <v>30</v>
      </c>
      <c r="F1068" s="4" t="s">
        <v>64</v>
      </c>
      <c r="G1068" s="4">
        <f>SUMIFS([1]怪物表!$A:$A,[1]怪物表!$B:$B,C1068,[1]怪物表!$C:$C,D1068)</f>
        <v>130307</v>
      </c>
      <c r="H1068" s="8" t="str">
        <f>IF(G1068="","",INDEX([1]怪物表!$C:$C,MATCH(G1068,[1]怪物表!$A:$A,0)))</f>
        <v>鳄鱼</v>
      </c>
      <c r="I1068" s="4"/>
      <c r="J1068" s="4" t="str">
        <f>IF(I1068="","",INDEX([1]怪物阵型表!$B:$B,MATCH(I1068,[1]怪物阵型表!$A:$A,0)))</f>
        <v/>
      </c>
      <c r="K1068" s="4"/>
      <c r="L1068" s="4"/>
      <c r="M1068" s="4"/>
      <c r="N1068" s="4"/>
      <c r="O1068" s="4" t="str">
        <f>IF(N1068="","",INDEX([2]物品表!$B:$B,MATCH(N1068,[2]物品表!$A:$A,0)))</f>
        <v/>
      </c>
      <c r="P1068" s="4"/>
      <c r="Q1068" s="7" t="s">
        <v>31</v>
      </c>
      <c r="R1068" s="7" t="s">
        <v>29</v>
      </c>
      <c r="S1068" s="9">
        <f>INDEX('#怪物刷新配置索引'!$E:$E,MATCH(E1068&amp;"-"&amp;F1068,'#怪物刷新配置索引'!$D:$D,0),1)</f>
        <v>3</v>
      </c>
      <c r="T1068" s="4"/>
      <c r="U1068" s="9">
        <f>INDEX('#怪物刷新配置索引'!$F:$F,MATCH(E1068&amp;"-"&amp;F1068,'#怪物刷新配置索引'!$D:$D,0),1)</f>
        <v>3</v>
      </c>
      <c r="V1068" s="4" t="str">
        <f t="shared" si="144"/>
        <v/>
      </c>
      <c r="W1068" s="4"/>
      <c r="X1068" s="4"/>
      <c r="Y1068" s="4"/>
      <c r="Z1068" s="28"/>
      <c r="AA1068" s="77">
        <f>COUNTIF([3]经验升级表!$C:$C,"&lt;="&amp;SUMIFS($AB$4:AB1068,$C$4:C1068,C1068))</f>
        <v>0</v>
      </c>
      <c r="AB1068" s="77">
        <f>IFERROR(INDEX([1]怪物表!$U:$U,MATCH(G1068,[1]怪物表!$A:$A,0),1)*S1068/U1068,0)*AC1068</f>
        <v>0</v>
      </c>
      <c r="AC1068" s="77">
        <f t="shared" si="136"/>
        <v>30</v>
      </c>
      <c r="AD1068" s="77">
        <f>IFERROR(INDEX([1]怪物表!$J:$J,MATCH(G1068,[1]怪物表!$A:$A,0),1),0)*AE1068</f>
        <v>30</v>
      </c>
      <c r="AE1068" s="77">
        <f t="shared" si="137"/>
        <v>30</v>
      </c>
    </row>
    <row r="1069" spans="1:46" x14ac:dyDescent="0.45">
      <c r="A1069" s="4"/>
      <c r="B1069" s="7">
        <v>303029</v>
      </c>
      <c r="C1069" s="6" t="s">
        <v>149</v>
      </c>
      <c r="D1069" s="4" t="s">
        <v>123</v>
      </c>
      <c r="E1069" s="7">
        <v>20</v>
      </c>
      <c r="F1069" s="4" t="s">
        <v>64</v>
      </c>
      <c r="G1069" s="4">
        <f>SUMIFS([1]怪物表!$A:$A,[1]怪物表!$B:$B,C1069,[1]怪物表!$C:$C,D1069)</f>
        <v>130305</v>
      </c>
      <c r="H1069" s="8" t="str">
        <f>IF(G1069="","",INDEX([1]怪物表!$C:$C,MATCH(G1069,[1]怪物表!$A:$A,0)))</f>
        <v>弓兵1</v>
      </c>
      <c r="I1069" s="4"/>
      <c r="J1069" s="4" t="str">
        <f>IF(I1069="","",INDEX([1]怪物阵型表!$B:$B,MATCH(I1069,[1]怪物阵型表!$A:$A,0)))</f>
        <v/>
      </c>
      <c r="K1069" s="4"/>
      <c r="L1069" s="4"/>
      <c r="M1069" s="4"/>
      <c r="N1069" s="4"/>
      <c r="O1069" s="4" t="str">
        <f>IF(N1069="","",INDEX([2]物品表!$B:$B,MATCH(N1069,[2]物品表!$A:$A,0)))</f>
        <v/>
      </c>
      <c r="P1069" s="4"/>
      <c r="Q1069" s="7" t="s">
        <v>31</v>
      </c>
      <c r="R1069" s="7" t="s">
        <v>29</v>
      </c>
      <c r="S1069" s="9">
        <f>INDEX('#怪物刷新配置索引'!$E:$E,MATCH(E1069&amp;"-"&amp;F1069,'#怪物刷新配置索引'!$D:$D,0),1)</f>
        <v>2</v>
      </c>
      <c r="T1069" s="4"/>
      <c r="U1069" s="9">
        <f>INDEX('#怪物刷新配置索引'!$F:$F,MATCH(E1069&amp;"-"&amp;F1069,'#怪物刷新配置索引'!$D:$D,0),1)</f>
        <v>3</v>
      </c>
      <c r="V1069" s="4" t="str">
        <f t="shared" si="144"/>
        <v/>
      </c>
      <c r="W1069" s="4"/>
      <c r="X1069" s="7"/>
      <c r="Y1069" s="7"/>
      <c r="Z1069" s="28"/>
      <c r="AA1069" s="77">
        <f>COUNTIF([3]经验升级表!$C:$C,"&lt;="&amp;SUMIFS($AB$4:AB1069,$C$4:C1069,C1069))</f>
        <v>0</v>
      </c>
      <c r="AB1069" s="77">
        <f>IFERROR(INDEX([1]怪物表!$U:$U,MATCH(G1069,[1]怪物表!$A:$A,0),1)*S1069/U1069,0)*AC1069</f>
        <v>0</v>
      </c>
      <c r="AC1069" s="77">
        <f t="shared" ref="AC1069:AC1132" si="148">IFERROR(INDEX(_xlfn.TEXTSPLIT(F1069,"-"),1,2)-INDEX(_xlfn.TEXTSPLIT(F1069,"-"),1,1),1)</f>
        <v>30</v>
      </c>
      <c r="AD1069" s="77">
        <f>IFERROR(INDEX([1]怪物表!$J:$J,MATCH(G1069,[1]怪物表!$A:$A,0),1),0)*AE1069</f>
        <v>20</v>
      </c>
      <c r="AE1069" s="77">
        <f t="shared" ref="AE1069:AE1132" si="149">IFERROR(ROUNDUP(AC1069*S1069/U1069,),0)</f>
        <v>20</v>
      </c>
    </row>
    <row r="1070" spans="1:46" x14ac:dyDescent="0.45">
      <c r="A1070" s="4"/>
      <c r="B1070" s="7">
        <v>303030</v>
      </c>
      <c r="C1070" s="6" t="s">
        <v>149</v>
      </c>
      <c r="D1070" s="4" t="s">
        <v>127</v>
      </c>
      <c r="E1070" s="7">
        <v>60</v>
      </c>
      <c r="F1070" s="4" t="s">
        <v>55</v>
      </c>
      <c r="G1070" s="4">
        <f>SUMIFS([1]怪物表!$A:$A,[1]怪物表!$B:$B,C1070,[1]怪物表!$C:$C,D1070)</f>
        <v>130308</v>
      </c>
      <c r="H1070" s="8" t="str">
        <f>IF(G1070="","",INDEX([1]怪物表!$C:$C,MATCH(G1070,[1]怪物表!$A:$A,0)))</f>
        <v>斗兽场饲养员</v>
      </c>
      <c r="I1070" s="4"/>
      <c r="J1070" s="4" t="str">
        <f>IF(I1070="","",INDEX([1]怪物阵型表!$B:$B,MATCH(I1070,[1]怪物阵型表!$A:$A,0)))</f>
        <v/>
      </c>
      <c r="K1070" s="4"/>
      <c r="L1070" s="4"/>
      <c r="M1070" s="4"/>
      <c r="N1070" s="4"/>
      <c r="O1070" s="4" t="str">
        <f>IF(N1070="","",INDEX([2]物品表!$B:$B,MATCH(N1070,[2]物品表!$A:$A,0)))</f>
        <v/>
      </c>
      <c r="P1070" s="4"/>
      <c r="Q1070" s="7" t="s">
        <v>31</v>
      </c>
      <c r="R1070" s="7" t="s">
        <v>29</v>
      </c>
      <c r="S1070" s="9">
        <f>INDEX('#怪物刷新配置索引'!$E:$E,MATCH(E1070&amp;"-"&amp;F1070,'#怪物刷新配置索引'!$D:$D,0),1)</f>
        <v>2</v>
      </c>
      <c r="T1070" s="4"/>
      <c r="U1070" s="9">
        <f>INDEX('#怪物刷新配置索引'!$F:$F,MATCH(E1070&amp;"-"&amp;F1070,'#怪物刷新配置索引'!$D:$D,0),1)</f>
        <v>1</v>
      </c>
      <c r="V1070" s="4" t="str">
        <f t="shared" si="144"/>
        <v/>
      </c>
      <c r="W1070" s="4"/>
      <c r="X1070" s="4"/>
      <c r="Y1070" s="7"/>
      <c r="Z1070" s="28"/>
      <c r="AA1070" s="77">
        <f>COUNTIF([3]经验升级表!$C:$C,"&lt;="&amp;SUMIFS($AB$4:AB1070,$C$4:C1070,C1070))</f>
        <v>0</v>
      </c>
      <c r="AB1070" s="77">
        <f>IFERROR(INDEX([1]怪物表!$U:$U,MATCH(G1070,[1]怪物表!$A:$A,0),1)*S1070/U1070,0)*AC1070</f>
        <v>0</v>
      </c>
      <c r="AC1070" s="77">
        <f t="shared" si="148"/>
        <v>30</v>
      </c>
      <c r="AD1070" s="77">
        <f>IFERROR(INDEX([1]怪物表!$J:$J,MATCH(G1070,[1]怪物表!$A:$A,0),1),0)*AE1070</f>
        <v>60</v>
      </c>
      <c r="AE1070" s="77">
        <f t="shared" si="149"/>
        <v>60</v>
      </c>
    </row>
    <row r="1071" spans="1:46" x14ac:dyDescent="0.45">
      <c r="A1071" s="4"/>
      <c r="B1071" s="7">
        <v>303031</v>
      </c>
      <c r="C1071" s="6" t="s">
        <v>149</v>
      </c>
      <c r="D1071" s="4" t="s">
        <v>127</v>
      </c>
      <c r="E1071" s="7">
        <v>150</v>
      </c>
      <c r="F1071" s="4" t="s">
        <v>55</v>
      </c>
      <c r="G1071" s="4">
        <f>SUMIFS([1]怪物表!$A:$A,[1]怪物表!$B:$B,C1071,[1]怪物表!$C:$C,D1071)</f>
        <v>130308</v>
      </c>
      <c r="H1071" s="8" t="str">
        <f>IF(G1071="","",INDEX([1]怪物表!$C:$C,MATCH(G1071,[1]怪物表!$A:$A,0)))</f>
        <v>斗兽场饲养员</v>
      </c>
      <c r="I1071" s="4"/>
      <c r="J1071" s="4" t="str">
        <f>IF(I1071="","",INDEX([1]怪物阵型表!$B:$B,MATCH(I1071,[1]怪物阵型表!$A:$A,0)))</f>
        <v/>
      </c>
      <c r="K1071" s="4"/>
      <c r="L1071" s="4"/>
      <c r="M1071" s="4"/>
      <c r="N1071" s="4"/>
      <c r="O1071" s="4" t="str">
        <f>IF(N1071="","",INDEX([2]物品表!$B:$B,MATCH(N1071,[2]物品表!$A:$A,0)))</f>
        <v/>
      </c>
      <c r="P1071" s="4"/>
      <c r="Q1071" s="7" t="s">
        <v>31</v>
      </c>
      <c r="R1071" s="7" t="s">
        <v>29</v>
      </c>
      <c r="S1071" s="9">
        <f>INDEX('#怪物刷新配置索引'!$E:$E,MATCH(E1071&amp;"-"&amp;F1071,'#怪物刷新配置索引'!$D:$D,0),1)</f>
        <v>5</v>
      </c>
      <c r="T1071" s="4"/>
      <c r="U1071" s="9">
        <f>INDEX('#怪物刷新配置索引'!$F:$F,MATCH(E1071&amp;"-"&amp;F1071,'#怪物刷新配置索引'!$D:$D,0),1)</f>
        <v>1</v>
      </c>
      <c r="V1071" s="4" t="str">
        <f t="shared" si="144"/>
        <v/>
      </c>
      <c r="W1071" s="4"/>
      <c r="X1071" s="4"/>
      <c r="Y1071" s="7"/>
      <c r="Z1071" s="28"/>
      <c r="AA1071" s="77">
        <f>COUNTIF([3]经验升级表!$C:$C,"&lt;="&amp;SUMIFS($AB$4:AB1071,$C$4:C1071,C1071))</f>
        <v>0</v>
      </c>
      <c r="AB1071" s="77">
        <f>IFERROR(INDEX([1]怪物表!$U:$U,MATCH(G1071,[1]怪物表!$A:$A,0),1)*S1071/U1071,0)*AC1071</f>
        <v>0</v>
      </c>
      <c r="AC1071" s="77">
        <f t="shared" si="148"/>
        <v>30</v>
      </c>
      <c r="AD1071" s="77">
        <f>IFERROR(INDEX([1]怪物表!$J:$J,MATCH(G1071,[1]怪物表!$A:$A,0),1),0)*AE1071</f>
        <v>150</v>
      </c>
      <c r="AE1071" s="77">
        <f t="shared" si="149"/>
        <v>150</v>
      </c>
    </row>
    <row r="1072" spans="1:46" x14ac:dyDescent="0.45">
      <c r="A1072" s="4"/>
      <c r="B1072" s="7">
        <v>303032</v>
      </c>
      <c r="C1072" s="6" t="s">
        <v>149</v>
      </c>
      <c r="D1072" s="4" t="s">
        <v>136</v>
      </c>
      <c r="E1072" s="7">
        <v>20</v>
      </c>
      <c r="F1072" s="4" t="s">
        <v>55</v>
      </c>
      <c r="G1072" s="4">
        <f>SUMIFS([1]怪物表!$A:$A,[1]怪物表!$B:$B,C1072,[1]怪物表!$C:$C,D1072)</f>
        <v>130306</v>
      </c>
      <c r="H1072" s="8" t="str">
        <f>IF(G1072="","",INDEX([1]怪物表!$C:$C,MATCH(G1072,[1]怪物表!$A:$A,0)))</f>
        <v>弓兵2</v>
      </c>
      <c r="I1072" s="4"/>
      <c r="J1072" s="4" t="str">
        <f>IF(I1072="","",INDEX([1]怪物阵型表!$B:$B,MATCH(I1072,[1]怪物阵型表!$A:$A,0)))</f>
        <v/>
      </c>
      <c r="K1072" s="4"/>
      <c r="L1072" s="4"/>
      <c r="M1072" s="4"/>
      <c r="N1072" s="4"/>
      <c r="O1072" s="4" t="str">
        <f>IF(N1072="","",INDEX([2]物品表!$B:$B,MATCH(N1072,[2]物品表!$A:$A,0)))</f>
        <v/>
      </c>
      <c r="P1072" s="4"/>
      <c r="Q1072" s="7" t="s">
        <v>31</v>
      </c>
      <c r="R1072" s="7" t="s">
        <v>29</v>
      </c>
      <c r="S1072" s="9">
        <f>INDEX('#怪物刷新配置索引'!$E:$E,MATCH(E1072&amp;"-"&amp;F1072,'#怪物刷新配置索引'!$D:$D,0),1)</f>
        <v>2</v>
      </c>
      <c r="T1072" s="4"/>
      <c r="U1072" s="9">
        <f>INDEX('#怪物刷新配置索引'!$F:$F,MATCH(E1072&amp;"-"&amp;F1072,'#怪物刷新配置索引'!$D:$D,0),1)</f>
        <v>3</v>
      </c>
      <c r="V1072" s="4" t="str">
        <f t="shared" si="144"/>
        <v/>
      </c>
      <c r="W1072" s="4"/>
      <c r="X1072" s="7"/>
      <c r="Y1072" s="7"/>
      <c r="Z1072" s="28"/>
      <c r="AA1072" s="77">
        <f>COUNTIF([3]经验升级表!$C:$C,"&lt;="&amp;SUMIFS($AB$4:AB1072,$C$4:C1072,C1072))</f>
        <v>0</v>
      </c>
      <c r="AB1072" s="77">
        <f>IFERROR(INDEX([1]怪物表!$U:$U,MATCH(G1072,[1]怪物表!$A:$A,0),1)*S1072/U1072,0)*AC1072</f>
        <v>0</v>
      </c>
      <c r="AC1072" s="77">
        <f t="shared" si="148"/>
        <v>30</v>
      </c>
      <c r="AD1072" s="77">
        <f>IFERROR(INDEX([1]怪物表!$J:$J,MATCH(G1072,[1]怪物表!$A:$A,0),1),0)*AE1072</f>
        <v>20</v>
      </c>
      <c r="AE1072" s="77">
        <f t="shared" si="149"/>
        <v>20</v>
      </c>
    </row>
    <row r="1073" spans="1:46" s="46" customFormat="1" x14ac:dyDescent="0.45">
      <c r="A1073" s="20"/>
      <c r="B1073" s="21">
        <v>303033</v>
      </c>
      <c r="C1073" s="22" t="s">
        <v>149</v>
      </c>
      <c r="D1073" s="20" t="s">
        <v>144</v>
      </c>
      <c r="E1073" s="21"/>
      <c r="F1073" s="20">
        <v>270</v>
      </c>
      <c r="G1073" s="20">
        <f>IF(I1073="",SUMIFS([1]怪物表!$A:$A,[1]怪物表!$B:$B,C1073,[1]怪物表!$C:$C,D1073),"")</f>
        <v>130309</v>
      </c>
      <c r="H1073" s="23" t="str">
        <f>IF(G1073="","",INDEX([1]怪物表!$C:$C,MATCH(G1073,[1]怪物表!$A:$A,0)))</f>
        <v>大象</v>
      </c>
      <c r="I1073" s="20" t="s">
        <v>54</v>
      </c>
      <c r="J1073" s="20" t="str">
        <f>IF(I1073="","",INDEX([1]怪物阵型表!$B:$B,MATCH(I1073,[1]怪物阵型表!$A:$A,0)))</f>
        <v/>
      </c>
      <c r="K1073" s="20"/>
      <c r="L1073" s="20"/>
      <c r="M1073" s="20"/>
      <c r="N1073" s="20"/>
      <c r="O1073" s="20" t="str">
        <f>IF(N1073="","",INDEX([2]物品表!$B:$B,MATCH(N1073,[2]物品表!$A:$A,0)))</f>
        <v/>
      </c>
      <c r="P1073" s="20"/>
      <c r="Q1073" s="21" t="s">
        <v>120</v>
      </c>
      <c r="R1073" s="21" t="s">
        <v>29</v>
      </c>
      <c r="S1073" s="24">
        <v>1</v>
      </c>
      <c r="T1073" s="20"/>
      <c r="U1073" s="24">
        <v>0</v>
      </c>
      <c r="V1073" s="20" t="str">
        <f>IF(W1073=1,"TID_Survivor_Notice_Occur_2",IF(W1073=2,"TID_Survivor_Notice_Occur_1",""))</f>
        <v/>
      </c>
      <c r="W1073" s="20"/>
      <c r="X1073" s="20"/>
      <c r="Y1073" s="20"/>
      <c r="Z1073" s="79"/>
      <c r="AA1073" s="77">
        <f>COUNTIF([3]经验升级表!$C:$C,"&lt;="&amp;SUMIFS($AB$4:AB1073,$C$4:C1073,C1073))</f>
        <v>0</v>
      </c>
      <c r="AB1073" s="77">
        <f>IFERROR(INDEX([1]怪物表!$U:$U,MATCH(G1073,[1]怪物表!$A:$A,0),1)*S1073/U1073,0)*AC1073</f>
        <v>0</v>
      </c>
      <c r="AC1073" s="77">
        <f t="shared" si="148"/>
        <v>1</v>
      </c>
      <c r="AD1073" s="77">
        <f>IFERROR(INDEX([1]怪物表!$J:$J,MATCH(G1073,[1]怪物表!$A:$A,0),1),0)*AE1073</f>
        <v>0</v>
      </c>
      <c r="AE1073" s="77">
        <f t="shared" si="149"/>
        <v>0</v>
      </c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</row>
    <row r="1074" spans="1:46" x14ac:dyDescent="0.45">
      <c r="A1074" s="4"/>
      <c r="B1074" s="7">
        <v>303034</v>
      </c>
      <c r="C1074" s="6" t="s">
        <v>149</v>
      </c>
      <c r="D1074" s="4" t="s">
        <v>127</v>
      </c>
      <c r="E1074" s="7">
        <v>50</v>
      </c>
      <c r="F1074" s="4" t="s">
        <v>49</v>
      </c>
      <c r="G1074" s="4">
        <f>SUMIFS([1]怪物表!$A:$A,[1]怪物表!$B:$B,C1074,[1]怪物表!$C:$C,D1074)</f>
        <v>130308</v>
      </c>
      <c r="H1074" s="8" t="str">
        <f>IF(G1074="","",INDEX([1]怪物表!$C:$C,MATCH(G1074,[1]怪物表!$A:$A,0)))</f>
        <v>斗兽场饲养员</v>
      </c>
      <c r="I1074" s="4"/>
      <c r="J1074" s="4" t="str">
        <f>IF(I1074="","",INDEX([1]怪物阵型表!$B:$B,MATCH(I1074,[1]怪物阵型表!$A:$A,0)))</f>
        <v/>
      </c>
      <c r="K1074" s="4"/>
      <c r="L1074" s="4"/>
      <c r="M1074" s="4"/>
      <c r="N1074" s="4"/>
      <c r="O1074" s="4" t="str">
        <f>IF(N1074="","",INDEX([2]物品表!$B:$B,MATCH(N1074,[2]物品表!$A:$A,0)))</f>
        <v/>
      </c>
      <c r="P1074" s="4"/>
      <c r="Q1074" s="7" t="s">
        <v>31</v>
      </c>
      <c r="R1074" s="7" t="s">
        <v>29</v>
      </c>
      <c r="S1074" s="9">
        <f>INDEX('#怪物刷新配置索引'!$E:$E,MATCH(E1074&amp;"-"&amp;F1074,'#怪物刷新配置索引'!$D:$D,0),1)</f>
        <v>5</v>
      </c>
      <c r="T1074" s="4"/>
      <c r="U1074" s="9">
        <f>INDEX('#怪物刷新配置索引'!$F:$F,MATCH(E1074&amp;"-"&amp;F1074,'#怪物刷新配置索引'!$D:$D,0),1)</f>
        <v>3</v>
      </c>
      <c r="V1074" s="4" t="str">
        <f t="shared" ref="V1074:V1138" si="150">IF(W1074=1,"TID_Survivor_Notice_Occur_2",IF(W1074=2,"TID_Survivor_Notice_Occur_1",""))</f>
        <v/>
      </c>
      <c r="W1074" s="4"/>
      <c r="X1074" s="4"/>
      <c r="Y1074" s="7"/>
      <c r="Z1074" s="28"/>
      <c r="AA1074" s="77">
        <f>COUNTIF([3]经验升级表!$C:$C,"&lt;="&amp;SUMIFS($AB$4:AB1074,$C$4:C1074,C1074))</f>
        <v>0</v>
      </c>
      <c r="AB1074" s="77">
        <f>IFERROR(INDEX([1]怪物表!$U:$U,MATCH(G1074,[1]怪物表!$A:$A,0),1)*S1074/U1074,0)*AC1074</f>
        <v>0</v>
      </c>
      <c r="AC1074" s="77">
        <f t="shared" si="148"/>
        <v>30</v>
      </c>
      <c r="AD1074" s="77">
        <f>IFERROR(INDEX([1]怪物表!$J:$J,MATCH(G1074,[1]怪物表!$A:$A,0),1),0)*AE1074</f>
        <v>50</v>
      </c>
      <c r="AE1074" s="77">
        <f t="shared" si="149"/>
        <v>50</v>
      </c>
    </row>
    <row r="1075" spans="1:46" x14ac:dyDescent="0.45">
      <c r="A1075" s="4"/>
      <c r="B1075" s="7">
        <v>303035</v>
      </c>
      <c r="C1075" s="6" t="s">
        <v>149</v>
      </c>
      <c r="D1075" s="4" t="s">
        <v>127</v>
      </c>
      <c r="E1075" s="7">
        <v>120</v>
      </c>
      <c r="F1075" s="4" t="s">
        <v>49</v>
      </c>
      <c r="G1075" s="4">
        <f>SUMIFS([1]怪物表!$A:$A,[1]怪物表!$B:$B,C1075,[1]怪物表!$C:$C,D1075)</f>
        <v>130308</v>
      </c>
      <c r="H1075" s="8" t="str">
        <f>IF(G1075="","",INDEX([1]怪物表!$C:$C,MATCH(G1075,[1]怪物表!$A:$A,0)))</f>
        <v>斗兽场饲养员</v>
      </c>
      <c r="I1075" s="4"/>
      <c r="J1075" s="4" t="str">
        <f>IF(I1075="","",INDEX([1]怪物阵型表!$B:$B,MATCH(I1075,[1]怪物阵型表!$A:$A,0)))</f>
        <v/>
      </c>
      <c r="K1075" s="4"/>
      <c r="L1075" s="4"/>
      <c r="M1075" s="4"/>
      <c r="N1075" s="4"/>
      <c r="O1075" s="4" t="str">
        <f>IF(N1075="","",INDEX([2]物品表!$B:$B,MATCH(N1075,[2]物品表!$A:$A,0)))</f>
        <v/>
      </c>
      <c r="P1075" s="4"/>
      <c r="Q1075" s="7" t="s">
        <v>31</v>
      </c>
      <c r="R1075" s="7" t="s">
        <v>29</v>
      </c>
      <c r="S1075" s="9">
        <f>INDEX('#怪物刷新配置索引'!$E:$E,MATCH(E1075&amp;"-"&amp;F1075,'#怪物刷新配置索引'!$D:$D,0),1)</f>
        <v>4</v>
      </c>
      <c r="T1075" s="4"/>
      <c r="U1075" s="9">
        <f>INDEX('#怪物刷新配置索引'!$F:$F,MATCH(E1075&amp;"-"&amp;F1075,'#怪物刷新配置索引'!$D:$D,0),1)</f>
        <v>1</v>
      </c>
      <c r="V1075" s="4" t="str">
        <f t="shared" si="150"/>
        <v/>
      </c>
      <c r="W1075" s="4"/>
      <c r="X1075" s="4"/>
      <c r="Y1075" s="4"/>
      <c r="Z1075" s="28"/>
      <c r="AA1075" s="77">
        <f>COUNTIF([3]经验升级表!$C:$C,"&lt;="&amp;SUMIFS($AB$4:AB1075,$C$4:C1075,C1075))</f>
        <v>0</v>
      </c>
      <c r="AB1075" s="77">
        <f>IFERROR(INDEX([1]怪物表!$U:$U,MATCH(G1075,[1]怪物表!$A:$A,0),1)*S1075/U1075,0)*AC1075</f>
        <v>0</v>
      </c>
      <c r="AC1075" s="77">
        <f t="shared" si="148"/>
        <v>30</v>
      </c>
      <c r="AD1075" s="77">
        <f>IFERROR(INDEX([1]怪物表!$J:$J,MATCH(G1075,[1]怪物表!$A:$A,0),1),0)*AE1075</f>
        <v>120</v>
      </c>
      <c r="AE1075" s="77">
        <f t="shared" si="149"/>
        <v>120</v>
      </c>
    </row>
    <row r="1076" spans="1:46" x14ac:dyDescent="0.45">
      <c r="A1076" s="4"/>
      <c r="B1076" s="7">
        <v>303036</v>
      </c>
      <c r="C1076" s="6" t="s">
        <v>149</v>
      </c>
      <c r="D1076" s="4" t="s">
        <v>127</v>
      </c>
      <c r="E1076" s="7">
        <v>120</v>
      </c>
      <c r="F1076" s="4" t="s">
        <v>49</v>
      </c>
      <c r="G1076" s="4">
        <f>SUMIFS([1]怪物表!$A:$A,[1]怪物表!$B:$B,C1076,[1]怪物表!$C:$C,D1076)</f>
        <v>130308</v>
      </c>
      <c r="H1076" s="8" t="str">
        <f>IF(G1076="","",INDEX([1]怪物表!$C:$C,MATCH(G1076,[1]怪物表!$A:$A,0)))</f>
        <v>斗兽场饲养员</v>
      </c>
      <c r="I1076" s="4"/>
      <c r="J1076" s="4" t="str">
        <f>IF(I1076="","",INDEX([1]怪物阵型表!$B:$B,MATCH(I1076,[1]怪物阵型表!$A:$A,0)))</f>
        <v/>
      </c>
      <c r="K1076" s="4"/>
      <c r="L1076" s="4"/>
      <c r="M1076" s="4"/>
      <c r="N1076" s="4"/>
      <c r="O1076" s="4" t="str">
        <f>IF(N1076="","",INDEX([2]物品表!$B:$B,MATCH(N1076,[2]物品表!$A:$A,0)))</f>
        <v/>
      </c>
      <c r="P1076" s="4"/>
      <c r="Q1076" s="7" t="s">
        <v>31</v>
      </c>
      <c r="R1076" s="7" t="s">
        <v>29</v>
      </c>
      <c r="S1076" s="9">
        <f>INDEX('#怪物刷新配置索引'!$E:$E,MATCH(E1076&amp;"-"&amp;F1076,'#怪物刷新配置索引'!$D:$D,0),1)</f>
        <v>4</v>
      </c>
      <c r="T1076" s="4"/>
      <c r="U1076" s="9">
        <f>INDEX('#怪物刷新配置索引'!$F:$F,MATCH(E1076&amp;"-"&amp;F1076,'#怪物刷新配置索引'!$D:$D,0),1)</f>
        <v>1</v>
      </c>
      <c r="V1076" s="4" t="str">
        <f t="shared" si="150"/>
        <v/>
      </c>
      <c r="W1076" s="4"/>
      <c r="X1076" s="4"/>
      <c r="Y1076" s="4"/>
      <c r="Z1076" s="28"/>
      <c r="AA1076" s="77">
        <f>COUNTIF([3]经验升级表!$C:$C,"&lt;="&amp;SUMIFS($AB$4:AB1076,$C$4:C1076,C1076))</f>
        <v>0</v>
      </c>
      <c r="AB1076" s="77">
        <f>IFERROR(INDEX([1]怪物表!$U:$U,MATCH(G1076,[1]怪物表!$A:$A,0),1)*S1076/U1076,0)*AC1076</f>
        <v>0</v>
      </c>
      <c r="AC1076" s="77">
        <f t="shared" si="148"/>
        <v>30</v>
      </c>
      <c r="AD1076" s="77">
        <f>IFERROR(INDEX([1]怪物表!$J:$J,MATCH(G1076,[1]怪物表!$A:$A,0),1),0)*AE1076</f>
        <v>120</v>
      </c>
      <c r="AE1076" s="77">
        <f t="shared" si="149"/>
        <v>120</v>
      </c>
    </row>
    <row r="1077" spans="1:46" x14ac:dyDescent="0.45">
      <c r="A1077" s="4"/>
      <c r="B1077" s="7">
        <v>303901</v>
      </c>
      <c r="C1077" s="6" t="s">
        <v>149</v>
      </c>
      <c r="D1077" s="4" t="s">
        <v>142</v>
      </c>
      <c r="E1077" s="7"/>
      <c r="F1077" s="4">
        <v>0</v>
      </c>
      <c r="G1077" s="4"/>
      <c r="H1077" s="8" t="str">
        <f>IF(G1077="","",INDEX([1]怪物表!$C:$C,MATCH(G1077,[1]怪物表!$A:$A,0)))</f>
        <v/>
      </c>
      <c r="I1077" s="4"/>
      <c r="J1077" s="4" t="str">
        <f>IF(I1077="","",INDEX([1]怪物阵型表!$B:$B,MATCH(I1077,[1]怪物阵型表!$A:$A,0)))</f>
        <v/>
      </c>
      <c r="K1077" s="4"/>
      <c r="L1077" s="4"/>
      <c r="M1077" s="4"/>
      <c r="N1077" s="4">
        <v>4</v>
      </c>
      <c r="O1077" s="4" t="str">
        <f>IF(N1077="","",INDEX([2]物品表!$B:$B,MATCH(N1077,[2]物品表!$A:$A,0)))</f>
        <v>Survivor_Item_3</v>
      </c>
      <c r="P1077" s="4"/>
      <c r="Q1077" s="7" t="s">
        <v>302</v>
      </c>
      <c r="R1077" s="7" t="s">
        <v>29</v>
      </c>
      <c r="S1077" s="9">
        <v>8</v>
      </c>
      <c r="T1077" s="4"/>
      <c r="U1077" s="9">
        <v>0</v>
      </c>
      <c r="V1077" s="4" t="str">
        <f t="shared" si="150"/>
        <v/>
      </c>
      <c r="W1077" s="4"/>
      <c r="X1077" s="4"/>
      <c r="Y1077" s="4"/>
      <c r="Z1077" s="28"/>
      <c r="AA1077" s="77">
        <f>COUNTIF([3]经验升级表!$C:$C,"&lt;="&amp;SUMIFS($AB$4:AB1077,$C$4:C1077,C1077))</f>
        <v>0</v>
      </c>
      <c r="AB1077" s="77">
        <f>IFERROR(INDEX([1]怪物表!$U:$U,MATCH(G1077,[1]怪物表!$A:$A,0),1)*S1077/U1077,0)*AC1077</f>
        <v>0</v>
      </c>
      <c r="AC1077" s="77">
        <f t="shared" si="148"/>
        <v>1</v>
      </c>
      <c r="AD1077" s="77">
        <f>IFERROR(INDEX([1]怪物表!$J:$J,MATCH(G1077,[1]怪物表!$A:$A,0),1),0)*AE1077</f>
        <v>0</v>
      </c>
      <c r="AE1077" s="77">
        <f t="shared" si="149"/>
        <v>0</v>
      </c>
    </row>
    <row r="1078" spans="1:46" x14ac:dyDescent="0.45">
      <c r="A1078" s="4"/>
      <c r="B1078" s="7">
        <v>303902</v>
      </c>
      <c r="C1078" s="6" t="s">
        <v>149</v>
      </c>
      <c r="D1078" s="4" t="s">
        <v>47</v>
      </c>
      <c r="E1078" s="7"/>
      <c r="F1078" s="4" t="s">
        <v>117</v>
      </c>
      <c r="G1078" s="4"/>
      <c r="H1078" s="8" t="str">
        <f>IF(G1078="","",INDEX([1]怪物表!$C:$C,MATCH(G1078,[1]怪物表!$A:$A,0)))</f>
        <v/>
      </c>
      <c r="I1078" s="4"/>
      <c r="J1078" s="4" t="str">
        <f>IF(I1078="","",INDEX([1]怪物阵型表!$B:$B,MATCH(I1078,[1]怪物阵型表!$A:$A,0)))</f>
        <v/>
      </c>
      <c r="K1078" s="4"/>
      <c r="L1078" s="4"/>
      <c r="M1078" s="4"/>
      <c r="N1078" s="4">
        <v>17</v>
      </c>
      <c r="O1078" s="4" t="str">
        <f>IF(N1078="","",INDEX([2]物品表!$B:$B,MATCH(N1078,[2]物品表!$A:$A,0)))</f>
        <v>Survivor_Item_8</v>
      </c>
      <c r="P1078" s="4"/>
      <c r="Q1078" s="7" t="s">
        <v>107</v>
      </c>
      <c r="R1078" s="7" t="s">
        <v>29</v>
      </c>
      <c r="S1078" s="9">
        <v>1</v>
      </c>
      <c r="T1078" s="4"/>
      <c r="U1078" s="9">
        <v>16</v>
      </c>
      <c r="V1078" s="4" t="str">
        <f t="shared" si="150"/>
        <v/>
      </c>
      <c r="W1078" s="4"/>
      <c r="X1078" s="4"/>
      <c r="Y1078" s="4"/>
      <c r="Z1078" s="28"/>
      <c r="AA1078" s="77">
        <f>COUNTIF([3]经验升级表!$C:$C,"&lt;="&amp;SUMIFS($AB$4:AB1078,$C$4:C1078,C1078))</f>
        <v>0</v>
      </c>
      <c r="AB1078" s="77">
        <f>IFERROR(INDEX([1]怪物表!$U:$U,MATCH(G1078,[1]怪物表!$A:$A,0),1)*S1078/U1078,0)*AC1078</f>
        <v>0</v>
      </c>
      <c r="AC1078" s="77">
        <f t="shared" si="148"/>
        <v>270</v>
      </c>
      <c r="AD1078" s="77">
        <f>IFERROR(INDEX([1]怪物表!$J:$J,MATCH(G1078,[1]怪物表!$A:$A,0),1),0)*AE1078</f>
        <v>0</v>
      </c>
      <c r="AE1078" s="77">
        <f t="shared" si="149"/>
        <v>17</v>
      </c>
    </row>
    <row r="1079" spans="1:46" x14ac:dyDescent="0.45">
      <c r="A1079" s="4"/>
      <c r="B1079" s="7">
        <v>303903</v>
      </c>
      <c r="C1079" s="6" t="s">
        <v>149</v>
      </c>
      <c r="D1079" s="4" t="s">
        <v>51</v>
      </c>
      <c r="E1079" s="7"/>
      <c r="F1079" s="4" t="s">
        <v>118</v>
      </c>
      <c r="G1079" s="4"/>
      <c r="H1079" s="8" t="str">
        <f>IF(G1079="","",INDEX([1]怪物表!$C:$C,MATCH(G1079,[1]怪物表!$A:$A,0)))</f>
        <v/>
      </c>
      <c r="I1079" s="4"/>
      <c r="J1079" s="4" t="str">
        <f>IF(I1079="","",INDEX([1]怪物阵型表!$B:$B,MATCH(I1079,[1]怪物阵型表!$A:$A,0)))</f>
        <v/>
      </c>
      <c r="K1079" s="4"/>
      <c r="L1079" s="4"/>
      <c r="M1079" s="4"/>
      <c r="N1079" s="4">
        <v>3002</v>
      </c>
      <c r="O1079" s="4" t="str">
        <f>IF(N1079="","",INDEX([2]物品表!$B:$B,MATCH(N1079,[2]物品表!$A:$A,0)))</f>
        <v>Survivor_Item_8</v>
      </c>
      <c r="P1079" s="4"/>
      <c r="Q1079" s="7" t="s">
        <v>107</v>
      </c>
      <c r="R1079" s="7" t="s">
        <v>29</v>
      </c>
      <c r="S1079" s="9">
        <v>1</v>
      </c>
      <c r="T1079" s="4"/>
      <c r="U1079" s="9">
        <v>16</v>
      </c>
      <c r="V1079" s="4" t="str">
        <f t="shared" si="150"/>
        <v/>
      </c>
      <c r="W1079" s="4"/>
      <c r="X1079" s="4"/>
      <c r="Y1079" s="4"/>
      <c r="Z1079" s="28"/>
      <c r="AA1079" s="77">
        <f>COUNTIF([3]经验升级表!$C:$C,"&lt;="&amp;SUMIFS($AB$4:AB1079,$C$4:C1079,C1079))</f>
        <v>0</v>
      </c>
      <c r="AB1079" s="77">
        <f>IFERROR(INDEX([1]怪物表!$U:$U,MATCH(G1079,[1]怪物表!$A:$A,0),1)*S1079/U1079,0)*AC1079</f>
        <v>0</v>
      </c>
      <c r="AC1079" s="77">
        <f t="shared" si="148"/>
        <v>280</v>
      </c>
      <c r="AD1079" s="77">
        <f>IFERROR(INDEX([1]怪物表!$J:$J,MATCH(G1079,[1]怪物表!$A:$A,0),1),0)*AE1079</f>
        <v>0</v>
      </c>
      <c r="AE1079" s="77">
        <f t="shared" si="149"/>
        <v>18</v>
      </c>
    </row>
    <row r="1080" spans="1:46" s="44" customFormat="1" x14ac:dyDescent="0.45">
      <c r="A1080" s="15">
        <v>304</v>
      </c>
      <c r="B1080" s="16">
        <v>304001</v>
      </c>
      <c r="C1080" s="17" t="s">
        <v>154</v>
      </c>
      <c r="D1080" s="15" t="s">
        <v>125</v>
      </c>
      <c r="E1080" s="15">
        <v>5</v>
      </c>
      <c r="F1080" s="15">
        <v>0</v>
      </c>
      <c r="G1080" s="15">
        <f>IF(I1080="",SUMIFS([1]怪物表!$A:$A,[1]怪物表!$B:$B,C1080,[1]怪物表!$C:$C,D1080),"")</f>
        <v>130404</v>
      </c>
      <c r="H1080" s="18" t="str">
        <f>IF(G1080="","",INDEX([1]怪物表!$C:$C,MATCH(G1080,[1]怪物表!$A:$A,0)))</f>
        <v>小熊</v>
      </c>
      <c r="I1080" s="15"/>
      <c r="J1080" s="15" t="str">
        <f>IF(I1080="","",INDEX([1]怪物阵型表!$B:$B,MATCH(I1080,[1]怪物阵型表!$A:$A,0)))</f>
        <v/>
      </c>
      <c r="K1080" s="15"/>
      <c r="L1080" s="15"/>
      <c r="M1080" s="15"/>
      <c r="N1080" s="16"/>
      <c r="O1080" s="16" t="str">
        <f>IF(N1080="","",INDEX([2]物品表!$B:$B,MATCH(N1080,[2]物品表!$A:$A,0)))</f>
        <v/>
      </c>
      <c r="P1080" s="16"/>
      <c r="Q1080" s="16" t="s">
        <v>107</v>
      </c>
      <c r="R1080" s="16" t="s">
        <v>29</v>
      </c>
      <c r="S1080" s="19">
        <v>5</v>
      </c>
      <c r="T1080" s="15"/>
      <c r="U1080" s="19">
        <v>0</v>
      </c>
      <c r="V1080" s="15" t="str">
        <f t="shared" si="150"/>
        <v/>
      </c>
      <c r="W1080" s="15"/>
      <c r="X1080" s="15"/>
      <c r="Y1080" s="15"/>
      <c r="Z1080" s="76"/>
      <c r="AA1080" s="77">
        <f>COUNTIF([3]经验升级表!$C:$C,"&lt;="&amp;SUMIFS($AB$4:AB1080,$C$4:C1080,C1080))</f>
        <v>0</v>
      </c>
      <c r="AB1080" s="77">
        <f>IFERROR(INDEX([1]怪物表!$U:$U,MATCH(G1080,[1]怪物表!$A:$A,0),1)*S1080/U1080,0)*AC1080</f>
        <v>0</v>
      </c>
      <c r="AC1080" s="77">
        <f t="shared" si="148"/>
        <v>1</v>
      </c>
      <c r="AD1080" s="77">
        <f>IFERROR(INDEX([1]怪物表!$J:$J,MATCH(G1080,[1]怪物表!$A:$A,0),1),0)*AE1080</f>
        <v>0</v>
      </c>
      <c r="AE1080" s="77">
        <f t="shared" si="149"/>
        <v>0</v>
      </c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</row>
    <row r="1081" spans="1:46" x14ac:dyDescent="0.45">
      <c r="A1081" s="4"/>
      <c r="B1081" s="7">
        <v>304002</v>
      </c>
      <c r="C1081" s="6" t="s">
        <v>154</v>
      </c>
      <c r="D1081" s="4" t="s">
        <v>125</v>
      </c>
      <c r="E1081" s="4">
        <v>10</v>
      </c>
      <c r="F1081" s="4" t="s">
        <v>30</v>
      </c>
      <c r="G1081" s="4">
        <f>IF(I1081="",SUMIFS([1]怪物表!$A:$A,[1]怪物表!$B:$B,C1081,[1]怪物表!$C:$C,D1081),"")</f>
        <v>130404</v>
      </c>
      <c r="H1081" s="8" t="str">
        <f>IF(G1081="","",INDEX([1]怪物表!$C:$C,MATCH(G1081,[1]怪物表!$A:$A,0)))</f>
        <v>小熊</v>
      </c>
      <c r="I1081" s="4"/>
      <c r="J1081" s="4" t="str">
        <f>IF(I1081="","",INDEX([1]怪物阵型表!$B:$B,MATCH(I1081,[1]怪物阵型表!$A:$A,0)))</f>
        <v/>
      </c>
      <c r="K1081" s="4"/>
      <c r="L1081" s="4"/>
      <c r="M1081" s="4"/>
      <c r="N1081" s="4"/>
      <c r="O1081" s="4" t="str">
        <f>IF(N1081="","",INDEX([2]物品表!$B:$B,MATCH(N1081,[2]物品表!$A:$A,0)))</f>
        <v/>
      </c>
      <c r="P1081" s="4"/>
      <c r="Q1081" s="7" t="s">
        <v>31</v>
      </c>
      <c r="R1081" s="7" t="s">
        <v>29</v>
      </c>
      <c r="S1081" s="9">
        <f>INDEX('#怪物刷新配置索引'!$E:$E,MATCH(E1081&amp;"-"&amp;F1081,'#怪物刷新配置索引'!$D:$D,0),1)</f>
        <v>1</v>
      </c>
      <c r="T1081" s="4"/>
      <c r="U1081" s="9">
        <f>INDEX('#怪物刷新配置索引'!$F:$F,MATCH(E1081&amp;"-"&amp;F1081,'#怪物刷新配置索引'!$D:$D,0),1)</f>
        <v>3</v>
      </c>
      <c r="V1081" s="4" t="str">
        <f t="shared" si="150"/>
        <v/>
      </c>
      <c r="W1081" s="4"/>
      <c r="X1081" s="4"/>
      <c r="Y1081" s="4"/>
      <c r="Z1081" s="28"/>
      <c r="AA1081" s="77">
        <f>COUNTIF([3]经验升级表!$C:$C,"&lt;="&amp;SUMIFS($AB$4:AB1081,$C$4:C1081,C1081))</f>
        <v>0</v>
      </c>
      <c r="AB1081" s="77">
        <f>IFERROR(INDEX([1]怪物表!$U:$U,MATCH(G1081,[1]怪物表!$A:$A,0),1)*S1081/U1081,0)*AC1081</f>
        <v>0</v>
      </c>
      <c r="AC1081" s="77">
        <f t="shared" si="148"/>
        <v>30</v>
      </c>
      <c r="AD1081" s="77">
        <f>IFERROR(INDEX([1]怪物表!$J:$J,MATCH(G1081,[1]怪物表!$A:$A,0),1),0)*AE1081</f>
        <v>10</v>
      </c>
      <c r="AE1081" s="77">
        <f t="shared" si="149"/>
        <v>10</v>
      </c>
    </row>
    <row r="1082" spans="1:46" x14ac:dyDescent="0.45">
      <c r="A1082" s="4"/>
      <c r="B1082" s="7">
        <v>304003</v>
      </c>
      <c r="C1082" s="6" t="s">
        <v>154</v>
      </c>
      <c r="D1082" s="4" t="s">
        <v>125</v>
      </c>
      <c r="E1082" s="4">
        <v>20</v>
      </c>
      <c r="F1082" s="4" t="s">
        <v>30</v>
      </c>
      <c r="G1082" s="4">
        <f>IF(I1082="",SUMIFS([1]怪物表!$A:$A,[1]怪物表!$B:$B,C1082,[1]怪物表!$C:$C,D1082),"")</f>
        <v>130404</v>
      </c>
      <c r="H1082" s="8" t="str">
        <f>IF(G1082="","",INDEX([1]怪物表!$C:$C,MATCH(G1082,[1]怪物表!$A:$A,0)))</f>
        <v>小熊</v>
      </c>
      <c r="I1082" s="4"/>
      <c r="J1082" s="4" t="str">
        <f>IF(I1082="","",INDEX([1]怪物阵型表!$B:$B,MATCH(I1082,[1]怪物阵型表!$A:$A,0)))</f>
        <v/>
      </c>
      <c r="K1082" s="4"/>
      <c r="L1082" s="4"/>
      <c r="M1082" s="4"/>
      <c r="N1082" s="4"/>
      <c r="O1082" s="4" t="str">
        <f>IF(N1082="","",INDEX([2]物品表!$B:$B,MATCH(N1082,[2]物品表!$A:$A,0)))</f>
        <v/>
      </c>
      <c r="P1082" s="4"/>
      <c r="Q1082" s="7" t="s">
        <v>31</v>
      </c>
      <c r="R1082" s="7" t="s">
        <v>29</v>
      </c>
      <c r="S1082" s="9">
        <f>INDEX('#怪物刷新配置索引'!$E:$E,MATCH(E1082&amp;"-"&amp;F1082,'#怪物刷新配置索引'!$D:$D,0),1)</f>
        <v>2</v>
      </c>
      <c r="T1082" s="4"/>
      <c r="U1082" s="9">
        <f>INDEX('#怪物刷新配置索引'!$F:$F,MATCH(E1082&amp;"-"&amp;F1082,'#怪物刷新配置索引'!$D:$D,0),1)</f>
        <v>3</v>
      </c>
      <c r="V1082" s="4" t="str">
        <f t="shared" si="150"/>
        <v/>
      </c>
      <c r="W1082" s="4"/>
      <c r="X1082" s="4"/>
      <c r="Y1082" s="4"/>
      <c r="Z1082" s="28"/>
      <c r="AA1082" s="77">
        <f>COUNTIF([3]经验升级表!$C:$C,"&lt;="&amp;SUMIFS($AB$4:AB1082,$C$4:C1082,C1082))</f>
        <v>0</v>
      </c>
      <c r="AB1082" s="77">
        <f>IFERROR(INDEX([1]怪物表!$U:$U,MATCH(G1082,[1]怪物表!$A:$A,0),1)*S1082/U1082,0)*AC1082</f>
        <v>0</v>
      </c>
      <c r="AC1082" s="77">
        <f t="shared" si="148"/>
        <v>30</v>
      </c>
      <c r="AD1082" s="77">
        <f>IFERROR(INDEX([1]怪物表!$J:$J,MATCH(G1082,[1]怪物表!$A:$A,0),1),0)*AE1082</f>
        <v>20</v>
      </c>
      <c r="AE1082" s="77">
        <f t="shared" si="149"/>
        <v>20</v>
      </c>
    </row>
    <row r="1083" spans="1:46" x14ac:dyDescent="0.45">
      <c r="A1083" s="4"/>
      <c r="B1083" s="7">
        <v>304004</v>
      </c>
      <c r="C1083" s="6" t="s">
        <v>154</v>
      </c>
      <c r="D1083" s="4" t="s">
        <v>125</v>
      </c>
      <c r="E1083" s="4">
        <v>20</v>
      </c>
      <c r="F1083" s="4" t="s">
        <v>43</v>
      </c>
      <c r="G1083" s="4">
        <f>IF(I1083="",SUMIFS([1]怪物表!$A:$A,[1]怪物表!$B:$B,C1083,[1]怪物表!$C:$C,D1083),"")</f>
        <v>130404</v>
      </c>
      <c r="H1083" s="8" t="str">
        <f>IF(G1083="","",INDEX([1]怪物表!$C:$C,MATCH(G1083,[1]怪物表!$A:$A,0)))</f>
        <v>小熊</v>
      </c>
      <c r="I1083" s="4"/>
      <c r="J1083" s="4" t="str">
        <f>IF(I1083="","",INDEX([1]怪物阵型表!$B:$B,MATCH(I1083,[1]怪物阵型表!$A:$A,0)))</f>
        <v/>
      </c>
      <c r="K1083" s="4"/>
      <c r="L1083" s="4"/>
      <c r="M1083" s="4"/>
      <c r="N1083" s="4"/>
      <c r="O1083" s="4" t="str">
        <f>IF(N1083="","",INDEX([2]物品表!$B:$B,MATCH(N1083,[2]物品表!$A:$A,0)))</f>
        <v/>
      </c>
      <c r="P1083" s="4"/>
      <c r="Q1083" s="7" t="s">
        <v>31</v>
      </c>
      <c r="R1083" s="7" t="s">
        <v>29</v>
      </c>
      <c r="S1083" s="9">
        <f>INDEX('#怪物刷新配置索引'!$E:$E,MATCH(E1083&amp;"-"&amp;F1083,'#怪物刷新配置索引'!$D:$D,0),1)</f>
        <v>2</v>
      </c>
      <c r="T1083" s="4"/>
      <c r="U1083" s="9">
        <f>INDEX('#怪物刷新配置索引'!$F:$F,MATCH(E1083&amp;"-"&amp;F1083,'#怪物刷新配置索引'!$D:$D,0),1)</f>
        <v>3</v>
      </c>
      <c r="V1083" s="4" t="str">
        <f t="shared" si="150"/>
        <v/>
      </c>
      <c r="W1083" s="4"/>
      <c r="X1083" s="4"/>
      <c r="Y1083" s="4"/>
      <c r="Z1083" s="28"/>
      <c r="AA1083" s="77">
        <f>COUNTIF([3]经验升级表!$C:$C,"&lt;="&amp;SUMIFS($AB$4:AB1083,$C$4:C1083,C1083))</f>
        <v>0</v>
      </c>
      <c r="AB1083" s="77">
        <f>IFERROR(INDEX([1]怪物表!$U:$U,MATCH(G1083,[1]怪物表!$A:$A,0),1)*S1083/U1083,0)*AC1083</f>
        <v>0</v>
      </c>
      <c r="AC1083" s="77">
        <f t="shared" si="148"/>
        <v>30</v>
      </c>
      <c r="AD1083" s="77">
        <f>IFERROR(INDEX([1]怪物表!$J:$J,MATCH(G1083,[1]怪物表!$A:$A,0),1),0)*AE1083</f>
        <v>20</v>
      </c>
      <c r="AE1083" s="77">
        <f t="shared" si="149"/>
        <v>20</v>
      </c>
    </row>
    <row r="1084" spans="1:46" x14ac:dyDescent="0.45">
      <c r="A1084" s="4"/>
      <c r="B1084" s="7">
        <v>304005</v>
      </c>
      <c r="C1084" s="6" t="s">
        <v>154</v>
      </c>
      <c r="D1084" s="4" t="s">
        <v>125</v>
      </c>
      <c r="E1084" s="4">
        <v>20</v>
      </c>
      <c r="F1084" s="4" t="s">
        <v>43</v>
      </c>
      <c r="G1084" s="4">
        <f>IF(I1084="",SUMIFS([1]怪物表!$A:$A,[1]怪物表!$B:$B,C1084,[1]怪物表!$C:$C,D1084),"")</f>
        <v>130404</v>
      </c>
      <c r="H1084" s="8" t="str">
        <f>IF(G1084="","",INDEX([1]怪物表!$C:$C,MATCH(G1084,[1]怪物表!$A:$A,0)))</f>
        <v>小熊</v>
      </c>
      <c r="I1084" s="4"/>
      <c r="J1084" s="4" t="str">
        <f>IF(I1084="","",INDEX([1]怪物阵型表!$B:$B,MATCH(I1084,[1]怪物阵型表!$A:$A,0)))</f>
        <v/>
      </c>
      <c r="K1084" s="4"/>
      <c r="L1084" s="4"/>
      <c r="M1084" s="4"/>
      <c r="N1084" s="4"/>
      <c r="O1084" s="4" t="str">
        <f>IF(N1084="","",INDEX([2]物品表!$B:$B,MATCH(N1084,[2]物品表!$A:$A,0)))</f>
        <v/>
      </c>
      <c r="P1084" s="4"/>
      <c r="Q1084" s="7" t="s">
        <v>31</v>
      </c>
      <c r="R1084" s="7" t="s">
        <v>29</v>
      </c>
      <c r="S1084" s="9">
        <f>INDEX('#怪物刷新配置索引'!$E:$E,MATCH(E1084&amp;"-"&amp;F1084,'#怪物刷新配置索引'!$D:$D,0),1)</f>
        <v>2</v>
      </c>
      <c r="T1084" s="4"/>
      <c r="U1084" s="9">
        <f>INDEX('#怪物刷新配置索引'!$F:$F,MATCH(E1084&amp;"-"&amp;F1084,'#怪物刷新配置索引'!$D:$D,0),1)</f>
        <v>3</v>
      </c>
      <c r="V1084" s="4" t="str">
        <f t="shared" si="150"/>
        <v/>
      </c>
      <c r="W1084" s="4"/>
      <c r="X1084" s="4"/>
      <c r="Y1084" s="4"/>
      <c r="Z1084" s="28"/>
      <c r="AA1084" s="77">
        <f>COUNTIF([3]经验升级表!$C:$C,"&lt;="&amp;SUMIFS($AB$4:AB1084,$C$4:C1084,C1084))</f>
        <v>0</v>
      </c>
      <c r="AB1084" s="77">
        <f>IFERROR(INDEX([1]怪物表!$U:$U,MATCH(G1084,[1]怪物表!$A:$A,0),1)*S1084/U1084,0)*AC1084</f>
        <v>0</v>
      </c>
      <c r="AC1084" s="77">
        <f t="shared" si="148"/>
        <v>30</v>
      </c>
      <c r="AD1084" s="77">
        <f>IFERROR(INDEX([1]怪物表!$J:$J,MATCH(G1084,[1]怪物表!$A:$A,0),1),0)*AE1084</f>
        <v>20</v>
      </c>
      <c r="AE1084" s="77">
        <f t="shared" si="149"/>
        <v>20</v>
      </c>
    </row>
    <row r="1085" spans="1:46" x14ac:dyDescent="0.45">
      <c r="A1085" s="4"/>
      <c r="B1085" s="7">
        <v>304006</v>
      </c>
      <c r="C1085" s="6" t="s">
        <v>154</v>
      </c>
      <c r="D1085" s="4" t="s">
        <v>137</v>
      </c>
      <c r="E1085" s="4">
        <v>20</v>
      </c>
      <c r="F1085" s="4" t="s">
        <v>43</v>
      </c>
      <c r="G1085" s="4">
        <f>IF(I1085="",SUMIFS([1]怪物表!$A:$A,[1]怪物表!$B:$B,C1085,[1]怪物表!$C:$C,D1085),"")</f>
        <v>130407</v>
      </c>
      <c r="H1085" s="8" t="str">
        <f>IF(G1085="","",INDEX([1]怪物表!$C:$C,MATCH(G1085,[1]怪物表!$A:$A,0)))</f>
        <v>鳄鱼</v>
      </c>
      <c r="I1085" s="4"/>
      <c r="J1085" s="4" t="str">
        <f>IF(I1085="","",INDEX([1]怪物阵型表!$B:$B,MATCH(I1085,[1]怪物阵型表!$A:$A,0)))</f>
        <v/>
      </c>
      <c r="K1085" s="4"/>
      <c r="L1085" s="4"/>
      <c r="M1085" s="4"/>
      <c r="N1085" s="4"/>
      <c r="O1085" s="4" t="str">
        <f>IF(N1085="","",INDEX([2]物品表!$B:$B,MATCH(N1085,[2]物品表!$A:$A,0)))</f>
        <v/>
      </c>
      <c r="P1085" s="4"/>
      <c r="Q1085" s="7" t="s">
        <v>31</v>
      </c>
      <c r="R1085" s="7" t="s">
        <v>29</v>
      </c>
      <c r="S1085" s="9">
        <f>INDEX('#怪物刷新配置索引'!$E:$E,MATCH(E1085&amp;"-"&amp;F1085,'#怪物刷新配置索引'!$D:$D,0),1)</f>
        <v>2</v>
      </c>
      <c r="T1085" s="4"/>
      <c r="U1085" s="9">
        <f>INDEX('#怪物刷新配置索引'!$F:$F,MATCH(E1085&amp;"-"&amp;F1085,'#怪物刷新配置索引'!$D:$D,0),1)</f>
        <v>3</v>
      </c>
      <c r="V1085" s="4" t="str">
        <f t="shared" si="150"/>
        <v/>
      </c>
      <c r="W1085" s="4"/>
      <c r="X1085" s="4"/>
      <c r="Y1085" s="4"/>
      <c r="Z1085" s="28"/>
      <c r="AA1085" s="77">
        <f>COUNTIF([3]经验升级表!$C:$C,"&lt;="&amp;SUMIFS($AB$4:AB1085,$C$4:C1085,C1085))</f>
        <v>0</v>
      </c>
      <c r="AB1085" s="77">
        <f>IFERROR(INDEX([1]怪物表!$U:$U,MATCH(G1085,[1]怪物表!$A:$A,0),1)*S1085/U1085,0)*AC1085</f>
        <v>0</v>
      </c>
      <c r="AC1085" s="77">
        <f t="shared" si="148"/>
        <v>30</v>
      </c>
      <c r="AD1085" s="77">
        <f>IFERROR(INDEX([1]怪物表!$J:$J,MATCH(G1085,[1]怪物表!$A:$A,0),1),0)*AE1085</f>
        <v>20</v>
      </c>
      <c r="AE1085" s="77">
        <f t="shared" si="149"/>
        <v>20</v>
      </c>
    </row>
    <row r="1086" spans="1:46" s="46" customFormat="1" x14ac:dyDescent="0.45">
      <c r="A1086" s="20"/>
      <c r="B1086" s="21">
        <v>304007</v>
      </c>
      <c r="C1086" s="22" t="s">
        <v>154</v>
      </c>
      <c r="D1086" s="20" t="s">
        <v>139</v>
      </c>
      <c r="E1086" s="21"/>
      <c r="F1086" s="20">
        <v>60</v>
      </c>
      <c r="G1086" s="20">
        <f>IF(I1086="",SUMIFS([1]怪物表!$A:$A,[1]怪物表!$B:$B,C1086,[1]怪物表!$C:$C,D1086),"")</f>
        <v>130410</v>
      </c>
      <c r="H1086" s="23" t="str">
        <f>IF(G1086="","",INDEX([1]怪物表!$C:$C,MATCH(G1086,[1]怪物表!$A:$A,0)))</f>
        <v>斗兽场监管员</v>
      </c>
      <c r="I1086" s="20" t="s">
        <v>54</v>
      </c>
      <c r="J1086" s="20" t="str">
        <f>IF(I1086="","",INDEX([1]怪物阵型表!$B:$B,MATCH(I1086,[1]怪物阵型表!$A:$A,0)))</f>
        <v/>
      </c>
      <c r="K1086" s="20"/>
      <c r="L1086" s="20"/>
      <c r="M1086" s="20"/>
      <c r="N1086" s="20"/>
      <c r="O1086" s="20" t="str">
        <f>IF(N1086="","",INDEX([2]物品表!$B:$B,MATCH(N1086,[2]物品表!$A:$A,0)))</f>
        <v/>
      </c>
      <c r="P1086" s="20"/>
      <c r="Q1086" s="21" t="s">
        <v>120</v>
      </c>
      <c r="R1086" s="21" t="s">
        <v>29</v>
      </c>
      <c r="S1086" s="24">
        <v>1</v>
      </c>
      <c r="T1086" s="20"/>
      <c r="U1086" s="24">
        <v>0</v>
      </c>
      <c r="V1086" s="20" t="str">
        <f>IF(W1086=1,"TID_Survivor_Notice_Occur_2",IF(W1086=2,"TID_Survivor_Notice_Occur_1",""))</f>
        <v/>
      </c>
      <c r="W1086" s="20"/>
      <c r="X1086" s="20"/>
      <c r="Y1086" s="20"/>
      <c r="Z1086" s="79"/>
      <c r="AA1086" s="77">
        <f>COUNTIF([3]经验升级表!$C:$C,"&lt;="&amp;SUMIFS($AB$4:AB1086,$C$4:C1086,C1086))</f>
        <v>0</v>
      </c>
      <c r="AB1086" s="77">
        <f>IFERROR(INDEX([1]怪物表!$U:$U,MATCH(G1086,[1]怪物表!$A:$A,0),1)*S1086/U1086,0)*AC1086</f>
        <v>0</v>
      </c>
      <c r="AC1086" s="77">
        <f t="shared" si="148"/>
        <v>1</v>
      </c>
      <c r="AD1086" s="77">
        <f>IFERROR(INDEX([1]怪物表!$J:$J,MATCH(G1086,[1]怪物表!$A:$A,0),1),0)*AE1086</f>
        <v>0</v>
      </c>
      <c r="AE1086" s="77">
        <f t="shared" si="149"/>
        <v>0</v>
      </c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</row>
    <row r="1087" spans="1:46" x14ac:dyDescent="0.45">
      <c r="A1087" s="4"/>
      <c r="B1087" s="7">
        <v>304008</v>
      </c>
      <c r="C1087" s="6" t="s">
        <v>154</v>
      </c>
      <c r="D1087" s="4" t="s">
        <v>122</v>
      </c>
      <c r="E1087" s="4">
        <v>30</v>
      </c>
      <c r="F1087" s="4" t="s">
        <v>32</v>
      </c>
      <c r="G1087" s="4">
        <f>IF(I1087="",SUMIFS([1]怪物表!$A:$A,[1]怪物表!$B:$B,C1087,[1]怪物表!$C:$C,D1087),"")</f>
        <v>130402</v>
      </c>
      <c r="H1087" s="8" t="str">
        <f>IF(G1087="","",INDEX([1]怪物表!$C:$C,MATCH(G1087,[1]怪物表!$A:$A,0)))</f>
        <v>小狼</v>
      </c>
      <c r="I1087" s="4"/>
      <c r="J1087" s="4" t="str">
        <f>IF(I1087="","",INDEX([1]怪物阵型表!$B:$B,MATCH(I1087,[1]怪物阵型表!$A:$A,0)))</f>
        <v/>
      </c>
      <c r="K1087" s="4"/>
      <c r="L1087" s="4"/>
      <c r="M1087" s="4"/>
      <c r="N1087" s="4"/>
      <c r="O1087" s="4" t="str">
        <f>IF(N1087="","",INDEX([2]物品表!$B:$B,MATCH(N1087,[2]物品表!$A:$A,0)))</f>
        <v/>
      </c>
      <c r="P1087" s="4"/>
      <c r="Q1087" s="7" t="s">
        <v>31</v>
      </c>
      <c r="R1087" s="7" t="s">
        <v>29</v>
      </c>
      <c r="S1087" s="9">
        <f>INDEX('#怪物刷新配置索引'!$E:$E,MATCH(E1087&amp;"-"&amp;F1087,'#怪物刷新配置索引'!$D:$D,0),1)</f>
        <v>2</v>
      </c>
      <c r="T1087" s="4"/>
      <c r="U1087" s="9">
        <f>INDEX('#怪物刷新配置索引'!$F:$F,MATCH(E1087&amp;"-"&amp;F1087,'#怪物刷新配置索引'!$D:$D,0),1)</f>
        <v>2</v>
      </c>
      <c r="V1087" s="4" t="str">
        <f t="shared" si="150"/>
        <v/>
      </c>
      <c r="W1087" s="4"/>
      <c r="X1087" s="4"/>
      <c r="Y1087" s="4"/>
      <c r="Z1087" s="28"/>
      <c r="AA1087" s="77">
        <f>COUNTIF([3]经验升级表!$C:$C,"&lt;="&amp;SUMIFS($AB$4:AB1087,$C$4:C1087,C1087))</f>
        <v>0</v>
      </c>
      <c r="AB1087" s="77">
        <f>IFERROR(INDEX([1]怪物表!$U:$U,MATCH(G1087,[1]怪物表!$A:$A,0),1)*S1087/U1087,0)*AC1087</f>
        <v>0</v>
      </c>
      <c r="AC1087" s="77">
        <f t="shared" si="148"/>
        <v>30</v>
      </c>
      <c r="AD1087" s="77">
        <f>IFERROR(INDEX([1]怪物表!$J:$J,MATCH(G1087,[1]怪物表!$A:$A,0),1),0)*AE1087</f>
        <v>30</v>
      </c>
      <c r="AE1087" s="77">
        <f t="shared" si="149"/>
        <v>30</v>
      </c>
    </row>
    <row r="1088" spans="1:46" x14ac:dyDescent="0.45">
      <c r="A1088" s="4"/>
      <c r="B1088" s="7">
        <v>304009</v>
      </c>
      <c r="C1088" s="6" t="s">
        <v>154</v>
      </c>
      <c r="D1088" s="4" t="s">
        <v>122</v>
      </c>
      <c r="E1088" s="4">
        <v>30</v>
      </c>
      <c r="F1088" s="4" t="s">
        <v>32</v>
      </c>
      <c r="G1088" s="4">
        <f>IF(I1088="",SUMIFS([1]怪物表!$A:$A,[1]怪物表!$B:$B,C1088,[1]怪物表!$C:$C,D1088),"")</f>
        <v>130402</v>
      </c>
      <c r="H1088" s="8" t="str">
        <f>IF(G1088="","",INDEX([1]怪物表!$C:$C,MATCH(G1088,[1]怪物表!$A:$A,0)))</f>
        <v>小狼</v>
      </c>
      <c r="I1088" s="4"/>
      <c r="J1088" s="4" t="str">
        <f>IF(I1088="","",INDEX([1]怪物阵型表!$B:$B,MATCH(I1088,[1]怪物阵型表!$A:$A,0)))</f>
        <v/>
      </c>
      <c r="K1088" s="4"/>
      <c r="L1088" s="4"/>
      <c r="M1088" s="4"/>
      <c r="N1088" s="4"/>
      <c r="O1088" s="4" t="str">
        <f>IF(N1088="","",INDEX([2]物品表!$B:$B,MATCH(N1088,[2]物品表!$A:$A,0)))</f>
        <v/>
      </c>
      <c r="P1088" s="4"/>
      <c r="Q1088" s="7" t="s">
        <v>31</v>
      </c>
      <c r="R1088" s="7" t="s">
        <v>29</v>
      </c>
      <c r="S1088" s="9">
        <f>INDEX('#怪物刷新配置索引'!$E:$E,MATCH(E1088&amp;"-"&amp;F1088,'#怪物刷新配置索引'!$D:$D,0),1)</f>
        <v>2</v>
      </c>
      <c r="T1088" s="4"/>
      <c r="U1088" s="9">
        <f>INDEX('#怪物刷新配置索引'!$F:$F,MATCH(E1088&amp;"-"&amp;F1088,'#怪物刷新配置索引'!$D:$D,0),1)</f>
        <v>2</v>
      </c>
      <c r="V1088" s="4" t="str">
        <f t="shared" si="150"/>
        <v/>
      </c>
      <c r="W1088" s="4"/>
      <c r="X1088" s="4"/>
      <c r="Y1088" s="4"/>
      <c r="Z1088" s="28"/>
      <c r="AA1088" s="77">
        <f>COUNTIF([3]经验升级表!$C:$C,"&lt;="&amp;SUMIFS($AB$4:AB1088,$C$4:C1088,C1088))</f>
        <v>0</v>
      </c>
      <c r="AB1088" s="77">
        <f>IFERROR(INDEX([1]怪物表!$U:$U,MATCH(G1088,[1]怪物表!$A:$A,0),1)*S1088/U1088,0)*AC1088</f>
        <v>0</v>
      </c>
      <c r="AC1088" s="77">
        <f t="shared" si="148"/>
        <v>30</v>
      </c>
      <c r="AD1088" s="77">
        <f>IFERROR(INDEX([1]怪物表!$J:$J,MATCH(G1088,[1]怪物表!$A:$A,0),1),0)*AE1088</f>
        <v>30</v>
      </c>
      <c r="AE1088" s="77">
        <f t="shared" si="149"/>
        <v>30</v>
      </c>
    </row>
    <row r="1089" spans="1:46" x14ac:dyDescent="0.45">
      <c r="A1089" s="4"/>
      <c r="B1089" s="7">
        <v>304010</v>
      </c>
      <c r="C1089" s="6" t="s">
        <v>154</v>
      </c>
      <c r="D1089" s="4" t="s">
        <v>122</v>
      </c>
      <c r="E1089" s="4">
        <v>30</v>
      </c>
      <c r="F1089" s="4" t="s">
        <v>32</v>
      </c>
      <c r="G1089" s="4">
        <f>IF(I1089="",SUMIFS([1]怪物表!$A:$A,[1]怪物表!$B:$B,C1089,[1]怪物表!$C:$C,D1089),"")</f>
        <v>130402</v>
      </c>
      <c r="H1089" s="8" t="str">
        <f>IF(G1089="","",INDEX([1]怪物表!$C:$C,MATCH(G1089,[1]怪物表!$A:$A,0)))</f>
        <v>小狼</v>
      </c>
      <c r="I1089" s="4"/>
      <c r="J1089" s="4" t="str">
        <f>IF(I1089="","",INDEX([1]怪物阵型表!$B:$B,MATCH(I1089,[1]怪物阵型表!$A:$A,0)))</f>
        <v/>
      </c>
      <c r="K1089" s="4"/>
      <c r="L1089" s="4"/>
      <c r="M1089" s="4"/>
      <c r="N1089" s="4"/>
      <c r="O1089" s="4" t="str">
        <f>IF(N1089="","",INDEX([2]物品表!$B:$B,MATCH(N1089,[2]物品表!$A:$A,0)))</f>
        <v/>
      </c>
      <c r="P1089" s="4"/>
      <c r="Q1089" s="7" t="s">
        <v>31</v>
      </c>
      <c r="R1089" s="7" t="s">
        <v>29</v>
      </c>
      <c r="S1089" s="9">
        <f>INDEX('#怪物刷新配置索引'!$E:$E,MATCH(E1089&amp;"-"&amp;F1089,'#怪物刷新配置索引'!$D:$D,0),1)</f>
        <v>2</v>
      </c>
      <c r="T1089" s="4"/>
      <c r="U1089" s="9">
        <f>INDEX('#怪物刷新配置索引'!$F:$F,MATCH(E1089&amp;"-"&amp;F1089,'#怪物刷新配置索引'!$D:$D,0),1)</f>
        <v>2</v>
      </c>
      <c r="V1089" s="4" t="str">
        <f t="shared" si="150"/>
        <v/>
      </c>
      <c r="W1089" s="4"/>
      <c r="X1089" s="4"/>
      <c r="Y1089" s="4"/>
      <c r="Z1089" s="28"/>
      <c r="AA1089" s="77">
        <f>COUNTIF([3]经验升级表!$C:$C,"&lt;="&amp;SUMIFS($AB$4:AB1089,$C$4:C1089,C1089))</f>
        <v>0</v>
      </c>
      <c r="AB1089" s="77">
        <f>IFERROR(INDEX([1]怪物表!$U:$U,MATCH(G1089,[1]怪物表!$A:$A,0),1)*S1089/U1089,0)*AC1089</f>
        <v>0</v>
      </c>
      <c r="AC1089" s="77">
        <f t="shared" si="148"/>
        <v>30</v>
      </c>
      <c r="AD1089" s="77">
        <f>IFERROR(INDEX([1]怪物表!$J:$J,MATCH(G1089,[1]怪物表!$A:$A,0),1),0)*AE1089</f>
        <v>30</v>
      </c>
      <c r="AE1089" s="77">
        <f t="shared" si="149"/>
        <v>30</v>
      </c>
    </row>
    <row r="1090" spans="1:46" x14ac:dyDescent="0.45">
      <c r="A1090" s="4"/>
      <c r="B1090" s="7">
        <v>304011</v>
      </c>
      <c r="C1090" s="6" t="s">
        <v>154</v>
      </c>
      <c r="D1090" s="4" t="s">
        <v>123</v>
      </c>
      <c r="E1090" s="7">
        <v>10</v>
      </c>
      <c r="F1090" s="4" t="s">
        <v>32</v>
      </c>
      <c r="G1090" s="4">
        <f>IF(I1090="",SUMIFS([1]怪物表!$A:$A,[1]怪物表!$B:$B,C1090,[1]怪物表!$C:$C,D1090),"")</f>
        <v>130405</v>
      </c>
      <c r="H1090" s="8" t="str">
        <f>IF(G1090="","",INDEX([1]怪物表!$C:$C,MATCH(G1090,[1]怪物表!$A:$A,0)))</f>
        <v>弓兵1</v>
      </c>
      <c r="I1090" s="4"/>
      <c r="J1090" s="4" t="str">
        <f>IF(I1090="","",INDEX([1]怪物阵型表!$B:$B,MATCH(I1090,[1]怪物阵型表!$A:$A,0)))</f>
        <v/>
      </c>
      <c r="K1090" s="4"/>
      <c r="L1090" s="4"/>
      <c r="M1090" s="4"/>
      <c r="N1090" s="4"/>
      <c r="O1090" s="4" t="str">
        <f>IF(N1090="","",INDEX([2]物品表!$B:$B,MATCH(N1090,[2]物品表!$A:$A,0)))</f>
        <v/>
      </c>
      <c r="P1090" s="4"/>
      <c r="Q1090" s="7" t="s">
        <v>31</v>
      </c>
      <c r="R1090" s="7" t="s">
        <v>29</v>
      </c>
      <c r="S1090" s="9">
        <f>INDEX('#怪物刷新配置索引'!$E:$E,MATCH(E1090&amp;"-"&amp;F1090,'#怪物刷新配置索引'!$D:$D,0),1)</f>
        <v>1</v>
      </c>
      <c r="T1090" s="4"/>
      <c r="U1090" s="9">
        <f>INDEX('#怪物刷新配置索引'!$F:$F,MATCH(E1090&amp;"-"&amp;F1090,'#怪物刷新配置索引'!$D:$D,0),1)</f>
        <v>3</v>
      </c>
      <c r="V1090" s="4" t="str">
        <f t="shared" si="150"/>
        <v/>
      </c>
      <c r="W1090" s="4"/>
      <c r="X1090" s="4"/>
      <c r="Y1090" s="4"/>
      <c r="Z1090" s="28"/>
      <c r="AA1090" s="77">
        <f>COUNTIF([3]经验升级表!$C:$C,"&lt;="&amp;SUMIFS($AB$4:AB1090,$C$4:C1090,C1090))</f>
        <v>0</v>
      </c>
      <c r="AB1090" s="77">
        <f>IFERROR(INDEX([1]怪物表!$U:$U,MATCH(G1090,[1]怪物表!$A:$A,0),1)*S1090/U1090,0)*AC1090</f>
        <v>0</v>
      </c>
      <c r="AC1090" s="77">
        <f t="shared" si="148"/>
        <v>30</v>
      </c>
      <c r="AD1090" s="77">
        <f>IFERROR(INDEX([1]怪物表!$J:$J,MATCH(G1090,[1]怪物表!$A:$A,0),1),0)*AE1090</f>
        <v>10</v>
      </c>
      <c r="AE1090" s="77">
        <f t="shared" si="149"/>
        <v>10</v>
      </c>
    </row>
    <row r="1091" spans="1:46" x14ac:dyDescent="0.45">
      <c r="A1091" s="4"/>
      <c r="B1091" s="7">
        <v>304012</v>
      </c>
      <c r="C1091" s="6" t="s">
        <v>154</v>
      </c>
      <c r="D1091" s="4"/>
      <c r="E1091" s="7"/>
      <c r="F1091" s="4">
        <v>90</v>
      </c>
      <c r="G1091" s="4" t="str">
        <f>IF(I1091="",SUMIFS([1]怪物表!$A:$A,[1]怪物表!$B:$B,C1091,[1]怪物表!$C:$C,D1091),"")</f>
        <v/>
      </c>
      <c r="H1091" s="8" t="str">
        <f>IF(G1091="","",INDEX([1]怪物表!$C:$C,MATCH(G1091,[1]怪物表!$A:$A,0)))</f>
        <v/>
      </c>
      <c r="I1091" s="4">
        <v>300408</v>
      </c>
      <c r="J1091" s="4" t="str">
        <f>IF(I1091="","",INDEX([1]怪物阵型表!$B:$B,MATCH(I1091,[1]怪物阵型表!$A:$A,0)))</f>
        <v>怪物群阵型</v>
      </c>
      <c r="K1091" s="4"/>
      <c r="L1091" s="4"/>
      <c r="M1091" s="4"/>
      <c r="N1091" s="4"/>
      <c r="O1091" s="4" t="str">
        <f>IF(N1091="","",INDEX([2]物品表!$B:$B,MATCH(N1091,[2]物品表!$A:$A,0)))</f>
        <v/>
      </c>
      <c r="P1091" s="4"/>
      <c r="Q1091" s="7" t="s">
        <v>109</v>
      </c>
      <c r="R1091" s="7" t="s">
        <v>29</v>
      </c>
      <c r="S1091" s="9">
        <v>1</v>
      </c>
      <c r="T1091" s="4"/>
      <c r="U1091" s="9">
        <v>0</v>
      </c>
      <c r="V1091" s="4" t="str">
        <f t="shared" si="150"/>
        <v/>
      </c>
      <c r="W1091" s="4"/>
      <c r="X1091" s="4"/>
      <c r="Y1091" s="4"/>
      <c r="Z1091" s="28"/>
      <c r="AA1091" s="77">
        <f>COUNTIF([3]经验升级表!$C:$C,"&lt;="&amp;SUMIFS($AB$4:AB1091,$C$4:C1091,C1091))</f>
        <v>0</v>
      </c>
      <c r="AB1091" s="77">
        <f>IFERROR(INDEX([1]怪物表!$U:$U,MATCH(G1091,[1]怪物表!$A:$A,0),1)*S1091/U1091,0)*AC1091</f>
        <v>0</v>
      </c>
      <c r="AC1091" s="77">
        <f t="shared" si="148"/>
        <v>1</v>
      </c>
      <c r="AD1091" s="77">
        <f>IFERROR(INDEX([1]怪物表!$J:$J,MATCH(G1091,[1]怪物表!$A:$A,0),1),0)*AE1091</f>
        <v>0</v>
      </c>
      <c r="AE1091" s="77">
        <f t="shared" si="149"/>
        <v>0</v>
      </c>
    </row>
    <row r="1092" spans="1:46" x14ac:dyDescent="0.45">
      <c r="A1092" s="4"/>
      <c r="B1092" s="7">
        <v>304013</v>
      </c>
      <c r="C1092" s="6" t="s">
        <v>154</v>
      </c>
      <c r="D1092" s="4"/>
      <c r="E1092" s="7"/>
      <c r="F1092" s="4">
        <v>97</v>
      </c>
      <c r="G1092" s="4" t="str">
        <f>IF(I1092="",SUMIFS([1]怪物表!$A:$A,[1]怪物表!$B:$B,C1092,[1]怪物表!$C:$C,D1092),"")</f>
        <v/>
      </c>
      <c r="H1092" s="8" t="str">
        <f>IF(G1092="","",INDEX([1]怪物表!$C:$C,MATCH(G1092,[1]怪物表!$A:$A,0)))</f>
        <v/>
      </c>
      <c r="I1092" s="4">
        <v>300409</v>
      </c>
      <c r="J1092" s="4" t="str">
        <f>IF(I1092="","",INDEX([1]怪物阵型表!$B:$B,MATCH(I1092,[1]怪物阵型表!$A:$A,0)))</f>
        <v>怪物群阵型</v>
      </c>
      <c r="K1092" s="4"/>
      <c r="L1092" s="4"/>
      <c r="M1092" s="4"/>
      <c r="N1092" s="4"/>
      <c r="O1092" s="4" t="str">
        <f>IF(N1092="","",INDEX([2]物品表!$B:$B,MATCH(N1092,[2]物品表!$A:$A,0)))</f>
        <v/>
      </c>
      <c r="P1092" s="4"/>
      <c r="Q1092" s="7" t="s">
        <v>109</v>
      </c>
      <c r="R1092" s="7" t="s">
        <v>29</v>
      </c>
      <c r="S1092" s="9">
        <v>1</v>
      </c>
      <c r="T1092" s="4"/>
      <c r="U1092" s="9">
        <v>0</v>
      </c>
      <c r="V1092" s="4" t="str">
        <f t="shared" ref="V1092" si="151">IF(W1092=1,"TID_Survivor_Notice_Occur_2",IF(W1092=2,"TID_Survivor_Notice_Occur_1",""))</f>
        <v/>
      </c>
      <c r="W1092" s="4"/>
      <c r="X1092" s="4"/>
      <c r="Y1092" s="4"/>
      <c r="Z1092" s="28"/>
      <c r="AA1092" s="77">
        <f>COUNTIF([3]经验升级表!$C:$C,"&lt;="&amp;SUMIFS($AB$4:AB1092,$C$4:C1092,C1092))</f>
        <v>0</v>
      </c>
      <c r="AB1092" s="77">
        <f>IFERROR(INDEX([1]怪物表!$U:$U,MATCH(G1092,[1]怪物表!$A:$A,0),1)*S1092/U1092,0)*AC1092</f>
        <v>0</v>
      </c>
      <c r="AC1092" s="77">
        <f t="shared" si="148"/>
        <v>1</v>
      </c>
      <c r="AD1092" s="77">
        <f>IFERROR(INDEX([1]怪物表!$J:$J,MATCH(G1092,[1]怪物表!$A:$A,0),1),0)*AE1092</f>
        <v>0</v>
      </c>
      <c r="AE1092" s="77">
        <f t="shared" si="149"/>
        <v>0</v>
      </c>
    </row>
    <row r="1093" spans="1:46" x14ac:dyDescent="0.45">
      <c r="A1093" s="4"/>
      <c r="B1093" s="7">
        <v>304014</v>
      </c>
      <c r="C1093" s="6" t="s">
        <v>154</v>
      </c>
      <c r="D1093" s="4"/>
      <c r="E1093" s="7"/>
      <c r="F1093" s="4">
        <v>105</v>
      </c>
      <c r="G1093" s="4" t="str">
        <f>IF(I1093="",SUMIFS([1]怪物表!$A:$A,[1]怪物表!$B:$B,C1093,[1]怪物表!$C:$C,D1093),"")</f>
        <v/>
      </c>
      <c r="H1093" s="8" t="str">
        <f>IF(G1093="","",INDEX([1]怪物表!$C:$C,MATCH(G1093,[1]怪物表!$A:$A,0)))</f>
        <v/>
      </c>
      <c r="I1093" s="4">
        <v>300408</v>
      </c>
      <c r="J1093" s="4" t="str">
        <f>IF(I1093="","",INDEX([1]怪物阵型表!$B:$B,MATCH(I1093,[1]怪物阵型表!$A:$A,0)))</f>
        <v>怪物群阵型</v>
      </c>
      <c r="K1093" s="4"/>
      <c r="L1093" s="4"/>
      <c r="M1093" s="4"/>
      <c r="N1093" s="4"/>
      <c r="O1093" s="4" t="str">
        <f>IF(N1093="","",INDEX([2]物品表!$B:$B,MATCH(N1093,[2]物品表!$A:$A,0)))</f>
        <v/>
      </c>
      <c r="P1093" s="4"/>
      <c r="Q1093" s="7" t="s">
        <v>109</v>
      </c>
      <c r="R1093" s="7" t="s">
        <v>29</v>
      </c>
      <c r="S1093" s="9">
        <v>1</v>
      </c>
      <c r="T1093" s="4"/>
      <c r="U1093" s="9">
        <v>0</v>
      </c>
      <c r="V1093" s="4" t="str">
        <f t="shared" ref="V1093" si="152">IF(W1093=1,"TID_Survivor_Notice_Occur_2",IF(W1093=2,"TID_Survivor_Notice_Occur_1",""))</f>
        <v/>
      </c>
      <c r="W1093" s="4"/>
      <c r="X1093" s="4"/>
      <c r="Y1093" s="4"/>
      <c r="Z1093" s="28"/>
      <c r="AA1093" s="77">
        <f>COUNTIF([3]经验升级表!$C:$C,"&lt;="&amp;SUMIFS($AB$4:AB1093,$C$4:C1093,C1093))</f>
        <v>0</v>
      </c>
      <c r="AB1093" s="77">
        <f>IFERROR(INDEX([1]怪物表!$U:$U,MATCH(G1093,[1]怪物表!$A:$A,0),1)*S1093/U1093,0)*AC1093</f>
        <v>0</v>
      </c>
      <c r="AC1093" s="77">
        <f t="shared" si="148"/>
        <v>1</v>
      </c>
      <c r="AD1093" s="77">
        <f>IFERROR(INDEX([1]怪物表!$J:$J,MATCH(G1093,[1]怪物表!$A:$A,0),1),0)*AE1093</f>
        <v>0</v>
      </c>
      <c r="AE1093" s="77">
        <f t="shared" si="149"/>
        <v>0</v>
      </c>
    </row>
    <row r="1094" spans="1:46" x14ac:dyDescent="0.45">
      <c r="A1094" s="4"/>
      <c r="B1094" s="7">
        <v>304015</v>
      </c>
      <c r="C1094" s="6" t="s">
        <v>154</v>
      </c>
      <c r="D1094" s="4" t="s">
        <v>137</v>
      </c>
      <c r="E1094" s="7">
        <v>30</v>
      </c>
      <c r="F1094" s="4" t="s">
        <v>38</v>
      </c>
      <c r="G1094" s="4">
        <f>IF(I1094="",SUMIFS([1]怪物表!$A:$A,[1]怪物表!$B:$B,C1094,[1]怪物表!$C:$C,D1094),"")</f>
        <v>130407</v>
      </c>
      <c r="H1094" s="8" t="str">
        <f>IF(G1094="","",INDEX([1]怪物表!$C:$C,MATCH(G1094,[1]怪物表!$A:$A,0)))</f>
        <v>鳄鱼</v>
      </c>
      <c r="I1094" s="4"/>
      <c r="J1094" s="4" t="str">
        <f>IF(I1094="","",INDEX([1]怪物阵型表!$B:$B,MATCH(I1094,[1]怪物阵型表!$A:$A,0)))</f>
        <v/>
      </c>
      <c r="K1094" s="4"/>
      <c r="L1094" s="4"/>
      <c r="M1094" s="4"/>
      <c r="N1094" s="4"/>
      <c r="O1094" s="4" t="str">
        <f>IF(N1094="","",INDEX([2]物品表!$B:$B,MATCH(N1094,[2]物品表!$A:$A,0)))</f>
        <v/>
      </c>
      <c r="P1094" s="4"/>
      <c r="Q1094" s="7" t="s">
        <v>31</v>
      </c>
      <c r="R1094" s="7" t="s">
        <v>29</v>
      </c>
      <c r="S1094" s="9">
        <f>INDEX('#怪物刷新配置索引'!$E:$E,MATCH(E1094&amp;"-"&amp;F1094,'#怪物刷新配置索引'!$D:$D,0),1)</f>
        <v>2</v>
      </c>
      <c r="T1094" s="4"/>
      <c r="U1094" s="9">
        <f>INDEX('#怪物刷新配置索引'!$F:$F,MATCH(E1094&amp;"-"&amp;F1094,'#怪物刷新配置索引'!$D:$D,0),1)</f>
        <v>2</v>
      </c>
      <c r="V1094" s="4" t="str">
        <f t="shared" si="150"/>
        <v/>
      </c>
      <c r="W1094" s="4"/>
      <c r="X1094" s="4"/>
      <c r="Y1094" s="4"/>
      <c r="Z1094" s="28"/>
      <c r="AA1094" s="77">
        <f>COUNTIF([3]经验升级表!$C:$C,"&lt;="&amp;SUMIFS($AB$4:AB1094,$C$4:C1094,C1094))</f>
        <v>0</v>
      </c>
      <c r="AB1094" s="77">
        <f>IFERROR(INDEX([1]怪物表!$U:$U,MATCH(G1094,[1]怪物表!$A:$A,0),1)*S1094/U1094,0)*AC1094</f>
        <v>0</v>
      </c>
      <c r="AC1094" s="77">
        <f t="shared" si="148"/>
        <v>30</v>
      </c>
      <c r="AD1094" s="77">
        <f>IFERROR(INDEX([1]怪物表!$J:$J,MATCH(G1094,[1]怪物表!$A:$A,0),1),0)*AE1094</f>
        <v>30</v>
      </c>
      <c r="AE1094" s="77">
        <f t="shared" si="149"/>
        <v>30</v>
      </c>
    </row>
    <row r="1095" spans="1:46" x14ac:dyDescent="0.45">
      <c r="A1095" s="4"/>
      <c r="B1095" s="7">
        <v>304016</v>
      </c>
      <c r="C1095" s="6" t="s">
        <v>154</v>
      </c>
      <c r="D1095" s="4" t="s">
        <v>137</v>
      </c>
      <c r="E1095" s="7">
        <v>30</v>
      </c>
      <c r="F1095" s="4" t="s">
        <v>38</v>
      </c>
      <c r="G1095" s="4">
        <f>IF(I1095="",SUMIFS([1]怪物表!$A:$A,[1]怪物表!$B:$B,C1095,[1]怪物表!$C:$C,D1095),"")</f>
        <v>130407</v>
      </c>
      <c r="H1095" s="8" t="str">
        <f>IF(G1095="","",INDEX([1]怪物表!$C:$C,MATCH(G1095,[1]怪物表!$A:$A,0)))</f>
        <v>鳄鱼</v>
      </c>
      <c r="I1095" s="4"/>
      <c r="J1095" s="4" t="str">
        <f>IF(I1095="","",INDEX([1]怪物阵型表!$B:$B,MATCH(I1095,[1]怪物阵型表!$A:$A,0)))</f>
        <v/>
      </c>
      <c r="K1095" s="4"/>
      <c r="L1095" s="4"/>
      <c r="M1095" s="4"/>
      <c r="N1095" s="4"/>
      <c r="O1095" s="4" t="str">
        <f>IF(N1095="","",INDEX([2]物品表!$B:$B,MATCH(N1095,[2]物品表!$A:$A,0)))</f>
        <v/>
      </c>
      <c r="P1095" s="4"/>
      <c r="Q1095" s="7" t="s">
        <v>31</v>
      </c>
      <c r="R1095" s="7" t="s">
        <v>29</v>
      </c>
      <c r="S1095" s="9">
        <f>INDEX('#怪物刷新配置索引'!$E:$E,MATCH(E1095&amp;"-"&amp;F1095,'#怪物刷新配置索引'!$D:$D,0),1)</f>
        <v>2</v>
      </c>
      <c r="T1095" s="4"/>
      <c r="U1095" s="9">
        <f>INDEX('#怪物刷新配置索引'!$F:$F,MATCH(E1095&amp;"-"&amp;F1095,'#怪物刷新配置索引'!$D:$D,0),1)</f>
        <v>2</v>
      </c>
      <c r="V1095" s="4" t="str">
        <f t="shared" si="150"/>
        <v/>
      </c>
      <c r="W1095" s="4"/>
      <c r="X1095" s="4"/>
      <c r="Y1095" s="4"/>
      <c r="Z1095" s="28"/>
      <c r="AA1095" s="77">
        <f>COUNTIF([3]经验升级表!$C:$C,"&lt;="&amp;SUMIFS($AB$4:AB1095,$C$4:C1095,C1095))</f>
        <v>0</v>
      </c>
      <c r="AB1095" s="77">
        <f>IFERROR(INDEX([1]怪物表!$U:$U,MATCH(G1095,[1]怪物表!$A:$A,0),1)*S1095/U1095,0)*AC1095</f>
        <v>0</v>
      </c>
      <c r="AC1095" s="77">
        <f t="shared" si="148"/>
        <v>30</v>
      </c>
      <c r="AD1095" s="77">
        <f>IFERROR(INDEX([1]怪物表!$J:$J,MATCH(G1095,[1]怪物表!$A:$A,0),1),0)*AE1095</f>
        <v>30</v>
      </c>
      <c r="AE1095" s="77">
        <f t="shared" si="149"/>
        <v>30</v>
      </c>
    </row>
    <row r="1096" spans="1:46" x14ac:dyDescent="0.45">
      <c r="A1096" s="4"/>
      <c r="B1096" s="7">
        <v>304017</v>
      </c>
      <c r="C1096" s="6" t="s">
        <v>154</v>
      </c>
      <c r="D1096" s="4" t="s">
        <v>137</v>
      </c>
      <c r="E1096" s="7">
        <v>30</v>
      </c>
      <c r="F1096" s="4" t="s">
        <v>38</v>
      </c>
      <c r="G1096" s="4">
        <f>IF(I1096="",SUMIFS([1]怪物表!$A:$A,[1]怪物表!$B:$B,C1096,[1]怪物表!$C:$C,D1096),"")</f>
        <v>130407</v>
      </c>
      <c r="H1096" s="8" t="str">
        <f>IF(G1096="","",INDEX([1]怪物表!$C:$C,MATCH(G1096,[1]怪物表!$A:$A,0)))</f>
        <v>鳄鱼</v>
      </c>
      <c r="I1096" s="4"/>
      <c r="J1096" s="4" t="str">
        <f>IF(I1096="","",INDEX([1]怪物阵型表!$B:$B,MATCH(I1096,[1]怪物阵型表!$A:$A,0)))</f>
        <v/>
      </c>
      <c r="K1096" s="4"/>
      <c r="L1096" s="4"/>
      <c r="M1096" s="4"/>
      <c r="N1096" s="4"/>
      <c r="O1096" s="4" t="str">
        <f>IF(N1096="","",INDEX([2]物品表!$B:$B,MATCH(N1096,[2]物品表!$A:$A,0)))</f>
        <v/>
      </c>
      <c r="P1096" s="4"/>
      <c r="Q1096" s="7" t="s">
        <v>31</v>
      </c>
      <c r="R1096" s="7" t="s">
        <v>29</v>
      </c>
      <c r="S1096" s="9">
        <f>INDEX('#怪物刷新配置索引'!$E:$E,MATCH(E1096&amp;"-"&amp;F1096,'#怪物刷新配置索引'!$D:$D,0),1)</f>
        <v>2</v>
      </c>
      <c r="T1096" s="4"/>
      <c r="U1096" s="9">
        <f>INDEX('#怪物刷新配置索引'!$F:$F,MATCH(E1096&amp;"-"&amp;F1096,'#怪物刷新配置索引'!$D:$D,0),1)</f>
        <v>2</v>
      </c>
      <c r="V1096" s="4" t="str">
        <f t="shared" si="150"/>
        <v/>
      </c>
      <c r="W1096" s="4"/>
      <c r="X1096" s="4"/>
      <c r="Y1096" s="4"/>
      <c r="Z1096" s="28"/>
      <c r="AA1096" s="77">
        <f>COUNTIF([3]经验升级表!$C:$C,"&lt;="&amp;SUMIFS($AB$4:AB1096,$C$4:C1096,C1096))</f>
        <v>0</v>
      </c>
      <c r="AB1096" s="77">
        <f>IFERROR(INDEX([1]怪物表!$U:$U,MATCH(G1096,[1]怪物表!$A:$A,0),1)*S1096/U1096,0)*AC1096</f>
        <v>0</v>
      </c>
      <c r="AC1096" s="77">
        <f t="shared" si="148"/>
        <v>30</v>
      </c>
      <c r="AD1096" s="77">
        <f>IFERROR(INDEX([1]怪物表!$J:$J,MATCH(G1096,[1]怪物表!$A:$A,0),1),0)*AE1096</f>
        <v>30</v>
      </c>
      <c r="AE1096" s="77">
        <f t="shared" si="149"/>
        <v>30</v>
      </c>
    </row>
    <row r="1097" spans="1:46" x14ac:dyDescent="0.45">
      <c r="A1097" s="4"/>
      <c r="B1097" s="7">
        <v>304018</v>
      </c>
      <c r="C1097" s="6" t="s">
        <v>154</v>
      </c>
      <c r="D1097" s="4" t="s">
        <v>137</v>
      </c>
      <c r="E1097" s="7">
        <v>30</v>
      </c>
      <c r="F1097" s="4" t="s">
        <v>38</v>
      </c>
      <c r="G1097" s="4">
        <f>IF(I1097="",SUMIFS([1]怪物表!$A:$A,[1]怪物表!$B:$B,C1097,[1]怪物表!$C:$C,D1097),"")</f>
        <v>130407</v>
      </c>
      <c r="H1097" s="8" t="str">
        <f>IF(G1097="","",INDEX([1]怪物表!$C:$C,MATCH(G1097,[1]怪物表!$A:$A,0)))</f>
        <v>鳄鱼</v>
      </c>
      <c r="I1097" s="4"/>
      <c r="J1097" s="4" t="str">
        <f>IF(I1097="","",INDEX([1]怪物阵型表!$B:$B,MATCH(I1097,[1]怪物阵型表!$A:$A,0)))</f>
        <v/>
      </c>
      <c r="K1097" s="4"/>
      <c r="L1097" s="4"/>
      <c r="M1097" s="4"/>
      <c r="N1097" s="4"/>
      <c r="O1097" s="4" t="str">
        <f>IF(N1097="","",INDEX([2]物品表!$B:$B,MATCH(N1097,[2]物品表!$A:$A,0)))</f>
        <v/>
      </c>
      <c r="P1097" s="4"/>
      <c r="Q1097" s="7" t="s">
        <v>31</v>
      </c>
      <c r="R1097" s="7" t="s">
        <v>29</v>
      </c>
      <c r="S1097" s="9">
        <f>INDEX('#怪物刷新配置索引'!$E:$E,MATCH(E1097&amp;"-"&amp;F1097,'#怪物刷新配置索引'!$D:$D,0),1)</f>
        <v>2</v>
      </c>
      <c r="T1097" s="4"/>
      <c r="U1097" s="9">
        <f>INDEX('#怪物刷新配置索引'!$F:$F,MATCH(E1097&amp;"-"&amp;F1097,'#怪物刷新配置索引'!$D:$D,0),1)</f>
        <v>2</v>
      </c>
      <c r="V1097" s="4" t="str">
        <f t="shared" si="150"/>
        <v/>
      </c>
      <c r="W1097" s="4"/>
      <c r="X1097" s="4"/>
      <c r="Y1097" s="4"/>
      <c r="Z1097" s="28"/>
      <c r="AA1097" s="77">
        <f>COUNTIF([3]经验升级表!$C:$C,"&lt;="&amp;SUMIFS($AB$4:AB1097,$C$4:C1097,C1097))</f>
        <v>0</v>
      </c>
      <c r="AB1097" s="77">
        <f>IFERROR(INDEX([1]怪物表!$U:$U,MATCH(G1097,[1]怪物表!$A:$A,0),1)*S1097/U1097,0)*AC1097</f>
        <v>0</v>
      </c>
      <c r="AC1097" s="77">
        <f t="shared" si="148"/>
        <v>30</v>
      </c>
      <c r="AD1097" s="77">
        <f>IFERROR(INDEX([1]怪物表!$J:$J,MATCH(G1097,[1]怪物表!$A:$A,0),1),0)*AE1097</f>
        <v>30</v>
      </c>
      <c r="AE1097" s="77">
        <f t="shared" si="149"/>
        <v>30</v>
      </c>
    </row>
    <row r="1098" spans="1:46" x14ac:dyDescent="0.45">
      <c r="A1098" s="4"/>
      <c r="B1098" s="7">
        <v>304019</v>
      </c>
      <c r="C1098" s="6" t="s">
        <v>154</v>
      </c>
      <c r="D1098" s="4" t="s">
        <v>136</v>
      </c>
      <c r="E1098" s="7">
        <v>10</v>
      </c>
      <c r="F1098" s="4" t="s">
        <v>38</v>
      </c>
      <c r="G1098" s="4">
        <f>IF(I1098="",SUMIFS([1]怪物表!$A:$A,[1]怪物表!$B:$B,C1098,[1]怪物表!$C:$C,D1098),"")</f>
        <v>130406</v>
      </c>
      <c r="H1098" s="8" t="str">
        <f>IF(G1098="","",INDEX([1]怪物表!$C:$C,MATCH(G1098,[1]怪物表!$A:$A,0)))</f>
        <v>弓兵2</v>
      </c>
      <c r="I1098" s="4"/>
      <c r="J1098" s="4" t="str">
        <f>IF(I1098="","",INDEX([1]怪物阵型表!$B:$B,MATCH(I1098,[1]怪物阵型表!$A:$A,0)))</f>
        <v/>
      </c>
      <c r="K1098" s="4"/>
      <c r="L1098" s="4"/>
      <c r="M1098" s="4"/>
      <c r="N1098" s="4"/>
      <c r="O1098" s="4" t="str">
        <f>IF(N1098="","",INDEX([2]物品表!$B:$B,MATCH(N1098,[2]物品表!$A:$A,0)))</f>
        <v/>
      </c>
      <c r="P1098" s="4"/>
      <c r="Q1098" s="7" t="s">
        <v>31</v>
      </c>
      <c r="R1098" s="7" t="s">
        <v>29</v>
      </c>
      <c r="S1098" s="9">
        <f>INDEX('#怪物刷新配置索引'!$E:$E,MATCH(E1098&amp;"-"&amp;F1098,'#怪物刷新配置索引'!$D:$D,0),1)</f>
        <v>2</v>
      </c>
      <c r="T1098" s="4"/>
      <c r="U1098" s="9">
        <f>INDEX('#怪物刷新配置索引'!$F:$F,MATCH(E1098&amp;"-"&amp;F1098,'#怪物刷新配置索引'!$D:$D,0),1)</f>
        <v>6</v>
      </c>
      <c r="V1098" s="4" t="str">
        <f t="shared" si="150"/>
        <v/>
      </c>
      <c r="W1098" s="4"/>
      <c r="X1098" s="4"/>
      <c r="Y1098" s="4"/>
      <c r="Z1098" s="28"/>
      <c r="AA1098" s="77">
        <f>COUNTIF([3]经验升级表!$C:$C,"&lt;="&amp;SUMIFS($AB$4:AB1098,$C$4:C1098,C1098))</f>
        <v>0</v>
      </c>
      <c r="AB1098" s="77">
        <f>IFERROR(INDEX([1]怪物表!$U:$U,MATCH(G1098,[1]怪物表!$A:$A,0),1)*S1098/U1098,0)*AC1098</f>
        <v>0</v>
      </c>
      <c r="AC1098" s="77">
        <f t="shared" si="148"/>
        <v>30</v>
      </c>
      <c r="AD1098" s="77">
        <f>IFERROR(INDEX([1]怪物表!$J:$J,MATCH(G1098,[1]怪物表!$A:$A,0),1),0)*AE1098</f>
        <v>10</v>
      </c>
      <c r="AE1098" s="77">
        <f t="shared" si="149"/>
        <v>10</v>
      </c>
    </row>
    <row r="1099" spans="1:46" s="46" customFormat="1" x14ac:dyDescent="0.45">
      <c r="A1099" s="20"/>
      <c r="B1099" s="21">
        <v>304020</v>
      </c>
      <c r="C1099" s="22" t="s">
        <v>154</v>
      </c>
      <c r="D1099" s="20" t="s">
        <v>139</v>
      </c>
      <c r="E1099" s="21"/>
      <c r="F1099" s="20">
        <v>150</v>
      </c>
      <c r="G1099" s="20">
        <f>IF(I1099="",SUMIFS([1]怪物表!$A:$A,[1]怪物表!$B:$B,C1099,[1]怪物表!$C:$C,D1099),"")</f>
        <v>130410</v>
      </c>
      <c r="H1099" s="23" t="str">
        <f>IF(G1099="","",INDEX([1]怪物表!$C:$C,MATCH(G1099,[1]怪物表!$A:$A,0)))</f>
        <v>斗兽场监管员</v>
      </c>
      <c r="I1099" s="20" t="s">
        <v>54</v>
      </c>
      <c r="J1099" s="20" t="str">
        <f>IF(I1099="","",INDEX([1]怪物阵型表!$B:$B,MATCH(I1099,[1]怪物阵型表!$A:$A,0)))</f>
        <v/>
      </c>
      <c r="K1099" s="20"/>
      <c r="L1099" s="20"/>
      <c r="M1099" s="20"/>
      <c r="N1099" s="20"/>
      <c r="O1099" s="20" t="str">
        <f>IF(N1099="","",INDEX([2]物品表!$B:$B,MATCH(N1099,[2]物品表!$A:$A,0)))</f>
        <v/>
      </c>
      <c r="P1099" s="20"/>
      <c r="Q1099" s="21" t="s">
        <v>120</v>
      </c>
      <c r="R1099" s="21" t="s">
        <v>29</v>
      </c>
      <c r="S1099" s="24">
        <v>1</v>
      </c>
      <c r="T1099" s="20"/>
      <c r="U1099" s="24">
        <v>0</v>
      </c>
      <c r="V1099" s="20" t="str">
        <f>IF(W1099=1,"TID_Survivor_Notice_Occur_2",IF(W1099=2,"TID_Survivor_Notice_Occur_1",""))</f>
        <v/>
      </c>
      <c r="W1099" s="20"/>
      <c r="X1099" s="20"/>
      <c r="Y1099" s="20"/>
      <c r="Z1099" s="79"/>
      <c r="AA1099" s="77">
        <f>COUNTIF([3]经验升级表!$C:$C,"&lt;="&amp;SUMIFS($AB$4:AB1099,$C$4:C1099,C1099))</f>
        <v>0</v>
      </c>
      <c r="AB1099" s="77">
        <f>IFERROR(INDEX([1]怪物表!$U:$U,MATCH(G1099,[1]怪物表!$A:$A,0),1)*S1099/U1099,0)*AC1099</f>
        <v>0</v>
      </c>
      <c r="AC1099" s="77">
        <f t="shared" si="148"/>
        <v>1</v>
      </c>
      <c r="AD1099" s="77">
        <f>IFERROR(INDEX([1]怪物表!$J:$J,MATCH(G1099,[1]怪物表!$A:$A,0),1),0)*AE1099</f>
        <v>0</v>
      </c>
      <c r="AE1099" s="77">
        <f t="shared" si="149"/>
        <v>0</v>
      </c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</row>
    <row r="1100" spans="1:46" x14ac:dyDescent="0.45">
      <c r="A1100" s="4"/>
      <c r="B1100" s="7">
        <v>304021</v>
      </c>
      <c r="C1100" s="6" t="s">
        <v>154</v>
      </c>
      <c r="D1100" s="4"/>
      <c r="E1100" s="7"/>
      <c r="F1100" s="4">
        <v>160</v>
      </c>
      <c r="G1100" s="4" t="str">
        <f>IF(I1100="",SUMIFS([1]怪物表!$A:$A,[1]怪物表!$B:$B,C1100,[1]怪物表!$C:$C,D1100),"")</f>
        <v/>
      </c>
      <c r="H1100" s="8" t="str">
        <f>IF(G1100="","",INDEX([1]怪物表!$C:$C,MATCH(G1100,[1]怪物表!$A:$A,0)))</f>
        <v/>
      </c>
      <c r="I1100" s="4">
        <v>300410</v>
      </c>
      <c r="J1100" s="4" t="str">
        <f>IF(I1100="","",INDEX([1]怪物阵型表!$B:$B,MATCH(I1100,[1]怪物阵型表!$A:$A,0)))</f>
        <v>怪物群阵型</v>
      </c>
      <c r="K1100" s="4"/>
      <c r="L1100" s="4"/>
      <c r="M1100" s="4"/>
      <c r="N1100" s="4"/>
      <c r="O1100" s="4" t="str">
        <f>IF(N1100="","",INDEX([2]物品表!$B:$B,MATCH(N1100,[2]物品表!$A:$A,0)))</f>
        <v/>
      </c>
      <c r="P1100" s="4"/>
      <c r="Q1100" s="7" t="s">
        <v>109</v>
      </c>
      <c r="R1100" s="7" t="s">
        <v>29</v>
      </c>
      <c r="S1100" s="9">
        <v>1</v>
      </c>
      <c r="T1100" s="4"/>
      <c r="U1100" s="9">
        <v>0</v>
      </c>
      <c r="V1100" s="4" t="str">
        <f t="shared" ref="V1100:V1101" si="153">IF(W1100=1,"TID_Survivor_Notice_Occur_2",IF(W1100=2,"TID_Survivor_Notice_Occur_1",""))</f>
        <v/>
      </c>
      <c r="W1100" s="4"/>
      <c r="X1100" s="4"/>
      <c r="Y1100" s="4"/>
      <c r="Z1100" s="28"/>
      <c r="AA1100" s="77">
        <f>COUNTIF([3]经验升级表!$C:$C,"&lt;="&amp;SUMIFS($AB$4:AB1100,$C$4:C1100,C1100))</f>
        <v>0</v>
      </c>
      <c r="AB1100" s="77">
        <f>IFERROR(INDEX([1]怪物表!$U:$U,MATCH(G1100,[1]怪物表!$A:$A,0),1)*S1100/U1100,0)*AC1100</f>
        <v>0</v>
      </c>
      <c r="AC1100" s="77">
        <f t="shared" si="148"/>
        <v>1</v>
      </c>
      <c r="AD1100" s="77">
        <f>IFERROR(INDEX([1]怪物表!$J:$J,MATCH(G1100,[1]怪物表!$A:$A,0),1),0)*AE1100</f>
        <v>0</v>
      </c>
      <c r="AE1100" s="77">
        <f t="shared" si="149"/>
        <v>0</v>
      </c>
    </row>
    <row r="1101" spans="1:46" x14ac:dyDescent="0.45">
      <c r="A1101" s="4"/>
      <c r="B1101" s="7">
        <v>304022</v>
      </c>
      <c r="C1101" s="6" t="s">
        <v>154</v>
      </c>
      <c r="D1101" s="4"/>
      <c r="E1101" s="7"/>
      <c r="F1101" s="4">
        <v>165</v>
      </c>
      <c r="G1101" s="4" t="str">
        <f>IF(I1101="",SUMIFS([1]怪物表!$A:$A,[1]怪物表!$B:$B,C1101,[1]怪物表!$C:$C,D1101),"")</f>
        <v/>
      </c>
      <c r="H1101" s="8" t="str">
        <f>IF(G1101="","",INDEX([1]怪物表!$C:$C,MATCH(G1101,[1]怪物表!$A:$A,0)))</f>
        <v/>
      </c>
      <c r="I1101" s="4">
        <v>300411</v>
      </c>
      <c r="J1101" s="4" t="str">
        <f>IF(I1101="","",INDEX([1]怪物阵型表!$B:$B,MATCH(I1101,[1]怪物阵型表!$A:$A,0)))</f>
        <v>怪物群阵型</v>
      </c>
      <c r="K1101" s="4"/>
      <c r="L1101" s="4"/>
      <c r="M1101" s="4"/>
      <c r="N1101" s="4"/>
      <c r="O1101" s="4" t="str">
        <f>IF(N1101="","",INDEX([2]物品表!$B:$B,MATCH(N1101,[2]物品表!$A:$A,0)))</f>
        <v/>
      </c>
      <c r="P1101" s="4"/>
      <c r="Q1101" s="7" t="s">
        <v>109</v>
      </c>
      <c r="R1101" s="7" t="s">
        <v>29</v>
      </c>
      <c r="S1101" s="9">
        <v>1</v>
      </c>
      <c r="T1101" s="4"/>
      <c r="U1101" s="9">
        <v>0</v>
      </c>
      <c r="V1101" s="4" t="str">
        <f t="shared" si="153"/>
        <v/>
      </c>
      <c r="W1101" s="4"/>
      <c r="X1101" s="4"/>
      <c r="Y1101" s="4"/>
      <c r="Z1101" s="28"/>
      <c r="AA1101" s="77">
        <f>COUNTIF([3]经验升级表!$C:$C,"&lt;="&amp;SUMIFS($AB$4:AB1101,$C$4:C1101,C1101))</f>
        <v>0</v>
      </c>
      <c r="AB1101" s="77">
        <f>IFERROR(INDEX([1]怪物表!$U:$U,MATCH(G1101,[1]怪物表!$A:$A,0),1)*S1101/U1101,0)*AC1101</f>
        <v>0</v>
      </c>
      <c r="AC1101" s="77">
        <f t="shared" si="148"/>
        <v>1</v>
      </c>
      <c r="AD1101" s="77">
        <f>IFERROR(INDEX([1]怪物表!$J:$J,MATCH(G1101,[1]怪物表!$A:$A,0),1),0)*AE1101</f>
        <v>0</v>
      </c>
      <c r="AE1101" s="77">
        <f t="shared" si="149"/>
        <v>0</v>
      </c>
    </row>
    <row r="1102" spans="1:46" x14ac:dyDescent="0.45">
      <c r="A1102" s="4"/>
      <c r="B1102" s="7">
        <v>304023</v>
      </c>
      <c r="C1102" s="6" t="s">
        <v>154</v>
      </c>
      <c r="D1102" s="4" t="s">
        <v>137</v>
      </c>
      <c r="E1102" s="4">
        <v>20</v>
      </c>
      <c r="F1102" s="4" t="s">
        <v>46</v>
      </c>
      <c r="G1102" s="4">
        <f>SUMIFS([1]怪物表!$A:$A,[1]怪物表!$B:$B,C1102,[1]怪物表!$C:$C,D1102)</f>
        <v>130407</v>
      </c>
      <c r="H1102" s="8" t="str">
        <f>IF(G1102="","",INDEX([1]怪物表!$C:$C,MATCH(G1102,[1]怪物表!$A:$A,0)))</f>
        <v>鳄鱼</v>
      </c>
      <c r="I1102" s="4"/>
      <c r="J1102" s="4" t="str">
        <f>IF(I1102="","",INDEX([1]怪物阵型表!$B:$B,MATCH(I1102,[1]怪物阵型表!$A:$A,0)))</f>
        <v/>
      </c>
      <c r="K1102" s="4"/>
      <c r="L1102" s="4"/>
      <c r="M1102" s="4"/>
      <c r="N1102" s="4"/>
      <c r="O1102" s="4" t="str">
        <f>IF(N1102="","",INDEX([2]物品表!$B:$B,MATCH(N1102,[2]物品表!$A:$A,0)))</f>
        <v/>
      </c>
      <c r="P1102" s="4"/>
      <c r="Q1102" s="7" t="s">
        <v>31</v>
      </c>
      <c r="R1102" s="7" t="s">
        <v>29</v>
      </c>
      <c r="S1102" s="9">
        <f>INDEX('#怪物刷新配置索引'!$E:$E,MATCH(E1102&amp;"-"&amp;F1102,'#怪物刷新配置索引'!$D:$D,0),1)</f>
        <v>2</v>
      </c>
      <c r="T1102" s="4"/>
      <c r="U1102" s="9">
        <f>INDEX('#怪物刷新配置索引'!$F:$F,MATCH(E1102&amp;"-"&amp;F1102,'#怪物刷新配置索引'!$D:$D,0),1)</f>
        <v>3</v>
      </c>
      <c r="V1102" s="4" t="str">
        <f t="shared" si="150"/>
        <v/>
      </c>
      <c r="W1102" s="4"/>
      <c r="X1102" s="7"/>
      <c r="Y1102" s="7"/>
      <c r="Z1102" s="28"/>
      <c r="AA1102" s="77">
        <f>COUNTIF([3]经验升级表!$C:$C,"&lt;="&amp;SUMIFS($AB$4:AB1102,$C$4:C1102,C1102))</f>
        <v>0</v>
      </c>
      <c r="AB1102" s="77">
        <f>IFERROR(INDEX([1]怪物表!$U:$U,MATCH(G1102,[1]怪物表!$A:$A,0),1)*S1102/U1102,0)*AC1102</f>
        <v>0</v>
      </c>
      <c r="AC1102" s="77">
        <f t="shared" si="148"/>
        <v>30</v>
      </c>
      <c r="AD1102" s="77">
        <f>IFERROR(INDEX([1]怪物表!$J:$J,MATCH(G1102,[1]怪物表!$A:$A,0),1),0)*AE1102</f>
        <v>20</v>
      </c>
      <c r="AE1102" s="77">
        <f t="shared" si="149"/>
        <v>20</v>
      </c>
    </row>
    <row r="1103" spans="1:46" x14ac:dyDescent="0.45">
      <c r="A1103" s="4"/>
      <c r="B1103" s="7">
        <v>304024</v>
      </c>
      <c r="C1103" s="6" t="s">
        <v>154</v>
      </c>
      <c r="D1103" s="4" t="s">
        <v>137</v>
      </c>
      <c r="E1103" s="4">
        <v>20</v>
      </c>
      <c r="F1103" s="4" t="s">
        <v>46</v>
      </c>
      <c r="G1103" s="4">
        <f>SUMIFS([1]怪物表!$A:$A,[1]怪物表!$B:$B,C1103,[1]怪物表!$C:$C,D1103)</f>
        <v>130407</v>
      </c>
      <c r="H1103" s="8" t="str">
        <f>IF(G1103="","",INDEX([1]怪物表!$C:$C,MATCH(G1103,[1]怪物表!$A:$A,0)))</f>
        <v>鳄鱼</v>
      </c>
      <c r="I1103" s="4"/>
      <c r="J1103" s="4" t="str">
        <f>IF(I1103="","",INDEX([1]怪物阵型表!$B:$B,MATCH(I1103,[1]怪物阵型表!$A:$A,0)))</f>
        <v/>
      </c>
      <c r="K1103" s="4"/>
      <c r="L1103" s="4"/>
      <c r="M1103" s="4"/>
      <c r="N1103" s="4"/>
      <c r="O1103" s="4" t="str">
        <f>IF(N1103="","",INDEX([2]物品表!$B:$B,MATCH(N1103,[2]物品表!$A:$A,0)))</f>
        <v/>
      </c>
      <c r="P1103" s="4"/>
      <c r="Q1103" s="7" t="s">
        <v>31</v>
      </c>
      <c r="R1103" s="7" t="s">
        <v>29</v>
      </c>
      <c r="S1103" s="9">
        <f>INDEX('#怪物刷新配置索引'!$E:$E,MATCH(E1103&amp;"-"&amp;F1103,'#怪物刷新配置索引'!$D:$D,0),1)</f>
        <v>2</v>
      </c>
      <c r="T1103" s="4"/>
      <c r="U1103" s="9">
        <f>INDEX('#怪物刷新配置索引'!$F:$F,MATCH(E1103&amp;"-"&amp;F1103,'#怪物刷新配置索引'!$D:$D,0),1)</f>
        <v>3</v>
      </c>
      <c r="V1103" s="4" t="str">
        <f t="shared" si="150"/>
        <v/>
      </c>
      <c r="W1103" s="4"/>
      <c r="X1103" s="7"/>
      <c r="Y1103" s="7"/>
      <c r="Z1103" s="28"/>
      <c r="AA1103" s="77">
        <f>COUNTIF([3]经验升级表!$C:$C,"&lt;="&amp;SUMIFS($AB$4:AB1103,$C$4:C1103,C1103))</f>
        <v>0</v>
      </c>
      <c r="AB1103" s="77">
        <f>IFERROR(INDEX([1]怪物表!$U:$U,MATCH(G1103,[1]怪物表!$A:$A,0),1)*S1103/U1103,0)*AC1103</f>
        <v>0</v>
      </c>
      <c r="AC1103" s="77">
        <f t="shared" si="148"/>
        <v>30</v>
      </c>
      <c r="AD1103" s="77">
        <f>IFERROR(INDEX([1]怪物表!$J:$J,MATCH(G1103,[1]怪物表!$A:$A,0),1),0)*AE1103</f>
        <v>20</v>
      </c>
      <c r="AE1103" s="77">
        <f t="shared" si="149"/>
        <v>20</v>
      </c>
    </row>
    <row r="1104" spans="1:46" x14ac:dyDescent="0.45">
      <c r="A1104" s="4"/>
      <c r="B1104" s="7">
        <v>304025</v>
      </c>
      <c r="C1104" s="6" t="s">
        <v>154</v>
      </c>
      <c r="D1104" s="4" t="s">
        <v>123</v>
      </c>
      <c r="E1104" s="7">
        <v>10</v>
      </c>
      <c r="F1104" s="4" t="s">
        <v>46</v>
      </c>
      <c r="G1104" s="4">
        <f>SUMIFS([1]怪物表!$A:$A,[1]怪物表!$B:$B,C1104,[1]怪物表!$C:$C,D1104)</f>
        <v>130405</v>
      </c>
      <c r="H1104" s="8" t="str">
        <f>IF(G1104="","",INDEX([1]怪物表!$C:$C,MATCH(G1104,[1]怪物表!$A:$A,0)))</f>
        <v>弓兵1</v>
      </c>
      <c r="I1104" s="4"/>
      <c r="J1104" s="4" t="str">
        <f>IF(I1104="","",INDEX([1]怪物阵型表!$B:$B,MATCH(I1104,[1]怪物阵型表!$A:$A,0)))</f>
        <v/>
      </c>
      <c r="K1104" s="4"/>
      <c r="L1104" s="4"/>
      <c r="M1104" s="4"/>
      <c r="N1104" s="4"/>
      <c r="O1104" s="4" t="str">
        <f>IF(N1104="","",INDEX([2]物品表!$B:$B,MATCH(N1104,[2]物品表!$A:$A,0)))</f>
        <v/>
      </c>
      <c r="P1104" s="4"/>
      <c r="Q1104" s="7" t="s">
        <v>31</v>
      </c>
      <c r="R1104" s="7" t="s">
        <v>29</v>
      </c>
      <c r="S1104" s="9">
        <f>INDEX('#怪物刷新配置索引'!$E:$E,MATCH(E1104&amp;"-"&amp;F1104,'#怪物刷新配置索引'!$D:$D,0),1)</f>
        <v>2</v>
      </c>
      <c r="T1104" s="4"/>
      <c r="U1104" s="9">
        <f>INDEX('#怪物刷新配置索引'!$F:$F,MATCH(E1104&amp;"-"&amp;F1104,'#怪物刷新配置索引'!$D:$D,0),1)</f>
        <v>6</v>
      </c>
      <c r="V1104" s="4" t="str">
        <f t="shared" si="150"/>
        <v/>
      </c>
      <c r="W1104" s="4"/>
      <c r="X1104" s="4"/>
      <c r="Y1104" s="4"/>
      <c r="Z1104" s="28"/>
      <c r="AA1104" s="77">
        <f>COUNTIF([3]经验升级表!$C:$C,"&lt;="&amp;SUMIFS($AB$4:AB1104,$C$4:C1104,C1104))</f>
        <v>0</v>
      </c>
      <c r="AB1104" s="77">
        <f>IFERROR(INDEX([1]怪物表!$U:$U,MATCH(G1104,[1]怪物表!$A:$A,0),1)*S1104/U1104,0)*AC1104</f>
        <v>0</v>
      </c>
      <c r="AC1104" s="77">
        <f t="shared" si="148"/>
        <v>30</v>
      </c>
      <c r="AD1104" s="77">
        <f>IFERROR(INDEX([1]怪物表!$J:$J,MATCH(G1104,[1]怪物表!$A:$A,0),1),0)*AE1104</f>
        <v>10</v>
      </c>
      <c r="AE1104" s="77">
        <f t="shared" si="149"/>
        <v>10</v>
      </c>
    </row>
    <row r="1105" spans="1:46" x14ac:dyDescent="0.45">
      <c r="A1105" s="4"/>
      <c r="B1105" s="7">
        <v>304026</v>
      </c>
      <c r="C1105" s="6" t="s">
        <v>154</v>
      </c>
      <c r="D1105" s="4" t="s">
        <v>122</v>
      </c>
      <c r="E1105" s="7">
        <v>60</v>
      </c>
      <c r="F1105" s="4" t="s">
        <v>64</v>
      </c>
      <c r="G1105" s="4">
        <f>SUMIFS([1]怪物表!$A:$A,[1]怪物表!$B:$B,C1105,[1]怪物表!$C:$C,D1105)</f>
        <v>130402</v>
      </c>
      <c r="H1105" s="8" t="str">
        <f>IF(G1105="","",INDEX([1]怪物表!$C:$C,MATCH(G1105,[1]怪物表!$A:$A,0)))</f>
        <v>小狼</v>
      </c>
      <c r="I1105" s="4"/>
      <c r="J1105" s="4" t="str">
        <f>IF(I1105="","",INDEX([1]怪物阵型表!$B:$B,MATCH(I1105,[1]怪物阵型表!$A:$A,0)))</f>
        <v/>
      </c>
      <c r="K1105" s="4"/>
      <c r="L1105" s="4"/>
      <c r="M1105" s="4"/>
      <c r="N1105" s="4"/>
      <c r="O1105" s="4" t="str">
        <f>IF(N1105="","",INDEX([2]物品表!$B:$B,MATCH(N1105,[2]物品表!$A:$A,0)))</f>
        <v/>
      </c>
      <c r="P1105" s="4"/>
      <c r="Q1105" s="7" t="s">
        <v>31</v>
      </c>
      <c r="R1105" s="7" t="s">
        <v>29</v>
      </c>
      <c r="S1105" s="9">
        <f>INDEX('#怪物刷新配置索引'!$E:$E,MATCH(E1105&amp;"-"&amp;F1105,'#怪物刷新配置索引'!$D:$D,0),1)</f>
        <v>2</v>
      </c>
      <c r="T1105" s="4"/>
      <c r="U1105" s="9">
        <f>INDEX('#怪物刷新配置索引'!$F:$F,MATCH(E1105&amp;"-"&amp;F1105,'#怪物刷新配置索引'!$D:$D,0),1)</f>
        <v>1</v>
      </c>
      <c r="V1105" s="7" t="str">
        <f t="shared" si="150"/>
        <v/>
      </c>
      <c r="W1105" s="4"/>
      <c r="X1105" s="4"/>
      <c r="Y1105" s="4"/>
      <c r="Z1105" s="28"/>
      <c r="AA1105" s="77">
        <f>COUNTIF([3]经验升级表!$C:$C,"&lt;="&amp;SUMIFS($AB$4:AB1105,$C$4:C1105,C1105))</f>
        <v>0</v>
      </c>
      <c r="AB1105" s="77">
        <f>IFERROR(INDEX([1]怪物表!$U:$U,MATCH(G1105,[1]怪物表!$A:$A,0),1)*S1105/U1105,0)*AC1105</f>
        <v>0</v>
      </c>
      <c r="AC1105" s="77">
        <f t="shared" si="148"/>
        <v>30</v>
      </c>
      <c r="AD1105" s="77">
        <f>IFERROR(INDEX([1]怪物表!$J:$J,MATCH(G1105,[1]怪物表!$A:$A,0),1),0)*AE1105</f>
        <v>60</v>
      </c>
      <c r="AE1105" s="77">
        <f t="shared" si="149"/>
        <v>60</v>
      </c>
    </row>
    <row r="1106" spans="1:46" x14ac:dyDescent="0.45">
      <c r="A1106" s="4"/>
      <c r="B1106" s="7">
        <v>304027</v>
      </c>
      <c r="C1106" s="6" t="s">
        <v>154</v>
      </c>
      <c r="D1106" s="4" t="s">
        <v>137</v>
      </c>
      <c r="E1106" s="7">
        <v>40</v>
      </c>
      <c r="F1106" s="4" t="s">
        <v>64</v>
      </c>
      <c r="G1106" s="4">
        <f>SUMIFS([1]怪物表!$A:$A,[1]怪物表!$B:$B,C1106,[1]怪物表!$C:$C,D1106)</f>
        <v>130407</v>
      </c>
      <c r="H1106" s="8" t="str">
        <f>IF(G1106="","",INDEX([1]怪物表!$C:$C,MATCH(G1106,[1]怪物表!$A:$A,0)))</f>
        <v>鳄鱼</v>
      </c>
      <c r="I1106" s="4"/>
      <c r="J1106" s="4" t="str">
        <f>IF(I1106="","",INDEX([1]怪物阵型表!$B:$B,MATCH(I1106,[1]怪物阵型表!$A:$A,0)))</f>
        <v/>
      </c>
      <c r="K1106" s="4"/>
      <c r="L1106" s="4"/>
      <c r="M1106" s="4"/>
      <c r="N1106" s="4"/>
      <c r="O1106" s="4" t="str">
        <f>IF(N1106="","",INDEX([2]物品表!$B:$B,MATCH(N1106,[2]物品表!$A:$A,0)))</f>
        <v/>
      </c>
      <c r="P1106" s="4"/>
      <c r="Q1106" s="7" t="s">
        <v>31</v>
      </c>
      <c r="R1106" s="7" t="s">
        <v>29</v>
      </c>
      <c r="S1106" s="9">
        <f>INDEX('#怪物刷新配置索引'!$E:$E,MATCH(E1106&amp;"-"&amp;F1106,'#怪物刷新配置索引'!$D:$D,0),1)</f>
        <v>4</v>
      </c>
      <c r="T1106" s="4"/>
      <c r="U1106" s="9">
        <f>INDEX('#怪物刷新配置索引'!$F:$F,MATCH(E1106&amp;"-"&amp;F1106,'#怪物刷新配置索引'!$D:$D,0),1)</f>
        <v>3</v>
      </c>
      <c r="V1106" s="4" t="str">
        <f t="shared" si="150"/>
        <v/>
      </c>
      <c r="W1106" s="4"/>
      <c r="X1106" s="4"/>
      <c r="Y1106" s="4"/>
      <c r="Z1106" s="28"/>
      <c r="AA1106" s="77">
        <f>COUNTIF([3]经验升级表!$C:$C,"&lt;="&amp;SUMIFS($AB$4:AB1106,$C$4:C1106,C1106))</f>
        <v>0</v>
      </c>
      <c r="AB1106" s="77">
        <f>IFERROR(INDEX([1]怪物表!$U:$U,MATCH(G1106,[1]怪物表!$A:$A,0),1)*S1106/U1106,0)*AC1106</f>
        <v>0</v>
      </c>
      <c r="AC1106" s="77">
        <f t="shared" si="148"/>
        <v>30</v>
      </c>
      <c r="AD1106" s="77">
        <f>IFERROR(INDEX([1]怪物表!$J:$J,MATCH(G1106,[1]怪物表!$A:$A,0),1),0)*AE1106</f>
        <v>40</v>
      </c>
      <c r="AE1106" s="77">
        <f t="shared" si="149"/>
        <v>40</v>
      </c>
    </row>
    <row r="1107" spans="1:46" x14ac:dyDescent="0.45">
      <c r="A1107" s="4"/>
      <c r="B1107" s="7">
        <v>304028</v>
      </c>
      <c r="C1107" s="6" t="s">
        <v>154</v>
      </c>
      <c r="D1107" s="4" t="s">
        <v>137</v>
      </c>
      <c r="E1107" s="7">
        <v>40</v>
      </c>
      <c r="F1107" s="4" t="s">
        <v>64</v>
      </c>
      <c r="G1107" s="4">
        <f>SUMIFS([1]怪物表!$A:$A,[1]怪物表!$B:$B,C1107,[1]怪物表!$C:$C,D1107)</f>
        <v>130407</v>
      </c>
      <c r="H1107" s="8" t="str">
        <f>IF(G1107="","",INDEX([1]怪物表!$C:$C,MATCH(G1107,[1]怪物表!$A:$A,0)))</f>
        <v>鳄鱼</v>
      </c>
      <c r="I1107" s="4"/>
      <c r="J1107" s="4" t="str">
        <f>IF(I1107="","",INDEX([1]怪物阵型表!$B:$B,MATCH(I1107,[1]怪物阵型表!$A:$A,0)))</f>
        <v/>
      </c>
      <c r="K1107" s="4"/>
      <c r="L1107" s="4"/>
      <c r="M1107" s="4"/>
      <c r="N1107" s="4"/>
      <c r="O1107" s="4" t="str">
        <f>IF(N1107="","",INDEX([2]物品表!$B:$B,MATCH(N1107,[2]物品表!$A:$A,0)))</f>
        <v/>
      </c>
      <c r="P1107" s="4"/>
      <c r="Q1107" s="7" t="s">
        <v>31</v>
      </c>
      <c r="R1107" s="7" t="s">
        <v>29</v>
      </c>
      <c r="S1107" s="9">
        <f>INDEX('#怪物刷新配置索引'!$E:$E,MATCH(E1107&amp;"-"&amp;F1107,'#怪物刷新配置索引'!$D:$D,0),1)</f>
        <v>4</v>
      </c>
      <c r="T1107" s="4"/>
      <c r="U1107" s="9">
        <f>INDEX('#怪物刷新配置索引'!$F:$F,MATCH(E1107&amp;"-"&amp;F1107,'#怪物刷新配置索引'!$D:$D,0),1)</f>
        <v>3</v>
      </c>
      <c r="V1107" s="4" t="str">
        <f t="shared" si="150"/>
        <v/>
      </c>
      <c r="W1107" s="4"/>
      <c r="X1107" s="7"/>
      <c r="Y1107" s="7"/>
      <c r="Z1107" s="28"/>
      <c r="AA1107" s="77">
        <f>COUNTIF([3]经验升级表!$C:$C,"&lt;="&amp;SUMIFS($AB$4:AB1107,$C$4:C1107,C1107))</f>
        <v>0</v>
      </c>
      <c r="AB1107" s="77">
        <f>IFERROR(INDEX([1]怪物表!$U:$U,MATCH(G1107,[1]怪物表!$A:$A,0),1)*S1107/U1107,0)*AC1107</f>
        <v>0</v>
      </c>
      <c r="AC1107" s="77">
        <f t="shared" si="148"/>
        <v>30</v>
      </c>
      <c r="AD1107" s="77">
        <f>IFERROR(INDEX([1]怪物表!$J:$J,MATCH(G1107,[1]怪物表!$A:$A,0),1),0)*AE1107</f>
        <v>40</v>
      </c>
      <c r="AE1107" s="77">
        <f t="shared" si="149"/>
        <v>40</v>
      </c>
    </row>
    <row r="1108" spans="1:46" x14ac:dyDescent="0.45">
      <c r="A1108" s="4"/>
      <c r="B1108" s="7">
        <v>304029</v>
      </c>
      <c r="C1108" s="6" t="s">
        <v>154</v>
      </c>
      <c r="D1108" s="4" t="s">
        <v>136</v>
      </c>
      <c r="E1108" s="7">
        <v>15</v>
      </c>
      <c r="F1108" s="4" t="s">
        <v>64</v>
      </c>
      <c r="G1108" s="4">
        <f>SUMIFS([1]怪物表!$A:$A,[1]怪物表!$B:$B,C1108,[1]怪物表!$C:$C,D1108)</f>
        <v>130406</v>
      </c>
      <c r="H1108" s="8" t="str">
        <f>IF(G1108="","",INDEX([1]怪物表!$C:$C,MATCH(G1108,[1]怪物表!$A:$A,0)))</f>
        <v>弓兵2</v>
      </c>
      <c r="I1108" s="4"/>
      <c r="J1108" s="4" t="str">
        <f>IF(I1108="","",INDEX([1]怪物阵型表!$B:$B,MATCH(I1108,[1]怪物阵型表!$A:$A,0)))</f>
        <v/>
      </c>
      <c r="K1108" s="4"/>
      <c r="L1108" s="4"/>
      <c r="M1108" s="4"/>
      <c r="N1108" s="4"/>
      <c r="O1108" s="4" t="str">
        <f>IF(N1108="","",INDEX([2]物品表!$B:$B,MATCH(N1108,[2]物品表!$A:$A,0)))</f>
        <v/>
      </c>
      <c r="P1108" s="4"/>
      <c r="Q1108" s="7" t="s">
        <v>31</v>
      </c>
      <c r="R1108" s="7" t="s">
        <v>29</v>
      </c>
      <c r="S1108" s="9">
        <f>INDEX('#怪物刷新配置索引'!$E:$E,MATCH(E1108&amp;"-"&amp;F1108,'#怪物刷新配置索引'!$D:$D,0),1)</f>
        <v>3</v>
      </c>
      <c r="T1108" s="4"/>
      <c r="U1108" s="9">
        <f>INDEX('#怪物刷新配置索引'!$F:$F,MATCH(E1108&amp;"-"&amp;F1108,'#怪物刷新配置索引'!$D:$D,0),1)</f>
        <v>6</v>
      </c>
      <c r="V1108" s="4" t="str">
        <f t="shared" si="150"/>
        <v/>
      </c>
      <c r="W1108" s="4"/>
      <c r="X1108" s="4"/>
      <c r="Y1108" s="4"/>
      <c r="Z1108" s="28"/>
      <c r="AA1108" s="77">
        <f>COUNTIF([3]经验升级表!$C:$C,"&lt;="&amp;SUMIFS($AB$4:AB1108,$C$4:C1108,C1108))</f>
        <v>0</v>
      </c>
      <c r="AB1108" s="77">
        <f>IFERROR(INDEX([1]怪物表!$U:$U,MATCH(G1108,[1]怪物表!$A:$A,0),1)*S1108/U1108,0)*AC1108</f>
        <v>0</v>
      </c>
      <c r="AC1108" s="77">
        <f t="shared" si="148"/>
        <v>30</v>
      </c>
      <c r="AD1108" s="77">
        <f>IFERROR(INDEX([1]怪物表!$J:$J,MATCH(G1108,[1]怪物表!$A:$A,0),1),0)*AE1108</f>
        <v>15</v>
      </c>
      <c r="AE1108" s="77">
        <f t="shared" si="149"/>
        <v>15</v>
      </c>
    </row>
    <row r="1109" spans="1:46" s="46" customFormat="1" x14ac:dyDescent="0.45">
      <c r="A1109" s="20"/>
      <c r="B1109" s="21">
        <v>304030</v>
      </c>
      <c r="C1109" s="22" t="s">
        <v>154</v>
      </c>
      <c r="D1109" s="20" t="s">
        <v>139</v>
      </c>
      <c r="E1109" s="21"/>
      <c r="F1109" s="20">
        <v>240</v>
      </c>
      <c r="G1109" s="20">
        <f>IF(I1109="",SUMIFS([1]怪物表!$A:$A,[1]怪物表!$B:$B,C1109,[1]怪物表!$C:$C,D1109),"")</f>
        <v>130410</v>
      </c>
      <c r="H1109" s="23" t="str">
        <f>IF(G1109="","",INDEX([1]怪物表!$C:$C,MATCH(G1109,[1]怪物表!$A:$A,0)))</f>
        <v>斗兽场监管员</v>
      </c>
      <c r="I1109" s="20" t="s">
        <v>54</v>
      </c>
      <c r="J1109" s="20" t="str">
        <f>IF(I1109="","",INDEX([1]怪物阵型表!$B:$B,MATCH(I1109,[1]怪物阵型表!$A:$A,0)))</f>
        <v/>
      </c>
      <c r="K1109" s="20"/>
      <c r="L1109" s="20"/>
      <c r="M1109" s="20"/>
      <c r="N1109" s="20"/>
      <c r="O1109" s="20" t="str">
        <f>IF(N1109="","",INDEX([2]物品表!$B:$B,MATCH(N1109,[2]物品表!$A:$A,0)))</f>
        <v/>
      </c>
      <c r="P1109" s="20"/>
      <c r="Q1109" s="21" t="s">
        <v>120</v>
      </c>
      <c r="R1109" s="21" t="s">
        <v>29</v>
      </c>
      <c r="S1109" s="24">
        <v>1</v>
      </c>
      <c r="T1109" s="20"/>
      <c r="U1109" s="24">
        <v>0</v>
      </c>
      <c r="V1109" s="20" t="str">
        <f>IF(W1109=1,"TID_Survivor_Notice_Occur_2",IF(W1109=2,"TID_Survivor_Notice_Occur_1",""))</f>
        <v/>
      </c>
      <c r="W1109" s="20"/>
      <c r="X1109" s="20"/>
      <c r="Y1109" s="20"/>
      <c r="Z1109" s="79"/>
      <c r="AA1109" s="77">
        <f>COUNTIF([3]经验升级表!$C:$C,"&lt;="&amp;SUMIFS($AB$4:AB1109,$C$4:C1109,C1109))</f>
        <v>0</v>
      </c>
      <c r="AB1109" s="77">
        <f>IFERROR(INDEX([1]怪物表!$U:$U,MATCH(G1109,[1]怪物表!$A:$A,0),1)*S1109/U1109,0)*AC1109</f>
        <v>0</v>
      </c>
      <c r="AC1109" s="77">
        <f t="shared" si="148"/>
        <v>1</v>
      </c>
      <c r="AD1109" s="77">
        <f>IFERROR(INDEX([1]怪物表!$J:$J,MATCH(G1109,[1]怪物表!$A:$A,0),1),0)*AE1109</f>
        <v>0</v>
      </c>
      <c r="AE1109" s="77">
        <f t="shared" si="149"/>
        <v>0</v>
      </c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</row>
    <row r="1110" spans="1:46" x14ac:dyDescent="0.45">
      <c r="A1110" s="4"/>
      <c r="B1110" s="7">
        <v>304031</v>
      </c>
      <c r="C1110" s="6" t="s">
        <v>154</v>
      </c>
      <c r="D1110" s="4"/>
      <c r="E1110" s="7"/>
      <c r="F1110" s="4">
        <v>240</v>
      </c>
      <c r="G1110" s="4" t="str">
        <f>IF(I1110="",SUMIFS([1]怪物表!$A:$A,[1]怪物表!$B:$B,C1110,[1]怪物表!$C:$C,D1110),"")</f>
        <v/>
      </c>
      <c r="H1110" s="8" t="str">
        <f>IF(G1110="","",INDEX([1]怪物表!$C:$C,MATCH(G1110,[1]怪物表!$A:$A,0)))</f>
        <v/>
      </c>
      <c r="I1110" s="4">
        <v>300402</v>
      </c>
      <c r="J1110" s="4" t="str">
        <f>IF(I1110="","",INDEX([1]怪物阵型表!$B:$B,MATCH(I1110,[1]怪物阵型表!$A:$A,0)))</f>
        <v>圆环防御怪物阵型</v>
      </c>
      <c r="K1110" s="4"/>
      <c r="L1110" s="4"/>
      <c r="M1110" s="4"/>
      <c r="N1110" s="4"/>
      <c r="O1110" s="4" t="str">
        <f>IF(N1110="","",INDEX([2]物品表!$B:$B,MATCH(N1110,[2]物品表!$A:$A,0)))</f>
        <v/>
      </c>
      <c r="P1110" s="4"/>
      <c r="Q1110" s="7" t="s">
        <v>109</v>
      </c>
      <c r="R1110" s="7" t="s">
        <v>29</v>
      </c>
      <c r="S1110" s="9">
        <v>1</v>
      </c>
      <c r="T1110" s="4"/>
      <c r="U1110" s="9">
        <v>0</v>
      </c>
      <c r="V1110" s="4" t="str">
        <f t="shared" ref="V1110" si="154">IF(W1110=1,"TID_Survivor_Notice_Occur_2",IF(W1110=2,"TID_Survivor_Notice_Occur_1",""))</f>
        <v>TID_Survivor_Notice_Occur_2</v>
      </c>
      <c r="W1110" s="4">
        <v>1</v>
      </c>
      <c r="X1110" s="4"/>
      <c r="Y1110" s="4"/>
      <c r="Z1110" s="28"/>
      <c r="AA1110" s="77">
        <f>COUNTIF([3]经验升级表!$C:$C,"&lt;="&amp;SUMIFS($AB$4:AB1110,$C$4:C1110,C1110))</f>
        <v>0</v>
      </c>
      <c r="AB1110" s="77">
        <f>IFERROR(INDEX([1]怪物表!$U:$U,MATCH(G1110,[1]怪物表!$A:$A,0),1)*S1110/U1110,0)*AC1110</f>
        <v>0</v>
      </c>
      <c r="AC1110" s="77">
        <f t="shared" si="148"/>
        <v>1</v>
      </c>
      <c r="AD1110" s="77">
        <f>IFERROR(INDEX([1]怪物表!$J:$J,MATCH(G1110,[1]怪物表!$A:$A,0),1),0)*AE1110</f>
        <v>0</v>
      </c>
      <c r="AE1110" s="77">
        <f t="shared" si="149"/>
        <v>0</v>
      </c>
    </row>
    <row r="1111" spans="1:46" x14ac:dyDescent="0.45">
      <c r="A1111" s="4"/>
      <c r="B1111" s="7">
        <v>304032</v>
      </c>
      <c r="C1111" s="6" t="s">
        <v>154</v>
      </c>
      <c r="D1111" s="4" t="s">
        <v>127</v>
      </c>
      <c r="E1111" s="7">
        <v>60</v>
      </c>
      <c r="F1111" s="4" t="s">
        <v>55</v>
      </c>
      <c r="G1111" s="4">
        <f>SUMIFS([1]怪物表!$A:$A,[1]怪物表!$B:$B,C1111,[1]怪物表!$C:$C,D1111)</f>
        <v>130408</v>
      </c>
      <c r="H1111" s="8" t="str">
        <f>IF(G1111="","",INDEX([1]怪物表!$C:$C,MATCH(G1111,[1]怪物表!$A:$A,0)))</f>
        <v>斗兽场饲养员</v>
      </c>
      <c r="I1111" s="4"/>
      <c r="J1111" s="4" t="str">
        <f>IF(I1111="","",INDEX([1]怪物阵型表!$B:$B,MATCH(I1111,[1]怪物阵型表!$A:$A,0)))</f>
        <v/>
      </c>
      <c r="K1111" s="4"/>
      <c r="L1111" s="4"/>
      <c r="M1111" s="4"/>
      <c r="N1111" s="4"/>
      <c r="O1111" s="4" t="str">
        <f>IF(N1111="","",INDEX([2]物品表!$B:$B,MATCH(N1111,[2]物品表!$A:$A,0)))</f>
        <v/>
      </c>
      <c r="P1111" s="4"/>
      <c r="Q1111" s="7" t="s">
        <v>31</v>
      </c>
      <c r="R1111" s="7" t="s">
        <v>29</v>
      </c>
      <c r="S1111" s="9">
        <f>INDEX('#怪物刷新配置索引'!$E:$E,MATCH(E1111&amp;"-"&amp;F1111,'#怪物刷新配置索引'!$D:$D,0),1)</f>
        <v>2</v>
      </c>
      <c r="T1111" s="4"/>
      <c r="U1111" s="9">
        <f>INDEX('#怪物刷新配置索引'!$F:$F,MATCH(E1111&amp;"-"&amp;F1111,'#怪物刷新配置索引'!$D:$D,0),1)</f>
        <v>1</v>
      </c>
      <c r="V1111" s="4" t="str">
        <f t="shared" si="150"/>
        <v/>
      </c>
      <c r="W1111" s="4"/>
      <c r="X1111" s="4"/>
      <c r="Y1111" s="7"/>
      <c r="Z1111" s="28"/>
      <c r="AA1111" s="77">
        <f>COUNTIF([3]经验升级表!$C:$C,"&lt;="&amp;SUMIFS($AB$4:AB1111,$C$4:C1111,C1111))</f>
        <v>0</v>
      </c>
      <c r="AB1111" s="77">
        <f>IFERROR(INDEX([1]怪物表!$U:$U,MATCH(G1111,[1]怪物表!$A:$A,0),1)*S1111/U1111,0)*AC1111</f>
        <v>0</v>
      </c>
      <c r="AC1111" s="77">
        <f t="shared" si="148"/>
        <v>30</v>
      </c>
      <c r="AD1111" s="77">
        <f>IFERROR(INDEX([1]怪物表!$J:$J,MATCH(G1111,[1]怪物表!$A:$A,0),1),0)*AE1111</f>
        <v>60</v>
      </c>
      <c r="AE1111" s="77">
        <f t="shared" si="149"/>
        <v>60</v>
      </c>
    </row>
    <row r="1112" spans="1:46" x14ac:dyDescent="0.45">
      <c r="A1112" s="4"/>
      <c r="B1112" s="7">
        <v>304033</v>
      </c>
      <c r="C1112" s="6" t="s">
        <v>154</v>
      </c>
      <c r="D1112" s="4" t="s">
        <v>127</v>
      </c>
      <c r="E1112" s="7">
        <v>150</v>
      </c>
      <c r="F1112" s="4" t="s">
        <v>55</v>
      </c>
      <c r="G1112" s="4">
        <f>SUMIFS([1]怪物表!$A:$A,[1]怪物表!$B:$B,C1112,[1]怪物表!$C:$C,D1112)</f>
        <v>130408</v>
      </c>
      <c r="H1112" s="8" t="str">
        <f>IF(G1112="","",INDEX([1]怪物表!$C:$C,MATCH(G1112,[1]怪物表!$A:$A,0)))</f>
        <v>斗兽场饲养员</v>
      </c>
      <c r="I1112" s="4"/>
      <c r="J1112" s="4" t="str">
        <f>IF(I1112="","",INDEX([1]怪物阵型表!$B:$B,MATCH(I1112,[1]怪物阵型表!$A:$A,0)))</f>
        <v/>
      </c>
      <c r="K1112" s="4"/>
      <c r="L1112" s="4"/>
      <c r="M1112" s="4"/>
      <c r="N1112" s="4"/>
      <c r="O1112" s="4" t="str">
        <f>IF(N1112="","",INDEX([2]物品表!$B:$B,MATCH(N1112,[2]物品表!$A:$A,0)))</f>
        <v/>
      </c>
      <c r="P1112" s="4"/>
      <c r="Q1112" s="7" t="s">
        <v>31</v>
      </c>
      <c r="R1112" s="7" t="s">
        <v>29</v>
      </c>
      <c r="S1112" s="9">
        <f>INDEX('#怪物刷新配置索引'!$E:$E,MATCH(E1112&amp;"-"&amp;F1112,'#怪物刷新配置索引'!$D:$D,0),1)</f>
        <v>5</v>
      </c>
      <c r="T1112" s="4"/>
      <c r="U1112" s="9">
        <f>INDEX('#怪物刷新配置索引'!$F:$F,MATCH(E1112&amp;"-"&amp;F1112,'#怪物刷新配置索引'!$D:$D,0),1)</f>
        <v>1</v>
      </c>
      <c r="V1112" s="4" t="str">
        <f t="shared" si="150"/>
        <v/>
      </c>
      <c r="W1112" s="4"/>
      <c r="X1112" s="4"/>
      <c r="Y1112" s="7"/>
      <c r="Z1112" s="28"/>
      <c r="AA1112" s="77">
        <f>COUNTIF([3]经验升级表!$C:$C,"&lt;="&amp;SUMIFS($AB$4:AB1112,$C$4:C1112,C1112))</f>
        <v>0</v>
      </c>
      <c r="AB1112" s="77">
        <f>IFERROR(INDEX([1]怪物表!$U:$U,MATCH(G1112,[1]怪物表!$A:$A,0),1)*S1112/U1112,0)*AC1112</f>
        <v>0</v>
      </c>
      <c r="AC1112" s="77">
        <f t="shared" si="148"/>
        <v>30</v>
      </c>
      <c r="AD1112" s="77">
        <f>IFERROR(INDEX([1]怪物表!$J:$J,MATCH(G1112,[1]怪物表!$A:$A,0),1),0)*AE1112</f>
        <v>150</v>
      </c>
      <c r="AE1112" s="77">
        <f t="shared" si="149"/>
        <v>150</v>
      </c>
    </row>
    <row r="1113" spans="1:46" x14ac:dyDescent="0.45">
      <c r="A1113" s="4"/>
      <c r="B1113" s="7">
        <v>304034</v>
      </c>
      <c r="C1113" s="6" t="s">
        <v>154</v>
      </c>
      <c r="D1113" s="4" t="s">
        <v>123</v>
      </c>
      <c r="E1113" s="7">
        <v>20</v>
      </c>
      <c r="F1113" s="4" t="s">
        <v>55</v>
      </c>
      <c r="G1113" s="4">
        <f>SUMIFS([1]怪物表!$A:$A,[1]怪物表!$B:$B,C1113,[1]怪物表!$C:$C,D1113)</f>
        <v>130405</v>
      </c>
      <c r="H1113" s="8" t="str">
        <f>IF(G1113="","",INDEX([1]怪物表!$C:$C,MATCH(G1113,[1]怪物表!$A:$A,0)))</f>
        <v>弓兵1</v>
      </c>
      <c r="I1113" s="4"/>
      <c r="J1113" s="4" t="str">
        <f>IF(I1113="","",INDEX([1]怪物阵型表!$B:$B,MATCH(I1113,[1]怪物阵型表!$A:$A,0)))</f>
        <v/>
      </c>
      <c r="K1113" s="4"/>
      <c r="L1113" s="4"/>
      <c r="M1113" s="4"/>
      <c r="N1113" s="4"/>
      <c r="O1113" s="4" t="str">
        <f>IF(N1113="","",INDEX([2]物品表!$B:$B,MATCH(N1113,[2]物品表!$A:$A,0)))</f>
        <v/>
      </c>
      <c r="P1113" s="4"/>
      <c r="Q1113" s="7" t="s">
        <v>31</v>
      </c>
      <c r="R1113" s="7" t="s">
        <v>29</v>
      </c>
      <c r="S1113" s="9">
        <f>INDEX('#怪物刷新配置索引'!$E:$E,MATCH(E1113&amp;"-"&amp;F1113,'#怪物刷新配置索引'!$D:$D,0),1)</f>
        <v>2</v>
      </c>
      <c r="T1113" s="4"/>
      <c r="U1113" s="9">
        <f>INDEX('#怪物刷新配置索引'!$F:$F,MATCH(E1113&amp;"-"&amp;F1113,'#怪物刷新配置索引'!$D:$D,0),1)</f>
        <v>3</v>
      </c>
      <c r="V1113" s="4" t="str">
        <f t="shared" ref="V1113" si="155">IF(W1113=1,"TID_Survivor_Notice_Occur_2",IF(W1113=2,"TID_Survivor_Notice_Occur_1",""))</f>
        <v/>
      </c>
      <c r="W1113" s="4"/>
      <c r="X1113" s="7"/>
      <c r="Y1113" s="7"/>
      <c r="Z1113" s="28"/>
      <c r="AA1113" s="77">
        <f>COUNTIF([3]经验升级表!$C:$C,"&lt;="&amp;SUMIFS($AB$4:AB1113,$C$4:C1113,C1113))</f>
        <v>0</v>
      </c>
      <c r="AB1113" s="77">
        <f>IFERROR(INDEX([1]怪物表!$U:$U,MATCH(G1113,[1]怪物表!$A:$A,0),1)*S1113/U1113,0)*AC1113</f>
        <v>0</v>
      </c>
      <c r="AC1113" s="77">
        <f t="shared" si="148"/>
        <v>30</v>
      </c>
      <c r="AD1113" s="77">
        <f>IFERROR(INDEX([1]怪物表!$J:$J,MATCH(G1113,[1]怪物表!$A:$A,0),1),0)*AE1113</f>
        <v>20</v>
      </c>
      <c r="AE1113" s="77">
        <f t="shared" si="149"/>
        <v>20</v>
      </c>
    </row>
    <row r="1114" spans="1:46" x14ac:dyDescent="0.45">
      <c r="A1114" s="4"/>
      <c r="B1114" s="7">
        <v>304035</v>
      </c>
      <c r="C1114" s="6" t="s">
        <v>154</v>
      </c>
      <c r="D1114" s="4" t="s">
        <v>136</v>
      </c>
      <c r="E1114" s="7">
        <v>20</v>
      </c>
      <c r="F1114" s="4" t="s">
        <v>55</v>
      </c>
      <c r="G1114" s="4">
        <f>SUMIFS([1]怪物表!$A:$A,[1]怪物表!$B:$B,C1114,[1]怪物表!$C:$C,D1114)</f>
        <v>130406</v>
      </c>
      <c r="H1114" s="8" t="str">
        <f>IF(G1114="","",INDEX([1]怪物表!$C:$C,MATCH(G1114,[1]怪物表!$A:$A,0)))</f>
        <v>弓兵2</v>
      </c>
      <c r="I1114" s="4"/>
      <c r="J1114" s="4" t="str">
        <f>IF(I1114="","",INDEX([1]怪物阵型表!$B:$B,MATCH(I1114,[1]怪物阵型表!$A:$A,0)))</f>
        <v/>
      </c>
      <c r="K1114" s="4"/>
      <c r="L1114" s="4"/>
      <c r="M1114" s="4"/>
      <c r="N1114" s="4"/>
      <c r="O1114" s="4" t="str">
        <f>IF(N1114="","",INDEX([2]物品表!$B:$B,MATCH(N1114,[2]物品表!$A:$A,0)))</f>
        <v/>
      </c>
      <c r="P1114" s="4"/>
      <c r="Q1114" s="7" t="s">
        <v>31</v>
      </c>
      <c r="R1114" s="7" t="s">
        <v>29</v>
      </c>
      <c r="S1114" s="9">
        <f>INDEX('#怪物刷新配置索引'!$E:$E,MATCH(E1114&amp;"-"&amp;F1114,'#怪物刷新配置索引'!$D:$D,0),1)</f>
        <v>2</v>
      </c>
      <c r="T1114" s="4"/>
      <c r="U1114" s="9">
        <f>INDEX('#怪物刷新配置索引'!$F:$F,MATCH(E1114&amp;"-"&amp;F1114,'#怪物刷新配置索引'!$D:$D,0),1)</f>
        <v>3</v>
      </c>
      <c r="V1114" s="4" t="str">
        <f t="shared" si="150"/>
        <v/>
      </c>
      <c r="W1114" s="4"/>
      <c r="X1114" s="7"/>
      <c r="Y1114" s="7"/>
      <c r="Z1114" s="28"/>
      <c r="AA1114" s="77">
        <f>COUNTIF([3]经验升级表!$C:$C,"&lt;="&amp;SUMIFS($AB$4:AB1114,$C$4:C1114,C1114))</f>
        <v>0</v>
      </c>
      <c r="AB1114" s="77">
        <f>IFERROR(INDEX([1]怪物表!$U:$U,MATCH(G1114,[1]怪物表!$A:$A,0),1)*S1114/U1114,0)*AC1114</f>
        <v>0</v>
      </c>
      <c r="AC1114" s="77">
        <f t="shared" si="148"/>
        <v>30</v>
      </c>
      <c r="AD1114" s="77">
        <f>IFERROR(INDEX([1]怪物表!$J:$J,MATCH(G1114,[1]怪物表!$A:$A,0),1),0)*AE1114</f>
        <v>20</v>
      </c>
      <c r="AE1114" s="77">
        <f t="shared" si="149"/>
        <v>20</v>
      </c>
    </row>
    <row r="1115" spans="1:46" x14ac:dyDescent="0.45">
      <c r="A1115" s="4"/>
      <c r="B1115" s="7">
        <v>304036</v>
      </c>
      <c r="C1115" s="6" t="s">
        <v>154</v>
      </c>
      <c r="D1115" s="4" t="s">
        <v>127</v>
      </c>
      <c r="E1115" s="7">
        <v>50</v>
      </c>
      <c r="F1115" s="4" t="s">
        <v>49</v>
      </c>
      <c r="G1115" s="4">
        <f>SUMIFS([1]怪物表!$A:$A,[1]怪物表!$B:$B,C1115,[1]怪物表!$C:$C,D1115)</f>
        <v>130408</v>
      </c>
      <c r="H1115" s="8" t="str">
        <f>IF(G1115="","",INDEX([1]怪物表!$C:$C,MATCH(G1115,[1]怪物表!$A:$A,0)))</f>
        <v>斗兽场饲养员</v>
      </c>
      <c r="I1115" s="4"/>
      <c r="J1115" s="4" t="str">
        <f>IF(I1115="","",INDEX([1]怪物阵型表!$B:$B,MATCH(I1115,[1]怪物阵型表!$A:$A,0)))</f>
        <v/>
      </c>
      <c r="K1115" s="4"/>
      <c r="L1115" s="4"/>
      <c r="M1115" s="4"/>
      <c r="N1115" s="4"/>
      <c r="O1115" s="4" t="str">
        <f>IF(N1115="","",INDEX([2]物品表!$B:$B,MATCH(N1115,[2]物品表!$A:$A,0)))</f>
        <v/>
      </c>
      <c r="P1115" s="4"/>
      <c r="Q1115" s="7" t="s">
        <v>31</v>
      </c>
      <c r="R1115" s="7" t="s">
        <v>29</v>
      </c>
      <c r="S1115" s="9">
        <f>INDEX('#怪物刷新配置索引'!$E:$E,MATCH(E1115&amp;"-"&amp;F1115,'#怪物刷新配置索引'!$D:$D,0),1)</f>
        <v>5</v>
      </c>
      <c r="T1115" s="4"/>
      <c r="U1115" s="9">
        <f>INDEX('#怪物刷新配置索引'!$F:$F,MATCH(E1115&amp;"-"&amp;F1115,'#怪物刷新配置索引'!$D:$D,0),1)</f>
        <v>3</v>
      </c>
      <c r="V1115" s="4" t="str">
        <f t="shared" si="150"/>
        <v/>
      </c>
      <c r="W1115" s="4"/>
      <c r="X1115" s="4"/>
      <c r="Y1115" s="7"/>
      <c r="Z1115" s="28"/>
      <c r="AA1115" s="77">
        <f>COUNTIF([3]经验升级表!$C:$C,"&lt;="&amp;SUMIFS($AB$4:AB1115,$C$4:C1115,C1115))</f>
        <v>0</v>
      </c>
      <c r="AB1115" s="77">
        <f>IFERROR(INDEX([1]怪物表!$U:$U,MATCH(G1115,[1]怪物表!$A:$A,0),1)*S1115/U1115,0)*AC1115</f>
        <v>0</v>
      </c>
      <c r="AC1115" s="77">
        <f t="shared" si="148"/>
        <v>30</v>
      </c>
      <c r="AD1115" s="77">
        <f>IFERROR(INDEX([1]怪物表!$J:$J,MATCH(G1115,[1]怪物表!$A:$A,0),1),0)*AE1115</f>
        <v>50</v>
      </c>
      <c r="AE1115" s="77">
        <f t="shared" si="149"/>
        <v>50</v>
      </c>
    </row>
    <row r="1116" spans="1:46" x14ac:dyDescent="0.45">
      <c r="A1116" s="4"/>
      <c r="B1116" s="7">
        <v>304037</v>
      </c>
      <c r="C1116" s="6" t="s">
        <v>154</v>
      </c>
      <c r="D1116" s="4" t="s">
        <v>127</v>
      </c>
      <c r="E1116" s="7">
        <v>120</v>
      </c>
      <c r="F1116" s="4" t="s">
        <v>49</v>
      </c>
      <c r="G1116" s="4">
        <f>SUMIFS([1]怪物表!$A:$A,[1]怪物表!$B:$B,C1116,[1]怪物表!$C:$C,D1116)</f>
        <v>130408</v>
      </c>
      <c r="H1116" s="8" t="str">
        <f>IF(G1116="","",INDEX([1]怪物表!$C:$C,MATCH(G1116,[1]怪物表!$A:$A,0)))</f>
        <v>斗兽场饲养员</v>
      </c>
      <c r="I1116" s="4"/>
      <c r="J1116" s="4" t="str">
        <f>IF(I1116="","",INDEX([1]怪物阵型表!$B:$B,MATCH(I1116,[1]怪物阵型表!$A:$A,0)))</f>
        <v/>
      </c>
      <c r="K1116" s="4"/>
      <c r="L1116" s="4"/>
      <c r="M1116" s="4"/>
      <c r="N1116" s="4"/>
      <c r="O1116" s="4" t="str">
        <f>IF(N1116="","",INDEX([2]物品表!$B:$B,MATCH(N1116,[2]物品表!$A:$A,0)))</f>
        <v/>
      </c>
      <c r="P1116" s="4"/>
      <c r="Q1116" s="7" t="s">
        <v>31</v>
      </c>
      <c r="R1116" s="7" t="s">
        <v>29</v>
      </c>
      <c r="S1116" s="9">
        <f>INDEX('#怪物刷新配置索引'!$E:$E,MATCH(E1116&amp;"-"&amp;F1116,'#怪物刷新配置索引'!$D:$D,0),1)</f>
        <v>4</v>
      </c>
      <c r="T1116" s="4"/>
      <c r="U1116" s="9">
        <f>INDEX('#怪物刷新配置索引'!$F:$F,MATCH(E1116&amp;"-"&amp;F1116,'#怪物刷新配置索引'!$D:$D,0),1)</f>
        <v>1</v>
      </c>
      <c r="V1116" s="4" t="str">
        <f t="shared" si="150"/>
        <v/>
      </c>
      <c r="W1116" s="4"/>
      <c r="X1116" s="4"/>
      <c r="Y1116" s="4"/>
      <c r="Z1116" s="28"/>
      <c r="AA1116" s="77">
        <f>COUNTIF([3]经验升级表!$C:$C,"&lt;="&amp;SUMIFS($AB$4:AB1116,$C$4:C1116,C1116))</f>
        <v>0</v>
      </c>
      <c r="AB1116" s="77">
        <f>IFERROR(INDEX([1]怪物表!$U:$U,MATCH(G1116,[1]怪物表!$A:$A,0),1)*S1116/U1116,0)*AC1116</f>
        <v>0</v>
      </c>
      <c r="AC1116" s="77">
        <f t="shared" si="148"/>
        <v>30</v>
      </c>
      <c r="AD1116" s="77">
        <f>IFERROR(INDEX([1]怪物表!$J:$J,MATCH(G1116,[1]怪物表!$A:$A,0),1),0)*AE1116</f>
        <v>120</v>
      </c>
      <c r="AE1116" s="77">
        <f t="shared" si="149"/>
        <v>120</v>
      </c>
    </row>
    <row r="1117" spans="1:46" x14ac:dyDescent="0.45">
      <c r="A1117" s="4"/>
      <c r="B1117" s="7">
        <v>304038</v>
      </c>
      <c r="C1117" s="6" t="s">
        <v>154</v>
      </c>
      <c r="D1117" s="4" t="s">
        <v>127</v>
      </c>
      <c r="E1117" s="7">
        <v>120</v>
      </c>
      <c r="F1117" s="4" t="s">
        <v>49</v>
      </c>
      <c r="G1117" s="4">
        <f>SUMIFS([1]怪物表!$A:$A,[1]怪物表!$B:$B,C1117,[1]怪物表!$C:$C,D1117)</f>
        <v>130408</v>
      </c>
      <c r="H1117" s="8" t="str">
        <f>IF(G1117="","",INDEX([1]怪物表!$C:$C,MATCH(G1117,[1]怪物表!$A:$A,0)))</f>
        <v>斗兽场饲养员</v>
      </c>
      <c r="I1117" s="4"/>
      <c r="J1117" s="4" t="str">
        <f>IF(I1117="","",INDEX([1]怪物阵型表!$B:$B,MATCH(I1117,[1]怪物阵型表!$A:$A,0)))</f>
        <v/>
      </c>
      <c r="K1117" s="4"/>
      <c r="L1117" s="4"/>
      <c r="M1117" s="4"/>
      <c r="N1117" s="4"/>
      <c r="O1117" s="4" t="str">
        <f>IF(N1117="","",INDEX([2]物品表!$B:$B,MATCH(N1117,[2]物品表!$A:$A,0)))</f>
        <v/>
      </c>
      <c r="P1117" s="4"/>
      <c r="Q1117" s="7" t="s">
        <v>31</v>
      </c>
      <c r="R1117" s="7" t="s">
        <v>29</v>
      </c>
      <c r="S1117" s="9">
        <f>INDEX('#怪物刷新配置索引'!$E:$E,MATCH(E1117&amp;"-"&amp;F1117,'#怪物刷新配置索引'!$D:$D,0),1)</f>
        <v>4</v>
      </c>
      <c r="T1117" s="4"/>
      <c r="U1117" s="9">
        <f>INDEX('#怪物刷新配置索引'!$F:$F,MATCH(E1117&amp;"-"&amp;F1117,'#怪物刷新配置索引'!$D:$D,0),1)</f>
        <v>1</v>
      </c>
      <c r="V1117" s="4" t="str">
        <f t="shared" si="150"/>
        <v/>
      </c>
      <c r="W1117" s="4"/>
      <c r="X1117" s="4"/>
      <c r="Y1117" s="4"/>
      <c r="Z1117" s="28"/>
      <c r="AA1117" s="77">
        <f>COUNTIF([3]经验升级表!$C:$C,"&lt;="&amp;SUMIFS($AB$4:AB1117,$C$4:C1117,C1117))</f>
        <v>0</v>
      </c>
      <c r="AB1117" s="77">
        <f>IFERROR(INDEX([1]怪物表!$U:$U,MATCH(G1117,[1]怪物表!$A:$A,0),1)*S1117/U1117,0)*AC1117</f>
        <v>0</v>
      </c>
      <c r="AC1117" s="77">
        <f t="shared" si="148"/>
        <v>30</v>
      </c>
      <c r="AD1117" s="77">
        <f>IFERROR(INDEX([1]怪物表!$J:$J,MATCH(G1117,[1]怪物表!$A:$A,0),1),0)*AE1117</f>
        <v>120</v>
      </c>
      <c r="AE1117" s="77">
        <f t="shared" si="149"/>
        <v>120</v>
      </c>
    </row>
    <row r="1118" spans="1:46" s="47" customFormat="1" x14ac:dyDescent="0.45">
      <c r="A1118" s="81"/>
      <c r="B1118" s="82">
        <v>304039</v>
      </c>
      <c r="C1118" s="83" t="s">
        <v>154</v>
      </c>
      <c r="D1118" s="81" t="s">
        <v>132</v>
      </c>
      <c r="E1118" s="82"/>
      <c r="F1118" s="81">
        <v>300</v>
      </c>
      <c r="G1118" s="81">
        <f>IF(I1118="",SUMIFS([1]怪物表!$A:$A,[1]怪物表!$B:$B,C1118,[1]怪物表!$C:$C,D1118),"")</f>
        <v>130412</v>
      </c>
      <c r="H1118" s="84" t="str">
        <f>IF(G1118="","",INDEX([1]怪物表!$C:$C,MATCH(G1118,[1]怪物表!$A:$A,0)))</f>
        <v>荒漠法师</v>
      </c>
      <c r="I1118" s="81" t="s">
        <v>54</v>
      </c>
      <c r="J1118" s="81" t="str">
        <f>IF(I1118="","",INDEX([1]怪物阵型表!$B:$B,MATCH(I1118,[1]怪物阵型表!$A:$A,0)))</f>
        <v/>
      </c>
      <c r="K1118" s="81"/>
      <c r="L1118" s="81"/>
      <c r="M1118" s="81"/>
      <c r="N1118" s="81"/>
      <c r="O1118" s="81" t="str">
        <f>IF(N1118="","",INDEX([2]物品表!$B:$B,MATCH(N1118,[2]物品表!$A:$A,0)))</f>
        <v/>
      </c>
      <c r="P1118" s="81"/>
      <c r="Q1118" s="82" t="s">
        <v>120</v>
      </c>
      <c r="R1118" s="82" t="s">
        <v>29</v>
      </c>
      <c r="S1118" s="85">
        <v>1</v>
      </c>
      <c r="T1118" s="81"/>
      <c r="U1118" s="85">
        <v>0</v>
      </c>
      <c r="V1118" s="81" t="str">
        <f>IF(W1118=1,"TID_Survivor_Notice_Occur_2",IF(W1118=2,"TID_Survivor_Notice_Occur_1",""))</f>
        <v>TID_Survivor_Notice_Occur_1</v>
      </c>
      <c r="W1118" s="81">
        <v>2</v>
      </c>
      <c r="X1118" s="81"/>
      <c r="Y1118" s="81"/>
      <c r="Z1118" s="86"/>
      <c r="AA1118" s="77">
        <f>COUNTIF([3]经验升级表!$C:$C,"&lt;="&amp;SUMIFS($AB$4:AB1118,$C$4:C1118,C1118))</f>
        <v>0</v>
      </c>
      <c r="AB1118" s="77">
        <f>IFERROR(INDEX([1]怪物表!$U:$U,MATCH(G1118,[1]怪物表!$A:$A,0),1)*S1118/U1118,0)*AC1118</f>
        <v>0</v>
      </c>
      <c r="AC1118" s="77">
        <f t="shared" si="148"/>
        <v>1</v>
      </c>
      <c r="AD1118" s="77">
        <f>IFERROR(INDEX([1]怪物表!$J:$J,MATCH(G1118,[1]怪物表!$A:$A,0),1),0)*AE1118</f>
        <v>0</v>
      </c>
      <c r="AE1118" s="77">
        <f t="shared" si="149"/>
        <v>0</v>
      </c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</row>
    <row r="1119" spans="1:46" x14ac:dyDescent="0.45">
      <c r="A1119" s="4"/>
      <c r="B1119" s="7">
        <v>304040</v>
      </c>
      <c r="C1119" s="6" t="s">
        <v>154</v>
      </c>
      <c r="D1119" s="4"/>
      <c r="E1119" s="7"/>
      <c r="F1119" s="4">
        <v>300</v>
      </c>
      <c r="G1119" s="4" t="str">
        <f>IF(I1119="",SUMIFS([1]怪物表!$A:$A,[1]怪物表!$B:$B,C1119,[1]怪物表!$C:$C,D1119),"")</f>
        <v/>
      </c>
      <c r="H1119" s="8" t="str">
        <f>IF(G1119="","",INDEX([1]怪物表!$C:$C,MATCH(G1119,[1]怪物表!$A:$A,0)))</f>
        <v/>
      </c>
      <c r="I1119" s="4">
        <v>300403</v>
      </c>
      <c r="J1119" s="4" t="str">
        <f>IF(I1119="","",INDEX([1]怪物阵型表!$B:$B,MATCH(I1119,[1]怪物阵型表!$A:$A,0)))</f>
        <v>圆环防御怪物阵型</v>
      </c>
      <c r="K1119" s="4"/>
      <c r="L1119" s="4"/>
      <c r="M1119" s="4"/>
      <c r="N1119" s="4"/>
      <c r="O1119" s="4" t="str">
        <f>IF(N1119="","",INDEX([2]物品表!$B:$B,MATCH(N1119,[2]物品表!$A:$A,0)))</f>
        <v/>
      </c>
      <c r="P1119" s="4"/>
      <c r="Q1119" s="7" t="s">
        <v>109</v>
      </c>
      <c r="R1119" s="7" t="s">
        <v>29</v>
      </c>
      <c r="S1119" s="9">
        <v>1</v>
      </c>
      <c r="T1119" s="4"/>
      <c r="U1119" s="9">
        <v>0</v>
      </c>
      <c r="V1119" s="4"/>
      <c r="W1119" s="4"/>
      <c r="X1119" s="4"/>
      <c r="Y1119" s="4"/>
      <c r="Z1119" s="28"/>
      <c r="AA1119" s="77">
        <f>COUNTIF([3]经验升级表!$C:$C,"&lt;="&amp;SUMIFS($AB$4:AB1119,$C$4:C1119,C1119))</f>
        <v>0</v>
      </c>
      <c r="AB1119" s="77">
        <f>IFERROR(INDEX([1]怪物表!$U:$U,MATCH(G1119,[1]怪物表!$A:$A,0),1)*S1119/U1119,0)*AC1119</f>
        <v>0</v>
      </c>
      <c r="AC1119" s="77">
        <f t="shared" si="148"/>
        <v>1</v>
      </c>
      <c r="AD1119" s="77">
        <f>IFERROR(INDEX([1]怪物表!$J:$J,MATCH(G1119,[1]怪物表!$A:$A,0),1),0)*AE1119</f>
        <v>0</v>
      </c>
      <c r="AE1119" s="77">
        <f t="shared" si="149"/>
        <v>0</v>
      </c>
    </row>
    <row r="1120" spans="1:46" x14ac:dyDescent="0.45">
      <c r="A1120" s="4"/>
      <c r="B1120" s="7">
        <v>304901</v>
      </c>
      <c r="C1120" s="6" t="s">
        <v>154</v>
      </c>
      <c r="D1120" s="4" t="s">
        <v>142</v>
      </c>
      <c r="E1120" s="7"/>
      <c r="F1120" s="4">
        <v>0</v>
      </c>
      <c r="G1120" s="4"/>
      <c r="H1120" s="8" t="str">
        <f>IF(G1120="","",INDEX([1]怪物表!$C:$C,MATCH(G1120,[1]怪物表!$A:$A,0)))</f>
        <v/>
      </c>
      <c r="I1120" s="4"/>
      <c r="J1120" s="4" t="str">
        <f>IF(I1120="","",INDEX([1]怪物阵型表!$B:$B,MATCH(I1120,[1]怪物阵型表!$A:$A,0)))</f>
        <v/>
      </c>
      <c r="K1120" s="4"/>
      <c r="L1120" s="4"/>
      <c r="M1120" s="4"/>
      <c r="N1120" s="4">
        <v>4</v>
      </c>
      <c r="O1120" s="4" t="str">
        <f>IF(N1120="","",INDEX([2]物品表!$B:$B,MATCH(N1120,[2]物品表!$A:$A,0)))</f>
        <v>Survivor_Item_3</v>
      </c>
      <c r="P1120" s="4"/>
      <c r="Q1120" s="7" t="s">
        <v>302</v>
      </c>
      <c r="R1120" s="7" t="s">
        <v>29</v>
      </c>
      <c r="S1120" s="9">
        <v>8</v>
      </c>
      <c r="T1120" s="4"/>
      <c r="U1120" s="9">
        <v>0</v>
      </c>
      <c r="V1120" s="4" t="str">
        <f t="shared" si="150"/>
        <v/>
      </c>
      <c r="W1120" s="4"/>
      <c r="X1120" s="4"/>
      <c r="Y1120" s="4"/>
      <c r="Z1120" s="28"/>
      <c r="AA1120" s="77">
        <f>COUNTIF([3]经验升级表!$C:$C,"&lt;="&amp;SUMIFS($AB$4:AB1120,$C$4:C1120,C1120))</f>
        <v>0</v>
      </c>
      <c r="AB1120" s="77">
        <f>IFERROR(INDEX([1]怪物表!$U:$U,MATCH(G1120,[1]怪物表!$A:$A,0),1)*S1120/U1120,0)*AC1120</f>
        <v>0</v>
      </c>
      <c r="AC1120" s="77">
        <f t="shared" si="148"/>
        <v>1</v>
      </c>
      <c r="AD1120" s="77">
        <f>IFERROR(INDEX([1]怪物表!$J:$J,MATCH(G1120,[1]怪物表!$A:$A,0),1),0)*AE1120</f>
        <v>0</v>
      </c>
      <c r="AE1120" s="77">
        <f t="shared" si="149"/>
        <v>0</v>
      </c>
    </row>
    <row r="1121" spans="1:46" x14ac:dyDescent="0.45">
      <c r="A1121" s="4"/>
      <c r="B1121" s="7">
        <v>304902</v>
      </c>
      <c r="C1121" s="6" t="s">
        <v>154</v>
      </c>
      <c r="D1121" s="4" t="s">
        <v>47</v>
      </c>
      <c r="E1121" s="7"/>
      <c r="F1121" s="4" t="s">
        <v>117</v>
      </c>
      <c r="G1121" s="4"/>
      <c r="H1121" s="8" t="str">
        <f>IF(G1121="","",INDEX([1]怪物表!$C:$C,MATCH(G1121,[1]怪物表!$A:$A,0)))</f>
        <v/>
      </c>
      <c r="I1121" s="4"/>
      <c r="J1121" s="4" t="str">
        <f>IF(I1121="","",INDEX([1]怪物阵型表!$B:$B,MATCH(I1121,[1]怪物阵型表!$A:$A,0)))</f>
        <v/>
      </c>
      <c r="K1121" s="4"/>
      <c r="L1121" s="4"/>
      <c r="M1121" s="4"/>
      <c r="N1121" s="4">
        <v>17</v>
      </c>
      <c r="O1121" s="4" t="str">
        <f>IF(N1121="","",INDEX([2]物品表!$B:$B,MATCH(N1121,[2]物品表!$A:$A,0)))</f>
        <v>Survivor_Item_8</v>
      </c>
      <c r="P1121" s="4"/>
      <c r="Q1121" s="7" t="s">
        <v>107</v>
      </c>
      <c r="R1121" s="7" t="s">
        <v>29</v>
      </c>
      <c r="S1121" s="9">
        <v>1</v>
      </c>
      <c r="T1121" s="4"/>
      <c r="U1121" s="9">
        <v>16</v>
      </c>
      <c r="V1121" s="4" t="str">
        <f t="shared" si="150"/>
        <v/>
      </c>
      <c r="W1121" s="4"/>
      <c r="X1121" s="4"/>
      <c r="Y1121" s="4"/>
      <c r="Z1121" s="28"/>
      <c r="AA1121" s="77">
        <f>COUNTIF([3]经验升级表!$C:$C,"&lt;="&amp;SUMIFS($AB$4:AB1121,$C$4:C1121,C1121))</f>
        <v>0</v>
      </c>
      <c r="AB1121" s="77">
        <f>IFERROR(INDEX([1]怪物表!$U:$U,MATCH(G1121,[1]怪物表!$A:$A,0),1)*S1121/U1121,0)*AC1121</f>
        <v>0</v>
      </c>
      <c r="AC1121" s="77">
        <f t="shared" si="148"/>
        <v>270</v>
      </c>
      <c r="AD1121" s="77">
        <f>IFERROR(INDEX([1]怪物表!$J:$J,MATCH(G1121,[1]怪物表!$A:$A,0),1),0)*AE1121</f>
        <v>0</v>
      </c>
      <c r="AE1121" s="77">
        <f t="shared" si="149"/>
        <v>17</v>
      </c>
    </row>
    <row r="1122" spans="1:46" x14ac:dyDescent="0.45">
      <c r="A1122" s="4"/>
      <c r="B1122" s="7">
        <v>304903</v>
      </c>
      <c r="C1122" s="6" t="s">
        <v>154</v>
      </c>
      <c r="D1122" s="4" t="s">
        <v>51</v>
      </c>
      <c r="E1122" s="7"/>
      <c r="F1122" s="4" t="s">
        <v>118</v>
      </c>
      <c r="G1122" s="4"/>
      <c r="H1122" s="8" t="str">
        <f>IF(G1122="","",INDEX([1]怪物表!$C:$C,MATCH(G1122,[1]怪物表!$A:$A,0)))</f>
        <v/>
      </c>
      <c r="I1122" s="4"/>
      <c r="J1122" s="4" t="str">
        <f>IF(I1122="","",INDEX([1]怪物阵型表!$B:$B,MATCH(I1122,[1]怪物阵型表!$A:$A,0)))</f>
        <v/>
      </c>
      <c r="K1122" s="4"/>
      <c r="L1122" s="4"/>
      <c r="M1122" s="4"/>
      <c r="N1122" s="4">
        <v>3002</v>
      </c>
      <c r="O1122" s="4" t="str">
        <f>IF(N1122="","",INDEX([2]物品表!$B:$B,MATCH(N1122,[2]物品表!$A:$A,0)))</f>
        <v>Survivor_Item_8</v>
      </c>
      <c r="P1122" s="4"/>
      <c r="Q1122" s="7" t="s">
        <v>107</v>
      </c>
      <c r="R1122" s="7" t="s">
        <v>29</v>
      </c>
      <c r="S1122" s="9">
        <v>1</v>
      </c>
      <c r="T1122" s="4"/>
      <c r="U1122" s="9">
        <v>16</v>
      </c>
      <c r="V1122" s="4" t="str">
        <f t="shared" si="150"/>
        <v/>
      </c>
      <c r="W1122" s="4"/>
      <c r="X1122" s="4"/>
      <c r="Y1122" s="4"/>
      <c r="Z1122" s="28"/>
      <c r="AA1122" s="77">
        <f>COUNTIF([3]经验升级表!$C:$C,"&lt;="&amp;SUMIFS($AB$4:AB1122,$C$4:C1122,C1122))</f>
        <v>0</v>
      </c>
      <c r="AB1122" s="77">
        <f>IFERROR(INDEX([1]怪物表!$U:$U,MATCH(G1122,[1]怪物表!$A:$A,0),1)*S1122/U1122,0)*AC1122</f>
        <v>0</v>
      </c>
      <c r="AC1122" s="77">
        <f t="shared" si="148"/>
        <v>280</v>
      </c>
      <c r="AD1122" s="77">
        <f>IFERROR(INDEX([1]怪物表!$J:$J,MATCH(G1122,[1]怪物表!$A:$A,0),1),0)*AE1122</f>
        <v>0</v>
      </c>
      <c r="AE1122" s="77">
        <f t="shared" si="149"/>
        <v>18</v>
      </c>
    </row>
    <row r="1123" spans="1:46" s="44" customFormat="1" x14ac:dyDescent="0.45">
      <c r="A1123" s="15">
        <v>3991</v>
      </c>
      <c r="B1123" s="16">
        <v>3991001</v>
      </c>
      <c r="C1123" s="17" t="s">
        <v>213</v>
      </c>
      <c r="D1123" s="15" t="s">
        <v>122</v>
      </c>
      <c r="E1123" s="15">
        <v>5</v>
      </c>
      <c r="F1123" s="15">
        <v>0</v>
      </c>
      <c r="G1123" s="15">
        <f>IF(I1123="",SUMIFS([1]怪物表!$A:$A,[1]怪物表!$B:$B,C1123,[1]怪物表!$C:$C,D1123),"")</f>
        <v>1399102</v>
      </c>
      <c r="H1123" s="18" t="str">
        <f>IF(G1123="","",INDEX([1]怪物表!$C:$C,MATCH(G1123,[1]怪物表!$A:$A,0)))</f>
        <v>小狼</v>
      </c>
      <c r="I1123" s="15"/>
      <c r="J1123" s="15" t="str">
        <f>IF(I1123="","",INDEX([1]怪物阵型表!$B:$B,MATCH(I1123,[1]怪物阵型表!$A:$A,0)))</f>
        <v/>
      </c>
      <c r="K1123" s="15"/>
      <c r="L1123" s="15"/>
      <c r="M1123" s="15"/>
      <c r="N1123" s="16"/>
      <c r="O1123" s="16" t="str">
        <f>IF(N1123="","",INDEX([2]物品表!$B:$B,MATCH(N1123,[2]物品表!$A:$A,0)))</f>
        <v/>
      </c>
      <c r="P1123" s="16"/>
      <c r="Q1123" s="16" t="s">
        <v>107</v>
      </c>
      <c r="R1123" s="16" t="s">
        <v>29</v>
      </c>
      <c r="S1123" s="19">
        <v>5</v>
      </c>
      <c r="T1123" s="15"/>
      <c r="U1123" s="19">
        <v>0</v>
      </c>
      <c r="V1123" s="15" t="str">
        <f t="shared" si="150"/>
        <v/>
      </c>
      <c r="W1123" s="15"/>
      <c r="X1123" s="15"/>
      <c r="Y1123" s="15"/>
      <c r="Z1123" s="76"/>
      <c r="AA1123" s="77">
        <f>COUNTIF([3]经验升级表!$C:$C,"&lt;="&amp;SUMIFS($AB$4:AB1123,$C$4:C1123,C1123))</f>
        <v>0</v>
      </c>
      <c r="AB1123" s="77">
        <f>IFERROR(INDEX([1]怪物表!$U:$U,MATCH(G1123,[1]怪物表!$A:$A,0),1)*S1123/U1123,0)*AC1123</f>
        <v>0</v>
      </c>
      <c r="AC1123" s="77">
        <f t="shared" si="148"/>
        <v>1</v>
      </c>
      <c r="AD1123" s="77">
        <f>IFERROR(INDEX([1]怪物表!$J:$J,MATCH(G1123,[1]怪物表!$A:$A,0),1),0)*AE1123</f>
        <v>0</v>
      </c>
      <c r="AE1123" s="77">
        <f t="shared" si="149"/>
        <v>0</v>
      </c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</row>
    <row r="1124" spans="1:46" x14ac:dyDescent="0.45">
      <c r="A1124" s="4"/>
      <c r="B1124" s="7">
        <v>3991002</v>
      </c>
      <c r="C1124" s="6" t="s">
        <v>213</v>
      </c>
      <c r="D1124" s="4" t="s">
        <v>122</v>
      </c>
      <c r="E1124" s="4">
        <v>10</v>
      </c>
      <c r="F1124" s="4" t="s">
        <v>30</v>
      </c>
      <c r="G1124" s="4">
        <f>IF(I1124="",SUMIFS([1]怪物表!$A:$A,[1]怪物表!$B:$B,C1124,[1]怪物表!$C:$C,D1124),"")</f>
        <v>1399102</v>
      </c>
      <c r="H1124" s="8" t="str">
        <f>IF(G1124="","",INDEX([1]怪物表!$C:$C,MATCH(G1124,[1]怪物表!$A:$A,0)))</f>
        <v>小狼</v>
      </c>
      <c r="I1124" s="4"/>
      <c r="J1124" s="4" t="str">
        <f>IF(I1124="","",INDEX([1]怪物阵型表!$B:$B,MATCH(I1124,[1]怪物阵型表!$A:$A,0)))</f>
        <v/>
      </c>
      <c r="K1124" s="4"/>
      <c r="L1124" s="4"/>
      <c r="M1124" s="4"/>
      <c r="N1124" s="4"/>
      <c r="O1124" s="4" t="str">
        <f>IF(N1124="","",INDEX([2]物品表!$B:$B,MATCH(N1124,[2]物品表!$A:$A,0)))</f>
        <v/>
      </c>
      <c r="P1124" s="4"/>
      <c r="Q1124" s="7" t="s">
        <v>31</v>
      </c>
      <c r="R1124" s="7" t="s">
        <v>29</v>
      </c>
      <c r="S1124" s="9">
        <f>INDEX('#怪物刷新配置索引'!$E:$E,MATCH(E1124&amp;"-"&amp;F1124,'#怪物刷新配置索引'!$D:$D,0),1)</f>
        <v>1</v>
      </c>
      <c r="T1124" s="4"/>
      <c r="U1124" s="9">
        <f>INDEX('#怪物刷新配置索引'!$F:$F,MATCH(E1124&amp;"-"&amp;F1124,'#怪物刷新配置索引'!$D:$D,0),1)</f>
        <v>3</v>
      </c>
      <c r="V1124" s="4" t="str">
        <f t="shared" si="150"/>
        <v/>
      </c>
      <c r="W1124" s="4"/>
      <c r="X1124" s="4"/>
      <c r="Y1124" s="4"/>
      <c r="Z1124" s="28"/>
      <c r="AA1124" s="77">
        <f>COUNTIF([3]经验升级表!$C:$C,"&lt;="&amp;SUMIFS($AB$4:AB1124,$C$4:C1124,C1124))</f>
        <v>0</v>
      </c>
      <c r="AB1124" s="77">
        <f>IFERROR(INDEX([1]怪物表!$U:$U,MATCH(G1124,[1]怪物表!$A:$A,0),1)*S1124/U1124,0)*AC1124</f>
        <v>0</v>
      </c>
      <c r="AC1124" s="77">
        <f t="shared" si="148"/>
        <v>30</v>
      </c>
      <c r="AD1124" s="77">
        <f>IFERROR(INDEX([1]怪物表!$J:$J,MATCH(G1124,[1]怪物表!$A:$A,0),1),0)*AE1124</f>
        <v>10</v>
      </c>
      <c r="AE1124" s="77">
        <f t="shared" si="149"/>
        <v>10</v>
      </c>
    </row>
    <row r="1125" spans="1:46" x14ac:dyDescent="0.45">
      <c r="A1125" s="4"/>
      <c r="B1125" s="7">
        <v>3991003</v>
      </c>
      <c r="C1125" s="6" t="s">
        <v>213</v>
      </c>
      <c r="D1125" s="4" t="s">
        <v>122</v>
      </c>
      <c r="E1125" s="4">
        <v>20</v>
      </c>
      <c r="F1125" s="4" t="s">
        <v>30</v>
      </c>
      <c r="G1125" s="4">
        <f>IF(I1125="",SUMIFS([1]怪物表!$A:$A,[1]怪物表!$B:$B,C1125,[1]怪物表!$C:$C,D1125),"")</f>
        <v>1399102</v>
      </c>
      <c r="H1125" s="8" t="str">
        <f>IF(G1125="","",INDEX([1]怪物表!$C:$C,MATCH(G1125,[1]怪物表!$A:$A,0)))</f>
        <v>小狼</v>
      </c>
      <c r="I1125" s="4"/>
      <c r="J1125" s="4" t="str">
        <f>IF(I1125="","",INDEX([1]怪物阵型表!$B:$B,MATCH(I1125,[1]怪物阵型表!$A:$A,0)))</f>
        <v/>
      </c>
      <c r="K1125" s="4"/>
      <c r="L1125" s="4"/>
      <c r="M1125" s="4"/>
      <c r="N1125" s="4"/>
      <c r="O1125" s="4" t="str">
        <f>IF(N1125="","",INDEX([2]物品表!$B:$B,MATCH(N1125,[2]物品表!$A:$A,0)))</f>
        <v/>
      </c>
      <c r="P1125" s="4"/>
      <c r="Q1125" s="7" t="s">
        <v>31</v>
      </c>
      <c r="R1125" s="7" t="s">
        <v>29</v>
      </c>
      <c r="S1125" s="9">
        <f>INDEX('#怪物刷新配置索引'!$E:$E,MATCH(E1125&amp;"-"&amp;F1125,'#怪物刷新配置索引'!$D:$D,0),1)</f>
        <v>2</v>
      </c>
      <c r="T1125" s="4"/>
      <c r="U1125" s="9">
        <f>INDEX('#怪物刷新配置索引'!$F:$F,MATCH(E1125&amp;"-"&amp;F1125,'#怪物刷新配置索引'!$D:$D,0),1)</f>
        <v>3</v>
      </c>
      <c r="V1125" s="4" t="str">
        <f t="shared" si="150"/>
        <v/>
      </c>
      <c r="W1125" s="4"/>
      <c r="X1125" s="4"/>
      <c r="Y1125" s="4"/>
      <c r="Z1125" s="28"/>
      <c r="AA1125" s="77">
        <f>COUNTIF([3]经验升级表!$C:$C,"&lt;="&amp;SUMIFS($AB$4:AB1125,$C$4:C1125,C1125))</f>
        <v>0</v>
      </c>
      <c r="AB1125" s="77">
        <f>IFERROR(INDEX([1]怪物表!$U:$U,MATCH(G1125,[1]怪物表!$A:$A,0),1)*S1125/U1125,0)*AC1125</f>
        <v>0</v>
      </c>
      <c r="AC1125" s="77">
        <f t="shared" si="148"/>
        <v>30</v>
      </c>
      <c r="AD1125" s="77">
        <f>IFERROR(INDEX([1]怪物表!$J:$J,MATCH(G1125,[1]怪物表!$A:$A,0),1),0)*AE1125</f>
        <v>20</v>
      </c>
      <c r="AE1125" s="77">
        <f t="shared" si="149"/>
        <v>20</v>
      </c>
    </row>
    <row r="1126" spans="1:46" x14ac:dyDescent="0.45">
      <c r="A1126" s="4"/>
      <c r="B1126" s="7">
        <v>3991004</v>
      </c>
      <c r="C1126" s="6" t="s">
        <v>213</v>
      </c>
      <c r="D1126" s="4" t="s">
        <v>124</v>
      </c>
      <c r="E1126" s="4">
        <v>20</v>
      </c>
      <c r="F1126" s="4" t="s">
        <v>43</v>
      </c>
      <c r="G1126" s="4">
        <f>IF(I1126="",SUMIFS([1]怪物表!$A:$A,[1]怪物表!$B:$B,C1126,[1]怪物表!$C:$C,D1126),"")</f>
        <v>1399103</v>
      </c>
      <c r="H1126" s="8" t="str">
        <f>IF(G1126="","",INDEX([1]怪物表!$C:$C,MATCH(G1126,[1]怪物表!$A:$A,0)))</f>
        <v>鹰</v>
      </c>
      <c r="I1126" s="4"/>
      <c r="J1126" s="4" t="str">
        <f>IF(I1126="","",INDEX([1]怪物阵型表!$B:$B,MATCH(I1126,[1]怪物阵型表!$A:$A,0)))</f>
        <v/>
      </c>
      <c r="K1126" s="4"/>
      <c r="L1126" s="4"/>
      <c r="M1126" s="4"/>
      <c r="N1126" s="4"/>
      <c r="O1126" s="4" t="str">
        <f>IF(N1126="","",INDEX([2]物品表!$B:$B,MATCH(N1126,[2]物品表!$A:$A,0)))</f>
        <v/>
      </c>
      <c r="P1126" s="4"/>
      <c r="Q1126" s="7" t="s">
        <v>31</v>
      </c>
      <c r="R1126" s="7" t="s">
        <v>29</v>
      </c>
      <c r="S1126" s="9">
        <f>INDEX('#怪物刷新配置索引'!$E:$E,MATCH(E1126&amp;"-"&amp;F1126,'#怪物刷新配置索引'!$D:$D,0),1)</f>
        <v>2</v>
      </c>
      <c r="T1126" s="4"/>
      <c r="U1126" s="9">
        <f>INDEX('#怪物刷新配置索引'!$F:$F,MATCH(E1126&amp;"-"&amp;F1126,'#怪物刷新配置索引'!$D:$D,0),1)</f>
        <v>3</v>
      </c>
      <c r="V1126" s="4" t="str">
        <f t="shared" si="150"/>
        <v/>
      </c>
      <c r="W1126" s="4"/>
      <c r="X1126" s="4"/>
      <c r="Y1126" s="4"/>
      <c r="Z1126" s="28"/>
      <c r="AA1126" s="77">
        <f>COUNTIF([3]经验升级表!$C:$C,"&lt;="&amp;SUMIFS($AB$4:AB1126,$C$4:C1126,C1126))</f>
        <v>0</v>
      </c>
      <c r="AB1126" s="77">
        <f>IFERROR(INDEX([1]怪物表!$U:$U,MATCH(G1126,[1]怪物表!$A:$A,0),1)*S1126/U1126,0)*AC1126</f>
        <v>0</v>
      </c>
      <c r="AC1126" s="77">
        <f t="shared" si="148"/>
        <v>30</v>
      </c>
      <c r="AD1126" s="77">
        <f>IFERROR(INDEX([1]怪物表!$J:$J,MATCH(G1126,[1]怪物表!$A:$A,0),1),0)*AE1126</f>
        <v>20</v>
      </c>
      <c r="AE1126" s="77">
        <f t="shared" si="149"/>
        <v>20</v>
      </c>
    </row>
    <row r="1127" spans="1:46" x14ac:dyDescent="0.45">
      <c r="A1127" s="4"/>
      <c r="B1127" s="7">
        <v>3991005</v>
      </c>
      <c r="C1127" s="6" t="s">
        <v>213</v>
      </c>
      <c r="D1127" s="4" t="s">
        <v>124</v>
      </c>
      <c r="E1127" s="4">
        <v>20</v>
      </c>
      <c r="F1127" s="4" t="s">
        <v>43</v>
      </c>
      <c r="G1127" s="4">
        <f>IF(I1127="",SUMIFS([1]怪物表!$A:$A,[1]怪物表!$B:$B,C1127,[1]怪物表!$C:$C,D1127),"")</f>
        <v>1399103</v>
      </c>
      <c r="H1127" s="8" t="str">
        <f>IF(G1127="","",INDEX([1]怪物表!$C:$C,MATCH(G1127,[1]怪物表!$A:$A,0)))</f>
        <v>鹰</v>
      </c>
      <c r="I1127" s="4"/>
      <c r="J1127" s="4" t="str">
        <f>IF(I1127="","",INDEX([1]怪物阵型表!$B:$B,MATCH(I1127,[1]怪物阵型表!$A:$A,0)))</f>
        <v/>
      </c>
      <c r="K1127" s="4"/>
      <c r="L1127" s="4"/>
      <c r="M1127" s="4"/>
      <c r="N1127" s="4"/>
      <c r="O1127" s="4" t="str">
        <f>IF(N1127="","",INDEX([2]物品表!$B:$B,MATCH(N1127,[2]物品表!$A:$A,0)))</f>
        <v/>
      </c>
      <c r="P1127" s="4"/>
      <c r="Q1127" s="7" t="s">
        <v>31</v>
      </c>
      <c r="R1127" s="7" t="s">
        <v>29</v>
      </c>
      <c r="S1127" s="9">
        <f>INDEX('#怪物刷新配置索引'!$E:$E,MATCH(E1127&amp;"-"&amp;F1127,'#怪物刷新配置索引'!$D:$D,0),1)</f>
        <v>2</v>
      </c>
      <c r="T1127" s="4"/>
      <c r="U1127" s="9">
        <f>INDEX('#怪物刷新配置索引'!$F:$F,MATCH(E1127&amp;"-"&amp;F1127,'#怪物刷新配置索引'!$D:$D,0),1)</f>
        <v>3</v>
      </c>
      <c r="V1127" s="4" t="str">
        <f t="shared" si="150"/>
        <v/>
      </c>
      <c r="W1127" s="4"/>
      <c r="X1127" s="4"/>
      <c r="Y1127" s="4"/>
      <c r="Z1127" s="28"/>
      <c r="AA1127" s="77">
        <f>COUNTIF([3]经验升级表!$C:$C,"&lt;="&amp;SUMIFS($AB$4:AB1127,$C$4:C1127,C1127))</f>
        <v>0</v>
      </c>
      <c r="AB1127" s="77">
        <f>IFERROR(INDEX([1]怪物表!$U:$U,MATCH(G1127,[1]怪物表!$A:$A,0),1)*S1127/U1127,0)*AC1127</f>
        <v>0</v>
      </c>
      <c r="AC1127" s="77">
        <f t="shared" si="148"/>
        <v>30</v>
      </c>
      <c r="AD1127" s="77">
        <f>IFERROR(INDEX([1]怪物表!$J:$J,MATCH(G1127,[1]怪物表!$A:$A,0),1),0)*AE1127</f>
        <v>20</v>
      </c>
      <c r="AE1127" s="77">
        <f t="shared" si="149"/>
        <v>20</v>
      </c>
    </row>
    <row r="1128" spans="1:46" x14ac:dyDescent="0.45">
      <c r="A1128" s="4"/>
      <c r="B1128" s="7">
        <v>3991006</v>
      </c>
      <c r="C1128" s="6" t="s">
        <v>213</v>
      </c>
      <c r="D1128" s="4" t="s">
        <v>124</v>
      </c>
      <c r="E1128" s="4">
        <v>20</v>
      </c>
      <c r="F1128" s="4" t="s">
        <v>43</v>
      </c>
      <c r="G1128" s="4">
        <f>IF(I1128="",SUMIFS([1]怪物表!$A:$A,[1]怪物表!$B:$B,C1128,[1]怪物表!$C:$C,D1128),"")</f>
        <v>1399103</v>
      </c>
      <c r="H1128" s="8" t="str">
        <f>IF(G1128="","",INDEX([1]怪物表!$C:$C,MATCH(G1128,[1]怪物表!$A:$A,0)))</f>
        <v>鹰</v>
      </c>
      <c r="I1128" s="4"/>
      <c r="J1128" s="4" t="str">
        <f>IF(I1128="","",INDEX([1]怪物阵型表!$B:$B,MATCH(I1128,[1]怪物阵型表!$A:$A,0)))</f>
        <v/>
      </c>
      <c r="K1128" s="4"/>
      <c r="L1128" s="4"/>
      <c r="M1128" s="4"/>
      <c r="N1128" s="4"/>
      <c r="O1128" s="4" t="str">
        <f>IF(N1128="","",INDEX([2]物品表!$B:$B,MATCH(N1128,[2]物品表!$A:$A,0)))</f>
        <v/>
      </c>
      <c r="P1128" s="4"/>
      <c r="Q1128" s="7" t="s">
        <v>31</v>
      </c>
      <c r="R1128" s="7" t="s">
        <v>29</v>
      </c>
      <c r="S1128" s="9">
        <f>INDEX('#怪物刷新配置索引'!$E:$E,MATCH(E1128&amp;"-"&amp;F1128,'#怪物刷新配置索引'!$D:$D,0),1)</f>
        <v>2</v>
      </c>
      <c r="T1128" s="4"/>
      <c r="U1128" s="9">
        <f>INDEX('#怪物刷新配置索引'!$F:$F,MATCH(E1128&amp;"-"&amp;F1128,'#怪物刷新配置索引'!$D:$D,0),1)</f>
        <v>3</v>
      </c>
      <c r="V1128" s="4" t="str">
        <f t="shared" si="150"/>
        <v/>
      </c>
      <c r="W1128" s="4"/>
      <c r="X1128" s="4"/>
      <c r="Y1128" s="4"/>
      <c r="Z1128" s="28"/>
      <c r="AA1128" s="77">
        <f>COUNTIF([3]经验升级表!$C:$C,"&lt;="&amp;SUMIFS($AB$4:AB1128,$C$4:C1128,C1128))</f>
        <v>0</v>
      </c>
      <c r="AB1128" s="77">
        <f>IFERROR(INDEX([1]怪物表!$U:$U,MATCH(G1128,[1]怪物表!$A:$A,0),1)*S1128/U1128,0)*AC1128</f>
        <v>0</v>
      </c>
      <c r="AC1128" s="77">
        <f t="shared" si="148"/>
        <v>30</v>
      </c>
      <c r="AD1128" s="77">
        <f>IFERROR(INDEX([1]怪物表!$J:$J,MATCH(G1128,[1]怪物表!$A:$A,0),1),0)*AE1128</f>
        <v>20</v>
      </c>
      <c r="AE1128" s="77">
        <f t="shared" si="149"/>
        <v>20</v>
      </c>
    </row>
    <row r="1129" spans="1:46" s="46" customFormat="1" x14ac:dyDescent="0.45">
      <c r="A1129" s="20"/>
      <c r="B1129" s="21">
        <v>3991007</v>
      </c>
      <c r="C1129" s="22" t="s">
        <v>213</v>
      </c>
      <c r="D1129" s="20" t="s">
        <v>139</v>
      </c>
      <c r="E1129" s="21"/>
      <c r="F1129" s="20">
        <v>60</v>
      </c>
      <c r="G1129" s="20">
        <f>IF(I1129="",SUMIFS([1]怪物表!$A:$A,[1]怪物表!$B:$B,C1129,[1]怪物表!$C:$C,D1129),"")</f>
        <v>1399110</v>
      </c>
      <c r="H1129" s="23" t="str">
        <f>IF(G1129="","",INDEX([1]怪物表!$C:$C,MATCH(G1129,[1]怪物表!$A:$A,0)))</f>
        <v>斗兽场监管员</v>
      </c>
      <c r="I1129" s="20" t="s">
        <v>54</v>
      </c>
      <c r="J1129" s="20" t="str">
        <f>IF(I1129="","",INDEX([1]怪物阵型表!$B:$B,MATCH(I1129,[1]怪物阵型表!$A:$A,0)))</f>
        <v/>
      </c>
      <c r="K1129" s="20"/>
      <c r="L1129" s="20"/>
      <c r="M1129" s="20"/>
      <c r="N1129" s="20"/>
      <c r="O1129" s="20" t="str">
        <f>IF(N1129="","",INDEX([2]物品表!$B:$B,MATCH(N1129,[2]物品表!$A:$A,0)))</f>
        <v/>
      </c>
      <c r="P1129" s="20"/>
      <c r="Q1129" s="21" t="s">
        <v>120</v>
      </c>
      <c r="R1129" s="21" t="s">
        <v>29</v>
      </c>
      <c r="S1129" s="24">
        <v>1</v>
      </c>
      <c r="T1129" s="20"/>
      <c r="U1129" s="24">
        <v>0</v>
      </c>
      <c r="V1129" s="20" t="str">
        <f t="shared" si="150"/>
        <v/>
      </c>
      <c r="W1129" s="20"/>
      <c r="X1129" s="20"/>
      <c r="Y1129" s="20"/>
      <c r="Z1129" s="79"/>
      <c r="AA1129" s="79">
        <f>COUNTIF([3]经验升级表!$C:$C,"&lt;="&amp;SUMIFS($AB$4:AB1129,$C$4:C1129,C1129))</f>
        <v>0</v>
      </c>
      <c r="AB1129" s="79">
        <f>IFERROR(INDEX([1]怪物表!$U:$U,MATCH(G1129,[1]怪物表!$A:$A,0),1)*S1129/U1129,0)*AC1129</f>
        <v>0</v>
      </c>
      <c r="AC1129" s="79">
        <f t="shared" si="148"/>
        <v>1</v>
      </c>
      <c r="AD1129" s="79">
        <f>IFERROR(INDEX([1]怪物表!$J:$J,MATCH(G1129,[1]怪物表!$A:$A,0),1),0)*AE1129</f>
        <v>0</v>
      </c>
      <c r="AE1129" s="79">
        <f t="shared" si="149"/>
        <v>0</v>
      </c>
    </row>
    <row r="1130" spans="1:46" x14ac:dyDescent="0.45">
      <c r="A1130" s="4"/>
      <c r="B1130" s="7">
        <v>3991008</v>
      </c>
      <c r="C1130" s="6" t="s">
        <v>213</v>
      </c>
      <c r="D1130" s="4" t="s">
        <v>122</v>
      </c>
      <c r="E1130" s="7">
        <v>45</v>
      </c>
      <c r="F1130" s="4" t="s">
        <v>32</v>
      </c>
      <c r="G1130" s="4">
        <f>IF(I1130="",SUMIFS([1]怪物表!$A:$A,[1]怪物表!$B:$B,C1130,[1]怪物表!$C:$C,D1130),"")</f>
        <v>1399102</v>
      </c>
      <c r="H1130" s="8" t="str">
        <f>IF(G1130="","",INDEX([1]怪物表!$C:$C,MATCH(G1130,[1]怪物表!$A:$A,0)))</f>
        <v>小狼</v>
      </c>
      <c r="I1130" s="4"/>
      <c r="J1130" s="4" t="str">
        <f>IF(I1130="","",INDEX([1]怪物阵型表!$B:$B,MATCH(I1130,[1]怪物阵型表!$A:$A,0)))</f>
        <v/>
      </c>
      <c r="K1130" s="4"/>
      <c r="L1130" s="4"/>
      <c r="M1130" s="4"/>
      <c r="N1130" s="4"/>
      <c r="O1130" s="4" t="str">
        <f>IF(N1130="","",INDEX([2]物品表!$B:$B,MATCH(N1130,[2]物品表!$A:$A,0)))</f>
        <v/>
      </c>
      <c r="P1130" s="4"/>
      <c r="Q1130" s="7" t="s">
        <v>31</v>
      </c>
      <c r="R1130" s="7" t="s">
        <v>29</v>
      </c>
      <c r="S1130" s="9">
        <f>INDEX('#怪物刷新配置索引'!$E:$E,MATCH(E1130&amp;"-"&amp;F1130,'#怪物刷新配置索引'!$D:$D,0),1)</f>
        <v>3</v>
      </c>
      <c r="T1130" s="4"/>
      <c r="U1130" s="9">
        <f>INDEX('#怪物刷新配置索引'!$F:$F,MATCH(E1130&amp;"-"&amp;F1130,'#怪物刷新配置索引'!$D:$D,0),1)</f>
        <v>2</v>
      </c>
      <c r="V1130" s="4" t="str">
        <f t="shared" si="150"/>
        <v/>
      </c>
      <c r="W1130" s="4"/>
      <c r="X1130" s="4"/>
      <c r="Y1130" s="4"/>
      <c r="Z1130" s="28"/>
      <c r="AA1130" s="77">
        <f>COUNTIF([3]经验升级表!$C:$C,"&lt;="&amp;SUMIFS($AB$4:AB1130,$C$4:C1130,C1130))</f>
        <v>0</v>
      </c>
      <c r="AB1130" s="77">
        <f>IFERROR(INDEX([1]怪物表!$U:$U,MATCH(G1130,[1]怪物表!$A:$A,0),1)*S1130/U1130,0)*AC1130</f>
        <v>0</v>
      </c>
      <c r="AC1130" s="77">
        <f t="shared" si="148"/>
        <v>30</v>
      </c>
      <c r="AD1130" s="77">
        <f>IFERROR(INDEX([1]怪物表!$J:$J,MATCH(G1130,[1]怪物表!$A:$A,0),1),0)*AE1130</f>
        <v>45</v>
      </c>
      <c r="AE1130" s="77">
        <f t="shared" si="149"/>
        <v>45</v>
      </c>
    </row>
    <row r="1131" spans="1:46" x14ac:dyDescent="0.45">
      <c r="A1131" s="4"/>
      <c r="B1131" s="7">
        <v>3991009</v>
      </c>
      <c r="C1131" s="6" t="s">
        <v>213</v>
      </c>
      <c r="D1131" s="4" t="s">
        <v>122</v>
      </c>
      <c r="E1131" s="7">
        <v>50</v>
      </c>
      <c r="F1131" s="4" t="s">
        <v>32</v>
      </c>
      <c r="G1131" s="4">
        <f>IF(I1131="",SUMIFS([1]怪物表!$A:$A,[1]怪物表!$B:$B,C1131,[1]怪物表!$C:$C,D1131),"")</f>
        <v>1399102</v>
      </c>
      <c r="H1131" s="8" t="str">
        <f>IF(G1131="","",INDEX([1]怪物表!$C:$C,MATCH(G1131,[1]怪物表!$A:$A,0)))</f>
        <v>小狼</v>
      </c>
      <c r="I1131" s="4"/>
      <c r="J1131" s="4" t="str">
        <f>IF(I1131="","",INDEX([1]怪物阵型表!$B:$B,MATCH(I1131,[1]怪物阵型表!$A:$A,0)))</f>
        <v/>
      </c>
      <c r="K1131" s="4"/>
      <c r="L1131" s="4"/>
      <c r="M1131" s="4"/>
      <c r="N1131" s="4"/>
      <c r="O1131" s="4" t="str">
        <f>IF(N1131="","",INDEX([2]物品表!$B:$B,MATCH(N1131,[2]物品表!$A:$A,0)))</f>
        <v/>
      </c>
      <c r="P1131" s="4"/>
      <c r="Q1131" s="7" t="s">
        <v>31</v>
      </c>
      <c r="R1131" s="7" t="s">
        <v>29</v>
      </c>
      <c r="S1131" s="9">
        <f>INDEX('#怪物刷新配置索引'!$E:$E,MATCH(E1131&amp;"-"&amp;F1131,'#怪物刷新配置索引'!$D:$D,0),1)</f>
        <v>5</v>
      </c>
      <c r="T1131" s="4"/>
      <c r="U1131" s="9">
        <f>INDEX('#怪物刷新配置索引'!$F:$F,MATCH(E1131&amp;"-"&amp;F1131,'#怪物刷新配置索引'!$D:$D,0),1)</f>
        <v>3</v>
      </c>
      <c r="V1131" s="4" t="str">
        <f t="shared" si="150"/>
        <v/>
      </c>
      <c r="W1131" s="4"/>
      <c r="X1131" s="4"/>
      <c r="Y1131" s="4"/>
      <c r="Z1131" s="28"/>
      <c r="AA1131" s="77">
        <f>COUNTIF([3]经验升级表!$C:$C,"&lt;="&amp;SUMIFS($AB$4:AB1131,$C$4:C1131,C1131))</f>
        <v>0</v>
      </c>
      <c r="AB1131" s="77">
        <f>IFERROR(INDEX([1]怪物表!$U:$U,MATCH(G1131,[1]怪物表!$A:$A,0),1)*S1131/U1131,0)*AC1131</f>
        <v>0</v>
      </c>
      <c r="AC1131" s="77">
        <f t="shared" si="148"/>
        <v>30</v>
      </c>
      <c r="AD1131" s="77">
        <f>IFERROR(INDEX([1]怪物表!$J:$J,MATCH(G1131,[1]怪物表!$A:$A,0),1),0)*AE1131</f>
        <v>50</v>
      </c>
      <c r="AE1131" s="77">
        <f t="shared" si="149"/>
        <v>50</v>
      </c>
    </row>
    <row r="1132" spans="1:46" x14ac:dyDescent="0.45">
      <c r="A1132" s="4"/>
      <c r="B1132" s="7">
        <v>3991010</v>
      </c>
      <c r="C1132" s="6" t="s">
        <v>213</v>
      </c>
      <c r="D1132" s="4" t="s">
        <v>123</v>
      </c>
      <c r="E1132" s="7">
        <v>10</v>
      </c>
      <c r="F1132" s="4" t="s">
        <v>32</v>
      </c>
      <c r="G1132" s="4">
        <f>IF(I1132="",SUMIFS([1]怪物表!$A:$A,[1]怪物表!$B:$B,C1132,[1]怪物表!$C:$C,D1132),"")</f>
        <v>1399105</v>
      </c>
      <c r="H1132" s="8" t="str">
        <f>IF(G1132="","",INDEX([1]怪物表!$C:$C,MATCH(G1132,[1]怪物表!$A:$A,0)))</f>
        <v>弓兵1</v>
      </c>
      <c r="I1132" s="4"/>
      <c r="J1132" s="4" t="str">
        <f>IF(I1132="","",INDEX([1]怪物阵型表!$B:$B,MATCH(I1132,[1]怪物阵型表!$A:$A,0)))</f>
        <v/>
      </c>
      <c r="K1132" s="4"/>
      <c r="L1132" s="4"/>
      <c r="M1132" s="4"/>
      <c r="N1132" s="4"/>
      <c r="O1132" s="4" t="str">
        <f>IF(N1132="","",INDEX([2]物品表!$B:$B,MATCH(N1132,[2]物品表!$A:$A,0)))</f>
        <v/>
      </c>
      <c r="P1132" s="4"/>
      <c r="Q1132" s="7" t="s">
        <v>31</v>
      </c>
      <c r="R1132" s="7" t="s">
        <v>29</v>
      </c>
      <c r="S1132" s="9">
        <f>INDEX('#怪物刷新配置索引'!$E:$E,MATCH(E1132&amp;"-"&amp;F1132,'#怪物刷新配置索引'!$D:$D,0),1)</f>
        <v>1</v>
      </c>
      <c r="T1132" s="4"/>
      <c r="U1132" s="9">
        <f>INDEX('#怪物刷新配置索引'!$F:$F,MATCH(E1132&amp;"-"&amp;F1132,'#怪物刷新配置索引'!$D:$D,0),1)</f>
        <v>3</v>
      </c>
      <c r="V1132" s="4" t="str">
        <f t="shared" si="150"/>
        <v/>
      </c>
      <c r="W1132" s="4"/>
      <c r="X1132" s="4"/>
      <c r="Y1132" s="4"/>
      <c r="Z1132" s="28"/>
      <c r="AA1132" s="77">
        <f>COUNTIF([3]经验升级表!$C:$C,"&lt;="&amp;SUMIFS($AB$4:AB1132,$C$4:C1132,C1132))</f>
        <v>0</v>
      </c>
      <c r="AB1132" s="77">
        <f>IFERROR(INDEX([1]怪物表!$U:$U,MATCH(G1132,[1]怪物表!$A:$A,0),1)*S1132/U1132,0)*AC1132</f>
        <v>0</v>
      </c>
      <c r="AC1132" s="77">
        <f t="shared" si="148"/>
        <v>30</v>
      </c>
      <c r="AD1132" s="77">
        <f>IFERROR(INDEX([1]怪物表!$J:$J,MATCH(G1132,[1]怪物表!$A:$A,0),1),0)*AE1132</f>
        <v>10</v>
      </c>
      <c r="AE1132" s="77">
        <f t="shared" si="149"/>
        <v>10</v>
      </c>
    </row>
    <row r="1133" spans="1:46" x14ac:dyDescent="0.45">
      <c r="A1133" s="4"/>
      <c r="B1133" s="7">
        <v>3991011</v>
      </c>
      <c r="C1133" s="6" t="s">
        <v>213</v>
      </c>
      <c r="D1133" s="4"/>
      <c r="E1133" s="7"/>
      <c r="F1133" s="4">
        <v>90</v>
      </c>
      <c r="G1133" s="4" t="str">
        <f>IF(I1133="",SUMIFS([1]怪物表!$A:$A,[1]怪物表!$B:$B,C1133,[1]怪物表!$C:$C,D1133),"")</f>
        <v/>
      </c>
      <c r="H1133" s="8" t="str">
        <f>IF(G1133="","",INDEX([1]怪物表!$C:$C,MATCH(G1133,[1]怪物表!$A:$A,0)))</f>
        <v/>
      </c>
      <c r="I1133" s="4">
        <v>399101</v>
      </c>
      <c r="J1133" s="4" t="str">
        <f>IF(I1133="","",INDEX([1]怪物阵型表!$B:$B,MATCH(I1133,[1]怪物阵型表!$A:$A,0)))</f>
        <v>直线防御阵型</v>
      </c>
      <c r="K1133" s="4"/>
      <c r="L1133" s="4"/>
      <c r="M1133" s="4"/>
      <c r="N1133" s="4"/>
      <c r="O1133" s="4" t="str">
        <f>IF(N1133="","",INDEX([2]物品表!$B:$B,MATCH(N1133,[2]物品表!$A:$A,0)))</f>
        <v/>
      </c>
      <c r="P1133" s="4"/>
      <c r="Q1133" s="7" t="s">
        <v>109</v>
      </c>
      <c r="R1133" s="7" t="s">
        <v>29</v>
      </c>
      <c r="S1133" s="9">
        <v>1</v>
      </c>
      <c r="T1133" s="4"/>
      <c r="U1133" s="9">
        <v>0</v>
      </c>
      <c r="V1133" s="4" t="str">
        <f t="shared" si="150"/>
        <v/>
      </c>
      <c r="W1133" s="4"/>
      <c r="X1133" s="4"/>
      <c r="Y1133" s="4"/>
      <c r="Z1133" s="28"/>
      <c r="AA1133" s="77">
        <f>COUNTIF([3]经验升级表!$C:$C,"&lt;="&amp;SUMIFS($AB$4:AB1133,$C$4:C1133,C1133))</f>
        <v>0</v>
      </c>
      <c r="AB1133" s="77">
        <f>IFERROR(INDEX([1]怪物表!$U:$U,MATCH(G1133,[1]怪物表!$A:$A,0),1)*S1133/U1133,0)*AC1133</f>
        <v>0</v>
      </c>
      <c r="AC1133" s="77">
        <f t="shared" ref="AC1133:AC1196" si="156">IFERROR(INDEX(_xlfn.TEXTSPLIT(F1133,"-"),1,2)-INDEX(_xlfn.TEXTSPLIT(F1133,"-"),1,1),1)</f>
        <v>1</v>
      </c>
      <c r="AD1133" s="77">
        <f>IFERROR(INDEX([1]怪物表!$J:$J,MATCH(G1133,[1]怪物表!$A:$A,0),1),0)*AE1133</f>
        <v>0</v>
      </c>
      <c r="AE1133" s="77">
        <f t="shared" ref="AE1133:AE1196" si="157">IFERROR(ROUNDUP(AC1133*S1133/U1133,),0)</f>
        <v>0</v>
      </c>
    </row>
    <row r="1134" spans="1:46" x14ac:dyDescent="0.45">
      <c r="A1134" s="4"/>
      <c r="B1134" s="7">
        <v>3991012</v>
      </c>
      <c r="C1134" s="6" t="s">
        <v>213</v>
      </c>
      <c r="D1134" s="4" t="s">
        <v>124</v>
      </c>
      <c r="E1134" s="7">
        <v>45</v>
      </c>
      <c r="F1134" s="4" t="s">
        <v>58</v>
      </c>
      <c r="G1134" s="4">
        <f>IF(I1134="",SUMIFS([1]怪物表!$A:$A,[1]怪物表!$B:$B,C1134,[1]怪物表!$C:$C,D1134),"")</f>
        <v>1399103</v>
      </c>
      <c r="H1134" s="8" t="str">
        <f>IF(G1134="","",INDEX([1]怪物表!$C:$C,MATCH(G1134,[1]怪物表!$A:$A,0)))</f>
        <v>鹰</v>
      </c>
      <c r="I1134" s="4"/>
      <c r="J1134" s="4" t="str">
        <f>IF(I1134="","",INDEX([1]怪物阵型表!$B:$B,MATCH(I1134,[1]怪物阵型表!$A:$A,0)))</f>
        <v/>
      </c>
      <c r="K1134" s="4"/>
      <c r="L1134" s="4"/>
      <c r="M1134" s="4"/>
      <c r="N1134" s="4"/>
      <c r="O1134" s="4" t="str">
        <f>IF(N1134="","",INDEX([2]物品表!$B:$B,MATCH(N1134,[2]物品表!$A:$A,0)))</f>
        <v/>
      </c>
      <c r="P1134" s="4"/>
      <c r="Q1134" s="7" t="s">
        <v>31</v>
      </c>
      <c r="R1134" s="7" t="s">
        <v>29</v>
      </c>
      <c r="S1134" s="9">
        <f>INDEX('#怪物刷新配置索引'!$E:$E,MATCH(E1134&amp;"-"&amp;F1134,'#怪物刷新配置索引'!$D:$D,0),1)</f>
        <v>3</v>
      </c>
      <c r="T1134" s="4"/>
      <c r="U1134" s="9">
        <f>INDEX('#怪物刷新配置索引'!$F:$F,MATCH(E1134&amp;"-"&amp;F1134,'#怪物刷新配置索引'!$D:$D,0),1)</f>
        <v>2</v>
      </c>
      <c r="V1134" s="4" t="str">
        <f t="shared" si="150"/>
        <v/>
      </c>
      <c r="W1134" s="4"/>
      <c r="X1134" s="4"/>
      <c r="Y1134" s="4"/>
      <c r="Z1134" s="28"/>
      <c r="AA1134" s="77">
        <f>COUNTIF([3]经验升级表!$C:$C,"&lt;="&amp;SUMIFS($AB$4:AB1134,$C$4:C1134,C1134))</f>
        <v>0</v>
      </c>
      <c r="AB1134" s="77">
        <f>IFERROR(INDEX([1]怪物表!$U:$U,MATCH(G1134,[1]怪物表!$A:$A,0),1)*S1134/U1134,0)*AC1134</f>
        <v>0</v>
      </c>
      <c r="AC1134" s="77">
        <f t="shared" si="156"/>
        <v>30</v>
      </c>
      <c r="AD1134" s="77">
        <f>IFERROR(INDEX([1]怪物表!$J:$J,MATCH(G1134,[1]怪物表!$A:$A,0),1),0)*AE1134</f>
        <v>45</v>
      </c>
      <c r="AE1134" s="77">
        <f t="shared" si="157"/>
        <v>45</v>
      </c>
    </row>
    <row r="1135" spans="1:46" x14ac:dyDescent="0.45">
      <c r="A1135" s="4"/>
      <c r="B1135" s="7">
        <v>3991013</v>
      </c>
      <c r="C1135" s="6" t="s">
        <v>213</v>
      </c>
      <c r="D1135" s="4" t="s">
        <v>124</v>
      </c>
      <c r="E1135" s="7">
        <v>60</v>
      </c>
      <c r="F1135" s="4" t="s">
        <v>58</v>
      </c>
      <c r="G1135" s="4">
        <f>IF(I1135="",SUMIFS([1]怪物表!$A:$A,[1]怪物表!$B:$B,C1135,[1]怪物表!$C:$C,D1135),"")</f>
        <v>1399103</v>
      </c>
      <c r="H1135" s="8" t="str">
        <f>IF(G1135="","",INDEX([1]怪物表!$C:$C,MATCH(G1135,[1]怪物表!$A:$A,0)))</f>
        <v>鹰</v>
      </c>
      <c r="I1135" s="4"/>
      <c r="J1135" s="4" t="str">
        <f>IF(I1135="","",INDEX([1]怪物阵型表!$B:$B,MATCH(I1135,[1]怪物阵型表!$A:$A,0)))</f>
        <v/>
      </c>
      <c r="K1135" s="4"/>
      <c r="L1135" s="4"/>
      <c r="M1135" s="4"/>
      <c r="N1135" s="4"/>
      <c r="O1135" s="4" t="str">
        <f>IF(N1135="","",INDEX([2]物品表!$B:$B,MATCH(N1135,[2]物品表!$A:$A,0)))</f>
        <v/>
      </c>
      <c r="P1135" s="4"/>
      <c r="Q1135" s="7" t="s">
        <v>31</v>
      </c>
      <c r="R1135" s="7" t="s">
        <v>29</v>
      </c>
      <c r="S1135" s="9">
        <f>INDEX('#怪物刷新配置索引'!$E:$E,MATCH(E1135&amp;"-"&amp;F1135,'#怪物刷新配置索引'!$D:$D,0),1)</f>
        <v>2</v>
      </c>
      <c r="T1135" s="4"/>
      <c r="U1135" s="9">
        <f>INDEX('#怪物刷新配置索引'!$F:$F,MATCH(E1135&amp;"-"&amp;F1135,'#怪物刷新配置索引'!$D:$D,0),1)</f>
        <v>1</v>
      </c>
      <c r="V1135" s="4" t="str">
        <f t="shared" si="150"/>
        <v/>
      </c>
      <c r="W1135" s="4"/>
      <c r="X1135" s="4"/>
      <c r="Y1135" s="4"/>
      <c r="Z1135" s="28"/>
      <c r="AA1135" s="77">
        <f>COUNTIF([3]经验升级表!$C:$C,"&lt;="&amp;SUMIFS($AB$4:AB1135,$C$4:C1135,C1135))</f>
        <v>0</v>
      </c>
      <c r="AB1135" s="77">
        <f>IFERROR(INDEX([1]怪物表!$U:$U,MATCH(G1135,[1]怪物表!$A:$A,0),1)*S1135/U1135,0)*AC1135</f>
        <v>0</v>
      </c>
      <c r="AC1135" s="77">
        <f t="shared" si="156"/>
        <v>30</v>
      </c>
      <c r="AD1135" s="77">
        <f>IFERROR(INDEX([1]怪物表!$J:$J,MATCH(G1135,[1]怪物表!$A:$A,0),1),0)*AE1135</f>
        <v>60</v>
      </c>
      <c r="AE1135" s="77">
        <f t="shared" si="157"/>
        <v>60</v>
      </c>
    </row>
    <row r="1136" spans="1:46" x14ac:dyDescent="0.45">
      <c r="A1136" s="4"/>
      <c r="B1136" s="7">
        <v>3991014</v>
      </c>
      <c r="C1136" s="6" t="s">
        <v>213</v>
      </c>
      <c r="D1136" s="4" t="s">
        <v>123</v>
      </c>
      <c r="E1136" s="7">
        <v>10</v>
      </c>
      <c r="F1136" s="4" t="s">
        <v>58</v>
      </c>
      <c r="G1136" s="4">
        <f>IF(I1136="",SUMIFS([1]怪物表!$A:$A,[1]怪物表!$B:$B,C1136,[1]怪物表!$C:$C,D1136),"")</f>
        <v>1399105</v>
      </c>
      <c r="H1136" s="8" t="str">
        <f>IF(G1136="","",INDEX([1]怪物表!$C:$C,MATCH(G1136,[1]怪物表!$A:$A,0)))</f>
        <v>弓兵1</v>
      </c>
      <c r="I1136" s="4"/>
      <c r="J1136" s="4" t="str">
        <f>IF(I1136="","",INDEX([1]怪物阵型表!$B:$B,MATCH(I1136,[1]怪物阵型表!$A:$A,0)))</f>
        <v/>
      </c>
      <c r="K1136" s="4"/>
      <c r="L1136" s="4"/>
      <c r="M1136" s="4"/>
      <c r="N1136" s="4"/>
      <c r="O1136" s="4" t="str">
        <f>IF(N1136="","",INDEX([2]物品表!$B:$B,MATCH(N1136,[2]物品表!$A:$A,0)))</f>
        <v/>
      </c>
      <c r="P1136" s="4"/>
      <c r="Q1136" s="7" t="s">
        <v>31</v>
      </c>
      <c r="R1136" s="7" t="s">
        <v>29</v>
      </c>
      <c r="S1136" s="9">
        <f>INDEX('#怪物刷新配置索引'!$E:$E,MATCH(E1136&amp;"-"&amp;F1136,'#怪物刷新配置索引'!$D:$D,0),1)</f>
        <v>2</v>
      </c>
      <c r="T1136" s="4"/>
      <c r="U1136" s="9">
        <f>INDEX('#怪物刷新配置索引'!$F:$F,MATCH(E1136&amp;"-"&amp;F1136,'#怪物刷新配置索引'!$D:$D,0),1)</f>
        <v>6</v>
      </c>
      <c r="V1136" s="4" t="str">
        <f t="shared" si="150"/>
        <v/>
      </c>
      <c r="W1136" s="4"/>
      <c r="X1136" s="4"/>
      <c r="Y1136" s="4"/>
      <c r="Z1136" s="28"/>
      <c r="AA1136" s="77">
        <f>COUNTIF([3]经验升级表!$C:$C,"&lt;="&amp;SUMIFS($AB$4:AB1136,$C$4:C1136,C1136))</f>
        <v>0</v>
      </c>
      <c r="AB1136" s="77">
        <f>IFERROR(INDEX([1]怪物表!$U:$U,MATCH(G1136,[1]怪物表!$A:$A,0),1)*S1136/U1136,0)*AC1136</f>
        <v>0</v>
      </c>
      <c r="AC1136" s="77">
        <f t="shared" si="156"/>
        <v>30</v>
      </c>
      <c r="AD1136" s="77">
        <f>IFERROR(INDEX([1]怪物表!$J:$J,MATCH(G1136,[1]怪物表!$A:$A,0),1),0)*AE1136</f>
        <v>10</v>
      </c>
      <c r="AE1136" s="77">
        <f t="shared" si="157"/>
        <v>10</v>
      </c>
    </row>
    <row r="1137" spans="1:31" x14ac:dyDescent="0.45">
      <c r="A1137" s="4"/>
      <c r="B1137" s="7">
        <v>3991015</v>
      </c>
      <c r="C1137" s="6" t="s">
        <v>213</v>
      </c>
      <c r="D1137" s="4"/>
      <c r="E1137" s="7"/>
      <c r="F1137" s="4">
        <v>120</v>
      </c>
      <c r="G1137" s="4" t="str">
        <f>IF(I1137="",SUMIFS([1]怪物表!$A:$A,[1]怪物表!$B:$B,C1137,[1]怪物表!$C:$C,D1137),"")</f>
        <v/>
      </c>
      <c r="H1137" s="8" t="str">
        <f>IF(G1137="","",INDEX([1]怪物表!$C:$C,MATCH(G1137,[1]怪物表!$A:$A,0)))</f>
        <v/>
      </c>
      <c r="I1137" s="4">
        <v>399102</v>
      </c>
      <c r="J1137" s="4" t="str">
        <f>IF(I1137="","",INDEX([1]怪物阵型表!$B:$B,MATCH(I1137,[1]怪物阵型表!$A:$A,0)))</f>
        <v>直线防御阵型</v>
      </c>
      <c r="K1137" s="4"/>
      <c r="L1137" s="4"/>
      <c r="M1137" s="4"/>
      <c r="N1137" s="4"/>
      <c r="O1137" s="4" t="str">
        <f>IF(N1137="","",INDEX([2]物品表!$B:$B,MATCH(N1137,[2]物品表!$A:$A,0)))</f>
        <v/>
      </c>
      <c r="P1137" s="4"/>
      <c r="Q1137" s="7" t="s">
        <v>109</v>
      </c>
      <c r="R1137" s="7" t="s">
        <v>29</v>
      </c>
      <c r="S1137" s="9">
        <v>1</v>
      </c>
      <c r="T1137" s="4"/>
      <c r="U1137" s="9">
        <v>0</v>
      </c>
      <c r="V1137" s="4" t="str">
        <f t="shared" ref="V1137" si="158">IF(W1137=1,"TID_Survivor_Notice_Occur_2",IF(W1137=2,"TID_Survivor_Notice_Occur_1",""))</f>
        <v/>
      </c>
      <c r="W1137" s="4"/>
      <c r="X1137" s="4"/>
      <c r="Y1137" s="4"/>
      <c r="Z1137" s="28"/>
      <c r="AA1137" s="77">
        <f>COUNTIF([3]经验升级表!$C:$C,"&lt;="&amp;SUMIFS($AB$4:AB1137,$C$4:C1137,C1137))</f>
        <v>0</v>
      </c>
      <c r="AB1137" s="77">
        <f>IFERROR(INDEX([1]怪物表!$U:$U,MATCH(G1137,[1]怪物表!$A:$A,0),1)*S1137/U1137,0)*AC1137</f>
        <v>0</v>
      </c>
      <c r="AC1137" s="77">
        <f t="shared" si="156"/>
        <v>1</v>
      </c>
      <c r="AD1137" s="77">
        <f>IFERROR(INDEX([1]怪物表!$J:$J,MATCH(G1137,[1]怪物表!$A:$A,0),1),0)*AE1137</f>
        <v>0</v>
      </c>
      <c r="AE1137" s="77">
        <f t="shared" si="157"/>
        <v>0</v>
      </c>
    </row>
    <row r="1138" spans="1:31" x14ac:dyDescent="0.45">
      <c r="A1138" s="4"/>
      <c r="B1138" s="7">
        <v>3991016</v>
      </c>
      <c r="C1138" s="6" t="s">
        <v>213</v>
      </c>
      <c r="D1138" s="4" t="s">
        <v>125</v>
      </c>
      <c r="E1138" s="7">
        <v>45</v>
      </c>
      <c r="F1138" s="4" t="s">
        <v>38</v>
      </c>
      <c r="G1138" s="4">
        <f>SUMIFS([1]怪物表!$A:$A,[1]怪物表!$B:$B,C1138,[1]怪物表!$C:$C,D1138)</f>
        <v>1399104</v>
      </c>
      <c r="H1138" s="8" t="str">
        <f>IF(G1138="","",INDEX([1]怪物表!$C:$C,MATCH(G1138,[1]怪物表!$A:$A,0)))</f>
        <v>小熊</v>
      </c>
      <c r="I1138" s="4"/>
      <c r="J1138" s="4" t="str">
        <f>IF(I1138="","",INDEX([1]怪物阵型表!$B:$B,MATCH(I1138,[1]怪物阵型表!$A:$A,0)))</f>
        <v/>
      </c>
      <c r="K1138" s="4"/>
      <c r="L1138" s="4"/>
      <c r="M1138" s="4"/>
      <c r="N1138" s="4"/>
      <c r="O1138" s="4" t="str">
        <f>IF(N1138="","",INDEX([2]物品表!$B:$B,MATCH(N1138,[2]物品表!$A:$A,0)))</f>
        <v/>
      </c>
      <c r="P1138" s="4"/>
      <c r="Q1138" s="7" t="s">
        <v>31</v>
      </c>
      <c r="R1138" s="7" t="s">
        <v>29</v>
      </c>
      <c r="S1138" s="9">
        <f>INDEX('#怪物刷新配置索引'!$E:$E,MATCH(E1138&amp;"-"&amp;F1138,'#怪物刷新配置索引'!$D:$D,0),1)</f>
        <v>3</v>
      </c>
      <c r="T1138" s="4"/>
      <c r="U1138" s="9">
        <f>INDEX('#怪物刷新配置索引'!$F:$F,MATCH(E1138&amp;"-"&amp;F1138,'#怪物刷新配置索引'!$D:$D,0),1)</f>
        <v>2</v>
      </c>
      <c r="V1138" s="4" t="str">
        <f t="shared" si="150"/>
        <v/>
      </c>
      <c r="W1138" s="4"/>
      <c r="X1138" s="4"/>
      <c r="Y1138" s="4"/>
      <c r="Z1138" s="28"/>
      <c r="AA1138" s="77">
        <f>COUNTIF([3]经验升级表!$C:$C,"&lt;="&amp;SUMIFS($AB$4:AB1138,$C$4:C1138,C1138))</f>
        <v>0</v>
      </c>
      <c r="AB1138" s="77">
        <f>IFERROR(INDEX([1]怪物表!$U:$U,MATCH(G1138,[1]怪物表!$A:$A,0),1)*S1138/U1138,0)*AC1138</f>
        <v>0</v>
      </c>
      <c r="AC1138" s="77">
        <f t="shared" si="156"/>
        <v>30</v>
      </c>
      <c r="AD1138" s="77">
        <f>IFERROR(INDEX([1]怪物表!$J:$J,MATCH(G1138,[1]怪物表!$A:$A,0),1),0)*AE1138</f>
        <v>45</v>
      </c>
      <c r="AE1138" s="77">
        <f t="shared" si="157"/>
        <v>45</v>
      </c>
    </row>
    <row r="1139" spans="1:31" x14ac:dyDescent="0.45">
      <c r="A1139" s="4"/>
      <c r="B1139" s="7">
        <v>3991017</v>
      </c>
      <c r="C1139" s="6" t="s">
        <v>213</v>
      </c>
      <c r="D1139" s="4" t="s">
        <v>125</v>
      </c>
      <c r="E1139" s="7">
        <v>45</v>
      </c>
      <c r="F1139" s="4" t="s">
        <v>38</v>
      </c>
      <c r="G1139" s="4">
        <f>SUMIFS([1]怪物表!$A:$A,[1]怪物表!$B:$B,C1139,[1]怪物表!$C:$C,D1139)</f>
        <v>1399104</v>
      </c>
      <c r="H1139" s="8" t="str">
        <f>IF(G1139="","",INDEX([1]怪物表!$C:$C,MATCH(G1139,[1]怪物表!$A:$A,0)))</f>
        <v>小熊</v>
      </c>
      <c r="I1139" s="4"/>
      <c r="J1139" s="4" t="str">
        <f>IF(I1139="","",INDEX([1]怪物阵型表!$B:$B,MATCH(I1139,[1]怪物阵型表!$A:$A,0)))</f>
        <v/>
      </c>
      <c r="K1139" s="4"/>
      <c r="L1139" s="4"/>
      <c r="M1139" s="4"/>
      <c r="N1139" s="4"/>
      <c r="O1139" s="4" t="str">
        <f>IF(N1139="","",INDEX([2]物品表!$B:$B,MATCH(N1139,[2]物品表!$A:$A,0)))</f>
        <v/>
      </c>
      <c r="P1139" s="4"/>
      <c r="Q1139" s="7" t="s">
        <v>31</v>
      </c>
      <c r="R1139" s="7" t="s">
        <v>29</v>
      </c>
      <c r="S1139" s="9">
        <f>INDEX('#怪物刷新配置索引'!$E:$E,MATCH(E1139&amp;"-"&amp;F1139,'#怪物刷新配置索引'!$D:$D,0),1)</f>
        <v>3</v>
      </c>
      <c r="T1139" s="4"/>
      <c r="U1139" s="9">
        <f>INDEX('#怪物刷新配置索引'!$F:$F,MATCH(E1139&amp;"-"&amp;F1139,'#怪物刷新配置索引'!$D:$D,0),1)</f>
        <v>2</v>
      </c>
      <c r="V1139" s="4" t="str">
        <f t="shared" ref="V1139:V1221" si="159">IF(W1139=1,"TID_Survivor_Notice_Occur_2",IF(W1139=2,"TID_Survivor_Notice_Occur_1",""))</f>
        <v/>
      </c>
      <c r="W1139" s="4"/>
      <c r="X1139" s="4"/>
      <c r="Y1139" s="4"/>
      <c r="Z1139" s="28"/>
      <c r="AA1139" s="77">
        <f>COUNTIF([3]经验升级表!$C:$C,"&lt;="&amp;SUMIFS($AB$4:AB1139,$C$4:C1139,C1139))</f>
        <v>0</v>
      </c>
      <c r="AB1139" s="77">
        <f>IFERROR(INDEX([1]怪物表!$U:$U,MATCH(G1139,[1]怪物表!$A:$A,0),1)*S1139/U1139,0)*AC1139</f>
        <v>0</v>
      </c>
      <c r="AC1139" s="77">
        <f t="shared" si="156"/>
        <v>30</v>
      </c>
      <c r="AD1139" s="77">
        <f>IFERROR(INDEX([1]怪物表!$J:$J,MATCH(G1139,[1]怪物表!$A:$A,0),1),0)*AE1139</f>
        <v>45</v>
      </c>
      <c r="AE1139" s="77">
        <f t="shared" si="157"/>
        <v>45</v>
      </c>
    </row>
    <row r="1140" spans="1:31" x14ac:dyDescent="0.45">
      <c r="A1140" s="4"/>
      <c r="B1140" s="7">
        <v>3991018</v>
      </c>
      <c r="C1140" s="6" t="s">
        <v>213</v>
      </c>
      <c r="D1140" s="4" t="s">
        <v>125</v>
      </c>
      <c r="E1140" s="7">
        <v>30</v>
      </c>
      <c r="F1140" s="4" t="s">
        <v>38</v>
      </c>
      <c r="G1140" s="4">
        <f>SUMIFS([1]怪物表!$A:$A,[1]怪物表!$B:$B,C1140,[1]怪物表!$C:$C,D1140)</f>
        <v>1399104</v>
      </c>
      <c r="H1140" s="8" t="str">
        <f>IF(G1140="","",INDEX([1]怪物表!$C:$C,MATCH(G1140,[1]怪物表!$A:$A,0)))</f>
        <v>小熊</v>
      </c>
      <c r="I1140" s="4"/>
      <c r="J1140" s="4" t="str">
        <f>IF(I1140="","",INDEX([1]怪物阵型表!$B:$B,MATCH(I1140,[1]怪物阵型表!$A:$A,0)))</f>
        <v/>
      </c>
      <c r="K1140" s="4"/>
      <c r="L1140" s="4"/>
      <c r="M1140" s="4"/>
      <c r="N1140" s="4"/>
      <c r="O1140" s="4" t="str">
        <f>IF(N1140="","",INDEX([2]物品表!$B:$B,MATCH(N1140,[2]物品表!$A:$A,0)))</f>
        <v/>
      </c>
      <c r="P1140" s="4"/>
      <c r="Q1140" s="7" t="s">
        <v>31</v>
      </c>
      <c r="R1140" s="7" t="s">
        <v>29</v>
      </c>
      <c r="S1140" s="9">
        <f>INDEX('#怪物刷新配置索引'!$E:$E,MATCH(E1140&amp;"-"&amp;F1140,'#怪物刷新配置索引'!$D:$D,0),1)</f>
        <v>2</v>
      </c>
      <c r="T1140" s="4"/>
      <c r="U1140" s="9">
        <f>INDEX('#怪物刷新配置索引'!$F:$F,MATCH(E1140&amp;"-"&amp;F1140,'#怪物刷新配置索引'!$D:$D,0),1)</f>
        <v>2</v>
      </c>
      <c r="V1140" s="4" t="str">
        <f t="shared" si="159"/>
        <v/>
      </c>
      <c r="W1140" s="4"/>
      <c r="X1140" s="4"/>
      <c r="Y1140" s="4"/>
      <c r="Z1140" s="28"/>
      <c r="AA1140" s="77">
        <f>COUNTIF([3]经验升级表!$C:$C,"&lt;="&amp;SUMIFS($AB$4:AB1140,$C$4:C1140,C1140))</f>
        <v>0</v>
      </c>
      <c r="AB1140" s="77">
        <f>IFERROR(INDEX([1]怪物表!$U:$U,MATCH(G1140,[1]怪物表!$A:$A,0),1)*S1140/U1140,0)*AC1140</f>
        <v>0</v>
      </c>
      <c r="AC1140" s="77">
        <f t="shared" si="156"/>
        <v>30</v>
      </c>
      <c r="AD1140" s="77">
        <f>IFERROR(INDEX([1]怪物表!$J:$J,MATCH(G1140,[1]怪物表!$A:$A,0),1),0)*AE1140</f>
        <v>30</v>
      </c>
      <c r="AE1140" s="77">
        <f t="shared" si="157"/>
        <v>30</v>
      </c>
    </row>
    <row r="1141" spans="1:31" x14ac:dyDescent="0.45">
      <c r="A1141" s="4"/>
      <c r="B1141" s="7">
        <v>3991019</v>
      </c>
      <c r="C1141" s="6" t="s">
        <v>213</v>
      </c>
      <c r="D1141" s="4" t="s">
        <v>136</v>
      </c>
      <c r="E1141" s="7">
        <v>10</v>
      </c>
      <c r="F1141" s="4" t="s">
        <v>38</v>
      </c>
      <c r="G1141" s="4">
        <f>SUMIFS([1]怪物表!$A:$A,[1]怪物表!$B:$B,C1141,[1]怪物表!$C:$C,D1141)</f>
        <v>1399106</v>
      </c>
      <c r="H1141" s="8" t="str">
        <f>IF(G1141="","",INDEX([1]怪物表!$C:$C,MATCH(G1141,[1]怪物表!$A:$A,0)))</f>
        <v>弓兵2</v>
      </c>
      <c r="I1141" s="4"/>
      <c r="J1141" s="4" t="str">
        <f>IF(I1141="","",INDEX([1]怪物阵型表!$B:$B,MATCH(I1141,[1]怪物阵型表!$A:$A,0)))</f>
        <v/>
      </c>
      <c r="K1141" s="4"/>
      <c r="L1141" s="4"/>
      <c r="M1141" s="4"/>
      <c r="N1141" s="4"/>
      <c r="O1141" s="4" t="str">
        <f>IF(N1141="","",INDEX([2]物品表!$B:$B,MATCH(N1141,[2]物品表!$A:$A,0)))</f>
        <v/>
      </c>
      <c r="P1141" s="4"/>
      <c r="Q1141" s="7" t="s">
        <v>31</v>
      </c>
      <c r="R1141" s="7" t="s">
        <v>29</v>
      </c>
      <c r="S1141" s="9">
        <f>INDEX('#怪物刷新配置索引'!$E:$E,MATCH(E1141&amp;"-"&amp;F1141,'#怪物刷新配置索引'!$D:$D,0),1)</f>
        <v>2</v>
      </c>
      <c r="T1141" s="4"/>
      <c r="U1141" s="9">
        <f>INDEX('#怪物刷新配置索引'!$F:$F,MATCH(E1141&amp;"-"&amp;F1141,'#怪物刷新配置索引'!$D:$D,0),1)</f>
        <v>6</v>
      </c>
      <c r="V1141" s="4" t="str">
        <f t="shared" si="159"/>
        <v/>
      </c>
      <c r="W1141" s="4"/>
      <c r="X1141" s="4"/>
      <c r="Y1141" s="4"/>
      <c r="Z1141" s="28"/>
      <c r="AA1141" s="77">
        <f>COUNTIF([3]经验升级表!$C:$C,"&lt;="&amp;SUMIFS($AB$4:AB1141,$C$4:C1141,C1141))</f>
        <v>0</v>
      </c>
      <c r="AB1141" s="77">
        <f>IFERROR(INDEX([1]怪物表!$U:$U,MATCH(G1141,[1]怪物表!$A:$A,0),1)*S1141/U1141,0)*AC1141</f>
        <v>0</v>
      </c>
      <c r="AC1141" s="77">
        <f t="shared" si="156"/>
        <v>30</v>
      </c>
      <c r="AD1141" s="77">
        <f>IFERROR(INDEX([1]怪物表!$J:$J,MATCH(G1141,[1]怪物表!$A:$A,0),1),0)*AE1141</f>
        <v>10</v>
      </c>
      <c r="AE1141" s="77">
        <f t="shared" si="157"/>
        <v>10</v>
      </c>
    </row>
    <row r="1142" spans="1:31" x14ac:dyDescent="0.45">
      <c r="A1142" s="4"/>
      <c r="B1142" s="7">
        <v>3991020</v>
      </c>
      <c r="C1142" s="6" t="s">
        <v>213</v>
      </c>
      <c r="D1142" s="4" t="s">
        <v>125</v>
      </c>
      <c r="E1142" s="7">
        <v>45</v>
      </c>
      <c r="F1142" s="4" t="s">
        <v>39</v>
      </c>
      <c r="G1142" s="4">
        <f>SUMIFS([1]怪物表!$A:$A,[1]怪物表!$B:$B,C1142,[1]怪物表!$C:$C,D1142)</f>
        <v>1399104</v>
      </c>
      <c r="H1142" s="8" t="str">
        <f>IF(G1142="","",INDEX([1]怪物表!$C:$C,MATCH(G1142,[1]怪物表!$A:$A,0)))</f>
        <v>小熊</v>
      </c>
      <c r="I1142" s="4"/>
      <c r="J1142" s="4" t="str">
        <f>IF(I1142="","",INDEX([1]怪物阵型表!$B:$B,MATCH(I1142,[1]怪物阵型表!$A:$A,0)))</f>
        <v/>
      </c>
      <c r="K1142" s="4"/>
      <c r="L1142" s="4"/>
      <c r="M1142" s="4"/>
      <c r="N1142" s="4"/>
      <c r="O1142" s="4" t="str">
        <f>IF(N1142="","",INDEX([2]物品表!$B:$B,MATCH(N1142,[2]物品表!$A:$A,0)))</f>
        <v/>
      </c>
      <c r="P1142" s="4"/>
      <c r="Q1142" s="7" t="s">
        <v>31</v>
      </c>
      <c r="R1142" s="7" t="s">
        <v>29</v>
      </c>
      <c r="S1142" s="9">
        <f>INDEX('#怪物刷新配置索引'!$E:$E,MATCH(E1142&amp;"-"&amp;F1142,'#怪物刷新配置索引'!$D:$D,0),1)</f>
        <v>3</v>
      </c>
      <c r="T1142" s="4"/>
      <c r="U1142" s="9">
        <f>INDEX('#怪物刷新配置索引'!$F:$F,MATCH(E1142&amp;"-"&amp;F1142,'#怪物刷新配置索引'!$D:$D,0),1)</f>
        <v>2</v>
      </c>
      <c r="V1142" s="4" t="str">
        <f t="shared" si="159"/>
        <v/>
      </c>
      <c r="W1142" s="4"/>
      <c r="X1142" s="4"/>
      <c r="Y1142" s="4"/>
      <c r="Z1142" s="28"/>
      <c r="AA1142" s="77">
        <f>COUNTIF([3]经验升级表!$C:$C,"&lt;="&amp;SUMIFS($AB$4:AB1142,$C$4:C1142,C1142))</f>
        <v>0</v>
      </c>
      <c r="AB1142" s="77">
        <f>IFERROR(INDEX([1]怪物表!$U:$U,MATCH(G1142,[1]怪物表!$A:$A,0),1)*S1142/U1142,0)*AC1142</f>
        <v>0</v>
      </c>
      <c r="AC1142" s="77">
        <f t="shared" si="156"/>
        <v>30</v>
      </c>
      <c r="AD1142" s="77">
        <f>IFERROR(INDEX([1]怪物表!$J:$J,MATCH(G1142,[1]怪物表!$A:$A,0),1),0)*AE1142</f>
        <v>45</v>
      </c>
      <c r="AE1142" s="77">
        <f t="shared" si="157"/>
        <v>45</v>
      </c>
    </row>
    <row r="1143" spans="1:31" x14ac:dyDescent="0.45">
      <c r="A1143" s="4"/>
      <c r="B1143" s="7">
        <v>3991021</v>
      </c>
      <c r="C1143" s="6" t="s">
        <v>213</v>
      </c>
      <c r="D1143" s="4" t="s">
        <v>125</v>
      </c>
      <c r="E1143" s="7">
        <v>10</v>
      </c>
      <c r="F1143" s="4" t="s">
        <v>39</v>
      </c>
      <c r="G1143" s="4">
        <f>SUMIFS([1]怪物表!$A:$A,[1]怪物表!$B:$B,C1143,[1]怪物表!$C:$C,D1143)</f>
        <v>1399104</v>
      </c>
      <c r="H1143" s="8" t="str">
        <f>IF(G1143="","",INDEX([1]怪物表!$C:$C,MATCH(G1143,[1]怪物表!$A:$A,0)))</f>
        <v>小熊</v>
      </c>
      <c r="I1143" s="4"/>
      <c r="J1143" s="4" t="str">
        <f>IF(I1143="","",INDEX([1]怪物阵型表!$B:$B,MATCH(I1143,[1]怪物阵型表!$A:$A,0)))</f>
        <v/>
      </c>
      <c r="K1143" s="4"/>
      <c r="L1143" s="4"/>
      <c r="M1143" s="4"/>
      <c r="N1143" s="4"/>
      <c r="O1143" s="4" t="str">
        <f>IF(N1143="","",INDEX([2]物品表!$B:$B,MATCH(N1143,[2]物品表!$A:$A,0)))</f>
        <v/>
      </c>
      <c r="P1143" s="4"/>
      <c r="Q1143" s="7" t="s">
        <v>31</v>
      </c>
      <c r="R1143" s="7" t="s">
        <v>29</v>
      </c>
      <c r="S1143" s="9">
        <f>INDEX('#怪物刷新配置索引'!$E:$E,MATCH(E1143&amp;"-"&amp;F1143,'#怪物刷新配置索引'!$D:$D,0),1)</f>
        <v>2</v>
      </c>
      <c r="T1143" s="4"/>
      <c r="U1143" s="9">
        <f>INDEX('#怪物刷新配置索引'!$F:$F,MATCH(E1143&amp;"-"&amp;F1143,'#怪物刷新配置索引'!$D:$D,0),1)</f>
        <v>6</v>
      </c>
      <c r="V1143" s="4" t="str">
        <f t="shared" si="159"/>
        <v/>
      </c>
      <c r="W1143" s="4"/>
      <c r="X1143" s="4"/>
      <c r="Y1143" s="4"/>
      <c r="Z1143" s="28"/>
      <c r="AA1143" s="77">
        <f>COUNTIF([3]经验升级表!$C:$C,"&lt;="&amp;SUMIFS($AB$4:AB1143,$C$4:C1143,C1143))</f>
        <v>0</v>
      </c>
      <c r="AB1143" s="77">
        <f>IFERROR(INDEX([1]怪物表!$U:$U,MATCH(G1143,[1]怪物表!$A:$A,0),1)*S1143/U1143,0)*AC1143</f>
        <v>0</v>
      </c>
      <c r="AC1143" s="77">
        <f t="shared" si="156"/>
        <v>30</v>
      </c>
      <c r="AD1143" s="77">
        <f>IFERROR(INDEX([1]怪物表!$J:$J,MATCH(G1143,[1]怪物表!$A:$A,0),1),0)*AE1143</f>
        <v>10</v>
      </c>
      <c r="AE1143" s="77">
        <f t="shared" si="157"/>
        <v>10</v>
      </c>
    </row>
    <row r="1144" spans="1:31" x14ac:dyDescent="0.45">
      <c r="A1144" s="4"/>
      <c r="B1144" s="7">
        <v>3991022</v>
      </c>
      <c r="C1144" s="6" t="s">
        <v>213</v>
      </c>
      <c r="D1144" s="4" t="s">
        <v>125</v>
      </c>
      <c r="E1144" s="7">
        <v>60</v>
      </c>
      <c r="F1144" s="4" t="s">
        <v>39</v>
      </c>
      <c r="G1144" s="4">
        <f>SUMIFS([1]怪物表!$A:$A,[1]怪物表!$B:$B,C1144,[1]怪物表!$C:$C,D1144)</f>
        <v>1399104</v>
      </c>
      <c r="H1144" s="8" t="str">
        <f>IF(G1144="","",INDEX([1]怪物表!$C:$C,MATCH(G1144,[1]怪物表!$A:$A,0)))</f>
        <v>小熊</v>
      </c>
      <c r="I1144" s="4"/>
      <c r="J1144" s="4" t="str">
        <f>IF(I1144="","",INDEX([1]怪物阵型表!$B:$B,MATCH(I1144,[1]怪物阵型表!$A:$A,0)))</f>
        <v/>
      </c>
      <c r="K1144" s="4"/>
      <c r="L1144" s="4"/>
      <c r="M1144" s="4"/>
      <c r="N1144" s="4"/>
      <c r="O1144" s="4" t="str">
        <f>IF(N1144="","",INDEX([2]物品表!$B:$B,MATCH(N1144,[2]物品表!$A:$A,0)))</f>
        <v/>
      </c>
      <c r="P1144" s="4"/>
      <c r="Q1144" s="7" t="s">
        <v>31</v>
      </c>
      <c r="R1144" s="7" t="s">
        <v>29</v>
      </c>
      <c r="S1144" s="9">
        <f>INDEX('#怪物刷新配置索引'!$E:$E,MATCH(E1144&amp;"-"&amp;F1144,'#怪物刷新配置索引'!$D:$D,0),1)</f>
        <v>2</v>
      </c>
      <c r="T1144" s="4"/>
      <c r="U1144" s="9">
        <f>INDEX('#怪物刷新配置索引'!$F:$F,MATCH(E1144&amp;"-"&amp;F1144,'#怪物刷新配置索引'!$D:$D,0),1)</f>
        <v>1</v>
      </c>
      <c r="V1144" s="4" t="str">
        <f t="shared" si="159"/>
        <v/>
      </c>
      <c r="W1144" s="4"/>
      <c r="X1144" s="4"/>
      <c r="Y1144" s="4"/>
      <c r="Z1144" s="28"/>
      <c r="AA1144" s="77">
        <f>COUNTIF([3]经验升级表!$C:$C,"&lt;="&amp;SUMIFS($AB$4:AB1144,$C$4:C1144,C1144))</f>
        <v>0</v>
      </c>
      <c r="AB1144" s="77">
        <f>IFERROR(INDEX([1]怪物表!$U:$U,MATCH(G1144,[1]怪物表!$A:$A,0),1)*S1144/U1144,0)*AC1144</f>
        <v>0</v>
      </c>
      <c r="AC1144" s="77">
        <f t="shared" si="156"/>
        <v>30</v>
      </c>
      <c r="AD1144" s="77">
        <f>IFERROR(INDEX([1]怪物表!$J:$J,MATCH(G1144,[1]怪物表!$A:$A,0),1),0)*AE1144</f>
        <v>60</v>
      </c>
      <c r="AE1144" s="77">
        <f t="shared" si="157"/>
        <v>60</v>
      </c>
    </row>
    <row r="1145" spans="1:31" x14ac:dyDescent="0.45">
      <c r="A1145" s="4"/>
      <c r="B1145" s="7">
        <v>3991023</v>
      </c>
      <c r="C1145" s="6" t="s">
        <v>213</v>
      </c>
      <c r="D1145" s="4" t="s">
        <v>136</v>
      </c>
      <c r="E1145" s="7">
        <v>10</v>
      </c>
      <c r="F1145" s="4" t="s">
        <v>39</v>
      </c>
      <c r="G1145" s="4">
        <f>SUMIFS([1]怪物表!$A:$A,[1]怪物表!$B:$B,C1145,[1]怪物表!$C:$C,D1145)</f>
        <v>1399106</v>
      </c>
      <c r="H1145" s="8" t="str">
        <f>IF(G1145="","",INDEX([1]怪物表!$C:$C,MATCH(G1145,[1]怪物表!$A:$A,0)))</f>
        <v>弓兵2</v>
      </c>
      <c r="I1145" s="4"/>
      <c r="J1145" s="4" t="str">
        <f>IF(I1145="","",INDEX([1]怪物阵型表!$B:$B,MATCH(I1145,[1]怪物阵型表!$A:$A,0)))</f>
        <v/>
      </c>
      <c r="K1145" s="4"/>
      <c r="L1145" s="4"/>
      <c r="M1145" s="4"/>
      <c r="N1145" s="4"/>
      <c r="O1145" s="4" t="str">
        <f>IF(N1145="","",INDEX([2]物品表!$B:$B,MATCH(N1145,[2]物品表!$A:$A,0)))</f>
        <v/>
      </c>
      <c r="P1145" s="4"/>
      <c r="Q1145" s="7" t="s">
        <v>31</v>
      </c>
      <c r="R1145" s="7" t="s">
        <v>29</v>
      </c>
      <c r="S1145" s="9">
        <f>INDEX('#怪物刷新配置索引'!$E:$E,MATCH(E1145&amp;"-"&amp;F1145,'#怪物刷新配置索引'!$D:$D,0),1)</f>
        <v>2</v>
      </c>
      <c r="T1145" s="4"/>
      <c r="U1145" s="9">
        <f>INDEX('#怪物刷新配置索引'!$F:$F,MATCH(E1145&amp;"-"&amp;F1145,'#怪物刷新配置索引'!$D:$D,0),1)</f>
        <v>6</v>
      </c>
      <c r="V1145" s="4" t="str">
        <f t="shared" si="159"/>
        <v/>
      </c>
      <c r="W1145" s="4"/>
      <c r="X1145" s="4"/>
      <c r="Y1145" s="4"/>
      <c r="Z1145" s="28"/>
      <c r="AA1145" s="77">
        <f>COUNTIF([3]经验升级表!$C:$C,"&lt;="&amp;SUMIFS($AB$4:AB1145,$C$4:C1145,C1145))</f>
        <v>0</v>
      </c>
      <c r="AB1145" s="77">
        <f>IFERROR(INDEX([1]怪物表!$U:$U,MATCH(G1145,[1]怪物表!$A:$A,0),1)*S1145/U1145,0)*AC1145</f>
        <v>0</v>
      </c>
      <c r="AC1145" s="77">
        <f t="shared" si="156"/>
        <v>30</v>
      </c>
      <c r="AD1145" s="77">
        <f>IFERROR(INDEX([1]怪物表!$J:$J,MATCH(G1145,[1]怪物表!$A:$A,0),1),0)*AE1145</f>
        <v>10</v>
      </c>
      <c r="AE1145" s="77">
        <f t="shared" si="157"/>
        <v>10</v>
      </c>
    </row>
    <row r="1146" spans="1:31" s="46" customFormat="1" x14ac:dyDescent="0.45">
      <c r="A1146" s="20"/>
      <c r="B1146" s="21">
        <v>3991024</v>
      </c>
      <c r="C1146" s="22" t="s">
        <v>213</v>
      </c>
      <c r="D1146" s="20" t="s">
        <v>144</v>
      </c>
      <c r="E1146" s="21"/>
      <c r="F1146" s="20">
        <v>180</v>
      </c>
      <c r="G1146" s="20">
        <f>IF(I1146="",SUMIFS([1]怪物表!$A:$A,[1]怪物表!$B:$B,C1146,[1]怪物表!$C:$C,D1146),"")</f>
        <v>1399109</v>
      </c>
      <c r="H1146" s="23" t="str">
        <f>IF(G1146="","",INDEX([1]怪物表!$C:$C,MATCH(G1146,[1]怪物表!$A:$A,0)))</f>
        <v>大象</v>
      </c>
      <c r="I1146" s="20" t="s">
        <v>54</v>
      </c>
      <c r="J1146" s="20" t="str">
        <f>IF(I1146="","",INDEX([1]怪物阵型表!$B:$B,MATCH(I1146,[1]怪物阵型表!$A:$A,0)))</f>
        <v/>
      </c>
      <c r="K1146" s="20"/>
      <c r="L1146" s="20"/>
      <c r="M1146" s="20"/>
      <c r="N1146" s="20"/>
      <c r="O1146" s="20" t="str">
        <f>IF(N1146="","",INDEX([2]物品表!$B:$B,MATCH(N1146,[2]物品表!$A:$A,0)))</f>
        <v/>
      </c>
      <c r="P1146" s="20"/>
      <c r="Q1146" s="21" t="s">
        <v>120</v>
      </c>
      <c r="R1146" s="21" t="s">
        <v>29</v>
      </c>
      <c r="S1146" s="24">
        <v>1</v>
      </c>
      <c r="T1146" s="20"/>
      <c r="U1146" s="24">
        <v>0</v>
      </c>
      <c r="V1146" s="20" t="str">
        <f>IF(W1146=1,"TID_Survivor_Notice_Occur_2",IF(W1146=2,"TID_Survivor_Notice_Occur_1",""))</f>
        <v/>
      </c>
      <c r="W1146" s="20"/>
      <c r="X1146" s="20"/>
      <c r="Y1146" s="20"/>
      <c r="Z1146" s="79"/>
      <c r="AA1146" s="79">
        <f>COUNTIF([3]经验升级表!$C:$C,"&lt;="&amp;SUMIFS($AB$4:AB1146,$C$4:C1146,C1146))</f>
        <v>0</v>
      </c>
      <c r="AB1146" s="79">
        <f>IFERROR(INDEX([1]怪物表!$U:$U,MATCH(G1146,[1]怪物表!$A:$A,0),1)*S1146/U1146,0)*AC1146</f>
        <v>0</v>
      </c>
      <c r="AC1146" s="79">
        <f>IFERROR(INDEX(_xlfn.TEXTSPLIT(F1146,"-"),1,2)-INDEX(_xlfn.TEXTSPLIT(F1146,"-"),1,1),1)</f>
        <v>1</v>
      </c>
      <c r="AD1146" s="79">
        <f>IFERROR(INDEX([1]怪物表!$J:$J,MATCH(G1146,[1]怪物表!$A:$A,0),1),0)*AE1146</f>
        <v>0</v>
      </c>
      <c r="AE1146" s="79">
        <f>IFERROR(ROUNDUP(AC1146*S1146/U1146,),0)</f>
        <v>0</v>
      </c>
    </row>
    <row r="1147" spans="1:31" x14ac:dyDescent="0.45">
      <c r="A1147" s="4"/>
      <c r="B1147" s="7">
        <v>3991025</v>
      </c>
      <c r="C1147" s="6" t="s">
        <v>213</v>
      </c>
      <c r="D1147" s="4" t="s">
        <v>124</v>
      </c>
      <c r="E1147" s="7">
        <v>60</v>
      </c>
      <c r="F1147" s="4" t="s">
        <v>46</v>
      </c>
      <c r="G1147" s="4">
        <f>SUMIFS([1]怪物表!$A:$A,[1]怪物表!$B:$B,C1147,[1]怪物表!$C:$C,D1147)</f>
        <v>1399103</v>
      </c>
      <c r="H1147" s="8" t="str">
        <f>IF(G1147="","",INDEX([1]怪物表!$C:$C,MATCH(G1147,[1]怪物表!$A:$A,0)))</f>
        <v>鹰</v>
      </c>
      <c r="I1147" s="4"/>
      <c r="J1147" s="4" t="str">
        <f>IF(I1147="","",INDEX([1]怪物阵型表!$B:$B,MATCH(I1147,[1]怪物阵型表!$A:$A,0)))</f>
        <v/>
      </c>
      <c r="K1147" s="4"/>
      <c r="L1147" s="4"/>
      <c r="M1147" s="4"/>
      <c r="N1147" s="4"/>
      <c r="O1147" s="4" t="str">
        <f>IF(N1147="","",INDEX([2]物品表!$B:$B,MATCH(N1147,[2]物品表!$A:$A,0)))</f>
        <v/>
      </c>
      <c r="P1147" s="4"/>
      <c r="Q1147" s="7" t="s">
        <v>31</v>
      </c>
      <c r="R1147" s="7" t="s">
        <v>29</v>
      </c>
      <c r="S1147" s="9">
        <f>INDEX('#怪物刷新配置索引'!$E:$E,MATCH(E1147&amp;"-"&amp;F1147,'#怪物刷新配置索引'!$D:$D,0),1)</f>
        <v>2</v>
      </c>
      <c r="T1147" s="4"/>
      <c r="U1147" s="9">
        <f>INDEX('#怪物刷新配置索引'!$F:$F,MATCH(E1147&amp;"-"&amp;F1147,'#怪物刷新配置索引'!$D:$D,0),1)</f>
        <v>1</v>
      </c>
      <c r="V1147" s="4" t="str">
        <f t="shared" si="159"/>
        <v/>
      </c>
      <c r="W1147" s="4"/>
      <c r="X1147" s="7"/>
      <c r="Y1147" s="4"/>
      <c r="Z1147" s="28"/>
      <c r="AA1147" s="77">
        <f>COUNTIF([3]经验升级表!$C:$C,"&lt;="&amp;SUMIFS($AB$4:AB1147,$C$4:C1147,C1147))</f>
        <v>0</v>
      </c>
      <c r="AB1147" s="77">
        <f>IFERROR(INDEX([1]怪物表!$U:$U,MATCH(G1147,[1]怪物表!$A:$A,0),1)*S1147/U1147,0)*AC1147</f>
        <v>0</v>
      </c>
      <c r="AC1147" s="77">
        <f t="shared" si="156"/>
        <v>30</v>
      </c>
      <c r="AD1147" s="77">
        <f>IFERROR(INDEX([1]怪物表!$J:$J,MATCH(G1147,[1]怪物表!$A:$A,0),1),0)*AE1147</f>
        <v>60</v>
      </c>
      <c r="AE1147" s="77">
        <f t="shared" si="157"/>
        <v>60</v>
      </c>
    </row>
    <row r="1148" spans="1:31" x14ac:dyDescent="0.45">
      <c r="A1148" s="4"/>
      <c r="B1148" s="7">
        <v>3991026</v>
      </c>
      <c r="C1148" s="6" t="s">
        <v>213</v>
      </c>
      <c r="D1148" s="4" t="s">
        <v>124</v>
      </c>
      <c r="E1148" s="7">
        <v>90</v>
      </c>
      <c r="F1148" s="4" t="s">
        <v>46</v>
      </c>
      <c r="G1148" s="4">
        <f>SUMIFS([1]怪物表!$A:$A,[1]怪物表!$B:$B,C1148,[1]怪物表!$C:$C,D1148)</f>
        <v>1399103</v>
      </c>
      <c r="H1148" s="8" t="str">
        <f>IF(G1148="","",INDEX([1]怪物表!$C:$C,MATCH(G1148,[1]怪物表!$A:$A,0)))</f>
        <v>鹰</v>
      </c>
      <c r="I1148" s="4"/>
      <c r="J1148" s="4" t="str">
        <f>IF(I1148="","",INDEX([1]怪物阵型表!$B:$B,MATCH(I1148,[1]怪物阵型表!$A:$A,0)))</f>
        <v/>
      </c>
      <c r="K1148" s="4"/>
      <c r="L1148" s="4"/>
      <c r="M1148" s="4"/>
      <c r="N1148" s="4"/>
      <c r="O1148" s="4" t="str">
        <f>IF(N1148="","",INDEX([2]物品表!$B:$B,MATCH(N1148,[2]物品表!$A:$A,0)))</f>
        <v/>
      </c>
      <c r="P1148" s="4"/>
      <c r="Q1148" s="7" t="s">
        <v>31</v>
      </c>
      <c r="R1148" s="7" t="s">
        <v>29</v>
      </c>
      <c r="S1148" s="9">
        <f>INDEX('#怪物刷新配置索引'!$E:$E,MATCH(E1148&amp;"-"&amp;F1148,'#怪物刷新配置索引'!$D:$D,0),1)</f>
        <v>3</v>
      </c>
      <c r="T1148" s="4"/>
      <c r="U1148" s="9">
        <f>INDEX('#怪物刷新配置索引'!$F:$F,MATCH(E1148&amp;"-"&amp;F1148,'#怪物刷新配置索引'!$D:$D,0),1)</f>
        <v>1</v>
      </c>
      <c r="V1148" s="7" t="str">
        <f t="shared" si="159"/>
        <v/>
      </c>
      <c r="W1148" s="4"/>
      <c r="X1148" s="4"/>
      <c r="Y1148" s="4"/>
      <c r="Z1148" s="28"/>
      <c r="AA1148" s="77">
        <f>COUNTIF([3]经验升级表!$C:$C,"&lt;="&amp;SUMIFS($AB$4:AB1148,$C$4:C1148,C1148))</f>
        <v>0</v>
      </c>
      <c r="AB1148" s="77">
        <f>IFERROR(INDEX([1]怪物表!$U:$U,MATCH(G1148,[1]怪物表!$A:$A,0),1)*S1148/U1148,0)*AC1148</f>
        <v>0</v>
      </c>
      <c r="AC1148" s="77">
        <f t="shared" si="156"/>
        <v>30</v>
      </c>
      <c r="AD1148" s="77">
        <f>IFERROR(INDEX([1]怪物表!$J:$J,MATCH(G1148,[1]怪物表!$A:$A,0),1),0)*AE1148</f>
        <v>90</v>
      </c>
      <c r="AE1148" s="77">
        <f t="shared" si="157"/>
        <v>90</v>
      </c>
    </row>
    <row r="1149" spans="1:31" x14ac:dyDescent="0.45">
      <c r="A1149" s="4"/>
      <c r="B1149" s="7">
        <v>3991027</v>
      </c>
      <c r="C1149" s="6" t="s">
        <v>213</v>
      </c>
      <c r="D1149" s="4" t="s">
        <v>125</v>
      </c>
      <c r="E1149" s="7">
        <v>40</v>
      </c>
      <c r="F1149" s="4" t="s">
        <v>46</v>
      </c>
      <c r="G1149" s="4">
        <f>SUMIFS([1]怪物表!$A:$A,[1]怪物表!$B:$B,C1149,[1]怪物表!$C:$C,D1149)</f>
        <v>1399104</v>
      </c>
      <c r="H1149" s="8" t="str">
        <f>IF(G1149="","",INDEX([1]怪物表!$C:$C,MATCH(G1149,[1]怪物表!$A:$A,0)))</f>
        <v>小熊</v>
      </c>
      <c r="I1149" s="4"/>
      <c r="J1149" s="4" t="str">
        <f>IF(I1149="","",INDEX([1]怪物阵型表!$B:$B,MATCH(I1149,[1]怪物阵型表!$A:$A,0)))</f>
        <v/>
      </c>
      <c r="K1149" s="4"/>
      <c r="L1149" s="4"/>
      <c r="M1149" s="4"/>
      <c r="N1149" s="4"/>
      <c r="O1149" s="4" t="str">
        <f>IF(N1149="","",INDEX([2]物品表!$B:$B,MATCH(N1149,[2]物品表!$A:$A,0)))</f>
        <v/>
      </c>
      <c r="P1149" s="4"/>
      <c r="Q1149" s="7" t="s">
        <v>31</v>
      </c>
      <c r="R1149" s="7" t="s">
        <v>29</v>
      </c>
      <c r="S1149" s="9">
        <f>INDEX('#怪物刷新配置索引'!$E:$E,MATCH(E1149&amp;"-"&amp;F1149,'#怪物刷新配置索引'!$D:$D,0),1)</f>
        <v>4</v>
      </c>
      <c r="T1149" s="4"/>
      <c r="U1149" s="9">
        <f>INDEX('#怪物刷新配置索引'!$F:$F,MATCH(E1149&amp;"-"&amp;F1149,'#怪物刷新配置索引'!$D:$D,0),1)</f>
        <v>3</v>
      </c>
      <c r="V1149" s="4" t="str">
        <f t="shared" si="159"/>
        <v/>
      </c>
      <c r="W1149" s="4"/>
      <c r="X1149" s="7"/>
      <c r="Y1149" s="7"/>
      <c r="Z1149" s="28"/>
      <c r="AA1149" s="77">
        <f>COUNTIF([3]经验升级表!$C:$C,"&lt;="&amp;SUMIFS($AB$4:AB1149,$C$4:C1149,C1149))</f>
        <v>0</v>
      </c>
      <c r="AB1149" s="77">
        <f>IFERROR(INDEX([1]怪物表!$U:$U,MATCH(G1149,[1]怪物表!$A:$A,0),1)*S1149/U1149,0)*AC1149</f>
        <v>0</v>
      </c>
      <c r="AC1149" s="77">
        <f t="shared" si="156"/>
        <v>30</v>
      </c>
      <c r="AD1149" s="77">
        <f>IFERROR(INDEX([1]怪物表!$J:$J,MATCH(G1149,[1]怪物表!$A:$A,0),1),0)*AE1149</f>
        <v>40</v>
      </c>
      <c r="AE1149" s="77">
        <f t="shared" si="157"/>
        <v>40</v>
      </c>
    </row>
    <row r="1150" spans="1:31" x14ac:dyDescent="0.45">
      <c r="A1150" s="4"/>
      <c r="B1150" s="7">
        <v>3991028</v>
      </c>
      <c r="C1150" s="6" t="s">
        <v>213</v>
      </c>
      <c r="D1150" s="4" t="s">
        <v>125</v>
      </c>
      <c r="E1150" s="7">
        <v>40</v>
      </c>
      <c r="F1150" s="4" t="s">
        <v>46</v>
      </c>
      <c r="G1150" s="4">
        <f>SUMIFS([1]怪物表!$A:$A,[1]怪物表!$B:$B,C1150,[1]怪物表!$C:$C,D1150)</f>
        <v>1399104</v>
      </c>
      <c r="H1150" s="8" t="str">
        <f>IF(G1150="","",INDEX([1]怪物表!$C:$C,MATCH(G1150,[1]怪物表!$A:$A,0)))</f>
        <v>小熊</v>
      </c>
      <c r="I1150" s="4"/>
      <c r="J1150" s="4" t="str">
        <f>IF(I1150="","",INDEX([1]怪物阵型表!$B:$B,MATCH(I1150,[1]怪物阵型表!$A:$A,0)))</f>
        <v/>
      </c>
      <c r="K1150" s="4"/>
      <c r="L1150" s="4"/>
      <c r="M1150" s="4"/>
      <c r="N1150" s="4"/>
      <c r="O1150" s="4" t="str">
        <f>IF(N1150="","",INDEX([2]物品表!$B:$B,MATCH(N1150,[2]物品表!$A:$A,0)))</f>
        <v/>
      </c>
      <c r="P1150" s="4"/>
      <c r="Q1150" s="7" t="s">
        <v>31</v>
      </c>
      <c r="R1150" s="7" t="s">
        <v>29</v>
      </c>
      <c r="S1150" s="9">
        <f>INDEX('#怪物刷新配置索引'!$E:$E,MATCH(E1150&amp;"-"&amp;F1150,'#怪物刷新配置索引'!$D:$D,0),1)</f>
        <v>4</v>
      </c>
      <c r="T1150" s="4"/>
      <c r="U1150" s="9">
        <f>INDEX('#怪物刷新配置索引'!$F:$F,MATCH(E1150&amp;"-"&amp;F1150,'#怪物刷新配置索引'!$D:$D,0),1)</f>
        <v>3</v>
      </c>
      <c r="V1150" s="4" t="str">
        <f t="shared" si="159"/>
        <v/>
      </c>
      <c r="W1150" s="4"/>
      <c r="X1150" s="7"/>
      <c r="Y1150" s="7"/>
      <c r="Z1150" s="28"/>
      <c r="AA1150" s="77">
        <f>COUNTIF([3]经验升级表!$C:$C,"&lt;="&amp;SUMIFS($AB$4:AB1150,$C$4:C1150,C1150))</f>
        <v>0</v>
      </c>
      <c r="AB1150" s="77">
        <f>IFERROR(INDEX([1]怪物表!$U:$U,MATCH(G1150,[1]怪物表!$A:$A,0),1)*S1150/U1150,0)*AC1150</f>
        <v>0</v>
      </c>
      <c r="AC1150" s="77">
        <f t="shared" si="156"/>
        <v>30</v>
      </c>
      <c r="AD1150" s="77">
        <f>IFERROR(INDEX([1]怪物表!$J:$J,MATCH(G1150,[1]怪物表!$A:$A,0),1),0)*AE1150</f>
        <v>40</v>
      </c>
      <c r="AE1150" s="77">
        <f t="shared" si="157"/>
        <v>40</v>
      </c>
    </row>
    <row r="1151" spans="1:31" x14ac:dyDescent="0.45">
      <c r="A1151" s="4"/>
      <c r="B1151" s="7">
        <v>3991029</v>
      </c>
      <c r="C1151" s="6" t="s">
        <v>213</v>
      </c>
      <c r="D1151" s="4" t="s">
        <v>123</v>
      </c>
      <c r="E1151" s="7">
        <v>10</v>
      </c>
      <c r="F1151" s="4" t="s">
        <v>285</v>
      </c>
      <c r="G1151" s="4">
        <f>SUMIFS([1]怪物表!$A:$A,[1]怪物表!$B:$B,C1151,[1]怪物表!$C:$C,D1151)</f>
        <v>1399105</v>
      </c>
      <c r="H1151" s="8" t="str">
        <f>IF(G1151="","",INDEX([1]怪物表!$C:$C,MATCH(G1151,[1]怪物表!$A:$A,0)))</f>
        <v>弓兵1</v>
      </c>
      <c r="I1151" s="4"/>
      <c r="J1151" s="4" t="str">
        <f>IF(I1151="","",INDEX([1]怪物阵型表!$B:$B,MATCH(I1151,[1]怪物阵型表!$A:$A,0)))</f>
        <v/>
      </c>
      <c r="K1151" s="4"/>
      <c r="L1151" s="4"/>
      <c r="M1151" s="4"/>
      <c r="N1151" s="4"/>
      <c r="O1151" s="4" t="str">
        <f>IF(N1151="","",INDEX([2]物品表!$B:$B,MATCH(N1151,[2]物品表!$A:$A,0)))</f>
        <v/>
      </c>
      <c r="P1151" s="4"/>
      <c r="Q1151" s="7" t="s">
        <v>31</v>
      </c>
      <c r="R1151" s="7" t="s">
        <v>29</v>
      </c>
      <c r="S1151" s="9">
        <f>INDEX('#怪物刷新配置索引'!$E:$E,MATCH(E1151&amp;"-"&amp;F1151,'#怪物刷新配置索引'!$D:$D,0),1)</f>
        <v>2</v>
      </c>
      <c r="T1151" s="4"/>
      <c r="U1151" s="9">
        <f>INDEX('#怪物刷新配置索引'!$F:$F,MATCH(E1151&amp;"-"&amp;F1151,'#怪物刷新配置索引'!$D:$D,0),1)</f>
        <v>6</v>
      </c>
      <c r="V1151" s="4" t="str">
        <f t="shared" si="159"/>
        <v/>
      </c>
      <c r="W1151" s="4"/>
      <c r="X1151" s="7"/>
      <c r="Y1151" s="7"/>
      <c r="Z1151" s="28"/>
      <c r="AA1151" s="77">
        <f>COUNTIF([3]经验升级表!$C:$C,"&lt;="&amp;SUMIFS($AB$4:AB1151,$C$4:C1151,C1151))</f>
        <v>0</v>
      </c>
      <c r="AB1151" s="77">
        <f>IFERROR(INDEX([1]怪物表!$U:$U,MATCH(G1151,[1]怪物表!$A:$A,0),1)*S1151/U1151,0)*AC1151</f>
        <v>0</v>
      </c>
      <c r="AC1151" s="77">
        <f t="shared" si="156"/>
        <v>30</v>
      </c>
      <c r="AD1151" s="77">
        <f>IFERROR(INDEX([1]怪物表!$J:$J,MATCH(G1151,[1]怪物表!$A:$A,0),1),0)*AE1151</f>
        <v>10</v>
      </c>
      <c r="AE1151" s="77">
        <f t="shared" si="157"/>
        <v>10</v>
      </c>
    </row>
    <row r="1152" spans="1:31" x14ac:dyDescent="0.45">
      <c r="A1152" s="4"/>
      <c r="B1152" s="7">
        <v>3991030</v>
      </c>
      <c r="C1152" s="6" t="s">
        <v>213</v>
      </c>
      <c r="D1152" s="4"/>
      <c r="E1152" s="7"/>
      <c r="F1152" s="4">
        <v>210</v>
      </c>
      <c r="G1152" s="4"/>
      <c r="H1152" s="8"/>
      <c r="I1152" s="4"/>
      <c r="J1152" s="4" t="str">
        <f>IF(I1152="","",INDEX([1]怪物阵型表!$B:$B,MATCH(I1152,[1]怪物阵型表!$A:$A,0)))</f>
        <v/>
      </c>
      <c r="K1152" s="4">
        <v>399105</v>
      </c>
      <c r="L1152" s="25" t="str" cm="1">
        <f t="array" ref="L1152">INDEX(怪物链表!A:C,MATCH(怪物刷新表!K1152&amp;C1152,怪物链表!A:A&amp;怪物链表!C:C,),2)</f>
        <v>平滑_初级_50</v>
      </c>
      <c r="M1152" s="4" t="str" cm="1">
        <f t="array" ref="M1152">INDEX(怪物链表!A:D,MATCH(怪物刷新表!L1152&amp;K1152,怪物链表!B:B&amp;怪物链表!A:A,),4)</f>
        <v>210-240</v>
      </c>
      <c r="N1152" s="4"/>
      <c r="O1152" s="4" t="str">
        <f>IF(N1152="","",INDEX([2]物品表!$B:$B,MATCH(N1152,[2]物品表!$A:$A,0)))</f>
        <v/>
      </c>
      <c r="P1152" s="4"/>
      <c r="Q1152" s="7" t="s">
        <v>120</v>
      </c>
      <c r="R1152" s="7" t="s">
        <v>29</v>
      </c>
      <c r="S1152" s="9">
        <v>1</v>
      </c>
      <c r="T1152" s="4"/>
      <c r="U1152" s="9">
        <v>0</v>
      </c>
      <c r="V1152" s="4" t="str">
        <f t="shared" si="159"/>
        <v/>
      </c>
      <c r="W1152" s="4"/>
      <c r="X1152" s="4"/>
      <c r="Y1152" s="4"/>
      <c r="Z1152" s="28"/>
      <c r="AA1152" s="77">
        <f>COUNTIF([3]经验升级表!$C:$C,"&lt;="&amp;SUMIFS($AB$4:AB1152,$C$4:C1152,C1152))</f>
        <v>0</v>
      </c>
      <c r="AB1152" s="77">
        <f>IFERROR(INDEX([1]怪物表!$U:$U,MATCH(G1152,[1]怪物表!$A:$A,0),1)*S1152/U1152,0)*AC1152</f>
        <v>0</v>
      </c>
      <c r="AC1152" s="77">
        <f t="shared" si="156"/>
        <v>1</v>
      </c>
      <c r="AD1152" s="77">
        <f>IFERROR(INDEX([1]怪物表!$J:$J,MATCH(G1152,[1]怪物表!$A:$A,0),1),0)*AE1152</f>
        <v>0</v>
      </c>
      <c r="AE1152" s="77">
        <f t="shared" si="157"/>
        <v>0</v>
      </c>
    </row>
    <row r="1153" spans="1:31" x14ac:dyDescent="0.45">
      <c r="A1153" s="4"/>
      <c r="B1153" s="7">
        <v>3991031</v>
      </c>
      <c r="C1153" s="6" t="s">
        <v>213</v>
      </c>
      <c r="D1153" s="4" t="s">
        <v>122</v>
      </c>
      <c r="E1153" s="7">
        <v>15</v>
      </c>
      <c r="F1153" s="4" t="s">
        <v>64</v>
      </c>
      <c r="G1153" s="4">
        <f>SUMIFS([1]怪物表!$A:$A,[1]怪物表!$B:$B,C1153,[1]怪物表!$C:$C,D1153)</f>
        <v>1399102</v>
      </c>
      <c r="H1153" s="8" t="str">
        <f>IF(G1153="","",INDEX([1]怪物表!$C:$C,MATCH(G1153,[1]怪物表!$A:$A,0)))</f>
        <v>小狼</v>
      </c>
      <c r="I1153" s="4"/>
      <c r="J1153" s="4" t="str">
        <f>IF(I1153="","",INDEX([1]怪物阵型表!$B:$B,MATCH(I1153,[1]怪物阵型表!$A:$A,0)))</f>
        <v/>
      </c>
      <c r="K1153" s="4"/>
      <c r="L1153" s="4"/>
      <c r="M1153" s="4"/>
      <c r="N1153" s="4"/>
      <c r="O1153" s="4" t="str">
        <f>IF(N1153="","",INDEX([2]物品表!$B:$B,MATCH(N1153,[2]物品表!$A:$A,0)))</f>
        <v/>
      </c>
      <c r="P1153" s="4"/>
      <c r="Q1153" s="7" t="s">
        <v>31</v>
      </c>
      <c r="R1153" s="7" t="s">
        <v>29</v>
      </c>
      <c r="S1153" s="9">
        <f>INDEX('#怪物刷新配置索引'!$E:$E,MATCH(E1153&amp;"-"&amp;F1153,'#怪物刷新配置索引'!$D:$D,0),1)</f>
        <v>3</v>
      </c>
      <c r="T1153" s="4"/>
      <c r="U1153" s="9">
        <f>INDEX('#怪物刷新配置索引'!$F:$F,MATCH(E1153&amp;"-"&amp;F1153,'#怪物刷新配置索引'!$D:$D,0),1)</f>
        <v>6</v>
      </c>
      <c r="V1153" s="7" t="str">
        <f t="shared" si="159"/>
        <v/>
      </c>
      <c r="W1153" s="7"/>
      <c r="X1153" s="4"/>
      <c r="Y1153" s="7"/>
      <c r="Z1153" s="28"/>
      <c r="AA1153" s="77">
        <f>COUNTIF([3]经验升级表!$C:$C,"&lt;="&amp;SUMIFS($AB$4:AB1153,$C$4:C1153,C1153))</f>
        <v>0</v>
      </c>
      <c r="AB1153" s="77">
        <f>IFERROR(INDEX([1]怪物表!$U:$U,MATCH(G1153,[1]怪物表!$A:$A,0),1)*S1153/U1153,0)*AC1153</f>
        <v>0</v>
      </c>
      <c r="AC1153" s="77">
        <f t="shared" si="156"/>
        <v>30</v>
      </c>
      <c r="AD1153" s="77">
        <f>IFERROR(INDEX([1]怪物表!$J:$J,MATCH(G1153,[1]怪物表!$A:$A,0),1),0)*AE1153</f>
        <v>15</v>
      </c>
      <c r="AE1153" s="77">
        <f t="shared" si="157"/>
        <v>15</v>
      </c>
    </row>
    <row r="1154" spans="1:31" x14ac:dyDescent="0.45">
      <c r="A1154" s="4"/>
      <c r="B1154" s="7">
        <v>3991032</v>
      </c>
      <c r="C1154" s="6" t="s">
        <v>213</v>
      </c>
      <c r="D1154" s="4" t="s">
        <v>122</v>
      </c>
      <c r="E1154" s="7">
        <v>30</v>
      </c>
      <c r="F1154" s="4" t="s">
        <v>64</v>
      </c>
      <c r="G1154" s="4">
        <f>SUMIFS([1]怪物表!$A:$A,[1]怪物表!$B:$B,C1154,[1]怪物表!$C:$C,D1154)</f>
        <v>1399102</v>
      </c>
      <c r="H1154" s="8" t="str">
        <f>IF(G1154="","",INDEX([1]怪物表!$C:$C,MATCH(G1154,[1]怪物表!$A:$A,0)))</f>
        <v>小狼</v>
      </c>
      <c r="I1154" s="4"/>
      <c r="J1154" s="4" t="str">
        <f>IF(I1154="","",INDEX([1]怪物阵型表!$B:$B,MATCH(I1154,[1]怪物阵型表!$A:$A,0)))</f>
        <v/>
      </c>
      <c r="K1154" s="4"/>
      <c r="L1154" s="4"/>
      <c r="M1154" s="4"/>
      <c r="N1154" s="4"/>
      <c r="O1154" s="4" t="str">
        <f>IF(N1154="","",INDEX([2]物品表!$B:$B,MATCH(N1154,[2]物品表!$A:$A,0)))</f>
        <v/>
      </c>
      <c r="P1154" s="4"/>
      <c r="Q1154" s="7" t="s">
        <v>31</v>
      </c>
      <c r="R1154" s="7" t="s">
        <v>29</v>
      </c>
      <c r="S1154" s="9">
        <f>INDEX('#怪物刷新配置索引'!$E:$E,MATCH(E1154&amp;"-"&amp;F1154,'#怪物刷新配置索引'!$D:$D,0),1)</f>
        <v>3</v>
      </c>
      <c r="T1154" s="4"/>
      <c r="U1154" s="9">
        <f>INDEX('#怪物刷新配置索引'!$F:$F,MATCH(E1154&amp;"-"&amp;F1154,'#怪物刷新配置索引'!$D:$D,0),1)</f>
        <v>3</v>
      </c>
      <c r="V1154" s="4" t="str">
        <f t="shared" si="159"/>
        <v/>
      </c>
      <c r="W1154" s="4"/>
      <c r="X1154" s="7"/>
      <c r="Y1154" s="4"/>
      <c r="Z1154" s="28"/>
      <c r="AA1154" s="77">
        <f>COUNTIF([3]经验升级表!$C:$C,"&lt;="&amp;SUMIFS($AB$4:AB1154,$C$4:C1154,C1154))</f>
        <v>0</v>
      </c>
      <c r="AB1154" s="77">
        <f>IFERROR(INDEX([1]怪物表!$U:$U,MATCH(G1154,[1]怪物表!$A:$A,0),1)*S1154/U1154,0)*AC1154</f>
        <v>0</v>
      </c>
      <c r="AC1154" s="77">
        <f t="shared" si="156"/>
        <v>30</v>
      </c>
      <c r="AD1154" s="77">
        <f>IFERROR(INDEX([1]怪物表!$J:$J,MATCH(G1154,[1]怪物表!$A:$A,0),1),0)*AE1154</f>
        <v>30</v>
      </c>
      <c r="AE1154" s="77">
        <f t="shared" si="157"/>
        <v>30</v>
      </c>
    </row>
    <row r="1155" spans="1:31" x14ac:dyDescent="0.45">
      <c r="A1155" s="4"/>
      <c r="B1155" s="7">
        <v>3991033</v>
      </c>
      <c r="C1155" s="6" t="s">
        <v>213</v>
      </c>
      <c r="D1155" s="4" t="s">
        <v>125</v>
      </c>
      <c r="E1155" s="7">
        <v>15</v>
      </c>
      <c r="F1155" s="4" t="s">
        <v>64</v>
      </c>
      <c r="G1155" s="4">
        <f>SUMIFS([1]怪物表!$A:$A,[1]怪物表!$B:$B,C1155,[1]怪物表!$C:$C,D1155)</f>
        <v>1399104</v>
      </c>
      <c r="H1155" s="8" t="str">
        <f>IF(G1155="","",INDEX([1]怪物表!$C:$C,MATCH(G1155,[1]怪物表!$A:$A,0)))</f>
        <v>小熊</v>
      </c>
      <c r="I1155" s="4"/>
      <c r="J1155" s="4" t="str">
        <f>IF(I1155="","",INDEX([1]怪物阵型表!$B:$B,MATCH(I1155,[1]怪物阵型表!$A:$A,0)))</f>
        <v/>
      </c>
      <c r="K1155" s="4"/>
      <c r="L1155" s="4"/>
      <c r="M1155" s="4"/>
      <c r="N1155" s="4"/>
      <c r="O1155" s="4" t="str">
        <f>IF(N1155="","",INDEX([2]物品表!$B:$B,MATCH(N1155,[2]物品表!$A:$A,0)))</f>
        <v/>
      </c>
      <c r="P1155" s="4"/>
      <c r="Q1155" s="7" t="s">
        <v>31</v>
      </c>
      <c r="R1155" s="7" t="s">
        <v>29</v>
      </c>
      <c r="S1155" s="9">
        <f>INDEX('#怪物刷新配置索引'!$E:$E,MATCH(E1155&amp;"-"&amp;F1155,'#怪物刷新配置索引'!$D:$D,0),1)</f>
        <v>3</v>
      </c>
      <c r="T1155" s="4"/>
      <c r="U1155" s="9">
        <f>INDEX('#怪物刷新配置索引'!$F:$F,MATCH(E1155&amp;"-"&amp;F1155,'#怪物刷新配置索引'!$D:$D,0),1)</f>
        <v>6</v>
      </c>
      <c r="V1155" s="7" t="str">
        <f t="shared" si="159"/>
        <v/>
      </c>
      <c r="W1155" s="4"/>
      <c r="X1155" s="4"/>
      <c r="Y1155" s="4"/>
      <c r="Z1155" s="28"/>
      <c r="AA1155" s="77">
        <f>COUNTIF([3]经验升级表!$C:$C,"&lt;="&amp;SUMIFS($AB$4:AB1155,$C$4:C1155,C1155))</f>
        <v>0</v>
      </c>
      <c r="AB1155" s="77">
        <f>IFERROR(INDEX([1]怪物表!$U:$U,MATCH(G1155,[1]怪物表!$A:$A,0),1)*S1155/U1155,0)*AC1155</f>
        <v>0</v>
      </c>
      <c r="AC1155" s="77">
        <f t="shared" si="156"/>
        <v>30</v>
      </c>
      <c r="AD1155" s="77">
        <f>IFERROR(INDEX([1]怪物表!$J:$J,MATCH(G1155,[1]怪物表!$A:$A,0),1),0)*AE1155</f>
        <v>15</v>
      </c>
      <c r="AE1155" s="77">
        <f t="shared" si="157"/>
        <v>15</v>
      </c>
    </row>
    <row r="1156" spans="1:31" x14ac:dyDescent="0.45">
      <c r="A1156" s="4"/>
      <c r="B1156" s="7">
        <v>3991034</v>
      </c>
      <c r="C1156" s="6" t="s">
        <v>213</v>
      </c>
      <c r="D1156" s="4" t="s">
        <v>125</v>
      </c>
      <c r="E1156" s="7">
        <v>30</v>
      </c>
      <c r="F1156" s="4" t="s">
        <v>64</v>
      </c>
      <c r="G1156" s="4">
        <f>SUMIFS([1]怪物表!$A:$A,[1]怪物表!$B:$B,C1156,[1]怪物表!$C:$C,D1156)</f>
        <v>1399104</v>
      </c>
      <c r="H1156" s="8" t="str">
        <f>IF(G1156="","",INDEX([1]怪物表!$C:$C,MATCH(G1156,[1]怪物表!$A:$A,0)))</f>
        <v>小熊</v>
      </c>
      <c r="I1156" s="4"/>
      <c r="J1156" s="4" t="str">
        <f>IF(I1156="","",INDEX([1]怪物阵型表!$B:$B,MATCH(I1156,[1]怪物阵型表!$A:$A,0)))</f>
        <v/>
      </c>
      <c r="K1156" s="4"/>
      <c r="L1156" s="4"/>
      <c r="M1156" s="4"/>
      <c r="N1156" s="4"/>
      <c r="O1156" s="4" t="str">
        <f>IF(N1156="","",INDEX([2]物品表!$B:$B,MATCH(N1156,[2]物品表!$A:$A,0)))</f>
        <v/>
      </c>
      <c r="P1156" s="4"/>
      <c r="Q1156" s="7" t="s">
        <v>31</v>
      </c>
      <c r="R1156" s="7" t="s">
        <v>29</v>
      </c>
      <c r="S1156" s="9">
        <f>INDEX('#怪物刷新配置索引'!$E:$E,MATCH(E1156&amp;"-"&amp;F1156,'#怪物刷新配置索引'!$D:$D,0),1)</f>
        <v>3</v>
      </c>
      <c r="T1156" s="4"/>
      <c r="U1156" s="9">
        <f>INDEX('#怪物刷新配置索引'!$F:$F,MATCH(E1156&amp;"-"&amp;F1156,'#怪物刷新配置索引'!$D:$D,0),1)</f>
        <v>3</v>
      </c>
      <c r="V1156" s="4" t="str">
        <f t="shared" si="159"/>
        <v/>
      </c>
      <c r="W1156" s="4"/>
      <c r="X1156" s="4"/>
      <c r="Y1156" s="4"/>
      <c r="Z1156" s="28"/>
      <c r="AA1156" s="77">
        <f>COUNTIF([3]经验升级表!$C:$C,"&lt;="&amp;SUMIFS($AB$4:AB1156,$C$4:C1156,C1156))</f>
        <v>0</v>
      </c>
      <c r="AB1156" s="77">
        <f>IFERROR(INDEX([1]怪物表!$U:$U,MATCH(G1156,[1]怪物表!$A:$A,0),1)*S1156/U1156,0)*AC1156</f>
        <v>0</v>
      </c>
      <c r="AC1156" s="77">
        <f t="shared" si="156"/>
        <v>30</v>
      </c>
      <c r="AD1156" s="77">
        <f>IFERROR(INDEX([1]怪物表!$J:$J,MATCH(G1156,[1]怪物表!$A:$A,0),1),0)*AE1156</f>
        <v>30</v>
      </c>
      <c r="AE1156" s="77">
        <f t="shared" si="157"/>
        <v>30</v>
      </c>
    </row>
    <row r="1157" spans="1:31" x14ac:dyDescent="0.45">
      <c r="A1157" s="4"/>
      <c r="B1157" s="7">
        <v>3991035</v>
      </c>
      <c r="C1157" s="6" t="s">
        <v>213</v>
      </c>
      <c r="D1157" s="4" t="s">
        <v>136</v>
      </c>
      <c r="E1157" s="7">
        <v>15</v>
      </c>
      <c r="F1157" s="4" t="s">
        <v>64</v>
      </c>
      <c r="G1157" s="4">
        <f>SUMIFS([1]怪物表!$A:$A,[1]怪物表!$B:$B,C1157,[1]怪物表!$C:$C,D1157)</f>
        <v>1399106</v>
      </c>
      <c r="H1157" s="8" t="str">
        <f>IF(G1157="","",INDEX([1]怪物表!$C:$C,MATCH(G1157,[1]怪物表!$A:$A,0)))</f>
        <v>弓兵2</v>
      </c>
      <c r="I1157" s="4"/>
      <c r="J1157" s="4" t="str">
        <f>IF(I1157="","",INDEX([1]怪物阵型表!$B:$B,MATCH(I1157,[1]怪物阵型表!$A:$A,0)))</f>
        <v/>
      </c>
      <c r="K1157" s="4"/>
      <c r="L1157" s="4"/>
      <c r="M1157" s="4"/>
      <c r="N1157" s="4"/>
      <c r="O1157" s="4" t="str">
        <f>IF(N1157="","",INDEX([2]物品表!$B:$B,MATCH(N1157,[2]物品表!$A:$A,0)))</f>
        <v/>
      </c>
      <c r="P1157" s="4"/>
      <c r="Q1157" s="7" t="s">
        <v>31</v>
      </c>
      <c r="R1157" s="7" t="s">
        <v>29</v>
      </c>
      <c r="S1157" s="9">
        <f>INDEX('#怪物刷新配置索引'!$E:$E,MATCH(E1157&amp;"-"&amp;F1157,'#怪物刷新配置索引'!$D:$D,0),1)</f>
        <v>3</v>
      </c>
      <c r="T1157" s="4"/>
      <c r="U1157" s="9">
        <f>INDEX('#怪物刷新配置索引'!$F:$F,MATCH(E1157&amp;"-"&amp;F1157,'#怪物刷新配置索引'!$D:$D,0),1)</f>
        <v>6</v>
      </c>
      <c r="V1157" s="4" t="str">
        <f t="shared" si="159"/>
        <v/>
      </c>
      <c r="W1157" s="4"/>
      <c r="X1157" s="7"/>
      <c r="Y1157" s="7"/>
      <c r="Z1157" s="28"/>
      <c r="AA1157" s="77">
        <f>COUNTIF([3]经验升级表!$C:$C,"&lt;="&amp;SUMIFS($AB$4:AB1157,$C$4:C1157,C1157))</f>
        <v>0</v>
      </c>
      <c r="AB1157" s="77">
        <f>IFERROR(INDEX([1]怪物表!$U:$U,MATCH(G1157,[1]怪物表!$A:$A,0),1)*S1157/U1157,0)*AC1157</f>
        <v>0</v>
      </c>
      <c r="AC1157" s="77">
        <f t="shared" si="156"/>
        <v>30</v>
      </c>
      <c r="AD1157" s="77">
        <f>IFERROR(INDEX([1]怪物表!$J:$J,MATCH(G1157,[1]怪物表!$A:$A,0),1),0)*AE1157</f>
        <v>15</v>
      </c>
      <c r="AE1157" s="77">
        <f t="shared" si="157"/>
        <v>15</v>
      </c>
    </row>
    <row r="1158" spans="1:31" s="47" customFormat="1" x14ac:dyDescent="0.45">
      <c r="A1158" s="81"/>
      <c r="B1158" s="82">
        <v>3991036</v>
      </c>
      <c r="C1158" s="83" t="s">
        <v>213</v>
      </c>
      <c r="D1158" s="81" t="s">
        <v>140</v>
      </c>
      <c r="E1158" s="82"/>
      <c r="F1158" s="81">
        <v>240</v>
      </c>
      <c r="G1158" s="81">
        <f>IF(I1158="",SUMIFS([1]怪物表!$A:$A,[1]怪物表!$B:$B,C1158,[1]怪物表!$C:$C,D1158),"")</f>
        <v>1399111</v>
      </c>
      <c r="H1158" s="84" t="str">
        <f>IF(G1158="","",INDEX([1]怪物表!$C:$C,MATCH(G1158,[1]怪物表!$A:$A,0)))</f>
        <v>巨象</v>
      </c>
      <c r="I1158" s="81" t="s">
        <v>54</v>
      </c>
      <c r="J1158" s="81" t="str">
        <f>IF(I1158="","",INDEX([1]怪物阵型表!$B:$B,MATCH(I1158,[1]怪物阵型表!$A:$A,0)))</f>
        <v/>
      </c>
      <c r="K1158" s="81"/>
      <c r="L1158" s="81"/>
      <c r="M1158" s="81"/>
      <c r="N1158" s="81"/>
      <c r="O1158" s="81" t="str">
        <f>IF(N1158="","",INDEX([2]物品表!$B:$B,MATCH(N1158,[2]物品表!$A:$A,0)))</f>
        <v/>
      </c>
      <c r="P1158" s="81"/>
      <c r="Q1158" s="82" t="s">
        <v>120</v>
      </c>
      <c r="R1158" s="82" t="s">
        <v>29</v>
      </c>
      <c r="S1158" s="85">
        <v>1</v>
      </c>
      <c r="T1158" s="81"/>
      <c r="U1158" s="85">
        <v>0</v>
      </c>
      <c r="V1158" s="81" t="str">
        <f>IF(W1158=1,"TID_Survivor_Notice_Occur_2",IF(W1158=2,"TID_Survivor_Notice_Occur_1",""))</f>
        <v>TID_Survivor_Notice_Occur_1</v>
      </c>
      <c r="W1158" s="81">
        <v>2</v>
      </c>
      <c r="X1158" s="81"/>
      <c r="Y1158" s="81"/>
      <c r="Z1158" s="86"/>
      <c r="AA1158" s="86">
        <f>COUNTIF([3]经验升级表!$C:$C,"&lt;="&amp;SUMIFS($AB$4:AB1158,$C$4:C1158,C1158))</f>
        <v>0</v>
      </c>
      <c r="AB1158" s="86">
        <f>IFERROR(INDEX([1]怪物表!$U:$U,MATCH(G1158,[1]怪物表!$A:$A,0),1)*S1158/U1158,0)*AC1158</f>
        <v>0</v>
      </c>
      <c r="AC1158" s="86">
        <f t="shared" si="156"/>
        <v>1</v>
      </c>
      <c r="AD1158" s="86">
        <f>IFERROR(INDEX([1]怪物表!$J:$J,MATCH(G1158,[1]怪物表!$A:$A,0),1),0)*AE1158</f>
        <v>0</v>
      </c>
      <c r="AE1158" s="86">
        <f t="shared" si="157"/>
        <v>0</v>
      </c>
    </row>
    <row r="1159" spans="1:31" x14ac:dyDescent="0.45">
      <c r="A1159" s="4"/>
      <c r="B1159" s="7">
        <v>3991037</v>
      </c>
      <c r="C1159" s="6" t="s">
        <v>213</v>
      </c>
      <c r="D1159" s="4"/>
      <c r="E1159" s="7"/>
      <c r="F1159" s="4">
        <v>240</v>
      </c>
      <c r="G1159" s="4" t="str">
        <f>IF(I1159="",SUMIFS([1]怪物表!$A:$A,[1]怪物表!$B:$B,C1159,[1]怪物表!$C:$C,D1159),"")</f>
        <v/>
      </c>
      <c r="H1159" s="8" t="str">
        <f>IF(G1159="","",INDEX([1]怪物表!$C:$C,MATCH(G1159,[1]怪物表!$A:$A,0)))</f>
        <v/>
      </c>
      <c r="I1159" s="4">
        <v>399101</v>
      </c>
      <c r="J1159" s="4" t="str">
        <f>IF(I1159="","",INDEX([1]怪物阵型表!$B:$B,MATCH(I1159,[1]怪物阵型表!$A:$A,0)))</f>
        <v>直线防御阵型</v>
      </c>
      <c r="K1159" s="4"/>
      <c r="L1159" s="4"/>
      <c r="M1159" s="4"/>
      <c r="N1159" s="4"/>
      <c r="O1159" s="4" t="str">
        <f>IF(N1159="","",INDEX([2]物品表!$B:$B,MATCH(N1159,[2]物品表!$A:$A,0)))</f>
        <v/>
      </c>
      <c r="P1159" s="4"/>
      <c r="Q1159" s="7" t="s">
        <v>109</v>
      </c>
      <c r="R1159" s="7" t="s">
        <v>29</v>
      </c>
      <c r="S1159" s="9">
        <v>1</v>
      </c>
      <c r="T1159" s="4"/>
      <c r="U1159" s="9">
        <v>0</v>
      </c>
      <c r="V1159" s="4" t="str">
        <f t="shared" si="159"/>
        <v>TID_Survivor_Notice_Occur_2</v>
      </c>
      <c r="W1159" s="4">
        <v>1</v>
      </c>
      <c r="X1159" s="4"/>
      <c r="Y1159" s="4"/>
      <c r="Z1159" s="28"/>
      <c r="AA1159" s="77">
        <f>COUNTIF([3]经验升级表!$C:$C,"&lt;="&amp;SUMIFS($AB$4:AB1159,$C$4:C1159,C1159))</f>
        <v>0</v>
      </c>
      <c r="AB1159" s="77">
        <f>IFERROR(INDEX([1]怪物表!$U:$U,MATCH(G1159,[1]怪物表!$A:$A,0),1)*S1159/U1159,0)*AC1159</f>
        <v>0</v>
      </c>
      <c r="AC1159" s="77">
        <f t="shared" si="156"/>
        <v>1</v>
      </c>
      <c r="AD1159" s="77">
        <f>IFERROR(INDEX([1]怪物表!$J:$J,MATCH(G1159,[1]怪物表!$A:$A,0),1),0)*AE1159</f>
        <v>0</v>
      </c>
      <c r="AE1159" s="77">
        <f t="shared" si="157"/>
        <v>0</v>
      </c>
    </row>
    <row r="1160" spans="1:31" x14ac:dyDescent="0.45">
      <c r="A1160" s="4"/>
      <c r="B1160" s="7">
        <v>3991038</v>
      </c>
      <c r="C1160" s="6" t="s">
        <v>213</v>
      </c>
      <c r="D1160" s="4"/>
      <c r="E1160" s="7"/>
      <c r="F1160" s="4">
        <v>240</v>
      </c>
      <c r="G1160" s="4" t="str">
        <f>IF(I1160="",SUMIFS([1]怪物表!$A:$A,[1]怪物表!$B:$B,C1160,[1]怪物表!$C:$C,D1160),"")</f>
        <v/>
      </c>
      <c r="H1160" s="8" t="str">
        <f>IF(G1160="","",INDEX([1]怪物表!$C:$C,MATCH(G1160,[1]怪物表!$A:$A,0)))</f>
        <v/>
      </c>
      <c r="I1160" s="4">
        <v>399102</v>
      </c>
      <c r="J1160" s="4" t="str">
        <f>IF(I1160="","",INDEX([1]怪物阵型表!$B:$B,MATCH(I1160,[1]怪物阵型表!$A:$A,0)))</f>
        <v>直线防御阵型</v>
      </c>
      <c r="K1160" s="4"/>
      <c r="L1160" s="4"/>
      <c r="M1160" s="4"/>
      <c r="N1160" s="4"/>
      <c r="O1160" s="4" t="str">
        <f>IF(N1160="","",INDEX([2]物品表!$B:$B,MATCH(N1160,[2]物品表!$A:$A,0)))</f>
        <v/>
      </c>
      <c r="P1160" s="4"/>
      <c r="Q1160" s="7" t="s">
        <v>109</v>
      </c>
      <c r="R1160" s="7" t="s">
        <v>29</v>
      </c>
      <c r="S1160" s="9">
        <v>1</v>
      </c>
      <c r="T1160" s="4"/>
      <c r="U1160" s="9">
        <v>0</v>
      </c>
      <c r="V1160" s="4" t="str">
        <f t="shared" si="159"/>
        <v/>
      </c>
      <c r="W1160" s="4"/>
      <c r="X1160" s="4"/>
      <c r="Y1160" s="4"/>
      <c r="Z1160" s="28"/>
      <c r="AA1160" s="77">
        <f>COUNTIF([3]经验升级表!$C:$C,"&lt;="&amp;SUMIFS($AB$4:AB1160,$C$4:C1160,C1160))</f>
        <v>0</v>
      </c>
      <c r="AB1160" s="77">
        <f>IFERROR(INDEX([1]怪物表!$U:$U,MATCH(G1160,[1]怪物表!$A:$A,0),1)*S1160/U1160,0)*AC1160</f>
        <v>0</v>
      </c>
      <c r="AC1160" s="77">
        <f t="shared" si="156"/>
        <v>1</v>
      </c>
      <c r="AD1160" s="77">
        <f>IFERROR(INDEX([1]怪物表!$J:$J,MATCH(G1160,[1]怪物表!$A:$A,0),1),0)*AE1160</f>
        <v>0</v>
      </c>
      <c r="AE1160" s="77">
        <f t="shared" si="157"/>
        <v>0</v>
      </c>
    </row>
    <row r="1161" spans="1:31" x14ac:dyDescent="0.45">
      <c r="A1161" s="4"/>
      <c r="B1161" s="7">
        <v>3991039</v>
      </c>
      <c r="C1161" s="6" t="s">
        <v>213</v>
      </c>
      <c r="D1161" s="4"/>
      <c r="E1161" s="7"/>
      <c r="F1161" s="4">
        <v>240</v>
      </c>
      <c r="G1161" s="4"/>
      <c r="H1161" s="8"/>
      <c r="I1161" s="4"/>
      <c r="J1161" s="4" t="str">
        <f>IF(I1161="","",INDEX([1]怪物阵型表!$B:$B,MATCH(I1161,[1]怪物阵型表!$A:$A,0)))</f>
        <v/>
      </c>
      <c r="K1161" s="4">
        <v>399106</v>
      </c>
      <c r="L1161" s="25" t="str" cm="1">
        <f t="array" ref="L1161">INDEX(怪物链表!A:C,MATCH(怪物刷新表!K1161&amp;C1161,怪物链表!A:A&amp;怪物链表!C:C,),2)</f>
        <v>骤变_中级_100</v>
      </c>
      <c r="M1161" s="4" t="str" cm="1">
        <f t="array" ref="M1161">INDEX(怪物链表!A:D,MATCH(怪物刷新表!L1161&amp;K1161,怪物链表!B:B&amp;怪物链表!A:A,),4)</f>
        <v>240-270</v>
      </c>
      <c r="N1161" s="4"/>
      <c r="O1161" s="4" t="str">
        <f>IF(N1161="","",INDEX([2]物品表!$B:$B,MATCH(N1161,[2]物品表!$A:$A,0)))</f>
        <v/>
      </c>
      <c r="P1161" s="4"/>
      <c r="Q1161" s="7" t="s">
        <v>120</v>
      </c>
      <c r="R1161" s="7" t="s">
        <v>29</v>
      </c>
      <c r="S1161" s="9">
        <v>1</v>
      </c>
      <c r="T1161" s="4"/>
      <c r="U1161" s="9">
        <v>0</v>
      </c>
      <c r="V1161" s="4" t="str">
        <f t="shared" ref="V1161" si="160">IF(W1161=1,"TID_Survivor_Notice_Occur_2",IF(W1161=2,"TID_Survivor_Notice_Occur_1",""))</f>
        <v/>
      </c>
      <c r="W1161" s="4"/>
      <c r="X1161" s="4"/>
      <c r="Y1161" s="4"/>
      <c r="Z1161" s="28"/>
      <c r="AA1161" s="77">
        <f>COUNTIF([3]经验升级表!$C:$C,"&lt;="&amp;SUMIFS($AB$4:AB1161,$C$4:C1161,C1161))</f>
        <v>0</v>
      </c>
      <c r="AB1161" s="77">
        <f>IFERROR(INDEX([1]怪物表!$U:$U,MATCH(G1161,[1]怪物表!$A:$A,0),1)*S1161/U1161,0)*AC1161</f>
        <v>0</v>
      </c>
      <c r="AC1161" s="77">
        <f t="shared" si="156"/>
        <v>1</v>
      </c>
      <c r="AD1161" s="77">
        <f>IFERROR(INDEX([1]怪物表!$J:$J,MATCH(G1161,[1]怪物表!$A:$A,0),1),0)*AE1161</f>
        <v>0</v>
      </c>
      <c r="AE1161" s="77">
        <f t="shared" si="157"/>
        <v>0</v>
      </c>
    </row>
    <row r="1162" spans="1:31" x14ac:dyDescent="0.45">
      <c r="A1162" s="4"/>
      <c r="B1162" s="7">
        <v>3991040</v>
      </c>
      <c r="C1162" s="6" t="s">
        <v>213</v>
      </c>
      <c r="D1162" s="4" t="s">
        <v>127</v>
      </c>
      <c r="E1162" s="7">
        <v>60</v>
      </c>
      <c r="F1162" s="4" t="s">
        <v>55</v>
      </c>
      <c r="G1162" s="4">
        <f>SUMIFS([1]怪物表!$A:$A,[1]怪物表!$B:$B,C1162,[1]怪物表!$C:$C,D1162)</f>
        <v>1399108</v>
      </c>
      <c r="H1162" s="8" t="str">
        <f>IF(G1162="","",INDEX([1]怪物表!$C:$C,MATCH(G1162,[1]怪物表!$A:$A,0)))</f>
        <v>斗兽场饲养员</v>
      </c>
      <c r="I1162" s="4"/>
      <c r="J1162" s="4" t="str">
        <f>IF(I1162="","",INDEX([1]怪物阵型表!$B:$B,MATCH(I1162,[1]怪物阵型表!$A:$A,0)))</f>
        <v/>
      </c>
      <c r="K1162" s="4"/>
      <c r="L1162" s="4"/>
      <c r="M1162" s="4"/>
      <c r="N1162" s="4"/>
      <c r="O1162" s="4" t="str">
        <f>IF(N1162="","",INDEX([2]物品表!$B:$B,MATCH(N1162,[2]物品表!$A:$A,0)))</f>
        <v/>
      </c>
      <c r="P1162" s="4"/>
      <c r="Q1162" s="7" t="s">
        <v>31</v>
      </c>
      <c r="R1162" s="7" t="s">
        <v>29</v>
      </c>
      <c r="S1162" s="9">
        <f>INDEX('#怪物刷新配置索引'!$E:$E,MATCH(E1162&amp;"-"&amp;F1162,'#怪物刷新配置索引'!$D:$D,0),1)</f>
        <v>2</v>
      </c>
      <c r="T1162" s="4"/>
      <c r="U1162" s="9">
        <f>INDEX('#怪物刷新配置索引'!$F:$F,MATCH(E1162&amp;"-"&amp;F1162,'#怪物刷新配置索引'!$D:$D,0),1)</f>
        <v>1</v>
      </c>
      <c r="V1162" s="4" t="str">
        <f t="shared" si="159"/>
        <v/>
      </c>
      <c r="W1162" s="4"/>
      <c r="X1162" s="4"/>
      <c r="Y1162" s="7"/>
      <c r="Z1162" s="28"/>
      <c r="AA1162" s="77">
        <f>COUNTIF([3]经验升级表!$C:$C,"&lt;="&amp;SUMIFS($AB$4:AB1162,$C$4:C1162,C1162))</f>
        <v>0</v>
      </c>
      <c r="AB1162" s="77">
        <f>IFERROR(INDEX([1]怪物表!$U:$U,MATCH(G1162,[1]怪物表!$A:$A,0),1)*S1162/U1162,0)*AC1162</f>
        <v>0</v>
      </c>
      <c r="AC1162" s="77">
        <f t="shared" si="156"/>
        <v>30</v>
      </c>
      <c r="AD1162" s="77">
        <f>IFERROR(INDEX([1]怪物表!$J:$J,MATCH(G1162,[1]怪物表!$A:$A,0),1),0)*AE1162</f>
        <v>60</v>
      </c>
      <c r="AE1162" s="77">
        <f t="shared" si="157"/>
        <v>60</v>
      </c>
    </row>
    <row r="1163" spans="1:31" x14ac:dyDescent="0.45">
      <c r="A1163" s="4"/>
      <c r="B1163" s="7">
        <v>3991041</v>
      </c>
      <c r="C1163" s="6" t="s">
        <v>213</v>
      </c>
      <c r="D1163" s="4" t="s">
        <v>127</v>
      </c>
      <c r="E1163" s="7">
        <v>120</v>
      </c>
      <c r="F1163" s="4" t="s">
        <v>55</v>
      </c>
      <c r="G1163" s="4">
        <f>SUMIFS([1]怪物表!$A:$A,[1]怪物表!$B:$B,C1163,[1]怪物表!$C:$C,D1163)</f>
        <v>1399108</v>
      </c>
      <c r="H1163" s="8" t="str">
        <f>IF(G1163="","",INDEX([1]怪物表!$C:$C,MATCH(G1163,[1]怪物表!$A:$A,0)))</f>
        <v>斗兽场饲养员</v>
      </c>
      <c r="I1163" s="4"/>
      <c r="J1163" s="4" t="str">
        <f>IF(I1163="","",INDEX([1]怪物阵型表!$B:$B,MATCH(I1163,[1]怪物阵型表!$A:$A,0)))</f>
        <v/>
      </c>
      <c r="K1163" s="4"/>
      <c r="L1163" s="4"/>
      <c r="M1163" s="4"/>
      <c r="N1163" s="4"/>
      <c r="O1163" s="4" t="str">
        <f>IF(N1163="","",INDEX([2]物品表!$B:$B,MATCH(N1163,[2]物品表!$A:$A,0)))</f>
        <v/>
      </c>
      <c r="P1163" s="4"/>
      <c r="Q1163" s="7" t="s">
        <v>31</v>
      </c>
      <c r="R1163" s="7" t="s">
        <v>29</v>
      </c>
      <c r="S1163" s="9">
        <f>INDEX('#怪物刷新配置索引'!$E:$E,MATCH(E1163&amp;"-"&amp;F1163,'#怪物刷新配置索引'!$D:$D,0),1)</f>
        <v>4</v>
      </c>
      <c r="T1163" s="4"/>
      <c r="U1163" s="9">
        <f>INDEX('#怪物刷新配置索引'!$F:$F,MATCH(E1163&amp;"-"&amp;F1163,'#怪物刷新配置索引'!$D:$D,0),1)</f>
        <v>1</v>
      </c>
      <c r="V1163" s="4" t="str">
        <f t="shared" si="159"/>
        <v/>
      </c>
      <c r="W1163" s="4"/>
      <c r="X1163" s="4"/>
      <c r="Y1163" s="7"/>
      <c r="Z1163" s="28"/>
      <c r="AA1163" s="77">
        <f>COUNTIF([3]经验升级表!$C:$C,"&lt;="&amp;SUMIFS($AB$4:AB1163,$C$4:C1163,C1163))</f>
        <v>0</v>
      </c>
      <c r="AB1163" s="77">
        <f>IFERROR(INDEX([1]怪物表!$U:$U,MATCH(G1163,[1]怪物表!$A:$A,0),1)*S1163/U1163,0)*AC1163</f>
        <v>0</v>
      </c>
      <c r="AC1163" s="77">
        <f t="shared" si="156"/>
        <v>30</v>
      </c>
      <c r="AD1163" s="77">
        <f>IFERROR(INDEX([1]怪物表!$J:$J,MATCH(G1163,[1]怪物表!$A:$A,0),1),0)*AE1163</f>
        <v>120</v>
      </c>
      <c r="AE1163" s="77">
        <f t="shared" si="157"/>
        <v>120</v>
      </c>
    </row>
    <row r="1164" spans="1:31" x14ac:dyDescent="0.45">
      <c r="A1164" s="4"/>
      <c r="B1164" s="7">
        <v>3991042</v>
      </c>
      <c r="C1164" s="6" t="s">
        <v>213</v>
      </c>
      <c r="D1164" s="4" t="s">
        <v>123</v>
      </c>
      <c r="E1164" s="7">
        <v>20</v>
      </c>
      <c r="F1164" s="4" t="s">
        <v>55</v>
      </c>
      <c r="G1164" s="4">
        <f>SUMIFS([1]怪物表!$A:$A,[1]怪物表!$B:$B,C1164,[1]怪物表!$C:$C,D1164)</f>
        <v>1399105</v>
      </c>
      <c r="H1164" s="8" t="str">
        <f>IF(G1164="","",INDEX([1]怪物表!$C:$C,MATCH(G1164,[1]怪物表!$A:$A,0)))</f>
        <v>弓兵1</v>
      </c>
      <c r="I1164" s="4"/>
      <c r="J1164" s="4" t="str">
        <f>IF(I1164="","",INDEX([1]怪物阵型表!$B:$B,MATCH(I1164,[1]怪物阵型表!$A:$A,0)))</f>
        <v/>
      </c>
      <c r="K1164" s="4"/>
      <c r="L1164" s="4"/>
      <c r="M1164" s="4"/>
      <c r="N1164" s="4"/>
      <c r="O1164" s="4" t="str">
        <f>IF(N1164="","",INDEX([2]物品表!$B:$B,MATCH(N1164,[2]物品表!$A:$A,0)))</f>
        <v/>
      </c>
      <c r="P1164" s="4"/>
      <c r="Q1164" s="7" t="s">
        <v>31</v>
      </c>
      <c r="R1164" s="7" t="s">
        <v>29</v>
      </c>
      <c r="S1164" s="9">
        <f>INDEX('#怪物刷新配置索引'!$E:$E,MATCH(E1164&amp;"-"&amp;F1164,'#怪物刷新配置索引'!$D:$D,0),1)</f>
        <v>2</v>
      </c>
      <c r="T1164" s="4"/>
      <c r="U1164" s="9">
        <f>INDEX('#怪物刷新配置索引'!$F:$F,MATCH(E1164&amp;"-"&amp;F1164,'#怪物刷新配置索引'!$D:$D,0),1)</f>
        <v>3</v>
      </c>
      <c r="V1164" s="4" t="str">
        <f t="shared" si="159"/>
        <v/>
      </c>
      <c r="W1164" s="4"/>
      <c r="X1164" s="7"/>
      <c r="Y1164" s="7"/>
      <c r="Z1164" s="28"/>
      <c r="AA1164" s="77">
        <f>COUNTIF([3]经验升级表!$C:$C,"&lt;="&amp;SUMIFS($AB$4:AB1164,$C$4:C1164,C1164))</f>
        <v>0</v>
      </c>
      <c r="AB1164" s="77">
        <f>IFERROR(INDEX([1]怪物表!$U:$U,MATCH(G1164,[1]怪物表!$A:$A,0),1)*S1164/U1164,0)*AC1164</f>
        <v>0</v>
      </c>
      <c r="AC1164" s="77">
        <f t="shared" si="156"/>
        <v>30</v>
      </c>
      <c r="AD1164" s="77">
        <f>IFERROR(INDEX([1]怪物表!$J:$J,MATCH(G1164,[1]怪物表!$A:$A,0),1),0)*AE1164</f>
        <v>20</v>
      </c>
      <c r="AE1164" s="77">
        <f t="shared" si="157"/>
        <v>20</v>
      </c>
    </row>
    <row r="1165" spans="1:31" s="46" customFormat="1" x14ac:dyDescent="0.45">
      <c r="A1165" s="20"/>
      <c r="B1165" s="21">
        <v>3991043</v>
      </c>
      <c r="C1165" s="22" t="s">
        <v>213</v>
      </c>
      <c r="D1165" s="20" t="s">
        <v>139</v>
      </c>
      <c r="E1165" s="21"/>
      <c r="F1165" s="20">
        <v>270</v>
      </c>
      <c r="G1165" s="20">
        <f>IF(I1165="",SUMIFS([1]怪物表!$A:$A,[1]怪物表!$B:$B,C1165,[1]怪物表!$C:$C,D1165),"")</f>
        <v>1399110</v>
      </c>
      <c r="H1165" s="23" t="str">
        <f>IF(G1165="","",INDEX([1]怪物表!$C:$C,MATCH(G1165,[1]怪物表!$A:$A,0)))</f>
        <v>斗兽场监管员</v>
      </c>
      <c r="I1165" s="20" t="s">
        <v>54</v>
      </c>
      <c r="J1165" s="20" t="str">
        <f>IF(I1165="","",INDEX([1]怪物阵型表!$B:$B,MATCH(I1165,[1]怪物阵型表!$A:$A,0)))</f>
        <v/>
      </c>
      <c r="K1165" s="20"/>
      <c r="L1165" s="20"/>
      <c r="M1165" s="20"/>
      <c r="N1165" s="20"/>
      <c r="O1165" s="20" t="str">
        <f>IF(N1165="","",INDEX([2]物品表!$B:$B,MATCH(N1165,[2]物品表!$A:$A,0)))</f>
        <v/>
      </c>
      <c r="P1165" s="20"/>
      <c r="Q1165" s="21" t="s">
        <v>120</v>
      </c>
      <c r="R1165" s="21" t="s">
        <v>29</v>
      </c>
      <c r="S1165" s="24">
        <v>1</v>
      </c>
      <c r="T1165" s="20"/>
      <c r="U1165" s="24">
        <v>0</v>
      </c>
      <c r="V1165" s="20" t="str">
        <f>IF(W1165=1,"TID_Survivor_Notice_Occur_2",IF(W1165=2,"TID_Survivor_Notice_Occur_1",""))</f>
        <v/>
      </c>
      <c r="W1165" s="20"/>
      <c r="X1165" s="20"/>
      <c r="Y1165" s="20"/>
      <c r="Z1165" s="79"/>
      <c r="AA1165" s="79">
        <f>COUNTIF([3]经验升级表!$C:$C,"&lt;="&amp;SUMIFS($AB$4:AB1165,$C$4:C1165,C1165))</f>
        <v>0</v>
      </c>
      <c r="AB1165" s="79">
        <f>IFERROR(INDEX([1]怪物表!$U:$U,MATCH(G1165,[1]怪物表!$A:$A,0),1)*S1165/U1165,0)*AC1165</f>
        <v>0</v>
      </c>
      <c r="AC1165" s="79">
        <f t="shared" si="156"/>
        <v>1</v>
      </c>
      <c r="AD1165" s="79">
        <f>IFERROR(INDEX([1]怪物表!$J:$J,MATCH(G1165,[1]怪物表!$A:$A,0),1),0)*AE1165</f>
        <v>0</v>
      </c>
      <c r="AE1165" s="79">
        <f t="shared" si="157"/>
        <v>0</v>
      </c>
    </row>
    <row r="1166" spans="1:31" x14ac:dyDescent="0.45">
      <c r="A1166" s="4"/>
      <c r="B1166" s="7">
        <v>3991044</v>
      </c>
      <c r="C1166" s="6" t="s">
        <v>213</v>
      </c>
      <c r="D1166" s="4"/>
      <c r="E1166" s="7"/>
      <c r="F1166" s="4">
        <v>270</v>
      </c>
      <c r="G1166" s="4"/>
      <c r="H1166" s="8"/>
      <c r="I1166" s="4"/>
      <c r="J1166" s="4" t="str">
        <f>IF(I1166="","",INDEX([1]怪物阵型表!$B:$B,MATCH(I1166,[1]怪物阵型表!$A:$A,0)))</f>
        <v/>
      </c>
      <c r="K1166" s="4">
        <v>399107</v>
      </c>
      <c r="L1166" s="25" t="str" cm="1">
        <f t="array" ref="L1166">INDEX(怪物链表!A:C,MATCH(怪物刷新表!K1166&amp;C1166,怪物链表!A:A&amp;怪物链表!C:C,),2)</f>
        <v>骤变_高级_100</v>
      </c>
      <c r="M1166" s="4" t="str" cm="1">
        <f t="array" ref="M1166">INDEX(怪物链表!A:D,MATCH(怪物刷新表!L1166&amp;K1166,怪物链表!B:B&amp;怪物链表!A:A,),4)</f>
        <v>270-300</v>
      </c>
      <c r="N1166" s="4"/>
      <c r="O1166" s="4" t="str">
        <f>IF(N1166="","",INDEX([2]物品表!$B:$B,MATCH(N1166,[2]物品表!$A:$A,0)))</f>
        <v/>
      </c>
      <c r="P1166" s="4"/>
      <c r="Q1166" s="7" t="s">
        <v>120</v>
      </c>
      <c r="R1166" s="7" t="s">
        <v>29</v>
      </c>
      <c r="S1166" s="9">
        <v>1</v>
      </c>
      <c r="T1166" s="4"/>
      <c r="U1166" s="9">
        <v>0</v>
      </c>
      <c r="V1166" s="4" t="str">
        <f t="shared" ref="V1166:V1167" si="161">IF(W1166=1,"TID_Survivor_Notice_Occur_2",IF(W1166=2,"TID_Survivor_Notice_Occur_1",""))</f>
        <v/>
      </c>
      <c r="W1166" s="4"/>
      <c r="X1166" s="4"/>
      <c r="Y1166" s="4"/>
      <c r="Z1166" s="28"/>
      <c r="AA1166" s="77">
        <f>COUNTIF([3]经验升级表!$C:$C,"&lt;="&amp;SUMIFS($AB$4:AB1166,$C$4:C1166,C1166))</f>
        <v>0</v>
      </c>
      <c r="AB1166" s="77">
        <f>IFERROR(INDEX([1]怪物表!$U:$U,MATCH(G1166,[1]怪物表!$A:$A,0),1)*S1166/U1166,0)*AC1166</f>
        <v>0</v>
      </c>
      <c r="AC1166" s="77">
        <f t="shared" si="156"/>
        <v>1</v>
      </c>
      <c r="AD1166" s="77">
        <f>IFERROR(INDEX([1]怪物表!$J:$J,MATCH(G1166,[1]怪物表!$A:$A,0),1),0)*AE1166</f>
        <v>0</v>
      </c>
      <c r="AE1166" s="77">
        <f t="shared" si="157"/>
        <v>0</v>
      </c>
    </row>
    <row r="1167" spans="1:31" x14ac:dyDescent="0.45">
      <c r="A1167" s="4"/>
      <c r="B1167" s="7">
        <v>3991045</v>
      </c>
      <c r="C1167" s="6" t="s">
        <v>213</v>
      </c>
      <c r="D1167" s="4"/>
      <c r="E1167" s="7"/>
      <c r="F1167" s="4">
        <v>270</v>
      </c>
      <c r="G1167" s="4"/>
      <c r="H1167" s="8"/>
      <c r="I1167" s="4"/>
      <c r="J1167" s="4" t="str">
        <f>IF(I1167="","",INDEX([1]怪物阵型表!$B:$B,MATCH(I1167,[1]怪物阵型表!$A:$A,0)))</f>
        <v/>
      </c>
      <c r="K1167" s="4">
        <v>399108</v>
      </c>
      <c r="L1167" s="25" t="str" cm="1">
        <f t="array" ref="L1167">INDEX(怪物链表!A:C,MATCH(怪物刷新表!K1167&amp;C1167,怪物链表!A:A&amp;怪物链表!C:C,),2)</f>
        <v>骤变_特殊_30</v>
      </c>
      <c r="M1167" s="4" t="str" cm="1">
        <f t="array" ref="M1167">INDEX(怪物链表!A:D,MATCH(怪物刷新表!L1167&amp;K1167,怪物链表!B:B&amp;怪物链表!A:A,),4)</f>
        <v>270-300</v>
      </c>
      <c r="N1167" s="4"/>
      <c r="O1167" s="4" t="str">
        <f>IF(N1167="","",INDEX([2]物品表!$B:$B,MATCH(N1167,[2]物品表!$A:$A,0)))</f>
        <v/>
      </c>
      <c r="P1167" s="4"/>
      <c r="Q1167" s="7" t="s">
        <v>120</v>
      </c>
      <c r="R1167" s="7" t="s">
        <v>29</v>
      </c>
      <c r="S1167" s="9">
        <v>1</v>
      </c>
      <c r="T1167" s="4"/>
      <c r="U1167" s="9">
        <v>0</v>
      </c>
      <c r="V1167" s="4" t="str">
        <f t="shared" si="161"/>
        <v/>
      </c>
      <c r="W1167" s="4"/>
      <c r="X1167" s="4"/>
      <c r="Y1167" s="4"/>
      <c r="Z1167" s="28"/>
      <c r="AA1167" s="77">
        <f>COUNTIF([3]经验升级表!$C:$C,"&lt;="&amp;SUMIFS($AB$4:AB1167,$C$4:C1167,C1167))</f>
        <v>0</v>
      </c>
      <c r="AB1167" s="77">
        <f>IFERROR(INDEX([1]怪物表!$U:$U,MATCH(G1167,[1]怪物表!$A:$A,0),1)*S1167/U1167,0)*AC1167</f>
        <v>0</v>
      </c>
      <c r="AC1167" s="77">
        <f t="shared" si="156"/>
        <v>1</v>
      </c>
      <c r="AD1167" s="77">
        <f>IFERROR(INDEX([1]怪物表!$J:$J,MATCH(G1167,[1]怪物表!$A:$A,0),1),0)*AE1167</f>
        <v>0</v>
      </c>
      <c r="AE1167" s="77">
        <f t="shared" si="157"/>
        <v>0</v>
      </c>
    </row>
    <row r="1168" spans="1:31" x14ac:dyDescent="0.45">
      <c r="A1168" s="4"/>
      <c r="B1168" s="7">
        <v>3991046</v>
      </c>
      <c r="C1168" s="6" t="s">
        <v>213</v>
      </c>
      <c r="D1168" s="4" t="s">
        <v>127</v>
      </c>
      <c r="E1168" s="7">
        <v>60</v>
      </c>
      <c r="F1168" s="4" t="s">
        <v>49</v>
      </c>
      <c r="G1168" s="4">
        <f>SUMIFS([1]怪物表!$A:$A,[1]怪物表!$B:$B,C1168,[1]怪物表!$C:$C,D1168)</f>
        <v>1399108</v>
      </c>
      <c r="H1168" s="8" t="str">
        <f>IF(G1168="","",INDEX([1]怪物表!$C:$C,MATCH(G1168,[1]怪物表!$A:$A,0)))</f>
        <v>斗兽场饲养员</v>
      </c>
      <c r="I1168" s="4"/>
      <c r="J1168" s="4" t="str">
        <f>IF(I1168="","",INDEX([1]怪物阵型表!$B:$B,MATCH(I1168,[1]怪物阵型表!$A:$A,0)))</f>
        <v/>
      </c>
      <c r="K1168" s="4"/>
      <c r="L1168" s="4"/>
      <c r="M1168" s="4"/>
      <c r="N1168" s="4"/>
      <c r="O1168" s="4" t="str">
        <f>IF(N1168="","",INDEX([2]物品表!$B:$B,MATCH(N1168,[2]物品表!$A:$A,0)))</f>
        <v/>
      </c>
      <c r="P1168" s="4"/>
      <c r="Q1168" s="7" t="s">
        <v>31</v>
      </c>
      <c r="R1168" s="7" t="s">
        <v>29</v>
      </c>
      <c r="S1168" s="9">
        <f>INDEX('#怪物刷新配置索引'!$E:$E,MATCH(E1168&amp;"-"&amp;F1168,'#怪物刷新配置索引'!$D:$D,0),1)</f>
        <v>4</v>
      </c>
      <c r="T1168" s="4"/>
      <c r="U1168" s="9">
        <f>INDEX('#怪物刷新配置索引'!$F:$F,MATCH(E1168&amp;"-"&amp;F1168,'#怪物刷新配置索引'!$D:$D,0),1)</f>
        <v>2</v>
      </c>
      <c r="V1168" s="4" t="str">
        <f t="shared" si="159"/>
        <v/>
      </c>
      <c r="W1168" s="4"/>
      <c r="X1168" s="4"/>
      <c r="Y1168" s="7"/>
      <c r="Z1168" s="28"/>
      <c r="AA1168" s="77">
        <f>COUNTIF([3]经验升级表!$C:$C,"&lt;="&amp;SUMIFS($AB$4:AB1168,$C$4:C1168,C1168))</f>
        <v>0</v>
      </c>
      <c r="AB1168" s="77">
        <f>IFERROR(INDEX([1]怪物表!$U:$U,MATCH(G1168,[1]怪物表!$A:$A,0),1)*S1168/U1168,0)*AC1168</f>
        <v>0</v>
      </c>
      <c r="AC1168" s="77">
        <f t="shared" si="156"/>
        <v>30</v>
      </c>
      <c r="AD1168" s="77">
        <f>IFERROR(INDEX([1]怪物表!$J:$J,MATCH(G1168,[1]怪物表!$A:$A,0),1),0)*AE1168</f>
        <v>60</v>
      </c>
      <c r="AE1168" s="77">
        <f t="shared" si="157"/>
        <v>60</v>
      </c>
    </row>
    <row r="1169" spans="1:31" x14ac:dyDescent="0.45">
      <c r="A1169" s="4"/>
      <c r="B1169" s="7">
        <v>3991047</v>
      </c>
      <c r="C1169" s="6" t="s">
        <v>213</v>
      </c>
      <c r="D1169" s="4" t="s">
        <v>127</v>
      </c>
      <c r="E1169" s="7">
        <v>90</v>
      </c>
      <c r="F1169" s="4" t="s">
        <v>49</v>
      </c>
      <c r="G1169" s="4">
        <f>SUMIFS([1]怪物表!$A:$A,[1]怪物表!$B:$B,C1169,[1]怪物表!$C:$C,D1169)</f>
        <v>1399108</v>
      </c>
      <c r="H1169" s="8" t="str">
        <f>IF(G1169="","",INDEX([1]怪物表!$C:$C,MATCH(G1169,[1]怪物表!$A:$A,0)))</f>
        <v>斗兽场饲养员</v>
      </c>
      <c r="I1169" s="4"/>
      <c r="J1169" s="4" t="str">
        <f>IF(I1169="","",INDEX([1]怪物阵型表!$B:$B,MATCH(I1169,[1]怪物阵型表!$A:$A,0)))</f>
        <v/>
      </c>
      <c r="K1169" s="4"/>
      <c r="L1169" s="4"/>
      <c r="M1169" s="4"/>
      <c r="N1169" s="4"/>
      <c r="O1169" s="4" t="str">
        <f>IF(N1169="","",INDEX([2]物品表!$B:$B,MATCH(N1169,[2]物品表!$A:$A,0)))</f>
        <v/>
      </c>
      <c r="P1169" s="4"/>
      <c r="Q1169" s="7" t="s">
        <v>31</v>
      </c>
      <c r="R1169" s="7" t="s">
        <v>29</v>
      </c>
      <c r="S1169" s="9">
        <f>INDEX('#怪物刷新配置索引'!$E:$E,MATCH(E1169&amp;"-"&amp;F1169,'#怪物刷新配置索引'!$D:$D,0),1)</f>
        <v>3</v>
      </c>
      <c r="T1169" s="4"/>
      <c r="U1169" s="9">
        <f>INDEX('#怪物刷新配置索引'!$F:$F,MATCH(E1169&amp;"-"&amp;F1169,'#怪物刷新配置索引'!$D:$D,0),1)</f>
        <v>1</v>
      </c>
      <c r="V1169" s="4" t="str">
        <f t="shared" si="159"/>
        <v/>
      </c>
      <c r="W1169" s="4"/>
      <c r="X1169" s="4"/>
      <c r="Y1169" s="4"/>
      <c r="Z1169" s="28"/>
      <c r="AA1169" s="77">
        <f>COUNTIF([3]经验升级表!$C:$C,"&lt;="&amp;SUMIFS($AB$4:AB1169,$C$4:C1169,C1169))</f>
        <v>0</v>
      </c>
      <c r="AB1169" s="77">
        <f>IFERROR(INDEX([1]怪物表!$U:$U,MATCH(G1169,[1]怪物表!$A:$A,0),1)*S1169/U1169,0)*AC1169</f>
        <v>0</v>
      </c>
      <c r="AC1169" s="77">
        <f t="shared" si="156"/>
        <v>30</v>
      </c>
      <c r="AD1169" s="77">
        <f>IFERROR(INDEX([1]怪物表!$J:$J,MATCH(G1169,[1]怪物表!$A:$A,0),1),0)*AE1169</f>
        <v>90</v>
      </c>
      <c r="AE1169" s="77">
        <f t="shared" si="157"/>
        <v>90</v>
      </c>
    </row>
    <row r="1170" spans="1:31" x14ac:dyDescent="0.45">
      <c r="A1170" s="4"/>
      <c r="B1170" s="7">
        <v>3991048</v>
      </c>
      <c r="C1170" s="6" t="s">
        <v>213</v>
      </c>
      <c r="D1170" s="4" t="s">
        <v>127</v>
      </c>
      <c r="E1170" s="7">
        <v>90</v>
      </c>
      <c r="F1170" s="4" t="s">
        <v>49</v>
      </c>
      <c r="G1170" s="4">
        <f>SUMIFS([1]怪物表!$A:$A,[1]怪物表!$B:$B,C1170,[1]怪物表!$C:$C,D1170)</f>
        <v>1399108</v>
      </c>
      <c r="H1170" s="8" t="str">
        <f>IF(G1170="","",INDEX([1]怪物表!$C:$C,MATCH(G1170,[1]怪物表!$A:$A,0)))</f>
        <v>斗兽场饲养员</v>
      </c>
      <c r="I1170" s="4"/>
      <c r="J1170" s="4" t="str">
        <f>IF(I1170="","",INDEX([1]怪物阵型表!$B:$B,MATCH(I1170,[1]怪物阵型表!$A:$A,0)))</f>
        <v/>
      </c>
      <c r="K1170" s="4"/>
      <c r="L1170" s="4"/>
      <c r="M1170" s="4"/>
      <c r="N1170" s="4"/>
      <c r="O1170" s="4" t="str">
        <f>IF(N1170="","",INDEX([2]物品表!$B:$B,MATCH(N1170,[2]物品表!$A:$A,0)))</f>
        <v/>
      </c>
      <c r="P1170" s="4"/>
      <c r="Q1170" s="7" t="s">
        <v>31</v>
      </c>
      <c r="R1170" s="7" t="s">
        <v>29</v>
      </c>
      <c r="S1170" s="9">
        <f>INDEX('#怪物刷新配置索引'!$E:$E,MATCH(E1170&amp;"-"&amp;F1170,'#怪物刷新配置索引'!$D:$D,0),1)</f>
        <v>3</v>
      </c>
      <c r="T1170" s="4"/>
      <c r="U1170" s="9">
        <f>INDEX('#怪物刷新配置索引'!$F:$F,MATCH(E1170&amp;"-"&amp;F1170,'#怪物刷新配置索引'!$D:$D,0),1)</f>
        <v>1</v>
      </c>
      <c r="V1170" s="4" t="str">
        <f t="shared" si="159"/>
        <v/>
      </c>
      <c r="W1170" s="4"/>
      <c r="X1170" s="4"/>
      <c r="Y1170" s="4"/>
      <c r="Z1170" s="28"/>
      <c r="AA1170" s="77">
        <f>COUNTIF([3]经验升级表!$C:$C,"&lt;="&amp;SUMIFS($AB$4:AB1170,$C$4:C1170,C1170))</f>
        <v>0</v>
      </c>
      <c r="AB1170" s="77">
        <f>IFERROR(INDEX([1]怪物表!$U:$U,MATCH(G1170,[1]怪物表!$A:$A,0),1)*S1170/U1170,0)*AC1170</f>
        <v>0</v>
      </c>
      <c r="AC1170" s="77">
        <f t="shared" si="156"/>
        <v>30</v>
      </c>
      <c r="AD1170" s="77">
        <f>IFERROR(INDEX([1]怪物表!$J:$J,MATCH(G1170,[1]怪物表!$A:$A,0),1),0)*AE1170</f>
        <v>90</v>
      </c>
      <c r="AE1170" s="77">
        <f t="shared" si="157"/>
        <v>90</v>
      </c>
    </row>
    <row r="1171" spans="1:31" x14ac:dyDescent="0.45">
      <c r="A1171" s="4"/>
      <c r="B1171" s="7">
        <v>3991049</v>
      </c>
      <c r="C1171" s="6" t="s">
        <v>213</v>
      </c>
      <c r="D1171" s="4" t="s">
        <v>122</v>
      </c>
      <c r="E1171" s="4">
        <v>30</v>
      </c>
      <c r="F1171" s="4" t="s">
        <v>337</v>
      </c>
      <c r="G1171" s="4">
        <f>IF(I1171="",SUMIFS([1]怪物表!$A:$A,[1]怪物表!$B:$B,C1171,[1]怪物表!$C:$C,D1171),"")</f>
        <v>1399102</v>
      </c>
      <c r="H1171" s="8" t="str">
        <f>IF(G1171="","",INDEX([1]怪物表!$C:$C,MATCH(G1171,[1]怪物表!$A:$A,0)))</f>
        <v>小狼</v>
      </c>
      <c r="I1171" s="4"/>
      <c r="J1171" s="4" t="str">
        <f>IF(I1171="","",INDEX([1]怪物阵型表!$B:$B,MATCH(I1171,[1]怪物阵型表!$A:$A,0)))</f>
        <v/>
      </c>
      <c r="K1171" s="4"/>
      <c r="L1171" s="4"/>
      <c r="M1171" s="4"/>
      <c r="N1171" s="4"/>
      <c r="O1171" s="4" t="str">
        <f>IF(N1171="","",INDEX([2]物品表!$B:$B,MATCH(N1171,[2]物品表!$A:$A,0)))</f>
        <v/>
      </c>
      <c r="P1171" s="4"/>
      <c r="Q1171" s="7" t="s">
        <v>31</v>
      </c>
      <c r="R1171" s="7" t="s">
        <v>29</v>
      </c>
      <c r="S1171" s="9">
        <f>INDEX('#怪物刷新配置索引'!$E:$E,MATCH(E1171&amp;"-"&amp;F1171,'#怪物刷新配置索引'!$D:$D,0),1)</f>
        <v>4</v>
      </c>
      <c r="T1171" s="4"/>
      <c r="U1171" s="9">
        <f>INDEX('#怪物刷新配置索引'!$F:$F,MATCH(E1171&amp;"-"&amp;F1171,'#怪物刷新配置索引'!$D:$D,0),1)</f>
        <v>4</v>
      </c>
      <c r="V1171" s="4" t="str">
        <f t="shared" si="159"/>
        <v/>
      </c>
      <c r="W1171" s="4"/>
      <c r="X1171" s="4"/>
      <c r="Y1171" s="4"/>
      <c r="Z1171" s="28"/>
      <c r="AA1171" s="77">
        <f>COUNTIF([3]经验升级表!$C:$C,"&lt;="&amp;SUMIFS($AB$4:AB1171,$C$4:C1171,C1171))</f>
        <v>0</v>
      </c>
      <c r="AB1171" s="77">
        <f>IFERROR(INDEX([1]怪物表!$U:$U,MATCH(G1171,[1]怪物表!$A:$A,0),1)*S1171/U1171,0)*AC1171</f>
        <v>0</v>
      </c>
      <c r="AC1171" s="77">
        <f t="shared" si="156"/>
        <v>30</v>
      </c>
      <c r="AD1171" s="77">
        <f>IFERROR(INDEX([1]怪物表!$J:$J,MATCH(G1171,[1]怪物表!$A:$A,0),1),0)*AE1171</f>
        <v>30</v>
      </c>
      <c r="AE1171" s="77">
        <f t="shared" si="157"/>
        <v>30</v>
      </c>
    </row>
    <row r="1172" spans="1:31" x14ac:dyDescent="0.45">
      <c r="A1172" s="4"/>
      <c r="B1172" s="7">
        <v>3991050</v>
      </c>
      <c r="C1172" s="6" t="s">
        <v>213</v>
      </c>
      <c r="D1172" s="4" t="s">
        <v>122</v>
      </c>
      <c r="E1172" s="4">
        <v>40</v>
      </c>
      <c r="F1172" s="4" t="s">
        <v>191</v>
      </c>
      <c r="G1172" s="4">
        <f>IF(I1172="",SUMIFS([1]怪物表!$A:$A,[1]怪物表!$B:$B,C1172,[1]怪物表!$C:$C,D1172),"")</f>
        <v>1399102</v>
      </c>
      <c r="H1172" s="8" t="str">
        <f>IF(G1172="","",INDEX([1]怪物表!$C:$C,MATCH(G1172,[1]怪物表!$A:$A,0)))</f>
        <v>小狼</v>
      </c>
      <c r="I1172" s="4"/>
      <c r="J1172" s="4" t="str">
        <f>IF(I1172="","",INDEX([1]怪物阵型表!$B:$B,MATCH(I1172,[1]怪物阵型表!$A:$A,0)))</f>
        <v/>
      </c>
      <c r="K1172" s="4"/>
      <c r="L1172" s="4"/>
      <c r="M1172" s="4"/>
      <c r="N1172" s="4"/>
      <c r="O1172" s="4" t="str">
        <f>IF(N1172="","",INDEX([2]物品表!$B:$B,MATCH(N1172,[2]物品表!$A:$A,0)))</f>
        <v/>
      </c>
      <c r="P1172" s="4"/>
      <c r="Q1172" s="7" t="s">
        <v>31</v>
      </c>
      <c r="R1172" s="7" t="s">
        <v>29</v>
      </c>
      <c r="S1172" s="9">
        <f>INDEX('#怪物刷新配置索引'!$E:$E,MATCH(E1172&amp;"-"&amp;F1172,'#怪物刷新配置索引'!$D:$D,0),1)</f>
        <v>4</v>
      </c>
      <c r="T1172" s="4"/>
      <c r="U1172" s="9">
        <f>INDEX('#怪物刷新配置索引'!$F:$F,MATCH(E1172&amp;"-"&amp;F1172,'#怪物刷新配置索引'!$D:$D,0),1)</f>
        <v>3</v>
      </c>
      <c r="V1172" s="4" t="str">
        <f t="shared" si="159"/>
        <v/>
      </c>
      <c r="W1172" s="4"/>
      <c r="X1172" s="4"/>
      <c r="Y1172" s="4"/>
      <c r="Z1172" s="28"/>
      <c r="AA1172" s="77">
        <f>COUNTIF([3]经验升级表!$C:$C,"&lt;="&amp;SUMIFS($AB$4:AB1172,$C$4:C1172,C1172))</f>
        <v>0</v>
      </c>
      <c r="AB1172" s="77">
        <f>IFERROR(INDEX([1]怪物表!$U:$U,MATCH(G1172,[1]怪物表!$A:$A,0),1)*S1172/U1172,0)*AC1172</f>
        <v>0</v>
      </c>
      <c r="AC1172" s="77">
        <f t="shared" si="156"/>
        <v>30</v>
      </c>
      <c r="AD1172" s="77">
        <f>IFERROR(INDEX([1]怪物表!$J:$J,MATCH(G1172,[1]怪物表!$A:$A,0),1),0)*AE1172</f>
        <v>40</v>
      </c>
      <c r="AE1172" s="77">
        <f t="shared" si="157"/>
        <v>40</v>
      </c>
    </row>
    <row r="1173" spans="1:31" x14ac:dyDescent="0.45">
      <c r="A1173" s="4"/>
      <c r="B1173" s="7">
        <v>3991051</v>
      </c>
      <c r="C1173" s="6" t="s">
        <v>213</v>
      </c>
      <c r="D1173" s="4" t="s">
        <v>137</v>
      </c>
      <c r="E1173" s="4">
        <v>20</v>
      </c>
      <c r="F1173" s="4" t="s">
        <v>191</v>
      </c>
      <c r="G1173" s="4">
        <f>IF(I1173="",SUMIFS([1]怪物表!$A:$A,[1]怪物表!$B:$B,C1173,[1]怪物表!$C:$C,D1173),"")</f>
        <v>1399107</v>
      </c>
      <c r="H1173" s="8" t="str">
        <f>IF(G1173="","",INDEX([1]怪物表!$C:$C,MATCH(G1173,[1]怪物表!$A:$A,0)))</f>
        <v>鳄鱼</v>
      </c>
      <c r="I1173" s="4"/>
      <c r="J1173" s="4" t="str">
        <f>IF(I1173="","",INDEX([1]怪物阵型表!$B:$B,MATCH(I1173,[1]怪物阵型表!$A:$A,0)))</f>
        <v/>
      </c>
      <c r="K1173" s="4"/>
      <c r="L1173" s="4"/>
      <c r="M1173" s="4"/>
      <c r="N1173" s="4"/>
      <c r="O1173" s="4" t="str">
        <f>IF(N1173="","",INDEX([2]物品表!$B:$B,MATCH(N1173,[2]物品表!$A:$A,0)))</f>
        <v/>
      </c>
      <c r="P1173" s="4"/>
      <c r="Q1173" s="7" t="s">
        <v>31</v>
      </c>
      <c r="R1173" s="7" t="s">
        <v>29</v>
      </c>
      <c r="S1173" s="9">
        <f>INDEX('#怪物刷新配置索引'!$E:$E,MATCH(E1173&amp;"-"&amp;F1173,'#怪物刷新配置索引'!$D:$D,0),1)</f>
        <v>4</v>
      </c>
      <c r="T1173" s="4"/>
      <c r="U1173" s="9">
        <f>INDEX('#怪物刷新配置索引'!$F:$F,MATCH(E1173&amp;"-"&amp;F1173,'#怪物刷新配置索引'!$D:$D,0),1)</f>
        <v>6</v>
      </c>
      <c r="V1173" s="4" t="str">
        <f t="shared" si="159"/>
        <v/>
      </c>
      <c r="W1173" s="4"/>
      <c r="X1173" s="4"/>
      <c r="Y1173" s="4"/>
      <c r="Z1173" s="28"/>
      <c r="AA1173" s="77">
        <f>COUNTIF([3]经验升级表!$C:$C,"&lt;="&amp;SUMIFS($AB$4:AB1173,$C$4:C1173,C1173))</f>
        <v>0</v>
      </c>
      <c r="AB1173" s="77">
        <f>IFERROR(INDEX([1]怪物表!$U:$U,MATCH(G1173,[1]怪物表!$A:$A,0),1)*S1173/U1173,0)*AC1173</f>
        <v>0</v>
      </c>
      <c r="AC1173" s="77">
        <f t="shared" si="156"/>
        <v>30</v>
      </c>
      <c r="AD1173" s="77">
        <f>IFERROR(INDEX([1]怪物表!$J:$J,MATCH(G1173,[1]怪物表!$A:$A,0),1),0)*AE1173</f>
        <v>20</v>
      </c>
      <c r="AE1173" s="77">
        <f t="shared" si="157"/>
        <v>20</v>
      </c>
    </row>
    <row r="1174" spans="1:31" s="46" customFormat="1" x14ac:dyDescent="0.45">
      <c r="A1174" s="20"/>
      <c r="B1174" s="21">
        <v>3991052</v>
      </c>
      <c r="C1174" s="22" t="s">
        <v>213</v>
      </c>
      <c r="D1174" s="20" t="s">
        <v>144</v>
      </c>
      <c r="E1174" s="21"/>
      <c r="F1174" s="20">
        <v>360</v>
      </c>
      <c r="G1174" s="20">
        <f>IF(I1174="",SUMIFS([1]怪物表!$A:$A,[1]怪物表!$B:$B,C1174,[1]怪物表!$C:$C,D1174),"")</f>
        <v>1399109</v>
      </c>
      <c r="H1174" s="23" t="str">
        <f>IF(G1174="","",INDEX([1]怪物表!$C:$C,MATCH(G1174,[1]怪物表!$A:$A,0)))</f>
        <v>大象</v>
      </c>
      <c r="I1174" s="20" t="s">
        <v>54</v>
      </c>
      <c r="J1174" s="20" t="str">
        <f>IF(I1174="","",INDEX([1]怪物阵型表!$B:$B,MATCH(I1174,[1]怪物阵型表!$A:$A,0)))</f>
        <v/>
      </c>
      <c r="K1174" s="20"/>
      <c r="L1174" s="20"/>
      <c r="M1174" s="20"/>
      <c r="N1174" s="20"/>
      <c r="O1174" s="20" t="str">
        <f>IF(N1174="","",INDEX([2]物品表!$B:$B,MATCH(N1174,[2]物品表!$A:$A,0)))</f>
        <v/>
      </c>
      <c r="P1174" s="20"/>
      <c r="Q1174" s="21" t="s">
        <v>120</v>
      </c>
      <c r="R1174" s="21" t="s">
        <v>29</v>
      </c>
      <c r="S1174" s="24">
        <v>1</v>
      </c>
      <c r="T1174" s="20"/>
      <c r="U1174" s="24">
        <v>0</v>
      </c>
      <c r="V1174" s="20" t="str">
        <f>IF(W1174=1,"TID_Survivor_Notice_Occur_2",IF(W1174=2,"TID_Survivor_Notice_Occur_1",""))</f>
        <v/>
      </c>
      <c r="W1174" s="20"/>
      <c r="X1174" s="20"/>
      <c r="Y1174" s="20"/>
      <c r="Z1174" s="79"/>
      <c r="AA1174" s="79">
        <f>COUNTIF([3]经验升级表!$C:$C,"&lt;="&amp;SUMIFS($AB$4:AB1174,$C$4:C1174,C1174))</f>
        <v>0</v>
      </c>
      <c r="AB1174" s="79">
        <f>IFERROR(INDEX([1]怪物表!$U:$U,MATCH(G1174,[1]怪物表!$A:$A,0),1)*S1174/U1174,0)*AC1174</f>
        <v>0</v>
      </c>
      <c r="AC1174" s="79">
        <f t="shared" si="156"/>
        <v>1</v>
      </c>
      <c r="AD1174" s="79">
        <f>IFERROR(INDEX([1]怪物表!$J:$J,MATCH(G1174,[1]怪物表!$A:$A,0),1),0)*AE1174</f>
        <v>0</v>
      </c>
      <c r="AE1174" s="79">
        <f t="shared" si="157"/>
        <v>0</v>
      </c>
    </row>
    <row r="1175" spans="1:31" x14ac:dyDescent="0.45">
      <c r="A1175" s="4"/>
      <c r="B1175" s="7">
        <v>3991053</v>
      </c>
      <c r="C1175" s="6" t="s">
        <v>213</v>
      </c>
      <c r="D1175" s="4"/>
      <c r="E1175" s="7"/>
      <c r="F1175" s="4">
        <v>360</v>
      </c>
      <c r="G1175" s="4" t="str">
        <f>IF(I1175="",SUMIFS([1]怪物表!$A:$A,[1]怪物表!$B:$B,C1175,[1]怪物表!$C:$C,D1175),"")</f>
        <v/>
      </c>
      <c r="H1175" s="8" t="str">
        <f>IF(G1175="","",INDEX([1]怪物表!$C:$C,MATCH(G1175,[1]怪物表!$A:$A,0)))</f>
        <v/>
      </c>
      <c r="I1175" s="4">
        <v>399103</v>
      </c>
      <c r="J1175" s="4" t="str">
        <f>IF(I1175="","",INDEX([1]怪物阵型表!$B:$B,MATCH(I1175,[1]怪物阵型表!$A:$A,0)))</f>
        <v>直线防御阵型</v>
      </c>
      <c r="K1175" s="4"/>
      <c r="L1175" s="4"/>
      <c r="M1175" s="4"/>
      <c r="N1175" s="4"/>
      <c r="O1175" s="4" t="str">
        <f>IF(N1175="","",INDEX([2]物品表!$B:$B,MATCH(N1175,[2]物品表!$A:$A,0)))</f>
        <v/>
      </c>
      <c r="P1175" s="4"/>
      <c r="Q1175" s="7" t="s">
        <v>109</v>
      </c>
      <c r="R1175" s="7" t="s">
        <v>29</v>
      </c>
      <c r="S1175" s="9">
        <v>1</v>
      </c>
      <c r="T1175" s="4"/>
      <c r="U1175" s="9">
        <v>0</v>
      </c>
      <c r="V1175" s="4" t="str">
        <f t="shared" ref="V1175:V1177" si="162">IF(W1175=1,"TID_Survivor_Notice_Occur_2",IF(W1175=2,"TID_Survivor_Notice_Occur_1",""))</f>
        <v>TID_Survivor_Notice_Occur_2</v>
      </c>
      <c r="W1175" s="4">
        <v>1</v>
      </c>
      <c r="X1175" s="4"/>
      <c r="Y1175" s="4"/>
      <c r="Z1175" s="28"/>
      <c r="AA1175" s="77">
        <f>COUNTIF([3]经验升级表!$C:$C,"&lt;="&amp;SUMIFS($AB$4:AB1175,$C$4:C1175,C1175))</f>
        <v>0</v>
      </c>
      <c r="AB1175" s="77">
        <f>IFERROR(INDEX([1]怪物表!$U:$U,MATCH(G1175,[1]怪物表!$A:$A,0),1)*S1175/U1175,0)*AC1175</f>
        <v>0</v>
      </c>
      <c r="AC1175" s="77">
        <f t="shared" si="156"/>
        <v>1</v>
      </c>
      <c r="AD1175" s="77">
        <f>IFERROR(INDEX([1]怪物表!$J:$J,MATCH(G1175,[1]怪物表!$A:$A,0),1),0)*AE1175</f>
        <v>0</v>
      </c>
      <c r="AE1175" s="77">
        <f t="shared" si="157"/>
        <v>0</v>
      </c>
    </row>
    <row r="1176" spans="1:31" x14ac:dyDescent="0.45">
      <c r="A1176" s="4"/>
      <c r="B1176" s="7">
        <v>3991054</v>
      </c>
      <c r="C1176" s="6" t="s">
        <v>213</v>
      </c>
      <c r="D1176" s="4"/>
      <c r="E1176" s="7"/>
      <c r="F1176" s="4">
        <v>360</v>
      </c>
      <c r="G1176" s="4" t="str">
        <f>IF(I1176="",SUMIFS([1]怪物表!$A:$A,[1]怪物表!$B:$B,C1176,[1]怪物表!$C:$C,D1176),"")</f>
        <v/>
      </c>
      <c r="H1176" s="8" t="str">
        <f>IF(G1176="","",INDEX([1]怪物表!$C:$C,MATCH(G1176,[1]怪物表!$A:$A,0)))</f>
        <v/>
      </c>
      <c r="I1176" s="4">
        <v>399104</v>
      </c>
      <c r="J1176" s="4" t="str">
        <f>IF(I1176="","",INDEX([1]怪物阵型表!$B:$B,MATCH(I1176,[1]怪物阵型表!$A:$A,0)))</f>
        <v>直线防御阵型</v>
      </c>
      <c r="K1176" s="4"/>
      <c r="L1176" s="4"/>
      <c r="M1176" s="4"/>
      <c r="N1176" s="4"/>
      <c r="O1176" s="4" t="str">
        <f>IF(N1176="","",INDEX([2]物品表!$B:$B,MATCH(N1176,[2]物品表!$A:$A,0)))</f>
        <v/>
      </c>
      <c r="P1176" s="4"/>
      <c r="Q1176" s="7" t="s">
        <v>109</v>
      </c>
      <c r="R1176" s="7" t="s">
        <v>29</v>
      </c>
      <c r="S1176" s="9">
        <v>1</v>
      </c>
      <c r="T1176" s="4"/>
      <c r="U1176" s="9">
        <v>0</v>
      </c>
      <c r="V1176" s="4" t="str">
        <f t="shared" si="162"/>
        <v/>
      </c>
      <c r="W1176" s="4"/>
      <c r="X1176" s="4"/>
      <c r="Y1176" s="4"/>
      <c r="Z1176" s="28"/>
      <c r="AA1176" s="77">
        <f>COUNTIF([3]经验升级表!$C:$C,"&lt;="&amp;SUMIFS($AB$4:AB1176,$C$4:C1176,C1176))</f>
        <v>0</v>
      </c>
      <c r="AB1176" s="77">
        <f>IFERROR(INDEX([1]怪物表!$U:$U,MATCH(G1176,[1]怪物表!$A:$A,0),1)*S1176/U1176,0)*AC1176</f>
        <v>0</v>
      </c>
      <c r="AC1176" s="77">
        <f t="shared" si="156"/>
        <v>1</v>
      </c>
      <c r="AD1176" s="77">
        <f>IFERROR(INDEX([1]怪物表!$J:$J,MATCH(G1176,[1]怪物表!$A:$A,0),1),0)*AE1176</f>
        <v>0</v>
      </c>
      <c r="AE1176" s="77">
        <f t="shared" si="157"/>
        <v>0</v>
      </c>
    </row>
    <row r="1177" spans="1:31" x14ac:dyDescent="0.45">
      <c r="A1177" s="4"/>
      <c r="B1177" s="7">
        <v>3991055</v>
      </c>
      <c r="C1177" s="6" t="s">
        <v>213</v>
      </c>
      <c r="D1177" s="4"/>
      <c r="E1177" s="7"/>
      <c r="F1177" s="4">
        <v>360</v>
      </c>
      <c r="G1177" s="4"/>
      <c r="H1177" s="8"/>
      <c r="I1177" s="4"/>
      <c r="J1177" s="4" t="str">
        <f>IF(I1177="","",INDEX([1]怪物阵型表!$B:$B,MATCH(I1177,[1]怪物阵型表!$A:$A,0)))</f>
        <v/>
      </c>
      <c r="K1177" s="4">
        <v>399109</v>
      </c>
      <c r="L1177" s="25" t="str" cm="1">
        <f t="array" ref="L1177">INDEX(怪物链表!A:C,MATCH(怪物刷新表!K1177&amp;C1177,怪物链表!A:A&amp;怪物链表!C:C,),2)</f>
        <v>平滑_初级_100</v>
      </c>
      <c r="M1177" s="4" t="str" cm="1">
        <f t="array" ref="M1177">INDEX(怪物链表!A:D,MATCH(怪物刷新表!L1177&amp;K1177,怪物链表!B:B&amp;怪物链表!A:A,),4)</f>
        <v>360-390</v>
      </c>
      <c r="N1177" s="4"/>
      <c r="O1177" s="4" t="str">
        <f>IF(N1177="","",INDEX([2]物品表!$B:$B,MATCH(N1177,[2]物品表!$A:$A,0)))</f>
        <v/>
      </c>
      <c r="P1177" s="4"/>
      <c r="Q1177" s="7" t="s">
        <v>120</v>
      </c>
      <c r="R1177" s="7" t="s">
        <v>29</v>
      </c>
      <c r="S1177" s="9">
        <v>1</v>
      </c>
      <c r="T1177" s="4"/>
      <c r="U1177" s="9">
        <v>0</v>
      </c>
      <c r="V1177" s="4" t="str">
        <f t="shared" si="162"/>
        <v/>
      </c>
      <c r="W1177" s="4"/>
      <c r="X1177" s="4"/>
      <c r="Y1177" s="4"/>
      <c r="Z1177" s="28"/>
      <c r="AA1177" s="77">
        <f>COUNTIF([3]经验升级表!$C:$C,"&lt;="&amp;SUMIFS($AB$4:AB1177,$C$4:C1177,C1177))</f>
        <v>0</v>
      </c>
      <c r="AB1177" s="77">
        <f>IFERROR(INDEX([1]怪物表!$U:$U,MATCH(G1177,[1]怪物表!$A:$A,0),1)*S1177/U1177,0)*AC1177</f>
        <v>0</v>
      </c>
      <c r="AC1177" s="77">
        <f t="shared" si="156"/>
        <v>1</v>
      </c>
      <c r="AD1177" s="77">
        <f>IFERROR(INDEX([1]怪物表!$J:$J,MATCH(G1177,[1]怪物表!$A:$A,0),1),0)*AE1177</f>
        <v>0</v>
      </c>
      <c r="AE1177" s="77">
        <f t="shared" si="157"/>
        <v>0</v>
      </c>
    </row>
    <row r="1178" spans="1:31" x14ac:dyDescent="0.45">
      <c r="A1178" s="4"/>
      <c r="B1178" s="7">
        <v>3991056</v>
      </c>
      <c r="C1178" s="6" t="s">
        <v>213</v>
      </c>
      <c r="D1178" s="4" t="s">
        <v>124</v>
      </c>
      <c r="E1178" s="4">
        <v>30</v>
      </c>
      <c r="F1178" s="4" t="s">
        <v>200</v>
      </c>
      <c r="G1178" s="4">
        <f>IF(I1178="",SUMIFS([1]怪物表!$A:$A,[1]怪物表!$B:$B,C1178,[1]怪物表!$C:$C,D1178),"")</f>
        <v>1399103</v>
      </c>
      <c r="H1178" s="8" t="str">
        <f>IF(G1178="","",INDEX([1]怪物表!$C:$C,MATCH(G1178,[1]怪物表!$A:$A,0)))</f>
        <v>鹰</v>
      </c>
      <c r="I1178" s="4"/>
      <c r="J1178" s="4" t="str">
        <f>IF(I1178="","",INDEX([1]怪物阵型表!$B:$B,MATCH(I1178,[1]怪物阵型表!$A:$A,0)))</f>
        <v/>
      </c>
      <c r="K1178" s="4"/>
      <c r="L1178" s="4"/>
      <c r="M1178" s="4"/>
      <c r="N1178" s="4"/>
      <c r="O1178" s="4" t="str">
        <f>IF(N1178="","",INDEX([2]物品表!$B:$B,MATCH(N1178,[2]物品表!$A:$A,0)))</f>
        <v/>
      </c>
      <c r="P1178" s="4"/>
      <c r="Q1178" s="7" t="s">
        <v>31</v>
      </c>
      <c r="R1178" s="7" t="s">
        <v>29</v>
      </c>
      <c r="S1178" s="9">
        <f>INDEX('#怪物刷新配置索引'!$E:$E,MATCH(E1178&amp;"-"&amp;F1178,'#怪物刷新配置索引'!$D:$D,0),1)</f>
        <v>4</v>
      </c>
      <c r="T1178" s="4"/>
      <c r="U1178" s="9">
        <f>INDEX('#怪物刷新配置索引'!$F:$F,MATCH(E1178&amp;"-"&amp;F1178,'#怪物刷新配置索引'!$D:$D,0),1)</f>
        <v>4</v>
      </c>
      <c r="V1178" s="4" t="str">
        <f t="shared" si="159"/>
        <v/>
      </c>
      <c r="W1178" s="4"/>
      <c r="X1178" s="4"/>
      <c r="Y1178" s="4"/>
      <c r="Z1178" s="28"/>
      <c r="AA1178" s="77">
        <f>COUNTIF([3]经验升级表!$C:$C,"&lt;="&amp;SUMIFS($AB$4:AB1178,$C$4:C1178,C1178))</f>
        <v>0</v>
      </c>
      <c r="AB1178" s="77">
        <f>IFERROR(INDEX([1]怪物表!$U:$U,MATCH(G1178,[1]怪物表!$A:$A,0),1)*S1178/U1178,0)*AC1178</f>
        <v>0</v>
      </c>
      <c r="AC1178" s="77">
        <f t="shared" si="156"/>
        <v>30</v>
      </c>
      <c r="AD1178" s="77">
        <f>IFERROR(INDEX([1]怪物表!$J:$J,MATCH(G1178,[1]怪物表!$A:$A,0),1),0)*AE1178</f>
        <v>30</v>
      </c>
      <c r="AE1178" s="77">
        <f t="shared" si="157"/>
        <v>30</v>
      </c>
    </row>
    <row r="1179" spans="1:31" x14ac:dyDescent="0.45">
      <c r="A1179" s="4"/>
      <c r="B1179" s="7">
        <v>3991057</v>
      </c>
      <c r="C1179" s="6" t="s">
        <v>213</v>
      </c>
      <c r="D1179" s="4" t="s">
        <v>124</v>
      </c>
      <c r="E1179" s="4">
        <v>30</v>
      </c>
      <c r="F1179" s="4" t="s">
        <v>200</v>
      </c>
      <c r="G1179" s="4">
        <f>IF(I1179="",SUMIFS([1]怪物表!$A:$A,[1]怪物表!$B:$B,C1179,[1]怪物表!$C:$C,D1179),"")</f>
        <v>1399103</v>
      </c>
      <c r="H1179" s="8" t="str">
        <f>IF(G1179="","",INDEX([1]怪物表!$C:$C,MATCH(G1179,[1]怪物表!$A:$A,0)))</f>
        <v>鹰</v>
      </c>
      <c r="I1179" s="4"/>
      <c r="J1179" s="4" t="str">
        <f>IF(I1179="","",INDEX([1]怪物阵型表!$B:$B,MATCH(I1179,[1]怪物阵型表!$A:$A,0)))</f>
        <v/>
      </c>
      <c r="K1179" s="4"/>
      <c r="L1179" s="4"/>
      <c r="M1179" s="4"/>
      <c r="N1179" s="4"/>
      <c r="O1179" s="4" t="str">
        <f>IF(N1179="","",INDEX([2]物品表!$B:$B,MATCH(N1179,[2]物品表!$A:$A,0)))</f>
        <v/>
      </c>
      <c r="P1179" s="4"/>
      <c r="Q1179" s="7" t="s">
        <v>31</v>
      </c>
      <c r="R1179" s="7" t="s">
        <v>29</v>
      </c>
      <c r="S1179" s="9">
        <f>INDEX('#怪物刷新配置索引'!$E:$E,MATCH(E1179&amp;"-"&amp;F1179,'#怪物刷新配置索引'!$D:$D,0),1)</f>
        <v>4</v>
      </c>
      <c r="T1179" s="4"/>
      <c r="U1179" s="9">
        <f>INDEX('#怪物刷新配置索引'!$F:$F,MATCH(E1179&amp;"-"&amp;F1179,'#怪物刷新配置索引'!$D:$D,0),1)</f>
        <v>4</v>
      </c>
      <c r="V1179" s="4" t="str">
        <f t="shared" si="159"/>
        <v/>
      </c>
      <c r="W1179" s="4"/>
      <c r="X1179" s="4"/>
      <c r="Y1179" s="4"/>
      <c r="Z1179" s="28"/>
      <c r="AA1179" s="77">
        <f>COUNTIF([3]经验升级表!$C:$C,"&lt;="&amp;SUMIFS($AB$4:AB1179,$C$4:C1179,C1179))</f>
        <v>0</v>
      </c>
      <c r="AB1179" s="77">
        <f>IFERROR(INDEX([1]怪物表!$U:$U,MATCH(G1179,[1]怪物表!$A:$A,0),1)*S1179/U1179,0)*AC1179</f>
        <v>0</v>
      </c>
      <c r="AC1179" s="77">
        <f t="shared" si="156"/>
        <v>30</v>
      </c>
      <c r="AD1179" s="77">
        <f>IFERROR(INDEX([1]怪物表!$J:$J,MATCH(G1179,[1]怪物表!$A:$A,0),1),0)*AE1179</f>
        <v>30</v>
      </c>
      <c r="AE1179" s="77">
        <f t="shared" si="157"/>
        <v>30</v>
      </c>
    </row>
    <row r="1180" spans="1:31" x14ac:dyDescent="0.45">
      <c r="A1180" s="4"/>
      <c r="B1180" s="7">
        <v>3991058</v>
      </c>
      <c r="C1180" s="6" t="s">
        <v>213</v>
      </c>
      <c r="D1180" s="4" t="s">
        <v>124</v>
      </c>
      <c r="E1180" s="4">
        <v>30</v>
      </c>
      <c r="F1180" s="4" t="s">
        <v>200</v>
      </c>
      <c r="G1180" s="4">
        <f>IF(I1180="",SUMIFS([1]怪物表!$A:$A,[1]怪物表!$B:$B,C1180,[1]怪物表!$C:$C,D1180),"")</f>
        <v>1399103</v>
      </c>
      <c r="H1180" s="8" t="str">
        <f>IF(G1180="","",INDEX([1]怪物表!$C:$C,MATCH(G1180,[1]怪物表!$A:$A,0)))</f>
        <v>鹰</v>
      </c>
      <c r="I1180" s="4"/>
      <c r="J1180" s="4" t="str">
        <f>IF(I1180="","",INDEX([1]怪物阵型表!$B:$B,MATCH(I1180,[1]怪物阵型表!$A:$A,0)))</f>
        <v/>
      </c>
      <c r="K1180" s="4"/>
      <c r="L1180" s="4"/>
      <c r="M1180" s="4"/>
      <c r="N1180" s="4"/>
      <c r="O1180" s="4" t="str">
        <f>IF(N1180="","",INDEX([2]物品表!$B:$B,MATCH(N1180,[2]物品表!$A:$A,0)))</f>
        <v/>
      </c>
      <c r="P1180" s="4"/>
      <c r="Q1180" s="7" t="s">
        <v>31</v>
      </c>
      <c r="R1180" s="7" t="s">
        <v>29</v>
      </c>
      <c r="S1180" s="9">
        <f>INDEX('#怪物刷新配置索引'!$E:$E,MATCH(E1180&amp;"-"&amp;F1180,'#怪物刷新配置索引'!$D:$D,0),1)</f>
        <v>4</v>
      </c>
      <c r="T1180" s="4"/>
      <c r="U1180" s="9">
        <f>INDEX('#怪物刷新配置索引'!$F:$F,MATCH(E1180&amp;"-"&amp;F1180,'#怪物刷新配置索引'!$D:$D,0),1)</f>
        <v>4</v>
      </c>
      <c r="V1180" s="4" t="str">
        <f t="shared" si="159"/>
        <v/>
      </c>
      <c r="W1180" s="4"/>
      <c r="X1180" s="4"/>
      <c r="Y1180" s="4"/>
      <c r="Z1180" s="28"/>
      <c r="AA1180" s="77">
        <f>COUNTIF([3]经验升级表!$C:$C,"&lt;="&amp;SUMIFS($AB$4:AB1180,$C$4:C1180,C1180))</f>
        <v>0</v>
      </c>
      <c r="AB1180" s="77">
        <f>IFERROR(INDEX([1]怪物表!$U:$U,MATCH(G1180,[1]怪物表!$A:$A,0),1)*S1180/U1180,0)*AC1180</f>
        <v>0</v>
      </c>
      <c r="AC1180" s="77">
        <f t="shared" si="156"/>
        <v>30</v>
      </c>
      <c r="AD1180" s="77">
        <f>IFERROR(INDEX([1]怪物表!$J:$J,MATCH(G1180,[1]怪物表!$A:$A,0),1),0)*AE1180</f>
        <v>30</v>
      </c>
      <c r="AE1180" s="77">
        <f t="shared" si="157"/>
        <v>30</v>
      </c>
    </row>
    <row r="1181" spans="1:31" x14ac:dyDescent="0.45">
      <c r="A1181" s="4"/>
      <c r="B1181" s="7">
        <v>3991059</v>
      </c>
      <c r="C1181" s="6" t="s">
        <v>213</v>
      </c>
      <c r="D1181" s="4" t="s">
        <v>136</v>
      </c>
      <c r="E1181" s="4">
        <v>20</v>
      </c>
      <c r="F1181" s="4" t="s">
        <v>200</v>
      </c>
      <c r="G1181" s="4">
        <f>IF(I1181="",SUMIFS([1]怪物表!$A:$A,[1]怪物表!$B:$B,C1181,[1]怪物表!$C:$C,D1181),"")</f>
        <v>1399106</v>
      </c>
      <c r="H1181" s="8" t="str">
        <f>IF(G1181="","",INDEX([1]怪物表!$C:$C,MATCH(G1181,[1]怪物表!$A:$A,0)))</f>
        <v>弓兵2</v>
      </c>
      <c r="I1181" s="4"/>
      <c r="J1181" s="4" t="str">
        <f>IF(I1181="","",INDEX([1]怪物阵型表!$B:$B,MATCH(I1181,[1]怪物阵型表!$A:$A,0)))</f>
        <v/>
      </c>
      <c r="K1181" s="4"/>
      <c r="L1181" s="4"/>
      <c r="M1181" s="4"/>
      <c r="N1181" s="4"/>
      <c r="O1181" s="4" t="str">
        <f>IF(N1181="","",INDEX([2]物品表!$B:$B,MATCH(N1181,[2]物品表!$A:$A,0)))</f>
        <v/>
      </c>
      <c r="P1181" s="4"/>
      <c r="Q1181" s="7" t="s">
        <v>31</v>
      </c>
      <c r="R1181" s="7" t="s">
        <v>29</v>
      </c>
      <c r="S1181" s="9">
        <f>INDEX('#怪物刷新配置索引'!$E:$E,MATCH(E1181&amp;"-"&amp;F1181,'#怪物刷新配置索引'!$D:$D,0),1)</f>
        <v>4</v>
      </c>
      <c r="T1181" s="4"/>
      <c r="U1181" s="9">
        <f>INDEX('#怪物刷新配置索引'!$F:$F,MATCH(E1181&amp;"-"&amp;F1181,'#怪物刷新配置索引'!$D:$D,0),1)</f>
        <v>6</v>
      </c>
      <c r="V1181" s="4" t="str">
        <f t="shared" si="159"/>
        <v/>
      </c>
      <c r="W1181" s="4"/>
      <c r="X1181" s="4"/>
      <c r="Y1181" s="4"/>
      <c r="Z1181" s="28"/>
      <c r="AA1181" s="77">
        <f>COUNTIF([3]经验升级表!$C:$C,"&lt;="&amp;SUMIFS($AB$4:AB1181,$C$4:C1181,C1181))</f>
        <v>0</v>
      </c>
      <c r="AB1181" s="77">
        <f>IFERROR(INDEX([1]怪物表!$U:$U,MATCH(G1181,[1]怪物表!$A:$A,0),1)*S1181/U1181,0)*AC1181</f>
        <v>0</v>
      </c>
      <c r="AC1181" s="77">
        <f t="shared" si="156"/>
        <v>30</v>
      </c>
      <c r="AD1181" s="77">
        <f>IFERROR(INDEX([1]怪物表!$J:$J,MATCH(G1181,[1]怪物表!$A:$A,0),1),0)*AE1181</f>
        <v>20</v>
      </c>
      <c r="AE1181" s="77">
        <f t="shared" si="157"/>
        <v>20</v>
      </c>
    </row>
    <row r="1182" spans="1:31" x14ac:dyDescent="0.45">
      <c r="A1182" s="4"/>
      <c r="B1182" s="7">
        <v>3991060</v>
      </c>
      <c r="C1182" s="6" t="s">
        <v>213</v>
      </c>
      <c r="D1182" s="4" t="s">
        <v>124</v>
      </c>
      <c r="E1182" s="7">
        <v>60</v>
      </c>
      <c r="F1182" s="4" t="s">
        <v>201</v>
      </c>
      <c r="G1182" s="4">
        <f>IF(I1182="",SUMIFS([1]怪物表!$A:$A,[1]怪物表!$B:$B,C1182,[1]怪物表!$C:$C,D1182),"")</f>
        <v>1399103</v>
      </c>
      <c r="H1182" s="8" t="str">
        <f>IF(G1182="","",INDEX([1]怪物表!$C:$C,MATCH(G1182,[1]怪物表!$A:$A,0)))</f>
        <v>鹰</v>
      </c>
      <c r="I1182" s="4"/>
      <c r="J1182" s="4" t="str">
        <f>IF(I1182="","",INDEX([1]怪物阵型表!$B:$B,MATCH(I1182,[1]怪物阵型表!$A:$A,0)))</f>
        <v/>
      </c>
      <c r="K1182" s="4"/>
      <c r="L1182" s="4"/>
      <c r="M1182" s="4"/>
      <c r="N1182" s="4"/>
      <c r="O1182" s="4" t="str">
        <f>IF(N1182="","",INDEX([2]物品表!$B:$B,MATCH(N1182,[2]物品表!$A:$A,0)))</f>
        <v/>
      </c>
      <c r="P1182" s="4"/>
      <c r="Q1182" s="7" t="s">
        <v>31</v>
      </c>
      <c r="R1182" s="7" t="s">
        <v>29</v>
      </c>
      <c r="S1182" s="9">
        <f>INDEX('#怪物刷新配置索引'!$E:$E,MATCH(E1182&amp;"-"&amp;F1182,'#怪物刷新配置索引'!$D:$D,0),1)</f>
        <v>4</v>
      </c>
      <c r="T1182" s="4"/>
      <c r="U1182" s="9">
        <f>INDEX('#怪物刷新配置索引'!$F:$F,MATCH(E1182&amp;"-"&amp;F1182,'#怪物刷新配置索引'!$D:$D,0),1)</f>
        <v>2</v>
      </c>
      <c r="V1182" s="4" t="str">
        <f t="shared" si="159"/>
        <v/>
      </c>
      <c r="W1182" s="4"/>
      <c r="X1182" s="4"/>
      <c r="Y1182" s="4"/>
      <c r="Z1182" s="28"/>
      <c r="AA1182" s="77">
        <f>COUNTIF([3]经验升级表!$C:$C,"&lt;="&amp;SUMIFS($AB$4:AB1182,$C$4:C1182,C1182))</f>
        <v>0</v>
      </c>
      <c r="AB1182" s="77">
        <f>IFERROR(INDEX([1]怪物表!$U:$U,MATCH(G1182,[1]怪物表!$A:$A,0),1)*S1182/U1182,0)*AC1182</f>
        <v>0</v>
      </c>
      <c r="AC1182" s="77">
        <f t="shared" si="156"/>
        <v>30</v>
      </c>
      <c r="AD1182" s="77">
        <f>IFERROR(INDEX([1]怪物表!$J:$J,MATCH(G1182,[1]怪物表!$A:$A,0),1),0)*AE1182</f>
        <v>60</v>
      </c>
      <c r="AE1182" s="77">
        <f t="shared" si="157"/>
        <v>60</v>
      </c>
    </row>
    <row r="1183" spans="1:31" x14ac:dyDescent="0.45">
      <c r="A1183" s="4"/>
      <c r="B1183" s="7">
        <v>3991061</v>
      </c>
      <c r="C1183" s="6" t="s">
        <v>213</v>
      </c>
      <c r="D1183" s="4" t="s">
        <v>124</v>
      </c>
      <c r="E1183" s="7">
        <v>60</v>
      </c>
      <c r="F1183" s="4" t="s">
        <v>201</v>
      </c>
      <c r="G1183" s="4">
        <f>IF(I1183="",SUMIFS([1]怪物表!$A:$A,[1]怪物表!$B:$B,C1183,[1]怪物表!$C:$C,D1183),"")</f>
        <v>1399103</v>
      </c>
      <c r="H1183" s="8" t="str">
        <f>IF(G1183="","",INDEX([1]怪物表!$C:$C,MATCH(G1183,[1]怪物表!$A:$A,0)))</f>
        <v>鹰</v>
      </c>
      <c r="I1183" s="4"/>
      <c r="J1183" s="4" t="str">
        <f>IF(I1183="","",INDEX([1]怪物阵型表!$B:$B,MATCH(I1183,[1]怪物阵型表!$A:$A,0)))</f>
        <v/>
      </c>
      <c r="K1183" s="4"/>
      <c r="L1183" s="4"/>
      <c r="M1183" s="4"/>
      <c r="N1183" s="4"/>
      <c r="O1183" s="4" t="str">
        <f>IF(N1183="","",INDEX([2]物品表!$B:$B,MATCH(N1183,[2]物品表!$A:$A,0)))</f>
        <v/>
      </c>
      <c r="P1183" s="4"/>
      <c r="Q1183" s="7" t="s">
        <v>31</v>
      </c>
      <c r="R1183" s="7" t="s">
        <v>29</v>
      </c>
      <c r="S1183" s="9">
        <f>INDEX('#怪物刷新配置索引'!$E:$E,MATCH(E1183&amp;"-"&amp;F1183,'#怪物刷新配置索引'!$D:$D,0),1)</f>
        <v>4</v>
      </c>
      <c r="T1183" s="4"/>
      <c r="U1183" s="9">
        <f>INDEX('#怪物刷新配置索引'!$F:$F,MATCH(E1183&amp;"-"&amp;F1183,'#怪物刷新配置索引'!$D:$D,0),1)</f>
        <v>2</v>
      </c>
      <c r="V1183" s="4" t="str">
        <f t="shared" si="159"/>
        <v/>
      </c>
      <c r="W1183" s="4"/>
      <c r="X1183" s="4"/>
      <c r="Y1183" s="4"/>
      <c r="Z1183" s="28"/>
      <c r="AA1183" s="77">
        <f>COUNTIF([3]经验升级表!$C:$C,"&lt;="&amp;SUMIFS($AB$4:AB1183,$C$4:C1183,C1183))</f>
        <v>0</v>
      </c>
      <c r="AB1183" s="77">
        <f>IFERROR(INDEX([1]怪物表!$U:$U,MATCH(G1183,[1]怪物表!$A:$A,0),1)*S1183/U1183,0)*AC1183</f>
        <v>0</v>
      </c>
      <c r="AC1183" s="77">
        <f t="shared" si="156"/>
        <v>30</v>
      </c>
      <c r="AD1183" s="77">
        <f>IFERROR(INDEX([1]怪物表!$J:$J,MATCH(G1183,[1]怪物表!$A:$A,0),1),0)*AE1183</f>
        <v>60</v>
      </c>
      <c r="AE1183" s="77">
        <f t="shared" si="157"/>
        <v>60</v>
      </c>
    </row>
    <row r="1184" spans="1:31" x14ac:dyDescent="0.45">
      <c r="A1184" s="4"/>
      <c r="B1184" s="7">
        <v>3991062</v>
      </c>
      <c r="C1184" s="6" t="s">
        <v>213</v>
      </c>
      <c r="D1184" s="4" t="s">
        <v>124</v>
      </c>
      <c r="E1184" s="7">
        <v>60</v>
      </c>
      <c r="F1184" s="4" t="s">
        <v>201</v>
      </c>
      <c r="G1184" s="4">
        <f>IF(I1184="",SUMIFS([1]怪物表!$A:$A,[1]怪物表!$B:$B,C1184,[1]怪物表!$C:$C,D1184),"")</f>
        <v>1399103</v>
      </c>
      <c r="H1184" s="8" t="str">
        <f>IF(G1184="","",INDEX([1]怪物表!$C:$C,MATCH(G1184,[1]怪物表!$A:$A,0)))</f>
        <v>鹰</v>
      </c>
      <c r="I1184" s="4"/>
      <c r="J1184" s="4" t="str">
        <f>IF(I1184="","",INDEX([1]怪物阵型表!$B:$B,MATCH(I1184,[1]怪物阵型表!$A:$A,0)))</f>
        <v/>
      </c>
      <c r="K1184" s="4"/>
      <c r="L1184" s="4"/>
      <c r="M1184" s="4"/>
      <c r="N1184" s="4"/>
      <c r="O1184" s="4" t="str">
        <f>IF(N1184="","",INDEX([2]物品表!$B:$B,MATCH(N1184,[2]物品表!$A:$A,0)))</f>
        <v/>
      </c>
      <c r="P1184" s="4"/>
      <c r="Q1184" s="7" t="s">
        <v>31</v>
      </c>
      <c r="R1184" s="7" t="s">
        <v>29</v>
      </c>
      <c r="S1184" s="9">
        <f>INDEX('#怪物刷新配置索引'!$E:$E,MATCH(E1184&amp;"-"&amp;F1184,'#怪物刷新配置索引'!$D:$D,0),1)</f>
        <v>4</v>
      </c>
      <c r="T1184" s="4"/>
      <c r="U1184" s="9">
        <f>INDEX('#怪物刷新配置索引'!$F:$F,MATCH(E1184&amp;"-"&amp;F1184,'#怪物刷新配置索引'!$D:$D,0),1)</f>
        <v>2</v>
      </c>
      <c r="V1184" s="4" t="str">
        <f t="shared" si="159"/>
        <v/>
      </c>
      <c r="W1184" s="4"/>
      <c r="X1184" s="4"/>
      <c r="Y1184" s="4"/>
      <c r="Z1184" s="28"/>
      <c r="AA1184" s="77">
        <f>COUNTIF([3]经验升级表!$C:$C,"&lt;="&amp;SUMIFS($AB$4:AB1184,$C$4:C1184,C1184))</f>
        <v>0</v>
      </c>
      <c r="AB1184" s="77">
        <f>IFERROR(INDEX([1]怪物表!$U:$U,MATCH(G1184,[1]怪物表!$A:$A,0),1)*S1184/U1184,0)*AC1184</f>
        <v>0</v>
      </c>
      <c r="AC1184" s="77">
        <f t="shared" si="156"/>
        <v>30</v>
      </c>
      <c r="AD1184" s="77">
        <f>IFERROR(INDEX([1]怪物表!$J:$J,MATCH(G1184,[1]怪物表!$A:$A,0),1),0)*AE1184</f>
        <v>60</v>
      </c>
      <c r="AE1184" s="77">
        <f t="shared" si="157"/>
        <v>60</v>
      </c>
    </row>
    <row r="1185" spans="1:31" s="46" customFormat="1" x14ac:dyDescent="0.45">
      <c r="A1185" s="20"/>
      <c r="B1185" s="21">
        <v>3991063</v>
      </c>
      <c r="C1185" s="22" t="s">
        <v>213</v>
      </c>
      <c r="D1185" s="20" t="s">
        <v>139</v>
      </c>
      <c r="E1185" s="21"/>
      <c r="F1185" s="20">
        <v>420</v>
      </c>
      <c r="G1185" s="20">
        <f>IF(I1185="",SUMIFS([1]怪物表!$A:$A,[1]怪物表!$B:$B,C1185,[1]怪物表!$C:$C,D1185),"")</f>
        <v>1399110</v>
      </c>
      <c r="H1185" s="23" t="str">
        <f>IF(G1185="","",INDEX([1]怪物表!$C:$C,MATCH(G1185,[1]怪物表!$A:$A,0)))</f>
        <v>斗兽场监管员</v>
      </c>
      <c r="I1185" s="20" t="s">
        <v>54</v>
      </c>
      <c r="J1185" s="20" t="str">
        <f>IF(I1185="","",INDEX([1]怪物阵型表!$B:$B,MATCH(I1185,[1]怪物阵型表!$A:$A,0)))</f>
        <v/>
      </c>
      <c r="K1185" s="20"/>
      <c r="L1185" s="20"/>
      <c r="M1185" s="20"/>
      <c r="N1185" s="20"/>
      <c r="O1185" s="20" t="str">
        <f>IF(N1185="","",INDEX([2]物品表!$B:$B,MATCH(N1185,[2]物品表!$A:$A,0)))</f>
        <v/>
      </c>
      <c r="P1185" s="20"/>
      <c r="Q1185" s="21" t="s">
        <v>120</v>
      </c>
      <c r="R1185" s="21" t="s">
        <v>29</v>
      </c>
      <c r="S1185" s="24">
        <v>1</v>
      </c>
      <c r="T1185" s="20"/>
      <c r="U1185" s="24">
        <v>0</v>
      </c>
      <c r="V1185" s="20" t="str">
        <f>IF(W1185=1,"TID_Survivor_Notice_Occur_2",IF(W1185=2,"TID_Survivor_Notice_Occur_1",""))</f>
        <v/>
      </c>
      <c r="W1185" s="20"/>
      <c r="X1185" s="20"/>
      <c r="Y1185" s="20"/>
      <c r="Z1185" s="79"/>
      <c r="AA1185" s="79">
        <f>COUNTIF([3]经验升级表!$C:$C,"&lt;="&amp;SUMIFS($AB$4:AB1185,$C$4:C1185,C1185))</f>
        <v>0</v>
      </c>
      <c r="AB1185" s="79">
        <f>IFERROR(INDEX([1]怪物表!$U:$U,MATCH(G1185,[1]怪物表!$A:$A,0),1)*S1185/U1185,0)*AC1185</f>
        <v>0</v>
      </c>
      <c r="AC1185" s="79">
        <f t="shared" si="156"/>
        <v>1</v>
      </c>
      <c r="AD1185" s="79">
        <f>IFERROR(INDEX([1]怪物表!$J:$J,MATCH(G1185,[1]怪物表!$A:$A,0),1),0)*AE1185</f>
        <v>0</v>
      </c>
      <c r="AE1185" s="79">
        <f t="shared" si="157"/>
        <v>0</v>
      </c>
    </row>
    <row r="1186" spans="1:31" x14ac:dyDescent="0.45">
      <c r="A1186" s="4"/>
      <c r="B1186" s="7">
        <v>3991064</v>
      </c>
      <c r="C1186" s="6" t="s">
        <v>213</v>
      </c>
      <c r="D1186" s="4"/>
      <c r="E1186" s="7"/>
      <c r="F1186" s="4">
        <v>420</v>
      </c>
      <c r="G1186" s="4" t="str">
        <f>IF(I1186="",SUMIFS([1]怪物表!$A:$A,[1]怪物表!$B:$B,C1186,[1]怪物表!$C:$C,D1186),"")</f>
        <v/>
      </c>
      <c r="H1186" s="8" t="str">
        <f>IF(G1186="","",INDEX([1]怪物表!$C:$C,MATCH(G1186,[1]怪物表!$A:$A,0)))</f>
        <v/>
      </c>
      <c r="I1186" s="4">
        <v>399103</v>
      </c>
      <c r="J1186" s="4" t="str">
        <f>IF(I1186="","",INDEX([1]怪物阵型表!$B:$B,MATCH(I1186,[1]怪物阵型表!$A:$A,0)))</f>
        <v>直线防御阵型</v>
      </c>
      <c r="K1186" s="4"/>
      <c r="L1186" s="4"/>
      <c r="M1186" s="4"/>
      <c r="N1186" s="4"/>
      <c r="O1186" s="4" t="str">
        <f>IF(N1186="","",INDEX([2]物品表!$B:$B,MATCH(N1186,[2]物品表!$A:$A,0)))</f>
        <v/>
      </c>
      <c r="P1186" s="4"/>
      <c r="Q1186" s="7" t="s">
        <v>109</v>
      </c>
      <c r="R1186" s="7" t="s">
        <v>29</v>
      </c>
      <c r="S1186" s="9">
        <v>1</v>
      </c>
      <c r="T1186" s="4"/>
      <c r="U1186" s="9">
        <v>0</v>
      </c>
      <c r="V1186" s="4" t="str">
        <f t="shared" si="159"/>
        <v>TID_Survivor_Notice_Occur_2</v>
      </c>
      <c r="W1186" s="4">
        <v>1</v>
      </c>
      <c r="X1186" s="4"/>
      <c r="Y1186" s="4"/>
      <c r="Z1186" s="28"/>
      <c r="AA1186" s="77">
        <f>COUNTIF([3]经验升级表!$C:$C,"&lt;="&amp;SUMIFS($AB$4:AB1186,$C$4:C1186,C1186))</f>
        <v>0</v>
      </c>
      <c r="AB1186" s="77">
        <f>IFERROR(INDEX([1]怪物表!$U:$U,MATCH(G1186,[1]怪物表!$A:$A,0),1)*S1186/U1186,0)*AC1186</f>
        <v>0</v>
      </c>
      <c r="AC1186" s="77">
        <f t="shared" si="156"/>
        <v>1</v>
      </c>
      <c r="AD1186" s="77">
        <f>IFERROR(INDEX([1]怪物表!$J:$J,MATCH(G1186,[1]怪物表!$A:$A,0),1),0)*AE1186</f>
        <v>0</v>
      </c>
      <c r="AE1186" s="77">
        <f t="shared" si="157"/>
        <v>0</v>
      </c>
    </row>
    <row r="1187" spans="1:31" x14ac:dyDescent="0.45">
      <c r="A1187" s="4"/>
      <c r="B1187" s="7">
        <v>3991065</v>
      </c>
      <c r="C1187" s="6" t="s">
        <v>213</v>
      </c>
      <c r="D1187" s="4"/>
      <c r="E1187" s="7"/>
      <c r="F1187" s="4">
        <v>420</v>
      </c>
      <c r="G1187" s="4" t="str">
        <f>IF(I1187="",SUMIFS([1]怪物表!$A:$A,[1]怪物表!$B:$B,C1187,[1]怪物表!$C:$C,D1187),"")</f>
        <v/>
      </c>
      <c r="H1187" s="8" t="str">
        <f>IF(G1187="","",INDEX([1]怪物表!$C:$C,MATCH(G1187,[1]怪物表!$A:$A,0)))</f>
        <v/>
      </c>
      <c r="I1187" s="4">
        <v>399104</v>
      </c>
      <c r="J1187" s="4" t="str">
        <f>IF(I1187="","",INDEX([1]怪物阵型表!$B:$B,MATCH(I1187,[1]怪物阵型表!$A:$A,0)))</f>
        <v>直线防御阵型</v>
      </c>
      <c r="K1187" s="4"/>
      <c r="L1187" s="4"/>
      <c r="M1187" s="4"/>
      <c r="N1187" s="4"/>
      <c r="O1187" s="4" t="str">
        <f>IF(N1187="","",INDEX([2]物品表!$B:$B,MATCH(N1187,[2]物品表!$A:$A,0)))</f>
        <v/>
      </c>
      <c r="P1187" s="4"/>
      <c r="Q1187" s="7" t="s">
        <v>109</v>
      </c>
      <c r="R1187" s="7" t="s">
        <v>29</v>
      </c>
      <c r="S1187" s="9">
        <v>1</v>
      </c>
      <c r="T1187" s="4"/>
      <c r="U1187" s="9">
        <v>0</v>
      </c>
      <c r="V1187" s="4" t="str">
        <f t="shared" si="159"/>
        <v/>
      </c>
      <c r="W1187" s="4"/>
      <c r="X1187" s="4"/>
      <c r="Y1187" s="4"/>
      <c r="Z1187" s="28"/>
      <c r="AA1187" s="77">
        <f>COUNTIF([3]经验升级表!$C:$C,"&lt;="&amp;SUMIFS($AB$4:AB1187,$C$4:C1187,C1187))</f>
        <v>0</v>
      </c>
      <c r="AB1187" s="77">
        <f>IFERROR(INDEX([1]怪物表!$U:$U,MATCH(G1187,[1]怪物表!$A:$A,0),1)*S1187/U1187,0)*AC1187</f>
        <v>0</v>
      </c>
      <c r="AC1187" s="77">
        <f t="shared" si="156"/>
        <v>1</v>
      </c>
      <c r="AD1187" s="77">
        <f>IFERROR(INDEX([1]怪物表!$J:$J,MATCH(G1187,[1]怪物表!$A:$A,0),1),0)*AE1187</f>
        <v>0</v>
      </c>
      <c r="AE1187" s="77">
        <f t="shared" si="157"/>
        <v>0</v>
      </c>
    </row>
    <row r="1188" spans="1:31" x14ac:dyDescent="0.45">
      <c r="A1188" s="4"/>
      <c r="B1188" s="7">
        <v>3991066</v>
      </c>
      <c r="C1188" s="6" t="s">
        <v>213</v>
      </c>
      <c r="D1188" s="4"/>
      <c r="E1188" s="7"/>
      <c r="F1188" s="4">
        <v>420</v>
      </c>
      <c r="G1188" s="4"/>
      <c r="H1188" s="8"/>
      <c r="I1188" s="4"/>
      <c r="J1188" s="4" t="str">
        <f>IF(I1188="","",INDEX([1]怪物阵型表!$B:$B,MATCH(I1188,[1]怪物阵型表!$A:$A,0)))</f>
        <v/>
      </c>
      <c r="K1188" s="4">
        <v>399110</v>
      </c>
      <c r="L1188" s="25" t="str" cm="1">
        <f t="array" ref="L1188">INDEX(怪物链表!A:C,MATCH(怪物刷新表!K1188&amp;C1188,怪物链表!A:A&amp;怪物链表!C:C,),2)</f>
        <v>平滑_中级_100</v>
      </c>
      <c r="M1188" s="4" t="str" cm="1">
        <f t="array" ref="M1188">INDEX(怪物链表!A:D,MATCH(怪物刷新表!L1188&amp;K1188,怪物链表!B:B&amp;怪物链表!A:A,),4)</f>
        <v>420-450</v>
      </c>
      <c r="N1188" s="4"/>
      <c r="O1188" s="4" t="str">
        <f>IF(N1188="","",INDEX([2]物品表!$B:$B,MATCH(N1188,[2]物品表!$A:$A,0)))</f>
        <v/>
      </c>
      <c r="P1188" s="4"/>
      <c r="Q1188" s="7" t="s">
        <v>120</v>
      </c>
      <c r="R1188" s="7" t="s">
        <v>29</v>
      </c>
      <c r="S1188" s="9">
        <v>1</v>
      </c>
      <c r="T1188" s="4"/>
      <c r="U1188" s="9">
        <v>0</v>
      </c>
      <c r="V1188" s="4" t="str">
        <f t="shared" si="159"/>
        <v/>
      </c>
      <c r="W1188" s="4"/>
      <c r="X1188" s="4"/>
      <c r="Y1188" s="4"/>
      <c r="Z1188" s="28"/>
      <c r="AA1188" s="77">
        <f>COUNTIF([3]经验升级表!$C:$C,"&lt;="&amp;SUMIFS($AB$4:AB1188,$C$4:C1188,C1188))</f>
        <v>0</v>
      </c>
      <c r="AB1188" s="77">
        <f>IFERROR(INDEX([1]怪物表!$U:$U,MATCH(G1188,[1]怪物表!$A:$A,0),1)*S1188/U1188,0)*AC1188</f>
        <v>0</v>
      </c>
      <c r="AC1188" s="77">
        <f t="shared" si="156"/>
        <v>1</v>
      </c>
      <c r="AD1188" s="77">
        <f>IFERROR(INDEX([1]怪物表!$J:$J,MATCH(G1188,[1]怪物表!$A:$A,0),1),0)*AE1188</f>
        <v>0</v>
      </c>
      <c r="AE1188" s="77">
        <f t="shared" si="157"/>
        <v>0</v>
      </c>
    </row>
    <row r="1189" spans="1:31" x14ac:dyDescent="0.45">
      <c r="A1189" s="4"/>
      <c r="B1189" s="7">
        <v>3991067</v>
      </c>
      <c r="C1189" s="6" t="s">
        <v>213</v>
      </c>
      <c r="D1189" s="4"/>
      <c r="E1189" s="7"/>
      <c r="F1189" s="4">
        <v>420</v>
      </c>
      <c r="G1189" s="4"/>
      <c r="H1189" s="8"/>
      <c r="I1189" s="4"/>
      <c r="J1189" s="4" t="str">
        <f>IF(I1189="","",INDEX([1]怪物阵型表!$B:$B,MATCH(I1189,[1]怪物阵型表!$A:$A,0)))</f>
        <v/>
      </c>
      <c r="K1189" s="4">
        <v>399111</v>
      </c>
      <c r="L1189" s="25" t="str" cm="1">
        <f t="array" ref="L1189">INDEX(怪物链表!A:C,MATCH(怪物刷新表!K1189&amp;C1189,怪物链表!A:A&amp;怪物链表!C:C,),2)</f>
        <v>平滑_中级_50</v>
      </c>
      <c r="M1189" s="4" t="str" cm="1">
        <f t="array" ref="M1189">INDEX(怪物链表!A:D,MATCH(怪物刷新表!L1189&amp;K1189,怪物链表!B:B&amp;怪物链表!A:A,),4)</f>
        <v>420-450</v>
      </c>
      <c r="N1189" s="4"/>
      <c r="O1189" s="4" t="str">
        <f>IF(N1189="","",INDEX([2]物品表!$B:$B,MATCH(N1189,[2]物品表!$A:$A,0)))</f>
        <v/>
      </c>
      <c r="P1189" s="4"/>
      <c r="Q1189" s="7" t="s">
        <v>120</v>
      </c>
      <c r="R1189" s="7" t="s">
        <v>29</v>
      </c>
      <c r="S1189" s="9">
        <v>1</v>
      </c>
      <c r="T1189" s="4"/>
      <c r="U1189" s="9">
        <v>0</v>
      </c>
      <c r="V1189" s="4" t="str">
        <f t="shared" ref="V1189" si="163">IF(W1189=1,"TID_Survivor_Notice_Occur_2",IF(W1189=2,"TID_Survivor_Notice_Occur_1",""))</f>
        <v/>
      </c>
      <c r="W1189" s="4"/>
      <c r="X1189" s="4"/>
      <c r="Y1189" s="4"/>
      <c r="Z1189" s="28"/>
      <c r="AA1189" s="77">
        <f>COUNTIF([3]经验升级表!$C:$C,"&lt;="&amp;SUMIFS($AB$4:AB1189,$C$4:C1189,C1189))</f>
        <v>0</v>
      </c>
      <c r="AB1189" s="77">
        <f>IFERROR(INDEX([1]怪物表!$U:$U,MATCH(G1189,[1]怪物表!$A:$A,0),1)*S1189/U1189,0)*AC1189</f>
        <v>0</v>
      </c>
      <c r="AC1189" s="77">
        <f t="shared" si="156"/>
        <v>1</v>
      </c>
      <c r="AD1189" s="77">
        <f>IFERROR(INDEX([1]怪物表!$J:$J,MATCH(G1189,[1]怪物表!$A:$A,0),1),0)*AE1189</f>
        <v>0</v>
      </c>
      <c r="AE1189" s="77">
        <f t="shared" si="157"/>
        <v>0</v>
      </c>
    </row>
    <row r="1190" spans="1:31" x14ac:dyDescent="0.45">
      <c r="A1190" s="4"/>
      <c r="B1190" s="7">
        <v>3991068</v>
      </c>
      <c r="C1190" s="6" t="s">
        <v>213</v>
      </c>
      <c r="D1190" s="4" t="s">
        <v>137</v>
      </c>
      <c r="E1190" s="7">
        <v>60</v>
      </c>
      <c r="F1190" s="4" t="s">
        <v>202</v>
      </c>
      <c r="G1190" s="4">
        <f>IF(I1190="",SUMIFS([1]怪物表!$A:$A,[1]怪物表!$B:$B,C1190,[1]怪物表!$C:$C,D1190),"")</f>
        <v>1399107</v>
      </c>
      <c r="H1190" s="8" t="str">
        <f>IF(G1190="","",INDEX([1]怪物表!$C:$C,MATCH(G1190,[1]怪物表!$A:$A,0)))</f>
        <v>鳄鱼</v>
      </c>
      <c r="I1190" s="4"/>
      <c r="J1190" s="4" t="str">
        <f>IF(I1190="","",INDEX([1]怪物阵型表!$B:$B,MATCH(I1190,[1]怪物阵型表!$A:$A,0)))</f>
        <v/>
      </c>
      <c r="K1190" s="4"/>
      <c r="L1190" s="4"/>
      <c r="M1190" s="4"/>
      <c r="N1190" s="4"/>
      <c r="O1190" s="4" t="str">
        <f>IF(N1190="","",INDEX([2]物品表!$B:$B,MATCH(N1190,[2]物品表!$A:$A,0)))</f>
        <v/>
      </c>
      <c r="P1190" s="4"/>
      <c r="Q1190" s="7" t="s">
        <v>31</v>
      </c>
      <c r="R1190" s="7" t="s">
        <v>29</v>
      </c>
      <c r="S1190" s="9">
        <f>INDEX('#怪物刷新配置索引'!$E:$E,MATCH(E1190&amp;"-"&amp;F1190,'#怪物刷新配置索引'!$D:$D,0),1)</f>
        <v>4</v>
      </c>
      <c r="T1190" s="4"/>
      <c r="U1190" s="9">
        <f>INDEX('#怪物刷新配置索引'!$F:$F,MATCH(E1190&amp;"-"&amp;F1190,'#怪物刷新配置索引'!$D:$D,0),1)</f>
        <v>2</v>
      </c>
      <c r="V1190" s="4" t="str">
        <f t="shared" si="159"/>
        <v/>
      </c>
      <c r="W1190" s="4"/>
      <c r="X1190" s="4"/>
      <c r="Y1190" s="4"/>
      <c r="Z1190" s="28"/>
      <c r="AA1190" s="77">
        <f>COUNTIF([3]经验升级表!$C:$C,"&lt;="&amp;SUMIFS($AB$4:AB1190,$C$4:C1190,C1190))</f>
        <v>0</v>
      </c>
      <c r="AB1190" s="77">
        <f>IFERROR(INDEX([1]怪物表!$U:$U,MATCH(G1190,[1]怪物表!$A:$A,0),1)*S1190/U1190,0)*AC1190</f>
        <v>0</v>
      </c>
      <c r="AC1190" s="77">
        <f t="shared" si="156"/>
        <v>30</v>
      </c>
      <c r="AD1190" s="77">
        <f>IFERROR(INDEX([1]怪物表!$J:$J,MATCH(G1190,[1]怪物表!$A:$A,0),1),0)*AE1190</f>
        <v>60</v>
      </c>
      <c r="AE1190" s="77">
        <f t="shared" si="157"/>
        <v>60</v>
      </c>
    </row>
    <row r="1191" spans="1:31" x14ac:dyDescent="0.45">
      <c r="A1191" s="4"/>
      <c r="B1191" s="7">
        <v>3991069</v>
      </c>
      <c r="C1191" s="6" t="s">
        <v>213</v>
      </c>
      <c r="D1191" s="4" t="s">
        <v>137</v>
      </c>
      <c r="E1191" s="7">
        <v>60</v>
      </c>
      <c r="F1191" s="4" t="s">
        <v>202</v>
      </c>
      <c r="G1191" s="4">
        <f>IF(I1191="",SUMIFS([1]怪物表!$A:$A,[1]怪物表!$B:$B,C1191,[1]怪物表!$C:$C,D1191),"")</f>
        <v>1399107</v>
      </c>
      <c r="H1191" s="8" t="str">
        <f>IF(G1191="","",INDEX([1]怪物表!$C:$C,MATCH(G1191,[1]怪物表!$A:$A,0)))</f>
        <v>鳄鱼</v>
      </c>
      <c r="I1191" s="4"/>
      <c r="J1191" s="4" t="str">
        <f>IF(I1191="","",INDEX([1]怪物阵型表!$B:$B,MATCH(I1191,[1]怪物阵型表!$A:$A,0)))</f>
        <v/>
      </c>
      <c r="K1191" s="4"/>
      <c r="L1191" s="4"/>
      <c r="M1191" s="4"/>
      <c r="N1191" s="4"/>
      <c r="O1191" s="4" t="str">
        <f>IF(N1191="","",INDEX([2]物品表!$B:$B,MATCH(N1191,[2]物品表!$A:$A,0)))</f>
        <v/>
      </c>
      <c r="P1191" s="4"/>
      <c r="Q1191" s="7" t="s">
        <v>31</v>
      </c>
      <c r="R1191" s="7" t="s">
        <v>29</v>
      </c>
      <c r="S1191" s="9">
        <f>INDEX('#怪物刷新配置索引'!$E:$E,MATCH(E1191&amp;"-"&amp;F1191,'#怪物刷新配置索引'!$D:$D,0),1)</f>
        <v>4</v>
      </c>
      <c r="T1191" s="4"/>
      <c r="U1191" s="9">
        <f>INDEX('#怪物刷新配置索引'!$F:$F,MATCH(E1191&amp;"-"&amp;F1191,'#怪物刷新配置索引'!$D:$D,0),1)</f>
        <v>2</v>
      </c>
      <c r="V1191" s="4" t="str">
        <f t="shared" si="159"/>
        <v/>
      </c>
      <c r="W1191" s="4"/>
      <c r="X1191" s="4"/>
      <c r="Y1191" s="4"/>
      <c r="Z1191" s="28"/>
      <c r="AA1191" s="77">
        <f>COUNTIF([3]经验升级表!$C:$C,"&lt;="&amp;SUMIFS($AB$4:AB1191,$C$4:C1191,C1191))</f>
        <v>0</v>
      </c>
      <c r="AB1191" s="77">
        <f>IFERROR(INDEX([1]怪物表!$U:$U,MATCH(G1191,[1]怪物表!$A:$A,0),1)*S1191/U1191,0)*AC1191</f>
        <v>0</v>
      </c>
      <c r="AC1191" s="77">
        <f t="shared" si="156"/>
        <v>30</v>
      </c>
      <c r="AD1191" s="77">
        <f>IFERROR(INDEX([1]怪物表!$J:$J,MATCH(G1191,[1]怪物表!$A:$A,0),1),0)*AE1191</f>
        <v>60</v>
      </c>
      <c r="AE1191" s="77">
        <f t="shared" si="157"/>
        <v>60</v>
      </c>
    </row>
    <row r="1192" spans="1:31" x14ac:dyDescent="0.45">
      <c r="A1192" s="4"/>
      <c r="B1192" s="7">
        <v>3991070</v>
      </c>
      <c r="C1192" s="6" t="s">
        <v>213</v>
      </c>
      <c r="D1192" s="4" t="s">
        <v>123</v>
      </c>
      <c r="E1192" s="4">
        <v>20</v>
      </c>
      <c r="F1192" s="4" t="s">
        <v>202</v>
      </c>
      <c r="G1192" s="4">
        <f>IF(I1192="",SUMIFS([1]怪物表!$A:$A,[1]怪物表!$B:$B,C1192,[1]怪物表!$C:$C,D1192),"")</f>
        <v>1399105</v>
      </c>
      <c r="H1192" s="8" t="str">
        <f>IF(G1192="","",INDEX([1]怪物表!$C:$C,MATCH(G1192,[1]怪物表!$A:$A,0)))</f>
        <v>弓兵1</v>
      </c>
      <c r="I1192" s="4"/>
      <c r="J1192" s="4" t="str">
        <f>IF(I1192="","",INDEX([1]怪物阵型表!$B:$B,MATCH(I1192,[1]怪物阵型表!$A:$A,0)))</f>
        <v/>
      </c>
      <c r="K1192" s="4"/>
      <c r="L1192" s="4"/>
      <c r="M1192" s="4"/>
      <c r="N1192" s="4"/>
      <c r="O1192" s="4" t="str">
        <f>IF(N1192="","",INDEX([2]物品表!$B:$B,MATCH(N1192,[2]物品表!$A:$A,0)))</f>
        <v/>
      </c>
      <c r="P1192" s="4"/>
      <c r="Q1192" s="7" t="s">
        <v>31</v>
      </c>
      <c r="R1192" s="7" t="s">
        <v>29</v>
      </c>
      <c r="S1192" s="9">
        <f>INDEX('#怪物刷新配置索引'!$E:$E,MATCH(E1192&amp;"-"&amp;F1192,'#怪物刷新配置索引'!$D:$D,0),1)</f>
        <v>4</v>
      </c>
      <c r="T1192" s="4"/>
      <c r="U1192" s="9">
        <f>INDEX('#怪物刷新配置索引'!$F:$F,MATCH(E1192&amp;"-"&amp;F1192,'#怪物刷新配置索引'!$D:$D,0),1)</f>
        <v>6</v>
      </c>
      <c r="V1192" s="4" t="str">
        <f t="shared" si="159"/>
        <v/>
      </c>
      <c r="W1192" s="4"/>
      <c r="X1192" s="4"/>
      <c r="Y1192" s="4"/>
      <c r="Z1192" s="28"/>
      <c r="AA1192" s="77">
        <f>COUNTIF([3]经验升级表!$C:$C,"&lt;="&amp;SUMIFS($AB$4:AB1192,$C$4:C1192,C1192))</f>
        <v>0</v>
      </c>
      <c r="AB1192" s="77">
        <f>IFERROR(INDEX([1]怪物表!$U:$U,MATCH(G1192,[1]怪物表!$A:$A,0),1)*S1192/U1192,0)*AC1192</f>
        <v>0</v>
      </c>
      <c r="AC1192" s="77">
        <f t="shared" si="156"/>
        <v>30</v>
      </c>
      <c r="AD1192" s="77">
        <f>IFERROR(INDEX([1]怪物表!$J:$J,MATCH(G1192,[1]怪物表!$A:$A,0),1),0)*AE1192</f>
        <v>20</v>
      </c>
      <c r="AE1192" s="77">
        <f t="shared" si="157"/>
        <v>20</v>
      </c>
    </row>
    <row r="1193" spans="1:31" x14ac:dyDescent="0.45">
      <c r="A1193" s="4"/>
      <c r="B1193" s="7">
        <v>3991071</v>
      </c>
      <c r="C1193" s="6" t="s">
        <v>213</v>
      </c>
      <c r="D1193" s="4" t="s">
        <v>122</v>
      </c>
      <c r="E1193" s="4">
        <v>20</v>
      </c>
      <c r="F1193" s="4" t="s">
        <v>203</v>
      </c>
      <c r="G1193" s="4">
        <f>SUMIFS([1]怪物表!$A:$A,[1]怪物表!$B:$B,C1193,[1]怪物表!$C:$C,D1193)</f>
        <v>1399102</v>
      </c>
      <c r="H1193" s="8" t="str">
        <f>IF(G1193="","",INDEX([1]怪物表!$C:$C,MATCH(G1193,[1]怪物表!$A:$A,0)))</f>
        <v>小狼</v>
      </c>
      <c r="I1193" s="4"/>
      <c r="J1193" s="4" t="str">
        <f>IF(I1193="","",INDEX([1]怪物阵型表!$B:$B,MATCH(I1193,[1]怪物阵型表!$A:$A,0)))</f>
        <v/>
      </c>
      <c r="K1193" s="4"/>
      <c r="L1193" s="4"/>
      <c r="M1193" s="4"/>
      <c r="N1193" s="4"/>
      <c r="O1193" s="4" t="str">
        <f>IF(N1193="","",INDEX([2]物品表!$B:$B,MATCH(N1193,[2]物品表!$A:$A,0)))</f>
        <v/>
      </c>
      <c r="P1193" s="4"/>
      <c r="Q1193" s="7" t="s">
        <v>31</v>
      </c>
      <c r="R1193" s="7" t="s">
        <v>29</v>
      </c>
      <c r="S1193" s="9">
        <f>INDEX('#怪物刷新配置索引'!$E:$E,MATCH(E1193&amp;"-"&amp;F1193,'#怪物刷新配置索引'!$D:$D,0),1)</f>
        <v>4</v>
      </c>
      <c r="T1193" s="4"/>
      <c r="U1193" s="9">
        <f>INDEX('#怪物刷新配置索引'!$F:$F,MATCH(E1193&amp;"-"&amp;F1193,'#怪物刷新配置索引'!$D:$D,0),1)</f>
        <v>6</v>
      </c>
      <c r="V1193" s="4" t="str">
        <f t="shared" si="159"/>
        <v/>
      </c>
      <c r="W1193" s="4"/>
      <c r="X1193" s="4"/>
      <c r="Y1193" s="4"/>
      <c r="Z1193" s="28"/>
      <c r="AA1193" s="77">
        <f>COUNTIF([3]经验升级表!$C:$C,"&lt;="&amp;SUMIFS($AB$4:AB1193,$C$4:C1193,C1193))</f>
        <v>0</v>
      </c>
      <c r="AB1193" s="77">
        <f>IFERROR(INDEX([1]怪物表!$U:$U,MATCH(G1193,[1]怪物表!$A:$A,0),1)*S1193/U1193,0)*AC1193</f>
        <v>0</v>
      </c>
      <c r="AC1193" s="77">
        <f t="shared" si="156"/>
        <v>30</v>
      </c>
      <c r="AD1193" s="77">
        <f>IFERROR(INDEX([1]怪物表!$J:$J,MATCH(G1193,[1]怪物表!$A:$A,0),1),0)*AE1193</f>
        <v>20</v>
      </c>
      <c r="AE1193" s="77">
        <f t="shared" si="157"/>
        <v>20</v>
      </c>
    </row>
    <row r="1194" spans="1:31" x14ac:dyDescent="0.45">
      <c r="A1194" s="4"/>
      <c r="B1194" s="7">
        <v>3991072</v>
      </c>
      <c r="C1194" s="6" t="s">
        <v>213</v>
      </c>
      <c r="D1194" s="4" t="s">
        <v>122</v>
      </c>
      <c r="E1194" s="4">
        <v>20</v>
      </c>
      <c r="F1194" s="4" t="s">
        <v>203</v>
      </c>
      <c r="G1194" s="4">
        <f>SUMIFS([1]怪物表!$A:$A,[1]怪物表!$B:$B,C1194,[1]怪物表!$C:$C,D1194)</f>
        <v>1399102</v>
      </c>
      <c r="H1194" s="8" t="str">
        <f>IF(G1194="","",INDEX([1]怪物表!$C:$C,MATCH(G1194,[1]怪物表!$A:$A,0)))</f>
        <v>小狼</v>
      </c>
      <c r="I1194" s="4"/>
      <c r="J1194" s="4" t="str">
        <f>IF(I1194="","",INDEX([1]怪物阵型表!$B:$B,MATCH(I1194,[1]怪物阵型表!$A:$A,0)))</f>
        <v/>
      </c>
      <c r="K1194" s="4"/>
      <c r="L1194" s="4"/>
      <c r="M1194" s="4"/>
      <c r="N1194" s="4"/>
      <c r="O1194" s="4" t="str">
        <f>IF(N1194="","",INDEX([2]物品表!$B:$B,MATCH(N1194,[2]物品表!$A:$A,0)))</f>
        <v/>
      </c>
      <c r="P1194" s="4"/>
      <c r="Q1194" s="7" t="s">
        <v>31</v>
      </c>
      <c r="R1194" s="7" t="s">
        <v>29</v>
      </c>
      <c r="S1194" s="9">
        <f>INDEX('#怪物刷新配置索引'!$E:$E,MATCH(E1194&amp;"-"&amp;F1194,'#怪物刷新配置索引'!$D:$D,0),1)</f>
        <v>4</v>
      </c>
      <c r="T1194" s="4"/>
      <c r="U1194" s="9">
        <f>INDEX('#怪物刷新配置索引'!$F:$F,MATCH(E1194&amp;"-"&amp;F1194,'#怪物刷新配置索引'!$D:$D,0),1)</f>
        <v>6</v>
      </c>
      <c r="V1194" s="4" t="str">
        <f t="shared" si="159"/>
        <v/>
      </c>
      <c r="W1194" s="4"/>
      <c r="X1194" s="4"/>
      <c r="Y1194" s="4"/>
      <c r="Z1194" s="28"/>
      <c r="AA1194" s="77">
        <f>COUNTIF([3]经验升级表!$C:$C,"&lt;="&amp;SUMIFS($AB$4:AB1194,$C$4:C1194,C1194))</f>
        <v>0</v>
      </c>
      <c r="AB1194" s="77">
        <f>IFERROR(INDEX([1]怪物表!$U:$U,MATCH(G1194,[1]怪物表!$A:$A,0),1)*S1194/U1194,0)*AC1194</f>
        <v>0</v>
      </c>
      <c r="AC1194" s="77">
        <f t="shared" si="156"/>
        <v>30</v>
      </c>
      <c r="AD1194" s="77">
        <f>IFERROR(INDEX([1]怪物表!$J:$J,MATCH(G1194,[1]怪物表!$A:$A,0),1),0)*AE1194</f>
        <v>20</v>
      </c>
      <c r="AE1194" s="77">
        <f t="shared" si="157"/>
        <v>20</v>
      </c>
    </row>
    <row r="1195" spans="1:31" s="47" customFormat="1" x14ac:dyDescent="0.45">
      <c r="A1195" s="81"/>
      <c r="B1195" s="82">
        <v>3991073</v>
      </c>
      <c r="C1195" s="83" t="s">
        <v>213</v>
      </c>
      <c r="D1195" s="81" t="s">
        <v>132</v>
      </c>
      <c r="E1195" s="82"/>
      <c r="F1195" s="81">
        <v>480</v>
      </c>
      <c r="G1195" s="81">
        <f>IF(I1195="",SUMIFS([1]怪物表!$A:$A,[1]怪物表!$B:$B,C1195,[1]怪物表!$C:$C,D1195),"")</f>
        <v>1399112</v>
      </c>
      <c r="H1195" s="84" t="str">
        <f>IF(G1195="","",INDEX([1]怪物表!$C:$C,MATCH(G1195,[1]怪物表!$A:$A,0)))</f>
        <v>荒漠法师</v>
      </c>
      <c r="I1195" s="81" t="s">
        <v>54</v>
      </c>
      <c r="J1195" s="81" t="str">
        <f>IF(I1195="","",INDEX([1]怪物阵型表!$B:$B,MATCH(I1195,[1]怪物阵型表!$A:$A,0)))</f>
        <v/>
      </c>
      <c r="K1195" s="81"/>
      <c r="L1195" s="81"/>
      <c r="M1195" s="81"/>
      <c r="N1195" s="81"/>
      <c r="O1195" s="81" t="str">
        <f>IF(N1195="","",INDEX([2]物品表!$B:$B,MATCH(N1195,[2]物品表!$A:$A,0)))</f>
        <v/>
      </c>
      <c r="P1195" s="81"/>
      <c r="Q1195" s="82" t="s">
        <v>120</v>
      </c>
      <c r="R1195" s="82" t="s">
        <v>29</v>
      </c>
      <c r="S1195" s="85">
        <v>1</v>
      </c>
      <c r="T1195" s="81"/>
      <c r="U1195" s="85">
        <v>0</v>
      </c>
      <c r="V1195" s="81" t="str">
        <f>IF(W1195=1,"TID_Survivor_Notice_Occur_2",IF(W1195=2,"TID_Survivor_Notice_Occur_1",""))</f>
        <v>TID_Survivor_Notice_Occur_1</v>
      </c>
      <c r="W1195" s="81">
        <v>2</v>
      </c>
      <c r="X1195" s="81"/>
      <c r="Y1195" s="81"/>
      <c r="Z1195" s="86"/>
      <c r="AA1195" s="86">
        <f>COUNTIF([3]经验升级表!$C:$C,"&lt;="&amp;SUMIFS($AB$4:AB1195,$C$4:C1195,C1195))</f>
        <v>0</v>
      </c>
      <c r="AB1195" s="86">
        <f>IFERROR(INDEX([1]怪物表!$U:$U,MATCH(G1195,[1]怪物表!$A:$A,0),1)*S1195/U1195,0)*AC1195</f>
        <v>0</v>
      </c>
      <c r="AC1195" s="86">
        <f t="shared" si="156"/>
        <v>1</v>
      </c>
      <c r="AD1195" s="86">
        <f>IFERROR(INDEX([1]怪物表!$J:$J,MATCH(G1195,[1]怪物表!$A:$A,0),1),0)*AE1195</f>
        <v>0</v>
      </c>
      <c r="AE1195" s="86">
        <f t="shared" si="157"/>
        <v>0</v>
      </c>
    </row>
    <row r="1196" spans="1:31" x14ac:dyDescent="0.45">
      <c r="A1196" s="4"/>
      <c r="B1196" s="7">
        <v>3991074</v>
      </c>
      <c r="C1196" s="6" t="s">
        <v>213</v>
      </c>
      <c r="D1196" s="4" t="s">
        <v>122</v>
      </c>
      <c r="E1196" s="4">
        <v>20</v>
      </c>
      <c r="F1196" s="4" t="s">
        <v>193</v>
      </c>
      <c r="G1196" s="4">
        <f>SUMIFS([1]怪物表!$A:$A,[1]怪物表!$B:$B,C1196,[1]怪物表!$C:$C,D1196)</f>
        <v>1399102</v>
      </c>
      <c r="H1196" s="8" t="str">
        <f>IF(G1196="","",INDEX([1]怪物表!$C:$C,MATCH(G1196,[1]怪物表!$A:$A,0)))</f>
        <v>小狼</v>
      </c>
      <c r="I1196" s="4"/>
      <c r="J1196" s="4" t="str">
        <f>IF(I1196="","",INDEX([1]怪物阵型表!$B:$B,MATCH(I1196,[1]怪物阵型表!$A:$A,0)))</f>
        <v/>
      </c>
      <c r="K1196" s="4"/>
      <c r="L1196" s="4"/>
      <c r="M1196" s="4"/>
      <c r="N1196" s="4"/>
      <c r="O1196" s="4" t="str">
        <f>IF(N1196="","",INDEX([2]物品表!$B:$B,MATCH(N1196,[2]物品表!$A:$A,0)))</f>
        <v/>
      </c>
      <c r="P1196" s="4"/>
      <c r="Q1196" s="7" t="s">
        <v>31</v>
      </c>
      <c r="R1196" s="7" t="s">
        <v>29</v>
      </c>
      <c r="S1196" s="9">
        <f>INDEX('#怪物刷新配置索引'!$E:$E,MATCH(E1196&amp;"-"&amp;F1196,'#怪物刷新配置索引'!$D:$D,0),1)</f>
        <v>4</v>
      </c>
      <c r="T1196" s="4"/>
      <c r="U1196" s="9">
        <f>INDEX('#怪物刷新配置索引'!$F:$F,MATCH(E1196&amp;"-"&amp;F1196,'#怪物刷新配置索引'!$D:$D,0),1)</f>
        <v>6</v>
      </c>
      <c r="V1196" s="4" t="str">
        <f t="shared" si="159"/>
        <v/>
      </c>
      <c r="W1196" s="4"/>
      <c r="X1196" s="7"/>
      <c r="Y1196" s="4"/>
      <c r="Z1196" s="28"/>
      <c r="AA1196" s="77">
        <f>COUNTIF([3]经验升级表!$C:$C,"&lt;="&amp;SUMIFS($AB$4:AB1196,$C$4:C1196,C1196))</f>
        <v>0</v>
      </c>
      <c r="AB1196" s="77">
        <f>IFERROR(INDEX([1]怪物表!$U:$U,MATCH(G1196,[1]怪物表!$A:$A,0),1)*S1196/U1196,0)*AC1196</f>
        <v>0</v>
      </c>
      <c r="AC1196" s="77">
        <f t="shared" si="156"/>
        <v>30</v>
      </c>
      <c r="AD1196" s="77">
        <f>IFERROR(INDEX([1]怪物表!$J:$J,MATCH(G1196,[1]怪物表!$A:$A,0),1),0)*AE1196</f>
        <v>20</v>
      </c>
      <c r="AE1196" s="77">
        <f t="shared" si="157"/>
        <v>20</v>
      </c>
    </row>
    <row r="1197" spans="1:31" x14ac:dyDescent="0.45">
      <c r="A1197" s="4"/>
      <c r="B1197" s="7">
        <v>3991075</v>
      </c>
      <c r="C1197" s="6" t="s">
        <v>213</v>
      </c>
      <c r="D1197" s="4" t="s">
        <v>122</v>
      </c>
      <c r="E1197" s="4">
        <v>20</v>
      </c>
      <c r="F1197" s="4" t="s">
        <v>193</v>
      </c>
      <c r="G1197" s="4">
        <f>SUMIFS([1]怪物表!$A:$A,[1]怪物表!$B:$B,C1197,[1]怪物表!$C:$C,D1197)</f>
        <v>1399102</v>
      </c>
      <c r="H1197" s="8" t="str">
        <f>IF(G1197="","",INDEX([1]怪物表!$C:$C,MATCH(G1197,[1]怪物表!$A:$A,0)))</f>
        <v>小狼</v>
      </c>
      <c r="I1197" s="4"/>
      <c r="J1197" s="4" t="str">
        <f>IF(I1197="","",INDEX([1]怪物阵型表!$B:$B,MATCH(I1197,[1]怪物阵型表!$A:$A,0)))</f>
        <v/>
      </c>
      <c r="K1197" s="4"/>
      <c r="L1197" s="4"/>
      <c r="M1197" s="4"/>
      <c r="N1197" s="4"/>
      <c r="O1197" s="4" t="str">
        <f>IF(N1197="","",INDEX([2]物品表!$B:$B,MATCH(N1197,[2]物品表!$A:$A,0)))</f>
        <v/>
      </c>
      <c r="P1197" s="4"/>
      <c r="Q1197" s="7" t="s">
        <v>31</v>
      </c>
      <c r="R1197" s="7" t="s">
        <v>29</v>
      </c>
      <c r="S1197" s="9">
        <f>INDEX('#怪物刷新配置索引'!$E:$E,MATCH(E1197&amp;"-"&amp;F1197,'#怪物刷新配置索引'!$D:$D,0),1)</f>
        <v>4</v>
      </c>
      <c r="T1197" s="4"/>
      <c r="U1197" s="9">
        <f>INDEX('#怪物刷新配置索引'!$F:$F,MATCH(E1197&amp;"-"&amp;F1197,'#怪物刷新配置索引'!$D:$D,0),1)</f>
        <v>6</v>
      </c>
      <c r="V1197" s="7" t="str">
        <f t="shared" si="159"/>
        <v/>
      </c>
      <c r="W1197" s="4"/>
      <c r="X1197" s="4"/>
      <c r="Y1197" s="4"/>
      <c r="Z1197" s="28"/>
      <c r="AA1197" s="77">
        <f>COUNTIF([3]经验升级表!$C:$C,"&lt;="&amp;SUMIFS($AB$4:AB1197,$C$4:C1197,C1197))</f>
        <v>0</v>
      </c>
      <c r="AB1197" s="77">
        <f>IFERROR(INDEX([1]怪物表!$U:$U,MATCH(G1197,[1]怪物表!$A:$A,0),1)*S1197/U1197,0)*AC1197</f>
        <v>0</v>
      </c>
      <c r="AC1197" s="77">
        <f t="shared" ref="AC1197:AC1262" si="164">IFERROR(INDEX(_xlfn.TEXTSPLIT(F1197,"-"),1,2)-INDEX(_xlfn.TEXTSPLIT(F1197,"-"),1,1),1)</f>
        <v>30</v>
      </c>
      <c r="AD1197" s="77">
        <f>IFERROR(INDEX([1]怪物表!$J:$J,MATCH(G1197,[1]怪物表!$A:$A,0),1),0)*AE1197</f>
        <v>20</v>
      </c>
      <c r="AE1197" s="77">
        <f t="shared" ref="AE1197:AE1262" si="165">IFERROR(ROUNDUP(AC1197*S1197/U1197,),0)</f>
        <v>20</v>
      </c>
    </row>
    <row r="1198" spans="1:31" x14ac:dyDescent="0.45">
      <c r="A1198" s="4"/>
      <c r="B1198" s="7">
        <v>3991076</v>
      </c>
      <c r="C1198" s="6" t="s">
        <v>213</v>
      </c>
      <c r="D1198" s="4" t="s">
        <v>137</v>
      </c>
      <c r="E1198" s="4">
        <v>20</v>
      </c>
      <c r="F1198" s="4" t="s">
        <v>193</v>
      </c>
      <c r="G1198" s="4">
        <f>SUMIFS([1]怪物表!$A:$A,[1]怪物表!$B:$B,C1198,[1]怪物表!$C:$C,D1198)</f>
        <v>1399107</v>
      </c>
      <c r="H1198" s="8" t="str">
        <f>IF(G1198="","",INDEX([1]怪物表!$C:$C,MATCH(G1198,[1]怪物表!$A:$A,0)))</f>
        <v>鳄鱼</v>
      </c>
      <c r="I1198" s="4"/>
      <c r="J1198" s="4" t="str">
        <f>IF(I1198="","",INDEX([1]怪物阵型表!$B:$B,MATCH(I1198,[1]怪物阵型表!$A:$A,0)))</f>
        <v/>
      </c>
      <c r="K1198" s="4"/>
      <c r="L1198" s="4"/>
      <c r="M1198" s="4"/>
      <c r="N1198" s="4"/>
      <c r="O1198" s="4" t="str">
        <f>IF(N1198="","",INDEX([2]物品表!$B:$B,MATCH(N1198,[2]物品表!$A:$A,0)))</f>
        <v/>
      </c>
      <c r="P1198" s="4"/>
      <c r="Q1198" s="7" t="s">
        <v>31</v>
      </c>
      <c r="R1198" s="7" t="s">
        <v>29</v>
      </c>
      <c r="S1198" s="9">
        <f>INDEX('#怪物刷新配置索引'!$E:$E,MATCH(E1198&amp;"-"&amp;F1198,'#怪物刷新配置索引'!$D:$D,0),1)</f>
        <v>4</v>
      </c>
      <c r="T1198" s="4"/>
      <c r="U1198" s="9">
        <f>INDEX('#怪物刷新配置索引'!$F:$F,MATCH(E1198&amp;"-"&amp;F1198,'#怪物刷新配置索引'!$D:$D,0),1)</f>
        <v>6</v>
      </c>
      <c r="V1198" s="4" t="str">
        <f t="shared" si="159"/>
        <v/>
      </c>
      <c r="W1198" s="4"/>
      <c r="X1198" s="7"/>
      <c r="Y1198" s="7"/>
      <c r="Z1198" s="28"/>
      <c r="AA1198" s="77">
        <f>COUNTIF([3]经验升级表!$C:$C,"&lt;="&amp;SUMIFS($AB$4:AB1198,$C$4:C1198,C1198))</f>
        <v>0</v>
      </c>
      <c r="AB1198" s="77">
        <f>IFERROR(INDEX([1]怪物表!$U:$U,MATCH(G1198,[1]怪物表!$A:$A,0),1)*S1198/U1198,0)*AC1198</f>
        <v>0</v>
      </c>
      <c r="AC1198" s="77">
        <f t="shared" si="164"/>
        <v>30</v>
      </c>
      <c r="AD1198" s="77">
        <f>IFERROR(INDEX([1]怪物表!$J:$J,MATCH(G1198,[1]怪物表!$A:$A,0),1),0)*AE1198</f>
        <v>20</v>
      </c>
      <c r="AE1198" s="77">
        <f t="shared" si="165"/>
        <v>20</v>
      </c>
    </row>
    <row r="1199" spans="1:31" x14ac:dyDescent="0.45">
      <c r="A1199" s="4"/>
      <c r="B1199" s="7">
        <v>3991077</v>
      </c>
      <c r="C1199" s="6" t="s">
        <v>213</v>
      </c>
      <c r="D1199" s="4" t="s">
        <v>137</v>
      </c>
      <c r="E1199" s="4">
        <v>20</v>
      </c>
      <c r="F1199" s="4" t="s">
        <v>193</v>
      </c>
      <c r="G1199" s="4">
        <f>SUMIFS([1]怪物表!$A:$A,[1]怪物表!$B:$B,C1199,[1]怪物表!$C:$C,D1199)</f>
        <v>1399107</v>
      </c>
      <c r="H1199" s="8" t="str">
        <f>IF(G1199="","",INDEX([1]怪物表!$C:$C,MATCH(G1199,[1]怪物表!$A:$A,0)))</f>
        <v>鳄鱼</v>
      </c>
      <c r="I1199" s="4"/>
      <c r="J1199" s="4" t="str">
        <f>IF(I1199="","",INDEX([1]怪物阵型表!$B:$B,MATCH(I1199,[1]怪物阵型表!$A:$A,0)))</f>
        <v/>
      </c>
      <c r="K1199" s="4"/>
      <c r="L1199" s="4"/>
      <c r="M1199" s="4"/>
      <c r="N1199" s="4"/>
      <c r="O1199" s="4" t="str">
        <f>IF(N1199="","",INDEX([2]物品表!$B:$B,MATCH(N1199,[2]物品表!$A:$A,0)))</f>
        <v/>
      </c>
      <c r="P1199" s="4"/>
      <c r="Q1199" s="7" t="s">
        <v>31</v>
      </c>
      <c r="R1199" s="7" t="s">
        <v>29</v>
      </c>
      <c r="S1199" s="9">
        <f>INDEX('#怪物刷新配置索引'!$E:$E,MATCH(E1199&amp;"-"&amp;F1199,'#怪物刷新配置索引'!$D:$D,0),1)</f>
        <v>4</v>
      </c>
      <c r="T1199" s="4"/>
      <c r="U1199" s="9">
        <f>INDEX('#怪物刷新配置索引'!$F:$F,MATCH(E1199&amp;"-"&amp;F1199,'#怪物刷新配置索引'!$D:$D,0),1)</f>
        <v>6</v>
      </c>
      <c r="V1199" s="4" t="str">
        <f t="shared" si="159"/>
        <v/>
      </c>
      <c r="W1199" s="4"/>
      <c r="X1199" s="7"/>
      <c r="Y1199" s="7"/>
      <c r="Z1199" s="28"/>
      <c r="AA1199" s="77">
        <f>COUNTIF([3]经验升级表!$C:$C,"&lt;="&amp;SUMIFS($AB$4:AB1199,$C$4:C1199,C1199))</f>
        <v>0</v>
      </c>
      <c r="AB1199" s="77">
        <f>IFERROR(INDEX([1]怪物表!$U:$U,MATCH(G1199,[1]怪物表!$A:$A,0),1)*S1199/U1199,0)*AC1199</f>
        <v>0</v>
      </c>
      <c r="AC1199" s="77">
        <f t="shared" si="164"/>
        <v>30</v>
      </c>
      <c r="AD1199" s="77">
        <f>IFERROR(INDEX([1]怪物表!$J:$J,MATCH(G1199,[1]怪物表!$A:$A,0),1),0)*AE1199</f>
        <v>20</v>
      </c>
      <c r="AE1199" s="77">
        <f t="shared" si="165"/>
        <v>20</v>
      </c>
    </row>
    <row r="1200" spans="1:31" x14ac:dyDescent="0.45">
      <c r="A1200" s="4"/>
      <c r="B1200" s="7">
        <v>3991078</v>
      </c>
      <c r="C1200" s="6" t="s">
        <v>213</v>
      </c>
      <c r="D1200" s="4" t="s">
        <v>123</v>
      </c>
      <c r="E1200" s="4">
        <v>20</v>
      </c>
      <c r="F1200" s="4" t="s">
        <v>193</v>
      </c>
      <c r="G1200" s="4">
        <f>SUMIFS([1]怪物表!$A:$A,[1]怪物表!$B:$B,C1200,[1]怪物表!$C:$C,D1200)</f>
        <v>1399105</v>
      </c>
      <c r="H1200" s="8" t="str">
        <f>IF(G1200="","",INDEX([1]怪物表!$C:$C,MATCH(G1200,[1]怪物表!$A:$A,0)))</f>
        <v>弓兵1</v>
      </c>
      <c r="I1200" s="4"/>
      <c r="J1200" s="4" t="str">
        <f>IF(I1200="","",INDEX([1]怪物阵型表!$B:$B,MATCH(I1200,[1]怪物阵型表!$A:$A,0)))</f>
        <v/>
      </c>
      <c r="K1200" s="4"/>
      <c r="L1200" s="4"/>
      <c r="M1200" s="4"/>
      <c r="N1200" s="4"/>
      <c r="O1200" s="4" t="str">
        <f>IF(N1200="","",INDEX([2]物品表!$B:$B,MATCH(N1200,[2]物品表!$A:$A,0)))</f>
        <v/>
      </c>
      <c r="P1200" s="4"/>
      <c r="Q1200" s="7" t="s">
        <v>31</v>
      </c>
      <c r="R1200" s="7" t="s">
        <v>29</v>
      </c>
      <c r="S1200" s="9">
        <f>INDEX('#怪物刷新配置索引'!$E:$E,MATCH(E1200&amp;"-"&amp;F1200,'#怪物刷新配置索引'!$D:$D,0),1)</f>
        <v>4</v>
      </c>
      <c r="T1200" s="4"/>
      <c r="U1200" s="9">
        <f>INDEX('#怪物刷新配置索引'!$F:$F,MATCH(E1200&amp;"-"&amp;F1200,'#怪物刷新配置索引'!$D:$D,0),1)</f>
        <v>6</v>
      </c>
      <c r="V1200" s="4" t="str">
        <f t="shared" si="159"/>
        <v/>
      </c>
      <c r="W1200" s="4"/>
      <c r="X1200" s="4"/>
      <c r="Y1200" s="4"/>
      <c r="Z1200" s="28"/>
      <c r="AA1200" s="77">
        <f>COUNTIF([3]经验升级表!$C:$C,"&lt;="&amp;SUMIFS($AB$4:AB1200,$C$4:C1200,C1200))</f>
        <v>0</v>
      </c>
      <c r="AB1200" s="77">
        <f>IFERROR(INDEX([1]怪物表!$U:$U,MATCH(G1200,[1]怪物表!$A:$A,0),1)*S1200/U1200,0)*AC1200</f>
        <v>0</v>
      </c>
      <c r="AC1200" s="77">
        <f t="shared" si="164"/>
        <v>30</v>
      </c>
      <c r="AD1200" s="77">
        <f>IFERROR(INDEX([1]怪物表!$J:$J,MATCH(G1200,[1]怪物表!$A:$A,0),1),0)*AE1200</f>
        <v>20</v>
      </c>
      <c r="AE1200" s="77">
        <f t="shared" si="165"/>
        <v>20</v>
      </c>
    </row>
    <row r="1201" spans="1:31" x14ac:dyDescent="0.45">
      <c r="A1201" s="4"/>
      <c r="B1201" s="7">
        <v>3991079</v>
      </c>
      <c r="C1201" s="6" t="s">
        <v>213</v>
      </c>
      <c r="D1201" s="4"/>
      <c r="E1201" s="7"/>
      <c r="F1201" s="4">
        <v>510</v>
      </c>
      <c r="G1201" s="4" t="str">
        <f>IF(I1201="",SUMIFS([1]怪物表!$A:$A,[1]怪物表!$B:$B,C1201,[1]怪物表!$C:$C,D1201),"")</f>
        <v/>
      </c>
      <c r="H1201" s="8" t="str">
        <f>IF(G1201="","",INDEX([1]怪物表!$C:$C,MATCH(G1201,[1]怪物表!$A:$A,0)))</f>
        <v/>
      </c>
      <c r="I1201" s="4">
        <v>399101</v>
      </c>
      <c r="J1201" s="4" t="str">
        <f>IF(I1201="","",INDEX([1]怪物阵型表!$B:$B,MATCH(I1201,[1]怪物阵型表!$A:$A,0)))</f>
        <v>直线防御阵型</v>
      </c>
      <c r="K1201" s="4"/>
      <c r="L1201" s="4"/>
      <c r="M1201" s="4"/>
      <c r="N1201" s="4"/>
      <c r="O1201" s="4" t="str">
        <f>IF(N1201="","",INDEX([2]物品表!$B:$B,MATCH(N1201,[2]物品表!$A:$A,0)))</f>
        <v/>
      </c>
      <c r="P1201" s="4"/>
      <c r="Q1201" s="7" t="s">
        <v>109</v>
      </c>
      <c r="R1201" s="7" t="s">
        <v>29</v>
      </c>
      <c r="S1201" s="9">
        <v>1</v>
      </c>
      <c r="T1201" s="4"/>
      <c r="U1201" s="9">
        <v>0</v>
      </c>
      <c r="V1201" s="4" t="str">
        <f t="shared" ref="V1201" si="166">IF(W1201=1,"TID_Survivor_Notice_Occur_2",IF(W1201=2,"TID_Survivor_Notice_Occur_1",""))</f>
        <v>TID_Survivor_Notice_Occur_2</v>
      </c>
      <c r="W1201" s="4">
        <v>1</v>
      </c>
      <c r="X1201" s="4"/>
      <c r="Y1201" s="4"/>
      <c r="Z1201" s="28"/>
      <c r="AA1201" s="77">
        <f>COUNTIF([3]经验升级表!$C:$C,"&lt;="&amp;SUMIFS($AB$4:AB1201,$C$4:C1201,C1201))</f>
        <v>0</v>
      </c>
      <c r="AB1201" s="77">
        <f>IFERROR(INDEX([1]怪物表!$U:$U,MATCH(G1201,[1]怪物表!$A:$A,0),1)*S1201/U1201,0)*AC1201</f>
        <v>0</v>
      </c>
      <c r="AC1201" s="77">
        <f t="shared" si="164"/>
        <v>1</v>
      </c>
      <c r="AD1201" s="77">
        <f>IFERROR(INDEX([1]怪物表!$J:$J,MATCH(G1201,[1]怪物表!$A:$A,0),1),0)*AE1201</f>
        <v>0</v>
      </c>
      <c r="AE1201" s="77">
        <f t="shared" si="165"/>
        <v>0</v>
      </c>
    </row>
    <row r="1202" spans="1:31" x14ac:dyDescent="0.45">
      <c r="A1202" s="4"/>
      <c r="B1202" s="7">
        <v>3991080</v>
      </c>
      <c r="C1202" s="6" t="s">
        <v>213</v>
      </c>
      <c r="D1202" s="4"/>
      <c r="E1202" s="7"/>
      <c r="F1202" s="4">
        <v>520</v>
      </c>
      <c r="G1202" s="4" t="str">
        <f>IF(I1202="",SUMIFS([1]怪物表!$A:$A,[1]怪物表!$B:$B,C1202,[1]怪物表!$C:$C,D1202),"")</f>
        <v/>
      </c>
      <c r="H1202" s="8" t="str">
        <f>IF(G1202="","",INDEX([1]怪物表!$C:$C,MATCH(G1202,[1]怪物表!$A:$A,0)))</f>
        <v/>
      </c>
      <c r="I1202" s="4">
        <v>399104</v>
      </c>
      <c r="J1202" s="4" t="str">
        <f>IF(I1202="","",INDEX([1]怪物阵型表!$B:$B,MATCH(I1202,[1]怪物阵型表!$A:$A,0)))</f>
        <v>直线防御阵型</v>
      </c>
      <c r="K1202" s="4"/>
      <c r="L1202" s="4"/>
      <c r="M1202" s="4"/>
      <c r="N1202" s="4"/>
      <c r="O1202" s="4" t="str">
        <f>IF(N1202="","",INDEX([2]物品表!$B:$B,MATCH(N1202,[2]物品表!$A:$A,0)))</f>
        <v/>
      </c>
      <c r="P1202" s="4"/>
      <c r="Q1202" s="7" t="s">
        <v>109</v>
      </c>
      <c r="R1202" s="7" t="s">
        <v>29</v>
      </c>
      <c r="S1202" s="9">
        <v>1</v>
      </c>
      <c r="T1202" s="4"/>
      <c r="U1202" s="9">
        <v>0</v>
      </c>
      <c r="V1202" s="4" t="str">
        <f t="shared" ref="V1202" si="167">IF(W1202=1,"TID_Survivor_Notice_Occur_2",IF(W1202=2,"TID_Survivor_Notice_Occur_1",""))</f>
        <v/>
      </c>
      <c r="W1202" s="4"/>
      <c r="X1202" s="4"/>
      <c r="Y1202" s="4"/>
      <c r="Z1202" s="28"/>
      <c r="AA1202" s="77">
        <f>COUNTIF([3]经验升级表!$C:$C,"&lt;="&amp;SUMIFS($AB$4:AB1202,$C$4:C1202,C1202))</f>
        <v>0</v>
      </c>
      <c r="AB1202" s="77">
        <f>IFERROR(INDEX([1]怪物表!$U:$U,MATCH(G1202,[1]怪物表!$A:$A,0),1)*S1202/U1202,0)*AC1202</f>
        <v>0</v>
      </c>
      <c r="AC1202" s="77">
        <f t="shared" si="164"/>
        <v>1</v>
      </c>
      <c r="AD1202" s="77">
        <f>IFERROR(INDEX([1]怪物表!$J:$J,MATCH(G1202,[1]怪物表!$A:$A,0),1),0)*AE1202</f>
        <v>0</v>
      </c>
      <c r="AE1202" s="77">
        <f t="shared" si="165"/>
        <v>0</v>
      </c>
    </row>
    <row r="1203" spans="1:31" x14ac:dyDescent="0.45">
      <c r="A1203" s="4"/>
      <c r="B1203" s="7">
        <v>3991081</v>
      </c>
      <c r="C1203" s="6" t="s">
        <v>213</v>
      </c>
      <c r="D1203" s="4" t="s">
        <v>124</v>
      </c>
      <c r="E1203" s="7">
        <v>60</v>
      </c>
      <c r="F1203" s="4" t="s">
        <v>195</v>
      </c>
      <c r="G1203" s="4">
        <f>SUMIFS([1]怪物表!$A:$A,[1]怪物表!$B:$B,C1203,[1]怪物表!$C:$C,D1203)</f>
        <v>1399103</v>
      </c>
      <c r="H1203" s="8" t="str">
        <f>IF(G1203="","",INDEX([1]怪物表!$C:$C,MATCH(G1203,[1]怪物表!$A:$A,0)))</f>
        <v>鹰</v>
      </c>
      <c r="I1203" s="4"/>
      <c r="J1203" s="4" t="str">
        <f>IF(I1203="","",INDEX([1]怪物阵型表!$B:$B,MATCH(I1203,[1]怪物阵型表!$A:$A,0)))</f>
        <v/>
      </c>
      <c r="K1203" s="4"/>
      <c r="L1203" s="4"/>
      <c r="M1203" s="4"/>
      <c r="N1203" s="4"/>
      <c r="O1203" s="4" t="str">
        <f>IF(N1203="","",INDEX([2]物品表!$B:$B,MATCH(N1203,[2]物品表!$A:$A,0)))</f>
        <v/>
      </c>
      <c r="P1203" s="4"/>
      <c r="Q1203" s="7" t="s">
        <v>31</v>
      </c>
      <c r="R1203" s="7" t="s">
        <v>29</v>
      </c>
      <c r="S1203" s="9">
        <f>INDEX('#怪物刷新配置索引'!$E:$E,MATCH(E1203&amp;"-"&amp;F1203,'#怪物刷新配置索引'!$D:$D,0),1)</f>
        <v>4</v>
      </c>
      <c r="T1203" s="4"/>
      <c r="U1203" s="9">
        <f>INDEX('#怪物刷新配置索引'!$F:$F,MATCH(E1203&amp;"-"&amp;F1203,'#怪物刷新配置索引'!$D:$D,0),1)</f>
        <v>2</v>
      </c>
      <c r="V1203" s="7" t="str">
        <f t="shared" si="159"/>
        <v/>
      </c>
      <c r="W1203" s="4"/>
      <c r="X1203" s="4"/>
      <c r="Y1203" s="4"/>
      <c r="Z1203" s="28"/>
      <c r="AA1203" s="77">
        <f>COUNTIF([3]经验升级表!$C:$C,"&lt;="&amp;SUMIFS($AB$4:AB1203,$C$4:C1203,C1203))</f>
        <v>0</v>
      </c>
      <c r="AB1203" s="77">
        <f>IFERROR(INDEX([1]怪物表!$U:$U,MATCH(G1203,[1]怪物表!$A:$A,0),1)*S1203/U1203,0)*AC1203</f>
        <v>0</v>
      </c>
      <c r="AC1203" s="77">
        <f t="shared" si="164"/>
        <v>30</v>
      </c>
      <c r="AD1203" s="77">
        <f>IFERROR(INDEX([1]怪物表!$J:$J,MATCH(G1203,[1]怪物表!$A:$A,0),1),0)*AE1203</f>
        <v>60</v>
      </c>
      <c r="AE1203" s="77">
        <f t="shared" si="165"/>
        <v>60</v>
      </c>
    </row>
    <row r="1204" spans="1:31" x14ac:dyDescent="0.45">
      <c r="A1204" s="4"/>
      <c r="B1204" s="7">
        <v>3991082</v>
      </c>
      <c r="C1204" s="6" t="s">
        <v>213</v>
      </c>
      <c r="D1204" s="4" t="s">
        <v>137</v>
      </c>
      <c r="E1204" s="7">
        <v>40</v>
      </c>
      <c r="F1204" s="4" t="s">
        <v>195</v>
      </c>
      <c r="G1204" s="4">
        <f>SUMIFS([1]怪物表!$A:$A,[1]怪物表!$B:$B,C1204,[1]怪物表!$C:$C,D1204)</f>
        <v>1399107</v>
      </c>
      <c r="H1204" s="8" t="str">
        <f>IF(G1204="","",INDEX([1]怪物表!$C:$C,MATCH(G1204,[1]怪物表!$A:$A,0)))</f>
        <v>鳄鱼</v>
      </c>
      <c r="I1204" s="4"/>
      <c r="J1204" s="4" t="str">
        <f>IF(I1204="","",INDEX([1]怪物阵型表!$B:$B,MATCH(I1204,[1]怪物阵型表!$A:$A,0)))</f>
        <v/>
      </c>
      <c r="K1204" s="4"/>
      <c r="L1204" s="4"/>
      <c r="M1204" s="4"/>
      <c r="N1204" s="4"/>
      <c r="O1204" s="4" t="str">
        <f>IF(N1204="","",INDEX([2]物品表!$B:$B,MATCH(N1204,[2]物品表!$A:$A,0)))</f>
        <v/>
      </c>
      <c r="P1204" s="4"/>
      <c r="Q1204" s="7" t="s">
        <v>31</v>
      </c>
      <c r="R1204" s="7" t="s">
        <v>29</v>
      </c>
      <c r="S1204" s="9">
        <f>INDEX('#怪物刷新配置索引'!$E:$E,MATCH(E1204&amp;"-"&amp;F1204,'#怪物刷新配置索引'!$D:$D,0),1)</f>
        <v>4</v>
      </c>
      <c r="T1204" s="4"/>
      <c r="U1204" s="9">
        <f>INDEX('#怪物刷新配置索引'!$F:$F,MATCH(E1204&amp;"-"&amp;F1204,'#怪物刷新配置索引'!$D:$D,0),1)</f>
        <v>3</v>
      </c>
      <c r="V1204" s="4" t="str">
        <f t="shared" si="159"/>
        <v/>
      </c>
      <c r="W1204" s="4"/>
      <c r="X1204" s="4"/>
      <c r="Y1204" s="4"/>
      <c r="Z1204" s="28"/>
      <c r="AA1204" s="77">
        <f>COUNTIF([3]经验升级表!$C:$C,"&lt;="&amp;SUMIFS($AB$4:AB1204,$C$4:C1204,C1204))</f>
        <v>0</v>
      </c>
      <c r="AB1204" s="77">
        <f>IFERROR(INDEX([1]怪物表!$U:$U,MATCH(G1204,[1]怪物表!$A:$A,0),1)*S1204/U1204,0)*AC1204</f>
        <v>0</v>
      </c>
      <c r="AC1204" s="77">
        <f t="shared" si="164"/>
        <v>30</v>
      </c>
      <c r="AD1204" s="77">
        <f>IFERROR(INDEX([1]怪物表!$J:$J,MATCH(G1204,[1]怪物表!$A:$A,0),1),0)*AE1204</f>
        <v>40</v>
      </c>
      <c r="AE1204" s="77">
        <f t="shared" si="165"/>
        <v>40</v>
      </c>
    </row>
    <row r="1205" spans="1:31" x14ac:dyDescent="0.45">
      <c r="A1205" s="4"/>
      <c r="B1205" s="7">
        <v>3991083</v>
      </c>
      <c r="C1205" s="6" t="s">
        <v>213</v>
      </c>
      <c r="D1205" s="4" t="s">
        <v>137</v>
      </c>
      <c r="E1205" s="7">
        <v>40</v>
      </c>
      <c r="F1205" s="4" t="s">
        <v>195</v>
      </c>
      <c r="G1205" s="4">
        <f>SUMIFS([1]怪物表!$A:$A,[1]怪物表!$B:$B,C1205,[1]怪物表!$C:$C,D1205)</f>
        <v>1399107</v>
      </c>
      <c r="H1205" s="8" t="str">
        <f>IF(G1205="","",INDEX([1]怪物表!$C:$C,MATCH(G1205,[1]怪物表!$A:$A,0)))</f>
        <v>鳄鱼</v>
      </c>
      <c r="I1205" s="4"/>
      <c r="J1205" s="4" t="str">
        <f>IF(I1205="","",INDEX([1]怪物阵型表!$B:$B,MATCH(I1205,[1]怪物阵型表!$A:$A,0)))</f>
        <v/>
      </c>
      <c r="K1205" s="4"/>
      <c r="L1205" s="4"/>
      <c r="M1205" s="4"/>
      <c r="N1205" s="4"/>
      <c r="O1205" s="4" t="str">
        <f>IF(N1205="","",INDEX([2]物品表!$B:$B,MATCH(N1205,[2]物品表!$A:$A,0)))</f>
        <v/>
      </c>
      <c r="P1205" s="4"/>
      <c r="Q1205" s="7" t="s">
        <v>31</v>
      </c>
      <c r="R1205" s="7" t="s">
        <v>29</v>
      </c>
      <c r="S1205" s="9">
        <f>INDEX('#怪物刷新配置索引'!$E:$E,MATCH(E1205&amp;"-"&amp;F1205,'#怪物刷新配置索引'!$D:$D,0),1)</f>
        <v>4</v>
      </c>
      <c r="T1205" s="4"/>
      <c r="U1205" s="9">
        <f>INDEX('#怪物刷新配置索引'!$F:$F,MATCH(E1205&amp;"-"&amp;F1205,'#怪物刷新配置索引'!$D:$D,0),1)</f>
        <v>3</v>
      </c>
      <c r="V1205" s="4" t="str">
        <f t="shared" si="159"/>
        <v/>
      </c>
      <c r="W1205" s="4"/>
      <c r="X1205" s="7"/>
      <c r="Y1205" s="7"/>
      <c r="Z1205" s="28"/>
      <c r="AA1205" s="77">
        <f>COUNTIF([3]经验升级表!$C:$C,"&lt;="&amp;SUMIFS($AB$4:AB1205,$C$4:C1205,C1205))</f>
        <v>0</v>
      </c>
      <c r="AB1205" s="77">
        <f>IFERROR(INDEX([1]怪物表!$U:$U,MATCH(G1205,[1]怪物表!$A:$A,0),1)*S1205/U1205,0)*AC1205</f>
        <v>0</v>
      </c>
      <c r="AC1205" s="77">
        <f t="shared" si="164"/>
        <v>30</v>
      </c>
      <c r="AD1205" s="77">
        <f>IFERROR(INDEX([1]怪物表!$J:$J,MATCH(G1205,[1]怪物表!$A:$A,0),1),0)*AE1205</f>
        <v>40</v>
      </c>
      <c r="AE1205" s="77">
        <f t="shared" si="165"/>
        <v>40</v>
      </c>
    </row>
    <row r="1206" spans="1:31" x14ac:dyDescent="0.45">
      <c r="A1206" s="4"/>
      <c r="B1206" s="7">
        <v>3991084</v>
      </c>
      <c r="C1206" s="6" t="s">
        <v>213</v>
      </c>
      <c r="D1206" s="4" t="s">
        <v>136</v>
      </c>
      <c r="E1206" s="4">
        <v>20</v>
      </c>
      <c r="F1206" s="4" t="s">
        <v>195</v>
      </c>
      <c r="G1206" s="4">
        <f>SUMIFS([1]怪物表!$A:$A,[1]怪物表!$B:$B,C1206,[1]怪物表!$C:$C,D1206)</f>
        <v>1399106</v>
      </c>
      <c r="H1206" s="8" t="str">
        <f>IF(G1206="","",INDEX([1]怪物表!$C:$C,MATCH(G1206,[1]怪物表!$A:$A,0)))</f>
        <v>弓兵2</v>
      </c>
      <c r="I1206" s="4"/>
      <c r="J1206" s="4" t="str">
        <f>IF(I1206="","",INDEX([1]怪物阵型表!$B:$B,MATCH(I1206,[1]怪物阵型表!$A:$A,0)))</f>
        <v/>
      </c>
      <c r="K1206" s="4"/>
      <c r="L1206" s="4"/>
      <c r="M1206" s="4"/>
      <c r="N1206" s="4"/>
      <c r="O1206" s="4" t="str">
        <f>IF(N1206="","",INDEX([2]物品表!$B:$B,MATCH(N1206,[2]物品表!$A:$A,0)))</f>
        <v/>
      </c>
      <c r="P1206" s="4"/>
      <c r="Q1206" s="7" t="s">
        <v>31</v>
      </c>
      <c r="R1206" s="7" t="s">
        <v>29</v>
      </c>
      <c r="S1206" s="9">
        <f>INDEX('#怪物刷新配置索引'!$E:$E,MATCH(E1206&amp;"-"&amp;F1206,'#怪物刷新配置索引'!$D:$D,0),1)</f>
        <v>4</v>
      </c>
      <c r="T1206" s="4"/>
      <c r="U1206" s="9">
        <f>INDEX('#怪物刷新配置索引'!$F:$F,MATCH(E1206&amp;"-"&amp;F1206,'#怪物刷新配置索引'!$D:$D,0),1)</f>
        <v>6</v>
      </c>
      <c r="V1206" s="4" t="str">
        <f t="shared" si="159"/>
        <v/>
      </c>
      <c r="W1206" s="4"/>
      <c r="X1206" s="4"/>
      <c r="Y1206" s="4"/>
      <c r="Z1206" s="28"/>
      <c r="AA1206" s="77">
        <f>COUNTIF([3]经验升级表!$C:$C,"&lt;="&amp;SUMIFS($AB$4:AB1206,$C$4:C1206,C1206))</f>
        <v>0</v>
      </c>
      <c r="AB1206" s="77">
        <f>IFERROR(INDEX([1]怪物表!$U:$U,MATCH(G1206,[1]怪物表!$A:$A,0),1)*S1206/U1206,0)*AC1206</f>
        <v>0</v>
      </c>
      <c r="AC1206" s="77">
        <f t="shared" si="164"/>
        <v>30</v>
      </c>
      <c r="AD1206" s="77">
        <f>IFERROR(INDEX([1]怪物表!$J:$J,MATCH(G1206,[1]怪物表!$A:$A,0),1),0)*AE1206</f>
        <v>20</v>
      </c>
      <c r="AE1206" s="77">
        <f t="shared" si="165"/>
        <v>20</v>
      </c>
    </row>
    <row r="1207" spans="1:31" s="46" customFormat="1" x14ac:dyDescent="0.45">
      <c r="A1207" s="20"/>
      <c r="B1207" s="21">
        <v>3991085</v>
      </c>
      <c r="C1207" s="22" t="s">
        <v>213</v>
      </c>
      <c r="D1207" s="20" t="s">
        <v>144</v>
      </c>
      <c r="E1207" s="21"/>
      <c r="F1207" s="20">
        <v>540</v>
      </c>
      <c r="G1207" s="20">
        <f>IF(I1207="",SUMIFS([1]怪物表!$A:$A,[1]怪物表!$B:$B,C1207,[1]怪物表!$C:$C,D1207),"")</f>
        <v>1399109</v>
      </c>
      <c r="H1207" s="23" t="str">
        <f>IF(G1207="","",INDEX([1]怪物表!$C:$C,MATCH(G1207,[1]怪物表!$A:$A,0)))</f>
        <v>大象</v>
      </c>
      <c r="I1207" s="20" t="s">
        <v>54</v>
      </c>
      <c r="J1207" s="20" t="str">
        <f>IF(I1207="","",INDEX([1]怪物阵型表!$B:$B,MATCH(I1207,[1]怪物阵型表!$A:$A,0)))</f>
        <v/>
      </c>
      <c r="K1207" s="20"/>
      <c r="L1207" s="20"/>
      <c r="M1207" s="20"/>
      <c r="N1207" s="20"/>
      <c r="O1207" s="20" t="str">
        <f>IF(N1207="","",INDEX([2]物品表!$B:$B,MATCH(N1207,[2]物品表!$A:$A,0)))</f>
        <v/>
      </c>
      <c r="P1207" s="20"/>
      <c r="Q1207" s="21" t="s">
        <v>120</v>
      </c>
      <c r="R1207" s="21" t="s">
        <v>29</v>
      </c>
      <c r="S1207" s="24">
        <v>1</v>
      </c>
      <c r="T1207" s="20"/>
      <c r="U1207" s="24">
        <v>0</v>
      </c>
      <c r="V1207" s="20" t="str">
        <f>IF(W1207=1,"TID_Survivor_Notice_Occur_2",IF(W1207=2,"TID_Survivor_Notice_Occur_1",""))</f>
        <v/>
      </c>
      <c r="W1207" s="20"/>
      <c r="X1207" s="20"/>
      <c r="Y1207" s="20"/>
      <c r="Z1207" s="79"/>
      <c r="AA1207" s="79">
        <f>COUNTIF([3]经验升级表!$C:$C,"&lt;="&amp;SUMIFS($AB$4:AB1207,$C$4:C1207,C1207))</f>
        <v>0</v>
      </c>
      <c r="AB1207" s="79">
        <f>IFERROR(INDEX([1]怪物表!$U:$U,MATCH(G1207,[1]怪物表!$A:$A,0),1)*S1207/U1207,0)*AC1207</f>
        <v>0</v>
      </c>
      <c r="AC1207" s="79">
        <f t="shared" si="164"/>
        <v>1</v>
      </c>
      <c r="AD1207" s="79">
        <f>IFERROR(INDEX([1]怪物表!$J:$J,MATCH(G1207,[1]怪物表!$A:$A,0),1),0)*AE1207</f>
        <v>0</v>
      </c>
      <c r="AE1207" s="79">
        <f t="shared" si="165"/>
        <v>0</v>
      </c>
    </row>
    <row r="1208" spans="1:31" x14ac:dyDescent="0.45">
      <c r="A1208" s="4"/>
      <c r="B1208" s="7">
        <v>3991086</v>
      </c>
      <c r="C1208" s="6" t="s">
        <v>213</v>
      </c>
      <c r="D1208" s="4"/>
      <c r="E1208" s="7"/>
      <c r="F1208" s="4">
        <v>540</v>
      </c>
      <c r="G1208" s="4"/>
      <c r="H1208" s="8"/>
      <c r="I1208" s="4"/>
      <c r="J1208" s="4" t="str">
        <f>IF(I1208="","",INDEX([1]怪物阵型表!$B:$B,MATCH(I1208,[1]怪物阵型表!$A:$A,0)))</f>
        <v/>
      </c>
      <c r="K1208" s="4">
        <v>399112</v>
      </c>
      <c r="L1208" s="25" t="str" cm="1">
        <f t="array" ref="L1208">INDEX(怪物链表!A:C,MATCH(怪物刷新表!K1208&amp;C1208,怪物链表!A:A&amp;怪物链表!C:C,),2)</f>
        <v>骤变_中级_100</v>
      </c>
      <c r="M1208" s="4" t="str" cm="1">
        <f t="array" ref="M1208">INDEX(怪物链表!A:D,MATCH(怪物刷新表!L1208&amp;K1208,怪物链表!B:B&amp;怪物链表!A:A,),4)</f>
        <v>540-570</v>
      </c>
      <c r="N1208" s="4"/>
      <c r="O1208" s="4" t="str">
        <f>IF(N1208="","",INDEX([2]物品表!$B:$B,MATCH(N1208,[2]物品表!$A:$A,0)))</f>
        <v/>
      </c>
      <c r="P1208" s="4"/>
      <c r="Q1208" s="7" t="s">
        <v>120</v>
      </c>
      <c r="R1208" s="7" t="s">
        <v>29</v>
      </c>
      <c r="S1208" s="9">
        <v>1</v>
      </c>
      <c r="T1208" s="4"/>
      <c r="U1208" s="9">
        <v>0</v>
      </c>
      <c r="V1208" s="4" t="str">
        <f t="shared" ref="V1208:V1209" si="168">IF(W1208=1,"TID_Survivor_Notice_Occur_2",IF(W1208=2,"TID_Survivor_Notice_Occur_1",""))</f>
        <v/>
      </c>
      <c r="W1208" s="4"/>
      <c r="X1208" s="4"/>
      <c r="Y1208" s="4"/>
      <c r="Z1208" s="28"/>
      <c r="AA1208" s="77">
        <f>COUNTIF([3]经验升级表!$C:$C,"&lt;="&amp;SUMIFS($AB$4:AB1208,$C$4:C1208,C1208))</f>
        <v>0</v>
      </c>
      <c r="AB1208" s="77">
        <f>IFERROR(INDEX([1]怪物表!$U:$U,MATCH(G1208,[1]怪物表!$A:$A,0),1)*S1208/U1208,0)*AC1208</f>
        <v>0</v>
      </c>
      <c r="AC1208" s="77">
        <f t="shared" si="164"/>
        <v>1</v>
      </c>
      <c r="AD1208" s="77">
        <f>IFERROR(INDEX([1]怪物表!$J:$J,MATCH(G1208,[1]怪物表!$A:$A,0),1),0)*AE1208</f>
        <v>0</v>
      </c>
      <c r="AE1208" s="77">
        <f t="shared" si="165"/>
        <v>0</v>
      </c>
    </row>
    <row r="1209" spans="1:31" x14ac:dyDescent="0.45">
      <c r="A1209" s="4"/>
      <c r="B1209" s="7">
        <v>3991087</v>
      </c>
      <c r="C1209" s="6" t="s">
        <v>213</v>
      </c>
      <c r="D1209" s="4"/>
      <c r="E1209" s="7"/>
      <c r="F1209" s="4">
        <v>540</v>
      </c>
      <c r="G1209" s="4"/>
      <c r="H1209" s="8"/>
      <c r="I1209" s="4"/>
      <c r="J1209" s="4" t="str">
        <f>IF(I1209="","",INDEX([1]怪物阵型表!$B:$B,MATCH(I1209,[1]怪物阵型表!$A:$A,0)))</f>
        <v/>
      </c>
      <c r="K1209" s="4">
        <v>399113</v>
      </c>
      <c r="L1209" s="25" t="str" cm="1">
        <f t="array" ref="L1209">INDEX(怪物链表!A:C,MATCH(怪物刷新表!K1209&amp;C1209,怪物链表!A:A&amp;怪物链表!C:C,),2)</f>
        <v>骤变_中级_50</v>
      </c>
      <c r="M1209" s="4" t="str" cm="1">
        <f t="array" ref="M1209">INDEX(怪物链表!A:D,MATCH(怪物刷新表!L1209&amp;K1209,怪物链表!B:B&amp;怪物链表!A:A,),4)</f>
        <v>540-570</v>
      </c>
      <c r="N1209" s="4"/>
      <c r="O1209" s="4" t="str">
        <f>IF(N1209="","",INDEX([2]物品表!$B:$B,MATCH(N1209,[2]物品表!$A:$A,0)))</f>
        <v/>
      </c>
      <c r="P1209" s="4"/>
      <c r="Q1209" s="7" t="s">
        <v>120</v>
      </c>
      <c r="R1209" s="7" t="s">
        <v>29</v>
      </c>
      <c r="S1209" s="9">
        <v>1</v>
      </c>
      <c r="T1209" s="4"/>
      <c r="U1209" s="9">
        <v>0</v>
      </c>
      <c r="V1209" s="4" t="str">
        <f t="shared" si="168"/>
        <v/>
      </c>
      <c r="W1209" s="4"/>
      <c r="X1209" s="4"/>
      <c r="Y1209" s="4"/>
      <c r="Z1209" s="28"/>
      <c r="AA1209" s="77">
        <f>COUNTIF([3]经验升级表!$C:$C,"&lt;="&amp;SUMIFS($AB$4:AB1209,$C$4:C1209,C1209))</f>
        <v>0</v>
      </c>
      <c r="AB1209" s="77">
        <f>IFERROR(INDEX([1]怪物表!$U:$U,MATCH(G1209,[1]怪物表!$A:$A,0),1)*S1209/U1209,0)*AC1209</f>
        <v>0</v>
      </c>
      <c r="AC1209" s="77">
        <f t="shared" si="164"/>
        <v>1</v>
      </c>
      <c r="AD1209" s="77">
        <f>IFERROR(INDEX([1]怪物表!$J:$J,MATCH(G1209,[1]怪物表!$A:$A,0),1),0)*AE1209</f>
        <v>0</v>
      </c>
      <c r="AE1209" s="77">
        <f t="shared" si="165"/>
        <v>0</v>
      </c>
    </row>
    <row r="1210" spans="1:31" x14ac:dyDescent="0.45">
      <c r="A1210" s="4"/>
      <c r="B1210" s="7">
        <v>3991088</v>
      </c>
      <c r="C1210" s="6" t="s">
        <v>213</v>
      </c>
      <c r="D1210" s="4"/>
      <c r="E1210" s="7"/>
      <c r="F1210" s="4">
        <v>540</v>
      </c>
      <c r="G1210" s="4"/>
      <c r="H1210" s="8"/>
      <c r="I1210" s="4"/>
      <c r="J1210" s="4" t="str">
        <f>IF(I1210="","",INDEX([1]怪物阵型表!$B:$B,MATCH(I1210,[1]怪物阵型表!$A:$A,0)))</f>
        <v/>
      </c>
      <c r="K1210" s="4">
        <v>399114</v>
      </c>
      <c r="L1210" s="25" t="str" cm="1">
        <f t="array" ref="L1210">INDEX(怪物链表!A:C,MATCH(怪物刷新表!K1210&amp;C1210,怪物链表!A:A&amp;怪物链表!C:C,),2)</f>
        <v>骤变_特殊_30</v>
      </c>
      <c r="M1210" s="4" t="str" cm="1">
        <f t="array" ref="M1210">INDEX(怪物链表!A:D,MATCH(怪物刷新表!L1210&amp;K1210,怪物链表!B:B&amp;怪物链表!A:A,),4)</f>
        <v>540-570</v>
      </c>
      <c r="N1210" s="4"/>
      <c r="O1210" s="4" t="str">
        <f>IF(N1210="","",INDEX([2]物品表!$B:$B,MATCH(N1210,[2]物品表!$A:$A,0)))</f>
        <v/>
      </c>
      <c r="P1210" s="4"/>
      <c r="Q1210" s="7" t="s">
        <v>120</v>
      </c>
      <c r="R1210" s="7" t="s">
        <v>29</v>
      </c>
      <c r="S1210" s="9">
        <v>1</v>
      </c>
      <c r="T1210" s="4"/>
      <c r="U1210" s="9">
        <v>0</v>
      </c>
      <c r="V1210" s="4" t="str">
        <f t="shared" ref="V1210" si="169">IF(W1210=1,"TID_Survivor_Notice_Occur_2",IF(W1210=2,"TID_Survivor_Notice_Occur_1",""))</f>
        <v/>
      </c>
      <c r="W1210" s="4"/>
      <c r="X1210" s="4"/>
      <c r="Y1210" s="4"/>
      <c r="Z1210" s="28"/>
      <c r="AA1210" s="77">
        <f>COUNTIF([3]经验升级表!$C:$C,"&lt;="&amp;SUMIFS($AB$4:AB1210,$C$4:C1210,C1210))</f>
        <v>0</v>
      </c>
      <c r="AB1210" s="77">
        <f>IFERROR(INDEX([1]怪物表!$U:$U,MATCH(G1210,[1]怪物表!$A:$A,0),1)*S1210/U1210,0)*AC1210</f>
        <v>0</v>
      </c>
      <c r="AC1210" s="77">
        <f t="shared" si="164"/>
        <v>1</v>
      </c>
      <c r="AD1210" s="77">
        <f>IFERROR(INDEX([1]怪物表!$J:$J,MATCH(G1210,[1]怪物表!$A:$A,0),1),0)*AE1210</f>
        <v>0</v>
      </c>
      <c r="AE1210" s="77">
        <f t="shared" si="165"/>
        <v>0</v>
      </c>
    </row>
    <row r="1211" spans="1:31" x14ac:dyDescent="0.45">
      <c r="A1211" s="4"/>
      <c r="B1211" s="7">
        <v>3991089</v>
      </c>
      <c r="C1211" s="6" t="s">
        <v>213</v>
      </c>
      <c r="D1211" s="4" t="s">
        <v>127</v>
      </c>
      <c r="E1211" s="7">
        <v>60</v>
      </c>
      <c r="F1211" s="4" t="s">
        <v>197</v>
      </c>
      <c r="G1211" s="4">
        <f>SUMIFS([1]怪物表!$A:$A,[1]怪物表!$B:$B,C1211,[1]怪物表!$C:$C,D1211)</f>
        <v>1399108</v>
      </c>
      <c r="H1211" s="8" t="str">
        <f>IF(G1211="","",INDEX([1]怪物表!$C:$C,MATCH(G1211,[1]怪物表!$A:$A,0)))</f>
        <v>斗兽场饲养员</v>
      </c>
      <c r="I1211" s="4"/>
      <c r="J1211" s="4" t="str">
        <f>IF(I1211="","",INDEX([1]怪物阵型表!$B:$B,MATCH(I1211,[1]怪物阵型表!$A:$A,0)))</f>
        <v/>
      </c>
      <c r="K1211" s="4"/>
      <c r="L1211" s="4"/>
      <c r="M1211" s="4"/>
      <c r="N1211" s="4"/>
      <c r="O1211" s="4" t="str">
        <f>IF(N1211="","",INDEX([2]物品表!$B:$B,MATCH(N1211,[2]物品表!$A:$A,0)))</f>
        <v/>
      </c>
      <c r="P1211" s="4"/>
      <c r="Q1211" s="7" t="s">
        <v>31</v>
      </c>
      <c r="R1211" s="7" t="s">
        <v>29</v>
      </c>
      <c r="S1211" s="9">
        <f>INDEX('#怪物刷新配置索引'!$E:$E,MATCH(E1211&amp;"-"&amp;F1211,'#怪物刷新配置索引'!$D:$D,0),1)</f>
        <v>4</v>
      </c>
      <c r="T1211" s="4"/>
      <c r="U1211" s="9">
        <f>INDEX('#怪物刷新配置索引'!$F:$F,MATCH(E1211&amp;"-"&amp;F1211,'#怪物刷新配置索引'!$D:$D,0),1)</f>
        <v>2</v>
      </c>
      <c r="V1211" s="4" t="str">
        <f t="shared" si="159"/>
        <v/>
      </c>
      <c r="W1211" s="4"/>
      <c r="X1211" s="4"/>
      <c r="Y1211" s="7"/>
      <c r="Z1211" s="28"/>
      <c r="AA1211" s="77">
        <f>COUNTIF([3]经验升级表!$C:$C,"&lt;="&amp;SUMIFS($AB$4:AB1211,$C$4:C1211,C1211))</f>
        <v>0</v>
      </c>
      <c r="AB1211" s="77">
        <f>IFERROR(INDEX([1]怪物表!$U:$U,MATCH(G1211,[1]怪物表!$A:$A,0),1)*S1211/U1211,0)*AC1211</f>
        <v>0</v>
      </c>
      <c r="AC1211" s="77">
        <f t="shared" si="164"/>
        <v>30</v>
      </c>
      <c r="AD1211" s="77">
        <f>IFERROR(INDEX([1]怪物表!$J:$J,MATCH(G1211,[1]怪物表!$A:$A,0),1),0)*AE1211</f>
        <v>60</v>
      </c>
      <c r="AE1211" s="77">
        <f t="shared" si="165"/>
        <v>60</v>
      </c>
    </row>
    <row r="1212" spans="1:31" x14ac:dyDescent="0.45">
      <c r="A1212" s="4"/>
      <c r="B1212" s="7">
        <v>3991090</v>
      </c>
      <c r="C1212" s="6" t="s">
        <v>213</v>
      </c>
      <c r="D1212" s="4" t="s">
        <v>127</v>
      </c>
      <c r="E1212" s="7">
        <v>150</v>
      </c>
      <c r="F1212" s="4" t="s">
        <v>197</v>
      </c>
      <c r="G1212" s="4">
        <f>SUMIFS([1]怪物表!$A:$A,[1]怪物表!$B:$B,C1212,[1]怪物表!$C:$C,D1212)</f>
        <v>1399108</v>
      </c>
      <c r="H1212" s="8" t="str">
        <f>IF(G1212="","",INDEX([1]怪物表!$C:$C,MATCH(G1212,[1]怪物表!$A:$A,0)))</f>
        <v>斗兽场饲养员</v>
      </c>
      <c r="I1212" s="4"/>
      <c r="J1212" s="4" t="str">
        <f>IF(I1212="","",INDEX([1]怪物阵型表!$B:$B,MATCH(I1212,[1]怪物阵型表!$A:$A,0)))</f>
        <v/>
      </c>
      <c r="K1212" s="4"/>
      <c r="L1212" s="4"/>
      <c r="M1212" s="4"/>
      <c r="N1212" s="4"/>
      <c r="O1212" s="4" t="str">
        <f>IF(N1212="","",INDEX([2]物品表!$B:$B,MATCH(N1212,[2]物品表!$A:$A,0)))</f>
        <v/>
      </c>
      <c r="P1212" s="4"/>
      <c r="Q1212" s="7" t="s">
        <v>31</v>
      </c>
      <c r="R1212" s="7" t="s">
        <v>29</v>
      </c>
      <c r="S1212" s="9">
        <f>INDEX('#怪物刷新配置索引'!$E:$E,MATCH(E1212&amp;"-"&amp;F1212,'#怪物刷新配置索引'!$D:$D,0),1)</f>
        <v>5</v>
      </c>
      <c r="T1212" s="4"/>
      <c r="U1212" s="9">
        <f>INDEX('#怪物刷新配置索引'!$F:$F,MATCH(E1212&amp;"-"&amp;F1212,'#怪物刷新配置索引'!$D:$D,0),1)</f>
        <v>1</v>
      </c>
      <c r="V1212" s="4" t="str">
        <f t="shared" si="159"/>
        <v/>
      </c>
      <c r="W1212" s="4"/>
      <c r="X1212" s="4"/>
      <c r="Y1212" s="7"/>
      <c r="Z1212" s="28"/>
      <c r="AA1212" s="77">
        <f>COUNTIF([3]经验升级表!$C:$C,"&lt;="&amp;SUMIFS($AB$4:AB1212,$C$4:C1212,C1212))</f>
        <v>0</v>
      </c>
      <c r="AB1212" s="77">
        <f>IFERROR(INDEX([1]怪物表!$U:$U,MATCH(G1212,[1]怪物表!$A:$A,0),1)*S1212/U1212,0)*AC1212</f>
        <v>0</v>
      </c>
      <c r="AC1212" s="77">
        <f t="shared" si="164"/>
        <v>30</v>
      </c>
      <c r="AD1212" s="77">
        <f>IFERROR(INDEX([1]怪物表!$J:$J,MATCH(G1212,[1]怪物表!$A:$A,0),1),0)*AE1212</f>
        <v>150</v>
      </c>
      <c r="AE1212" s="77">
        <f t="shared" si="165"/>
        <v>150</v>
      </c>
    </row>
    <row r="1213" spans="1:31" x14ac:dyDescent="0.45">
      <c r="A1213" s="4"/>
      <c r="B1213" s="7">
        <v>3991091</v>
      </c>
      <c r="C1213" s="6" t="s">
        <v>213</v>
      </c>
      <c r="D1213" s="4" t="s">
        <v>136</v>
      </c>
      <c r="E1213" s="7">
        <v>20</v>
      </c>
      <c r="F1213" s="4" t="s">
        <v>197</v>
      </c>
      <c r="G1213" s="4">
        <f>SUMIFS([1]怪物表!$A:$A,[1]怪物表!$B:$B,C1213,[1]怪物表!$C:$C,D1213)</f>
        <v>1399106</v>
      </c>
      <c r="H1213" s="8" t="str">
        <f>IF(G1213="","",INDEX([1]怪物表!$C:$C,MATCH(G1213,[1]怪物表!$A:$A,0)))</f>
        <v>弓兵2</v>
      </c>
      <c r="I1213" s="4"/>
      <c r="J1213" s="4" t="str">
        <f>IF(I1213="","",INDEX([1]怪物阵型表!$B:$B,MATCH(I1213,[1]怪物阵型表!$A:$A,0)))</f>
        <v/>
      </c>
      <c r="K1213" s="4"/>
      <c r="L1213" s="4"/>
      <c r="M1213" s="4"/>
      <c r="N1213" s="4"/>
      <c r="O1213" s="4" t="str">
        <f>IF(N1213="","",INDEX([2]物品表!$B:$B,MATCH(N1213,[2]物品表!$A:$A,0)))</f>
        <v/>
      </c>
      <c r="P1213" s="4"/>
      <c r="Q1213" s="7" t="s">
        <v>31</v>
      </c>
      <c r="R1213" s="7" t="s">
        <v>29</v>
      </c>
      <c r="S1213" s="9">
        <f>INDEX('#怪物刷新配置索引'!$E:$E,MATCH(E1213&amp;"-"&amp;F1213,'#怪物刷新配置索引'!$D:$D,0),1)</f>
        <v>4</v>
      </c>
      <c r="T1213" s="4"/>
      <c r="U1213" s="9">
        <f>INDEX('#怪物刷新配置索引'!$F:$F,MATCH(E1213&amp;"-"&amp;F1213,'#怪物刷新配置索引'!$D:$D,0),1)</f>
        <v>6</v>
      </c>
      <c r="V1213" s="4" t="str">
        <f t="shared" si="159"/>
        <v/>
      </c>
      <c r="W1213" s="4"/>
      <c r="X1213" s="7"/>
      <c r="Y1213" s="7"/>
      <c r="Z1213" s="28"/>
      <c r="AA1213" s="77">
        <f>COUNTIF([3]经验升级表!$C:$C,"&lt;="&amp;SUMIFS($AB$4:AB1213,$C$4:C1213,C1213))</f>
        <v>0</v>
      </c>
      <c r="AB1213" s="77">
        <f>IFERROR(INDEX([1]怪物表!$U:$U,MATCH(G1213,[1]怪物表!$A:$A,0),1)*S1213/U1213,0)*AC1213</f>
        <v>0</v>
      </c>
      <c r="AC1213" s="77">
        <f t="shared" si="164"/>
        <v>30</v>
      </c>
      <c r="AD1213" s="77">
        <f>IFERROR(INDEX([1]怪物表!$J:$J,MATCH(G1213,[1]怪物表!$A:$A,0),1),0)*AE1213</f>
        <v>20</v>
      </c>
      <c r="AE1213" s="77">
        <f t="shared" si="165"/>
        <v>20</v>
      </c>
    </row>
    <row r="1214" spans="1:31" x14ac:dyDescent="0.45">
      <c r="A1214" s="4"/>
      <c r="B1214" s="7">
        <v>3991092</v>
      </c>
      <c r="C1214" s="6" t="s">
        <v>213</v>
      </c>
      <c r="D1214" s="4"/>
      <c r="E1214" s="7"/>
      <c r="F1214" s="4">
        <v>570</v>
      </c>
      <c r="G1214" s="4" t="str">
        <f>IF(I1214="",SUMIFS([1]怪物表!$A:$A,[1]怪物表!$B:$B,C1214,[1]怪物表!$C:$C,D1214),"")</f>
        <v/>
      </c>
      <c r="H1214" s="8" t="str">
        <f>IF(G1214="","",INDEX([1]怪物表!$C:$C,MATCH(G1214,[1]怪物表!$A:$A,0)))</f>
        <v/>
      </c>
      <c r="I1214" s="4">
        <v>399101</v>
      </c>
      <c r="J1214" s="4" t="str">
        <f>IF(I1214="","",INDEX([1]怪物阵型表!$B:$B,MATCH(I1214,[1]怪物阵型表!$A:$A,0)))</f>
        <v>直线防御阵型</v>
      </c>
      <c r="K1214" s="4"/>
      <c r="L1214" s="4"/>
      <c r="M1214" s="4"/>
      <c r="N1214" s="4"/>
      <c r="O1214" s="4" t="str">
        <f>IF(N1214="","",INDEX([2]物品表!$B:$B,MATCH(N1214,[2]物品表!$A:$A,0)))</f>
        <v/>
      </c>
      <c r="P1214" s="4"/>
      <c r="Q1214" s="7" t="s">
        <v>109</v>
      </c>
      <c r="R1214" s="7" t="s">
        <v>29</v>
      </c>
      <c r="S1214" s="9">
        <v>1</v>
      </c>
      <c r="T1214" s="4"/>
      <c r="U1214" s="9">
        <v>0</v>
      </c>
      <c r="V1214" s="4" t="str">
        <f t="shared" si="159"/>
        <v>TID_Survivor_Notice_Occur_2</v>
      </c>
      <c r="W1214" s="4">
        <v>1</v>
      </c>
      <c r="X1214" s="4"/>
      <c r="Y1214" s="4"/>
      <c r="Z1214" s="28"/>
      <c r="AA1214" s="77">
        <f>COUNTIF([3]经验升级表!$C:$C,"&lt;="&amp;SUMIFS($AB$4:AB1214,$C$4:C1214,C1214))</f>
        <v>0</v>
      </c>
      <c r="AB1214" s="77">
        <f>IFERROR(INDEX([1]怪物表!$U:$U,MATCH(G1214,[1]怪物表!$A:$A,0),1)*S1214/U1214,0)*AC1214</f>
        <v>0</v>
      </c>
      <c r="AC1214" s="77">
        <f t="shared" si="164"/>
        <v>1</v>
      </c>
      <c r="AD1214" s="77">
        <f>IFERROR(INDEX([1]怪物表!$J:$J,MATCH(G1214,[1]怪物表!$A:$A,0),1),0)*AE1214</f>
        <v>0</v>
      </c>
      <c r="AE1214" s="77">
        <f t="shared" si="165"/>
        <v>0</v>
      </c>
    </row>
    <row r="1215" spans="1:31" x14ac:dyDescent="0.45">
      <c r="A1215" s="4"/>
      <c r="B1215" s="7">
        <v>3991093</v>
      </c>
      <c r="C1215" s="6" t="s">
        <v>213</v>
      </c>
      <c r="D1215" s="4"/>
      <c r="E1215" s="7"/>
      <c r="F1215" s="4">
        <v>570</v>
      </c>
      <c r="G1215" s="4" t="str">
        <f>IF(I1215="",SUMIFS([1]怪物表!$A:$A,[1]怪物表!$B:$B,C1215,[1]怪物表!$C:$C,D1215),"")</f>
        <v/>
      </c>
      <c r="H1215" s="8" t="str">
        <f>IF(G1215="","",INDEX([1]怪物表!$C:$C,MATCH(G1215,[1]怪物表!$A:$A,0)))</f>
        <v/>
      </c>
      <c r="I1215" s="4">
        <v>399102</v>
      </c>
      <c r="J1215" s="4" t="str">
        <f>IF(I1215="","",INDEX([1]怪物阵型表!$B:$B,MATCH(I1215,[1]怪物阵型表!$A:$A,0)))</f>
        <v>直线防御阵型</v>
      </c>
      <c r="K1215" s="4"/>
      <c r="L1215" s="4"/>
      <c r="M1215" s="4"/>
      <c r="N1215" s="4"/>
      <c r="O1215" s="4" t="str">
        <f>IF(N1215="","",INDEX([2]物品表!$B:$B,MATCH(N1215,[2]物品表!$A:$A,0)))</f>
        <v/>
      </c>
      <c r="P1215" s="4"/>
      <c r="Q1215" s="7" t="s">
        <v>109</v>
      </c>
      <c r="R1215" s="7" t="s">
        <v>29</v>
      </c>
      <c r="S1215" s="9">
        <v>1</v>
      </c>
      <c r="T1215" s="4"/>
      <c r="U1215" s="9">
        <v>0</v>
      </c>
      <c r="V1215" s="4" t="str">
        <f t="shared" si="159"/>
        <v/>
      </c>
      <c r="W1215" s="4"/>
      <c r="X1215" s="4"/>
      <c r="Y1215" s="4"/>
      <c r="Z1215" s="28"/>
      <c r="AA1215" s="77">
        <f>COUNTIF([3]经验升级表!$C:$C,"&lt;="&amp;SUMIFS($AB$4:AB1215,$C$4:C1215,C1215))</f>
        <v>0</v>
      </c>
      <c r="AB1215" s="77">
        <f>IFERROR(INDEX([1]怪物表!$U:$U,MATCH(G1215,[1]怪物表!$A:$A,0),1)*S1215/U1215,0)*AC1215</f>
        <v>0</v>
      </c>
      <c r="AC1215" s="77">
        <f t="shared" si="164"/>
        <v>1</v>
      </c>
      <c r="AD1215" s="77">
        <f>IFERROR(INDEX([1]怪物表!$J:$J,MATCH(G1215,[1]怪物表!$A:$A,0),1),0)*AE1215</f>
        <v>0</v>
      </c>
      <c r="AE1215" s="77">
        <f t="shared" si="165"/>
        <v>0</v>
      </c>
    </row>
    <row r="1216" spans="1:31" x14ac:dyDescent="0.45">
      <c r="A1216" s="4"/>
      <c r="B1216" s="7">
        <v>3991094</v>
      </c>
      <c r="C1216" s="6" t="s">
        <v>213</v>
      </c>
      <c r="D1216" s="4"/>
      <c r="E1216" s="7"/>
      <c r="F1216" s="4">
        <v>585</v>
      </c>
      <c r="G1216" s="4" t="str">
        <f>IF(I1216="",SUMIFS([1]怪物表!$A:$A,[1]怪物表!$B:$B,C1216,[1]怪物表!$C:$C,D1216),"")</f>
        <v/>
      </c>
      <c r="H1216" s="8" t="str">
        <f>IF(G1216="","",INDEX([1]怪物表!$C:$C,MATCH(G1216,[1]怪物表!$A:$A,0)))</f>
        <v/>
      </c>
      <c r="I1216" s="4">
        <v>399103</v>
      </c>
      <c r="J1216" s="4" t="str">
        <f>IF(I1216="","",INDEX([1]怪物阵型表!$B:$B,MATCH(I1216,[1]怪物阵型表!$A:$A,0)))</f>
        <v>直线防御阵型</v>
      </c>
      <c r="K1216" s="4"/>
      <c r="L1216" s="4"/>
      <c r="M1216" s="4"/>
      <c r="N1216" s="4"/>
      <c r="O1216" s="4" t="str">
        <f>IF(N1216="","",INDEX([2]物品表!$B:$B,MATCH(N1216,[2]物品表!$A:$A,0)))</f>
        <v/>
      </c>
      <c r="P1216" s="4"/>
      <c r="Q1216" s="7" t="s">
        <v>109</v>
      </c>
      <c r="R1216" s="7" t="s">
        <v>29</v>
      </c>
      <c r="S1216" s="9">
        <v>1</v>
      </c>
      <c r="T1216" s="4"/>
      <c r="U1216" s="9">
        <v>0</v>
      </c>
      <c r="V1216" s="4" t="str">
        <f t="shared" ref="V1216:V1218" si="170">IF(W1216=1,"TID_Survivor_Notice_Occur_2",IF(W1216=2,"TID_Survivor_Notice_Occur_1",""))</f>
        <v/>
      </c>
      <c r="W1216" s="4"/>
      <c r="X1216" s="4"/>
      <c r="Y1216" s="4"/>
      <c r="Z1216" s="28"/>
      <c r="AA1216" s="77">
        <f>COUNTIF([3]经验升级表!$C:$C,"&lt;="&amp;SUMIFS($AB$4:AB1216,$C$4:C1216,C1216))</f>
        <v>0</v>
      </c>
      <c r="AB1216" s="77">
        <f>IFERROR(INDEX([1]怪物表!$U:$U,MATCH(G1216,[1]怪物表!$A:$A,0),1)*S1216/U1216,0)*AC1216</f>
        <v>0</v>
      </c>
      <c r="AC1216" s="77">
        <f t="shared" si="164"/>
        <v>1</v>
      </c>
      <c r="AD1216" s="77">
        <f>IFERROR(INDEX([1]怪物表!$J:$J,MATCH(G1216,[1]怪物表!$A:$A,0),1),0)*AE1216</f>
        <v>0</v>
      </c>
      <c r="AE1216" s="77">
        <f t="shared" si="165"/>
        <v>0</v>
      </c>
    </row>
    <row r="1217" spans="1:31" x14ac:dyDescent="0.45">
      <c r="A1217" s="4"/>
      <c r="B1217" s="7">
        <v>3991095</v>
      </c>
      <c r="C1217" s="6" t="s">
        <v>213</v>
      </c>
      <c r="D1217" s="4"/>
      <c r="E1217" s="7"/>
      <c r="F1217" s="4">
        <v>585</v>
      </c>
      <c r="G1217" s="4" t="str">
        <f>IF(I1217="",SUMIFS([1]怪物表!$A:$A,[1]怪物表!$B:$B,C1217,[1]怪物表!$C:$C,D1217),"")</f>
        <v/>
      </c>
      <c r="H1217" s="8" t="str">
        <f>IF(G1217="","",INDEX([1]怪物表!$C:$C,MATCH(G1217,[1]怪物表!$A:$A,0)))</f>
        <v/>
      </c>
      <c r="I1217" s="4">
        <v>399104</v>
      </c>
      <c r="J1217" s="4" t="str">
        <f>IF(I1217="","",INDEX([1]怪物阵型表!$B:$B,MATCH(I1217,[1]怪物阵型表!$A:$A,0)))</f>
        <v>直线防御阵型</v>
      </c>
      <c r="K1217" s="4"/>
      <c r="L1217" s="4"/>
      <c r="M1217" s="4"/>
      <c r="N1217" s="4"/>
      <c r="O1217" s="4" t="str">
        <f>IF(N1217="","",INDEX([2]物品表!$B:$B,MATCH(N1217,[2]物品表!$A:$A,0)))</f>
        <v/>
      </c>
      <c r="P1217" s="4"/>
      <c r="Q1217" s="7" t="s">
        <v>109</v>
      </c>
      <c r="R1217" s="7" t="s">
        <v>29</v>
      </c>
      <c r="S1217" s="9">
        <v>1</v>
      </c>
      <c r="T1217" s="4"/>
      <c r="U1217" s="9">
        <v>0</v>
      </c>
      <c r="V1217" s="4" t="str">
        <f t="shared" si="170"/>
        <v/>
      </c>
      <c r="W1217" s="4"/>
      <c r="X1217" s="4"/>
      <c r="Y1217" s="4"/>
      <c r="Z1217" s="28"/>
      <c r="AA1217" s="77">
        <f>COUNTIF([3]经验升级表!$C:$C,"&lt;="&amp;SUMIFS($AB$4:AB1217,$C$4:C1217,C1217))</f>
        <v>0</v>
      </c>
      <c r="AB1217" s="77">
        <f>IFERROR(INDEX([1]怪物表!$U:$U,MATCH(G1217,[1]怪物表!$A:$A,0),1)*S1217/U1217,0)*AC1217</f>
        <v>0</v>
      </c>
      <c r="AC1217" s="77">
        <f t="shared" si="164"/>
        <v>1</v>
      </c>
      <c r="AD1217" s="77">
        <f>IFERROR(INDEX([1]怪物表!$J:$J,MATCH(G1217,[1]怪物表!$A:$A,0),1),0)*AE1217</f>
        <v>0</v>
      </c>
      <c r="AE1217" s="77">
        <f t="shared" si="165"/>
        <v>0</v>
      </c>
    </row>
    <row r="1218" spans="1:31" x14ac:dyDescent="0.45">
      <c r="A1218" s="4"/>
      <c r="B1218" s="7">
        <v>3991096</v>
      </c>
      <c r="C1218" s="6" t="s">
        <v>213</v>
      </c>
      <c r="D1218" s="4"/>
      <c r="E1218" s="7"/>
      <c r="F1218" s="4">
        <v>570</v>
      </c>
      <c r="G1218" s="4"/>
      <c r="H1218" s="8"/>
      <c r="I1218" s="4"/>
      <c r="J1218" s="4" t="str">
        <f>IF(I1218="","",INDEX([1]怪物阵型表!$B:$B,MATCH(I1218,[1]怪物阵型表!$A:$A,0)))</f>
        <v/>
      </c>
      <c r="K1218" s="4">
        <v>399115</v>
      </c>
      <c r="L1218" s="25" t="str" cm="1">
        <f t="array" ref="L1218">INDEX(怪物链表!A:C,MATCH(怪物刷新表!K1218&amp;C1218,怪物链表!A:A&amp;怪物链表!C:C,),2)</f>
        <v>骤变_高级_100</v>
      </c>
      <c r="M1218" s="4" t="str" cm="1">
        <f t="array" ref="M1218">INDEX(怪物链表!A:D,MATCH(怪物刷新表!L1218&amp;K1218,怪物链表!B:B&amp;怪物链表!A:A,),4)</f>
        <v>570-600</v>
      </c>
      <c r="N1218" s="4"/>
      <c r="O1218" s="4" t="str">
        <f>IF(N1218="","",INDEX([2]物品表!$B:$B,MATCH(N1218,[2]物品表!$A:$A,0)))</f>
        <v/>
      </c>
      <c r="P1218" s="4"/>
      <c r="Q1218" s="7" t="s">
        <v>120</v>
      </c>
      <c r="R1218" s="7" t="s">
        <v>29</v>
      </c>
      <c r="S1218" s="9">
        <v>1</v>
      </c>
      <c r="T1218" s="4"/>
      <c r="U1218" s="9">
        <v>0</v>
      </c>
      <c r="V1218" s="4" t="str">
        <f t="shared" si="170"/>
        <v/>
      </c>
      <c r="W1218" s="4"/>
      <c r="X1218" s="4"/>
      <c r="Y1218" s="4"/>
      <c r="Z1218" s="28"/>
      <c r="AA1218" s="77">
        <f>COUNTIF([3]经验升级表!$C:$C,"&lt;="&amp;SUMIFS($AB$4:AB1218,$C$4:C1218,C1218))</f>
        <v>0</v>
      </c>
      <c r="AB1218" s="77">
        <f>IFERROR(INDEX([1]怪物表!$U:$U,MATCH(G1218,[1]怪物表!$A:$A,0),1)*S1218/U1218,0)*AC1218</f>
        <v>0</v>
      </c>
      <c r="AC1218" s="77">
        <f t="shared" si="164"/>
        <v>1</v>
      </c>
      <c r="AD1218" s="77">
        <f>IFERROR(INDEX([1]怪物表!$J:$J,MATCH(G1218,[1]怪物表!$A:$A,0),1),0)*AE1218</f>
        <v>0</v>
      </c>
      <c r="AE1218" s="77">
        <f t="shared" si="165"/>
        <v>0</v>
      </c>
    </row>
    <row r="1219" spans="1:31" x14ac:dyDescent="0.45">
      <c r="A1219" s="4"/>
      <c r="B1219" s="7">
        <v>3991097</v>
      </c>
      <c r="C1219" s="6" t="s">
        <v>213</v>
      </c>
      <c r="D1219" s="4" t="s">
        <v>127</v>
      </c>
      <c r="E1219" s="7">
        <v>50</v>
      </c>
      <c r="F1219" s="4" t="s">
        <v>199</v>
      </c>
      <c r="G1219" s="4">
        <f>SUMIFS([1]怪物表!$A:$A,[1]怪物表!$B:$B,C1219,[1]怪物表!$C:$C,D1219)</f>
        <v>1399108</v>
      </c>
      <c r="H1219" s="8" t="str">
        <f>IF(G1219="","",INDEX([1]怪物表!$C:$C,MATCH(G1219,[1]怪物表!$A:$A,0)))</f>
        <v>斗兽场饲养员</v>
      </c>
      <c r="I1219" s="4"/>
      <c r="J1219" s="4" t="str">
        <f>IF(I1219="","",INDEX([1]怪物阵型表!$B:$B,MATCH(I1219,[1]怪物阵型表!$A:$A,0)))</f>
        <v/>
      </c>
      <c r="K1219" s="4"/>
      <c r="L1219" s="4"/>
      <c r="M1219" s="4"/>
      <c r="N1219" s="4"/>
      <c r="O1219" s="4" t="str">
        <f>IF(N1219="","",INDEX([2]物品表!$B:$B,MATCH(N1219,[2]物品表!$A:$A,0)))</f>
        <v/>
      </c>
      <c r="P1219" s="4"/>
      <c r="Q1219" s="7" t="s">
        <v>31</v>
      </c>
      <c r="R1219" s="7" t="s">
        <v>29</v>
      </c>
      <c r="S1219" s="9">
        <f>INDEX('#怪物刷新配置索引'!$E:$E,MATCH(E1219&amp;"-"&amp;F1219,'#怪物刷新配置索引'!$D:$D,0),1)</f>
        <v>5</v>
      </c>
      <c r="T1219" s="4"/>
      <c r="U1219" s="9">
        <f>INDEX('#怪物刷新配置索引'!$F:$F,MATCH(E1219&amp;"-"&amp;F1219,'#怪物刷新配置索引'!$D:$D,0),1)</f>
        <v>3</v>
      </c>
      <c r="V1219" s="4" t="str">
        <f t="shared" si="159"/>
        <v/>
      </c>
      <c r="W1219" s="4"/>
      <c r="X1219" s="4"/>
      <c r="Y1219" s="7"/>
      <c r="Z1219" s="28"/>
      <c r="AA1219" s="77">
        <f>COUNTIF([3]经验升级表!$C:$C,"&lt;="&amp;SUMIFS($AB$4:AB1219,$C$4:C1219,C1219))</f>
        <v>0</v>
      </c>
      <c r="AB1219" s="77">
        <f>IFERROR(INDEX([1]怪物表!$U:$U,MATCH(G1219,[1]怪物表!$A:$A,0),1)*S1219/U1219,0)*AC1219</f>
        <v>0</v>
      </c>
      <c r="AC1219" s="77">
        <f t="shared" si="164"/>
        <v>30</v>
      </c>
      <c r="AD1219" s="77">
        <f>IFERROR(INDEX([1]怪物表!$J:$J,MATCH(G1219,[1]怪物表!$A:$A,0),1),0)*AE1219</f>
        <v>50</v>
      </c>
      <c r="AE1219" s="77">
        <f t="shared" si="165"/>
        <v>50</v>
      </c>
    </row>
    <row r="1220" spans="1:31" x14ac:dyDescent="0.45">
      <c r="A1220" s="4"/>
      <c r="B1220" s="7">
        <v>3991098</v>
      </c>
      <c r="C1220" s="6" t="s">
        <v>213</v>
      </c>
      <c r="D1220" s="4" t="s">
        <v>127</v>
      </c>
      <c r="E1220" s="7">
        <v>120</v>
      </c>
      <c r="F1220" s="4" t="s">
        <v>199</v>
      </c>
      <c r="G1220" s="4">
        <f>SUMIFS([1]怪物表!$A:$A,[1]怪物表!$B:$B,C1220,[1]怪物表!$C:$C,D1220)</f>
        <v>1399108</v>
      </c>
      <c r="H1220" s="8" t="str">
        <f>IF(G1220="","",INDEX([1]怪物表!$C:$C,MATCH(G1220,[1]怪物表!$A:$A,0)))</f>
        <v>斗兽场饲养员</v>
      </c>
      <c r="I1220" s="4"/>
      <c r="J1220" s="4" t="str">
        <f>IF(I1220="","",INDEX([1]怪物阵型表!$B:$B,MATCH(I1220,[1]怪物阵型表!$A:$A,0)))</f>
        <v/>
      </c>
      <c r="K1220" s="4"/>
      <c r="L1220" s="4"/>
      <c r="M1220" s="4"/>
      <c r="N1220" s="4"/>
      <c r="O1220" s="4" t="str">
        <f>IF(N1220="","",INDEX([2]物品表!$B:$B,MATCH(N1220,[2]物品表!$A:$A,0)))</f>
        <v/>
      </c>
      <c r="P1220" s="4"/>
      <c r="Q1220" s="7" t="s">
        <v>31</v>
      </c>
      <c r="R1220" s="7" t="s">
        <v>29</v>
      </c>
      <c r="S1220" s="9">
        <f>INDEX('#怪物刷新配置索引'!$E:$E,MATCH(E1220&amp;"-"&amp;F1220,'#怪物刷新配置索引'!$D:$D,0),1)</f>
        <v>4</v>
      </c>
      <c r="T1220" s="4"/>
      <c r="U1220" s="9">
        <f>INDEX('#怪物刷新配置索引'!$F:$F,MATCH(E1220&amp;"-"&amp;F1220,'#怪物刷新配置索引'!$D:$D,0),1)</f>
        <v>1</v>
      </c>
      <c r="V1220" s="4" t="str">
        <f t="shared" si="159"/>
        <v/>
      </c>
      <c r="W1220" s="4"/>
      <c r="X1220" s="4"/>
      <c r="Y1220" s="4"/>
      <c r="Z1220" s="28"/>
      <c r="AA1220" s="77">
        <f>COUNTIF([3]经验升级表!$C:$C,"&lt;="&amp;SUMIFS($AB$4:AB1220,$C$4:C1220,C1220))</f>
        <v>0</v>
      </c>
      <c r="AB1220" s="77">
        <f>IFERROR(INDEX([1]怪物表!$U:$U,MATCH(G1220,[1]怪物表!$A:$A,0),1)*S1220/U1220,0)*AC1220</f>
        <v>0</v>
      </c>
      <c r="AC1220" s="77">
        <f t="shared" si="164"/>
        <v>30</v>
      </c>
      <c r="AD1220" s="77">
        <f>IFERROR(INDEX([1]怪物表!$J:$J,MATCH(G1220,[1]怪物表!$A:$A,0),1),0)*AE1220</f>
        <v>120</v>
      </c>
      <c r="AE1220" s="77">
        <f t="shared" si="165"/>
        <v>120</v>
      </c>
    </row>
    <row r="1221" spans="1:31" x14ac:dyDescent="0.45">
      <c r="A1221" s="4"/>
      <c r="B1221" s="7">
        <v>3991099</v>
      </c>
      <c r="C1221" s="6" t="s">
        <v>213</v>
      </c>
      <c r="D1221" s="4" t="s">
        <v>127</v>
      </c>
      <c r="E1221" s="7">
        <v>120</v>
      </c>
      <c r="F1221" s="4" t="s">
        <v>199</v>
      </c>
      <c r="G1221" s="4">
        <f>SUMIFS([1]怪物表!$A:$A,[1]怪物表!$B:$B,C1221,[1]怪物表!$C:$C,D1221)</f>
        <v>1399108</v>
      </c>
      <c r="H1221" s="8" t="str">
        <f>IF(G1221="","",INDEX([1]怪物表!$C:$C,MATCH(G1221,[1]怪物表!$A:$A,0)))</f>
        <v>斗兽场饲养员</v>
      </c>
      <c r="I1221" s="4"/>
      <c r="J1221" s="4" t="str">
        <f>IF(I1221="","",INDEX([1]怪物阵型表!$B:$B,MATCH(I1221,[1]怪物阵型表!$A:$A,0)))</f>
        <v/>
      </c>
      <c r="K1221" s="4"/>
      <c r="L1221" s="4"/>
      <c r="M1221" s="4"/>
      <c r="N1221" s="4"/>
      <c r="O1221" s="4" t="str">
        <f>IF(N1221="","",INDEX([2]物品表!$B:$B,MATCH(N1221,[2]物品表!$A:$A,0)))</f>
        <v/>
      </c>
      <c r="P1221" s="4"/>
      <c r="Q1221" s="7" t="s">
        <v>31</v>
      </c>
      <c r="R1221" s="7" t="s">
        <v>29</v>
      </c>
      <c r="S1221" s="9">
        <f>INDEX('#怪物刷新配置索引'!$E:$E,MATCH(E1221&amp;"-"&amp;F1221,'#怪物刷新配置索引'!$D:$D,0),1)</f>
        <v>4</v>
      </c>
      <c r="T1221" s="4"/>
      <c r="U1221" s="9">
        <f>INDEX('#怪物刷新配置索引'!$F:$F,MATCH(E1221&amp;"-"&amp;F1221,'#怪物刷新配置索引'!$D:$D,0),1)</f>
        <v>1</v>
      </c>
      <c r="V1221" s="4" t="str">
        <f t="shared" si="159"/>
        <v/>
      </c>
      <c r="W1221" s="4"/>
      <c r="X1221" s="4"/>
      <c r="Y1221" s="4"/>
      <c r="Z1221" s="28"/>
      <c r="AA1221" s="77">
        <f>COUNTIF([3]经验升级表!$C:$C,"&lt;="&amp;SUMIFS($AB$4:AB1221,$C$4:C1221,C1221))</f>
        <v>0</v>
      </c>
      <c r="AB1221" s="77">
        <f>IFERROR(INDEX([1]怪物表!$U:$U,MATCH(G1221,[1]怪物表!$A:$A,0),1)*S1221/U1221,0)*AC1221</f>
        <v>0</v>
      </c>
      <c r="AC1221" s="77">
        <f t="shared" si="164"/>
        <v>30</v>
      </c>
      <c r="AD1221" s="77">
        <f>IFERROR(INDEX([1]怪物表!$J:$J,MATCH(G1221,[1]怪物表!$A:$A,0),1),0)*AE1221</f>
        <v>120</v>
      </c>
      <c r="AE1221" s="77">
        <f t="shared" si="165"/>
        <v>120</v>
      </c>
    </row>
    <row r="1222" spans="1:31" x14ac:dyDescent="0.45">
      <c r="A1222" s="4"/>
      <c r="B1222" s="7">
        <v>3991100</v>
      </c>
      <c r="C1222" s="6" t="s">
        <v>213</v>
      </c>
      <c r="D1222" s="4" t="s">
        <v>137</v>
      </c>
      <c r="E1222" s="4">
        <v>20</v>
      </c>
      <c r="F1222" s="4" t="s">
        <v>219</v>
      </c>
      <c r="G1222" s="4">
        <f>SUMIFS([1]怪物表!$A:$A,[1]怪物表!$B:$B,C1222,[1]怪物表!$C:$C,D1222)</f>
        <v>1399107</v>
      </c>
      <c r="H1222" s="8" t="str">
        <f>IF(G1222="","",INDEX([1]怪物表!$C:$C,MATCH(G1222,[1]怪物表!$A:$A,0)))</f>
        <v>鳄鱼</v>
      </c>
      <c r="I1222" s="4"/>
      <c r="J1222" s="4" t="str">
        <f>IF(I1222="","",INDEX([1]怪物阵型表!$B:$B,MATCH(I1222,[1]怪物阵型表!$A:$A,0)))</f>
        <v/>
      </c>
      <c r="K1222" s="4"/>
      <c r="L1222" s="4"/>
      <c r="M1222" s="4"/>
      <c r="N1222" s="4"/>
      <c r="O1222" s="4" t="str">
        <f>IF(N1222="","",INDEX([2]物品表!$B:$B,MATCH(N1222,[2]物品表!$A:$A,0)))</f>
        <v/>
      </c>
      <c r="P1222" s="4"/>
      <c r="Q1222" s="7" t="s">
        <v>31</v>
      </c>
      <c r="R1222" s="7" t="s">
        <v>29</v>
      </c>
      <c r="S1222" s="9">
        <f>INDEX('#怪物刷新配置索引'!$E:$E,MATCH(E1222&amp;"-"&amp;F1222,'#怪物刷新配置索引'!$D:$D,0),1)</f>
        <v>4</v>
      </c>
      <c r="T1222" s="4"/>
      <c r="U1222" s="9">
        <f>INDEX('#怪物刷新配置索引'!$F:$F,MATCH(E1222&amp;"-"&amp;F1222,'#怪物刷新配置索引'!$D:$D,0),1)</f>
        <v>6</v>
      </c>
      <c r="V1222" s="4" t="str">
        <f t="shared" ref="V1222:V1232" si="171">IF(W1222=1,"TID_Survivor_Notice_Occur_2",IF(W1222=2,"TID_Survivor_Notice_Occur_1",""))</f>
        <v/>
      </c>
      <c r="W1222" s="4"/>
      <c r="X1222" s="7"/>
      <c r="Y1222" s="4"/>
      <c r="Z1222" s="28"/>
      <c r="AA1222" s="77">
        <f>COUNTIF([3]经验升级表!$C:$C,"&lt;="&amp;SUMIFS($AB$4:AB1222,$C$4:C1222,C1222))</f>
        <v>0</v>
      </c>
      <c r="AB1222" s="77">
        <f>IFERROR(INDEX([1]怪物表!$U:$U,MATCH(G1222,[1]怪物表!$A:$A,0),1)*S1222/U1222,0)*AC1222</f>
        <v>0</v>
      </c>
      <c r="AC1222" s="77">
        <f t="shared" si="164"/>
        <v>30</v>
      </c>
      <c r="AD1222" s="77">
        <f>IFERROR(INDEX([1]怪物表!$J:$J,MATCH(G1222,[1]怪物表!$A:$A,0),1),0)*AE1222</f>
        <v>20</v>
      </c>
      <c r="AE1222" s="77">
        <f t="shared" si="165"/>
        <v>20</v>
      </c>
    </row>
    <row r="1223" spans="1:31" x14ac:dyDescent="0.45">
      <c r="A1223" s="4"/>
      <c r="B1223" s="7">
        <v>3991101</v>
      </c>
      <c r="C1223" s="6" t="s">
        <v>213</v>
      </c>
      <c r="D1223" s="4" t="s">
        <v>137</v>
      </c>
      <c r="E1223" s="4">
        <v>20</v>
      </c>
      <c r="F1223" s="4" t="s">
        <v>219</v>
      </c>
      <c r="G1223" s="4">
        <f>SUMIFS([1]怪物表!$A:$A,[1]怪物表!$B:$B,C1223,[1]怪物表!$C:$C,D1223)</f>
        <v>1399107</v>
      </c>
      <c r="H1223" s="8" t="str">
        <f>IF(G1223="","",INDEX([1]怪物表!$C:$C,MATCH(G1223,[1]怪物表!$A:$A,0)))</f>
        <v>鳄鱼</v>
      </c>
      <c r="I1223" s="4"/>
      <c r="J1223" s="4" t="str">
        <f>IF(I1223="","",INDEX([1]怪物阵型表!$B:$B,MATCH(I1223,[1]怪物阵型表!$A:$A,0)))</f>
        <v/>
      </c>
      <c r="K1223" s="4"/>
      <c r="L1223" s="4"/>
      <c r="M1223" s="4"/>
      <c r="N1223" s="4"/>
      <c r="O1223" s="4" t="str">
        <f>IF(N1223="","",INDEX([2]物品表!$B:$B,MATCH(N1223,[2]物品表!$A:$A,0)))</f>
        <v/>
      </c>
      <c r="P1223" s="4"/>
      <c r="Q1223" s="7" t="s">
        <v>31</v>
      </c>
      <c r="R1223" s="7" t="s">
        <v>29</v>
      </c>
      <c r="S1223" s="9">
        <f>INDEX('#怪物刷新配置索引'!$E:$E,MATCH(E1223&amp;"-"&amp;F1223,'#怪物刷新配置索引'!$D:$D,0),1)</f>
        <v>4</v>
      </c>
      <c r="T1223" s="4"/>
      <c r="U1223" s="9">
        <f>INDEX('#怪物刷新配置索引'!$F:$F,MATCH(E1223&amp;"-"&amp;F1223,'#怪物刷新配置索引'!$D:$D,0),1)</f>
        <v>6</v>
      </c>
      <c r="V1223" s="7" t="str">
        <f t="shared" si="171"/>
        <v/>
      </c>
      <c r="W1223" s="4"/>
      <c r="X1223" s="4"/>
      <c r="Y1223" s="4"/>
      <c r="Z1223" s="28"/>
      <c r="AA1223" s="77">
        <f>COUNTIF([3]经验升级表!$C:$C,"&lt;="&amp;SUMIFS($AB$4:AB1223,$C$4:C1223,C1223))</f>
        <v>0</v>
      </c>
      <c r="AB1223" s="77">
        <f>IFERROR(INDEX([1]怪物表!$U:$U,MATCH(G1223,[1]怪物表!$A:$A,0),1)*S1223/U1223,0)*AC1223</f>
        <v>0</v>
      </c>
      <c r="AC1223" s="77">
        <f t="shared" si="164"/>
        <v>30</v>
      </c>
      <c r="AD1223" s="77">
        <f>IFERROR(INDEX([1]怪物表!$J:$J,MATCH(G1223,[1]怪物表!$A:$A,0),1),0)*AE1223</f>
        <v>20</v>
      </c>
      <c r="AE1223" s="77">
        <f t="shared" si="165"/>
        <v>20</v>
      </c>
    </row>
    <row r="1224" spans="1:31" x14ac:dyDescent="0.45">
      <c r="A1224" s="4"/>
      <c r="B1224" s="7">
        <v>3991102</v>
      </c>
      <c r="C1224" s="6" t="s">
        <v>213</v>
      </c>
      <c r="D1224" s="4" t="s">
        <v>137</v>
      </c>
      <c r="E1224" s="4">
        <v>20</v>
      </c>
      <c r="F1224" s="4" t="s">
        <v>219</v>
      </c>
      <c r="G1224" s="4">
        <f>SUMIFS([1]怪物表!$A:$A,[1]怪物表!$B:$B,C1224,[1]怪物表!$C:$C,D1224)</f>
        <v>1399107</v>
      </c>
      <c r="H1224" s="8" t="str">
        <f>IF(G1224="","",INDEX([1]怪物表!$C:$C,MATCH(G1224,[1]怪物表!$A:$A,0)))</f>
        <v>鳄鱼</v>
      </c>
      <c r="I1224" s="4"/>
      <c r="J1224" s="4" t="str">
        <f>IF(I1224="","",INDEX([1]怪物阵型表!$B:$B,MATCH(I1224,[1]怪物阵型表!$A:$A,0)))</f>
        <v/>
      </c>
      <c r="K1224" s="4"/>
      <c r="L1224" s="4"/>
      <c r="M1224" s="4"/>
      <c r="N1224" s="4"/>
      <c r="O1224" s="4" t="str">
        <f>IF(N1224="","",INDEX([2]物品表!$B:$B,MATCH(N1224,[2]物品表!$A:$A,0)))</f>
        <v/>
      </c>
      <c r="P1224" s="4"/>
      <c r="Q1224" s="7" t="s">
        <v>31</v>
      </c>
      <c r="R1224" s="7" t="s">
        <v>29</v>
      </c>
      <c r="S1224" s="9">
        <f>INDEX('#怪物刷新配置索引'!$E:$E,MATCH(E1224&amp;"-"&amp;F1224,'#怪物刷新配置索引'!$D:$D,0),1)</f>
        <v>4</v>
      </c>
      <c r="T1224" s="4"/>
      <c r="U1224" s="9">
        <f>INDEX('#怪物刷新配置索引'!$F:$F,MATCH(E1224&amp;"-"&amp;F1224,'#怪物刷新配置索引'!$D:$D,0),1)</f>
        <v>6</v>
      </c>
      <c r="V1224" s="4" t="str">
        <f t="shared" si="171"/>
        <v/>
      </c>
      <c r="W1224" s="4"/>
      <c r="X1224" s="7"/>
      <c r="Y1224" s="7"/>
      <c r="Z1224" s="28"/>
      <c r="AA1224" s="77">
        <f>COUNTIF([3]经验升级表!$C:$C,"&lt;="&amp;SUMIFS($AB$4:AB1224,$C$4:C1224,C1224))</f>
        <v>0</v>
      </c>
      <c r="AB1224" s="77">
        <f>IFERROR(INDEX([1]怪物表!$U:$U,MATCH(G1224,[1]怪物表!$A:$A,0),1)*S1224/U1224,0)*AC1224</f>
        <v>0</v>
      </c>
      <c r="AC1224" s="77">
        <f t="shared" si="164"/>
        <v>30</v>
      </c>
      <c r="AD1224" s="77">
        <f>IFERROR(INDEX([1]怪物表!$J:$J,MATCH(G1224,[1]怪物表!$A:$A,0),1),0)*AE1224</f>
        <v>20</v>
      </c>
      <c r="AE1224" s="77">
        <f t="shared" si="165"/>
        <v>20</v>
      </c>
    </row>
    <row r="1225" spans="1:31" x14ac:dyDescent="0.45">
      <c r="A1225" s="4"/>
      <c r="B1225" s="7">
        <v>3991103</v>
      </c>
      <c r="C1225" s="6" t="s">
        <v>213</v>
      </c>
      <c r="D1225" s="4" t="s">
        <v>137</v>
      </c>
      <c r="E1225" s="4">
        <v>20</v>
      </c>
      <c r="F1225" s="4" t="s">
        <v>219</v>
      </c>
      <c r="G1225" s="4">
        <f>SUMIFS([1]怪物表!$A:$A,[1]怪物表!$B:$B,C1225,[1]怪物表!$C:$C,D1225)</f>
        <v>1399107</v>
      </c>
      <c r="H1225" s="8" t="str">
        <f>IF(G1225="","",INDEX([1]怪物表!$C:$C,MATCH(G1225,[1]怪物表!$A:$A,0)))</f>
        <v>鳄鱼</v>
      </c>
      <c r="I1225" s="4"/>
      <c r="J1225" s="4" t="str">
        <f>IF(I1225="","",INDEX([1]怪物阵型表!$B:$B,MATCH(I1225,[1]怪物阵型表!$A:$A,0)))</f>
        <v/>
      </c>
      <c r="K1225" s="4"/>
      <c r="L1225" s="4"/>
      <c r="M1225" s="4"/>
      <c r="N1225" s="4"/>
      <c r="O1225" s="4" t="str">
        <f>IF(N1225="","",INDEX([2]物品表!$B:$B,MATCH(N1225,[2]物品表!$A:$A,0)))</f>
        <v/>
      </c>
      <c r="P1225" s="4"/>
      <c r="Q1225" s="7" t="s">
        <v>31</v>
      </c>
      <c r="R1225" s="7" t="s">
        <v>29</v>
      </c>
      <c r="S1225" s="9">
        <f>INDEX('#怪物刷新配置索引'!$E:$E,MATCH(E1225&amp;"-"&amp;F1225,'#怪物刷新配置索引'!$D:$D,0),1)</f>
        <v>4</v>
      </c>
      <c r="T1225" s="4"/>
      <c r="U1225" s="9">
        <f>INDEX('#怪物刷新配置索引'!$F:$F,MATCH(E1225&amp;"-"&amp;F1225,'#怪物刷新配置索引'!$D:$D,0),1)</f>
        <v>6</v>
      </c>
      <c r="V1225" s="4" t="str">
        <f t="shared" si="171"/>
        <v/>
      </c>
      <c r="W1225" s="4"/>
      <c r="X1225" s="7"/>
      <c r="Y1225" s="7"/>
      <c r="Z1225" s="28"/>
      <c r="AA1225" s="77">
        <f>COUNTIF([3]经验升级表!$C:$C,"&lt;="&amp;SUMIFS($AB$4:AB1225,$C$4:C1225,C1225))</f>
        <v>0</v>
      </c>
      <c r="AB1225" s="77">
        <f>IFERROR(INDEX([1]怪物表!$U:$U,MATCH(G1225,[1]怪物表!$A:$A,0),1)*S1225/U1225,0)*AC1225</f>
        <v>0</v>
      </c>
      <c r="AC1225" s="77">
        <f t="shared" si="164"/>
        <v>30</v>
      </c>
      <c r="AD1225" s="77">
        <f>IFERROR(INDEX([1]怪物表!$J:$J,MATCH(G1225,[1]怪物表!$A:$A,0),1),0)*AE1225</f>
        <v>20</v>
      </c>
      <c r="AE1225" s="77">
        <f t="shared" si="165"/>
        <v>20</v>
      </c>
    </row>
    <row r="1226" spans="1:31" x14ac:dyDescent="0.45">
      <c r="A1226" s="4"/>
      <c r="B1226" s="7">
        <v>3991104</v>
      </c>
      <c r="C1226" s="6" t="s">
        <v>213</v>
      </c>
      <c r="D1226" s="4" t="s">
        <v>123</v>
      </c>
      <c r="E1226" s="4">
        <v>20</v>
      </c>
      <c r="F1226" s="4" t="s">
        <v>219</v>
      </c>
      <c r="G1226" s="4">
        <f>SUMIFS([1]怪物表!$A:$A,[1]怪物表!$B:$B,C1226,[1]怪物表!$C:$C,D1226)</f>
        <v>1399105</v>
      </c>
      <c r="H1226" s="8" t="str">
        <f>IF(G1226="","",INDEX([1]怪物表!$C:$C,MATCH(G1226,[1]怪物表!$A:$A,0)))</f>
        <v>弓兵1</v>
      </c>
      <c r="I1226" s="4"/>
      <c r="J1226" s="4" t="str">
        <f>IF(I1226="","",INDEX([1]怪物阵型表!$B:$B,MATCH(I1226,[1]怪物阵型表!$A:$A,0)))</f>
        <v/>
      </c>
      <c r="K1226" s="4"/>
      <c r="L1226" s="4"/>
      <c r="M1226" s="4"/>
      <c r="N1226" s="4"/>
      <c r="O1226" s="4" t="str">
        <f>IF(N1226="","",INDEX([2]物品表!$B:$B,MATCH(N1226,[2]物品表!$A:$A,0)))</f>
        <v/>
      </c>
      <c r="P1226" s="4"/>
      <c r="Q1226" s="7" t="s">
        <v>31</v>
      </c>
      <c r="R1226" s="7" t="s">
        <v>29</v>
      </c>
      <c r="S1226" s="9">
        <f>INDEX('#怪物刷新配置索引'!$E:$E,MATCH(E1226&amp;"-"&amp;F1226,'#怪物刷新配置索引'!$D:$D,0),1)</f>
        <v>4</v>
      </c>
      <c r="T1226" s="4"/>
      <c r="U1226" s="9">
        <f>INDEX('#怪物刷新配置索引'!$F:$F,MATCH(E1226&amp;"-"&amp;F1226,'#怪物刷新配置索引'!$D:$D,0),1)</f>
        <v>6</v>
      </c>
      <c r="V1226" s="4" t="str">
        <f t="shared" si="171"/>
        <v/>
      </c>
      <c r="W1226" s="4"/>
      <c r="X1226" s="4"/>
      <c r="Y1226" s="4"/>
      <c r="Z1226" s="28"/>
      <c r="AA1226" s="77">
        <f>COUNTIF([3]经验升级表!$C:$C,"&lt;="&amp;SUMIFS($AB$4:AB1226,$C$4:C1226,C1226))</f>
        <v>0</v>
      </c>
      <c r="AB1226" s="77">
        <f>IFERROR(INDEX([1]怪物表!$U:$U,MATCH(G1226,[1]怪物表!$A:$A,0),1)*S1226/U1226,0)*AC1226</f>
        <v>0</v>
      </c>
      <c r="AC1226" s="77">
        <f t="shared" si="164"/>
        <v>30</v>
      </c>
      <c r="AD1226" s="77">
        <f>IFERROR(INDEX([1]怪物表!$J:$J,MATCH(G1226,[1]怪物表!$A:$A,0),1),0)*AE1226</f>
        <v>20</v>
      </c>
      <c r="AE1226" s="77">
        <f t="shared" si="165"/>
        <v>20</v>
      </c>
    </row>
    <row r="1227" spans="1:31" x14ac:dyDescent="0.45">
      <c r="A1227" s="4"/>
      <c r="B1227" s="7">
        <v>3991105</v>
      </c>
      <c r="C1227" s="6" t="s">
        <v>213</v>
      </c>
      <c r="D1227" s="4"/>
      <c r="E1227" s="7"/>
      <c r="F1227" s="4">
        <v>630</v>
      </c>
      <c r="G1227" s="4" t="str">
        <f>IF(I1227="",SUMIFS([1]怪物表!$A:$A,[1]怪物表!$B:$B,C1227,[1]怪物表!$C:$C,D1227),"")</f>
        <v/>
      </c>
      <c r="H1227" s="8" t="str">
        <f>IF(G1227="","",INDEX([1]怪物表!$C:$C,MATCH(G1227,[1]怪物表!$A:$A,0)))</f>
        <v/>
      </c>
      <c r="I1227" s="4">
        <v>399101</v>
      </c>
      <c r="J1227" s="4" t="str">
        <f>IF(I1227="","",INDEX([1]怪物阵型表!$B:$B,MATCH(I1227,[1]怪物阵型表!$A:$A,0)))</f>
        <v>直线防御阵型</v>
      </c>
      <c r="K1227" s="4"/>
      <c r="L1227" s="4"/>
      <c r="M1227" s="4"/>
      <c r="N1227" s="4"/>
      <c r="O1227" s="4" t="str">
        <f>IF(N1227="","",INDEX([2]物品表!$B:$B,MATCH(N1227,[2]物品表!$A:$A,0)))</f>
        <v/>
      </c>
      <c r="P1227" s="4"/>
      <c r="Q1227" s="7" t="s">
        <v>109</v>
      </c>
      <c r="R1227" s="7" t="s">
        <v>29</v>
      </c>
      <c r="S1227" s="9">
        <v>1</v>
      </c>
      <c r="T1227" s="4"/>
      <c r="U1227" s="9">
        <v>0</v>
      </c>
      <c r="V1227" s="4" t="str">
        <f t="shared" si="171"/>
        <v>TID_Survivor_Notice_Occur_2</v>
      </c>
      <c r="W1227" s="4">
        <v>1</v>
      </c>
      <c r="X1227" s="4"/>
      <c r="Y1227" s="4"/>
      <c r="Z1227" s="28"/>
      <c r="AA1227" s="77">
        <f>COUNTIF([3]经验升级表!$C:$C,"&lt;="&amp;SUMIFS($AB$4:AB1227,$C$4:C1227,C1227))</f>
        <v>0</v>
      </c>
      <c r="AB1227" s="77">
        <f>IFERROR(INDEX([1]怪物表!$U:$U,MATCH(G1227,[1]怪物表!$A:$A,0),1)*S1227/U1227,0)*AC1227</f>
        <v>0</v>
      </c>
      <c r="AC1227" s="77">
        <f t="shared" si="164"/>
        <v>1</v>
      </c>
      <c r="AD1227" s="77">
        <f>IFERROR(INDEX([1]怪物表!$J:$J,MATCH(G1227,[1]怪物表!$A:$A,0),1),0)*AE1227</f>
        <v>0</v>
      </c>
      <c r="AE1227" s="77">
        <f t="shared" si="165"/>
        <v>0</v>
      </c>
    </row>
    <row r="1228" spans="1:31" x14ac:dyDescent="0.45">
      <c r="A1228" s="4"/>
      <c r="B1228" s="7">
        <v>3991106</v>
      </c>
      <c r="C1228" s="6" t="s">
        <v>213</v>
      </c>
      <c r="D1228" s="4"/>
      <c r="E1228" s="7"/>
      <c r="F1228" s="4">
        <v>640</v>
      </c>
      <c r="G1228" s="4" t="str">
        <f>IF(I1228="",SUMIFS([1]怪物表!$A:$A,[1]怪物表!$B:$B,C1228,[1]怪物表!$C:$C,D1228),"")</f>
        <v/>
      </c>
      <c r="H1228" s="8" t="str">
        <f>IF(G1228="","",INDEX([1]怪物表!$C:$C,MATCH(G1228,[1]怪物表!$A:$A,0)))</f>
        <v/>
      </c>
      <c r="I1228" s="4">
        <v>399104</v>
      </c>
      <c r="J1228" s="4" t="str">
        <f>IF(I1228="","",INDEX([1]怪物阵型表!$B:$B,MATCH(I1228,[1]怪物阵型表!$A:$A,0)))</f>
        <v>直线防御阵型</v>
      </c>
      <c r="K1228" s="4"/>
      <c r="L1228" s="4"/>
      <c r="M1228" s="4"/>
      <c r="N1228" s="4"/>
      <c r="O1228" s="4" t="str">
        <f>IF(N1228="","",INDEX([2]物品表!$B:$B,MATCH(N1228,[2]物品表!$A:$A,0)))</f>
        <v/>
      </c>
      <c r="P1228" s="4"/>
      <c r="Q1228" s="7" t="s">
        <v>109</v>
      </c>
      <c r="R1228" s="7" t="s">
        <v>29</v>
      </c>
      <c r="S1228" s="9">
        <v>1</v>
      </c>
      <c r="T1228" s="4"/>
      <c r="U1228" s="9">
        <v>0</v>
      </c>
      <c r="V1228" s="4" t="str">
        <f t="shared" si="171"/>
        <v/>
      </c>
      <c r="W1228" s="4"/>
      <c r="X1228" s="4"/>
      <c r="Y1228" s="4"/>
      <c r="Z1228" s="28"/>
      <c r="AA1228" s="77">
        <f>COUNTIF([3]经验升级表!$C:$C,"&lt;="&amp;SUMIFS($AB$4:AB1228,$C$4:C1228,C1228))</f>
        <v>0</v>
      </c>
      <c r="AB1228" s="77">
        <f>IFERROR(INDEX([1]怪物表!$U:$U,MATCH(G1228,[1]怪物表!$A:$A,0),1)*S1228/U1228,0)*AC1228</f>
        <v>0</v>
      </c>
      <c r="AC1228" s="77">
        <f t="shared" si="164"/>
        <v>1</v>
      </c>
      <c r="AD1228" s="77">
        <f>IFERROR(INDEX([1]怪物表!$J:$J,MATCH(G1228,[1]怪物表!$A:$A,0),1),0)*AE1228</f>
        <v>0</v>
      </c>
      <c r="AE1228" s="77">
        <f t="shared" si="165"/>
        <v>0</v>
      </c>
    </row>
    <row r="1229" spans="1:31" x14ac:dyDescent="0.45">
      <c r="A1229" s="4"/>
      <c r="B1229" s="7">
        <v>3991107</v>
      </c>
      <c r="C1229" s="6" t="s">
        <v>213</v>
      </c>
      <c r="D1229" s="4" t="s">
        <v>137</v>
      </c>
      <c r="E1229" s="7">
        <v>60</v>
      </c>
      <c r="F1229" s="4" t="s">
        <v>221</v>
      </c>
      <c r="G1229" s="4">
        <f>SUMIFS([1]怪物表!$A:$A,[1]怪物表!$B:$B,C1229,[1]怪物表!$C:$C,D1229)</f>
        <v>1399107</v>
      </c>
      <c r="H1229" s="8" t="str">
        <f>IF(G1229="","",INDEX([1]怪物表!$C:$C,MATCH(G1229,[1]怪物表!$A:$A,0)))</f>
        <v>鳄鱼</v>
      </c>
      <c r="I1229" s="4"/>
      <c r="J1229" s="4" t="str">
        <f>IF(I1229="","",INDEX([1]怪物阵型表!$B:$B,MATCH(I1229,[1]怪物阵型表!$A:$A,0)))</f>
        <v/>
      </c>
      <c r="K1229" s="4"/>
      <c r="L1229" s="4"/>
      <c r="M1229" s="4"/>
      <c r="N1229" s="4"/>
      <c r="O1229" s="4" t="str">
        <f>IF(N1229="","",INDEX([2]物品表!$B:$B,MATCH(N1229,[2]物品表!$A:$A,0)))</f>
        <v/>
      </c>
      <c r="P1229" s="4"/>
      <c r="Q1229" s="7" t="s">
        <v>31</v>
      </c>
      <c r="R1229" s="7" t="s">
        <v>29</v>
      </c>
      <c r="S1229" s="9">
        <f>INDEX('#怪物刷新配置索引'!$E:$E,MATCH(E1229&amp;"-"&amp;F1229,'#怪物刷新配置索引'!$D:$D,0),1)</f>
        <v>4</v>
      </c>
      <c r="T1229" s="4"/>
      <c r="U1229" s="9">
        <f>INDEX('#怪物刷新配置索引'!$F:$F,MATCH(E1229&amp;"-"&amp;F1229,'#怪物刷新配置索引'!$D:$D,0),1)</f>
        <v>2</v>
      </c>
      <c r="V1229" s="7" t="str">
        <f t="shared" si="171"/>
        <v/>
      </c>
      <c r="W1229" s="4"/>
      <c r="X1229" s="4"/>
      <c r="Y1229" s="4"/>
      <c r="Z1229" s="28"/>
      <c r="AA1229" s="77">
        <f>COUNTIF([3]经验升级表!$C:$C,"&lt;="&amp;SUMIFS($AB$4:AB1229,$C$4:C1229,C1229))</f>
        <v>0</v>
      </c>
      <c r="AB1229" s="77">
        <f>IFERROR(INDEX([1]怪物表!$U:$U,MATCH(G1229,[1]怪物表!$A:$A,0),1)*S1229/U1229,0)*AC1229</f>
        <v>0</v>
      </c>
      <c r="AC1229" s="77">
        <f t="shared" si="164"/>
        <v>30</v>
      </c>
      <c r="AD1229" s="77">
        <f>IFERROR(INDEX([1]怪物表!$J:$J,MATCH(G1229,[1]怪物表!$A:$A,0),1),0)*AE1229</f>
        <v>60</v>
      </c>
      <c r="AE1229" s="77">
        <f t="shared" si="165"/>
        <v>60</v>
      </c>
    </row>
    <row r="1230" spans="1:31" x14ac:dyDescent="0.45">
      <c r="A1230" s="4"/>
      <c r="B1230" s="7">
        <v>3991108</v>
      </c>
      <c r="C1230" s="6" t="s">
        <v>213</v>
      </c>
      <c r="D1230" s="4" t="s">
        <v>137</v>
      </c>
      <c r="E1230" s="7">
        <v>40</v>
      </c>
      <c r="F1230" s="4" t="s">
        <v>221</v>
      </c>
      <c r="G1230" s="4">
        <f>SUMIFS([1]怪物表!$A:$A,[1]怪物表!$B:$B,C1230,[1]怪物表!$C:$C,D1230)</f>
        <v>1399107</v>
      </c>
      <c r="H1230" s="8" t="str">
        <f>IF(G1230="","",INDEX([1]怪物表!$C:$C,MATCH(G1230,[1]怪物表!$A:$A,0)))</f>
        <v>鳄鱼</v>
      </c>
      <c r="I1230" s="4"/>
      <c r="J1230" s="4" t="str">
        <f>IF(I1230="","",INDEX([1]怪物阵型表!$B:$B,MATCH(I1230,[1]怪物阵型表!$A:$A,0)))</f>
        <v/>
      </c>
      <c r="K1230" s="4"/>
      <c r="L1230" s="4"/>
      <c r="M1230" s="4"/>
      <c r="N1230" s="4"/>
      <c r="O1230" s="4" t="str">
        <f>IF(N1230="","",INDEX([2]物品表!$B:$B,MATCH(N1230,[2]物品表!$A:$A,0)))</f>
        <v/>
      </c>
      <c r="P1230" s="4"/>
      <c r="Q1230" s="7" t="s">
        <v>31</v>
      </c>
      <c r="R1230" s="7" t="s">
        <v>29</v>
      </c>
      <c r="S1230" s="9">
        <f>INDEX('#怪物刷新配置索引'!$E:$E,MATCH(E1230&amp;"-"&amp;F1230,'#怪物刷新配置索引'!$D:$D,0),1)</f>
        <v>4</v>
      </c>
      <c r="T1230" s="4"/>
      <c r="U1230" s="9">
        <f>INDEX('#怪物刷新配置索引'!$F:$F,MATCH(E1230&amp;"-"&amp;F1230,'#怪物刷新配置索引'!$D:$D,0),1)</f>
        <v>3</v>
      </c>
      <c r="V1230" s="4" t="str">
        <f t="shared" si="171"/>
        <v/>
      </c>
      <c r="W1230" s="4"/>
      <c r="X1230" s="4"/>
      <c r="Y1230" s="4"/>
      <c r="Z1230" s="28"/>
      <c r="AA1230" s="77">
        <f>COUNTIF([3]经验升级表!$C:$C,"&lt;="&amp;SUMIFS($AB$4:AB1230,$C$4:C1230,C1230))</f>
        <v>0</v>
      </c>
      <c r="AB1230" s="77">
        <f>IFERROR(INDEX([1]怪物表!$U:$U,MATCH(G1230,[1]怪物表!$A:$A,0),1)*S1230/U1230,0)*AC1230</f>
        <v>0</v>
      </c>
      <c r="AC1230" s="77">
        <f t="shared" si="164"/>
        <v>30</v>
      </c>
      <c r="AD1230" s="77">
        <f>IFERROR(INDEX([1]怪物表!$J:$J,MATCH(G1230,[1]怪物表!$A:$A,0),1),0)*AE1230</f>
        <v>40</v>
      </c>
      <c r="AE1230" s="77">
        <f t="shared" si="165"/>
        <v>40</v>
      </c>
    </row>
    <row r="1231" spans="1:31" x14ac:dyDescent="0.45">
      <c r="A1231" s="4"/>
      <c r="B1231" s="7">
        <v>3991109</v>
      </c>
      <c r="C1231" s="6" t="s">
        <v>213</v>
      </c>
      <c r="D1231" s="4" t="s">
        <v>137</v>
      </c>
      <c r="E1231" s="7">
        <v>40</v>
      </c>
      <c r="F1231" s="4" t="s">
        <v>221</v>
      </c>
      <c r="G1231" s="4">
        <f>SUMIFS([1]怪物表!$A:$A,[1]怪物表!$B:$B,C1231,[1]怪物表!$C:$C,D1231)</f>
        <v>1399107</v>
      </c>
      <c r="H1231" s="8" t="str">
        <f>IF(G1231="","",INDEX([1]怪物表!$C:$C,MATCH(G1231,[1]怪物表!$A:$A,0)))</f>
        <v>鳄鱼</v>
      </c>
      <c r="I1231" s="4"/>
      <c r="J1231" s="4" t="str">
        <f>IF(I1231="","",INDEX([1]怪物阵型表!$B:$B,MATCH(I1231,[1]怪物阵型表!$A:$A,0)))</f>
        <v/>
      </c>
      <c r="K1231" s="4"/>
      <c r="L1231" s="4"/>
      <c r="M1231" s="4"/>
      <c r="N1231" s="4"/>
      <c r="O1231" s="4" t="str">
        <f>IF(N1231="","",INDEX([2]物品表!$B:$B,MATCH(N1231,[2]物品表!$A:$A,0)))</f>
        <v/>
      </c>
      <c r="P1231" s="4"/>
      <c r="Q1231" s="7" t="s">
        <v>31</v>
      </c>
      <c r="R1231" s="7" t="s">
        <v>29</v>
      </c>
      <c r="S1231" s="9">
        <f>INDEX('#怪物刷新配置索引'!$E:$E,MATCH(E1231&amp;"-"&amp;F1231,'#怪物刷新配置索引'!$D:$D,0),1)</f>
        <v>4</v>
      </c>
      <c r="T1231" s="4"/>
      <c r="U1231" s="9">
        <f>INDEX('#怪物刷新配置索引'!$F:$F,MATCH(E1231&amp;"-"&amp;F1231,'#怪物刷新配置索引'!$D:$D,0),1)</f>
        <v>3</v>
      </c>
      <c r="V1231" s="4" t="str">
        <f t="shared" si="171"/>
        <v/>
      </c>
      <c r="W1231" s="4"/>
      <c r="X1231" s="7"/>
      <c r="Y1231" s="7"/>
      <c r="Z1231" s="28"/>
      <c r="AA1231" s="77">
        <f>COUNTIF([3]经验升级表!$C:$C,"&lt;="&amp;SUMIFS($AB$4:AB1231,$C$4:C1231,C1231))</f>
        <v>0</v>
      </c>
      <c r="AB1231" s="77">
        <f>IFERROR(INDEX([1]怪物表!$U:$U,MATCH(G1231,[1]怪物表!$A:$A,0),1)*S1231/U1231,0)*AC1231</f>
        <v>0</v>
      </c>
      <c r="AC1231" s="77">
        <f t="shared" si="164"/>
        <v>30</v>
      </c>
      <c r="AD1231" s="77">
        <f>IFERROR(INDEX([1]怪物表!$J:$J,MATCH(G1231,[1]怪物表!$A:$A,0),1),0)*AE1231</f>
        <v>40</v>
      </c>
      <c r="AE1231" s="77">
        <f t="shared" si="165"/>
        <v>40</v>
      </c>
    </row>
    <row r="1232" spans="1:31" x14ac:dyDescent="0.45">
      <c r="A1232" s="4"/>
      <c r="B1232" s="7">
        <v>3991110</v>
      </c>
      <c r="C1232" s="6" t="s">
        <v>213</v>
      </c>
      <c r="D1232" s="4" t="s">
        <v>136</v>
      </c>
      <c r="E1232" s="4">
        <v>20</v>
      </c>
      <c r="F1232" s="4" t="s">
        <v>221</v>
      </c>
      <c r="G1232" s="4">
        <f>SUMIFS([1]怪物表!$A:$A,[1]怪物表!$B:$B,C1232,[1]怪物表!$C:$C,D1232)</f>
        <v>1399106</v>
      </c>
      <c r="H1232" s="8" t="str">
        <f>IF(G1232="","",INDEX([1]怪物表!$C:$C,MATCH(G1232,[1]怪物表!$A:$A,0)))</f>
        <v>弓兵2</v>
      </c>
      <c r="I1232" s="4"/>
      <c r="J1232" s="4" t="str">
        <f>IF(I1232="","",INDEX([1]怪物阵型表!$B:$B,MATCH(I1232,[1]怪物阵型表!$A:$A,0)))</f>
        <v/>
      </c>
      <c r="K1232" s="4"/>
      <c r="L1232" s="4"/>
      <c r="M1232" s="4"/>
      <c r="N1232" s="4"/>
      <c r="O1232" s="4" t="str">
        <f>IF(N1232="","",INDEX([2]物品表!$B:$B,MATCH(N1232,[2]物品表!$A:$A,0)))</f>
        <v/>
      </c>
      <c r="P1232" s="4"/>
      <c r="Q1232" s="7" t="s">
        <v>31</v>
      </c>
      <c r="R1232" s="7" t="s">
        <v>29</v>
      </c>
      <c r="S1232" s="9">
        <f>INDEX('#怪物刷新配置索引'!$E:$E,MATCH(E1232&amp;"-"&amp;F1232,'#怪物刷新配置索引'!$D:$D,0),1)</f>
        <v>4</v>
      </c>
      <c r="T1232" s="4"/>
      <c r="U1232" s="9">
        <f>INDEX('#怪物刷新配置索引'!$F:$F,MATCH(E1232&amp;"-"&amp;F1232,'#怪物刷新配置索引'!$D:$D,0),1)</f>
        <v>6</v>
      </c>
      <c r="V1232" s="4" t="str">
        <f t="shared" si="171"/>
        <v/>
      </c>
      <c r="W1232" s="4"/>
      <c r="X1232" s="4"/>
      <c r="Y1232" s="4"/>
      <c r="Z1232" s="28"/>
      <c r="AA1232" s="77">
        <f>COUNTIF([3]经验升级表!$C:$C,"&lt;="&amp;SUMIFS($AB$4:AB1232,$C$4:C1232,C1232))</f>
        <v>0</v>
      </c>
      <c r="AB1232" s="77">
        <f>IFERROR(INDEX([1]怪物表!$U:$U,MATCH(G1232,[1]怪物表!$A:$A,0),1)*S1232/U1232,0)*AC1232</f>
        <v>0</v>
      </c>
      <c r="AC1232" s="77">
        <f t="shared" si="164"/>
        <v>30</v>
      </c>
      <c r="AD1232" s="77">
        <f>IFERROR(INDEX([1]怪物表!$J:$J,MATCH(G1232,[1]怪物表!$A:$A,0),1),0)*AE1232</f>
        <v>20</v>
      </c>
      <c r="AE1232" s="77">
        <f t="shared" si="165"/>
        <v>20</v>
      </c>
    </row>
    <row r="1233" spans="1:31" s="46" customFormat="1" x14ac:dyDescent="0.45">
      <c r="A1233" s="20"/>
      <c r="B1233" s="21">
        <v>3991111</v>
      </c>
      <c r="C1233" s="22" t="s">
        <v>213</v>
      </c>
      <c r="D1233" s="20" t="s">
        <v>139</v>
      </c>
      <c r="E1233" s="21"/>
      <c r="F1233" s="20">
        <v>660</v>
      </c>
      <c r="G1233" s="20">
        <f>IF(I1233="",SUMIFS([1]怪物表!$A:$A,[1]怪物表!$B:$B,C1233,[1]怪物表!$C:$C,D1233),"")</f>
        <v>1399110</v>
      </c>
      <c r="H1233" s="23" t="str">
        <f>IF(G1233="","",INDEX([1]怪物表!$C:$C,MATCH(G1233,[1]怪物表!$A:$A,0)))</f>
        <v>斗兽场监管员</v>
      </c>
      <c r="I1233" s="20" t="s">
        <v>54</v>
      </c>
      <c r="J1233" s="20" t="str">
        <f>IF(I1233="","",INDEX([1]怪物阵型表!$B:$B,MATCH(I1233,[1]怪物阵型表!$A:$A,0)))</f>
        <v/>
      </c>
      <c r="K1233" s="20"/>
      <c r="L1233" s="20"/>
      <c r="M1233" s="20"/>
      <c r="N1233" s="20"/>
      <c r="O1233" s="20" t="str">
        <f>IF(N1233="","",INDEX([2]物品表!$B:$B,MATCH(N1233,[2]物品表!$A:$A,0)))</f>
        <v/>
      </c>
      <c r="P1233" s="20"/>
      <c r="Q1233" s="21" t="s">
        <v>120</v>
      </c>
      <c r="R1233" s="21" t="s">
        <v>29</v>
      </c>
      <c r="S1233" s="24">
        <v>1</v>
      </c>
      <c r="T1233" s="20"/>
      <c r="U1233" s="24">
        <v>0</v>
      </c>
      <c r="V1233" s="20" t="str">
        <f>IF(W1233=1,"TID_Survivor_Notice_Occur_2",IF(W1233=2,"TID_Survivor_Notice_Occur_1",""))</f>
        <v/>
      </c>
      <c r="W1233" s="20"/>
      <c r="X1233" s="20"/>
      <c r="Y1233" s="20"/>
      <c r="Z1233" s="79"/>
      <c r="AA1233" s="79">
        <f>COUNTIF([3]经验升级表!$C:$C,"&lt;="&amp;SUMIFS($AB$4:AB1233,$C$4:C1233,C1233))</f>
        <v>0</v>
      </c>
      <c r="AB1233" s="79">
        <f>IFERROR(INDEX([1]怪物表!$U:$U,MATCH(G1233,[1]怪物表!$A:$A,0),1)*S1233/U1233,0)*AC1233</f>
        <v>0</v>
      </c>
      <c r="AC1233" s="79">
        <f t="shared" si="164"/>
        <v>1</v>
      </c>
      <c r="AD1233" s="79">
        <f>IFERROR(INDEX([1]怪物表!$J:$J,MATCH(G1233,[1]怪物表!$A:$A,0),1),0)*AE1233</f>
        <v>0</v>
      </c>
      <c r="AE1233" s="79">
        <f t="shared" si="165"/>
        <v>0</v>
      </c>
    </row>
    <row r="1234" spans="1:31" x14ac:dyDescent="0.45">
      <c r="A1234" s="4"/>
      <c r="B1234" s="7">
        <v>3991112</v>
      </c>
      <c r="C1234" s="6" t="s">
        <v>213</v>
      </c>
      <c r="D1234" s="4"/>
      <c r="E1234" s="7"/>
      <c r="F1234" s="4">
        <v>660</v>
      </c>
      <c r="G1234" s="4"/>
      <c r="H1234" s="8"/>
      <c r="I1234" s="4"/>
      <c r="J1234" s="4" t="str">
        <f>IF(I1234="","",INDEX([1]怪物阵型表!$B:$B,MATCH(I1234,[1]怪物阵型表!$A:$A,0)))</f>
        <v/>
      </c>
      <c r="K1234" s="4">
        <v>399112</v>
      </c>
      <c r="L1234" s="25" t="str" cm="1">
        <f t="array" ref="L1234">INDEX(怪物链表!A:C,MATCH(怪物刷新表!K1234&amp;C1234,怪物链表!A:A&amp;怪物链表!C:C,),2)</f>
        <v>骤变_中级_100</v>
      </c>
      <c r="M1234" s="4" t="str" cm="1">
        <f t="array" ref="M1234">INDEX(怪物链表!A:D,MATCH(怪物刷新表!L1234&amp;K1234,怪物链表!B:B&amp;怪物链表!A:A,),4)</f>
        <v>540-570</v>
      </c>
      <c r="N1234" s="4"/>
      <c r="O1234" s="4" t="str">
        <f>IF(N1234="","",INDEX([2]物品表!$B:$B,MATCH(N1234,[2]物品表!$A:$A,0)))</f>
        <v/>
      </c>
      <c r="P1234" s="4"/>
      <c r="Q1234" s="7" t="s">
        <v>120</v>
      </c>
      <c r="R1234" s="7" t="s">
        <v>29</v>
      </c>
      <c r="S1234" s="9">
        <v>1</v>
      </c>
      <c r="T1234" s="4"/>
      <c r="U1234" s="9">
        <v>0</v>
      </c>
      <c r="V1234" s="4" t="str">
        <f t="shared" ref="V1234:V1247" si="172">IF(W1234=1,"TID_Survivor_Notice_Occur_2",IF(W1234=2,"TID_Survivor_Notice_Occur_1",""))</f>
        <v/>
      </c>
      <c r="W1234" s="4"/>
      <c r="X1234" s="4"/>
      <c r="Y1234" s="4"/>
      <c r="Z1234" s="28"/>
      <c r="AA1234" s="77">
        <f>COUNTIF([3]经验升级表!$C:$C,"&lt;="&amp;SUMIFS($AB$4:AB1234,$C$4:C1234,C1234))</f>
        <v>0</v>
      </c>
      <c r="AB1234" s="77">
        <f>IFERROR(INDEX([1]怪物表!$U:$U,MATCH(G1234,[1]怪物表!$A:$A,0),1)*S1234/U1234,0)*AC1234</f>
        <v>0</v>
      </c>
      <c r="AC1234" s="77">
        <f t="shared" si="164"/>
        <v>1</v>
      </c>
      <c r="AD1234" s="77">
        <f>IFERROR(INDEX([1]怪物表!$J:$J,MATCH(G1234,[1]怪物表!$A:$A,0),1),0)*AE1234</f>
        <v>0</v>
      </c>
      <c r="AE1234" s="77">
        <f t="shared" si="165"/>
        <v>0</v>
      </c>
    </row>
    <row r="1235" spans="1:31" x14ac:dyDescent="0.45">
      <c r="A1235" s="4"/>
      <c r="B1235" s="7">
        <v>3991113</v>
      </c>
      <c r="C1235" s="6" t="s">
        <v>213</v>
      </c>
      <c r="D1235" s="4"/>
      <c r="E1235" s="7"/>
      <c r="F1235" s="4">
        <v>660</v>
      </c>
      <c r="G1235" s="4"/>
      <c r="H1235" s="8"/>
      <c r="I1235" s="4"/>
      <c r="J1235" s="4" t="str">
        <f>IF(I1235="","",INDEX([1]怪物阵型表!$B:$B,MATCH(I1235,[1]怪物阵型表!$A:$A,0)))</f>
        <v/>
      </c>
      <c r="K1235" s="4">
        <v>399113</v>
      </c>
      <c r="L1235" s="25" t="str" cm="1">
        <f t="array" ref="L1235">INDEX(怪物链表!A:C,MATCH(怪物刷新表!K1235&amp;C1235,怪物链表!A:A&amp;怪物链表!C:C,),2)</f>
        <v>骤变_中级_50</v>
      </c>
      <c r="M1235" s="4" t="str" cm="1">
        <f t="array" ref="M1235">INDEX(怪物链表!A:D,MATCH(怪物刷新表!L1235&amp;K1235,怪物链表!B:B&amp;怪物链表!A:A,),4)</f>
        <v>540-570</v>
      </c>
      <c r="N1235" s="4"/>
      <c r="O1235" s="4" t="str">
        <f>IF(N1235="","",INDEX([2]物品表!$B:$B,MATCH(N1235,[2]物品表!$A:$A,0)))</f>
        <v/>
      </c>
      <c r="P1235" s="4"/>
      <c r="Q1235" s="7" t="s">
        <v>120</v>
      </c>
      <c r="R1235" s="7" t="s">
        <v>29</v>
      </c>
      <c r="S1235" s="9">
        <v>1</v>
      </c>
      <c r="T1235" s="4"/>
      <c r="U1235" s="9">
        <v>0</v>
      </c>
      <c r="V1235" s="4" t="str">
        <f t="shared" si="172"/>
        <v/>
      </c>
      <c r="W1235" s="4"/>
      <c r="X1235" s="4"/>
      <c r="Y1235" s="4"/>
      <c r="Z1235" s="28"/>
      <c r="AA1235" s="77">
        <f>COUNTIF([3]经验升级表!$C:$C,"&lt;="&amp;SUMIFS($AB$4:AB1235,$C$4:C1235,C1235))</f>
        <v>0</v>
      </c>
      <c r="AB1235" s="77">
        <f>IFERROR(INDEX([1]怪物表!$U:$U,MATCH(G1235,[1]怪物表!$A:$A,0),1)*S1235/U1235,0)*AC1235</f>
        <v>0</v>
      </c>
      <c r="AC1235" s="77">
        <f t="shared" si="164"/>
        <v>1</v>
      </c>
      <c r="AD1235" s="77">
        <f>IFERROR(INDEX([1]怪物表!$J:$J,MATCH(G1235,[1]怪物表!$A:$A,0),1),0)*AE1235</f>
        <v>0</v>
      </c>
      <c r="AE1235" s="77">
        <f t="shared" si="165"/>
        <v>0</v>
      </c>
    </row>
    <row r="1236" spans="1:31" x14ac:dyDescent="0.45">
      <c r="A1236" s="4"/>
      <c r="B1236" s="7">
        <v>3991114</v>
      </c>
      <c r="C1236" s="6" t="s">
        <v>213</v>
      </c>
      <c r="D1236" s="4"/>
      <c r="E1236" s="7"/>
      <c r="F1236" s="4">
        <v>660</v>
      </c>
      <c r="G1236" s="4"/>
      <c r="H1236" s="8"/>
      <c r="I1236" s="4"/>
      <c r="J1236" s="4" t="str">
        <f>IF(I1236="","",INDEX([1]怪物阵型表!$B:$B,MATCH(I1236,[1]怪物阵型表!$A:$A,0)))</f>
        <v/>
      </c>
      <c r="K1236" s="4">
        <v>399114</v>
      </c>
      <c r="L1236" s="25" t="str" cm="1">
        <f t="array" ref="L1236">INDEX(怪物链表!A:C,MATCH(怪物刷新表!K1236&amp;C1236,怪物链表!A:A&amp;怪物链表!C:C,),2)</f>
        <v>骤变_特殊_30</v>
      </c>
      <c r="M1236" s="4" t="str" cm="1">
        <f t="array" ref="M1236">INDEX(怪物链表!A:D,MATCH(怪物刷新表!L1236&amp;K1236,怪物链表!B:B&amp;怪物链表!A:A,),4)</f>
        <v>540-570</v>
      </c>
      <c r="N1236" s="4"/>
      <c r="O1236" s="4" t="str">
        <f>IF(N1236="","",INDEX([2]物品表!$B:$B,MATCH(N1236,[2]物品表!$A:$A,0)))</f>
        <v/>
      </c>
      <c r="P1236" s="4"/>
      <c r="Q1236" s="7" t="s">
        <v>120</v>
      </c>
      <c r="R1236" s="7" t="s">
        <v>29</v>
      </c>
      <c r="S1236" s="9">
        <v>1</v>
      </c>
      <c r="T1236" s="4"/>
      <c r="U1236" s="9">
        <v>0</v>
      </c>
      <c r="V1236" s="4" t="str">
        <f t="shared" si="172"/>
        <v/>
      </c>
      <c r="W1236" s="4"/>
      <c r="X1236" s="4"/>
      <c r="Y1236" s="4"/>
      <c r="Z1236" s="28"/>
      <c r="AA1236" s="77">
        <f>COUNTIF([3]经验升级表!$C:$C,"&lt;="&amp;SUMIFS($AB$4:AB1236,$C$4:C1236,C1236))</f>
        <v>0</v>
      </c>
      <c r="AB1236" s="77">
        <f>IFERROR(INDEX([1]怪物表!$U:$U,MATCH(G1236,[1]怪物表!$A:$A,0),1)*S1236/U1236,0)*AC1236</f>
        <v>0</v>
      </c>
      <c r="AC1236" s="77">
        <f t="shared" si="164"/>
        <v>1</v>
      </c>
      <c r="AD1236" s="77">
        <f>IFERROR(INDEX([1]怪物表!$J:$J,MATCH(G1236,[1]怪物表!$A:$A,0),1),0)*AE1236</f>
        <v>0</v>
      </c>
      <c r="AE1236" s="77">
        <f t="shared" si="165"/>
        <v>0</v>
      </c>
    </row>
    <row r="1237" spans="1:31" x14ac:dyDescent="0.45">
      <c r="A1237" s="4"/>
      <c r="B1237" s="7">
        <v>3991115</v>
      </c>
      <c r="C1237" s="6" t="s">
        <v>213</v>
      </c>
      <c r="D1237" s="4" t="s">
        <v>127</v>
      </c>
      <c r="E1237" s="7">
        <v>60</v>
      </c>
      <c r="F1237" s="4" t="s">
        <v>223</v>
      </c>
      <c r="G1237" s="4">
        <f>SUMIFS([1]怪物表!$A:$A,[1]怪物表!$B:$B,C1237,[1]怪物表!$C:$C,D1237)</f>
        <v>1399108</v>
      </c>
      <c r="H1237" s="8" t="str">
        <f>IF(G1237="","",INDEX([1]怪物表!$C:$C,MATCH(G1237,[1]怪物表!$A:$A,0)))</f>
        <v>斗兽场饲养员</v>
      </c>
      <c r="I1237" s="4"/>
      <c r="J1237" s="4" t="str">
        <f>IF(I1237="","",INDEX([1]怪物阵型表!$B:$B,MATCH(I1237,[1]怪物阵型表!$A:$A,0)))</f>
        <v/>
      </c>
      <c r="K1237" s="4"/>
      <c r="L1237" s="4"/>
      <c r="M1237" s="4"/>
      <c r="N1237" s="4"/>
      <c r="O1237" s="4" t="str">
        <f>IF(N1237="","",INDEX([2]物品表!$B:$B,MATCH(N1237,[2]物品表!$A:$A,0)))</f>
        <v/>
      </c>
      <c r="P1237" s="4"/>
      <c r="Q1237" s="7" t="s">
        <v>31</v>
      </c>
      <c r="R1237" s="7" t="s">
        <v>29</v>
      </c>
      <c r="S1237" s="9">
        <f>INDEX('#怪物刷新配置索引'!$E:$E,MATCH(E1237&amp;"-"&amp;F1237,'#怪物刷新配置索引'!$D:$D,0),1)</f>
        <v>4</v>
      </c>
      <c r="T1237" s="4"/>
      <c r="U1237" s="9">
        <f>INDEX('#怪物刷新配置索引'!$F:$F,MATCH(E1237&amp;"-"&amp;F1237,'#怪物刷新配置索引'!$D:$D,0),1)</f>
        <v>2</v>
      </c>
      <c r="V1237" s="4" t="str">
        <f t="shared" si="172"/>
        <v/>
      </c>
      <c r="W1237" s="4"/>
      <c r="X1237" s="4"/>
      <c r="Y1237" s="7"/>
      <c r="Z1237" s="28"/>
      <c r="AA1237" s="77">
        <f>COUNTIF([3]经验升级表!$C:$C,"&lt;="&amp;SUMIFS($AB$4:AB1237,$C$4:C1237,C1237))</f>
        <v>0</v>
      </c>
      <c r="AB1237" s="77">
        <f>IFERROR(INDEX([1]怪物表!$U:$U,MATCH(G1237,[1]怪物表!$A:$A,0),1)*S1237/U1237,0)*AC1237</f>
        <v>0</v>
      </c>
      <c r="AC1237" s="77">
        <f t="shared" si="164"/>
        <v>30</v>
      </c>
      <c r="AD1237" s="77">
        <f>IFERROR(INDEX([1]怪物表!$J:$J,MATCH(G1237,[1]怪物表!$A:$A,0),1),0)*AE1237</f>
        <v>60</v>
      </c>
      <c r="AE1237" s="77">
        <f t="shared" si="165"/>
        <v>60</v>
      </c>
    </row>
    <row r="1238" spans="1:31" x14ac:dyDescent="0.45">
      <c r="A1238" s="4"/>
      <c r="B1238" s="7">
        <v>3991116</v>
      </c>
      <c r="C1238" s="6" t="s">
        <v>213</v>
      </c>
      <c r="D1238" s="4" t="s">
        <v>127</v>
      </c>
      <c r="E1238" s="7">
        <v>150</v>
      </c>
      <c r="F1238" s="4" t="s">
        <v>223</v>
      </c>
      <c r="G1238" s="4">
        <f>SUMIFS([1]怪物表!$A:$A,[1]怪物表!$B:$B,C1238,[1]怪物表!$C:$C,D1238)</f>
        <v>1399108</v>
      </c>
      <c r="H1238" s="8" t="str">
        <f>IF(G1238="","",INDEX([1]怪物表!$C:$C,MATCH(G1238,[1]怪物表!$A:$A,0)))</f>
        <v>斗兽场饲养员</v>
      </c>
      <c r="I1238" s="4"/>
      <c r="J1238" s="4" t="str">
        <f>IF(I1238="","",INDEX([1]怪物阵型表!$B:$B,MATCH(I1238,[1]怪物阵型表!$A:$A,0)))</f>
        <v/>
      </c>
      <c r="K1238" s="4"/>
      <c r="L1238" s="4"/>
      <c r="M1238" s="4"/>
      <c r="N1238" s="4"/>
      <c r="O1238" s="4" t="str">
        <f>IF(N1238="","",INDEX([2]物品表!$B:$B,MATCH(N1238,[2]物品表!$A:$A,0)))</f>
        <v/>
      </c>
      <c r="P1238" s="4"/>
      <c r="Q1238" s="7" t="s">
        <v>31</v>
      </c>
      <c r="R1238" s="7" t="s">
        <v>29</v>
      </c>
      <c r="S1238" s="9">
        <f>INDEX('#怪物刷新配置索引'!$E:$E,MATCH(E1238&amp;"-"&amp;F1238,'#怪物刷新配置索引'!$D:$D,0),1)</f>
        <v>5</v>
      </c>
      <c r="T1238" s="4"/>
      <c r="U1238" s="9">
        <f>INDEX('#怪物刷新配置索引'!$F:$F,MATCH(E1238&amp;"-"&amp;F1238,'#怪物刷新配置索引'!$D:$D,0),1)</f>
        <v>1</v>
      </c>
      <c r="V1238" s="4" t="str">
        <f t="shared" si="172"/>
        <v/>
      </c>
      <c r="W1238" s="4"/>
      <c r="X1238" s="4"/>
      <c r="Y1238" s="7"/>
      <c r="Z1238" s="28"/>
      <c r="AA1238" s="77">
        <f>COUNTIF([3]经验升级表!$C:$C,"&lt;="&amp;SUMIFS($AB$4:AB1238,$C$4:C1238,C1238))</f>
        <v>0</v>
      </c>
      <c r="AB1238" s="77">
        <f>IFERROR(INDEX([1]怪物表!$U:$U,MATCH(G1238,[1]怪物表!$A:$A,0),1)*S1238/U1238,0)*AC1238</f>
        <v>0</v>
      </c>
      <c r="AC1238" s="77">
        <f t="shared" si="164"/>
        <v>30</v>
      </c>
      <c r="AD1238" s="77">
        <f>IFERROR(INDEX([1]怪物表!$J:$J,MATCH(G1238,[1]怪物表!$A:$A,0),1),0)*AE1238</f>
        <v>150</v>
      </c>
      <c r="AE1238" s="77">
        <f t="shared" si="165"/>
        <v>150</v>
      </c>
    </row>
    <row r="1239" spans="1:31" x14ac:dyDescent="0.45">
      <c r="A1239" s="4"/>
      <c r="B1239" s="7">
        <v>3991117</v>
      </c>
      <c r="C1239" s="6" t="s">
        <v>213</v>
      </c>
      <c r="D1239" s="4" t="s">
        <v>136</v>
      </c>
      <c r="E1239" s="7">
        <v>30</v>
      </c>
      <c r="F1239" s="4" t="s">
        <v>223</v>
      </c>
      <c r="G1239" s="4">
        <f>SUMIFS([1]怪物表!$A:$A,[1]怪物表!$B:$B,C1239,[1]怪物表!$C:$C,D1239)</f>
        <v>1399106</v>
      </c>
      <c r="H1239" s="8" t="str">
        <f>IF(G1239="","",INDEX([1]怪物表!$C:$C,MATCH(G1239,[1]怪物表!$A:$A,0)))</f>
        <v>弓兵2</v>
      </c>
      <c r="I1239" s="4"/>
      <c r="J1239" s="4" t="str">
        <f>IF(I1239="","",INDEX([1]怪物阵型表!$B:$B,MATCH(I1239,[1]怪物阵型表!$A:$A,0)))</f>
        <v/>
      </c>
      <c r="K1239" s="4"/>
      <c r="L1239" s="4"/>
      <c r="M1239" s="4"/>
      <c r="N1239" s="4"/>
      <c r="O1239" s="4" t="str">
        <f>IF(N1239="","",INDEX([2]物品表!$B:$B,MATCH(N1239,[2]物品表!$A:$A,0)))</f>
        <v/>
      </c>
      <c r="P1239" s="4"/>
      <c r="Q1239" s="7" t="s">
        <v>31</v>
      </c>
      <c r="R1239" s="7" t="s">
        <v>29</v>
      </c>
      <c r="S1239" s="9">
        <f>INDEX('#怪物刷新配置索引'!$E:$E,MATCH(E1239&amp;"-"&amp;F1239,'#怪物刷新配置索引'!$D:$D,0),1)</f>
        <v>4</v>
      </c>
      <c r="T1239" s="4"/>
      <c r="U1239" s="9">
        <f>INDEX('#怪物刷新配置索引'!$F:$F,MATCH(E1239&amp;"-"&amp;F1239,'#怪物刷新配置索引'!$D:$D,0),1)</f>
        <v>4</v>
      </c>
      <c r="V1239" s="4" t="str">
        <f t="shared" si="172"/>
        <v/>
      </c>
      <c r="W1239" s="4"/>
      <c r="X1239" s="7"/>
      <c r="Y1239" s="7"/>
      <c r="Z1239" s="28"/>
      <c r="AA1239" s="77">
        <f>COUNTIF([3]经验升级表!$C:$C,"&lt;="&amp;SUMIFS($AB$4:AB1239,$C$4:C1239,C1239))</f>
        <v>0</v>
      </c>
      <c r="AB1239" s="77">
        <f>IFERROR(INDEX([1]怪物表!$U:$U,MATCH(G1239,[1]怪物表!$A:$A,0),1)*S1239/U1239,0)*AC1239</f>
        <v>0</v>
      </c>
      <c r="AC1239" s="77">
        <f t="shared" si="164"/>
        <v>30</v>
      </c>
      <c r="AD1239" s="77">
        <f>IFERROR(INDEX([1]怪物表!$J:$J,MATCH(G1239,[1]怪物表!$A:$A,0),1),0)*AE1239</f>
        <v>30</v>
      </c>
      <c r="AE1239" s="77">
        <f t="shared" si="165"/>
        <v>30</v>
      </c>
    </row>
    <row r="1240" spans="1:31" x14ac:dyDescent="0.45">
      <c r="A1240" s="4"/>
      <c r="B1240" s="7">
        <v>3991118</v>
      </c>
      <c r="C1240" s="6" t="s">
        <v>213</v>
      </c>
      <c r="D1240" s="4"/>
      <c r="E1240" s="7"/>
      <c r="F1240" s="4">
        <v>690</v>
      </c>
      <c r="G1240" s="4" t="str">
        <f>IF(I1240="",SUMIFS([1]怪物表!$A:$A,[1]怪物表!$B:$B,C1240,[1]怪物表!$C:$C,D1240),"")</f>
        <v/>
      </c>
      <c r="H1240" s="8" t="str">
        <f>IF(G1240="","",INDEX([1]怪物表!$C:$C,MATCH(G1240,[1]怪物表!$A:$A,0)))</f>
        <v/>
      </c>
      <c r="I1240" s="4">
        <v>399101</v>
      </c>
      <c r="J1240" s="4" t="str">
        <f>IF(I1240="","",INDEX([1]怪物阵型表!$B:$B,MATCH(I1240,[1]怪物阵型表!$A:$A,0)))</f>
        <v>直线防御阵型</v>
      </c>
      <c r="K1240" s="4"/>
      <c r="L1240" s="4"/>
      <c r="M1240" s="4"/>
      <c r="N1240" s="4"/>
      <c r="O1240" s="4" t="str">
        <f>IF(N1240="","",INDEX([2]物品表!$B:$B,MATCH(N1240,[2]物品表!$A:$A,0)))</f>
        <v/>
      </c>
      <c r="P1240" s="4"/>
      <c r="Q1240" s="7" t="s">
        <v>109</v>
      </c>
      <c r="R1240" s="7" t="s">
        <v>29</v>
      </c>
      <c r="S1240" s="9">
        <v>1</v>
      </c>
      <c r="T1240" s="4"/>
      <c r="U1240" s="9">
        <v>0</v>
      </c>
      <c r="V1240" s="4" t="str">
        <f t="shared" si="172"/>
        <v>TID_Survivor_Notice_Occur_2</v>
      </c>
      <c r="W1240" s="4">
        <v>1</v>
      </c>
      <c r="X1240" s="4"/>
      <c r="Y1240" s="4"/>
      <c r="Z1240" s="28"/>
      <c r="AA1240" s="77">
        <f>COUNTIF([3]经验升级表!$C:$C,"&lt;="&amp;SUMIFS($AB$4:AB1240,$C$4:C1240,C1240))</f>
        <v>0</v>
      </c>
      <c r="AB1240" s="77">
        <f>IFERROR(INDEX([1]怪物表!$U:$U,MATCH(G1240,[1]怪物表!$A:$A,0),1)*S1240/U1240,0)*AC1240</f>
        <v>0</v>
      </c>
      <c r="AC1240" s="77">
        <f t="shared" si="164"/>
        <v>1</v>
      </c>
      <c r="AD1240" s="77">
        <f>IFERROR(INDEX([1]怪物表!$J:$J,MATCH(G1240,[1]怪物表!$A:$A,0),1),0)*AE1240</f>
        <v>0</v>
      </c>
      <c r="AE1240" s="77">
        <f t="shared" si="165"/>
        <v>0</v>
      </c>
    </row>
    <row r="1241" spans="1:31" x14ac:dyDescent="0.45">
      <c r="A1241" s="4"/>
      <c r="B1241" s="7">
        <v>3991119</v>
      </c>
      <c r="C1241" s="6" t="s">
        <v>213</v>
      </c>
      <c r="D1241" s="4"/>
      <c r="E1241" s="7"/>
      <c r="F1241" s="4">
        <v>690</v>
      </c>
      <c r="G1241" s="4" t="str">
        <f>IF(I1241="",SUMIFS([1]怪物表!$A:$A,[1]怪物表!$B:$B,C1241,[1]怪物表!$C:$C,D1241),"")</f>
        <v/>
      </c>
      <c r="H1241" s="8" t="str">
        <f>IF(G1241="","",INDEX([1]怪物表!$C:$C,MATCH(G1241,[1]怪物表!$A:$A,0)))</f>
        <v/>
      </c>
      <c r="I1241" s="4">
        <v>399102</v>
      </c>
      <c r="J1241" s="4" t="str">
        <f>IF(I1241="","",INDEX([1]怪物阵型表!$B:$B,MATCH(I1241,[1]怪物阵型表!$A:$A,0)))</f>
        <v>直线防御阵型</v>
      </c>
      <c r="K1241" s="4"/>
      <c r="L1241" s="4"/>
      <c r="M1241" s="4"/>
      <c r="N1241" s="4"/>
      <c r="O1241" s="4" t="str">
        <f>IF(N1241="","",INDEX([2]物品表!$B:$B,MATCH(N1241,[2]物品表!$A:$A,0)))</f>
        <v/>
      </c>
      <c r="P1241" s="4"/>
      <c r="Q1241" s="7" t="s">
        <v>109</v>
      </c>
      <c r="R1241" s="7" t="s">
        <v>29</v>
      </c>
      <c r="S1241" s="9">
        <v>1</v>
      </c>
      <c r="T1241" s="4"/>
      <c r="U1241" s="9">
        <v>0</v>
      </c>
      <c r="V1241" s="4" t="str">
        <f t="shared" si="172"/>
        <v/>
      </c>
      <c r="W1241" s="4"/>
      <c r="X1241" s="4"/>
      <c r="Y1241" s="4"/>
      <c r="Z1241" s="28"/>
      <c r="AA1241" s="77">
        <f>COUNTIF([3]经验升级表!$C:$C,"&lt;="&amp;SUMIFS($AB$4:AB1241,$C$4:C1241,C1241))</f>
        <v>0</v>
      </c>
      <c r="AB1241" s="77">
        <f>IFERROR(INDEX([1]怪物表!$U:$U,MATCH(G1241,[1]怪物表!$A:$A,0),1)*S1241/U1241,0)*AC1241</f>
        <v>0</v>
      </c>
      <c r="AC1241" s="77">
        <f t="shared" si="164"/>
        <v>1</v>
      </c>
      <c r="AD1241" s="77">
        <f>IFERROR(INDEX([1]怪物表!$J:$J,MATCH(G1241,[1]怪物表!$A:$A,0),1),0)*AE1241</f>
        <v>0</v>
      </c>
      <c r="AE1241" s="77">
        <f t="shared" si="165"/>
        <v>0</v>
      </c>
    </row>
    <row r="1242" spans="1:31" x14ac:dyDescent="0.45">
      <c r="A1242" s="4"/>
      <c r="B1242" s="7">
        <v>3991120</v>
      </c>
      <c r="C1242" s="6" t="s">
        <v>213</v>
      </c>
      <c r="D1242" s="4"/>
      <c r="E1242" s="7"/>
      <c r="F1242" s="4">
        <v>705</v>
      </c>
      <c r="G1242" s="4" t="str">
        <f>IF(I1242="",SUMIFS([1]怪物表!$A:$A,[1]怪物表!$B:$B,C1242,[1]怪物表!$C:$C,D1242),"")</f>
        <v/>
      </c>
      <c r="H1242" s="8" t="str">
        <f>IF(G1242="","",INDEX([1]怪物表!$C:$C,MATCH(G1242,[1]怪物表!$A:$A,0)))</f>
        <v/>
      </c>
      <c r="I1242" s="4">
        <v>399103</v>
      </c>
      <c r="J1242" s="4" t="str">
        <f>IF(I1242="","",INDEX([1]怪物阵型表!$B:$B,MATCH(I1242,[1]怪物阵型表!$A:$A,0)))</f>
        <v>直线防御阵型</v>
      </c>
      <c r="K1242" s="4"/>
      <c r="L1242" s="4"/>
      <c r="M1242" s="4"/>
      <c r="N1242" s="4"/>
      <c r="O1242" s="4" t="str">
        <f>IF(N1242="","",INDEX([2]物品表!$B:$B,MATCH(N1242,[2]物品表!$A:$A,0)))</f>
        <v/>
      </c>
      <c r="P1242" s="4"/>
      <c r="Q1242" s="7" t="s">
        <v>109</v>
      </c>
      <c r="R1242" s="7" t="s">
        <v>29</v>
      </c>
      <c r="S1242" s="9">
        <v>1</v>
      </c>
      <c r="T1242" s="4"/>
      <c r="U1242" s="9">
        <v>0</v>
      </c>
      <c r="V1242" s="4" t="str">
        <f t="shared" si="172"/>
        <v/>
      </c>
      <c r="W1242" s="4"/>
      <c r="X1242" s="4"/>
      <c r="Y1242" s="4"/>
      <c r="Z1242" s="28"/>
      <c r="AA1242" s="77">
        <f>COUNTIF([3]经验升级表!$C:$C,"&lt;="&amp;SUMIFS($AB$4:AB1242,$C$4:C1242,C1242))</f>
        <v>0</v>
      </c>
      <c r="AB1242" s="77">
        <f>IFERROR(INDEX([1]怪物表!$U:$U,MATCH(G1242,[1]怪物表!$A:$A,0),1)*S1242/U1242,0)*AC1242</f>
        <v>0</v>
      </c>
      <c r="AC1242" s="77">
        <f t="shared" si="164"/>
        <v>1</v>
      </c>
      <c r="AD1242" s="77">
        <f>IFERROR(INDEX([1]怪物表!$J:$J,MATCH(G1242,[1]怪物表!$A:$A,0),1),0)*AE1242</f>
        <v>0</v>
      </c>
      <c r="AE1242" s="77">
        <f t="shared" si="165"/>
        <v>0</v>
      </c>
    </row>
    <row r="1243" spans="1:31" x14ac:dyDescent="0.45">
      <c r="A1243" s="4"/>
      <c r="B1243" s="7">
        <v>3991121</v>
      </c>
      <c r="C1243" s="6" t="s">
        <v>213</v>
      </c>
      <c r="D1243" s="4"/>
      <c r="E1243" s="7"/>
      <c r="F1243" s="4">
        <v>705</v>
      </c>
      <c r="G1243" s="4" t="str">
        <f>IF(I1243="",SUMIFS([1]怪物表!$A:$A,[1]怪物表!$B:$B,C1243,[1]怪物表!$C:$C,D1243),"")</f>
        <v/>
      </c>
      <c r="H1243" s="8" t="str">
        <f>IF(G1243="","",INDEX([1]怪物表!$C:$C,MATCH(G1243,[1]怪物表!$A:$A,0)))</f>
        <v/>
      </c>
      <c r="I1243" s="4">
        <v>399104</v>
      </c>
      <c r="J1243" s="4" t="str">
        <f>IF(I1243="","",INDEX([1]怪物阵型表!$B:$B,MATCH(I1243,[1]怪物阵型表!$A:$A,0)))</f>
        <v>直线防御阵型</v>
      </c>
      <c r="K1243" s="4"/>
      <c r="L1243" s="4"/>
      <c r="M1243" s="4"/>
      <c r="N1243" s="4"/>
      <c r="O1243" s="4" t="str">
        <f>IF(N1243="","",INDEX([2]物品表!$B:$B,MATCH(N1243,[2]物品表!$A:$A,0)))</f>
        <v/>
      </c>
      <c r="P1243" s="4"/>
      <c r="Q1243" s="7" t="s">
        <v>109</v>
      </c>
      <c r="R1243" s="7" t="s">
        <v>29</v>
      </c>
      <c r="S1243" s="9">
        <v>1</v>
      </c>
      <c r="T1243" s="4"/>
      <c r="U1243" s="9">
        <v>0</v>
      </c>
      <c r="V1243" s="4" t="str">
        <f t="shared" si="172"/>
        <v/>
      </c>
      <c r="W1243" s="4"/>
      <c r="X1243" s="4"/>
      <c r="Y1243" s="4"/>
      <c r="Z1243" s="28"/>
      <c r="AA1243" s="77">
        <f>COUNTIF([3]经验升级表!$C:$C,"&lt;="&amp;SUMIFS($AB$4:AB1243,$C$4:C1243,C1243))</f>
        <v>0</v>
      </c>
      <c r="AB1243" s="77">
        <f>IFERROR(INDEX([1]怪物表!$U:$U,MATCH(G1243,[1]怪物表!$A:$A,0),1)*S1243/U1243,0)*AC1243</f>
        <v>0</v>
      </c>
      <c r="AC1243" s="77">
        <f t="shared" si="164"/>
        <v>1</v>
      </c>
      <c r="AD1243" s="77">
        <f>IFERROR(INDEX([1]怪物表!$J:$J,MATCH(G1243,[1]怪物表!$A:$A,0),1),0)*AE1243</f>
        <v>0</v>
      </c>
      <c r="AE1243" s="77">
        <f t="shared" si="165"/>
        <v>0</v>
      </c>
    </row>
    <row r="1244" spans="1:31" x14ac:dyDescent="0.45">
      <c r="A1244" s="4"/>
      <c r="B1244" s="7">
        <v>3991122</v>
      </c>
      <c r="C1244" s="6" t="s">
        <v>213</v>
      </c>
      <c r="D1244" s="4"/>
      <c r="E1244" s="7"/>
      <c r="F1244" s="4">
        <v>690</v>
      </c>
      <c r="G1244" s="4"/>
      <c r="H1244" s="8"/>
      <c r="I1244" s="4"/>
      <c r="J1244" s="4" t="str">
        <f>IF(I1244="","",INDEX([1]怪物阵型表!$B:$B,MATCH(I1244,[1]怪物阵型表!$A:$A,0)))</f>
        <v/>
      </c>
      <c r="K1244" s="4">
        <v>399115</v>
      </c>
      <c r="L1244" s="25" t="str" cm="1">
        <f t="array" ref="L1244">INDEX(怪物链表!A:C,MATCH(怪物刷新表!K1244&amp;C1244,怪物链表!A:A&amp;怪物链表!C:C,),2)</f>
        <v>骤变_高级_100</v>
      </c>
      <c r="M1244" s="4" t="str" cm="1">
        <f t="array" ref="M1244">INDEX(怪物链表!A:D,MATCH(怪物刷新表!L1244&amp;K1244,怪物链表!B:B&amp;怪物链表!A:A,),4)</f>
        <v>570-600</v>
      </c>
      <c r="N1244" s="4"/>
      <c r="O1244" s="4" t="str">
        <f>IF(N1244="","",INDEX([2]物品表!$B:$B,MATCH(N1244,[2]物品表!$A:$A,0)))</f>
        <v/>
      </c>
      <c r="P1244" s="4"/>
      <c r="Q1244" s="7" t="s">
        <v>120</v>
      </c>
      <c r="R1244" s="7" t="s">
        <v>29</v>
      </c>
      <c r="S1244" s="9">
        <v>1</v>
      </c>
      <c r="T1244" s="4"/>
      <c r="U1244" s="9">
        <v>0</v>
      </c>
      <c r="V1244" s="4" t="str">
        <f t="shared" si="172"/>
        <v/>
      </c>
      <c r="W1244" s="4"/>
      <c r="X1244" s="4"/>
      <c r="Y1244" s="4"/>
      <c r="Z1244" s="28"/>
      <c r="AA1244" s="77">
        <f>COUNTIF([3]经验升级表!$C:$C,"&lt;="&amp;SUMIFS($AB$4:AB1244,$C$4:C1244,C1244))</f>
        <v>0</v>
      </c>
      <c r="AB1244" s="77">
        <f>IFERROR(INDEX([1]怪物表!$U:$U,MATCH(G1244,[1]怪物表!$A:$A,0),1)*S1244/U1244,0)*AC1244</f>
        <v>0</v>
      </c>
      <c r="AC1244" s="77">
        <f t="shared" si="164"/>
        <v>1</v>
      </c>
      <c r="AD1244" s="77">
        <f>IFERROR(INDEX([1]怪物表!$J:$J,MATCH(G1244,[1]怪物表!$A:$A,0),1),0)*AE1244</f>
        <v>0</v>
      </c>
      <c r="AE1244" s="77">
        <f t="shared" si="165"/>
        <v>0</v>
      </c>
    </row>
    <row r="1245" spans="1:31" x14ac:dyDescent="0.45">
      <c r="A1245" s="4"/>
      <c r="B1245" s="7">
        <v>3991123</v>
      </c>
      <c r="C1245" s="6" t="s">
        <v>213</v>
      </c>
      <c r="D1245" s="4" t="s">
        <v>127</v>
      </c>
      <c r="E1245" s="7">
        <v>50</v>
      </c>
      <c r="F1245" s="4" t="s">
        <v>225</v>
      </c>
      <c r="G1245" s="4">
        <f>SUMIFS([1]怪物表!$A:$A,[1]怪物表!$B:$B,C1245,[1]怪物表!$C:$C,D1245)</f>
        <v>1399108</v>
      </c>
      <c r="H1245" s="8" t="str">
        <f>IF(G1245="","",INDEX([1]怪物表!$C:$C,MATCH(G1245,[1]怪物表!$A:$A,0)))</f>
        <v>斗兽场饲养员</v>
      </c>
      <c r="I1245" s="4"/>
      <c r="J1245" s="4" t="str">
        <f>IF(I1245="","",INDEX([1]怪物阵型表!$B:$B,MATCH(I1245,[1]怪物阵型表!$A:$A,0)))</f>
        <v/>
      </c>
      <c r="K1245" s="4"/>
      <c r="L1245" s="4"/>
      <c r="M1245" s="4"/>
      <c r="N1245" s="4"/>
      <c r="O1245" s="4" t="str">
        <f>IF(N1245="","",INDEX([2]物品表!$B:$B,MATCH(N1245,[2]物品表!$A:$A,0)))</f>
        <v/>
      </c>
      <c r="P1245" s="4"/>
      <c r="Q1245" s="7" t="s">
        <v>31</v>
      </c>
      <c r="R1245" s="7" t="s">
        <v>29</v>
      </c>
      <c r="S1245" s="9">
        <f>INDEX('#怪物刷新配置索引'!$E:$E,MATCH(E1245&amp;"-"&amp;F1245,'#怪物刷新配置索引'!$D:$D,0),1)</f>
        <v>5</v>
      </c>
      <c r="T1245" s="4"/>
      <c r="U1245" s="9">
        <f>INDEX('#怪物刷新配置索引'!$F:$F,MATCH(E1245&amp;"-"&amp;F1245,'#怪物刷新配置索引'!$D:$D,0),1)</f>
        <v>3</v>
      </c>
      <c r="V1245" s="4" t="str">
        <f t="shared" si="172"/>
        <v/>
      </c>
      <c r="W1245" s="4"/>
      <c r="X1245" s="4"/>
      <c r="Y1245" s="7"/>
      <c r="Z1245" s="28"/>
      <c r="AA1245" s="77">
        <f>COUNTIF([3]经验升级表!$C:$C,"&lt;="&amp;SUMIFS($AB$4:AB1245,$C$4:C1245,C1245))</f>
        <v>0</v>
      </c>
      <c r="AB1245" s="77">
        <f>IFERROR(INDEX([1]怪物表!$U:$U,MATCH(G1245,[1]怪物表!$A:$A,0),1)*S1245/U1245,0)*AC1245</f>
        <v>0</v>
      </c>
      <c r="AC1245" s="77">
        <f t="shared" si="164"/>
        <v>30</v>
      </c>
      <c r="AD1245" s="77">
        <f>IFERROR(INDEX([1]怪物表!$J:$J,MATCH(G1245,[1]怪物表!$A:$A,0),1),0)*AE1245</f>
        <v>50</v>
      </c>
      <c r="AE1245" s="77">
        <f t="shared" si="165"/>
        <v>50</v>
      </c>
    </row>
    <row r="1246" spans="1:31" x14ac:dyDescent="0.45">
      <c r="A1246" s="4"/>
      <c r="B1246" s="7">
        <v>3991124</v>
      </c>
      <c r="C1246" s="6" t="s">
        <v>213</v>
      </c>
      <c r="D1246" s="4" t="s">
        <v>127</v>
      </c>
      <c r="E1246" s="7">
        <v>120</v>
      </c>
      <c r="F1246" s="4" t="s">
        <v>225</v>
      </c>
      <c r="G1246" s="4">
        <f>SUMIFS([1]怪物表!$A:$A,[1]怪物表!$B:$B,C1246,[1]怪物表!$C:$C,D1246)</f>
        <v>1399108</v>
      </c>
      <c r="H1246" s="8" t="str">
        <f>IF(G1246="","",INDEX([1]怪物表!$C:$C,MATCH(G1246,[1]怪物表!$A:$A,0)))</f>
        <v>斗兽场饲养员</v>
      </c>
      <c r="I1246" s="4"/>
      <c r="J1246" s="4" t="str">
        <f>IF(I1246="","",INDEX([1]怪物阵型表!$B:$B,MATCH(I1246,[1]怪物阵型表!$A:$A,0)))</f>
        <v/>
      </c>
      <c r="K1246" s="4"/>
      <c r="L1246" s="4"/>
      <c r="M1246" s="4"/>
      <c r="N1246" s="4"/>
      <c r="O1246" s="4" t="str">
        <f>IF(N1246="","",INDEX([2]物品表!$B:$B,MATCH(N1246,[2]物品表!$A:$A,0)))</f>
        <v/>
      </c>
      <c r="P1246" s="4"/>
      <c r="Q1246" s="7" t="s">
        <v>31</v>
      </c>
      <c r="R1246" s="7" t="s">
        <v>29</v>
      </c>
      <c r="S1246" s="9">
        <f>INDEX('#怪物刷新配置索引'!$E:$E,MATCH(E1246&amp;"-"&amp;F1246,'#怪物刷新配置索引'!$D:$D,0),1)</f>
        <v>4</v>
      </c>
      <c r="T1246" s="4"/>
      <c r="U1246" s="9">
        <f>INDEX('#怪物刷新配置索引'!$F:$F,MATCH(E1246&amp;"-"&amp;F1246,'#怪物刷新配置索引'!$D:$D,0),1)</f>
        <v>1</v>
      </c>
      <c r="V1246" s="4" t="str">
        <f t="shared" si="172"/>
        <v/>
      </c>
      <c r="W1246" s="4"/>
      <c r="X1246" s="4"/>
      <c r="Y1246" s="4"/>
      <c r="Z1246" s="28"/>
      <c r="AA1246" s="77">
        <f>COUNTIF([3]经验升级表!$C:$C,"&lt;="&amp;SUMIFS($AB$4:AB1246,$C$4:C1246,C1246))</f>
        <v>0</v>
      </c>
      <c r="AB1246" s="77">
        <f>IFERROR(INDEX([1]怪物表!$U:$U,MATCH(G1246,[1]怪物表!$A:$A,0),1)*S1246/U1246,0)*AC1246</f>
        <v>0</v>
      </c>
      <c r="AC1246" s="77">
        <f t="shared" si="164"/>
        <v>30</v>
      </c>
      <c r="AD1246" s="77">
        <f>IFERROR(INDEX([1]怪物表!$J:$J,MATCH(G1246,[1]怪物表!$A:$A,0),1),0)*AE1246</f>
        <v>120</v>
      </c>
      <c r="AE1246" s="77">
        <f t="shared" si="165"/>
        <v>120</v>
      </c>
    </row>
    <row r="1247" spans="1:31" x14ac:dyDescent="0.45">
      <c r="A1247" s="4"/>
      <c r="B1247" s="7">
        <v>3991125</v>
      </c>
      <c r="C1247" s="6" t="s">
        <v>213</v>
      </c>
      <c r="D1247" s="4" t="s">
        <v>127</v>
      </c>
      <c r="E1247" s="7">
        <v>120</v>
      </c>
      <c r="F1247" s="4" t="s">
        <v>225</v>
      </c>
      <c r="G1247" s="4">
        <f>SUMIFS([1]怪物表!$A:$A,[1]怪物表!$B:$B,C1247,[1]怪物表!$C:$C,D1247)</f>
        <v>1399108</v>
      </c>
      <c r="H1247" s="8" t="str">
        <f>IF(G1247="","",INDEX([1]怪物表!$C:$C,MATCH(G1247,[1]怪物表!$A:$A,0)))</f>
        <v>斗兽场饲养员</v>
      </c>
      <c r="I1247" s="4"/>
      <c r="J1247" s="4" t="str">
        <f>IF(I1247="","",INDEX([1]怪物阵型表!$B:$B,MATCH(I1247,[1]怪物阵型表!$A:$A,0)))</f>
        <v/>
      </c>
      <c r="K1247" s="4"/>
      <c r="L1247" s="4"/>
      <c r="M1247" s="4"/>
      <c r="N1247" s="4"/>
      <c r="O1247" s="4" t="str">
        <f>IF(N1247="","",INDEX([2]物品表!$B:$B,MATCH(N1247,[2]物品表!$A:$A,0)))</f>
        <v/>
      </c>
      <c r="P1247" s="4"/>
      <c r="Q1247" s="7" t="s">
        <v>31</v>
      </c>
      <c r="R1247" s="7" t="s">
        <v>29</v>
      </c>
      <c r="S1247" s="9">
        <f>INDEX('#怪物刷新配置索引'!$E:$E,MATCH(E1247&amp;"-"&amp;F1247,'#怪物刷新配置索引'!$D:$D,0),1)</f>
        <v>4</v>
      </c>
      <c r="T1247" s="4"/>
      <c r="U1247" s="9">
        <f>INDEX('#怪物刷新配置索引'!$F:$F,MATCH(E1247&amp;"-"&amp;F1247,'#怪物刷新配置索引'!$D:$D,0),1)</f>
        <v>1</v>
      </c>
      <c r="V1247" s="4" t="str">
        <f t="shared" si="172"/>
        <v/>
      </c>
      <c r="W1247" s="4"/>
      <c r="X1247" s="4"/>
      <c r="Y1247" s="4"/>
      <c r="Z1247" s="28"/>
      <c r="AA1247" s="77">
        <f>COUNTIF([3]经验升级表!$C:$C,"&lt;="&amp;SUMIFS($AB$4:AB1247,$C$4:C1247,C1247))</f>
        <v>0</v>
      </c>
      <c r="AB1247" s="77">
        <f>IFERROR(INDEX([1]怪物表!$U:$U,MATCH(G1247,[1]怪物表!$A:$A,0),1)*S1247/U1247,0)*AC1247</f>
        <v>0</v>
      </c>
      <c r="AC1247" s="77">
        <f t="shared" si="164"/>
        <v>30</v>
      </c>
      <c r="AD1247" s="77">
        <f>IFERROR(INDEX([1]怪物表!$J:$J,MATCH(G1247,[1]怪物表!$A:$A,0),1),0)*AE1247</f>
        <v>120</v>
      </c>
      <c r="AE1247" s="77">
        <f t="shared" si="165"/>
        <v>120</v>
      </c>
    </row>
    <row r="1248" spans="1:31" s="47" customFormat="1" x14ac:dyDescent="0.45">
      <c r="A1248" s="81"/>
      <c r="B1248" s="82">
        <v>3991126</v>
      </c>
      <c r="C1248" s="83" t="s">
        <v>213</v>
      </c>
      <c r="D1248" s="81" t="s">
        <v>215</v>
      </c>
      <c r="E1248" s="82"/>
      <c r="F1248" s="81">
        <v>720</v>
      </c>
      <c r="G1248" s="81">
        <f>IF(I1248="",SUMIFS([1]怪物表!$A:$A,[1]怪物表!$B:$B,C1248,[1]怪物表!$C:$C,D1248),"")</f>
        <v>1399113</v>
      </c>
      <c r="H1248" s="84" t="str">
        <f>IF(G1248="","",INDEX([1]怪物表!$C:$C,MATCH(G1248,[1]怪物表!$A:$A,0)))</f>
        <v>裁判官</v>
      </c>
      <c r="I1248" s="81" t="s">
        <v>54</v>
      </c>
      <c r="J1248" s="81" t="str">
        <f>IF(I1248="","",INDEX([1]怪物阵型表!$B:$B,MATCH(I1248,[1]怪物阵型表!$A:$A,0)))</f>
        <v/>
      </c>
      <c r="K1248" s="81"/>
      <c r="L1248" s="81"/>
      <c r="M1248" s="81"/>
      <c r="N1248" s="81"/>
      <c r="O1248" s="81" t="str">
        <f>IF(N1248="","",INDEX([2]物品表!$B:$B,MATCH(N1248,[2]物品表!$A:$A,0)))</f>
        <v/>
      </c>
      <c r="P1248" s="81"/>
      <c r="Q1248" s="82" t="s">
        <v>120</v>
      </c>
      <c r="R1248" s="82" t="s">
        <v>29</v>
      </c>
      <c r="S1248" s="85">
        <v>1</v>
      </c>
      <c r="T1248" s="81"/>
      <c r="U1248" s="85">
        <v>0</v>
      </c>
      <c r="V1248" s="81" t="str">
        <f>IF(W1248=1,"TID_Survivor_Notice_Occur_2",IF(W1248=2,"TID_Survivor_Notice_Occur_1",""))</f>
        <v>TID_Survivor_Notice_Occur_1</v>
      </c>
      <c r="W1248" s="81">
        <v>2</v>
      </c>
      <c r="X1248" s="81"/>
      <c r="Y1248" s="81"/>
      <c r="Z1248" s="86"/>
      <c r="AA1248" s="86">
        <f>COUNTIF([3]经验升级表!$C:$C,"&lt;="&amp;SUMIFS($AB$4:AB1248,$C$4:C1248,C1248))</f>
        <v>0</v>
      </c>
      <c r="AB1248" s="86">
        <f>IFERROR(INDEX([1]怪物表!$U:$U,MATCH(G1248,[1]怪物表!$A:$A,0),1)*S1248/U1248,0)*AC1248</f>
        <v>0</v>
      </c>
      <c r="AC1248" s="86">
        <f t="shared" si="164"/>
        <v>1</v>
      </c>
      <c r="AD1248" s="86">
        <f>IFERROR(INDEX([1]怪物表!$J:$J,MATCH(G1248,[1]怪物表!$A:$A,0),1),0)*AE1248</f>
        <v>0</v>
      </c>
      <c r="AE1248" s="86">
        <f t="shared" si="165"/>
        <v>0</v>
      </c>
    </row>
    <row r="1249" spans="1:46" x14ac:dyDescent="0.45">
      <c r="A1249" s="4"/>
      <c r="B1249" s="7">
        <v>3991901</v>
      </c>
      <c r="C1249" s="6" t="s">
        <v>213</v>
      </c>
      <c r="D1249" s="4" t="s">
        <v>142</v>
      </c>
      <c r="E1249" s="7"/>
      <c r="F1249" s="4">
        <v>0</v>
      </c>
      <c r="G1249" s="4"/>
      <c r="H1249" s="8" t="str">
        <f>IF(G1249="","",INDEX([1]怪物表!$C:$C,MATCH(G1249,[1]怪物表!$A:$A,0)))</f>
        <v/>
      </c>
      <c r="I1249" s="4"/>
      <c r="J1249" s="4" t="str">
        <f>IF(I1249="","",INDEX([1]怪物阵型表!$B:$B,MATCH(I1249,[1]怪物阵型表!$A:$A,0)))</f>
        <v/>
      </c>
      <c r="K1249" s="4"/>
      <c r="L1249" s="4"/>
      <c r="M1249" s="4"/>
      <c r="N1249" s="4">
        <v>4</v>
      </c>
      <c r="O1249" s="4" t="str">
        <f>IF(N1249="","",INDEX([2]物品表!$B:$B,MATCH(N1249,[2]物品表!$A:$A,0)))</f>
        <v>Survivor_Item_3</v>
      </c>
      <c r="P1249" s="4"/>
      <c r="Q1249" s="7" t="s">
        <v>302</v>
      </c>
      <c r="R1249" s="7" t="s">
        <v>29</v>
      </c>
      <c r="S1249" s="9">
        <v>8</v>
      </c>
      <c r="T1249" s="4"/>
      <c r="U1249" s="9">
        <v>0</v>
      </c>
      <c r="V1249" s="4" t="str">
        <f t="shared" ref="V1249" si="173">IF(W1249=1,"TID_Survivor_Notice_Occur_2",IF(W1249=2,"TID_Survivor_Notice_Occur_1",""))</f>
        <v/>
      </c>
      <c r="W1249" s="4"/>
      <c r="X1249" s="4"/>
      <c r="Y1249" s="4"/>
      <c r="Z1249" s="28"/>
      <c r="AA1249" s="77">
        <f>COUNTIF([3]经验升级表!$C:$C,"&lt;="&amp;SUMIFS($AB$4:AB1249,$C$4:C1249,C1249))</f>
        <v>0</v>
      </c>
      <c r="AB1249" s="77">
        <f>IFERROR(INDEX([1]怪物表!$U:$U,MATCH(G1249,[1]怪物表!$A:$A,0),1)*S1249/U1249,0)*AC1249</f>
        <v>0</v>
      </c>
      <c r="AC1249" s="77">
        <f t="shared" si="164"/>
        <v>1</v>
      </c>
      <c r="AD1249" s="77">
        <f>IFERROR(INDEX([1]怪物表!$J:$J,MATCH(G1249,[1]怪物表!$A:$A,0),1),0)*AE1249</f>
        <v>0</v>
      </c>
      <c r="AE1249" s="77">
        <f t="shared" si="165"/>
        <v>0</v>
      </c>
    </row>
    <row r="1250" spans="1:46" x14ac:dyDescent="0.45">
      <c r="A1250" s="4"/>
      <c r="B1250" s="7">
        <v>3991902</v>
      </c>
      <c r="C1250" s="6" t="s">
        <v>213</v>
      </c>
      <c r="D1250" s="4" t="s">
        <v>47</v>
      </c>
      <c r="E1250" s="7"/>
      <c r="F1250" s="4" t="s">
        <v>317</v>
      </c>
      <c r="G1250" s="4"/>
      <c r="H1250" s="8" t="str">
        <f>IF(G1250="","",INDEX([1]怪物表!$C:$C,MATCH(G1250,[1]怪物表!$A:$A,0)))</f>
        <v/>
      </c>
      <c r="I1250" s="4"/>
      <c r="J1250" s="4" t="str">
        <f>IF(I1250="","",INDEX([1]怪物阵型表!$B:$B,MATCH(I1250,[1]怪物阵型表!$A:$A,0)))</f>
        <v/>
      </c>
      <c r="K1250" s="4"/>
      <c r="L1250" s="4"/>
      <c r="M1250" s="4"/>
      <c r="N1250" s="4">
        <v>17</v>
      </c>
      <c r="O1250" s="4" t="str">
        <f>IF(N1250="","",INDEX([2]物品表!$B:$B,MATCH(N1250,[2]物品表!$A:$A,0)))</f>
        <v>Survivor_Item_8</v>
      </c>
      <c r="P1250" s="4"/>
      <c r="Q1250" s="7" t="s">
        <v>107</v>
      </c>
      <c r="R1250" s="7" t="s">
        <v>29</v>
      </c>
      <c r="S1250" s="9">
        <v>1</v>
      </c>
      <c r="T1250" s="4"/>
      <c r="U1250" s="9">
        <v>16</v>
      </c>
      <c r="V1250" s="4" t="str">
        <f t="shared" ref="V1250:V1251" si="174">IF(W1250=1,"TID_Survivor_Notice_Occur_2",IF(W1250=2,"TID_Survivor_Notice_Occur_1",""))</f>
        <v/>
      </c>
      <c r="W1250" s="4"/>
      <c r="X1250" s="4"/>
      <c r="Y1250" s="4"/>
      <c r="Z1250" s="28"/>
      <c r="AA1250" s="77">
        <f>COUNTIF([3]经验升级表!$C:$C,"&lt;="&amp;SUMIFS($AB$4:AB1250,$C$4:C1250,C1250))</f>
        <v>0</v>
      </c>
      <c r="AB1250" s="77">
        <f>IFERROR(INDEX([1]怪物表!$U:$U,MATCH(G1250,[1]怪物表!$A:$A,0),1)*S1250/U1250,0)*AC1250</f>
        <v>0</v>
      </c>
      <c r="AC1250" s="77">
        <f t="shared" si="164"/>
        <v>690</v>
      </c>
      <c r="AD1250" s="77">
        <f>IFERROR(INDEX([1]怪物表!$J:$J,MATCH(G1250,[1]怪物表!$A:$A,0),1),0)*AE1250</f>
        <v>0</v>
      </c>
      <c r="AE1250" s="77">
        <f t="shared" si="165"/>
        <v>44</v>
      </c>
    </row>
    <row r="1251" spans="1:46" x14ac:dyDescent="0.45">
      <c r="A1251" s="4"/>
      <c r="B1251" s="7">
        <v>3991903</v>
      </c>
      <c r="C1251" s="6" t="s">
        <v>213</v>
      </c>
      <c r="D1251" s="4" t="s">
        <v>51</v>
      </c>
      <c r="E1251" s="7"/>
      <c r="F1251" s="4" t="s">
        <v>318</v>
      </c>
      <c r="G1251" s="4"/>
      <c r="H1251" s="8" t="str">
        <f>IF(G1251="","",INDEX([1]怪物表!$C:$C,MATCH(G1251,[1]怪物表!$A:$A,0)))</f>
        <v/>
      </c>
      <c r="I1251" s="4"/>
      <c r="J1251" s="4" t="str">
        <f>IF(I1251="","",INDEX([1]怪物阵型表!$B:$B,MATCH(I1251,[1]怪物阵型表!$A:$A,0)))</f>
        <v/>
      </c>
      <c r="K1251" s="4"/>
      <c r="L1251" s="4"/>
      <c r="M1251" s="4"/>
      <c r="N1251" s="4">
        <v>3002</v>
      </c>
      <c r="O1251" s="4" t="str">
        <f>IF(N1251="","",INDEX([2]物品表!$B:$B,MATCH(N1251,[2]物品表!$A:$A,0)))</f>
        <v>Survivor_Item_8</v>
      </c>
      <c r="P1251" s="4"/>
      <c r="Q1251" s="7" t="s">
        <v>107</v>
      </c>
      <c r="R1251" s="7" t="s">
        <v>29</v>
      </c>
      <c r="S1251" s="9">
        <v>1</v>
      </c>
      <c r="T1251" s="4"/>
      <c r="U1251" s="9">
        <v>16</v>
      </c>
      <c r="V1251" s="4" t="str">
        <f t="shared" si="174"/>
        <v/>
      </c>
      <c r="W1251" s="4"/>
      <c r="X1251" s="4"/>
      <c r="Y1251" s="4"/>
      <c r="Z1251" s="28"/>
      <c r="AA1251" s="77">
        <f>COUNTIF([3]经验升级表!$C:$C,"&lt;="&amp;SUMIFS($AB$4:AB1251,$C$4:C1251,C1251))</f>
        <v>0</v>
      </c>
      <c r="AB1251" s="77">
        <f>IFERROR(INDEX([1]怪物表!$U:$U,MATCH(G1251,[1]怪物表!$A:$A,0),1)*S1251/U1251,0)*AC1251</f>
        <v>0</v>
      </c>
      <c r="AC1251" s="77">
        <f t="shared" si="164"/>
        <v>700</v>
      </c>
      <c r="AD1251" s="77">
        <f>IFERROR(INDEX([1]怪物表!$J:$J,MATCH(G1251,[1]怪物表!$A:$A,0),1),0)*AE1251</f>
        <v>0</v>
      </c>
      <c r="AE1251" s="77">
        <f t="shared" si="165"/>
        <v>44</v>
      </c>
    </row>
    <row r="1252" spans="1:46" s="51" customFormat="1" x14ac:dyDescent="0.45">
      <c r="A1252" s="89"/>
      <c r="B1252" s="7">
        <v>3991904</v>
      </c>
      <c r="C1252" s="6" t="s">
        <v>213</v>
      </c>
      <c r="D1252" s="89" t="s">
        <v>112</v>
      </c>
      <c r="E1252" s="73"/>
      <c r="F1252" s="4">
        <v>60</v>
      </c>
      <c r="G1252" s="89"/>
      <c r="H1252" s="89" t="str">
        <f>IF(G1252="","",INDEX([1]怪物表!$C:$C,MATCH(G1252,[1]怪物表!$A:$A,0)))</f>
        <v/>
      </c>
      <c r="I1252" s="89"/>
      <c r="J1252" s="89" t="str">
        <f>IF(I1252="","",INDEX([1]怪物阵型表!$B:$B,MATCH(I1252,[1]怪物阵型表!$A:$A,0)))</f>
        <v/>
      </c>
      <c r="K1252" s="89"/>
      <c r="L1252" s="89"/>
      <c r="M1252" s="89"/>
      <c r="N1252" s="89">
        <v>200701</v>
      </c>
      <c r="O1252" s="89" t="str">
        <f>IF(N1252="","",INDEX([2]物品表!$B:$B,MATCH(N1252,[2]物品表!$A:$A,0)))</f>
        <v>Survivor_Item_10</v>
      </c>
      <c r="P1252" s="89" t="b">
        <v>1</v>
      </c>
      <c r="Q1252" s="73" t="s">
        <v>160</v>
      </c>
      <c r="R1252" s="73" t="s">
        <v>29</v>
      </c>
      <c r="S1252" s="89">
        <v>1</v>
      </c>
      <c r="T1252" s="89"/>
      <c r="U1252" s="89">
        <v>0</v>
      </c>
      <c r="V1252" s="89"/>
      <c r="W1252" s="89"/>
      <c r="X1252" s="89" t="s">
        <v>110</v>
      </c>
      <c r="Y1252" s="89" t="s">
        <v>111</v>
      </c>
      <c r="Z1252" s="89" t="s">
        <v>163</v>
      </c>
      <c r="AA1252" s="77">
        <f>COUNTIF([3]经验升级表!$C:$C,"&lt;="&amp;SUMIFS($AB$4:AB1252,$C$4:C1252,C1252))</f>
        <v>0</v>
      </c>
      <c r="AB1252" s="77">
        <f>IFERROR(INDEX([1]怪物表!$U:$U,MATCH(G1252,[1]怪物表!$A:$A,0),1)*S1252/U1252,0)*AC1252</f>
        <v>0</v>
      </c>
      <c r="AC1252" s="77">
        <f t="shared" si="164"/>
        <v>1</v>
      </c>
      <c r="AD1252" s="77">
        <f>IFERROR(INDEX([1]怪物表!$J:$J,MATCH(G1252,[1]怪物表!$A:$A,0),1),0)*AE1252</f>
        <v>0</v>
      </c>
      <c r="AE1252" s="77">
        <f t="shared" si="165"/>
        <v>0</v>
      </c>
      <c r="AF1252" s="50"/>
      <c r="AG1252" s="45"/>
      <c r="AH1252" s="50"/>
      <c r="AI1252" s="50"/>
      <c r="AJ1252" s="50"/>
      <c r="AK1252" s="50"/>
      <c r="AL1252" s="50"/>
      <c r="AM1252" s="50"/>
      <c r="AN1252" s="50"/>
      <c r="AO1252" s="50"/>
      <c r="AP1252" s="50"/>
      <c r="AQ1252" s="50"/>
      <c r="AR1252" s="50"/>
      <c r="AS1252" s="50"/>
      <c r="AT1252" s="50"/>
    </row>
    <row r="1253" spans="1:46" x14ac:dyDescent="0.45">
      <c r="A1253" s="4"/>
      <c r="B1253" s="7">
        <v>3991905</v>
      </c>
      <c r="C1253" s="6" t="s">
        <v>206</v>
      </c>
      <c r="D1253" s="4" t="s">
        <v>383</v>
      </c>
      <c r="E1253" s="7"/>
      <c r="F1253" s="4">
        <v>150</v>
      </c>
      <c r="G1253" s="81">
        <f>IF(I1253="",SUMIFS([1]怪物表!$A:$A,[1]怪物表!$B:$B,C1253,[1]怪物表!$C:$C,D1253),"")</f>
        <v>1299117</v>
      </c>
      <c r="H1253" s="84" t="str">
        <f>IF(G1253="","",INDEX([1]怪物表!$C:$C,MATCH(G1253,[1]怪物表!$A:$A,0)))</f>
        <v>塔罗牌_狼</v>
      </c>
      <c r="I1253" s="4"/>
      <c r="J1253" s="4"/>
      <c r="K1253" s="4"/>
      <c r="L1253" s="4"/>
      <c r="M1253" s="4"/>
      <c r="N1253" s="4"/>
      <c r="O1253" s="4"/>
      <c r="P1253" s="4" t="b">
        <v>1</v>
      </c>
      <c r="Q1253" s="82" t="s">
        <v>120</v>
      </c>
      <c r="R1253" s="82" t="s">
        <v>29</v>
      </c>
      <c r="S1253" s="85">
        <v>1</v>
      </c>
      <c r="T1253" s="81"/>
      <c r="U1253" s="85">
        <v>0</v>
      </c>
      <c r="V1253" s="4"/>
      <c r="W1253" s="4"/>
      <c r="X1253" s="4"/>
      <c r="Y1253" s="4"/>
      <c r="Z1253" s="28"/>
      <c r="AA1253" s="77"/>
      <c r="AB1253" s="77"/>
      <c r="AC1253" s="77"/>
      <c r="AD1253" s="77"/>
      <c r="AE1253" s="77"/>
    </row>
    <row r="1254" spans="1:46" x14ac:dyDescent="0.45">
      <c r="A1254" s="4"/>
      <c r="B1254" s="7">
        <v>3991906</v>
      </c>
      <c r="C1254" s="6" t="s">
        <v>206</v>
      </c>
      <c r="D1254" s="4" t="s">
        <v>383</v>
      </c>
      <c r="E1254" s="7"/>
      <c r="F1254" s="4">
        <v>300</v>
      </c>
      <c r="G1254" s="81">
        <f>IF(I1254="",SUMIFS([1]怪物表!$A:$A,[1]怪物表!$B:$B,C1254,[1]怪物表!$C:$C,D1254),"")</f>
        <v>1299117</v>
      </c>
      <c r="H1254" s="84" t="str">
        <f>IF(G1254="","",INDEX([1]怪物表!$C:$C,MATCH(G1254,[1]怪物表!$A:$A,0)))</f>
        <v>塔罗牌_狼</v>
      </c>
      <c r="I1254" s="4"/>
      <c r="J1254" s="4"/>
      <c r="K1254" s="4"/>
      <c r="L1254" s="4"/>
      <c r="M1254" s="4"/>
      <c r="N1254" s="4"/>
      <c r="O1254" s="4"/>
      <c r="P1254" s="4" t="b">
        <v>1</v>
      </c>
      <c r="Q1254" s="82" t="s">
        <v>120</v>
      </c>
      <c r="R1254" s="82" t="s">
        <v>29</v>
      </c>
      <c r="S1254" s="85">
        <v>1</v>
      </c>
      <c r="T1254" s="81"/>
      <c r="U1254" s="85">
        <v>0</v>
      </c>
      <c r="V1254" s="4"/>
      <c r="W1254" s="4"/>
      <c r="X1254" s="4"/>
      <c r="Y1254" s="4"/>
      <c r="Z1254" s="28"/>
      <c r="AA1254" s="77"/>
      <c r="AB1254" s="77"/>
      <c r="AC1254" s="77"/>
      <c r="AD1254" s="77"/>
      <c r="AE1254" s="77"/>
    </row>
    <row r="1255" spans="1:46" s="44" customFormat="1" x14ac:dyDescent="0.45">
      <c r="A1255" s="15">
        <v>3992</v>
      </c>
      <c r="B1255" s="16">
        <v>3992001</v>
      </c>
      <c r="C1255" s="17" t="s">
        <v>214</v>
      </c>
      <c r="D1255" s="15" t="s">
        <v>122</v>
      </c>
      <c r="E1255" s="15">
        <v>5</v>
      </c>
      <c r="F1255" s="15">
        <v>0</v>
      </c>
      <c r="G1255" s="15">
        <f>IF(I1255="",SUMIFS([1]怪物表!$A:$A,[1]怪物表!$B:$B,C1255,[1]怪物表!$C:$C,D1255),"")</f>
        <v>1399202</v>
      </c>
      <c r="H1255" s="18" t="str">
        <f>IF(G1255="","",INDEX([1]怪物表!$C:$C,MATCH(G1255,[1]怪物表!$A:$A,0)))</f>
        <v>小狼</v>
      </c>
      <c r="I1255" s="15"/>
      <c r="J1255" s="15" t="str">
        <f>IF(I1255="","",INDEX([1]怪物阵型表!$B:$B,MATCH(I1255,[1]怪物阵型表!$A:$A,0)))</f>
        <v/>
      </c>
      <c r="K1255" s="15"/>
      <c r="L1255" s="15"/>
      <c r="M1255" s="15"/>
      <c r="N1255" s="16"/>
      <c r="O1255" s="16" t="str">
        <f>IF(N1255="","",INDEX([2]物品表!$B:$B,MATCH(N1255,[2]物品表!$A:$A,0)))</f>
        <v/>
      </c>
      <c r="P1255" s="16"/>
      <c r="Q1255" s="16" t="s">
        <v>107</v>
      </c>
      <c r="R1255" s="16" t="s">
        <v>29</v>
      </c>
      <c r="S1255" s="19">
        <v>5</v>
      </c>
      <c r="T1255" s="15"/>
      <c r="U1255" s="19">
        <v>0</v>
      </c>
      <c r="V1255" s="15" t="str">
        <f t="shared" ref="V1255:V1296" si="175">IF(W1255=1,"TID_Survivor_Notice_Occur_2",IF(W1255=2,"TID_Survivor_Notice_Occur_1",""))</f>
        <v/>
      </c>
      <c r="W1255" s="15"/>
      <c r="X1255" s="15"/>
      <c r="Y1255" s="15"/>
      <c r="Z1255" s="76"/>
      <c r="AA1255" s="77">
        <f>COUNTIF([3]经验升级表!$C:$C,"&lt;="&amp;SUMIFS($AB$4:AB1255,$C$4:C1255,C1255))</f>
        <v>0</v>
      </c>
      <c r="AB1255" s="77">
        <f>IFERROR(INDEX([1]怪物表!$U:$U,MATCH(G1255,[1]怪物表!$A:$A,0),1)*S1255/U1255,0)*AC1255</f>
        <v>0</v>
      </c>
      <c r="AC1255" s="77">
        <f t="shared" si="164"/>
        <v>1</v>
      </c>
      <c r="AD1255" s="77">
        <f>IFERROR(INDEX([1]怪物表!$J:$J,MATCH(G1255,[1]怪物表!$A:$A,0),1),0)*AE1255</f>
        <v>0</v>
      </c>
      <c r="AE1255" s="77">
        <f t="shared" si="165"/>
        <v>0</v>
      </c>
      <c r="AF1255" s="45"/>
      <c r="AG1255" s="45"/>
      <c r="AH1255" s="45"/>
      <c r="AI1255" s="45"/>
      <c r="AJ1255" s="45"/>
      <c r="AK1255" s="45"/>
      <c r="AL1255" s="45"/>
      <c r="AM1255" s="45"/>
      <c r="AN1255" s="45"/>
      <c r="AO1255" s="45"/>
      <c r="AP1255" s="45"/>
      <c r="AQ1255" s="45"/>
      <c r="AR1255" s="45"/>
      <c r="AS1255" s="45"/>
      <c r="AT1255" s="45"/>
    </row>
    <row r="1256" spans="1:46" x14ac:dyDescent="0.45">
      <c r="A1256" s="4"/>
      <c r="B1256" s="7">
        <v>3992002</v>
      </c>
      <c r="C1256" s="6" t="s">
        <v>214</v>
      </c>
      <c r="D1256" s="4" t="s">
        <v>122</v>
      </c>
      <c r="E1256" s="4">
        <v>10</v>
      </c>
      <c r="F1256" s="4" t="s">
        <v>30</v>
      </c>
      <c r="G1256" s="4">
        <f>IF(I1256="",SUMIFS([1]怪物表!$A:$A,[1]怪物表!$B:$B,C1256,[1]怪物表!$C:$C,D1256),"")</f>
        <v>1399202</v>
      </c>
      <c r="H1256" s="8" t="str">
        <f>IF(G1256="","",INDEX([1]怪物表!$C:$C,MATCH(G1256,[1]怪物表!$A:$A,0)))</f>
        <v>小狼</v>
      </c>
      <c r="I1256" s="4"/>
      <c r="J1256" s="4" t="str">
        <f>IF(I1256="","",INDEX([1]怪物阵型表!$B:$B,MATCH(I1256,[1]怪物阵型表!$A:$A,0)))</f>
        <v/>
      </c>
      <c r="K1256" s="4"/>
      <c r="L1256" s="4"/>
      <c r="M1256" s="4"/>
      <c r="N1256" s="4"/>
      <c r="O1256" s="4" t="str">
        <f>IF(N1256="","",INDEX([2]物品表!$B:$B,MATCH(N1256,[2]物品表!$A:$A,0)))</f>
        <v/>
      </c>
      <c r="P1256" s="4"/>
      <c r="Q1256" s="7" t="s">
        <v>31</v>
      </c>
      <c r="R1256" s="7" t="s">
        <v>29</v>
      </c>
      <c r="S1256" s="9">
        <f>INDEX('#怪物刷新配置索引'!$E:$E,MATCH(E1256&amp;"-"&amp;F1256,'#怪物刷新配置索引'!$D:$D,0),1)</f>
        <v>1</v>
      </c>
      <c r="T1256" s="4"/>
      <c r="U1256" s="9">
        <f>INDEX('#怪物刷新配置索引'!$F:$F,MATCH(E1256&amp;"-"&amp;F1256,'#怪物刷新配置索引'!$D:$D,0),1)</f>
        <v>3</v>
      </c>
      <c r="V1256" s="4" t="str">
        <f t="shared" si="175"/>
        <v/>
      </c>
      <c r="W1256" s="4"/>
      <c r="X1256" s="4"/>
      <c r="Y1256" s="4"/>
      <c r="Z1256" s="28"/>
      <c r="AA1256" s="77">
        <f>COUNTIF([3]经验升级表!$C:$C,"&lt;="&amp;SUMIFS($AB$4:AB1256,$C$4:C1256,C1256))</f>
        <v>0</v>
      </c>
      <c r="AB1256" s="77">
        <f>IFERROR(INDEX([1]怪物表!$U:$U,MATCH(G1256,[1]怪物表!$A:$A,0),1)*S1256/U1256,0)*AC1256</f>
        <v>0</v>
      </c>
      <c r="AC1256" s="77">
        <f t="shared" si="164"/>
        <v>30</v>
      </c>
      <c r="AD1256" s="77">
        <f>IFERROR(INDEX([1]怪物表!$J:$J,MATCH(G1256,[1]怪物表!$A:$A,0),1),0)*AE1256</f>
        <v>10</v>
      </c>
      <c r="AE1256" s="77">
        <f t="shared" si="165"/>
        <v>10</v>
      </c>
    </row>
    <row r="1257" spans="1:46" x14ac:dyDescent="0.45">
      <c r="A1257" s="4"/>
      <c r="B1257" s="7">
        <v>3992003</v>
      </c>
      <c r="C1257" s="6" t="s">
        <v>214</v>
      </c>
      <c r="D1257" s="4" t="s">
        <v>122</v>
      </c>
      <c r="E1257" s="4">
        <v>20</v>
      </c>
      <c r="F1257" s="4" t="s">
        <v>30</v>
      </c>
      <c r="G1257" s="4">
        <f>IF(I1257="",SUMIFS([1]怪物表!$A:$A,[1]怪物表!$B:$B,C1257,[1]怪物表!$C:$C,D1257),"")</f>
        <v>1399202</v>
      </c>
      <c r="H1257" s="8" t="str">
        <f>IF(G1257="","",INDEX([1]怪物表!$C:$C,MATCH(G1257,[1]怪物表!$A:$A,0)))</f>
        <v>小狼</v>
      </c>
      <c r="I1257" s="4"/>
      <c r="J1257" s="4" t="str">
        <f>IF(I1257="","",INDEX([1]怪物阵型表!$B:$B,MATCH(I1257,[1]怪物阵型表!$A:$A,0)))</f>
        <v/>
      </c>
      <c r="K1257" s="4"/>
      <c r="L1257" s="4"/>
      <c r="M1257" s="4"/>
      <c r="N1257" s="4"/>
      <c r="O1257" s="4" t="str">
        <f>IF(N1257="","",INDEX([2]物品表!$B:$B,MATCH(N1257,[2]物品表!$A:$A,0)))</f>
        <v/>
      </c>
      <c r="P1257" s="4"/>
      <c r="Q1257" s="7" t="s">
        <v>31</v>
      </c>
      <c r="R1257" s="7" t="s">
        <v>29</v>
      </c>
      <c r="S1257" s="9">
        <f>INDEX('#怪物刷新配置索引'!$E:$E,MATCH(E1257&amp;"-"&amp;F1257,'#怪物刷新配置索引'!$D:$D,0),1)</f>
        <v>2</v>
      </c>
      <c r="T1257" s="4"/>
      <c r="U1257" s="9">
        <f>INDEX('#怪物刷新配置索引'!$F:$F,MATCH(E1257&amp;"-"&amp;F1257,'#怪物刷新配置索引'!$D:$D,0),1)</f>
        <v>3</v>
      </c>
      <c r="V1257" s="4" t="str">
        <f t="shared" si="175"/>
        <v/>
      </c>
      <c r="W1257" s="4"/>
      <c r="X1257" s="4"/>
      <c r="Y1257" s="4"/>
      <c r="Z1257" s="28"/>
      <c r="AA1257" s="77">
        <f>COUNTIF([3]经验升级表!$C:$C,"&lt;="&amp;SUMIFS($AB$4:AB1257,$C$4:C1257,C1257))</f>
        <v>0</v>
      </c>
      <c r="AB1257" s="77">
        <f>IFERROR(INDEX([1]怪物表!$U:$U,MATCH(G1257,[1]怪物表!$A:$A,0),1)*S1257/U1257,0)*AC1257</f>
        <v>0</v>
      </c>
      <c r="AC1257" s="77">
        <f t="shared" si="164"/>
        <v>30</v>
      </c>
      <c r="AD1257" s="77">
        <f>IFERROR(INDEX([1]怪物表!$J:$J,MATCH(G1257,[1]怪物表!$A:$A,0),1),0)*AE1257</f>
        <v>20</v>
      </c>
      <c r="AE1257" s="77">
        <f t="shared" si="165"/>
        <v>20</v>
      </c>
    </row>
    <row r="1258" spans="1:46" x14ac:dyDescent="0.45">
      <c r="A1258" s="4"/>
      <c r="B1258" s="7">
        <v>3992004</v>
      </c>
      <c r="C1258" s="6" t="s">
        <v>214</v>
      </c>
      <c r="D1258" s="4" t="s">
        <v>124</v>
      </c>
      <c r="E1258" s="4">
        <v>20</v>
      </c>
      <c r="F1258" s="4" t="s">
        <v>43</v>
      </c>
      <c r="G1258" s="4">
        <f>IF(I1258="",SUMIFS([1]怪物表!$A:$A,[1]怪物表!$B:$B,C1258,[1]怪物表!$C:$C,D1258),"")</f>
        <v>1399203</v>
      </c>
      <c r="H1258" s="8" t="str">
        <f>IF(G1258="","",INDEX([1]怪物表!$C:$C,MATCH(G1258,[1]怪物表!$A:$A,0)))</f>
        <v>鹰</v>
      </c>
      <c r="I1258" s="4"/>
      <c r="J1258" s="4" t="str">
        <f>IF(I1258="","",INDEX([1]怪物阵型表!$B:$B,MATCH(I1258,[1]怪物阵型表!$A:$A,0)))</f>
        <v/>
      </c>
      <c r="K1258" s="4"/>
      <c r="L1258" s="4"/>
      <c r="M1258" s="4"/>
      <c r="N1258" s="4"/>
      <c r="O1258" s="4" t="str">
        <f>IF(N1258="","",INDEX([2]物品表!$B:$B,MATCH(N1258,[2]物品表!$A:$A,0)))</f>
        <v/>
      </c>
      <c r="P1258" s="4"/>
      <c r="Q1258" s="7" t="s">
        <v>31</v>
      </c>
      <c r="R1258" s="7" t="s">
        <v>29</v>
      </c>
      <c r="S1258" s="9">
        <f>INDEX('#怪物刷新配置索引'!$E:$E,MATCH(E1258&amp;"-"&amp;F1258,'#怪物刷新配置索引'!$D:$D,0),1)</f>
        <v>2</v>
      </c>
      <c r="T1258" s="4"/>
      <c r="U1258" s="9">
        <f>INDEX('#怪物刷新配置索引'!$F:$F,MATCH(E1258&amp;"-"&amp;F1258,'#怪物刷新配置索引'!$D:$D,0),1)</f>
        <v>3</v>
      </c>
      <c r="V1258" s="4" t="str">
        <f t="shared" si="175"/>
        <v/>
      </c>
      <c r="W1258" s="4"/>
      <c r="X1258" s="4"/>
      <c r="Y1258" s="4"/>
      <c r="Z1258" s="28"/>
      <c r="AA1258" s="77">
        <f>COUNTIF([3]经验升级表!$C:$C,"&lt;="&amp;SUMIFS($AB$4:AB1258,$C$4:C1258,C1258))</f>
        <v>0</v>
      </c>
      <c r="AB1258" s="77">
        <f>IFERROR(INDEX([1]怪物表!$U:$U,MATCH(G1258,[1]怪物表!$A:$A,0),1)*S1258/U1258,0)*AC1258</f>
        <v>0</v>
      </c>
      <c r="AC1258" s="77">
        <f t="shared" si="164"/>
        <v>30</v>
      </c>
      <c r="AD1258" s="77">
        <f>IFERROR(INDEX([1]怪物表!$J:$J,MATCH(G1258,[1]怪物表!$A:$A,0),1),0)*AE1258</f>
        <v>20</v>
      </c>
      <c r="AE1258" s="77">
        <f t="shared" si="165"/>
        <v>20</v>
      </c>
    </row>
    <row r="1259" spans="1:46" x14ac:dyDescent="0.45">
      <c r="A1259" s="4"/>
      <c r="B1259" s="7">
        <v>3992005</v>
      </c>
      <c r="C1259" s="6" t="s">
        <v>214</v>
      </c>
      <c r="D1259" s="4" t="s">
        <v>124</v>
      </c>
      <c r="E1259" s="4">
        <v>20</v>
      </c>
      <c r="F1259" s="4" t="s">
        <v>43</v>
      </c>
      <c r="G1259" s="4">
        <f>IF(I1259="",SUMIFS([1]怪物表!$A:$A,[1]怪物表!$B:$B,C1259,[1]怪物表!$C:$C,D1259),"")</f>
        <v>1399203</v>
      </c>
      <c r="H1259" s="8" t="str">
        <f>IF(G1259="","",INDEX([1]怪物表!$C:$C,MATCH(G1259,[1]怪物表!$A:$A,0)))</f>
        <v>鹰</v>
      </c>
      <c r="I1259" s="4"/>
      <c r="J1259" s="4" t="str">
        <f>IF(I1259="","",INDEX([1]怪物阵型表!$B:$B,MATCH(I1259,[1]怪物阵型表!$A:$A,0)))</f>
        <v/>
      </c>
      <c r="K1259" s="4"/>
      <c r="L1259" s="4"/>
      <c r="M1259" s="4"/>
      <c r="N1259" s="4"/>
      <c r="O1259" s="4" t="str">
        <f>IF(N1259="","",INDEX([2]物品表!$B:$B,MATCH(N1259,[2]物品表!$A:$A,0)))</f>
        <v/>
      </c>
      <c r="P1259" s="4"/>
      <c r="Q1259" s="7" t="s">
        <v>31</v>
      </c>
      <c r="R1259" s="7" t="s">
        <v>29</v>
      </c>
      <c r="S1259" s="9">
        <f>INDEX('#怪物刷新配置索引'!$E:$E,MATCH(E1259&amp;"-"&amp;F1259,'#怪物刷新配置索引'!$D:$D,0),1)</f>
        <v>2</v>
      </c>
      <c r="T1259" s="4"/>
      <c r="U1259" s="9">
        <f>INDEX('#怪物刷新配置索引'!$F:$F,MATCH(E1259&amp;"-"&amp;F1259,'#怪物刷新配置索引'!$D:$D,0),1)</f>
        <v>3</v>
      </c>
      <c r="V1259" s="4" t="str">
        <f t="shared" si="175"/>
        <v/>
      </c>
      <c r="W1259" s="4"/>
      <c r="X1259" s="4"/>
      <c r="Y1259" s="4"/>
      <c r="Z1259" s="28"/>
      <c r="AA1259" s="77">
        <f>COUNTIF([3]经验升级表!$C:$C,"&lt;="&amp;SUMIFS($AB$4:AB1259,$C$4:C1259,C1259))</f>
        <v>0</v>
      </c>
      <c r="AB1259" s="77">
        <f>IFERROR(INDEX([1]怪物表!$U:$U,MATCH(G1259,[1]怪物表!$A:$A,0),1)*S1259/U1259,0)*AC1259</f>
        <v>0</v>
      </c>
      <c r="AC1259" s="77">
        <f t="shared" si="164"/>
        <v>30</v>
      </c>
      <c r="AD1259" s="77">
        <f>IFERROR(INDEX([1]怪物表!$J:$J,MATCH(G1259,[1]怪物表!$A:$A,0),1),0)*AE1259</f>
        <v>20</v>
      </c>
      <c r="AE1259" s="77">
        <f t="shared" si="165"/>
        <v>20</v>
      </c>
    </row>
    <row r="1260" spans="1:46" x14ac:dyDescent="0.45">
      <c r="A1260" s="4"/>
      <c r="B1260" s="7">
        <v>3992006</v>
      </c>
      <c r="C1260" s="6" t="s">
        <v>214</v>
      </c>
      <c r="D1260" s="4" t="s">
        <v>124</v>
      </c>
      <c r="E1260" s="4">
        <v>20</v>
      </c>
      <c r="F1260" s="4" t="s">
        <v>43</v>
      </c>
      <c r="G1260" s="4">
        <f>IF(I1260="",SUMIFS([1]怪物表!$A:$A,[1]怪物表!$B:$B,C1260,[1]怪物表!$C:$C,D1260),"")</f>
        <v>1399203</v>
      </c>
      <c r="H1260" s="8" t="str">
        <f>IF(G1260="","",INDEX([1]怪物表!$C:$C,MATCH(G1260,[1]怪物表!$A:$A,0)))</f>
        <v>鹰</v>
      </c>
      <c r="I1260" s="4"/>
      <c r="J1260" s="4" t="str">
        <f>IF(I1260="","",INDEX([1]怪物阵型表!$B:$B,MATCH(I1260,[1]怪物阵型表!$A:$A,0)))</f>
        <v/>
      </c>
      <c r="K1260" s="4"/>
      <c r="L1260" s="4"/>
      <c r="M1260" s="4"/>
      <c r="N1260" s="4"/>
      <c r="O1260" s="4" t="str">
        <f>IF(N1260="","",INDEX([2]物品表!$B:$B,MATCH(N1260,[2]物品表!$A:$A,0)))</f>
        <v/>
      </c>
      <c r="P1260" s="4"/>
      <c r="Q1260" s="7" t="s">
        <v>31</v>
      </c>
      <c r="R1260" s="7" t="s">
        <v>29</v>
      </c>
      <c r="S1260" s="9">
        <f>INDEX('#怪物刷新配置索引'!$E:$E,MATCH(E1260&amp;"-"&amp;F1260,'#怪物刷新配置索引'!$D:$D,0),1)</f>
        <v>2</v>
      </c>
      <c r="T1260" s="4"/>
      <c r="U1260" s="9">
        <f>INDEX('#怪物刷新配置索引'!$F:$F,MATCH(E1260&amp;"-"&amp;F1260,'#怪物刷新配置索引'!$D:$D,0),1)</f>
        <v>3</v>
      </c>
      <c r="V1260" s="4" t="str">
        <f t="shared" si="175"/>
        <v/>
      </c>
      <c r="W1260" s="4"/>
      <c r="X1260" s="4"/>
      <c r="Y1260" s="4"/>
      <c r="Z1260" s="28"/>
      <c r="AA1260" s="77">
        <f>COUNTIF([3]经验升级表!$C:$C,"&lt;="&amp;SUMIFS($AB$4:AB1260,$C$4:C1260,C1260))</f>
        <v>0</v>
      </c>
      <c r="AB1260" s="77">
        <f>IFERROR(INDEX([1]怪物表!$U:$U,MATCH(G1260,[1]怪物表!$A:$A,0),1)*S1260/U1260,0)*AC1260</f>
        <v>0</v>
      </c>
      <c r="AC1260" s="77">
        <f t="shared" si="164"/>
        <v>30</v>
      </c>
      <c r="AD1260" s="77">
        <f>IFERROR(INDEX([1]怪物表!$J:$J,MATCH(G1260,[1]怪物表!$A:$A,0),1),0)*AE1260</f>
        <v>20</v>
      </c>
      <c r="AE1260" s="77">
        <f t="shared" si="165"/>
        <v>20</v>
      </c>
    </row>
    <row r="1261" spans="1:46" s="46" customFormat="1" x14ac:dyDescent="0.45">
      <c r="A1261" s="20"/>
      <c r="B1261" s="21">
        <v>3992007</v>
      </c>
      <c r="C1261" s="22" t="s">
        <v>214</v>
      </c>
      <c r="D1261" s="20" t="s">
        <v>139</v>
      </c>
      <c r="E1261" s="21"/>
      <c r="F1261" s="20">
        <v>60</v>
      </c>
      <c r="G1261" s="20">
        <f>IF(I1261="",SUMIFS([1]怪物表!$A:$A,[1]怪物表!$B:$B,C1261,[1]怪物表!$C:$C,D1261),"")</f>
        <v>1399210</v>
      </c>
      <c r="H1261" s="23" t="str">
        <f>IF(G1261="","",INDEX([1]怪物表!$C:$C,MATCH(G1261,[1]怪物表!$A:$A,0)))</f>
        <v>斗兽场监管员</v>
      </c>
      <c r="I1261" s="20" t="s">
        <v>54</v>
      </c>
      <c r="J1261" s="20" t="str">
        <f>IF(I1261="","",INDEX([1]怪物阵型表!$B:$B,MATCH(I1261,[1]怪物阵型表!$A:$A,0)))</f>
        <v/>
      </c>
      <c r="K1261" s="20"/>
      <c r="L1261" s="20"/>
      <c r="M1261" s="20"/>
      <c r="N1261" s="20"/>
      <c r="O1261" s="20" t="str">
        <f>IF(N1261="","",INDEX([2]物品表!$B:$B,MATCH(N1261,[2]物品表!$A:$A,0)))</f>
        <v/>
      </c>
      <c r="P1261" s="20"/>
      <c r="Q1261" s="21" t="s">
        <v>120</v>
      </c>
      <c r="R1261" s="21" t="s">
        <v>29</v>
      </c>
      <c r="S1261" s="24">
        <v>1</v>
      </c>
      <c r="T1261" s="20"/>
      <c r="U1261" s="24">
        <v>0</v>
      </c>
      <c r="V1261" s="20" t="str">
        <f t="shared" si="175"/>
        <v/>
      </c>
      <c r="W1261" s="20"/>
      <c r="X1261" s="20"/>
      <c r="Y1261" s="20"/>
      <c r="Z1261" s="79"/>
      <c r="AA1261" s="79">
        <f>COUNTIF([3]经验升级表!$C:$C,"&lt;="&amp;SUMIFS($AB$4:AB1261,$C$4:C1261,C1261))</f>
        <v>0</v>
      </c>
      <c r="AB1261" s="79">
        <f>IFERROR(INDEX([1]怪物表!$U:$U,MATCH(G1261,[1]怪物表!$A:$A,0),1)*S1261/U1261,0)*AC1261</f>
        <v>0</v>
      </c>
      <c r="AC1261" s="79">
        <f t="shared" si="164"/>
        <v>1</v>
      </c>
      <c r="AD1261" s="79">
        <f>IFERROR(INDEX([1]怪物表!$J:$J,MATCH(G1261,[1]怪物表!$A:$A,0),1),0)*AE1261</f>
        <v>0</v>
      </c>
      <c r="AE1261" s="79">
        <f t="shared" si="165"/>
        <v>0</v>
      </c>
    </row>
    <row r="1262" spans="1:46" x14ac:dyDescent="0.45">
      <c r="A1262" s="4"/>
      <c r="B1262" s="7">
        <v>3992008</v>
      </c>
      <c r="C1262" s="6" t="s">
        <v>214</v>
      </c>
      <c r="D1262" s="4" t="s">
        <v>122</v>
      </c>
      <c r="E1262" s="7">
        <v>45</v>
      </c>
      <c r="F1262" s="4" t="s">
        <v>32</v>
      </c>
      <c r="G1262" s="4">
        <f>IF(I1262="",SUMIFS([1]怪物表!$A:$A,[1]怪物表!$B:$B,C1262,[1]怪物表!$C:$C,D1262),"")</f>
        <v>1399202</v>
      </c>
      <c r="H1262" s="8" t="str">
        <f>IF(G1262="","",INDEX([1]怪物表!$C:$C,MATCH(G1262,[1]怪物表!$A:$A,0)))</f>
        <v>小狼</v>
      </c>
      <c r="I1262" s="4"/>
      <c r="J1262" s="4" t="str">
        <f>IF(I1262="","",INDEX([1]怪物阵型表!$B:$B,MATCH(I1262,[1]怪物阵型表!$A:$A,0)))</f>
        <v/>
      </c>
      <c r="K1262" s="4"/>
      <c r="L1262" s="4"/>
      <c r="M1262" s="4"/>
      <c r="N1262" s="4"/>
      <c r="O1262" s="4" t="str">
        <f>IF(N1262="","",INDEX([2]物品表!$B:$B,MATCH(N1262,[2]物品表!$A:$A,0)))</f>
        <v/>
      </c>
      <c r="P1262" s="4"/>
      <c r="Q1262" s="7" t="s">
        <v>31</v>
      </c>
      <c r="R1262" s="7" t="s">
        <v>29</v>
      </c>
      <c r="S1262" s="9">
        <f>INDEX('#怪物刷新配置索引'!$E:$E,MATCH(E1262&amp;"-"&amp;F1262,'#怪物刷新配置索引'!$D:$D,0),1)</f>
        <v>3</v>
      </c>
      <c r="T1262" s="4"/>
      <c r="U1262" s="9">
        <f>INDEX('#怪物刷新配置索引'!$F:$F,MATCH(E1262&amp;"-"&amp;F1262,'#怪物刷新配置索引'!$D:$D,0),1)</f>
        <v>2</v>
      </c>
      <c r="V1262" s="4" t="str">
        <f t="shared" si="175"/>
        <v/>
      </c>
      <c r="W1262" s="4"/>
      <c r="X1262" s="4"/>
      <c r="Y1262" s="4"/>
      <c r="Z1262" s="28"/>
      <c r="AA1262" s="77">
        <f>COUNTIF([3]经验升级表!$C:$C,"&lt;="&amp;SUMIFS($AB$4:AB1262,$C$4:C1262,C1262))</f>
        <v>0</v>
      </c>
      <c r="AB1262" s="77">
        <f>IFERROR(INDEX([1]怪物表!$U:$U,MATCH(G1262,[1]怪物表!$A:$A,0),1)*S1262/U1262,0)*AC1262</f>
        <v>0</v>
      </c>
      <c r="AC1262" s="77">
        <f t="shared" si="164"/>
        <v>30</v>
      </c>
      <c r="AD1262" s="77">
        <f>IFERROR(INDEX([1]怪物表!$J:$J,MATCH(G1262,[1]怪物表!$A:$A,0),1),0)*AE1262</f>
        <v>45</v>
      </c>
      <c r="AE1262" s="77">
        <f t="shared" si="165"/>
        <v>45</v>
      </c>
    </row>
    <row r="1263" spans="1:46" x14ac:dyDescent="0.45">
      <c r="A1263" s="4"/>
      <c r="B1263" s="7">
        <v>3992009</v>
      </c>
      <c r="C1263" s="6" t="s">
        <v>214</v>
      </c>
      <c r="D1263" s="4" t="s">
        <v>122</v>
      </c>
      <c r="E1263" s="7">
        <v>50</v>
      </c>
      <c r="F1263" s="4" t="s">
        <v>32</v>
      </c>
      <c r="G1263" s="4">
        <f>IF(I1263="",SUMIFS([1]怪物表!$A:$A,[1]怪物表!$B:$B,C1263,[1]怪物表!$C:$C,D1263),"")</f>
        <v>1399202</v>
      </c>
      <c r="H1263" s="8" t="str">
        <f>IF(G1263="","",INDEX([1]怪物表!$C:$C,MATCH(G1263,[1]怪物表!$A:$A,0)))</f>
        <v>小狼</v>
      </c>
      <c r="I1263" s="4"/>
      <c r="J1263" s="4" t="str">
        <f>IF(I1263="","",INDEX([1]怪物阵型表!$B:$B,MATCH(I1263,[1]怪物阵型表!$A:$A,0)))</f>
        <v/>
      </c>
      <c r="K1263" s="4"/>
      <c r="L1263" s="4"/>
      <c r="M1263" s="4"/>
      <c r="N1263" s="4"/>
      <c r="O1263" s="4" t="str">
        <f>IF(N1263="","",INDEX([2]物品表!$B:$B,MATCH(N1263,[2]物品表!$A:$A,0)))</f>
        <v/>
      </c>
      <c r="P1263" s="4"/>
      <c r="Q1263" s="7" t="s">
        <v>31</v>
      </c>
      <c r="R1263" s="7" t="s">
        <v>29</v>
      </c>
      <c r="S1263" s="9">
        <f>INDEX('#怪物刷新配置索引'!$E:$E,MATCH(E1263&amp;"-"&amp;F1263,'#怪物刷新配置索引'!$D:$D,0),1)</f>
        <v>5</v>
      </c>
      <c r="T1263" s="4"/>
      <c r="U1263" s="9">
        <f>INDEX('#怪物刷新配置索引'!$F:$F,MATCH(E1263&amp;"-"&amp;F1263,'#怪物刷新配置索引'!$D:$D,0),1)</f>
        <v>3</v>
      </c>
      <c r="V1263" s="4" t="str">
        <f t="shared" si="175"/>
        <v/>
      </c>
      <c r="W1263" s="4"/>
      <c r="X1263" s="4"/>
      <c r="Y1263" s="4"/>
      <c r="Z1263" s="28"/>
      <c r="AA1263" s="77">
        <f>COUNTIF([3]经验升级表!$C:$C,"&lt;="&amp;SUMIFS($AB$4:AB1263,$C$4:C1263,C1263))</f>
        <v>0</v>
      </c>
      <c r="AB1263" s="77">
        <f>IFERROR(INDEX([1]怪物表!$U:$U,MATCH(G1263,[1]怪物表!$A:$A,0),1)*S1263/U1263,0)*AC1263</f>
        <v>0</v>
      </c>
      <c r="AC1263" s="77">
        <f t="shared" ref="AC1263:AC1326" si="176">IFERROR(INDEX(_xlfn.TEXTSPLIT(F1263,"-"),1,2)-INDEX(_xlfn.TEXTSPLIT(F1263,"-"),1,1),1)</f>
        <v>30</v>
      </c>
      <c r="AD1263" s="77">
        <f>IFERROR(INDEX([1]怪物表!$J:$J,MATCH(G1263,[1]怪物表!$A:$A,0),1),0)*AE1263</f>
        <v>50</v>
      </c>
      <c r="AE1263" s="77">
        <f t="shared" ref="AE1263:AE1326" si="177">IFERROR(ROUNDUP(AC1263*S1263/U1263,),0)</f>
        <v>50</v>
      </c>
    </row>
    <row r="1264" spans="1:46" x14ac:dyDescent="0.45">
      <c r="A1264" s="4"/>
      <c r="B1264" s="7">
        <v>3992010</v>
      </c>
      <c r="C1264" s="6" t="s">
        <v>214</v>
      </c>
      <c r="D1264" s="4" t="s">
        <v>123</v>
      </c>
      <c r="E1264" s="7">
        <v>10</v>
      </c>
      <c r="F1264" s="4" t="s">
        <v>32</v>
      </c>
      <c r="G1264" s="4">
        <f>IF(I1264="",SUMIFS([1]怪物表!$A:$A,[1]怪物表!$B:$B,C1264,[1]怪物表!$C:$C,D1264),"")</f>
        <v>1399205</v>
      </c>
      <c r="H1264" s="8" t="str">
        <f>IF(G1264="","",INDEX([1]怪物表!$C:$C,MATCH(G1264,[1]怪物表!$A:$A,0)))</f>
        <v>弓兵1</v>
      </c>
      <c r="I1264" s="4"/>
      <c r="J1264" s="4" t="str">
        <f>IF(I1264="","",INDEX([1]怪物阵型表!$B:$B,MATCH(I1264,[1]怪物阵型表!$A:$A,0)))</f>
        <v/>
      </c>
      <c r="K1264" s="4"/>
      <c r="L1264" s="4"/>
      <c r="M1264" s="4"/>
      <c r="N1264" s="4"/>
      <c r="O1264" s="4" t="str">
        <f>IF(N1264="","",INDEX([2]物品表!$B:$B,MATCH(N1264,[2]物品表!$A:$A,0)))</f>
        <v/>
      </c>
      <c r="P1264" s="4"/>
      <c r="Q1264" s="7" t="s">
        <v>31</v>
      </c>
      <c r="R1264" s="7" t="s">
        <v>29</v>
      </c>
      <c r="S1264" s="9">
        <f>INDEX('#怪物刷新配置索引'!$E:$E,MATCH(E1264&amp;"-"&amp;F1264,'#怪物刷新配置索引'!$D:$D,0),1)</f>
        <v>1</v>
      </c>
      <c r="T1264" s="4"/>
      <c r="U1264" s="9">
        <f>INDEX('#怪物刷新配置索引'!$F:$F,MATCH(E1264&amp;"-"&amp;F1264,'#怪物刷新配置索引'!$D:$D,0),1)</f>
        <v>3</v>
      </c>
      <c r="V1264" s="4" t="str">
        <f t="shared" si="175"/>
        <v/>
      </c>
      <c r="W1264" s="4"/>
      <c r="X1264" s="4"/>
      <c r="Y1264" s="4"/>
      <c r="Z1264" s="28"/>
      <c r="AA1264" s="77">
        <f>COUNTIF([3]经验升级表!$C:$C,"&lt;="&amp;SUMIFS($AB$4:AB1264,$C$4:C1264,C1264))</f>
        <v>0</v>
      </c>
      <c r="AB1264" s="77">
        <f>IFERROR(INDEX([1]怪物表!$U:$U,MATCH(G1264,[1]怪物表!$A:$A,0),1)*S1264/U1264,0)*AC1264</f>
        <v>0</v>
      </c>
      <c r="AC1264" s="77">
        <f t="shared" si="176"/>
        <v>30</v>
      </c>
      <c r="AD1264" s="77">
        <f>IFERROR(INDEX([1]怪物表!$J:$J,MATCH(G1264,[1]怪物表!$A:$A,0),1),0)*AE1264</f>
        <v>10</v>
      </c>
      <c r="AE1264" s="77">
        <f t="shared" si="177"/>
        <v>10</v>
      </c>
    </row>
    <row r="1265" spans="1:31" x14ac:dyDescent="0.45">
      <c r="A1265" s="4"/>
      <c r="B1265" s="7">
        <v>3992011</v>
      </c>
      <c r="C1265" s="6" t="s">
        <v>214</v>
      </c>
      <c r="D1265" s="4"/>
      <c r="E1265" s="7"/>
      <c r="F1265" s="4">
        <v>90</v>
      </c>
      <c r="G1265" s="4" t="str">
        <f>IF(I1265="",SUMIFS([1]怪物表!$A:$A,[1]怪物表!$B:$B,C1265,[1]怪物表!$C:$C,D1265),"")</f>
        <v/>
      </c>
      <c r="H1265" s="8" t="str">
        <f>IF(G1265="","",INDEX([1]怪物表!$C:$C,MATCH(G1265,[1]怪物表!$A:$A,0)))</f>
        <v/>
      </c>
      <c r="I1265" s="4">
        <v>399201</v>
      </c>
      <c r="J1265" s="4" t="str">
        <f>IF(I1265="","",INDEX([1]怪物阵型表!$B:$B,MATCH(I1265,[1]怪物阵型表!$A:$A,0)))</f>
        <v>直线防御阵型</v>
      </c>
      <c r="K1265" s="4"/>
      <c r="L1265" s="4"/>
      <c r="M1265" s="4"/>
      <c r="N1265" s="4"/>
      <c r="O1265" s="4" t="str">
        <f>IF(N1265="","",INDEX([2]物品表!$B:$B,MATCH(N1265,[2]物品表!$A:$A,0)))</f>
        <v/>
      </c>
      <c r="P1265" s="4"/>
      <c r="Q1265" s="7" t="s">
        <v>109</v>
      </c>
      <c r="R1265" s="7" t="s">
        <v>29</v>
      </c>
      <c r="S1265" s="9">
        <v>1</v>
      </c>
      <c r="T1265" s="4"/>
      <c r="U1265" s="9">
        <v>0</v>
      </c>
      <c r="V1265" s="4" t="str">
        <f t="shared" si="175"/>
        <v/>
      </c>
      <c r="W1265" s="4"/>
      <c r="X1265" s="4"/>
      <c r="Y1265" s="4"/>
      <c r="Z1265" s="28"/>
      <c r="AA1265" s="77">
        <f>COUNTIF([3]经验升级表!$C:$C,"&lt;="&amp;SUMIFS($AB$4:AB1265,$C$4:C1265,C1265))</f>
        <v>0</v>
      </c>
      <c r="AB1265" s="77">
        <f>IFERROR(INDEX([1]怪物表!$U:$U,MATCH(G1265,[1]怪物表!$A:$A,0),1)*S1265/U1265,0)*AC1265</f>
        <v>0</v>
      </c>
      <c r="AC1265" s="77">
        <f t="shared" si="176"/>
        <v>1</v>
      </c>
      <c r="AD1265" s="77">
        <f>IFERROR(INDEX([1]怪物表!$J:$J,MATCH(G1265,[1]怪物表!$A:$A,0),1),0)*AE1265</f>
        <v>0</v>
      </c>
      <c r="AE1265" s="77">
        <f t="shared" si="177"/>
        <v>0</v>
      </c>
    </row>
    <row r="1266" spans="1:31" x14ac:dyDescent="0.45">
      <c r="A1266" s="4"/>
      <c r="B1266" s="7">
        <v>3992012</v>
      </c>
      <c r="C1266" s="6" t="s">
        <v>214</v>
      </c>
      <c r="D1266" s="4" t="s">
        <v>124</v>
      </c>
      <c r="E1266" s="7">
        <v>45</v>
      </c>
      <c r="F1266" s="4" t="s">
        <v>58</v>
      </c>
      <c r="G1266" s="4">
        <f>IF(I1266="",SUMIFS([1]怪物表!$A:$A,[1]怪物表!$B:$B,C1266,[1]怪物表!$C:$C,D1266),"")</f>
        <v>1399203</v>
      </c>
      <c r="H1266" s="8" t="str">
        <f>IF(G1266="","",INDEX([1]怪物表!$C:$C,MATCH(G1266,[1]怪物表!$A:$A,0)))</f>
        <v>鹰</v>
      </c>
      <c r="I1266" s="4"/>
      <c r="J1266" s="4" t="str">
        <f>IF(I1266="","",INDEX([1]怪物阵型表!$B:$B,MATCH(I1266,[1]怪物阵型表!$A:$A,0)))</f>
        <v/>
      </c>
      <c r="K1266" s="4"/>
      <c r="L1266" s="4"/>
      <c r="M1266" s="4"/>
      <c r="N1266" s="4"/>
      <c r="O1266" s="4" t="str">
        <f>IF(N1266="","",INDEX([2]物品表!$B:$B,MATCH(N1266,[2]物品表!$A:$A,0)))</f>
        <v/>
      </c>
      <c r="P1266" s="4"/>
      <c r="Q1266" s="7" t="s">
        <v>31</v>
      </c>
      <c r="R1266" s="7" t="s">
        <v>29</v>
      </c>
      <c r="S1266" s="9">
        <f>INDEX('#怪物刷新配置索引'!$E:$E,MATCH(E1266&amp;"-"&amp;F1266,'#怪物刷新配置索引'!$D:$D,0),1)</f>
        <v>3</v>
      </c>
      <c r="T1266" s="4"/>
      <c r="U1266" s="9">
        <f>INDEX('#怪物刷新配置索引'!$F:$F,MATCH(E1266&amp;"-"&amp;F1266,'#怪物刷新配置索引'!$D:$D,0),1)</f>
        <v>2</v>
      </c>
      <c r="V1266" s="4" t="str">
        <f t="shared" si="175"/>
        <v/>
      </c>
      <c r="W1266" s="4"/>
      <c r="X1266" s="4"/>
      <c r="Y1266" s="4"/>
      <c r="Z1266" s="28"/>
      <c r="AA1266" s="77">
        <f>COUNTIF([3]经验升级表!$C:$C,"&lt;="&amp;SUMIFS($AB$4:AB1266,$C$4:C1266,C1266))</f>
        <v>0</v>
      </c>
      <c r="AB1266" s="77">
        <f>IFERROR(INDEX([1]怪物表!$U:$U,MATCH(G1266,[1]怪物表!$A:$A,0),1)*S1266/U1266,0)*AC1266</f>
        <v>0</v>
      </c>
      <c r="AC1266" s="77">
        <f t="shared" si="176"/>
        <v>30</v>
      </c>
      <c r="AD1266" s="77">
        <f>IFERROR(INDEX([1]怪物表!$J:$J,MATCH(G1266,[1]怪物表!$A:$A,0),1),0)*AE1266</f>
        <v>45</v>
      </c>
      <c r="AE1266" s="77">
        <f t="shared" si="177"/>
        <v>45</v>
      </c>
    </row>
    <row r="1267" spans="1:31" x14ac:dyDescent="0.45">
      <c r="A1267" s="4"/>
      <c r="B1267" s="7">
        <v>3992013</v>
      </c>
      <c r="C1267" s="6" t="s">
        <v>214</v>
      </c>
      <c r="D1267" s="4" t="s">
        <v>124</v>
      </c>
      <c r="E1267" s="7">
        <v>60</v>
      </c>
      <c r="F1267" s="4" t="s">
        <v>58</v>
      </c>
      <c r="G1267" s="4">
        <f>IF(I1267="",SUMIFS([1]怪物表!$A:$A,[1]怪物表!$B:$B,C1267,[1]怪物表!$C:$C,D1267),"")</f>
        <v>1399203</v>
      </c>
      <c r="H1267" s="8" t="str">
        <f>IF(G1267="","",INDEX([1]怪物表!$C:$C,MATCH(G1267,[1]怪物表!$A:$A,0)))</f>
        <v>鹰</v>
      </c>
      <c r="I1267" s="4"/>
      <c r="J1267" s="4" t="str">
        <f>IF(I1267="","",INDEX([1]怪物阵型表!$B:$B,MATCH(I1267,[1]怪物阵型表!$A:$A,0)))</f>
        <v/>
      </c>
      <c r="K1267" s="4"/>
      <c r="L1267" s="4"/>
      <c r="M1267" s="4"/>
      <c r="N1267" s="4"/>
      <c r="O1267" s="4" t="str">
        <f>IF(N1267="","",INDEX([2]物品表!$B:$B,MATCH(N1267,[2]物品表!$A:$A,0)))</f>
        <v/>
      </c>
      <c r="P1267" s="4"/>
      <c r="Q1267" s="7" t="s">
        <v>31</v>
      </c>
      <c r="R1267" s="7" t="s">
        <v>29</v>
      </c>
      <c r="S1267" s="9">
        <f>INDEX('#怪物刷新配置索引'!$E:$E,MATCH(E1267&amp;"-"&amp;F1267,'#怪物刷新配置索引'!$D:$D,0),1)</f>
        <v>2</v>
      </c>
      <c r="T1267" s="4"/>
      <c r="U1267" s="9">
        <f>INDEX('#怪物刷新配置索引'!$F:$F,MATCH(E1267&amp;"-"&amp;F1267,'#怪物刷新配置索引'!$D:$D,0),1)</f>
        <v>1</v>
      </c>
      <c r="V1267" s="4" t="str">
        <f t="shared" si="175"/>
        <v/>
      </c>
      <c r="W1267" s="4"/>
      <c r="X1267" s="4"/>
      <c r="Y1267" s="4"/>
      <c r="Z1267" s="28"/>
      <c r="AA1267" s="77">
        <f>COUNTIF([3]经验升级表!$C:$C,"&lt;="&amp;SUMIFS($AB$4:AB1267,$C$4:C1267,C1267))</f>
        <v>0</v>
      </c>
      <c r="AB1267" s="77">
        <f>IFERROR(INDEX([1]怪物表!$U:$U,MATCH(G1267,[1]怪物表!$A:$A,0),1)*S1267/U1267,0)*AC1267</f>
        <v>0</v>
      </c>
      <c r="AC1267" s="77">
        <f t="shared" si="176"/>
        <v>30</v>
      </c>
      <c r="AD1267" s="77">
        <f>IFERROR(INDEX([1]怪物表!$J:$J,MATCH(G1267,[1]怪物表!$A:$A,0),1),0)*AE1267</f>
        <v>60</v>
      </c>
      <c r="AE1267" s="77">
        <f t="shared" si="177"/>
        <v>60</v>
      </c>
    </row>
    <row r="1268" spans="1:31" x14ac:dyDescent="0.45">
      <c r="A1268" s="4"/>
      <c r="B1268" s="7">
        <v>3992014</v>
      </c>
      <c r="C1268" s="6" t="s">
        <v>214</v>
      </c>
      <c r="D1268" s="4" t="s">
        <v>123</v>
      </c>
      <c r="E1268" s="7">
        <v>10</v>
      </c>
      <c r="F1268" s="4" t="s">
        <v>58</v>
      </c>
      <c r="G1268" s="4">
        <f>IF(I1268="",SUMIFS([1]怪物表!$A:$A,[1]怪物表!$B:$B,C1268,[1]怪物表!$C:$C,D1268),"")</f>
        <v>1399205</v>
      </c>
      <c r="H1268" s="8" t="str">
        <f>IF(G1268="","",INDEX([1]怪物表!$C:$C,MATCH(G1268,[1]怪物表!$A:$A,0)))</f>
        <v>弓兵1</v>
      </c>
      <c r="I1268" s="4"/>
      <c r="J1268" s="4" t="str">
        <f>IF(I1268="","",INDEX([1]怪物阵型表!$B:$B,MATCH(I1268,[1]怪物阵型表!$A:$A,0)))</f>
        <v/>
      </c>
      <c r="K1268" s="4"/>
      <c r="L1268" s="4"/>
      <c r="M1268" s="4"/>
      <c r="N1268" s="4"/>
      <c r="O1268" s="4" t="str">
        <f>IF(N1268="","",INDEX([2]物品表!$B:$B,MATCH(N1268,[2]物品表!$A:$A,0)))</f>
        <v/>
      </c>
      <c r="P1268" s="4"/>
      <c r="Q1268" s="7" t="s">
        <v>31</v>
      </c>
      <c r="R1268" s="7" t="s">
        <v>29</v>
      </c>
      <c r="S1268" s="9">
        <f>INDEX('#怪物刷新配置索引'!$E:$E,MATCH(E1268&amp;"-"&amp;F1268,'#怪物刷新配置索引'!$D:$D,0),1)</f>
        <v>2</v>
      </c>
      <c r="T1268" s="4"/>
      <c r="U1268" s="9">
        <f>INDEX('#怪物刷新配置索引'!$F:$F,MATCH(E1268&amp;"-"&amp;F1268,'#怪物刷新配置索引'!$D:$D,0),1)</f>
        <v>6</v>
      </c>
      <c r="V1268" s="4" t="str">
        <f t="shared" si="175"/>
        <v/>
      </c>
      <c r="W1268" s="4"/>
      <c r="X1268" s="4"/>
      <c r="Y1268" s="4"/>
      <c r="Z1268" s="28"/>
      <c r="AA1268" s="77">
        <f>COUNTIF([3]经验升级表!$C:$C,"&lt;="&amp;SUMIFS($AB$4:AB1268,$C$4:C1268,C1268))</f>
        <v>0</v>
      </c>
      <c r="AB1268" s="77">
        <f>IFERROR(INDEX([1]怪物表!$U:$U,MATCH(G1268,[1]怪物表!$A:$A,0),1)*S1268/U1268,0)*AC1268</f>
        <v>0</v>
      </c>
      <c r="AC1268" s="77">
        <f t="shared" si="176"/>
        <v>30</v>
      </c>
      <c r="AD1268" s="77">
        <f>IFERROR(INDEX([1]怪物表!$J:$J,MATCH(G1268,[1]怪物表!$A:$A,0),1),0)*AE1268</f>
        <v>10</v>
      </c>
      <c r="AE1268" s="77">
        <f t="shared" si="177"/>
        <v>10</v>
      </c>
    </row>
    <row r="1269" spans="1:31" x14ac:dyDescent="0.45">
      <c r="A1269" s="4"/>
      <c r="B1269" s="7">
        <v>3992015</v>
      </c>
      <c r="C1269" s="6" t="s">
        <v>214</v>
      </c>
      <c r="D1269" s="4"/>
      <c r="E1269" s="7"/>
      <c r="F1269" s="4">
        <v>120</v>
      </c>
      <c r="G1269" s="4" t="str">
        <f>IF(I1269="",SUMIFS([1]怪物表!$A:$A,[1]怪物表!$B:$B,C1269,[1]怪物表!$C:$C,D1269),"")</f>
        <v/>
      </c>
      <c r="H1269" s="8" t="str">
        <f>IF(G1269="","",INDEX([1]怪物表!$C:$C,MATCH(G1269,[1]怪物表!$A:$A,0)))</f>
        <v/>
      </c>
      <c r="I1269" s="4">
        <v>399202</v>
      </c>
      <c r="J1269" s="4" t="str">
        <f>IF(I1269="","",INDEX([1]怪物阵型表!$B:$B,MATCH(I1269,[1]怪物阵型表!$A:$A,0)))</f>
        <v>直线防御阵型</v>
      </c>
      <c r="K1269" s="4"/>
      <c r="L1269" s="4"/>
      <c r="M1269" s="4"/>
      <c r="N1269" s="4"/>
      <c r="O1269" s="4" t="str">
        <f>IF(N1269="","",INDEX([2]物品表!$B:$B,MATCH(N1269,[2]物品表!$A:$A,0)))</f>
        <v/>
      </c>
      <c r="P1269" s="4"/>
      <c r="Q1269" s="7" t="s">
        <v>109</v>
      </c>
      <c r="R1269" s="7" t="s">
        <v>29</v>
      </c>
      <c r="S1269" s="9">
        <v>1</v>
      </c>
      <c r="T1269" s="4"/>
      <c r="U1269" s="9">
        <v>0</v>
      </c>
      <c r="V1269" s="4" t="str">
        <f t="shared" si="175"/>
        <v/>
      </c>
      <c r="W1269" s="4"/>
      <c r="X1269" s="4"/>
      <c r="Y1269" s="4"/>
      <c r="Z1269" s="28"/>
      <c r="AA1269" s="77">
        <f>COUNTIF([3]经验升级表!$C:$C,"&lt;="&amp;SUMIFS($AB$4:AB1269,$C$4:C1269,C1269))</f>
        <v>0</v>
      </c>
      <c r="AB1269" s="77">
        <f>IFERROR(INDEX([1]怪物表!$U:$U,MATCH(G1269,[1]怪物表!$A:$A,0),1)*S1269/U1269,0)*AC1269</f>
        <v>0</v>
      </c>
      <c r="AC1269" s="77">
        <f t="shared" si="176"/>
        <v>1</v>
      </c>
      <c r="AD1269" s="77">
        <f>IFERROR(INDEX([1]怪物表!$J:$J,MATCH(G1269,[1]怪物表!$A:$A,0),1),0)*AE1269</f>
        <v>0</v>
      </c>
      <c r="AE1269" s="77">
        <f t="shared" si="177"/>
        <v>0</v>
      </c>
    </row>
    <row r="1270" spans="1:31" x14ac:dyDescent="0.45">
      <c r="A1270" s="4"/>
      <c r="B1270" s="7">
        <v>3992016</v>
      </c>
      <c r="C1270" s="6" t="s">
        <v>214</v>
      </c>
      <c r="D1270" s="4" t="s">
        <v>125</v>
      </c>
      <c r="E1270" s="7">
        <v>45</v>
      </c>
      <c r="F1270" s="4" t="s">
        <v>38</v>
      </c>
      <c r="G1270" s="4">
        <f>SUMIFS([1]怪物表!$A:$A,[1]怪物表!$B:$B,C1270,[1]怪物表!$C:$C,D1270)</f>
        <v>1399204</v>
      </c>
      <c r="H1270" s="8" t="str">
        <f>IF(G1270="","",INDEX([1]怪物表!$C:$C,MATCH(G1270,[1]怪物表!$A:$A,0)))</f>
        <v>小熊</v>
      </c>
      <c r="I1270" s="4"/>
      <c r="J1270" s="4" t="str">
        <f>IF(I1270="","",INDEX([1]怪物阵型表!$B:$B,MATCH(I1270,[1]怪物阵型表!$A:$A,0)))</f>
        <v/>
      </c>
      <c r="K1270" s="4"/>
      <c r="L1270" s="4"/>
      <c r="M1270" s="4"/>
      <c r="N1270" s="4"/>
      <c r="O1270" s="4" t="str">
        <f>IF(N1270="","",INDEX([2]物品表!$B:$B,MATCH(N1270,[2]物品表!$A:$A,0)))</f>
        <v/>
      </c>
      <c r="P1270" s="4"/>
      <c r="Q1270" s="7" t="s">
        <v>31</v>
      </c>
      <c r="R1270" s="7" t="s">
        <v>29</v>
      </c>
      <c r="S1270" s="9">
        <f>INDEX('#怪物刷新配置索引'!$E:$E,MATCH(E1270&amp;"-"&amp;F1270,'#怪物刷新配置索引'!$D:$D,0),1)</f>
        <v>3</v>
      </c>
      <c r="T1270" s="4"/>
      <c r="U1270" s="9">
        <f>INDEX('#怪物刷新配置索引'!$F:$F,MATCH(E1270&amp;"-"&amp;F1270,'#怪物刷新配置索引'!$D:$D,0),1)</f>
        <v>2</v>
      </c>
      <c r="V1270" s="4" t="str">
        <f t="shared" si="175"/>
        <v/>
      </c>
      <c r="W1270" s="4"/>
      <c r="X1270" s="4"/>
      <c r="Y1270" s="4"/>
      <c r="Z1270" s="28"/>
      <c r="AA1270" s="77">
        <f>COUNTIF([3]经验升级表!$C:$C,"&lt;="&amp;SUMIFS($AB$4:AB1270,$C$4:C1270,C1270))</f>
        <v>0</v>
      </c>
      <c r="AB1270" s="77">
        <f>IFERROR(INDEX([1]怪物表!$U:$U,MATCH(G1270,[1]怪物表!$A:$A,0),1)*S1270/U1270,0)*AC1270</f>
        <v>0</v>
      </c>
      <c r="AC1270" s="77">
        <f t="shared" si="176"/>
        <v>30</v>
      </c>
      <c r="AD1270" s="77">
        <f>IFERROR(INDEX([1]怪物表!$J:$J,MATCH(G1270,[1]怪物表!$A:$A,0),1),0)*AE1270</f>
        <v>45</v>
      </c>
      <c r="AE1270" s="77">
        <f t="shared" si="177"/>
        <v>45</v>
      </c>
    </row>
    <row r="1271" spans="1:31" x14ac:dyDescent="0.45">
      <c r="A1271" s="4"/>
      <c r="B1271" s="7">
        <v>3992017</v>
      </c>
      <c r="C1271" s="6" t="s">
        <v>214</v>
      </c>
      <c r="D1271" s="4" t="s">
        <v>125</v>
      </c>
      <c r="E1271" s="7">
        <v>45</v>
      </c>
      <c r="F1271" s="4" t="s">
        <v>38</v>
      </c>
      <c r="G1271" s="4">
        <f>SUMIFS([1]怪物表!$A:$A,[1]怪物表!$B:$B,C1271,[1]怪物表!$C:$C,D1271)</f>
        <v>1399204</v>
      </c>
      <c r="H1271" s="8" t="str">
        <f>IF(G1271="","",INDEX([1]怪物表!$C:$C,MATCH(G1271,[1]怪物表!$A:$A,0)))</f>
        <v>小熊</v>
      </c>
      <c r="I1271" s="4"/>
      <c r="J1271" s="4" t="str">
        <f>IF(I1271="","",INDEX([1]怪物阵型表!$B:$B,MATCH(I1271,[1]怪物阵型表!$A:$A,0)))</f>
        <v/>
      </c>
      <c r="K1271" s="4"/>
      <c r="L1271" s="4"/>
      <c r="M1271" s="4"/>
      <c r="N1271" s="4"/>
      <c r="O1271" s="4" t="str">
        <f>IF(N1271="","",INDEX([2]物品表!$B:$B,MATCH(N1271,[2]物品表!$A:$A,0)))</f>
        <v/>
      </c>
      <c r="P1271" s="4"/>
      <c r="Q1271" s="7" t="s">
        <v>31</v>
      </c>
      <c r="R1271" s="7" t="s">
        <v>29</v>
      </c>
      <c r="S1271" s="9">
        <f>INDEX('#怪物刷新配置索引'!$E:$E,MATCH(E1271&amp;"-"&amp;F1271,'#怪物刷新配置索引'!$D:$D,0),1)</f>
        <v>3</v>
      </c>
      <c r="T1271" s="4"/>
      <c r="U1271" s="9">
        <f>INDEX('#怪物刷新配置索引'!$F:$F,MATCH(E1271&amp;"-"&amp;F1271,'#怪物刷新配置索引'!$D:$D,0),1)</f>
        <v>2</v>
      </c>
      <c r="V1271" s="4" t="str">
        <f t="shared" si="175"/>
        <v/>
      </c>
      <c r="W1271" s="4"/>
      <c r="X1271" s="4"/>
      <c r="Y1271" s="4"/>
      <c r="Z1271" s="28"/>
      <c r="AA1271" s="77">
        <f>COUNTIF([3]经验升级表!$C:$C,"&lt;="&amp;SUMIFS($AB$4:AB1271,$C$4:C1271,C1271))</f>
        <v>0</v>
      </c>
      <c r="AB1271" s="77">
        <f>IFERROR(INDEX([1]怪物表!$U:$U,MATCH(G1271,[1]怪物表!$A:$A,0),1)*S1271/U1271,0)*AC1271</f>
        <v>0</v>
      </c>
      <c r="AC1271" s="77">
        <f t="shared" si="176"/>
        <v>30</v>
      </c>
      <c r="AD1271" s="77">
        <f>IFERROR(INDEX([1]怪物表!$J:$J,MATCH(G1271,[1]怪物表!$A:$A,0),1),0)*AE1271</f>
        <v>45</v>
      </c>
      <c r="AE1271" s="77">
        <f t="shared" si="177"/>
        <v>45</v>
      </c>
    </row>
    <row r="1272" spans="1:31" x14ac:dyDescent="0.45">
      <c r="A1272" s="4"/>
      <c r="B1272" s="7">
        <v>3992018</v>
      </c>
      <c r="C1272" s="6" t="s">
        <v>214</v>
      </c>
      <c r="D1272" s="4" t="s">
        <v>125</v>
      </c>
      <c r="E1272" s="7">
        <v>30</v>
      </c>
      <c r="F1272" s="4" t="s">
        <v>38</v>
      </c>
      <c r="G1272" s="4">
        <f>SUMIFS([1]怪物表!$A:$A,[1]怪物表!$B:$B,C1272,[1]怪物表!$C:$C,D1272)</f>
        <v>1399204</v>
      </c>
      <c r="H1272" s="8" t="str">
        <f>IF(G1272="","",INDEX([1]怪物表!$C:$C,MATCH(G1272,[1]怪物表!$A:$A,0)))</f>
        <v>小熊</v>
      </c>
      <c r="I1272" s="4"/>
      <c r="J1272" s="4" t="str">
        <f>IF(I1272="","",INDEX([1]怪物阵型表!$B:$B,MATCH(I1272,[1]怪物阵型表!$A:$A,0)))</f>
        <v/>
      </c>
      <c r="K1272" s="4"/>
      <c r="L1272" s="4"/>
      <c r="M1272" s="4"/>
      <c r="N1272" s="4"/>
      <c r="O1272" s="4" t="str">
        <f>IF(N1272="","",INDEX([2]物品表!$B:$B,MATCH(N1272,[2]物品表!$A:$A,0)))</f>
        <v/>
      </c>
      <c r="P1272" s="4"/>
      <c r="Q1272" s="7" t="s">
        <v>31</v>
      </c>
      <c r="R1272" s="7" t="s">
        <v>29</v>
      </c>
      <c r="S1272" s="9">
        <f>INDEX('#怪物刷新配置索引'!$E:$E,MATCH(E1272&amp;"-"&amp;F1272,'#怪物刷新配置索引'!$D:$D,0),1)</f>
        <v>2</v>
      </c>
      <c r="T1272" s="4"/>
      <c r="U1272" s="9">
        <f>INDEX('#怪物刷新配置索引'!$F:$F,MATCH(E1272&amp;"-"&amp;F1272,'#怪物刷新配置索引'!$D:$D,0),1)</f>
        <v>2</v>
      </c>
      <c r="V1272" s="4" t="str">
        <f t="shared" si="175"/>
        <v/>
      </c>
      <c r="W1272" s="4"/>
      <c r="X1272" s="4"/>
      <c r="Y1272" s="4"/>
      <c r="Z1272" s="28"/>
      <c r="AA1272" s="77">
        <f>COUNTIF([3]经验升级表!$C:$C,"&lt;="&amp;SUMIFS($AB$4:AB1272,$C$4:C1272,C1272))</f>
        <v>0</v>
      </c>
      <c r="AB1272" s="77">
        <f>IFERROR(INDEX([1]怪物表!$U:$U,MATCH(G1272,[1]怪物表!$A:$A,0),1)*S1272/U1272,0)*AC1272</f>
        <v>0</v>
      </c>
      <c r="AC1272" s="77">
        <f t="shared" si="176"/>
        <v>30</v>
      </c>
      <c r="AD1272" s="77">
        <f>IFERROR(INDEX([1]怪物表!$J:$J,MATCH(G1272,[1]怪物表!$A:$A,0),1),0)*AE1272</f>
        <v>30</v>
      </c>
      <c r="AE1272" s="77">
        <f t="shared" si="177"/>
        <v>30</v>
      </c>
    </row>
    <row r="1273" spans="1:31" x14ac:dyDescent="0.45">
      <c r="A1273" s="4"/>
      <c r="B1273" s="7">
        <v>3992019</v>
      </c>
      <c r="C1273" s="6" t="s">
        <v>214</v>
      </c>
      <c r="D1273" s="4" t="s">
        <v>136</v>
      </c>
      <c r="E1273" s="7">
        <v>10</v>
      </c>
      <c r="F1273" s="4" t="s">
        <v>38</v>
      </c>
      <c r="G1273" s="4">
        <f>SUMIFS([1]怪物表!$A:$A,[1]怪物表!$B:$B,C1273,[1]怪物表!$C:$C,D1273)</f>
        <v>1399206</v>
      </c>
      <c r="H1273" s="8" t="str">
        <f>IF(G1273="","",INDEX([1]怪物表!$C:$C,MATCH(G1273,[1]怪物表!$A:$A,0)))</f>
        <v>弓兵2</v>
      </c>
      <c r="I1273" s="4"/>
      <c r="J1273" s="4" t="str">
        <f>IF(I1273="","",INDEX([1]怪物阵型表!$B:$B,MATCH(I1273,[1]怪物阵型表!$A:$A,0)))</f>
        <v/>
      </c>
      <c r="K1273" s="4"/>
      <c r="L1273" s="4"/>
      <c r="M1273" s="4"/>
      <c r="N1273" s="4"/>
      <c r="O1273" s="4" t="str">
        <f>IF(N1273="","",INDEX([2]物品表!$B:$B,MATCH(N1273,[2]物品表!$A:$A,0)))</f>
        <v/>
      </c>
      <c r="P1273" s="4"/>
      <c r="Q1273" s="7" t="s">
        <v>31</v>
      </c>
      <c r="R1273" s="7" t="s">
        <v>29</v>
      </c>
      <c r="S1273" s="9">
        <f>INDEX('#怪物刷新配置索引'!$E:$E,MATCH(E1273&amp;"-"&amp;F1273,'#怪物刷新配置索引'!$D:$D,0),1)</f>
        <v>2</v>
      </c>
      <c r="T1273" s="4"/>
      <c r="U1273" s="9">
        <f>INDEX('#怪物刷新配置索引'!$F:$F,MATCH(E1273&amp;"-"&amp;F1273,'#怪物刷新配置索引'!$D:$D,0),1)</f>
        <v>6</v>
      </c>
      <c r="V1273" s="4" t="str">
        <f t="shared" si="175"/>
        <v/>
      </c>
      <c r="W1273" s="4"/>
      <c r="X1273" s="4"/>
      <c r="Y1273" s="4"/>
      <c r="Z1273" s="28"/>
      <c r="AA1273" s="77">
        <f>COUNTIF([3]经验升级表!$C:$C,"&lt;="&amp;SUMIFS($AB$4:AB1273,$C$4:C1273,C1273))</f>
        <v>0</v>
      </c>
      <c r="AB1273" s="77">
        <f>IFERROR(INDEX([1]怪物表!$U:$U,MATCH(G1273,[1]怪物表!$A:$A,0),1)*S1273/U1273,0)*AC1273</f>
        <v>0</v>
      </c>
      <c r="AC1273" s="77">
        <f t="shared" si="176"/>
        <v>30</v>
      </c>
      <c r="AD1273" s="77">
        <f>IFERROR(INDEX([1]怪物表!$J:$J,MATCH(G1273,[1]怪物表!$A:$A,0),1),0)*AE1273</f>
        <v>10</v>
      </c>
      <c r="AE1273" s="77">
        <f t="shared" si="177"/>
        <v>10</v>
      </c>
    </row>
    <row r="1274" spans="1:31" x14ac:dyDescent="0.45">
      <c r="A1274" s="4"/>
      <c r="B1274" s="7">
        <v>3992020</v>
      </c>
      <c r="C1274" s="6" t="s">
        <v>214</v>
      </c>
      <c r="D1274" s="4" t="s">
        <v>125</v>
      </c>
      <c r="E1274" s="7">
        <v>45</v>
      </c>
      <c r="F1274" s="4" t="s">
        <v>39</v>
      </c>
      <c r="G1274" s="4">
        <f>SUMIFS([1]怪物表!$A:$A,[1]怪物表!$B:$B,C1274,[1]怪物表!$C:$C,D1274)</f>
        <v>1399204</v>
      </c>
      <c r="H1274" s="8" t="str">
        <f>IF(G1274="","",INDEX([1]怪物表!$C:$C,MATCH(G1274,[1]怪物表!$A:$A,0)))</f>
        <v>小熊</v>
      </c>
      <c r="I1274" s="4"/>
      <c r="J1274" s="4" t="str">
        <f>IF(I1274="","",INDEX([1]怪物阵型表!$B:$B,MATCH(I1274,[1]怪物阵型表!$A:$A,0)))</f>
        <v/>
      </c>
      <c r="K1274" s="4"/>
      <c r="L1274" s="4"/>
      <c r="M1274" s="4"/>
      <c r="N1274" s="4"/>
      <c r="O1274" s="4" t="str">
        <f>IF(N1274="","",INDEX([2]物品表!$B:$B,MATCH(N1274,[2]物品表!$A:$A,0)))</f>
        <v/>
      </c>
      <c r="P1274" s="4"/>
      <c r="Q1274" s="7" t="s">
        <v>31</v>
      </c>
      <c r="R1274" s="7" t="s">
        <v>29</v>
      </c>
      <c r="S1274" s="9">
        <f>INDEX('#怪物刷新配置索引'!$E:$E,MATCH(E1274&amp;"-"&amp;F1274,'#怪物刷新配置索引'!$D:$D,0),1)</f>
        <v>3</v>
      </c>
      <c r="T1274" s="4"/>
      <c r="U1274" s="9">
        <f>INDEX('#怪物刷新配置索引'!$F:$F,MATCH(E1274&amp;"-"&amp;F1274,'#怪物刷新配置索引'!$D:$D,0),1)</f>
        <v>2</v>
      </c>
      <c r="V1274" s="4" t="str">
        <f t="shared" si="175"/>
        <v/>
      </c>
      <c r="W1274" s="4"/>
      <c r="X1274" s="4"/>
      <c r="Y1274" s="4"/>
      <c r="Z1274" s="28"/>
      <c r="AA1274" s="77">
        <f>COUNTIF([3]经验升级表!$C:$C,"&lt;="&amp;SUMIFS($AB$4:AB1274,$C$4:C1274,C1274))</f>
        <v>0</v>
      </c>
      <c r="AB1274" s="77">
        <f>IFERROR(INDEX([1]怪物表!$U:$U,MATCH(G1274,[1]怪物表!$A:$A,0),1)*S1274/U1274,0)*AC1274</f>
        <v>0</v>
      </c>
      <c r="AC1274" s="77">
        <f t="shared" si="176"/>
        <v>30</v>
      </c>
      <c r="AD1274" s="77">
        <f>IFERROR(INDEX([1]怪物表!$J:$J,MATCH(G1274,[1]怪物表!$A:$A,0),1),0)*AE1274</f>
        <v>45</v>
      </c>
      <c r="AE1274" s="77">
        <f t="shared" si="177"/>
        <v>45</v>
      </c>
    </row>
    <row r="1275" spans="1:31" x14ac:dyDescent="0.45">
      <c r="A1275" s="4"/>
      <c r="B1275" s="7">
        <v>3992021</v>
      </c>
      <c r="C1275" s="6" t="s">
        <v>214</v>
      </c>
      <c r="D1275" s="4" t="s">
        <v>125</v>
      </c>
      <c r="E1275" s="7">
        <v>10</v>
      </c>
      <c r="F1275" s="4" t="s">
        <v>39</v>
      </c>
      <c r="G1275" s="4">
        <f>SUMIFS([1]怪物表!$A:$A,[1]怪物表!$B:$B,C1275,[1]怪物表!$C:$C,D1275)</f>
        <v>1399204</v>
      </c>
      <c r="H1275" s="8" t="str">
        <f>IF(G1275="","",INDEX([1]怪物表!$C:$C,MATCH(G1275,[1]怪物表!$A:$A,0)))</f>
        <v>小熊</v>
      </c>
      <c r="I1275" s="4"/>
      <c r="J1275" s="4" t="str">
        <f>IF(I1275="","",INDEX([1]怪物阵型表!$B:$B,MATCH(I1275,[1]怪物阵型表!$A:$A,0)))</f>
        <v/>
      </c>
      <c r="K1275" s="4"/>
      <c r="L1275" s="4"/>
      <c r="M1275" s="4"/>
      <c r="N1275" s="4"/>
      <c r="O1275" s="4" t="str">
        <f>IF(N1275="","",INDEX([2]物品表!$B:$B,MATCH(N1275,[2]物品表!$A:$A,0)))</f>
        <v/>
      </c>
      <c r="P1275" s="4"/>
      <c r="Q1275" s="7" t="s">
        <v>31</v>
      </c>
      <c r="R1275" s="7" t="s">
        <v>29</v>
      </c>
      <c r="S1275" s="9">
        <f>INDEX('#怪物刷新配置索引'!$E:$E,MATCH(E1275&amp;"-"&amp;F1275,'#怪物刷新配置索引'!$D:$D,0),1)</f>
        <v>2</v>
      </c>
      <c r="T1275" s="4"/>
      <c r="U1275" s="9">
        <f>INDEX('#怪物刷新配置索引'!$F:$F,MATCH(E1275&amp;"-"&amp;F1275,'#怪物刷新配置索引'!$D:$D,0),1)</f>
        <v>6</v>
      </c>
      <c r="V1275" s="4" t="str">
        <f t="shared" si="175"/>
        <v/>
      </c>
      <c r="W1275" s="4"/>
      <c r="X1275" s="4"/>
      <c r="Y1275" s="4"/>
      <c r="Z1275" s="28"/>
      <c r="AA1275" s="77">
        <f>COUNTIF([3]经验升级表!$C:$C,"&lt;="&amp;SUMIFS($AB$4:AB1275,$C$4:C1275,C1275))</f>
        <v>0</v>
      </c>
      <c r="AB1275" s="77">
        <f>IFERROR(INDEX([1]怪物表!$U:$U,MATCH(G1275,[1]怪物表!$A:$A,0),1)*S1275/U1275,0)*AC1275</f>
        <v>0</v>
      </c>
      <c r="AC1275" s="77">
        <f t="shared" si="176"/>
        <v>30</v>
      </c>
      <c r="AD1275" s="77">
        <f>IFERROR(INDEX([1]怪物表!$J:$J,MATCH(G1275,[1]怪物表!$A:$A,0),1),0)*AE1275</f>
        <v>10</v>
      </c>
      <c r="AE1275" s="77">
        <f t="shared" si="177"/>
        <v>10</v>
      </c>
    </row>
    <row r="1276" spans="1:31" x14ac:dyDescent="0.45">
      <c r="A1276" s="4"/>
      <c r="B1276" s="7">
        <v>3992022</v>
      </c>
      <c r="C1276" s="6" t="s">
        <v>214</v>
      </c>
      <c r="D1276" s="4" t="s">
        <v>125</v>
      </c>
      <c r="E1276" s="7">
        <v>60</v>
      </c>
      <c r="F1276" s="4" t="s">
        <v>39</v>
      </c>
      <c r="G1276" s="4">
        <f>SUMIFS([1]怪物表!$A:$A,[1]怪物表!$B:$B,C1276,[1]怪物表!$C:$C,D1276)</f>
        <v>1399204</v>
      </c>
      <c r="H1276" s="8" t="str">
        <f>IF(G1276="","",INDEX([1]怪物表!$C:$C,MATCH(G1276,[1]怪物表!$A:$A,0)))</f>
        <v>小熊</v>
      </c>
      <c r="I1276" s="4"/>
      <c r="J1276" s="4" t="str">
        <f>IF(I1276="","",INDEX([1]怪物阵型表!$B:$B,MATCH(I1276,[1]怪物阵型表!$A:$A,0)))</f>
        <v/>
      </c>
      <c r="K1276" s="4"/>
      <c r="L1276" s="4"/>
      <c r="M1276" s="4"/>
      <c r="N1276" s="4"/>
      <c r="O1276" s="4" t="str">
        <f>IF(N1276="","",INDEX([2]物品表!$B:$B,MATCH(N1276,[2]物品表!$A:$A,0)))</f>
        <v/>
      </c>
      <c r="P1276" s="4"/>
      <c r="Q1276" s="7" t="s">
        <v>31</v>
      </c>
      <c r="R1276" s="7" t="s">
        <v>29</v>
      </c>
      <c r="S1276" s="9">
        <f>INDEX('#怪物刷新配置索引'!$E:$E,MATCH(E1276&amp;"-"&amp;F1276,'#怪物刷新配置索引'!$D:$D,0),1)</f>
        <v>2</v>
      </c>
      <c r="T1276" s="4"/>
      <c r="U1276" s="9">
        <f>INDEX('#怪物刷新配置索引'!$F:$F,MATCH(E1276&amp;"-"&amp;F1276,'#怪物刷新配置索引'!$D:$D,0),1)</f>
        <v>1</v>
      </c>
      <c r="V1276" s="4" t="str">
        <f t="shared" si="175"/>
        <v/>
      </c>
      <c r="W1276" s="4"/>
      <c r="X1276" s="4"/>
      <c r="Y1276" s="4"/>
      <c r="Z1276" s="28"/>
      <c r="AA1276" s="77">
        <f>COUNTIF([3]经验升级表!$C:$C,"&lt;="&amp;SUMIFS($AB$4:AB1276,$C$4:C1276,C1276))</f>
        <v>0</v>
      </c>
      <c r="AB1276" s="77">
        <f>IFERROR(INDEX([1]怪物表!$U:$U,MATCH(G1276,[1]怪物表!$A:$A,0),1)*S1276/U1276,0)*AC1276</f>
        <v>0</v>
      </c>
      <c r="AC1276" s="77">
        <f t="shared" si="176"/>
        <v>30</v>
      </c>
      <c r="AD1276" s="77">
        <f>IFERROR(INDEX([1]怪物表!$J:$J,MATCH(G1276,[1]怪物表!$A:$A,0),1),0)*AE1276</f>
        <v>60</v>
      </c>
      <c r="AE1276" s="77">
        <f t="shared" si="177"/>
        <v>60</v>
      </c>
    </row>
    <row r="1277" spans="1:31" x14ac:dyDescent="0.45">
      <c r="A1277" s="4"/>
      <c r="B1277" s="7">
        <v>3992023</v>
      </c>
      <c r="C1277" s="6" t="s">
        <v>214</v>
      </c>
      <c r="D1277" s="4" t="s">
        <v>136</v>
      </c>
      <c r="E1277" s="7">
        <v>10</v>
      </c>
      <c r="F1277" s="4" t="s">
        <v>39</v>
      </c>
      <c r="G1277" s="4">
        <f>SUMIFS([1]怪物表!$A:$A,[1]怪物表!$B:$B,C1277,[1]怪物表!$C:$C,D1277)</f>
        <v>1399206</v>
      </c>
      <c r="H1277" s="8" t="str">
        <f>IF(G1277="","",INDEX([1]怪物表!$C:$C,MATCH(G1277,[1]怪物表!$A:$A,0)))</f>
        <v>弓兵2</v>
      </c>
      <c r="I1277" s="4"/>
      <c r="J1277" s="4" t="str">
        <f>IF(I1277="","",INDEX([1]怪物阵型表!$B:$B,MATCH(I1277,[1]怪物阵型表!$A:$A,0)))</f>
        <v/>
      </c>
      <c r="K1277" s="4"/>
      <c r="L1277" s="4"/>
      <c r="M1277" s="4"/>
      <c r="N1277" s="4"/>
      <c r="O1277" s="4" t="str">
        <f>IF(N1277="","",INDEX([2]物品表!$B:$B,MATCH(N1277,[2]物品表!$A:$A,0)))</f>
        <v/>
      </c>
      <c r="P1277" s="4"/>
      <c r="Q1277" s="7" t="s">
        <v>31</v>
      </c>
      <c r="R1277" s="7" t="s">
        <v>29</v>
      </c>
      <c r="S1277" s="9">
        <f>INDEX('#怪物刷新配置索引'!$E:$E,MATCH(E1277&amp;"-"&amp;F1277,'#怪物刷新配置索引'!$D:$D,0),1)</f>
        <v>2</v>
      </c>
      <c r="T1277" s="4"/>
      <c r="U1277" s="9">
        <f>INDEX('#怪物刷新配置索引'!$F:$F,MATCH(E1277&amp;"-"&amp;F1277,'#怪物刷新配置索引'!$D:$D,0),1)</f>
        <v>6</v>
      </c>
      <c r="V1277" s="4" t="str">
        <f t="shared" si="175"/>
        <v/>
      </c>
      <c r="W1277" s="4"/>
      <c r="X1277" s="4"/>
      <c r="Y1277" s="4"/>
      <c r="Z1277" s="28"/>
      <c r="AA1277" s="77">
        <f>COUNTIF([3]经验升级表!$C:$C,"&lt;="&amp;SUMIFS($AB$4:AB1277,$C$4:C1277,C1277))</f>
        <v>0</v>
      </c>
      <c r="AB1277" s="77">
        <f>IFERROR(INDEX([1]怪物表!$U:$U,MATCH(G1277,[1]怪物表!$A:$A,0),1)*S1277/U1277,0)*AC1277</f>
        <v>0</v>
      </c>
      <c r="AC1277" s="77">
        <f t="shared" si="176"/>
        <v>30</v>
      </c>
      <c r="AD1277" s="77">
        <f>IFERROR(INDEX([1]怪物表!$J:$J,MATCH(G1277,[1]怪物表!$A:$A,0),1),0)*AE1277</f>
        <v>10</v>
      </c>
      <c r="AE1277" s="77">
        <f t="shared" si="177"/>
        <v>10</v>
      </c>
    </row>
    <row r="1278" spans="1:31" s="46" customFormat="1" x14ac:dyDescent="0.45">
      <c r="A1278" s="20"/>
      <c r="B1278" s="21">
        <v>3992024</v>
      </c>
      <c r="C1278" s="22" t="s">
        <v>214</v>
      </c>
      <c r="D1278" s="20" t="s">
        <v>144</v>
      </c>
      <c r="E1278" s="21"/>
      <c r="F1278" s="20">
        <v>180</v>
      </c>
      <c r="G1278" s="20">
        <f>IF(I1278="",SUMIFS([1]怪物表!$A:$A,[1]怪物表!$B:$B,C1278,[1]怪物表!$C:$C,D1278),"")</f>
        <v>1399209</v>
      </c>
      <c r="H1278" s="23" t="str">
        <f>IF(G1278="","",INDEX([1]怪物表!$C:$C,MATCH(G1278,[1]怪物表!$A:$A,0)))</f>
        <v>大象</v>
      </c>
      <c r="I1278" s="20" t="s">
        <v>54</v>
      </c>
      <c r="J1278" s="20" t="str">
        <f>IF(I1278="","",INDEX([1]怪物阵型表!$B:$B,MATCH(I1278,[1]怪物阵型表!$A:$A,0)))</f>
        <v/>
      </c>
      <c r="K1278" s="20"/>
      <c r="L1278" s="20"/>
      <c r="M1278" s="20"/>
      <c r="N1278" s="20"/>
      <c r="O1278" s="20" t="str">
        <f>IF(N1278="","",INDEX([2]物品表!$B:$B,MATCH(N1278,[2]物品表!$A:$A,0)))</f>
        <v/>
      </c>
      <c r="P1278" s="20"/>
      <c r="Q1278" s="21" t="s">
        <v>120</v>
      </c>
      <c r="R1278" s="21" t="s">
        <v>29</v>
      </c>
      <c r="S1278" s="24">
        <v>1</v>
      </c>
      <c r="T1278" s="20"/>
      <c r="U1278" s="24">
        <v>0</v>
      </c>
      <c r="V1278" s="20" t="str">
        <f>IF(W1278=1,"TID_Survivor_Notice_Occur_2",IF(W1278=2,"TID_Survivor_Notice_Occur_1",""))</f>
        <v/>
      </c>
      <c r="W1278" s="20"/>
      <c r="X1278" s="20"/>
      <c r="Y1278" s="20"/>
      <c r="Z1278" s="79"/>
      <c r="AA1278" s="79">
        <f>COUNTIF([3]经验升级表!$C:$C,"&lt;="&amp;SUMIFS($AB$4:AB1278,$C$4:C1278,C1278))</f>
        <v>0</v>
      </c>
      <c r="AB1278" s="79">
        <f>IFERROR(INDEX([1]怪物表!$U:$U,MATCH(G1278,[1]怪物表!$A:$A,0),1)*S1278/U1278,0)*AC1278</f>
        <v>0</v>
      </c>
      <c r="AC1278" s="79">
        <f>IFERROR(INDEX(_xlfn.TEXTSPLIT(F1278,"-"),1,2)-INDEX(_xlfn.TEXTSPLIT(F1278,"-"),1,1),1)</f>
        <v>1</v>
      </c>
      <c r="AD1278" s="79">
        <f>IFERROR(INDEX([1]怪物表!$J:$J,MATCH(G1278,[1]怪物表!$A:$A,0),1),0)*AE1278</f>
        <v>0</v>
      </c>
      <c r="AE1278" s="79">
        <f>IFERROR(ROUNDUP(AC1278*S1278/U1278,),0)</f>
        <v>0</v>
      </c>
    </row>
    <row r="1279" spans="1:31" x14ac:dyDescent="0.45">
      <c r="A1279" s="4"/>
      <c r="B1279" s="7">
        <v>3992025</v>
      </c>
      <c r="C1279" s="6" t="s">
        <v>214</v>
      </c>
      <c r="D1279" s="4" t="s">
        <v>124</v>
      </c>
      <c r="E1279" s="7">
        <v>60</v>
      </c>
      <c r="F1279" s="4" t="s">
        <v>46</v>
      </c>
      <c r="G1279" s="4">
        <f>SUMIFS([1]怪物表!$A:$A,[1]怪物表!$B:$B,C1279,[1]怪物表!$C:$C,D1279)</f>
        <v>1399203</v>
      </c>
      <c r="H1279" s="8" t="str">
        <f>IF(G1279="","",INDEX([1]怪物表!$C:$C,MATCH(G1279,[1]怪物表!$A:$A,0)))</f>
        <v>鹰</v>
      </c>
      <c r="I1279" s="4"/>
      <c r="J1279" s="4" t="str">
        <f>IF(I1279="","",INDEX([1]怪物阵型表!$B:$B,MATCH(I1279,[1]怪物阵型表!$A:$A,0)))</f>
        <v/>
      </c>
      <c r="K1279" s="4"/>
      <c r="L1279" s="4"/>
      <c r="M1279" s="4"/>
      <c r="N1279" s="4"/>
      <c r="O1279" s="4" t="str">
        <f>IF(N1279="","",INDEX([2]物品表!$B:$B,MATCH(N1279,[2]物品表!$A:$A,0)))</f>
        <v/>
      </c>
      <c r="P1279" s="4"/>
      <c r="Q1279" s="7" t="s">
        <v>31</v>
      </c>
      <c r="R1279" s="7" t="s">
        <v>29</v>
      </c>
      <c r="S1279" s="9">
        <f>INDEX('#怪物刷新配置索引'!$E:$E,MATCH(E1279&amp;"-"&amp;F1279,'#怪物刷新配置索引'!$D:$D,0),1)</f>
        <v>2</v>
      </c>
      <c r="T1279" s="4"/>
      <c r="U1279" s="9">
        <f>INDEX('#怪物刷新配置索引'!$F:$F,MATCH(E1279&amp;"-"&amp;F1279,'#怪物刷新配置索引'!$D:$D,0),1)</f>
        <v>1</v>
      </c>
      <c r="V1279" s="4" t="str">
        <f t="shared" si="175"/>
        <v/>
      </c>
      <c r="W1279" s="4"/>
      <c r="X1279" s="7"/>
      <c r="Y1279" s="4"/>
      <c r="Z1279" s="28"/>
      <c r="AA1279" s="77">
        <f>COUNTIF([3]经验升级表!$C:$C,"&lt;="&amp;SUMIFS($AB$4:AB1279,$C$4:C1279,C1279))</f>
        <v>0</v>
      </c>
      <c r="AB1279" s="77">
        <f>IFERROR(INDEX([1]怪物表!$U:$U,MATCH(G1279,[1]怪物表!$A:$A,0),1)*S1279/U1279,0)*AC1279</f>
        <v>0</v>
      </c>
      <c r="AC1279" s="77">
        <f t="shared" si="176"/>
        <v>30</v>
      </c>
      <c r="AD1279" s="77">
        <f>IFERROR(INDEX([1]怪物表!$J:$J,MATCH(G1279,[1]怪物表!$A:$A,0),1),0)*AE1279</f>
        <v>60</v>
      </c>
      <c r="AE1279" s="77">
        <f t="shared" si="177"/>
        <v>60</v>
      </c>
    </row>
    <row r="1280" spans="1:31" x14ac:dyDescent="0.45">
      <c r="A1280" s="4"/>
      <c r="B1280" s="7">
        <v>3992026</v>
      </c>
      <c r="C1280" s="6" t="s">
        <v>214</v>
      </c>
      <c r="D1280" s="4" t="s">
        <v>124</v>
      </c>
      <c r="E1280" s="7">
        <v>90</v>
      </c>
      <c r="F1280" s="4" t="s">
        <v>46</v>
      </c>
      <c r="G1280" s="4">
        <f>SUMIFS([1]怪物表!$A:$A,[1]怪物表!$B:$B,C1280,[1]怪物表!$C:$C,D1280)</f>
        <v>1399203</v>
      </c>
      <c r="H1280" s="8" t="str">
        <f>IF(G1280="","",INDEX([1]怪物表!$C:$C,MATCH(G1280,[1]怪物表!$A:$A,0)))</f>
        <v>鹰</v>
      </c>
      <c r="I1280" s="4"/>
      <c r="J1280" s="4" t="str">
        <f>IF(I1280="","",INDEX([1]怪物阵型表!$B:$B,MATCH(I1280,[1]怪物阵型表!$A:$A,0)))</f>
        <v/>
      </c>
      <c r="K1280" s="4"/>
      <c r="L1280" s="4"/>
      <c r="M1280" s="4"/>
      <c r="N1280" s="4"/>
      <c r="O1280" s="4" t="str">
        <f>IF(N1280="","",INDEX([2]物品表!$B:$B,MATCH(N1280,[2]物品表!$A:$A,0)))</f>
        <v/>
      </c>
      <c r="P1280" s="4"/>
      <c r="Q1280" s="7" t="s">
        <v>31</v>
      </c>
      <c r="R1280" s="7" t="s">
        <v>29</v>
      </c>
      <c r="S1280" s="9">
        <f>INDEX('#怪物刷新配置索引'!$E:$E,MATCH(E1280&amp;"-"&amp;F1280,'#怪物刷新配置索引'!$D:$D,0),1)</f>
        <v>3</v>
      </c>
      <c r="T1280" s="4"/>
      <c r="U1280" s="9">
        <f>INDEX('#怪物刷新配置索引'!$F:$F,MATCH(E1280&amp;"-"&amp;F1280,'#怪物刷新配置索引'!$D:$D,0),1)</f>
        <v>1</v>
      </c>
      <c r="V1280" s="7" t="str">
        <f t="shared" si="175"/>
        <v/>
      </c>
      <c r="W1280" s="4"/>
      <c r="X1280" s="4"/>
      <c r="Y1280" s="4"/>
      <c r="Z1280" s="28"/>
      <c r="AA1280" s="77">
        <f>COUNTIF([3]经验升级表!$C:$C,"&lt;="&amp;SUMIFS($AB$4:AB1280,$C$4:C1280,C1280))</f>
        <v>0</v>
      </c>
      <c r="AB1280" s="77">
        <f>IFERROR(INDEX([1]怪物表!$U:$U,MATCH(G1280,[1]怪物表!$A:$A,0),1)*S1280/U1280,0)*AC1280</f>
        <v>0</v>
      </c>
      <c r="AC1280" s="77">
        <f t="shared" si="176"/>
        <v>30</v>
      </c>
      <c r="AD1280" s="77">
        <f>IFERROR(INDEX([1]怪物表!$J:$J,MATCH(G1280,[1]怪物表!$A:$A,0),1),0)*AE1280</f>
        <v>90</v>
      </c>
      <c r="AE1280" s="77">
        <f t="shared" si="177"/>
        <v>90</v>
      </c>
    </row>
    <row r="1281" spans="1:31" x14ac:dyDescent="0.45">
      <c r="A1281" s="4"/>
      <c r="B1281" s="7">
        <v>3992027</v>
      </c>
      <c r="C1281" s="6" t="s">
        <v>214</v>
      </c>
      <c r="D1281" s="4" t="s">
        <v>125</v>
      </c>
      <c r="E1281" s="7">
        <v>40</v>
      </c>
      <c r="F1281" s="4" t="s">
        <v>46</v>
      </c>
      <c r="G1281" s="4">
        <f>SUMIFS([1]怪物表!$A:$A,[1]怪物表!$B:$B,C1281,[1]怪物表!$C:$C,D1281)</f>
        <v>1399204</v>
      </c>
      <c r="H1281" s="8" t="str">
        <f>IF(G1281="","",INDEX([1]怪物表!$C:$C,MATCH(G1281,[1]怪物表!$A:$A,0)))</f>
        <v>小熊</v>
      </c>
      <c r="I1281" s="4"/>
      <c r="J1281" s="4" t="str">
        <f>IF(I1281="","",INDEX([1]怪物阵型表!$B:$B,MATCH(I1281,[1]怪物阵型表!$A:$A,0)))</f>
        <v/>
      </c>
      <c r="K1281" s="4"/>
      <c r="L1281" s="4"/>
      <c r="M1281" s="4"/>
      <c r="N1281" s="4"/>
      <c r="O1281" s="4" t="str">
        <f>IF(N1281="","",INDEX([2]物品表!$B:$B,MATCH(N1281,[2]物品表!$A:$A,0)))</f>
        <v/>
      </c>
      <c r="P1281" s="4"/>
      <c r="Q1281" s="7" t="s">
        <v>31</v>
      </c>
      <c r="R1281" s="7" t="s">
        <v>29</v>
      </c>
      <c r="S1281" s="9">
        <f>INDEX('#怪物刷新配置索引'!$E:$E,MATCH(E1281&amp;"-"&amp;F1281,'#怪物刷新配置索引'!$D:$D,0),1)</f>
        <v>4</v>
      </c>
      <c r="T1281" s="4"/>
      <c r="U1281" s="9">
        <f>INDEX('#怪物刷新配置索引'!$F:$F,MATCH(E1281&amp;"-"&amp;F1281,'#怪物刷新配置索引'!$D:$D,0),1)</f>
        <v>3</v>
      </c>
      <c r="V1281" s="4" t="str">
        <f t="shared" si="175"/>
        <v/>
      </c>
      <c r="W1281" s="4"/>
      <c r="X1281" s="7"/>
      <c r="Y1281" s="7"/>
      <c r="Z1281" s="28"/>
      <c r="AA1281" s="77">
        <f>COUNTIF([3]经验升级表!$C:$C,"&lt;="&amp;SUMIFS($AB$4:AB1281,$C$4:C1281,C1281))</f>
        <v>0</v>
      </c>
      <c r="AB1281" s="77">
        <f>IFERROR(INDEX([1]怪物表!$U:$U,MATCH(G1281,[1]怪物表!$A:$A,0),1)*S1281/U1281,0)*AC1281</f>
        <v>0</v>
      </c>
      <c r="AC1281" s="77">
        <f t="shared" si="176"/>
        <v>30</v>
      </c>
      <c r="AD1281" s="77">
        <f>IFERROR(INDEX([1]怪物表!$J:$J,MATCH(G1281,[1]怪物表!$A:$A,0),1),0)*AE1281</f>
        <v>40</v>
      </c>
      <c r="AE1281" s="77">
        <f t="shared" si="177"/>
        <v>40</v>
      </c>
    </row>
    <row r="1282" spans="1:31" x14ac:dyDescent="0.45">
      <c r="A1282" s="4"/>
      <c r="B1282" s="7">
        <v>3992028</v>
      </c>
      <c r="C1282" s="6" t="s">
        <v>214</v>
      </c>
      <c r="D1282" s="4" t="s">
        <v>125</v>
      </c>
      <c r="E1282" s="7">
        <v>40</v>
      </c>
      <c r="F1282" s="4" t="s">
        <v>46</v>
      </c>
      <c r="G1282" s="4">
        <f>SUMIFS([1]怪物表!$A:$A,[1]怪物表!$B:$B,C1282,[1]怪物表!$C:$C,D1282)</f>
        <v>1399204</v>
      </c>
      <c r="H1282" s="8" t="str">
        <f>IF(G1282="","",INDEX([1]怪物表!$C:$C,MATCH(G1282,[1]怪物表!$A:$A,0)))</f>
        <v>小熊</v>
      </c>
      <c r="I1282" s="4"/>
      <c r="J1282" s="4" t="str">
        <f>IF(I1282="","",INDEX([1]怪物阵型表!$B:$B,MATCH(I1282,[1]怪物阵型表!$A:$A,0)))</f>
        <v/>
      </c>
      <c r="K1282" s="4"/>
      <c r="L1282" s="4"/>
      <c r="M1282" s="4"/>
      <c r="N1282" s="4"/>
      <c r="O1282" s="4" t="str">
        <f>IF(N1282="","",INDEX([2]物品表!$B:$B,MATCH(N1282,[2]物品表!$A:$A,0)))</f>
        <v/>
      </c>
      <c r="P1282" s="4"/>
      <c r="Q1282" s="7" t="s">
        <v>31</v>
      </c>
      <c r="R1282" s="7" t="s">
        <v>29</v>
      </c>
      <c r="S1282" s="9">
        <f>INDEX('#怪物刷新配置索引'!$E:$E,MATCH(E1282&amp;"-"&amp;F1282,'#怪物刷新配置索引'!$D:$D,0),1)</f>
        <v>4</v>
      </c>
      <c r="T1282" s="4"/>
      <c r="U1282" s="9">
        <f>INDEX('#怪物刷新配置索引'!$F:$F,MATCH(E1282&amp;"-"&amp;F1282,'#怪物刷新配置索引'!$D:$D,0),1)</f>
        <v>3</v>
      </c>
      <c r="V1282" s="4" t="str">
        <f t="shared" si="175"/>
        <v/>
      </c>
      <c r="W1282" s="4"/>
      <c r="X1282" s="7"/>
      <c r="Y1282" s="7"/>
      <c r="Z1282" s="28"/>
      <c r="AA1282" s="77">
        <f>COUNTIF([3]经验升级表!$C:$C,"&lt;="&amp;SUMIFS($AB$4:AB1282,$C$4:C1282,C1282))</f>
        <v>0</v>
      </c>
      <c r="AB1282" s="77">
        <f>IFERROR(INDEX([1]怪物表!$U:$U,MATCH(G1282,[1]怪物表!$A:$A,0),1)*S1282/U1282,0)*AC1282</f>
        <v>0</v>
      </c>
      <c r="AC1282" s="77">
        <f t="shared" si="176"/>
        <v>30</v>
      </c>
      <c r="AD1282" s="77">
        <f>IFERROR(INDEX([1]怪物表!$J:$J,MATCH(G1282,[1]怪物表!$A:$A,0),1),0)*AE1282</f>
        <v>40</v>
      </c>
      <c r="AE1282" s="77">
        <f t="shared" si="177"/>
        <v>40</v>
      </c>
    </row>
    <row r="1283" spans="1:31" x14ac:dyDescent="0.45">
      <c r="A1283" s="4"/>
      <c r="B1283" s="7">
        <v>3992029</v>
      </c>
      <c r="C1283" s="6" t="s">
        <v>214</v>
      </c>
      <c r="D1283" s="4" t="s">
        <v>123</v>
      </c>
      <c r="E1283" s="7">
        <v>10</v>
      </c>
      <c r="F1283" s="4" t="s">
        <v>46</v>
      </c>
      <c r="G1283" s="4">
        <f>SUMIFS([1]怪物表!$A:$A,[1]怪物表!$B:$B,C1283,[1]怪物表!$C:$C,D1283)</f>
        <v>1399205</v>
      </c>
      <c r="H1283" s="8" t="str">
        <f>IF(G1283="","",INDEX([1]怪物表!$C:$C,MATCH(G1283,[1]怪物表!$A:$A,0)))</f>
        <v>弓兵1</v>
      </c>
      <c r="I1283" s="4"/>
      <c r="J1283" s="4" t="str">
        <f>IF(I1283="","",INDEX([1]怪物阵型表!$B:$B,MATCH(I1283,[1]怪物阵型表!$A:$A,0)))</f>
        <v/>
      </c>
      <c r="K1283" s="4"/>
      <c r="L1283" s="4"/>
      <c r="M1283" s="4"/>
      <c r="N1283" s="4"/>
      <c r="O1283" s="4" t="str">
        <f>IF(N1283="","",INDEX([2]物品表!$B:$B,MATCH(N1283,[2]物品表!$A:$A,0)))</f>
        <v/>
      </c>
      <c r="P1283" s="4"/>
      <c r="Q1283" s="7" t="s">
        <v>31</v>
      </c>
      <c r="R1283" s="7" t="s">
        <v>29</v>
      </c>
      <c r="S1283" s="9">
        <f>INDEX('#怪物刷新配置索引'!$E:$E,MATCH(E1283&amp;"-"&amp;F1283,'#怪物刷新配置索引'!$D:$D,0),1)</f>
        <v>2</v>
      </c>
      <c r="T1283" s="4"/>
      <c r="U1283" s="9">
        <f>INDEX('#怪物刷新配置索引'!$F:$F,MATCH(E1283&amp;"-"&amp;F1283,'#怪物刷新配置索引'!$D:$D,0),1)</f>
        <v>6</v>
      </c>
      <c r="V1283" s="4" t="str">
        <f t="shared" si="175"/>
        <v/>
      </c>
      <c r="W1283" s="4"/>
      <c r="X1283" s="7"/>
      <c r="Y1283" s="7"/>
      <c r="Z1283" s="28"/>
      <c r="AA1283" s="77">
        <f>COUNTIF([3]经验升级表!$C:$C,"&lt;="&amp;SUMIFS($AB$4:AB1283,$C$4:C1283,C1283))</f>
        <v>0</v>
      </c>
      <c r="AB1283" s="77">
        <f>IFERROR(INDEX([1]怪物表!$U:$U,MATCH(G1283,[1]怪物表!$A:$A,0),1)*S1283/U1283,0)*AC1283</f>
        <v>0</v>
      </c>
      <c r="AC1283" s="77">
        <f t="shared" si="176"/>
        <v>30</v>
      </c>
      <c r="AD1283" s="77">
        <f>IFERROR(INDEX([1]怪物表!$J:$J,MATCH(G1283,[1]怪物表!$A:$A,0),1),0)*AE1283</f>
        <v>10</v>
      </c>
      <c r="AE1283" s="77">
        <f t="shared" si="177"/>
        <v>10</v>
      </c>
    </row>
    <row r="1284" spans="1:31" x14ac:dyDescent="0.45">
      <c r="A1284" s="4"/>
      <c r="B1284" s="7">
        <v>3992030</v>
      </c>
      <c r="C1284" s="6" t="s">
        <v>214</v>
      </c>
      <c r="D1284" s="4"/>
      <c r="E1284" s="7"/>
      <c r="F1284" s="4">
        <v>210</v>
      </c>
      <c r="G1284" s="4"/>
      <c r="H1284" s="8"/>
      <c r="I1284" s="4"/>
      <c r="J1284" s="4" t="str">
        <f>IF(I1284="","",INDEX([1]怪物阵型表!$B:$B,MATCH(I1284,[1]怪物阵型表!$A:$A,0)))</f>
        <v/>
      </c>
      <c r="K1284" s="4">
        <v>399205</v>
      </c>
      <c r="L1284" s="25" t="str" cm="1">
        <f t="array" ref="L1284">INDEX(怪物链表!A:C,MATCH(怪物刷新表!K1284&amp;C1284,怪物链表!A:A&amp;怪物链表!C:C,),2)</f>
        <v>平滑_高级_50</v>
      </c>
      <c r="M1284" s="4" t="str" cm="1">
        <f t="array" ref="M1284">INDEX(怪物链表!A:D,MATCH(怪物刷新表!L1284&amp;K1284,怪物链表!B:B&amp;怪物链表!A:A,),4)</f>
        <v>210-240</v>
      </c>
      <c r="N1284" s="4"/>
      <c r="O1284" s="4" t="str">
        <f>IF(N1284="","",INDEX([2]物品表!$B:$B,MATCH(N1284,[2]物品表!$A:$A,0)))</f>
        <v/>
      </c>
      <c r="P1284" s="4"/>
      <c r="Q1284" s="7" t="s">
        <v>120</v>
      </c>
      <c r="R1284" s="7" t="s">
        <v>29</v>
      </c>
      <c r="S1284" s="9">
        <v>1</v>
      </c>
      <c r="T1284" s="4"/>
      <c r="U1284" s="9">
        <v>0</v>
      </c>
      <c r="V1284" s="4" t="str">
        <f t="shared" si="175"/>
        <v/>
      </c>
      <c r="W1284" s="4"/>
      <c r="X1284" s="4"/>
      <c r="Y1284" s="4"/>
      <c r="Z1284" s="28"/>
      <c r="AA1284" s="77">
        <f>COUNTIF([3]经验升级表!$C:$C,"&lt;="&amp;SUMIFS($AB$4:AB1284,$C$4:C1284,C1284))</f>
        <v>0</v>
      </c>
      <c r="AB1284" s="77">
        <f>IFERROR(INDEX([1]怪物表!$U:$U,MATCH(G1284,[1]怪物表!$A:$A,0),1)*S1284/U1284,0)*AC1284</f>
        <v>0</v>
      </c>
      <c r="AC1284" s="77">
        <f t="shared" si="176"/>
        <v>1</v>
      </c>
      <c r="AD1284" s="77">
        <f>IFERROR(INDEX([1]怪物表!$J:$J,MATCH(G1284,[1]怪物表!$A:$A,0),1),0)*AE1284</f>
        <v>0</v>
      </c>
      <c r="AE1284" s="77">
        <f t="shared" si="177"/>
        <v>0</v>
      </c>
    </row>
    <row r="1285" spans="1:31" x14ac:dyDescent="0.45">
      <c r="A1285" s="4"/>
      <c r="B1285" s="7">
        <v>3992031</v>
      </c>
      <c r="C1285" s="6" t="s">
        <v>214</v>
      </c>
      <c r="D1285" s="4" t="s">
        <v>122</v>
      </c>
      <c r="E1285" s="7">
        <v>15</v>
      </c>
      <c r="F1285" s="4" t="s">
        <v>64</v>
      </c>
      <c r="G1285" s="4">
        <f>SUMIFS([1]怪物表!$A:$A,[1]怪物表!$B:$B,C1285,[1]怪物表!$C:$C,D1285)</f>
        <v>1399202</v>
      </c>
      <c r="H1285" s="8" t="str">
        <f>IF(G1285="","",INDEX([1]怪物表!$C:$C,MATCH(G1285,[1]怪物表!$A:$A,0)))</f>
        <v>小狼</v>
      </c>
      <c r="I1285" s="4"/>
      <c r="J1285" s="4" t="str">
        <f>IF(I1285="","",INDEX([1]怪物阵型表!$B:$B,MATCH(I1285,[1]怪物阵型表!$A:$A,0)))</f>
        <v/>
      </c>
      <c r="K1285" s="4"/>
      <c r="L1285" s="4"/>
      <c r="M1285" s="4"/>
      <c r="N1285" s="4"/>
      <c r="O1285" s="4" t="str">
        <f>IF(N1285="","",INDEX([2]物品表!$B:$B,MATCH(N1285,[2]物品表!$A:$A,0)))</f>
        <v/>
      </c>
      <c r="P1285" s="4"/>
      <c r="Q1285" s="7" t="s">
        <v>31</v>
      </c>
      <c r="R1285" s="7" t="s">
        <v>29</v>
      </c>
      <c r="S1285" s="9">
        <f>INDEX('#怪物刷新配置索引'!$E:$E,MATCH(E1285&amp;"-"&amp;F1285,'#怪物刷新配置索引'!$D:$D,0),1)</f>
        <v>3</v>
      </c>
      <c r="T1285" s="4"/>
      <c r="U1285" s="9">
        <f>INDEX('#怪物刷新配置索引'!$F:$F,MATCH(E1285&amp;"-"&amp;F1285,'#怪物刷新配置索引'!$D:$D,0),1)</f>
        <v>6</v>
      </c>
      <c r="V1285" s="7" t="str">
        <f t="shared" si="175"/>
        <v/>
      </c>
      <c r="W1285" s="7"/>
      <c r="X1285" s="4"/>
      <c r="Y1285" s="7"/>
      <c r="Z1285" s="28"/>
      <c r="AA1285" s="77">
        <f>COUNTIF([3]经验升级表!$C:$C,"&lt;="&amp;SUMIFS($AB$4:AB1285,$C$4:C1285,C1285))</f>
        <v>0</v>
      </c>
      <c r="AB1285" s="77">
        <f>IFERROR(INDEX([1]怪物表!$U:$U,MATCH(G1285,[1]怪物表!$A:$A,0),1)*S1285/U1285,0)*AC1285</f>
        <v>0</v>
      </c>
      <c r="AC1285" s="77">
        <f t="shared" si="176"/>
        <v>30</v>
      </c>
      <c r="AD1285" s="77">
        <f>IFERROR(INDEX([1]怪物表!$J:$J,MATCH(G1285,[1]怪物表!$A:$A,0),1),0)*AE1285</f>
        <v>15</v>
      </c>
      <c r="AE1285" s="77">
        <f t="shared" si="177"/>
        <v>15</v>
      </c>
    </row>
    <row r="1286" spans="1:31" x14ac:dyDescent="0.45">
      <c r="A1286" s="4"/>
      <c r="B1286" s="7">
        <v>3992032</v>
      </c>
      <c r="C1286" s="6" t="s">
        <v>214</v>
      </c>
      <c r="D1286" s="4" t="s">
        <v>122</v>
      </c>
      <c r="E1286" s="7">
        <v>30</v>
      </c>
      <c r="F1286" s="4" t="s">
        <v>64</v>
      </c>
      <c r="G1286" s="4">
        <f>SUMIFS([1]怪物表!$A:$A,[1]怪物表!$B:$B,C1286,[1]怪物表!$C:$C,D1286)</f>
        <v>1399202</v>
      </c>
      <c r="H1286" s="8" t="str">
        <f>IF(G1286="","",INDEX([1]怪物表!$C:$C,MATCH(G1286,[1]怪物表!$A:$A,0)))</f>
        <v>小狼</v>
      </c>
      <c r="I1286" s="4"/>
      <c r="J1286" s="4" t="str">
        <f>IF(I1286="","",INDEX([1]怪物阵型表!$B:$B,MATCH(I1286,[1]怪物阵型表!$A:$A,0)))</f>
        <v/>
      </c>
      <c r="K1286" s="4"/>
      <c r="L1286" s="4"/>
      <c r="M1286" s="4"/>
      <c r="N1286" s="4"/>
      <c r="O1286" s="4" t="str">
        <f>IF(N1286="","",INDEX([2]物品表!$B:$B,MATCH(N1286,[2]物品表!$A:$A,0)))</f>
        <v/>
      </c>
      <c r="P1286" s="4"/>
      <c r="Q1286" s="7" t="s">
        <v>31</v>
      </c>
      <c r="R1286" s="7" t="s">
        <v>29</v>
      </c>
      <c r="S1286" s="9">
        <f>INDEX('#怪物刷新配置索引'!$E:$E,MATCH(E1286&amp;"-"&amp;F1286,'#怪物刷新配置索引'!$D:$D,0),1)</f>
        <v>3</v>
      </c>
      <c r="T1286" s="4"/>
      <c r="U1286" s="9">
        <f>INDEX('#怪物刷新配置索引'!$F:$F,MATCH(E1286&amp;"-"&amp;F1286,'#怪物刷新配置索引'!$D:$D,0),1)</f>
        <v>3</v>
      </c>
      <c r="V1286" s="4" t="str">
        <f t="shared" si="175"/>
        <v/>
      </c>
      <c r="W1286" s="4"/>
      <c r="X1286" s="7"/>
      <c r="Y1286" s="4"/>
      <c r="Z1286" s="28"/>
      <c r="AA1286" s="77">
        <f>COUNTIF([3]经验升级表!$C:$C,"&lt;="&amp;SUMIFS($AB$4:AB1286,$C$4:C1286,C1286))</f>
        <v>0</v>
      </c>
      <c r="AB1286" s="77">
        <f>IFERROR(INDEX([1]怪物表!$U:$U,MATCH(G1286,[1]怪物表!$A:$A,0),1)*S1286/U1286,0)*AC1286</f>
        <v>0</v>
      </c>
      <c r="AC1286" s="77">
        <f t="shared" si="176"/>
        <v>30</v>
      </c>
      <c r="AD1286" s="77">
        <f>IFERROR(INDEX([1]怪物表!$J:$J,MATCH(G1286,[1]怪物表!$A:$A,0),1),0)*AE1286</f>
        <v>30</v>
      </c>
      <c r="AE1286" s="77">
        <f t="shared" si="177"/>
        <v>30</v>
      </c>
    </row>
    <row r="1287" spans="1:31" x14ac:dyDescent="0.45">
      <c r="A1287" s="4"/>
      <c r="B1287" s="7">
        <v>3992033</v>
      </c>
      <c r="C1287" s="6" t="s">
        <v>214</v>
      </c>
      <c r="D1287" s="4" t="s">
        <v>125</v>
      </c>
      <c r="E1287" s="7">
        <v>15</v>
      </c>
      <c r="F1287" s="4" t="s">
        <v>64</v>
      </c>
      <c r="G1287" s="4">
        <f>SUMIFS([1]怪物表!$A:$A,[1]怪物表!$B:$B,C1287,[1]怪物表!$C:$C,D1287)</f>
        <v>1399204</v>
      </c>
      <c r="H1287" s="8" t="str">
        <f>IF(G1287="","",INDEX([1]怪物表!$C:$C,MATCH(G1287,[1]怪物表!$A:$A,0)))</f>
        <v>小熊</v>
      </c>
      <c r="I1287" s="4"/>
      <c r="J1287" s="4" t="str">
        <f>IF(I1287="","",INDEX([1]怪物阵型表!$B:$B,MATCH(I1287,[1]怪物阵型表!$A:$A,0)))</f>
        <v/>
      </c>
      <c r="K1287" s="4"/>
      <c r="L1287" s="4"/>
      <c r="M1287" s="4"/>
      <c r="N1287" s="4"/>
      <c r="O1287" s="4" t="str">
        <f>IF(N1287="","",INDEX([2]物品表!$B:$B,MATCH(N1287,[2]物品表!$A:$A,0)))</f>
        <v/>
      </c>
      <c r="P1287" s="4"/>
      <c r="Q1287" s="7" t="s">
        <v>31</v>
      </c>
      <c r="R1287" s="7" t="s">
        <v>29</v>
      </c>
      <c r="S1287" s="9">
        <f>INDEX('#怪物刷新配置索引'!$E:$E,MATCH(E1287&amp;"-"&amp;F1287,'#怪物刷新配置索引'!$D:$D,0),1)</f>
        <v>3</v>
      </c>
      <c r="T1287" s="4"/>
      <c r="U1287" s="9">
        <f>INDEX('#怪物刷新配置索引'!$F:$F,MATCH(E1287&amp;"-"&amp;F1287,'#怪物刷新配置索引'!$D:$D,0),1)</f>
        <v>6</v>
      </c>
      <c r="V1287" s="7" t="str">
        <f t="shared" si="175"/>
        <v/>
      </c>
      <c r="W1287" s="4"/>
      <c r="X1287" s="4"/>
      <c r="Y1287" s="4"/>
      <c r="Z1287" s="28"/>
      <c r="AA1287" s="77">
        <f>COUNTIF([3]经验升级表!$C:$C,"&lt;="&amp;SUMIFS($AB$4:AB1287,$C$4:C1287,C1287))</f>
        <v>0</v>
      </c>
      <c r="AB1287" s="77">
        <f>IFERROR(INDEX([1]怪物表!$U:$U,MATCH(G1287,[1]怪物表!$A:$A,0),1)*S1287/U1287,0)*AC1287</f>
        <v>0</v>
      </c>
      <c r="AC1287" s="77">
        <f t="shared" si="176"/>
        <v>30</v>
      </c>
      <c r="AD1287" s="77">
        <f>IFERROR(INDEX([1]怪物表!$J:$J,MATCH(G1287,[1]怪物表!$A:$A,0),1),0)*AE1287</f>
        <v>15</v>
      </c>
      <c r="AE1287" s="77">
        <f t="shared" si="177"/>
        <v>15</v>
      </c>
    </row>
    <row r="1288" spans="1:31" x14ac:dyDescent="0.45">
      <c r="A1288" s="4"/>
      <c r="B1288" s="7">
        <v>3992034</v>
      </c>
      <c r="C1288" s="6" t="s">
        <v>214</v>
      </c>
      <c r="D1288" s="4" t="s">
        <v>125</v>
      </c>
      <c r="E1288" s="7">
        <v>30</v>
      </c>
      <c r="F1288" s="4" t="s">
        <v>64</v>
      </c>
      <c r="G1288" s="4">
        <f>SUMIFS([1]怪物表!$A:$A,[1]怪物表!$B:$B,C1288,[1]怪物表!$C:$C,D1288)</f>
        <v>1399204</v>
      </c>
      <c r="H1288" s="8" t="str">
        <f>IF(G1288="","",INDEX([1]怪物表!$C:$C,MATCH(G1288,[1]怪物表!$A:$A,0)))</f>
        <v>小熊</v>
      </c>
      <c r="I1288" s="4"/>
      <c r="J1288" s="4" t="str">
        <f>IF(I1288="","",INDEX([1]怪物阵型表!$B:$B,MATCH(I1288,[1]怪物阵型表!$A:$A,0)))</f>
        <v/>
      </c>
      <c r="K1288" s="4"/>
      <c r="L1288" s="4"/>
      <c r="M1288" s="4"/>
      <c r="N1288" s="4"/>
      <c r="O1288" s="4" t="str">
        <f>IF(N1288="","",INDEX([2]物品表!$B:$B,MATCH(N1288,[2]物品表!$A:$A,0)))</f>
        <v/>
      </c>
      <c r="P1288" s="4"/>
      <c r="Q1288" s="7" t="s">
        <v>31</v>
      </c>
      <c r="R1288" s="7" t="s">
        <v>29</v>
      </c>
      <c r="S1288" s="9">
        <f>INDEX('#怪物刷新配置索引'!$E:$E,MATCH(E1288&amp;"-"&amp;F1288,'#怪物刷新配置索引'!$D:$D,0),1)</f>
        <v>3</v>
      </c>
      <c r="T1288" s="4"/>
      <c r="U1288" s="9">
        <f>INDEX('#怪物刷新配置索引'!$F:$F,MATCH(E1288&amp;"-"&amp;F1288,'#怪物刷新配置索引'!$D:$D,0),1)</f>
        <v>3</v>
      </c>
      <c r="V1288" s="4" t="str">
        <f t="shared" si="175"/>
        <v/>
      </c>
      <c r="W1288" s="4"/>
      <c r="X1288" s="4"/>
      <c r="Y1288" s="4"/>
      <c r="Z1288" s="28"/>
      <c r="AA1288" s="77">
        <f>COUNTIF([3]经验升级表!$C:$C,"&lt;="&amp;SUMIFS($AB$4:AB1288,$C$4:C1288,C1288))</f>
        <v>0</v>
      </c>
      <c r="AB1288" s="77">
        <f>IFERROR(INDEX([1]怪物表!$U:$U,MATCH(G1288,[1]怪物表!$A:$A,0),1)*S1288/U1288,0)*AC1288</f>
        <v>0</v>
      </c>
      <c r="AC1288" s="77">
        <f t="shared" si="176"/>
        <v>30</v>
      </c>
      <c r="AD1288" s="77">
        <f>IFERROR(INDEX([1]怪物表!$J:$J,MATCH(G1288,[1]怪物表!$A:$A,0),1),0)*AE1288</f>
        <v>30</v>
      </c>
      <c r="AE1288" s="77">
        <f t="shared" si="177"/>
        <v>30</v>
      </c>
    </row>
    <row r="1289" spans="1:31" x14ac:dyDescent="0.45">
      <c r="A1289" s="4"/>
      <c r="B1289" s="7">
        <v>3992035</v>
      </c>
      <c r="C1289" s="6" t="s">
        <v>214</v>
      </c>
      <c r="D1289" s="4" t="s">
        <v>136</v>
      </c>
      <c r="E1289" s="7">
        <v>15</v>
      </c>
      <c r="F1289" s="4" t="s">
        <v>64</v>
      </c>
      <c r="G1289" s="4">
        <f>SUMIFS([1]怪物表!$A:$A,[1]怪物表!$B:$B,C1289,[1]怪物表!$C:$C,D1289)</f>
        <v>1399206</v>
      </c>
      <c r="H1289" s="8" t="str">
        <f>IF(G1289="","",INDEX([1]怪物表!$C:$C,MATCH(G1289,[1]怪物表!$A:$A,0)))</f>
        <v>弓兵2</v>
      </c>
      <c r="I1289" s="4"/>
      <c r="J1289" s="4" t="str">
        <f>IF(I1289="","",INDEX([1]怪物阵型表!$B:$B,MATCH(I1289,[1]怪物阵型表!$A:$A,0)))</f>
        <v/>
      </c>
      <c r="K1289" s="4"/>
      <c r="L1289" s="4"/>
      <c r="M1289" s="4"/>
      <c r="N1289" s="4"/>
      <c r="O1289" s="4" t="str">
        <f>IF(N1289="","",INDEX([2]物品表!$B:$B,MATCH(N1289,[2]物品表!$A:$A,0)))</f>
        <v/>
      </c>
      <c r="P1289" s="4"/>
      <c r="Q1289" s="7" t="s">
        <v>31</v>
      </c>
      <c r="R1289" s="7" t="s">
        <v>29</v>
      </c>
      <c r="S1289" s="9">
        <f>INDEX('#怪物刷新配置索引'!$E:$E,MATCH(E1289&amp;"-"&amp;F1289,'#怪物刷新配置索引'!$D:$D,0),1)</f>
        <v>3</v>
      </c>
      <c r="T1289" s="4"/>
      <c r="U1289" s="9">
        <f>INDEX('#怪物刷新配置索引'!$F:$F,MATCH(E1289&amp;"-"&amp;F1289,'#怪物刷新配置索引'!$D:$D,0),1)</f>
        <v>6</v>
      </c>
      <c r="V1289" s="4" t="str">
        <f t="shared" si="175"/>
        <v/>
      </c>
      <c r="W1289" s="4"/>
      <c r="X1289" s="7"/>
      <c r="Y1289" s="7"/>
      <c r="Z1289" s="28"/>
      <c r="AA1289" s="77">
        <f>COUNTIF([3]经验升级表!$C:$C,"&lt;="&amp;SUMIFS($AB$4:AB1289,$C$4:C1289,C1289))</f>
        <v>0</v>
      </c>
      <c r="AB1289" s="77">
        <f>IFERROR(INDEX([1]怪物表!$U:$U,MATCH(G1289,[1]怪物表!$A:$A,0),1)*S1289/U1289,0)*AC1289</f>
        <v>0</v>
      </c>
      <c r="AC1289" s="77">
        <f t="shared" si="176"/>
        <v>30</v>
      </c>
      <c r="AD1289" s="77">
        <f>IFERROR(INDEX([1]怪物表!$J:$J,MATCH(G1289,[1]怪物表!$A:$A,0),1),0)*AE1289</f>
        <v>15</v>
      </c>
      <c r="AE1289" s="77">
        <f t="shared" si="177"/>
        <v>15</v>
      </c>
    </row>
    <row r="1290" spans="1:31" s="47" customFormat="1" x14ac:dyDescent="0.45">
      <c r="A1290" s="81"/>
      <c r="B1290" s="82">
        <v>3992036</v>
      </c>
      <c r="C1290" s="83" t="s">
        <v>214</v>
      </c>
      <c r="D1290" s="81" t="s">
        <v>140</v>
      </c>
      <c r="E1290" s="82"/>
      <c r="F1290" s="81">
        <v>240</v>
      </c>
      <c r="G1290" s="81">
        <f>IF(I1290="",SUMIFS([1]怪物表!$A:$A,[1]怪物表!$B:$B,C1290,[1]怪物表!$C:$C,D1290),"")</f>
        <v>1399211</v>
      </c>
      <c r="H1290" s="84" t="str">
        <f>IF(G1290="","",INDEX([1]怪物表!$C:$C,MATCH(G1290,[1]怪物表!$A:$A,0)))</f>
        <v>巨象</v>
      </c>
      <c r="I1290" s="81" t="s">
        <v>54</v>
      </c>
      <c r="J1290" s="81" t="str">
        <f>IF(I1290="","",INDEX([1]怪物阵型表!$B:$B,MATCH(I1290,[1]怪物阵型表!$A:$A,0)))</f>
        <v/>
      </c>
      <c r="K1290" s="81"/>
      <c r="L1290" s="81"/>
      <c r="M1290" s="81"/>
      <c r="N1290" s="81"/>
      <c r="O1290" s="81" t="str">
        <f>IF(N1290="","",INDEX([2]物品表!$B:$B,MATCH(N1290,[2]物品表!$A:$A,0)))</f>
        <v/>
      </c>
      <c r="P1290" s="81"/>
      <c r="Q1290" s="82" t="s">
        <v>120</v>
      </c>
      <c r="R1290" s="82" t="s">
        <v>29</v>
      </c>
      <c r="S1290" s="85">
        <v>1</v>
      </c>
      <c r="T1290" s="81"/>
      <c r="U1290" s="85">
        <v>0</v>
      </c>
      <c r="V1290" s="81" t="str">
        <f>IF(W1290=1,"TID_Survivor_Notice_Occur_2",IF(W1290=2,"TID_Survivor_Notice_Occur_1",""))</f>
        <v>TID_Survivor_Notice_Occur_1</v>
      </c>
      <c r="W1290" s="81">
        <v>2</v>
      </c>
      <c r="X1290" s="81"/>
      <c r="Y1290" s="81"/>
      <c r="Z1290" s="86"/>
      <c r="AA1290" s="86">
        <f>COUNTIF([3]经验升级表!$C:$C,"&lt;="&amp;SUMIFS($AB$4:AB1290,$C$4:C1290,C1290))</f>
        <v>0</v>
      </c>
      <c r="AB1290" s="86">
        <f>IFERROR(INDEX([1]怪物表!$U:$U,MATCH(G1290,[1]怪物表!$A:$A,0),1)*S1290/U1290,0)*AC1290</f>
        <v>0</v>
      </c>
      <c r="AC1290" s="86">
        <f t="shared" si="176"/>
        <v>1</v>
      </c>
      <c r="AD1290" s="86">
        <f>IFERROR(INDEX([1]怪物表!$J:$J,MATCH(G1290,[1]怪物表!$A:$A,0),1),0)*AE1290</f>
        <v>0</v>
      </c>
      <c r="AE1290" s="86">
        <f t="shared" si="177"/>
        <v>0</v>
      </c>
    </row>
    <row r="1291" spans="1:31" x14ac:dyDescent="0.45">
      <c r="A1291" s="4"/>
      <c r="B1291" s="7">
        <v>3992037</v>
      </c>
      <c r="C1291" s="6" t="s">
        <v>214</v>
      </c>
      <c r="D1291" s="4"/>
      <c r="E1291" s="7"/>
      <c r="F1291" s="4">
        <v>240</v>
      </c>
      <c r="G1291" s="4" t="str">
        <f>IF(I1291="",SUMIFS([1]怪物表!$A:$A,[1]怪物表!$B:$B,C1291,[1]怪物表!$C:$C,D1291),"")</f>
        <v/>
      </c>
      <c r="H1291" s="8" t="str">
        <f>IF(G1291="","",INDEX([1]怪物表!$C:$C,MATCH(G1291,[1]怪物表!$A:$A,0)))</f>
        <v/>
      </c>
      <c r="I1291" s="4">
        <v>399201</v>
      </c>
      <c r="J1291" s="4" t="str">
        <f>IF(I1291="","",INDEX([1]怪物阵型表!$B:$B,MATCH(I1291,[1]怪物阵型表!$A:$A,0)))</f>
        <v>直线防御阵型</v>
      </c>
      <c r="K1291" s="4"/>
      <c r="L1291" s="4"/>
      <c r="M1291" s="4"/>
      <c r="N1291" s="4"/>
      <c r="O1291" s="4" t="str">
        <f>IF(N1291="","",INDEX([2]物品表!$B:$B,MATCH(N1291,[2]物品表!$A:$A,0)))</f>
        <v/>
      </c>
      <c r="P1291" s="4"/>
      <c r="Q1291" s="7" t="s">
        <v>109</v>
      </c>
      <c r="R1291" s="7" t="s">
        <v>29</v>
      </c>
      <c r="S1291" s="9">
        <v>1</v>
      </c>
      <c r="T1291" s="4"/>
      <c r="U1291" s="9">
        <v>0</v>
      </c>
      <c r="V1291" s="4" t="str">
        <f t="shared" si="175"/>
        <v>TID_Survivor_Notice_Occur_2</v>
      </c>
      <c r="W1291" s="4">
        <v>1</v>
      </c>
      <c r="X1291" s="4"/>
      <c r="Y1291" s="4"/>
      <c r="Z1291" s="28"/>
      <c r="AA1291" s="77">
        <f>COUNTIF([3]经验升级表!$C:$C,"&lt;="&amp;SUMIFS($AB$4:AB1291,$C$4:C1291,C1291))</f>
        <v>0</v>
      </c>
      <c r="AB1291" s="77">
        <f>IFERROR(INDEX([1]怪物表!$U:$U,MATCH(G1291,[1]怪物表!$A:$A,0),1)*S1291/U1291,0)*AC1291</f>
        <v>0</v>
      </c>
      <c r="AC1291" s="77">
        <f t="shared" si="176"/>
        <v>1</v>
      </c>
      <c r="AD1291" s="77">
        <f>IFERROR(INDEX([1]怪物表!$J:$J,MATCH(G1291,[1]怪物表!$A:$A,0),1),0)*AE1291</f>
        <v>0</v>
      </c>
      <c r="AE1291" s="77">
        <f t="shared" si="177"/>
        <v>0</v>
      </c>
    </row>
    <row r="1292" spans="1:31" x14ac:dyDescent="0.45">
      <c r="A1292" s="4"/>
      <c r="B1292" s="7">
        <v>3992038</v>
      </c>
      <c r="C1292" s="6" t="s">
        <v>214</v>
      </c>
      <c r="D1292" s="4"/>
      <c r="E1292" s="7"/>
      <c r="F1292" s="4">
        <v>240</v>
      </c>
      <c r="G1292" s="4" t="str">
        <f>IF(I1292="",SUMIFS([1]怪物表!$A:$A,[1]怪物表!$B:$B,C1292,[1]怪物表!$C:$C,D1292),"")</f>
        <v/>
      </c>
      <c r="H1292" s="8" t="str">
        <f>IF(G1292="","",INDEX([1]怪物表!$C:$C,MATCH(G1292,[1]怪物表!$A:$A,0)))</f>
        <v/>
      </c>
      <c r="I1292" s="4">
        <v>399202</v>
      </c>
      <c r="J1292" s="4" t="str">
        <f>IF(I1292="","",INDEX([1]怪物阵型表!$B:$B,MATCH(I1292,[1]怪物阵型表!$A:$A,0)))</f>
        <v>直线防御阵型</v>
      </c>
      <c r="K1292" s="4"/>
      <c r="L1292" s="4"/>
      <c r="M1292" s="4"/>
      <c r="N1292" s="4"/>
      <c r="O1292" s="4" t="str">
        <f>IF(N1292="","",INDEX([2]物品表!$B:$B,MATCH(N1292,[2]物品表!$A:$A,0)))</f>
        <v/>
      </c>
      <c r="P1292" s="4"/>
      <c r="Q1292" s="7" t="s">
        <v>109</v>
      </c>
      <c r="R1292" s="7" t="s">
        <v>29</v>
      </c>
      <c r="S1292" s="9">
        <v>1</v>
      </c>
      <c r="T1292" s="4"/>
      <c r="U1292" s="9">
        <v>0</v>
      </c>
      <c r="V1292" s="4" t="str">
        <f t="shared" si="175"/>
        <v/>
      </c>
      <c r="W1292" s="4"/>
      <c r="X1292" s="4"/>
      <c r="Y1292" s="4"/>
      <c r="Z1292" s="28"/>
      <c r="AA1292" s="77">
        <f>COUNTIF([3]经验升级表!$C:$C,"&lt;="&amp;SUMIFS($AB$4:AB1292,$C$4:C1292,C1292))</f>
        <v>0</v>
      </c>
      <c r="AB1292" s="77">
        <f>IFERROR(INDEX([1]怪物表!$U:$U,MATCH(G1292,[1]怪物表!$A:$A,0),1)*S1292/U1292,0)*AC1292</f>
        <v>0</v>
      </c>
      <c r="AC1292" s="77">
        <f t="shared" si="176"/>
        <v>1</v>
      </c>
      <c r="AD1292" s="77">
        <f>IFERROR(INDEX([1]怪物表!$J:$J,MATCH(G1292,[1]怪物表!$A:$A,0),1),0)*AE1292</f>
        <v>0</v>
      </c>
      <c r="AE1292" s="77">
        <f t="shared" si="177"/>
        <v>0</v>
      </c>
    </row>
    <row r="1293" spans="1:31" x14ac:dyDescent="0.45">
      <c r="A1293" s="4"/>
      <c r="B1293" s="7">
        <v>3992039</v>
      </c>
      <c r="C1293" s="6" t="s">
        <v>214</v>
      </c>
      <c r="D1293" s="4"/>
      <c r="E1293" s="7"/>
      <c r="F1293" s="4">
        <v>240</v>
      </c>
      <c r="G1293" s="4"/>
      <c r="H1293" s="8"/>
      <c r="I1293" s="4"/>
      <c r="J1293" s="4" t="str">
        <f>IF(I1293="","",INDEX([1]怪物阵型表!$B:$B,MATCH(I1293,[1]怪物阵型表!$A:$A,0)))</f>
        <v/>
      </c>
      <c r="K1293" s="4">
        <v>399206</v>
      </c>
      <c r="L1293" s="25" t="str" cm="1">
        <f t="array" ref="L1293">INDEX(怪物链表!A:C,MATCH(怪物刷新表!K1293&amp;C1293,怪物链表!A:A&amp;怪物链表!C:C,),2)</f>
        <v>骤变_中级_100</v>
      </c>
      <c r="M1293" s="4" t="str" cm="1">
        <f t="array" ref="M1293">INDEX(怪物链表!A:D,MATCH(怪物刷新表!L1293&amp;K1293,怪物链表!B:B&amp;怪物链表!A:A,),4)</f>
        <v>240-270</v>
      </c>
      <c r="N1293" s="4"/>
      <c r="O1293" s="4" t="str">
        <f>IF(N1293="","",INDEX([2]物品表!$B:$B,MATCH(N1293,[2]物品表!$A:$A,0)))</f>
        <v/>
      </c>
      <c r="P1293" s="4"/>
      <c r="Q1293" s="7" t="s">
        <v>120</v>
      </c>
      <c r="R1293" s="7" t="s">
        <v>29</v>
      </c>
      <c r="S1293" s="9">
        <v>1</v>
      </c>
      <c r="T1293" s="4"/>
      <c r="U1293" s="9">
        <v>0</v>
      </c>
      <c r="V1293" s="4" t="str">
        <f t="shared" ref="V1293" si="178">IF(W1293=1,"TID_Survivor_Notice_Occur_2",IF(W1293=2,"TID_Survivor_Notice_Occur_1",""))</f>
        <v/>
      </c>
      <c r="W1293" s="4"/>
      <c r="X1293" s="4"/>
      <c r="Y1293" s="4"/>
      <c r="Z1293" s="28"/>
      <c r="AA1293" s="77">
        <f>COUNTIF([3]经验升级表!$C:$C,"&lt;="&amp;SUMIFS($AB$4:AB1293,$C$4:C1293,C1293))</f>
        <v>0</v>
      </c>
      <c r="AB1293" s="77">
        <f>IFERROR(INDEX([1]怪物表!$U:$U,MATCH(G1293,[1]怪物表!$A:$A,0),1)*S1293/U1293,0)*AC1293</f>
        <v>0</v>
      </c>
      <c r="AC1293" s="77">
        <f t="shared" si="176"/>
        <v>1</v>
      </c>
      <c r="AD1293" s="77">
        <f>IFERROR(INDEX([1]怪物表!$J:$J,MATCH(G1293,[1]怪物表!$A:$A,0),1),0)*AE1293</f>
        <v>0</v>
      </c>
      <c r="AE1293" s="77">
        <f t="shared" si="177"/>
        <v>0</v>
      </c>
    </row>
    <row r="1294" spans="1:31" x14ac:dyDescent="0.45">
      <c r="A1294" s="4"/>
      <c r="B1294" s="7">
        <v>3992040</v>
      </c>
      <c r="C1294" s="6" t="s">
        <v>214</v>
      </c>
      <c r="D1294" s="4" t="s">
        <v>127</v>
      </c>
      <c r="E1294" s="7">
        <v>60</v>
      </c>
      <c r="F1294" s="4" t="s">
        <v>55</v>
      </c>
      <c r="G1294" s="4">
        <f>SUMIFS([1]怪物表!$A:$A,[1]怪物表!$B:$B,C1294,[1]怪物表!$C:$C,D1294)</f>
        <v>1399208</v>
      </c>
      <c r="H1294" s="8" t="str">
        <f>IF(G1294="","",INDEX([1]怪物表!$C:$C,MATCH(G1294,[1]怪物表!$A:$A,0)))</f>
        <v>斗兽场饲养员</v>
      </c>
      <c r="I1294" s="4"/>
      <c r="J1294" s="4" t="str">
        <f>IF(I1294="","",INDEX([1]怪物阵型表!$B:$B,MATCH(I1294,[1]怪物阵型表!$A:$A,0)))</f>
        <v/>
      </c>
      <c r="K1294" s="4"/>
      <c r="L1294" s="4"/>
      <c r="M1294" s="4"/>
      <c r="N1294" s="4"/>
      <c r="O1294" s="4" t="str">
        <f>IF(N1294="","",INDEX([2]物品表!$B:$B,MATCH(N1294,[2]物品表!$A:$A,0)))</f>
        <v/>
      </c>
      <c r="P1294" s="4"/>
      <c r="Q1294" s="7" t="s">
        <v>31</v>
      </c>
      <c r="R1294" s="7" t="s">
        <v>29</v>
      </c>
      <c r="S1294" s="9">
        <f>INDEX('#怪物刷新配置索引'!$E:$E,MATCH(E1294&amp;"-"&amp;F1294,'#怪物刷新配置索引'!$D:$D,0),1)</f>
        <v>2</v>
      </c>
      <c r="T1294" s="4"/>
      <c r="U1294" s="9">
        <f>INDEX('#怪物刷新配置索引'!$F:$F,MATCH(E1294&amp;"-"&amp;F1294,'#怪物刷新配置索引'!$D:$D,0),1)</f>
        <v>1</v>
      </c>
      <c r="V1294" s="4" t="str">
        <f t="shared" si="175"/>
        <v/>
      </c>
      <c r="W1294" s="4"/>
      <c r="X1294" s="4"/>
      <c r="Y1294" s="7"/>
      <c r="Z1294" s="28"/>
      <c r="AA1294" s="77">
        <f>COUNTIF([3]经验升级表!$C:$C,"&lt;="&amp;SUMIFS($AB$4:AB1294,$C$4:C1294,C1294))</f>
        <v>0</v>
      </c>
      <c r="AB1294" s="77">
        <f>IFERROR(INDEX([1]怪物表!$U:$U,MATCH(G1294,[1]怪物表!$A:$A,0),1)*S1294/U1294,0)*AC1294</f>
        <v>0</v>
      </c>
      <c r="AC1294" s="77">
        <f t="shared" si="176"/>
        <v>30</v>
      </c>
      <c r="AD1294" s="77">
        <f>IFERROR(INDEX([1]怪物表!$J:$J,MATCH(G1294,[1]怪物表!$A:$A,0),1),0)*AE1294</f>
        <v>60</v>
      </c>
      <c r="AE1294" s="77">
        <f t="shared" si="177"/>
        <v>60</v>
      </c>
    </row>
    <row r="1295" spans="1:31" x14ac:dyDescent="0.45">
      <c r="A1295" s="4"/>
      <c r="B1295" s="7">
        <v>3992041</v>
      </c>
      <c r="C1295" s="6" t="s">
        <v>214</v>
      </c>
      <c r="D1295" s="4" t="s">
        <v>127</v>
      </c>
      <c r="E1295" s="7">
        <v>120</v>
      </c>
      <c r="F1295" s="4" t="s">
        <v>55</v>
      </c>
      <c r="G1295" s="4">
        <f>SUMIFS([1]怪物表!$A:$A,[1]怪物表!$B:$B,C1295,[1]怪物表!$C:$C,D1295)</f>
        <v>1399208</v>
      </c>
      <c r="H1295" s="8" t="str">
        <f>IF(G1295="","",INDEX([1]怪物表!$C:$C,MATCH(G1295,[1]怪物表!$A:$A,0)))</f>
        <v>斗兽场饲养员</v>
      </c>
      <c r="I1295" s="4"/>
      <c r="J1295" s="4" t="str">
        <f>IF(I1295="","",INDEX([1]怪物阵型表!$B:$B,MATCH(I1295,[1]怪物阵型表!$A:$A,0)))</f>
        <v/>
      </c>
      <c r="K1295" s="4"/>
      <c r="L1295" s="4"/>
      <c r="M1295" s="4"/>
      <c r="N1295" s="4"/>
      <c r="O1295" s="4" t="str">
        <f>IF(N1295="","",INDEX([2]物品表!$B:$B,MATCH(N1295,[2]物品表!$A:$A,0)))</f>
        <v/>
      </c>
      <c r="P1295" s="4"/>
      <c r="Q1295" s="7" t="s">
        <v>31</v>
      </c>
      <c r="R1295" s="7" t="s">
        <v>29</v>
      </c>
      <c r="S1295" s="9">
        <f>INDEX('#怪物刷新配置索引'!$E:$E,MATCH(E1295&amp;"-"&amp;F1295,'#怪物刷新配置索引'!$D:$D,0),1)</f>
        <v>4</v>
      </c>
      <c r="T1295" s="4"/>
      <c r="U1295" s="9">
        <f>INDEX('#怪物刷新配置索引'!$F:$F,MATCH(E1295&amp;"-"&amp;F1295,'#怪物刷新配置索引'!$D:$D,0),1)</f>
        <v>1</v>
      </c>
      <c r="V1295" s="4" t="str">
        <f t="shared" si="175"/>
        <v/>
      </c>
      <c r="W1295" s="4"/>
      <c r="X1295" s="4"/>
      <c r="Y1295" s="7"/>
      <c r="Z1295" s="28"/>
      <c r="AA1295" s="77">
        <f>COUNTIF([3]经验升级表!$C:$C,"&lt;="&amp;SUMIFS($AB$4:AB1295,$C$4:C1295,C1295))</f>
        <v>0</v>
      </c>
      <c r="AB1295" s="77">
        <f>IFERROR(INDEX([1]怪物表!$U:$U,MATCH(G1295,[1]怪物表!$A:$A,0),1)*S1295/U1295,0)*AC1295</f>
        <v>0</v>
      </c>
      <c r="AC1295" s="77">
        <f t="shared" si="176"/>
        <v>30</v>
      </c>
      <c r="AD1295" s="77">
        <f>IFERROR(INDEX([1]怪物表!$J:$J,MATCH(G1295,[1]怪物表!$A:$A,0),1),0)*AE1295</f>
        <v>120</v>
      </c>
      <c r="AE1295" s="77">
        <f t="shared" si="177"/>
        <v>120</v>
      </c>
    </row>
    <row r="1296" spans="1:31" x14ac:dyDescent="0.45">
      <c r="A1296" s="4"/>
      <c r="B1296" s="7">
        <v>3992042</v>
      </c>
      <c r="C1296" s="6" t="s">
        <v>214</v>
      </c>
      <c r="D1296" s="4" t="s">
        <v>123</v>
      </c>
      <c r="E1296" s="7">
        <v>20</v>
      </c>
      <c r="F1296" s="4" t="s">
        <v>55</v>
      </c>
      <c r="G1296" s="4">
        <f>SUMIFS([1]怪物表!$A:$A,[1]怪物表!$B:$B,C1296,[1]怪物表!$C:$C,D1296)</f>
        <v>1399205</v>
      </c>
      <c r="H1296" s="8" t="str">
        <f>IF(G1296="","",INDEX([1]怪物表!$C:$C,MATCH(G1296,[1]怪物表!$A:$A,0)))</f>
        <v>弓兵1</v>
      </c>
      <c r="I1296" s="4"/>
      <c r="J1296" s="4" t="str">
        <f>IF(I1296="","",INDEX([1]怪物阵型表!$B:$B,MATCH(I1296,[1]怪物阵型表!$A:$A,0)))</f>
        <v/>
      </c>
      <c r="K1296" s="4"/>
      <c r="L1296" s="4"/>
      <c r="M1296" s="4"/>
      <c r="N1296" s="4"/>
      <c r="O1296" s="4" t="str">
        <f>IF(N1296="","",INDEX([2]物品表!$B:$B,MATCH(N1296,[2]物品表!$A:$A,0)))</f>
        <v/>
      </c>
      <c r="P1296" s="4"/>
      <c r="Q1296" s="7" t="s">
        <v>31</v>
      </c>
      <c r="R1296" s="7" t="s">
        <v>29</v>
      </c>
      <c r="S1296" s="9">
        <f>INDEX('#怪物刷新配置索引'!$E:$E,MATCH(E1296&amp;"-"&amp;F1296,'#怪物刷新配置索引'!$D:$D,0),1)</f>
        <v>2</v>
      </c>
      <c r="T1296" s="4"/>
      <c r="U1296" s="9">
        <f>INDEX('#怪物刷新配置索引'!$F:$F,MATCH(E1296&amp;"-"&amp;F1296,'#怪物刷新配置索引'!$D:$D,0),1)</f>
        <v>3</v>
      </c>
      <c r="V1296" s="4" t="str">
        <f t="shared" si="175"/>
        <v/>
      </c>
      <c r="W1296" s="4"/>
      <c r="X1296" s="7"/>
      <c r="Y1296" s="7"/>
      <c r="Z1296" s="28"/>
      <c r="AA1296" s="77">
        <f>COUNTIF([3]经验升级表!$C:$C,"&lt;="&amp;SUMIFS($AB$4:AB1296,$C$4:C1296,C1296))</f>
        <v>0</v>
      </c>
      <c r="AB1296" s="77">
        <f>IFERROR(INDEX([1]怪物表!$U:$U,MATCH(G1296,[1]怪物表!$A:$A,0),1)*S1296/U1296,0)*AC1296</f>
        <v>0</v>
      </c>
      <c r="AC1296" s="77">
        <f t="shared" si="176"/>
        <v>30</v>
      </c>
      <c r="AD1296" s="77">
        <f>IFERROR(INDEX([1]怪物表!$J:$J,MATCH(G1296,[1]怪物表!$A:$A,0),1),0)*AE1296</f>
        <v>20</v>
      </c>
      <c r="AE1296" s="77">
        <f t="shared" si="177"/>
        <v>20</v>
      </c>
    </row>
    <row r="1297" spans="1:31" x14ac:dyDescent="0.45">
      <c r="A1297" s="4"/>
      <c r="B1297" s="7">
        <v>3992043</v>
      </c>
      <c r="C1297" s="6" t="s">
        <v>214</v>
      </c>
      <c r="D1297" s="4"/>
      <c r="E1297" s="7"/>
      <c r="F1297" s="4">
        <v>270</v>
      </c>
      <c r="G1297" s="4"/>
      <c r="H1297" s="8"/>
      <c r="I1297" s="4"/>
      <c r="J1297" s="4" t="str">
        <f>IF(I1297="","",INDEX([1]怪物阵型表!$B:$B,MATCH(I1297,[1]怪物阵型表!$A:$A,0)))</f>
        <v/>
      </c>
      <c r="K1297" s="4">
        <v>399207</v>
      </c>
      <c r="L1297" s="25" t="str" cm="1">
        <f t="array" ref="L1297">INDEX(怪物链表!A:C,MATCH(怪物刷新表!K1297&amp;C1297,怪物链表!A:A&amp;怪物链表!C:C,),2)</f>
        <v>骤变_高级_100</v>
      </c>
      <c r="M1297" s="4" t="str" cm="1">
        <f t="array" ref="M1297">INDEX(怪物链表!A:D,MATCH(怪物刷新表!L1297&amp;K1297,怪物链表!B:B&amp;怪物链表!A:A,),4)</f>
        <v>270-300</v>
      </c>
      <c r="N1297" s="4"/>
      <c r="O1297" s="4" t="str">
        <f>IF(N1297="","",INDEX([2]物品表!$B:$B,MATCH(N1297,[2]物品表!$A:$A,0)))</f>
        <v/>
      </c>
      <c r="P1297" s="4"/>
      <c r="Q1297" s="7" t="s">
        <v>120</v>
      </c>
      <c r="R1297" s="7" t="s">
        <v>29</v>
      </c>
      <c r="S1297" s="9">
        <v>1</v>
      </c>
      <c r="T1297" s="4"/>
      <c r="U1297" s="9">
        <v>0</v>
      </c>
      <c r="V1297" s="4" t="str">
        <f t="shared" ref="V1297" si="179">IF(W1297=1,"TID_Survivor_Notice_Occur_2",IF(W1297=2,"TID_Survivor_Notice_Occur_1",""))</f>
        <v/>
      </c>
      <c r="W1297" s="4"/>
      <c r="X1297" s="4"/>
      <c r="Y1297" s="4"/>
      <c r="Z1297" s="28"/>
      <c r="AA1297" s="77">
        <f>COUNTIF([3]经验升级表!$C:$C,"&lt;="&amp;SUMIFS($AB$4:AB1297,$C$4:C1297,C1297))</f>
        <v>0</v>
      </c>
      <c r="AB1297" s="77">
        <f>IFERROR(INDEX([1]怪物表!$U:$U,MATCH(G1297,[1]怪物表!$A:$A,0),1)*S1297/U1297,0)*AC1297</f>
        <v>0</v>
      </c>
      <c r="AC1297" s="77">
        <f t="shared" si="176"/>
        <v>1</v>
      </c>
      <c r="AD1297" s="77">
        <f>IFERROR(INDEX([1]怪物表!$J:$J,MATCH(G1297,[1]怪物表!$A:$A,0),1),0)*AE1297</f>
        <v>0</v>
      </c>
      <c r="AE1297" s="77">
        <f t="shared" si="177"/>
        <v>0</v>
      </c>
    </row>
    <row r="1298" spans="1:31" x14ac:dyDescent="0.45">
      <c r="A1298" s="4"/>
      <c r="B1298" s="7">
        <v>3992044</v>
      </c>
      <c r="C1298" s="6" t="s">
        <v>214</v>
      </c>
      <c r="D1298" s="4"/>
      <c r="E1298" s="7"/>
      <c r="F1298" s="4">
        <v>270</v>
      </c>
      <c r="G1298" s="4"/>
      <c r="H1298" s="8"/>
      <c r="I1298" s="4"/>
      <c r="J1298" s="4" t="str">
        <f>IF(I1298="","",INDEX([1]怪物阵型表!$B:$B,MATCH(I1298,[1]怪物阵型表!$A:$A,0)))</f>
        <v/>
      </c>
      <c r="K1298" s="4">
        <v>399208</v>
      </c>
      <c r="L1298" s="25" t="str" cm="1">
        <f t="array" ref="L1298">INDEX(怪物链表!A:C,MATCH(怪物刷新表!K1298&amp;C1298,怪物链表!A:A&amp;怪物链表!C:C,),2)</f>
        <v>骤变_特殊_50</v>
      </c>
      <c r="M1298" s="4" t="str" cm="1">
        <f t="array" ref="M1298">INDEX(怪物链表!A:D,MATCH(怪物刷新表!L1298&amp;K1298,怪物链表!B:B&amp;怪物链表!A:A,),4)</f>
        <v>270-300</v>
      </c>
      <c r="N1298" s="4"/>
      <c r="O1298" s="4" t="str">
        <f>IF(N1298="","",INDEX([2]物品表!$B:$B,MATCH(N1298,[2]物品表!$A:$A,0)))</f>
        <v/>
      </c>
      <c r="P1298" s="4"/>
      <c r="Q1298" s="7" t="s">
        <v>120</v>
      </c>
      <c r="R1298" s="7" t="s">
        <v>29</v>
      </c>
      <c r="S1298" s="9">
        <v>1</v>
      </c>
      <c r="T1298" s="4"/>
      <c r="U1298" s="9">
        <v>0</v>
      </c>
      <c r="V1298" s="4" t="str">
        <f t="shared" ref="V1298" si="180">IF(W1298=1,"TID_Survivor_Notice_Occur_2",IF(W1298=2,"TID_Survivor_Notice_Occur_1",""))</f>
        <v/>
      </c>
      <c r="W1298" s="4"/>
      <c r="X1298" s="4"/>
      <c r="Y1298" s="4"/>
      <c r="Z1298" s="28"/>
      <c r="AA1298" s="77">
        <f>COUNTIF([3]经验升级表!$C:$C,"&lt;="&amp;SUMIFS($AB$4:AB1298,$C$4:C1298,C1298))</f>
        <v>0</v>
      </c>
      <c r="AB1298" s="77">
        <f>IFERROR(INDEX([1]怪物表!$U:$U,MATCH(G1298,[1]怪物表!$A:$A,0),1)*S1298/U1298,0)*AC1298</f>
        <v>0</v>
      </c>
      <c r="AC1298" s="77">
        <f t="shared" si="176"/>
        <v>1</v>
      </c>
      <c r="AD1298" s="77">
        <f>IFERROR(INDEX([1]怪物表!$J:$J,MATCH(G1298,[1]怪物表!$A:$A,0),1),0)*AE1298</f>
        <v>0</v>
      </c>
      <c r="AE1298" s="77">
        <f t="shared" si="177"/>
        <v>0</v>
      </c>
    </row>
    <row r="1299" spans="1:31" x14ac:dyDescent="0.45">
      <c r="A1299" s="4"/>
      <c r="B1299" s="7">
        <v>3992045</v>
      </c>
      <c r="C1299" s="6" t="s">
        <v>214</v>
      </c>
      <c r="D1299" s="4" t="s">
        <v>127</v>
      </c>
      <c r="E1299" s="7">
        <v>60</v>
      </c>
      <c r="F1299" s="4" t="s">
        <v>49</v>
      </c>
      <c r="G1299" s="4">
        <f>SUMIFS([1]怪物表!$A:$A,[1]怪物表!$B:$B,C1299,[1]怪物表!$C:$C,D1299)</f>
        <v>1399208</v>
      </c>
      <c r="H1299" s="8" t="str">
        <f>IF(G1299="","",INDEX([1]怪物表!$C:$C,MATCH(G1299,[1]怪物表!$A:$A,0)))</f>
        <v>斗兽场饲养员</v>
      </c>
      <c r="I1299" s="4"/>
      <c r="J1299" s="4" t="str">
        <f>IF(I1299="","",INDEX([1]怪物阵型表!$B:$B,MATCH(I1299,[1]怪物阵型表!$A:$A,0)))</f>
        <v/>
      </c>
      <c r="K1299" s="4"/>
      <c r="L1299" s="4"/>
      <c r="M1299" s="4"/>
      <c r="N1299" s="4"/>
      <c r="O1299" s="4" t="str">
        <f>IF(N1299="","",INDEX([2]物品表!$B:$B,MATCH(N1299,[2]物品表!$A:$A,0)))</f>
        <v/>
      </c>
      <c r="P1299" s="4"/>
      <c r="Q1299" s="7" t="s">
        <v>31</v>
      </c>
      <c r="R1299" s="7" t="s">
        <v>29</v>
      </c>
      <c r="S1299" s="9">
        <f>INDEX('#怪物刷新配置索引'!$E:$E,MATCH(E1299&amp;"-"&amp;F1299,'#怪物刷新配置索引'!$D:$D,0),1)</f>
        <v>4</v>
      </c>
      <c r="T1299" s="4"/>
      <c r="U1299" s="9">
        <f>INDEX('#怪物刷新配置索引'!$F:$F,MATCH(E1299&amp;"-"&amp;F1299,'#怪物刷新配置索引'!$D:$D,0),1)</f>
        <v>2</v>
      </c>
      <c r="V1299" s="4" t="str">
        <f t="shared" ref="V1299:V1301" si="181">IF(W1299=1,"TID_Survivor_Notice_Occur_2",IF(W1299=2,"TID_Survivor_Notice_Occur_1",""))</f>
        <v/>
      </c>
      <c r="W1299" s="4"/>
      <c r="X1299" s="4"/>
      <c r="Y1299" s="7"/>
      <c r="Z1299" s="28"/>
      <c r="AA1299" s="77">
        <f>COUNTIF([3]经验升级表!$C:$C,"&lt;="&amp;SUMIFS($AB$4:AB1299,$C$4:C1299,C1299))</f>
        <v>0</v>
      </c>
      <c r="AB1299" s="77">
        <f>IFERROR(INDEX([1]怪物表!$U:$U,MATCH(G1299,[1]怪物表!$A:$A,0),1)*S1299/U1299,0)*AC1299</f>
        <v>0</v>
      </c>
      <c r="AC1299" s="77">
        <f t="shared" si="176"/>
        <v>30</v>
      </c>
      <c r="AD1299" s="77">
        <f>IFERROR(INDEX([1]怪物表!$J:$J,MATCH(G1299,[1]怪物表!$A:$A,0),1),0)*AE1299</f>
        <v>60</v>
      </c>
      <c r="AE1299" s="77">
        <f t="shared" si="177"/>
        <v>60</v>
      </c>
    </row>
    <row r="1300" spans="1:31" x14ac:dyDescent="0.45">
      <c r="A1300" s="4"/>
      <c r="B1300" s="7">
        <v>3992046</v>
      </c>
      <c r="C1300" s="6" t="s">
        <v>214</v>
      </c>
      <c r="D1300" s="4" t="s">
        <v>127</v>
      </c>
      <c r="E1300" s="7">
        <v>90</v>
      </c>
      <c r="F1300" s="4" t="s">
        <v>49</v>
      </c>
      <c r="G1300" s="4">
        <f>SUMIFS([1]怪物表!$A:$A,[1]怪物表!$B:$B,C1300,[1]怪物表!$C:$C,D1300)</f>
        <v>1399208</v>
      </c>
      <c r="H1300" s="8" t="str">
        <f>IF(G1300="","",INDEX([1]怪物表!$C:$C,MATCH(G1300,[1]怪物表!$A:$A,0)))</f>
        <v>斗兽场饲养员</v>
      </c>
      <c r="I1300" s="4"/>
      <c r="J1300" s="4" t="str">
        <f>IF(I1300="","",INDEX([1]怪物阵型表!$B:$B,MATCH(I1300,[1]怪物阵型表!$A:$A,0)))</f>
        <v/>
      </c>
      <c r="K1300" s="4"/>
      <c r="L1300" s="4"/>
      <c r="M1300" s="4"/>
      <c r="N1300" s="4"/>
      <c r="O1300" s="4" t="str">
        <f>IF(N1300="","",INDEX([2]物品表!$B:$B,MATCH(N1300,[2]物品表!$A:$A,0)))</f>
        <v/>
      </c>
      <c r="P1300" s="4"/>
      <c r="Q1300" s="7" t="s">
        <v>31</v>
      </c>
      <c r="R1300" s="7" t="s">
        <v>29</v>
      </c>
      <c r="S1300" s="9">
        <f>INDEX('#怪物刷新配置索引'!$E:$E,MATCH(E1300&amp;"-"&amp;F1300,'#怪物刷新配置索引'!$D:$D,0),1)</f>
        <v>3</v>
      </c>
      <c r="T1300" s="4"/>
      <c r="U1300" s="9">
        <f>INDEX('#怪物刷新配置索引'!$F:$F,MATCH(E1300&amp;"-"&amp;F1300,'#怪物刷新配置索引'!$D:$D,0),1)</f>
        <v>1</v>
      </c>
      <c r="V1300" s="4" t="str">
        <f t="shared" si="181"/>
        <v/>
      </c>
      <c r="W1300" s="4"/>
      <c r="X1300" s="4"/>
      <c r="Y1300" s="4"/>
      <c r="Z1300" s="28"/>
      <c r="AA1300" s="77">
        <f>COUNTIF([3]经验升级表!$C:$C,"&lt;="&amp;SUMIFS($AB$4:AB1300,$C$4:C1300,C1300))</f>
        <v>0</v>
      </c>
      <c r="AB1300" s="77">
        <f>IFERROR(INDEX([1]怪物表!$U:$U,MATCH(G1300,[1]怪物表!$A:$A,0),1)*S1300/U1300,0)*AC1300</f>
        <v>0</v>
      </c>
      <c r="AC1300" s="77">
        <f t="shared" si="176"/>
        <v>30</v>
      </c>
      <c r="AD1300" s="77">
        <f>IFERROR(INDEX([1]怪物表!$J:$J,MATCH(G1300,[1]怪物表!$A:$A,0),1),0)*AE1300</f>
        <v>90</v>
      </c>
      <c r="AE1300" s="77">
        <f t="shared" si="177"/>
        <v>90</v>
      </c>
    </row>
    <row r="1301" spans="1:31" x14ac:dyDescent="0.45">
      <c r="A1301" s="4"/>
      <c r="B1301" s="7">
        <v>3992047</v>
      </c>
      <c r="C1301" s="6" t="s">
        <v>214</v>
      </c>
      <c r="D1301" s="4" t="s">
        <v>127</v>
      </c>
      <c r="E1301" s="7">
        <v>90</v>
      </c>
      <c r="F1301" s="4" t="s">
        <v>49</v>
      </c>
      <c r="G1301" s="4">
        <f>SUMIFS([1]怪物表!$A:$A,[1]怪物表!$B:$B,C1301,[1]怪物表!$C:$C,D1301)</f>
        <v>1399208</v>
      </c>
      <c r="H1301" s="8" t="str">
        <f>IF(G1301="","",INDEX([1]怪物表!$C:$C,MATCH(G1301,[1]怪物表!$A:$A,0)))</f>
        <v>斗兽场饲养员</v>
      </c>
      <c r="I1301" s="4"/>
      <c r="J1301" s="4" t="str">
        <f>IF(I1301="","",INDEX([1]怪物阵型表!$B:$B,MATCH(I1301,[1]怪物阵型表!$A:$A,0)))</f>
        <v/>
      </c>
      <c r="K1301" s="4"/>
      <c r="L1301" s="4"/>
      <c r="M1301" s="4"/>
      <c r="N1301" s="4"/>
      <c r="O1301" s="4" t="str">
        <f>IF(N1301="","",INDEX([2]物品表!$B:$B,MATCH(N1301,[2]物品表!$A:$A,0)))</f>
        <v/>
      </c>
      <c r="P1301" s="4"/>
      <c r="Q1301" s="7" t="s">
        <v>31</v>
      </c>
      <c r="R1301" s="7" t="s">
        <v>29</v>
      </c>
      <c r="S1301" s="9">
        <f>INDEX('#怪物刷新配置索引'!$E:$E,MATCH(E1301&amp;"-"&amp;F1301,'#怪物刷新配置索引'!$D:$D,0),1)</f>
        <v>3</v>
      </c>
      <c r="T1301" s="4"/>
      <c r="U1301" s="9">
        <f>INDEX('#怪物刷新配置索引'!$F:$F,MATCH(E1301&amp;"-"&amp;F1301,'#怪物刷新配置索引'!$D:$D,0),1)</f>
        <v>1</v>
      </c>
      <c r="V1301" s="4" t="str">
        <f t="shared" si="181"/>
        <v/>
      </c>
      <c r="W1301" s="4"/>
      <c r="X1301" s="4"/>
      <c r="Y1301" s="4"/>
      <c r="Z1301" s="28"/>
      <c r="AA1301" s="77">
        <f>COUNTIF([3]经验升级表!$C:$C,"&lt;="&amp;SUMIFS($AB$4:AB1301,$C$4:C1301,C1301))</f>
        <v>0</v>
      </c>
      <c r="AB1301" s="77">
        <f>IFERROR(INDEX([1]怪物表!$U:$U,MATCH(G1301,[1]怪物表!$A:$A,0),1)*S1301/U1301,0)*AC1301</f>
        <v>0</v>
      </c>
      <c r="AC1301" s="77">
        <f t="shared" si="176"/>
        <v>30</v>
      </c>
      <c r="AD1301" s="77">
        <f>IFERROR(INDEX([1]怪物表!$J:$J,MATCH(G1301,[1]怪物表!$A:$A,0),1),0)*AE1301</f>
        <v>90</v>
      </c>
      <c r="AE1301" s="77">
        <f t="shared" si="177"/>
        <v>90</v>
      </c>
    </row>
    <row r="1302" spans="1:31" x14ac:dyDescent="0.45">
      <c r="A1302" s="4"/>
      <c r="B1302" s="7">
        <v>3992048</v>
      </c>
      <c r="C1302" s="6" t="s">
        <v>214</v>
      </c>
      <c r="D1302" s="4" t="s">
        <v>122</v>
      </c>
      <c r="E1302" s="4">
        <v>30</v>
      </c>
      <c r="F1302" s="4" t="s">
        <v>337</v>
      </c>
      <c r="G1302" s="4">
        <f>IF(I1302="",SUMIFS([1]怪物表!$A:$A,[1]怪物表!$B:$B,C1302,[1]怪物表!$C:$C,D1302),"")</f>
        <v>1399202</v>
      </c>
      <c r="H1302" s="8" t="str">
        <f>IF(G1302="","",INDEX([1]怪物表!$C:$C,MATCH(G1302,[1]怪物表!$A:$A,0)))</f>
        <v>小狼</v>
      </c>
      <c r="I1302" s="4"/>
      <c r="J1302" s="4" t="str">
        <f>IF(I1302="","",INDEX([1]怪物阵型表!$B:$B,MATCH(I1302,[1]怪物阵型表!$A:$A,0)))</f>
        <v/>
      </c>
      <c r="K1302" s="4"/>
      <c r="L1302" s="4"/>
      <c r="M1302" s="4"/>
      <c r="N1302" s="4"/>
      <c r="O1302" s="4" t="str">
        <f>IF(N1302="","",INDEX([2]物品表!$B:$B,MATCH(N1302,[2]物品表!$A:$A,0)))</f>
        <v/>
      </c>
      <c r="P1302" s="4"/>
      <c r="Q1302" s="7" t="s">
        <v>31</v>
      </c>
      <c r="R1302" s="7" t="s">
        <v>29</v>
      </c>
      <c r="S1302" s="9">
        <f>INDEX('#怪物刷新配置索引'!$E:$E,MATCH(E1302&amp;"-"&amp;F1302,'#怪物刷新配置索引'!$D:$D,0),1)</f>
        <v>4</v>
      </c>
      <c r="T1302" s="4"/>
      <c r="U1302" s="9">
        <f>INDEX('#怪物刷新配置索引'!$F:$F,MATCH(E1302&amp;"-"&amp;F1302,'#怪物刷新配置索引'!$D:$D,0),1)</f>
        <v>4</v>
      </c>
      <c r="V1302" s="4" t="str">
        <f t="shared" ref="V1302:V1304" si="182">IF(W1302=1,"TID_Survivor_Notice_Occur_2",IF(W1302=2,"TID_Survivor_Notice_Occur_1",""))</f>
        <v/>
      </c>
      <c r="W1302" s="4"/>
      <c r="X1302" s="4"/>
      <c r="Y1302" s="4"/>
      <c r="Z1302" s="28"/>
      <c r="AA1302" s="77">
        <f>COUNTIF([3]经验升级表!$C:$C,"&lt;="&amp;SUMIFS($AB$4:AB1302,$C$4:C1302,C1302))</f>
        <v>0</v>
      </c>
      <c r="AB1302" s="77">
        <f>IFERROR(INDEX([1]怪物表!$U:$U,MATCH(G1302,[1]怪物表!$A:$A,0),1)*S1302/U1302,0)*AC1302</f>
        <v>0</v>
      </c>
      <c r="AC1302" s="77">
        <f t="shared" si="176"/>
        <v>30</v>
      </c>
      <c r="AD1302" s="77">
        <f>IFERROR(INDEX([1]怪物表!$J:$J,MATCH(G1302,[1]怪物表!$A:$A,0),1),0)*AE1302</f>
        <v>30</v>
      </c>
      <c r="AE1302" s="77">
        <f t="shared" si="177"/>
        <v>30</v>
      </c>
    </row>
    <row r="1303" spans="1:31" x14ac:dyDescent="0.45">
      <c r="A1303" s="4"/>
      <c r="B1303" s="7">
        <v>3992049</v>
      </c>
      <c r="C1303" s="6" t="s">
        <v>214</v>
      </c>
      <c r="D1303" s="4" t="s">
        <v>122</v>
      </c>
      <c r="E1303" s="4">
        <v>30</v>
      </c>
      <c r="F1303" s="4" t="s">
        <v>191</v>
      </c>
      <c r="G1303" s="4">
        <f>IF(I1303="",SUMIFS([1]怪物表!$A:$A,[1]怪物表!$B:$B,C1303,[1]怪物表!$C:$C,D1303),"")</f>
        <v>1399202</v>
      </c>
      <c r="H1303" s="8" t="str">
        <f>IF(G1303="","",INDEX([1]怪物表!$C:$C,MATCH(G1303,[1]怪物表!$A:$A,0)))</f>
        <v>小狼</v>
      </c>
      <c r="I1303" s="4"/>
      <c r="J1303" s="4" t="str">
        <f>IF(I1303="","",INDEX([1]怪物阵型表!$B:$B,MATCH(I1303,[1]怪物阵型表!$A:$A,0)))</f>
        <v/>
      </c>
      <c r="K1303" s="4"/>
      <c r="L1303" s="4"/>
      <c r="M1303" s="4"/>
      <c r="N1303" s="4"/>
      <c r="O1303" s="4" t="str">
        <f>IF(N1303="","",INDEX([2]物品表!$B:$B,MATCH(N1303,[2]物品表!$A:$A,0)))</f>
        <v/>
      </c>
      <c r="P1303" s="4"/>
      <c r="Q1303" s="7" t="s">
        <v>31</v>
      </c>
      <c r="R1303" s="7" t="s">
        <v>29</v>
      </c>
      <c r="S1303" s="9">
        <f>INDEX('#怪物刷新配置索引'!$E:$E,MATCH(E1303&amp;"-"&amp;F1303,'#怪物刷新配置索引'!$D:$D,0),1)</f>
        <v>4</v>
      </c>
      <c r="T1303" s="4"/>
      <c r="U1303" s="9">
        <f>INDEX('#怪物刷新配置索引'!$F:$F,MATCH(E1303&amp;"-"&amp;F1303,'#怪物刷新配置索引'!$D:$D,0),1)</f>
        <v>4</v>
      </c>
      <c r="V1303" s="4" t="str">
        <f t="shared" si="182"/>
        <v/>
      </c>
      <c r="W1303" s="4"/>
      <c r="X1303" s="4"/>
      <c r="Y1303" s="4"/>
      <c r="Z1303" s="28"/>
      <c r="AA1303" s="77">
        <f>COUNTIF([3]经验升级表!$C:$C,"&lt;="&amp;SUMIFS($AB$4:AB1303,$C$4:C1303,C1303))</f>
        <v>0</v>
      </c>
      <c r="AB1303" s="77">
        <f>IFERROR(INDEX([1]怪物表!$U:$U,MATCH(G1303,[1]怪物表!$A:$A,0),1)*S1303/U1303,0)*AC1303</f>
        <v>0</v>
      </c>
      <c r="AC1303" s="77">
        <f t="shared" si="176"/>
        <v>30</v>
      </c>
      <c r="AD1303" s="77">
        <f>IFERROR(INDEX([1]怪物表!$J:$J,MATCH(G1303,[1]怪物表!$A:$A,0),1),0)*AE1303</f>
        <v>30</v>
      </c>
      <c r="AE1303" s="77">
        <f t="shared" si="177"/>
        <v>30</v>
      </c>
    </row>
    <row r="1304" spans="1:31" x14ac:dyDescent="0.45">
      <c r="A1304" s="4"/>
      <c r="B1304" s="7">
        <v>3992050</v>
      </c>
      <c r="C1304" s="6" t="s">
        <v>214</v>
      </c>
      <c r="D1304" s="4" t="s">
        <v>137</v>
      </c>
      <c r="E1304" s="4">
        <v>20</v>
      </c>
      <c r="F1304" s="4" t="s">
        <v>191</v>
      </c>
      <c r="G1304" s="4">
        <f>IF(I1304="",SUMIFS([1]怪物表!$A:$A,[1]怪物表!$B:$B,C1304,[1]怪物表!$C:$C,D1304),"")</f>
        <v>1399207</v>
      </c>
      <c r="H1304" s="8" t="str">
        <f>IF(G1304="","",INDEX([1]怪物表!$C:$C,MATCH(G1304,[1]怪物表!$A:$A,0)))</f>
        <v>鳄鱼</v>
      </c>
      <c r="I1304" s="4"/>
      <c r="J1304" s="4" t="str">
        <f>IF(I1304="","",INDEX([1]怪物阵型表!$B:$B,MATCH(I1304,[1]怪物阵型表!$A:$A,0)))</f>
        <v/>
      </c>
      <c r="K1304" s="4"/>
      <c r="L1304" s="4"/>
      <c r="M1304" s="4"/>
      <c r="N1304" s="4"/>
      <c r="O1304" s="4" t="str">
        <f>IF(N1304="","",INDEX([2]物品表!$B:$B,MATCH(N1304,[2]物品表!$A:$A,0)))</f>
        <v/>
      </c>
      <c r="P1304" s="4"/>
      <c r="Q1304" s="7" t="s">
        <v>31</v>
      </c>
      <c r="R1304" s="7" t="s">
        <v>29</v>
      </c>
      <c r="S1304" s="9">
        <f>INDEX('#怪物刷新配置索引'!$E:$E,MATCH(E1304&amp;"-"&amp;F1304,'#怪物刷新配置索引'!$D:$D,0),1)</f>
        <v>4</v>
      </c>
      <c r="T1304" s="4"/>
      <c r="U1304" s="9">
        <f>INDEX('#怪物刷新配置索引'!$F:$F,MATCH(E1304&amp;"-"&amp;F1304,'#怪物刷新配置索引'!$D:$D,0),1)</f>
        <v>6</v>
      </c>
      <c r="V1304" s="4" t="str">
        <f t="shared" si="182"/>
        <v/>
      </c>
      <c r="W1304" s="4"/>
      <c r="X1304" s="4"/>
      <c r="Y1304" s="4"/>
      <c r="Z1304" s="28"/>
      <c r="AA1304" s="77">
        <f>COUNTIF([3]经验升级表!$C:$C,"&lt;="&amp;SUMIFS($AB$4:AB1304,$C$4:C1304,C1304))</f>
        <v>0</v>
      </c>
      <c r="AB1304" s="77">
        <f>IFERROR(INDEX([1]怪物表!$U:$U,MATCH(G1304,[1]怪物表!$A:$A,0),1)*S1304/U1304,0)*AC1304</f>
        <v>0</v>
      </c>
      <c r="AC1304" s="77">
        <f t="shared" si="176"/>
        <v>30</v>
      </c>
      <c r="AD1304" s="77">
        <f>IFERROR(INDEX([1]怪物表!$J:$J,MATCH(G1304,[1]怪物表!$A:$A,0),1),0)*AE1304</f>
        <v>20</v>
      </c>
      <c r="AE1304" s="77">
        <f t="shared" si="177"/>
        <v>20</v>
      </c>
    </row>
    <row r="1305" spans="1:31" x14ac:dyDescent="0.45">
      <c r="A1305" s="4"/>
      <c r="B1305" s="7">
        <v>3992051</v>
      </c>
      <c r="C1305" s="6" t="s">
        <v>214</v>
      </c>
      <c r="D1305" s="4"/>
      <c r="E1305" s="7"/>
      <c r="F1305" s="4">
        <v>360</v>
      </c>
      <c r="G1305" s="4" t="str">
        <f>IF(I1305="",SUMIFS([1]怪物表!$A:$A,[1]怪物表!$B:$B,C1305,[1]怪物表!$C:$C,D1305),"")</f>
        <v/>
      </c>
      <c r="H1305" s="8" t="str">
        <f>IF(G1305="","",INDEX([1]怪物表!$C:$C,MATCH(G1305,[1]怪物表!$A:$A,0)))</f>
        <v/>
      </c>
      <c r="I1305" s="4">
        <v>399203</v>
      </c>
      <c r="J1305" s="4" t="str">
        <f>IF(I1305="","",INDEX([1]怪物阵型表!$B:$B,MATCH(I1305,[1]怪物阵型表!$A:$A,0)))</f>
        <v>直线防御阵型</v>
      </c>
      <c r="K1305" s="4"/>
      <c r="L1305" s="4"/>
      <c r="M1305" s="4"/>
      <c r="N1305" s="4"/>
      <c r="O1305" s="4" t="str">
        <f>IF(N1305="","",INDEX([2]物品表!$B:$B,MATCH(N1305,[2]物品表!$A:$A,0)))</f>
        <v/>
      </c>
      <c r="P1305" s="4"/>
      <c r="Q1305" s="7" t="s">
        <v>109</v>
      </c>
      <c r="R1305" s="7" t="s">
        <v>29</v>
      </c>
      <c r="S1305" s="9">
        <v>1</v>
      </c>
      <c r="T1305" s="4"/>
      <c r="U1305" s="9">
        <v>0</v>
      </c>
      <c r="V1305" s="4" t="str">
        <f t="shared" ref="V1305:V1322" si="183">IF(W1305=1,"TID_Survivor_Notice_Occur_2",IF(W1305=2,"TID_Survivor_Notice_Occur_1",""))</f>
        <v>TID_Survivor_Notice_Occur_2</v>
      </c>
      <c r="W1305" s="4">
        <v>1</v>
      </c>
      <c r="X1305" s="4"/>
      <c r="Y1305" s="4"/>
      <c r="Z1305" s="28"/>
      <c r="AA1305" s="77">
        <f>COUNTIF([3]经验升级表!$C:$C,"&lt;="&amp;SUMIFS($AB$4:AB1305,$C$4:C1305,C1305))</f>
        <v>0</v>
      </c>
      <c r="AB1305" s="77">
        <f>IFERROR(INDEX([1]怪物表!$U:$U,MATCH(G1305,[1]怪物表!$A:$A,0),1)*S1305/U1305,0)*AC1305</f>
        <v>0</v>
      </c>
      <c r="AC1305" s="77">
        <f t="shared" si="176"/>
        <v>1</v>
      </c>
      <c r="AD1305" s="77">
        <f>IFERROR(INDEX([1]怪物表!$J:$J,MATCH(G1305,[1]怪物表!$A:$A,0),1),0)*AE1305</f>
        <v>0</v>
      </c>
      <c r="AE1305" s="77">
        <f t="shared" si="177"/>
        <v>0</v>
      </c>
    </row>
    <row r="1306" spans="1:31" x14ac:dyDescent="0.45">
      <c r="A1306" s="4"/>
      <c r="B1306" s="7">
        <v>3992052</v>
      </c>
      <c r="C1306" s="6" t="s">
        <v>214</v>
      </c>
      <c r="D1306" s="4"/>
      <c r="E1306" s="7"/>
      <c r="F1306" s="4">
        <v>360</v>
      </c>
      <c r="G1306" s="4" t="str">
        <f>IF(I1306="",SUMIFS([1]怪物表!$A:$A,[1]怪物表!$B:$B,C1306,[1]怪物表!$C:$C,D1306),"")</f>
        <v/>
      </c>
      <c r="H1306" s="8" t="str">
        <f>IF(G1306="","",INDEX([1]怪物表!$C:$C,MATCH(G1306,[1]怪物表!$A:$A,0)))</f>
        <v/>
      </c>
      <c r="I1306" s="4">
        <v>399204</v>
      </c>
      <c r="J1306" s="4" t="str">
        <f>IF(I1306="","",INDEX([1]怪物阵型表!$B:$B,MATCH(I1306,[1]怪物阵型表!$A:$A,0)))</f>
        <v>直线防御阵型</v>
      </c>
      <c r="K1306" s="4"/>
      <c r="L1306" s="4"/>
      <c r="M1306" s="4"/>
      <c r="N1306" s="4"/>
      <c r="O1306" s="4" t="str">
        <f>IF(N1306="","",INDEX([2]物品表!$B:$B,MATCH(N1306,[2]物品表!$A:$A,0)))</f>
        <v/>
      </c>
      <c r="P1306" s="4"/>
      <c r="Q1306" s="7" t="s">
        <v>109</v>
      </c>
      <c r="R1306" s="7" t="s">
        <v>29</v>
      </c>
      <c r="S1306" s="9">
        <v>1</v>
      </c>
      <c r="T1306" s="4"/>
      <c r="U1306" s="9">
        <v>0</v>
      </c>
      <c r="V1306" s="4" t="str">
        <f t="shared" si="183"/>
        <v/>
      </c>
      <c r="W1306" s="4"/>
      <c r="X1306" s="4"/>
      <c r="Y1306" s="4"/>
      <c r="Z1306" s="28"/>
      <c r="AA1306" s="77">
        <f>COUNTIF([3]经验升级表!$C:$C,"&lt;="&amp;SUMIFS($AB$4:AB1306,$C$4:C1306,C1306))</f>
        <v>0</v>
      </c>
      <c r="AB1306" s="77">
        <f>IFERROR(INDEX([1]怪物表!$U:$U,MATCH(G1306,[1]怪物表!$A:$A,0),1)*S1306/U1306,0)*AC1306</f>
        <v>0</v>
      </c>
      <c r="AC1306" s="77">
        <f t="shared" si="176"/>
        <v>1</v>
      </c>
      <c r="AD1306" s="77">
        <f>IFERROR(INDEX([1]怪物表!$J:$J,MATCH(G1306,[1]怪物表!$A:$A,0),1),0)*AE1306</f>
        <v>0</v>
      </c>
      <c r="AE1306" s="77">
        <f t="shared" si="177"/>
        <v>0</v>
      </c>
    </row>
    <row r="1307" spans="1:31" x14ac:dyDescent="0.45">
      <c r="A1307" s="4"/>
      <c r="B1307" s="7">
        <v>3992053</v>
      </c>
      <c r="C1307" s="6" t="s">
        <v>214</v>
      </c>
      <c r="D1307" s="4"/>
      <c r="E1307" s="7"/>
      <c r="F1307" s="4">
        <v>360</v>
      </c>
      <c r="G1307" s="4"/>
      <c r="H1307" s="8"/>
      <c r="I1307" s="4"/>
      <c r="J1307" s="4" t="str">
        <f>IF(I1307="","",INDEX([1]怪物阵型表!$B:$B,MATCH(I1307,[1]怪物阵型表!$A:$A,0)))</f>
        <v/>
      </c>
      <c r="K1307" s="4">
        <v>399209</v>
      </c>
      <c r="L1307" s="25" t="str" cm="1">
        <f t="array" ref="L1307">INDEX(怪物链表!A:C,MATCH(怪物刷新表!K1307&amp;C1307,怪物链表!A:A&amp;怪物链表!C:C,),2)</f>
        <v>平滑_初级_100</v>
      </c>
      <c r="M1307" s="4" t="str" cm="1">
        <f t="array" ref="M1307">INDEX(怪物链表!A:D,MATCH(怪物刷新表!L1307&amp;K1307,怪物链表!B:B&amp;怪物链表!A:A,),4)</f>
        <v>360-390</v>
      </c>
      <c r="N1307" s="4"/>
      <c r="O1307" s="4" t="str">
        <f>IF(N1307="","",INDEX([2]物品表!$B:$B,MATCH(N1307,[2]物品表!$A:$A,0)))</f>
        <v/>
      </c>
      <c r="P1307" s="4"/>
      <c r="Q1307" s="7" t="s">
        <v>120</v>
      </c>
      <c r="R1307" s="7" t="s">
        <v>29</v>
      </c>
      <c r="S1307" s="9">
        <v>1</v>
      </c>
      <c r="T1307" s="4"/>
      <c r="U1307" s="9">
        <v>0</v>
      </c>
      <c r="V1307" s="4" t="str">
        <f t="shared" si="183"/>
        <v/>
      </c>
      <c r="W1307" s="4"/>
      <c r="X1307" s="4"/>
      <c r="Y1307" s="4"/>
      <c r="Z1307" s="28"/>
      <c r="AA1307" s="77">
        <f>COUNTIF([3]经验升级表!$C:$C,"&lt;="&amp;SUMIFS($AB$4:AB1307,$C$4:C1307,C1307))</f>
        <v>0</v>
      </c>
      <c r="AB1307" s="77">
        <f>IFERROR(INDEX([1]怪物表!$U:$U,MATCH(G1307,[1]怪物表!$A:$A,0),1)*S1307/U1307,0)*AC1307</f>
        <v>0</v>
      </c>
      <c r="AC1307" s="77">
        <f t="shared" si="176"/>
        <v>1</v>
      </c>
      <c r="AD1307" s="77">
        <f>IFERROR(INDEX([1]怪物表!$J:$J,MATCH(G1307,[1]怪物表!$A:$A,0),1),0)*AE1307</f>
        <v>0</v>
      </c>
      <c r="AE1307" s="77">
        <f t="shared" si="177"/>
        <v>0</v>
      </c>
    </row>
    <row r="1308" spans="1:31" x14ac:dyDescent="0.45">
      <c r="A1308" s="4"/>
      <c r="B1308" s="7">
        <v>3992054</v>
      </c>
      <c r="C1308" s="6" t="s">
        <v>214</v>
      </c>
      <c r="D1308" s="4" t="s">
        <v>124</v>
      </c>
      <c r="E1308" s="4">
        <v>30</v>
      </c>
      <c r="F1308" s="4" t="s">
        <v>200</v>
      </c>
      <c r="G1308" s="4">
        <f>IF(I1308="",SUMIFS([1]怪物表!$A:$A,[1]怪物表!$B:$B,C1308,[1]怪物表!$C:$C,D1308),"")</f>
        <v>1399203</v>
      </c>
      <c r="H1308" s="8" t="str">
        <f>IF(G1308="","",INDEX([1]怪物表!$C:$C,MATCH(G1308,[1]怪物表!$A:$A,0)))</f>
        <v>鹰</v>
      </c>
      <c r="I1308" s="4"/>
      <c r="J1308" s="4" t="str">
        <f>IF(I1308="","",INDEX([1]怪物阵型表!$B:$B,MATCH(I1308,[1]怪物阵型表!$A:$A,0)))</f>
        <v/>
      </c>
      <c r="K1308" s="4"/>
      <c r="L1308" s="4"/>
      <c r="M1308" s="4"/>
      <c r="N1308" s="4"/>
      <c r="O1308" s="4" t="str">
        <f>IF(N1308="","",INDEX([2]物品表!$B:$B,MATCH(N1308,[2]物品表!$A:$A,0)))</f>
        <v/>
      </c>
      <c r="P1308" s="4"/>
      <c r="Q1308" s="7" t="s">
        <v>31</v>
      </c>
      <c r="R1308" s="7" t="s">
        <v>29</v>
      </c>
      <c r="S1308" s="9">
        <f>INDEX('#怪物刷新配置索引'!$E:$E,MATCH(E1308&amp;"-"&amp;F1308,'#怪物刷新配置索引'!$D:$D,0),1)</f>
        <v>4</v>
      </c>
      <c r="T1308" s="4"/>
      <c r="U1308" s="9">
        <f>INDEX('#怪物刷新配置索引'!$F:$F,MATCH(E1308&amp;"-"&amp;F1308,'#怪物刷新配置索引'!$D:$D,0),1)</f>
        <v>4</v>
      </c>
      <c r="V1308" s="4" t="str">
        <f t="shared" si="183"/>
        <v/>
      </c>
      <c r="W1308" s="4"/>
      <c r="X1308" s="4"/>
      <c r="Y1308" s="4"/>
      <c r="Z1308" s="28"/>
      <c r="AA1308" s="77">
        <f>COUNTIF([3]经验升级表!$C:$C,"&lt;="&amp;SUMIFS($AB$4:AB1308,$C$4:C1308,C1308))</f>
        <v>0</v>
      </c>
      <c r="AB1308" s="77">
        <f>IFERROR(INDEX([1]怪物表!$U:$U,MATCH(G1308,[1]怪物表!$A:$A,0),1)*S1308/U1308,0)*AC1308</f>
        <v>0</v>
      </c>
      <c r="AC1308" s="77">
        <f t="shared" si="176"/>
        <v>30</v>
      </c>
      <c r="AD1308" s="77">
        <f>IFERROR(INDEX([1]怪物表!$J:$J,MATCH(G1308,[1]怪物表!$A:$A,0),1),0)*AE1308</f>
        <v>30</v>
      </c>
      <c r="AE1308" s="77">
        <f t="shared" si="177"/>
        <v>30</v>
      </c>
    </row>
    <row r="1309" spans="1:31" x14ac:dyDescent="0.45">
      <c r="A1309" s="4"/>
      <c r="B1309" s="7">
        <v>3992055</v>
      </c>
      <c r="C1309" s="6" t="s">
        <v>214</v>
      </c>
      <c r="D1309" s="4" t="s">
        <v>124</v>
      </c>
      <c r="E1309" s="4">
        <v>30</v>
      </c>
      <c r="F1309" s="4" t="s">
        <v>200</v>
      </c>
      <c r="G1309" s="4">
        <f>IF(I1309="",SUMIFS([1]怪物表!$A:$A,[1]怪物表!$B:$B,C1309,[1]怪物表!$C:$C,D1309),"")</f>
        <v>1399203</v>
      </c>
      <c r="H1309" s="8" t="str">
        <f>IF(G1309="","",INDEX([1]怪物表!$C:$C,MATCH(G1309,[1]怪物表!$A:$A,0)))</f>
        <v>鹰</v>
      </c>
      <c r="I1309" s="4"/>
      <c r="J1309" s="4" t="str">
        <f>IF(I1309="","",INDEX([1]怪物阵型表!$B:$B,MATCH(I1309,[1]怪物阵型表!$A:$A,0)))</f>
        <v/>
      </c>
      <c r="K1309" s="4"/>
      <c r="L1309" s="4"/>
      <c r="M1309" s="4"/>
      <c r="N1309" s="4"/>
      <c r="O1309" s="4" t="str">
        <f>IF(N1309="","",INDEX([2]物品表!$B:$B,MATCH(N1309,[2]物品表!$A:$A,0)))</f>
        <v/>
      </c>
      <c r="P1309" s="4"/>
      <c r="Q1309" s="7" t="s">
        <v>31</v>
      </c>
      <c r="R1309" s="7" t="s">
        <v>29</v>
      </c>
      <c r="S1309" s="9">
        <f>INDEX('#怪物刷新配置索引'!$E:$E,MATCH(E1309&amp;"-"&amp;F1309,'#怪物刷新配置索引'!$D:$D,0),1)</f>
        <v>4</v>
      </c>
      <c r="T1309" s="4"/>
      <c r="U1309" s="9">
        <f>INDEX('#怪物刷新配置索引'!$F:$F,MATCH(E1309&amp;"-"&amp;F1309,'#怪物刷新配置索引'!$D:$D,0),1)</f>
        <v>4</v>
      </c>
      <c r="V1309" s="4" t="str">
        <f t="shared" si="183"/>
        <v/>
      </c>
      <c r="W1309" s="4"/>
      <c r="X1309" s="4"/>
      <c r="Y1309" s="4"/>
      <c r="Z1309" s="28"/>
      <c r="AA1309" s="77">
        <f>COUNTIF([3]经验升级表!$C:$C,"&lt;="&amp;SUMIFS($AB$4:AB1309,$C$4:C1309,C1309))</f>
        <v>0</v>
      </c>
      <c r="AB1309" s="77">
        <f>IFERROR(INDEX([1]怪物表!$U:$U,MATCH(G1309,[1]怪物表!$A:$A,0),1)*S1309/U1309,0)*AC1309</f>
        <v>0</v>
      </c>
      <c r="AC1309" s="77">
        <f t="shared" si="176"/>
        <v>30</v>
      </c>
      <c r="AD1309" s="77">
        <f>IFERROR(INDEX([1]怪物表!$J:$J,MATCH(G1309,[1]怪物表!$A:$A,0),1),0)*AE1309</f>
        <v>30</v>
      </c>
      <c r="AE1309" s="77">
        <f t="shared" si="177"/>
        <v>30</v>
      </c>
    </row>
    <row r="1310" spans="1:31" x14ac:dyDescent="0.45">
      <c r="A1310" s="4"/>
      <c r="B1310" s="7">
        <v>3992056</v>
      </c>
      <c r="C1310" s="6" t="s">
        <v>214</v>
      </c>
      <c r="D1310" s="4" t="s">
        <v>124</v>
      </c>
      <c r="E1310" s="4">
        <v>30</v>
      </c>
      <c r="F1310" s="4" t="s">
        <v>200</v>
      </c>
      <c r="G1310" s="4">
        <f>IF(I1310="",SUMIFS([1]怪物表!$A:$A,[1]怪物表!$B:$B,C1310,[1]怪物表!$C:$C,D1310),"")</f>
        <v>1399203</v>
      </c>
      <c r="H1310" s="8" t="str">
        <f>IF(G1310="","",INDEX([1]怪物表!$C:$C,MATCH(G1310,[1]怪物表!$A:$A,0)))</f>
        <v>鹰</v>
      </c>
      <c r="I1310" s="4"/>
      <c r="J1310" s="4" t="str">
        <f>IF(I1310="","",INDEX([1]怪物阵型表!$B:$B,MATCH(I1310,[1]怪物阵型表!$A:$A,0)))</f>
        <v/>
      </c>
      <c r="K1310" s="4"/>
      <c r="L1310" s="4"/>
      <c r="M1310" s="4"/>
      <c r="N1310" s="4"/>
      <c r="O1310" s="4" t="str">
        <f>IF(N1310="","",INDEX([2]物品表!$B:$B,MATCH(N1310,[2]物品表!$A:$A,0)))</f>
        <v/>
      </c>
      <c r="P1310" s="4"/>
      <c r="Q1310" s="7" t="s">
        <v>31</v>
      </c>
      <c r="R1310" s="7" t="s">
        <v>29</v>
      </c>
      <c r="S1310" s="9">
        <f>INDEX('#怪物刷新配置索引'!$E:$E,MATCH(E1310&amp;"-"&amp;F1310,'#怪物刷新配置索引'!$D:$D,0),1)</f>
        <v>4</v>
      </c>
      <c r="T1310" s="4"/>
      <c r="U1310" s="9">
        <f>INDEX('#怪物刷新配置索引'!$F:$F,MATCH(E1310&amp;"-"&amp;F1310,'#怪物刷新配置索引'!$D:$D,0),1)</f>
        <v>4</v>
      </c>
      <c r="V1310" s="4" t="str">
        <f t="shared" si="183"/>
        <v/>
      </c>
      <c r="W1310" s="4"/>
      <c r="X1310" s="4"/>
      <c r="Y1310" s="4"/>
      <c r="Z1310" s="28"/>
      <c r="AA1310" s="77">
        <f>COUNTIF([3]经验升级表!$C:$C,"&lt;="&amp;SUMIFS($AB$4:AB1310,$C$4:C1310,C1310))</f>
        <v>0</v>
      </c>
      <c r="AB1310" s="77">
        <f>IFERROR(INDEX([1]怪物表!$U:$U,MATCH(G1310,[1]怪物表!$A:$A,0),1)*S1310/U1310,0)*AC1310</f>
        <v>0</v>
      </c>
      <c r="AC1310" s="77">
        <f t="shared" si="176"/>
        <v>30</v>
      </c>
      <c r="AD1310" s="77">
        <f>IFERROR(INDEX([1]怪物表!$J:$J,MATCH(G1310,[1]怪物表!$A:$A,0),1),0)*AE1310</f>
        <v>30</v>
      </c>
      <c r="AE1310" s="77">
        <f t="shared" si="177"/>
        <v>30</v>
      </c>
    </row>
    <row r="1311" spans="1:31" x14ac:dyDescent="0.45">
      <c r="A1311" s="4"/>
      <c r="B1311" s="7">
        <v>3992057</v>
      </c>
      <c r="C1311" s="6" t="s">
        <v>214</v>
      </c>
      <c r="D1311" s="4" t="s">
        <v>136</v>
      </c>
      <c r="E1311" s="4">
        <v>20</v>
      </c>
      <c r="F1311" s="4" t="s">
        <v>200</v>
      </c>
      <c r="G1311" s="4">
        <f>IF(I1311="",SUMIFS([1]怪物表!$A:$A,[1]怪物表!$B:$B,C1311,[1]怪物表!$C:$C,D1311),"")</f>
        <v>1399206</v>
      </c>
      <c r="H1311" s="8" t="str">
        <f>IF(G1311="","",INDEX([1]怪物表!$C:$C,MATCH(G1311,[1]怪物表!$A:$A,0)))</f>
        <v>弓兵2</v>
      </c>
      <c r="I1311" s="4"/>
      <c r="J1311" s="4" t="str">
        <f>IF(I1311="","",INDEX([1]怪物阵型表!$B:$B,MATCH(I1311,[1]怪物阵型表!$A:$A,0)))</f>
        <v/>
      </c>
      <c r="K1311" s="4"/>
      <c r="L1311" s="4"/>
      <c r="M1311" s="4"/>
      <c r="N1311" s="4"/>
      <c r="O1311" s="4" t="str">
        <f>IF(N1311="","",INDEX([2]物品表!$B:$B,MATCH(N1311,[2]物品表!$A:$A,0)))</f>
        <v/>
      </c>
      <c r="P1311" s="4"/>
      <c r="Q1311" s="7" t="s">
        <v>31</v>
      </c>
      <c r="R1311" s="7" t="s">
        <v>29</v>
      </c>
      <c r="S1311" s="9">
        <f>INDEX('#怪物刷新配置索引'!$E:$E,MATCH(E1311&amp;"-"&amp;F1311,'#怪物刷新配置索引'!$D:$D,0),1)</f>
        <v>4</v>
      </c>
      <c r="T1311" s="4"/>
      <c r="U1311" s="9">
        <f>INDEX('#怪物刷新配置索引'!$F:$F,MATCH(E1311&amp;"-"&amp;F1311,'#怪物刷新配置索引'!$D:$D,0),1)</f>
        <v>6</v>
      </c>
      <c r="V1311" s="4" t="str">
        <f t="shared" si="183"/>
        <v/>
      </c>
      <c r="W1311" s="4"/>
      <c r="X1311" s="4"/>
      <c r="Y1311" s="4"/>
      <c r="Z1311" s="28"/>
      <c r="AA1311" s="77">
        <f>COUNTIF([3]经验升级表!$C:$C,"&lt;="&amp;SUMIFS($AB$4:AB1311,$C$4:C1311,C1311))</f>
        <v>0</v>
      </c>
      <c r="AB1311" s="77">
        <f>IFERROR(INDEX([1]怪物表!$U:$U,MATCH(G1311,[1]怪物表!$A:$A,0),1)*S1311/U1311,0)*AC1311</f>
        <v>0</v>
      </c>
      <c r="AC1311" s="77">
        <f t="shared" si="176"/>
        <v>30</v>
      </c>
      <c r="AD1311" s="77">
        <f>IFERROR(INDEX([1]怪物表!$J:$J,MATCH(G1311,[1]怪物表!$A:$A,0),1),0)*AE1311</f>
        <v>20</v>
      </c>
      <c r="AE1311" s="77">
        <f t="shared" si="177"/>
        <v>20</v>
      </c>
    </row>
    <row r="1312" spans="1:31" x14ac:dyDescent="0.45">
      <c r="A1312" s="4"/>
      <c r="B1312" s="7">
        <v>3992058</v>
      </c>
      <c r="C1312" s="6" t="s">
        <v>214</v>
      </c>
      <c r="D1312" s="4" t="s">
        <v>124</v>
      </c>
      <c r="E1312" s="7">
        <v>60</v>
      </c>
      <c r="F1312" s="4" t="s">
        <v>201</v>
      </c>
      <c r="G1312" s="4">
        <f>IF(I1312="",SUMIFS([1]怪物表!$A:$A,[1]怪物表!$B:$B,C1312,[1]怪物表!$C:$C,D1312),"")</f>
        <v>1399203</v>
      </c>
      <c r="H1312" s="8" t="str">
        <f>IF(G1312="","",INDEX([1]怪物表!$C:$C,MATCH(G1312,[1]怪物表!$A:$A,0)))</f>
        <v>鹰</v>
      </c>
      <c r="I1312" s="4"/>
      <c r="J1312" s="4" t="str">
        <f>IF(I1312="","",INDEX([1]怪物阵型表!$B:$B,MATCH(I1312,[1]怪物阵型表!$A:$A,0)))</f>
        <v/>
      </c>
      <c r="K1312" s="4"/>
      <c r="L1312" s="4"/>
      <c r="M1312" s="4"/>
      <c r="N1312" s="4"/>
      <c r="O1312" s="4" t="str">
        <f>IF(N1312="","",INDEX([2]物品表!$B:$B,MATCH(N1312,[2]物品表!$A:$A,0)))</f>
        <v/>
      </c>
      <c r="P1312" s="4"/>
      <c r="Q1312" s="7" t="s">
        <v>31</v>
      </c>
      <c r="R1312" s="7" t="s">
        <v>29</v>
      </c>
      <c r="S1312" s="9">
        <f>INDEX('#怪物刷新配置索引'!$E:$E,MATCH(E1312&amp;"-"&amp;F1312,'#怪物刷新配置索引'!$D:$D,0),1)</f>
        <v>4</v>
      </c>
      <c r="T1312" s="4"/>
      <c r="U1312" s="9">
        <f>INDEX('#怪物刷新配置索引'!$F:$F,MATCH(E1312&amp;"-"&amp;F1312,'#怪物刷新配置索引'!$D:$D,0),1)</f>
        <v>2</v>
      </c>
      <c r="V1312" s="4" t="str">
        <f t="shared" si="183"/>
        <v/>
      </c>
      <c r="W1312" s="4"/>
      <c r="X1312" s="4"/>
      <c r="Y1312" s="4"/>
      <c r="Z1312" s="28"/>
      <c r="AA1312" s="77">
        <f>COUNTIF([3]经验升级表!$C:$C,"&lt;="&amp;SUMIFS($AB$4:AB1312,$C$4:C1312,C1312))</f>
        <v>0</v>
      </c>
      <c r="AB1312" s="77">
        <f>IFERROR(INDEX([1]怪物表!$U:$U,MATCH(G1312,[1]怪物表!$A:$A,0),1)*S1312/U1312,0)*AC1312</f>
        <v>0</v>
      </c>
      <c r="AC1312" s="77">
        <f t="shared" si="176"/>
        <v>30</v>
      </c>
      <c r="AD1312" s="77">
        <f>IFERROR(INDEX([1]怪物表!$J:$J,MATCH(G1312,[1]怪物表!$A:$A,0),1),0)*AE1312</f>
        <v>60</v>
      </c>
      <c r="AE1312" s="77">
        <f t="shared" si="177"/>
        <v>60</v>
      </c>
    </row>
    <row r="1313" spans="1:31" x14ac:dyDescent="0.45">
      <c r="A1313" s="4"/>
      <c r="B1313" s="7">
        <v>3992059</v>
      </c>
      <c r="C1313" s="6" t="s">
        <v>214</v>
      </c>
      <c r="D1313" s="4" t="s">
        <v>124</v>
      </c>
      <c r="E1313" s="7">
        <v>60</v>
      </c>
      <c r="F1313" s="4" t="s">
        <v>201</v>
      </c>
      <c r="G1313" s="4">
        <f>IF(I1313="",SUMIFS([1]怪物表!$A:$A,[1]怪物表!$B:$B,C1313,[1]怪物表!$C:$C,D1313),"")</f>
        <v>1399203</v>
      </c>
      <c r="H1313" s="8" t="str">
        <f>IF(G1313="","",INDEX([1]怪物表!$C:$C,MATCH(G1313,[1]怪物表!$A:$A,0)))</f>
        <v>鹰</v>
      </c>
      <c r="I1313" s="4"/>
      <c r="J1313" s="4" t="str">
        <f>IF(I1313="","",INDEX([1]怪物阵型表!$B:$B,MATCH(I1313,[1]怪物阵型表!$A:$A,0)))</f>
        <v/>
      </c>
      <c r="K1313" s="4"/>
      <c r="L1313" s="4"/>
      <c r="M1313" s="4"/>
      <c r="N1313" s="4"/>
      <c r="O1313" s="4" t="str">
        <f>IF(N1313="","",INDEX([2]物品表!$B:$B,MATCH(N1313,[2]物品表!$A:$A,0)))</f>
        <v/>
      </c>
      <c r="P1313" s="4"/>
      <c r="Q1313" s="7" t="s">
        <v>31</v>
      </c>
      <c r="R1313" s="7" t="s">
        <v>29</v>
      </c>
      <c r="S1313" s="9">
        <f>INDEX('#怪物刷新配置索引'!$E:$E,MATCH(E1313&amp;"-"&amp;F1313,'#怪物刷新配置索引'!$D:$D,0),1)</f>
        <v>4</v>
      </c>
      <c r="T1313" s="4"/>
      <c r="U1313" s="9">
        <f>INDEX('#怪物刷新配置索引'!$F:$F,MATCH(E1313&amp;"-"&amp;F1313,'#怪物刷新配置索引'!$D:$D,0),1)</f>
        <v>2</v>
      </c>
      <c r="V1313" s="4" t="str">
        <f t="shared" si="183"/>
        <v/>
      </c>
      <c r="W1313" s="4"/>
      <c r="X1313" s="4"/>
      <c r="Y1313" s="4"/>
      <c r="Z1313" s="28"/>
      <c r="AA1313" s="77">
        <f>COUNTIF([3]经验升级表!$C:$C,"&lt;="&amp;SUMIFS($AB$4:AB1313,$C$4:C1313,C1313))</f>
        <v>0</v>
      </c>
      <c r="AB1313" s="77">
        <f>IFERROR(INDEX([1]怪物表!$U:$U,MATCH(G1313,[1]怪物表!$A:$A,0),1)*S1313/U1313,0)*AC1313</f>
        <v>0</v>
      </c>
      <c r="AC1313" s="77">
        <f t="shared" si="176"/>
        <v>30</v>
      </c>
      <c r="AD1313" s="77">
        <f>IFERROR(INDEX([1]怪物表!$J:$J,MATCH(G1313,[1]怪物表!$A:$A,0),1),0)*AE1313</f>
        <v>60</v>
      </c>
      <c r="AE1313" s="77">
        <f t="shared" si="177"/>
        <v>60</v>
      </c>
    </row>
    <row r="1314" spans="1:31" x14ac:dyDescent="0.45">
      <c r="A1314" s="4"/>
      <c r="B1314" s="7">
        <v>3992060</v>
      </c>
      <c r="C1314" s="6" t="s">
        <v>214</v>
      </c>
      <c r="D1314" s="4" t="s">
        <v>124</v>
      </c>
      <c r="E1314" s="7">
        <v>60</v>
      </c>
      <c r="F1314" s="4" t="s">
        <v>201</v>
      </c>
      <c r="G1314" s="4">
        <f>IF(I1314="",SUMIFS([1]怪物表!$A:$A,[1]怪物表!$B:$B,C1314,[1]怪物表!$C:$C,D1314),"")</f>
        <v>1399203</v>
      </c>
      <c r="H1314" s="8" t="str">
        <f>IF(G1314="","",INDEX([1]怪物表!$C:$C,MATCH(G1314,[1]怪物表!$A:$A,0)))</f>
        <v>鹰</v>
      </c>
      <c r="I1314" s="4"/>
      <c r="J1314" s="4" t="str">
        <f>IF(I1314="","",INDEX([1]怪物阵型表!$B:$B,MATCH(I1314,[1]怪物阵型表!$A:$A,0)))</f>
        <v/>
      </c>
      <c r="K1314" s="4"/>
      <c r="L1314" s="4"/>
      <c r="M1314" s="4"/>
      <c r="N1314" s="4"/>
      <c r="O1314" s="4" t="str">
        <f>IF(N1314="","",INDEX([2]物品表!$B:$B,MATCH(N1314,[2]物品表!$A:$A,0)))</f>
        <v/>
      </c>
      <c r="P1314" s="4"/>
      <c r="Q1314" s="7" t="s">
        <v>31</v>
      </c>
      <c r="R1314" s="7" t="s">
        <v>29</v>
      </c>
      <c r="S1314" s="9">
        <f>INDEX('#怪物刷新配置索引'!$E:$E,MATCH(E1314&amp;"-"&amp;F1314,'#怪物刷新配置索引'!$D:$D,0),1)</f>
        <v>4</v>
      </c>
      <c r="T1314" s="4"/>
      <c r="U1314" s="9">
        <f>INDEX('#怪物刷新配置索引'!$F:$F,MATCH(E1314&amp;"-"&amp;F1314,'#怪物刷新配置索引'!$D:$D,0),1)</f>
        <v>2</v>
      </c>
      <c r="V1314" s="4" t="str">
        <f t="shared" si="183"/>
        <v/>
      </c>
      <c r="W1314" s="4"/>
      <c r="X1314" s="4"/>
      <c r="Y1314" s="4"/>
      <c r="Z1314" s="28"/>
      <c r="AA1314" s="77">
        <f>COUNTIF([3]经验升级表!$C:$C,"&lt;="&amp;SUMIFS($AB$4:AB1314,$C$4:C1314,C1314))</f>
        <v>0</v>
      </c>
      <c r="AB1314" s="77">
        <f>IFERROR(INDEX([1]怪物表!$U:$U,MATCH(G1314,[1]怪物表!$A:$A,0),1)*S1314/U1314,0)*AC1314</f>
        <v>0</v>
      </c>
      <c r="AC1314" s="77">
        <f t="shared" si="176"/>
        <v>30</v>
      </c>
      <c r="AD1314" s="77">
        <f>IFERROR(INDEX([1]怪物表!$J:$J,MATCH(G1314,[1]怪物表!$A:$A,0),1),0)*AE1314</f>
        <v>60</v>
      </c>
      <c r="AE1314" s="77">
        <f t="shared" si="177"/>
        <v>60</v>
      </c>
    </row>
    <row r="1315" spans="1:31" s="46" customFormat="1" x14ac:dyDescent="0.45">
      <c r="A1315" s="20"/>
      <c r="B1315" s="21">
        <v>3992061</v>
      </c>
      <c r="C1315" s="22" t="s">
        <v>214</v>
      </c>
      <c r="D1315" s="20" t="s">
        <v>139</v>
      </c>
      <c r="E1315" s="21"/>
      <c r="F1315" s="20">
        <v>420</v>
      </c>
      <c r="G1315" s="20">
        <f>IF(I1315="",SUMIFS([1]怪物表!$A:$A,[1]怪物表!$B:$B,C1315,[1]怪物表!$C:$C,D1315),"")</f>
        <v>1399210</v>
      </c>
      <c r="H1315" s="23" t="str">
        <f>IF(G1315="","",INDEX([1]怪物表!$C:$C,MATCH(G1315,[1]怪物表!$A:$A,0)))</f>
        <v>斗兽场监管员</v>
      </c>
      <c r="I1315" s="20" t="s">
        <v>54</v>
      </c>
      <c r="J1315" s="20" t="str">
        <f>IF(I1315="","",INDEX([1]怪物阵型表!$B:$B,MATCH(I1315,[1]怪物阵型表!$A:$A,0)))</f>
        <v/>
      </c>
      <c r="K1315" s="20"/>
      <c r="L1315" s="20"/>
      <c r="M1315" s="20"/>
      <c r="N1315" s="20"/>
      <c r="O1315" s="20" t="str">
        <f>IF(N1315="","",INDEX([2]物品表!$B:$B,MATCH(N1315,[2]物品表!$A:$A,0)))</f>
        <v/>
      </c>
      <c r="P1315" s="20"/>
      <c r="Q1315" s="21" t="s">
        <v>120</v>
      </c>
      <c r="R1315" s="21" t="s">
        <v>29</v>
      </c>
      <c r="S1315" s="24">
        <v>1</v>
      </c>
      <c r="T1315" s="20"/>
      <c r="U1315" s="24">
        <v>0</v>
      </c>
      <c r="V1315" s="20" t="str">
        <f>IF(W1315=1,"TID_Survivor_Notice_Occur_2",IF(W1315=2,"TID_Survivor_Notice_Occur_1",""))</f>
        <v/>
      </c>
      <c r="W1315" s="20"/>
      <c r="X1315" s="20"/>
      <c r="Y1315" s="20"/>
      <c r="Z1315" s="79"/>
      <c r="AA1315" s="79">
        <f>COUNTIF([3]经验升级表!$C:$C,"&lt;="&amp;SUMIFS($AB$4:AB1315,$C$4:C1315,C1315))</f>
        <v>0</v>
      </c>
      <c r="AB1315" s="79">
        <f>IFERROR(INDEX([1]怪物表!$U:$U,MATCH(G1315,[1]怪物表!$A:$A,0),1)*S1315/U1315,0)*AC1315</f>
        <v>0</v>
      </c>
      <c r="AC1315" s="79">
        <f>IFERROR(INDEX(_xlfn.TEXTSPLIT(F1315,"-"),1,2)-INDEX(_xlfn.TEXTSPLIT(F1315,"-"),1,1),1)</f>
        <v>1</v>
      </c>
      <c r="AD1315" s="79">
        <f>IFERROR(INDEX([1]怪物表!$J:$J,MATCH(G1315,[1]怪物表!$A:$A,0),1),0)*AE1315</f>
        <v>0</v>
      </c>
      <c r="AE1315" s="79">
        <f>IFERROR(ROUNDUP(AC1315*S1315/U1315,),0)</f>
        <v>0</v>
      </c>
    </row>
    <row r="1316" spans="1:31" x14ac:dyDescent="0.45">
      <c r="A1316" s="4"/>
      <c r="B1316" s="7">
        <v>3992062</v>
      </c>
      <c r="C1316" s="6" t="s">
        <v>214</v>
      </c>
      <c r="D1316" s="4"/>
      <c r="E1316" s="7"/>
      <c r="F1316" s="4">
        <v>420</v>
      </c>
      <c r="G1316" s="4" t="str">
        <f>IF(I1316="",SUMIFS([1]怪物表!$A:$A,[1]怪物表!$B:$B,C1316,[1]怪物表!$C:$C,D1316),"")</f>
        <v/>
      </c>
      <c r="H1316" s="8" t="str">
        <f>IF(G1316="","",INDEX([1]怪物表!$C:$C,MATCH(G1316,[1]怪物表!$A:$A,0)))</f>
        <v/>
      </c>
      <c r="I1316" s="4">
        <v>399203</v>
      </c>
      <c r="J1316" s="4" t="str">
        <f>IF(I1316="","",INDEX([1]怪物阵型表!$B:$B,MATCH(I1316,[1]怪物阵型表!$A:$A,0)))</f>
        <v>直线防御阵型</v>
      </c>
      <c r="K1316" s="4"/>
      <c r="L1316" s="4"/>
      <c r="M1316" s="4"/>
      <c r="N1316" s="4"/>
      <c r="O1316" s="4" t="str">
        <f>IF(N1316="","",INDEX([2]物品表!$B:$B,MATCH(N1316,[2]物品表!$A:$A,0)))</f>
        <v/>
      </c>
      <c r="P1316" s="4"/>
      <c r="Q1316" s="7" t="s">
        <v>109</v>
      </c>
      <c r="R1316" s="7" t="s">
        <v>29</v>
      </c>
      <c r="S1316" s="9">
        <v>1</v>
      </c>
      <c r="T1316" s="4"/>
      <c r="U1316" s="9">
        <v>0</v>
      </c>
      <c r="V1316" s="4" t="str">
        <f t="shared" si="183"/>
        <v>TID_Survivor_Notice_Occur_2</v>
      </c>
      <c r="W1316" s="4">
        <v>1</v>
      </c>
      <c r="X1316" s="4"/>
      <c r="Y1316" s="4"/>
      <c r="Z1316" s="28"/>
      <c r="AA1316" s="77">
        <f>COUNTIF([3]经验升级表!$C:$C,"&lt;="&amp;SUMIFS($AB$4:AB1316,$C$4:C1316,C1316))</f>
        <v>0</v>
      </c>
      <c r="AB1316" s="77">
        <f>IFERROR(INDEX([1]怪物表!$U:$U,MATCH(G1316,[1]怪物表!$A:$A,0),1)*S1316/U1316,0)*AC1316</f>
        <v>0</v>
      </c>
      <c r="AC1316" s="77">
        <f t="shared" si="176"/>
        <v>1</v>
      </c>
      <c r="AD1316" s="77">
        <f>IFERROR(INDEX([1]怪物表!$J:$J,MATCH(G1316,[1]怪物表!$A:$A,0),1),0)*AE1316</f>
        <v>0</v>
      </c>
      <c r="AE1316" s="77">
        <f t="shared" si="177"/>
        <v>0</v>
      </c>
    </row>
    <row r="1317" spans="1:31" x14ac:dyDescent="0.45">
      <c r="A1317" s="4"/>
      <c r="B1317" s="7">
        <v>3992063</v>
      </c>
      <c r="C1317" s="6" t="s">
        <v>214</v>
      </c>
      <c r="D1317" s="4"/>
      <c r="E1317" s="7"/>
      <c r="F1317" s="4">
        <v>420</v>
      </c>
      <c r="G1317" s="4" t="str">
        <f>IF(I1317="",SUMIFS([1]怪物表!$A:$A,[1]怪物表!$B:$B,C1317,[1]怪物表!$C:$C,D1317),"")</f>
        <v/>
      </c>
      <c r="H1317" s="8" t="str">
        <f>IF(G1317="","",INDEX([1]怪物表!$C:$C,MATCH(G1317,[1]怪物表!$A:$A,0)))</f>
        <v/>
      </c>
      <c r="I1317" s="4">
        <v>399204</v>
      </c>
      <c r="J1317" s="4" t="str">
        <f>IF(I1317="","",INDEX([1]怪物阵型表!$B:$B,MATCH(I1317,[1]怪物阵型表!$A:$A,0)))</f>
        <v>直线防御阵型</v>
      </c>
      <c r="K1317" s="4"/>
      <c r="L1317" s="4"/>
      <c r="M1317" s="4"/>
      <c r="N1317" s="4"/>
      <c r="O1317" s="4" t="str">
        <f>IF(N1317="","",INDEX([2]物品表!$B:$B,MATCH(N1317,[2]物品表!$A:$A,0)))</f>
        <v/>
      </c>
      <c r="P1317" s="4"/>
      <c r="Q1317" s="7" t="s">
        <v>109</v>
      </c>
      <c r="R1317" s="7" t="s">
        <v>29</v>
      </c>
      <c r="S1317" s="9">
        <v>1</v>
      </c>
      <c r="T1317" s="4"/>
      <c r="U1317" s="9">
        <v>0</v>
      </c>
      <c r="V1317" s="4" t="str">
        <f t="shared" si="183"/>
        <v/>
      </c>
      <c r="W1317" s="4"/>
      <c r="X1317" s="4"/>
      <c r="Y1317" s="4"/>
      <c r="Z1317" s="28"/>
      <c r="AA1317" s="77">
        <f>COUNTIF([3]经验升级表!$C:$C,"&lt;="&amp;SUMIFS($AB$4:AB1317,$C$4:C1317,C1317))</f>
        <v>0</v>
      </c>
      <c r="AB1317" s="77">
        <f>IFERROR(INDEX([1]怪物表!$U:$U,MATCH(G1317,[1]怪物表!$A:$A,0),1)*S1317/U1317,0)*AC1317</f>
        <v>0</v>
      </c>
      <c r="AC1317" s="77">
        <f t="shared" si="176"/>
        <v>1</v>
      </c>
      <c r="AD1317" s="77">
        <f>IFERROR(INDEX([1]怪物表!$J:$J,MATCH(G1317,[1]怪物表!$A:$A,0),1),0)*AE1317</f>
        <v>0</v>
      </c>
      <c r="AE1317" s="77">
        <f t="shared" si="177"/>
        <v>0</v>
      </c>
    </row>
    <row r="1318" spans="1:31" x14ac:dyDescent="0.45">
      <c r="A1318" s="4"/>
      <c r="B1318" s="7">
        <v>3992064</v>
      </c>
      <c r="C1318" s="6" t="s">
        <v>214</v>
      </c>
      <c r="D1318" s="4"/>
      <c r="E1318" s="7"/>
      <c r="F1318" s="4">
        <v>420</v>
      </c>
      <c r="G1318" s="4"/>
      <c r="H1318" s="8"/>
      <c r="I1318" s="4"/>
      <c r="J1318" s="4" t="str">
        <f>IF(I1318="","",INDEX([1]怪物阵型表!$B:$B,MATCH(I1318,[1]怪物阵型表!$A:$A,0)))</f>
        <v/>
      </c>
      <c r="K1318" s="4">
        <v>399210</v>
      </c>
      <c r="L1318" s="25" t="str" cm="1">
        <f t="array" ref="L1318">INDEX(怪物链表!A:C,MATCH(怪物刷新表!K1318&amp;C1318,怪物链表!A:A&amp;怪物链表!C:C,),2)</f>
        <v>平滑_中级_100</v>
      </c>
      <c r="M1318" s="4" t="str" cm="1">
        <f t="array" ref="M1318">INDEX(怪物链表!A:D,MATCH(怪物刷新表!L1318&amp;K1318,怪物链表!B:B&amp;怪物链表!A:A,),4)</f>
        <v>420-450</v>
      </c>
      <c r="N1318" s="4"/>
      <c r="O1318" s="4" t="str">
        <f>IF(N1318="","",INDEX([2]物品表!$B:$B,MATCH(N1318,[2]物品表!$A:$A,0)))</f>
        <v/>
      </c>
      <c r="P1318" s="4"/>
      <c r="Q1318" s="7" t="s">
        <v>120</v>
      </c>
      <c r="R1318" s="7" t="s">
        <v>29</v>
      </c>
      <c r="S1318" s="9">
        <v>1</v>
      </c>
      <c r="T1318" s="4"/>
      <c r="U1318" s="9">
        <v>0</v>
      </c>
      <c r="V1318" s="4" t="str">
        <f t="shared" si="183"/>
        <v/>
      </c>
      <c r="W1318" s="4"/>
      <c r="X1318" s="4"/>
      <c r="Y1318" s="4"/>
      <c r="Z1318" s="28"/>
      <c r="AA1318" s="77">
        <f>COUNTIF([3]经验升级表!$C:$C,"&lt;="&amp;SUMIFS($AB$4:AB1318,$C$4:C1318,C1318))</f>
        <v>0</v>
      </c>
      <c r="AB1318" s="77">
        <f>IFERROR(INDEX([1]怪物表!$U:$U,MATCH(G1318,[1]怪物表!$A:$A,0),1)*S1318/U1318,0)*AC1318</f>
        <v>0</v>
      </c>
      <c r="AC1318" s="77">
        <f t="shared" si="176"/>
        <v>1</v>
      </c>
      <c r="AD1318" s="77">
        <f>IFERROR(INDEX([1]怪物表!$J:$J,MATCH(G1318,[1]怪物表!$A:$A,0),1),0)*AE1318</f>
        <v>0</v>
      </c>
      <c r="AE1318" s="77">
        <f t="shared" si="177"/>
        <v>0</v>
      </c>
    </row>
    <row r="1319" spans="1:31" x14ac:dyDescent="0.45">
      <c r="A1319" s="4"/>
      <c r="B1319" s="7">
        <v>3992065</v>
      </c>
      <c r="C1319" s="6" t="s">
        <v>214</v>
      </c>
      <c r="D1319" s="4"/>
      <c r="E1319" s="7"/>
      <c r="F1319" s="4">
        <v>420</v>
      </c>
      <c r="G1319" s="4"/>
      <c r="H1319" s="8"/>
      <c r="I1319" s="4"/>
      <c r="J1319" s="4" t="str">
        <f>IF(I1319="","",INDEX([1]怪物阵型表!$B:$B,MATCH(I1319,[1]怪物阵型表!$A:$A,0)))</f>
        <v/>
      </c>
      <c r="K1319" s="4">
        <v>399211</v>
      </c>
      <c r="L1319" s="25" t="str" cm="1">
        <f t="array" ref="L1319">INDEX(怪物链表!A:C,MATCH(怪物刷新表!K1319&amp;C1319,怪物链表!A:A&amp;怪物链表!C:C,),2)</f>
        <v>平滑_中级_50</v>
      </c>
      <c r="M1319" s="4" t="str" cm="1">
        <f t="array" ref="M1319">INDEX(怪物链表!A:D,MATCH(怪物刷新表!L1319&amp;K1319,怪物链表!B:B&amp;怪物链表!A:A,),4)</f>
        <v>420-450</v>
      </c>
      <c r="N1319" s="4"/>
      <c r="O1319" s="4" t="str">
        <f>IF(N1319="","",INDEX([2]物品表!$B:$B,MATCH(N1319,[2]物品表!$A:$A,0)))</f>
        <v/>
      </c>
      <c r="P1319" s="4"/>
      <c r="Q1319" s="7" t="s">
        <v>120</v>
      </c>
      <c r="R1319" s="7" t="s">
        <v>29</v>
      </c>
      <c r="S1319" s="9">
        <v>1</v>
      </c>
      <c r="T1319" s="4"/>
      <c r="U1319" s="9">
        <v>0</v>
      </c>
      <c r="V1319" s="4" t="str">
        <f t="shared" si="183"/>
        <v/>
      </c>
      <c r="W1319" s="4"/>
      <c r="X1319" s="4"/>
      <c r="Y1319" s="4"/>
      <c r="Z1319" s="28"/>
      <c r="AA1319" s="77">
        <f>COUNTIF([3]经验升级表!$C:$C,"&lt;="&amp;SUMIFS($AB$4:AB1319,$C$4:C1319,C1319))</f>
        <v>0</v>
      </c>
      <c r="AB1319" s="77">
        <f>IFERROR(INDEX([1]怪物表!$U:$U,MATCH(G1319,[1]怪物表!$A:$A,0),1)*S1319/U1319,0)*AC1319</f>
        <v>0</v>
      </c>
      <c r="AC1319" s="77">
        <f t="shared" si="176"/>
        <v>1</v>
      </c>
      <c r="AD1319" s="77">
        <f>IFERROR(INDEX([1]怪物表!$J:$J,MATCH(G1319,[1]怪物表!$A:$A,0),1),0)*AE1319</f>
        <v>0</v>
      </c>
      <c r="AE1319" s="77">
        <f t="shared" si="177"/>
        <v>0</v>
      </c>
    </row>
    <row r="1320" spans="1:31" x14ac:dyDescent="0.45">
      <c r="A1320" s="4"/>
      <c r="B1320" s="7">
        <v>3992066</v>
      </c>
      <c r="C1320" s="6" t="s">
        <v>214</v>
      </c>
      <c r="D1320" s="4" t="s">
        <v>137</v>
      </c>
      <c r="E1320" s="7">
        <v>60</v>
      </c>
      <c r="F1320" s="4" t="s">
        <v>202</v>
      </c>
      <c r="G1320" s="4">
        <f>IF(I1320="",SUMIFS([1]怪物表!$A:$A,[1]怪物表!$B:$B,C1320,[1]怪物表!$C:$C,D1320),"")</f>
        <v>1399207</v>
      </c>
      <c r="H1320" s="8" t="str">
        <f>IF(G1320="","",INDEX([1]怪物表!$C:$C,MATCH(G1320,[1]怪物表!$A:$A,0)))</f>
        <v>鳄鱼</v>
      </c>
      <c r="I1320" s="4"/>
      <c r="J1320" s="4" t="str">
        <f>IF(I1320="","",INDEX([1]怪物阵型表!$B:$B,MATCH(I1320,[1]怪物阵型表!$A:$A,0)))</f>
        <v/>
      </c>
      <c r="K1320" s="4"/>
      <c r="L1320" s="4"/>
      <c r="M1320" s="4"/>
      <c r="N1320" s="4"/>
      <c r="O1320" s="4" t="str">
        <f>IF(N1320="","",INDEX([2]物品表!$B:$B,MATCH(N1320,[2]物品表!$A:$A,0)))</f>
        <v/>
      </c>
      <c r="P1320" s="4"/>
      <c r="Q1320" s="7" t="s">
        <v>31</v>
      </c>
      <c r="R1320" s="7" t="s">
        <v>29</v>
      </c>
      <c r="S1320" s="9">
        <f>INDEX('#怪物刷新配置索引'!$E:$E,MATCH(E1320&amp;"-"&amp;F1320,'#怪物刷新配置索引'!$D:$D,0),1)</f>
        <v>4</v>
      </c>
      <c r="T1320" s="4"/>
      <c r="U1320" s="9">
        <f>INDEX('#怪物刷新配置索引'!$F:$F,MATCH(E1320&amp;"-"&amp;F1320,'#怪物刷新配置索引'!$D:$D,0),1)</f>
        <v>2</v>
      </c>
      <c r="V1320" s="4" t="str">
        <f t="shared" si="183"/>
        <v/>
      </c>
      <c r="W1320" s="4"/>
      <c r="X1320" s="4"/>
      <c r="Y1320" s="4"/>
      <c r="Z1320" s="28"/>
      <c r="AA1320" s="77">
        <f>COUNTIF([3]经验升级表!$C:$C,"&lt;="&amp;SUMIFS($AB$4:AB1320,$C$4:C1320,C1320))</f>
        <v>0</v>
      </c>
      <c r="AB1320" s="77">
        <f>IFERROR(INDEX([1]怪物表!$U:$U,MATCH(G1320,[1]怪物表!$A:$A,0),1)*S1320/U1320,0)*AC1320</f>
        <v>0</v>
      </c>
      <c r="AC1320" s="77">
        <f t="shared" si="176"/>
        <v>30</v>
      </c>
      <c r="AD1320" s="77">
        <f>IFERROR(INDEX([1]怪物表!$J:$J,MATCH(G1320,[1]怪物表!$A:$A,0),1),0)*AE1320</f>
        <v>60</v>
      </c>
      <c r="AE1320" s="77">
        <f t="shared" si="177"/>
        <v>60</v>
      </c>
    </row>
    <row r="1321" spans="1:31" x14ac:dyDescent="0.45">
      <c r="A1321" s="4"/>
      <c r="B1321" s="7">
        <v>3992067</v>
      </c>
      <c r="C1321" s="6" t="s">
        <v>214</v>
      </c>
      <c r="D1321" s="4" t="s">
        <v>137</v>
      </c>
      <c r="E1321" s="7">
        <v>60</v>
      </c>
      <c r="F1321" s="4" t="s">
        <v>202</v>
      </c>
      <c r="G1321" s="4">
        <f>IF(I1321="",SUMIFS([1]怪物表!$A:$A,[1]怪物表!$B:$B,C1321,[1]怪物表!$C:$C,D1321),"")</f>
        <v>1399207</v>
      </c>
      <c r="H1321" s="8" t="str">
        <f>IF(G1321="","",INDEX([1]怪物表!$C:$C,MATCH(G1321,[1]怪物表!$A:$A,0)))</f>
        <v>鳄鱼</v>
      </c>
      <c r="I1321" s="4"/>
      <c r="J1321" s="4" t="str">
        <f>IF(I1321="","",INDEX([1]怪物阵型表!$B:$B,MATCH(I1321,[1]怪物阵型表!$A:$A,0)))</f>
        <v/>
      </c>
      <c r="K1321" s="4"/>
      <c r="L1321" s="4"/>
      <c r="M1321" s="4"/>
      <c r="N1321" s="4"/>
      <c r="O1321" s="4" t="str">
        <f>IF(N1321="","",INDEX([2]物品表!$B:$B,MATCH(N1321,[2]物品表!$A:$A,0)))</f>
        <v/>
      </c>
      <c r="P1321" s="4"/>
      <c r="Q1321" s="7" t="s">
        <v>31</v>
      </c>
      <c r="R1321" s="7" t="s">
        <v>29</v>
      </c>
      <c r="S1321" s="9">
        <f>INDEX('#怪物刷新配置索引'!$E:$E,MATCH(E1321&amp;"-"&amp;F1321,'#怪物刷新配置索引'!$D:$D,0),1)</f>
        <v>4</v>
      </c>
      <c r="T1321" s="4"/>
      <c r="U1321" s="9">
        <f>INDEX('#怪物刷新配置索引'!$F:$F,MATCH(E1321&amp;"-"&amp;F1321,'#怪物刷新配置索引'!$D:$D,0),1)</f>
        <v>2</v>
      </c>
      <c r="V1321" s="4" t="str">
        <f t="shared" si="183"/>
        <v/>
      </c>
      <c r="W1321" s="4"/>
      <c r="X1321" s="4"/>
      <c r="Y1321" s="4"/>
      <c r="Z1321" s="28"/>
      <c r="AA1321" s="77">
        <f>COUNTIF([3]经验升级表!$C:$C,"&lt;="&amp;SUMIFS($AB$4:AB1321,$C$4:C1321,C1321))</f>
        <v>0</v>
      </c>
      <c r="AB1321" s="77">
        <f>IFERROR(INDEX([1]怪物表!$U:$U,MATCH(G1321,[1]怪物表!$A:$A,0),1)*S1321/U1321,0)*AC1321</f>
        <v>0</v>
      </c>
      <c r="AC1321" s="77">
        <f t="shared" si="176"/>
        <v>30</v>
      </c>
      <c r="AD1321" s="77">
        <f>IFERROR(INDEX([1]怪物表!$J:$J,MATCH(G1321,[1]怪物表!$A:$A,0),1),0)*AE1321</f>
        <v>60</v>
      </c>
      <c r="AE1321" s="77">
        <f t="shared" si="177"/>
        <v>60</v>
      </c>
    </row>
    <row r="1322" spans="1:31" x14ac:dyDescent="0.45">
      <c r="A1322" s="4"/>
      <c r="B1322" s="7">
        <v>3992068</v>
      </c>
      <c r="C1322" s="6" t="s">
        <v>214</v>
      </c>
      <c r="D1322" s="4" t="s">
        <v>123</v>
      </c>
      <c r="E1322" s="4">
        <v>20</v>
      </c>
      <c r="F1322" s="4" t="s">
        <v>202</v>
      </c>
      <c r="G1322" s="4">
        <f>IF(I1322="",SUMIFS([1]怪物表!$A:$A,[1]怪物表!$B:$B,C1322,[1]怪物表!$C:$C,D1322),"")</f>
        <v>1399205</v>
      </c>
      <c r="H1322" s="8" t="str">
        <f>IF(G1322="","",INDEX([1]怪物表!$C:$C,MATCH(G1322,[1]怪物表!$A:$A,0)))</f>
        <v>弓兵1</v>
      </c>
      <c r="I1322" s="4"/>
      <c r="J1322" s="4" t="str">
        <f>IF(I1322="","",INDEX([1]怪物阵型表!$B:$B,MATCH(I1322,[1]怪物阵型表!$A:$A,0)))</f>
        <v/>
      </c>
      <c r="K1322" s="4"/>
      <c r="L1322" s="4"/>
      <c r="M1322" s="4"/>
      <c r="N1322" s="4"/>
      <c r="O1322" s="4" t="str">
        <f>IF(N1322="","",INDEX([2]物品表!$B:$B,MATCH(N1322,[2]物品表!$A:$A,0)))</f>
        <v/>
      </c>
      <c r="P1322" s="4"/>
      <c r="Q1322" s="7" t="s">
        <v>31</v>
      </c>
      <c r="R1322" s="7" t="s">
        <v>29</v>
      </c>
      <c r="S1322" s="9">
        <f>INDEX('#怪物刷新配置索引'!$E:$E,MATCH(E1322&amp;"-"&amp;F1322,'#怪物刷新配置索引'!$D:$D,0),1)</f>
        <v>4</v>
      </c>
      <c r="T1322" s="4"/>
      <c r="U1322" s="9">
        <f>INDEX('#怪物刷新配置索引'!$F:$F,MATCH(E1322&amp;"-"&amp;F1322,'#怪物刷新配置索引'!$D:$D,0),1)</f>
        <v>6</v>
      </c>
      <c r="V1322" s="4" t="str">
        <f t="shared" si="183"/>
        <v/>
      </c>
      <c r="W1322" s="4"/>
      <c r="X1322" s="4"/>
      <c r="Y1322" s="4"/>
      <c r="Z1322" s="28"/>
      <c r="AA1322" s="77">
        <f>COUNTIF([3]经验升级表!$C:$C,"&lt;="&amp;SUMIFS($AB$4:AB1322,$C$4:C1322,C1322))</f>
        <v>0</v>
      </c>
      <c r="AB1322" s="77">
        <f>IFERROR(INDEX([1]怪物表!$U:$U,MATCH(G1322,[1]怪物表!$A:$A,0),1)*S1322/U1322,0)*AC1322</f>
        <v>0</v>
      </c>
      <c r="AC1322" s="77">
        <f t="shared" si="176"/>
        <v>30</v>
      </c>
      <c r="AD1322" s="77">
        <f>IFERROR(INDEX([1]怪物表!$J:$J,MATCH(G1322,[1]怪物表!$A:$A,0),1),0)*AE1322</f>
        <v>20</v>
      </c>
      <c r="AE1322" s="77">
        <f t="shared" si="177"/>
        <v>20</v>
      </c>
    </row>
    <row r="1323" spans="1:31" x14ac:dyDescent="0.45">
      <c r="A1323" s="4"/>
      <c r="B1323" s="7">
        <v>3992069</v>
      </c>
      <c r="C1323" s="6" t="s">
        <v>214</v>
      </c>
      <c r="D1323" s="4" t="s">
        <v>122</v>
      </c>
      <c r="E1323" s="4">
        <v>20</v>
      </c>
      <c r="F1323" s="4" t="s">
        <v>203</v>
      </c>
      <c r="G1323" s="4">
        <f>SUMIFS([1]怪物表!$A:$A,[1]怪物表!$B:$B,C1323,[1]怪物表!$C:$C,D1323)</f>
        <v>1399202</v>
      </c>
      <c r="H1323" s="8" t="str">
        <f>IF(G1323="","",INDEX([1]怪物表!$C:$C,MATCH(G1323,[1]怪物表!$A:$A,0)))</f>
        <v>小狼</v>
      </c>
      <c r="I1323" s="4"/>
      <c r="J1323" s="4" t="str">
        <f>IF(I1323="","",INDEX([1]怪物阵型表!$B:$B,MATCH(I1323,[1]怪物阵型表!$A:$A,0)))</f>
        <v/>
      </c>
      <c r="K1323" s="4"/>
      <c r="L1323" s="4"/>
      <c r="M1323" s="4"/>
      <c r="N1323" s="4"/>
      <c r="O1323" s="4" t="str">
        <f>IF(N1323="","",INDEX([2]物品表!$B:$B,MATCH(N1323,[2]物品表!$A:$A,0)))</f>
        <v/>
      </c>
      <c r="P1323" s="4"/>
      <c r="Q1323" s="7" t="s">
        <v>31</v>
      </c>
      <c r="R1323" s="7" t="s">
        <v>29</v>
      </c>
      <c r="S1323" s="9">
        <f>INDEX('#怪物刷新配置索引'!$E:$E,MATCH(E1323&amp;"-"&amp;F1323,'#怪物刷新配置索引'!$D:$D,0),1)</f>
        <v>4</v>
      </c>
      <c r="T1323" s="4"/>
      <c r="U1323" s="9">
        <f>INDEX('#怪物刷新配置索引'!$F:$F,MATCH(E1323&amp;"-"&amp;F1323,'#怪物刷新配置索引'!$D:$D,0),1)</f>
        <v>6</v>
      </c>
      <c r="V1323" s="4" t="str">
        <f t="shared" ref="V1323:V1336" si="184">IF(W1323=1,"TID_Survivor_Notice_Occur_2",IF(W1323=2,"TID_Survivor_Notice_Occur_1",""))</f>
        <v/>
      </c>
      <c r="W1323" s="4"/>
      <c r="X1323" s="4"/>
      <c r="Y1323" s="4"/>
      <c r="Z1323" s="28"/>
      <c r="AA1323" s="77">
        <f>COUNTIF([3]经验升级表!$C:$C,"&lt;="&amp;SUMIFS($AB$4:AB1323,$C$4:C1323,C1323))</f>
        <v>0</v>
      </c>
      <c r="AB1323" s="77">
        <f>IFERROR(INDEX([1]怪物表!$U:$U,MATCH(G1323,[1]怪物表!$A:$A,0),1)*S1323/U1323,0)*AC1323</f>
        <v>0</v>
      </c>
      <c r="AC1323" s="77">
        <f t="shared" si="176"/>
        <v>30</v>
      </c>
      <c r="AD1323" s="77">
        <f>IFERROR(INDEX([1]怪物表!$J:$J,MATCH(G1323,[1]怪物表!$A:$A,0),1),0)*AE1323</f>
        <v>20</v>
      </c>
      <c r="AE1323" s="77">
        <f t="shared" si="177"/>
        <v>20</v>
      </c>
    </row>
    <row r="1324" spans="1:31" x14ac:dyDescent="0.45">
      <c r="A1324" s="4"/>
      <c r="B1324" s="7">
        <v>3992070</v>
      </c>
      <c r="C1324" s="6" t="s">
        <v>214</v>
      </c>
      <c r="D1324" s="4" t="s">
        <v>122</v>
      </c>
      <c r="E1324" s="4">
        <v>20</v>
      </c>
      <c r="F1324" s="4" t="s">
        <v>203</v>
      </c>
      <c r="G1324" s="4">
        <f>SUMIFS([1]怪物表!$A:$A,[1]怪物表!$B:$B,C1324,[1]怪物表!$C:$C,D1324)</f>
        <v>1399202</v>
      </c>
      <c r="H1324" s="8" t="str">
        <f>IF(G1324="","",INDEX([1]怪物表!$C:$C,MATCH(G1324,[1]怪物表!$A:$A,0)))</f>
        <v>小狼</v>
      </c>
      <c r="I1324" s="4"/>
      <c r="J1324" s="4" t="str">
        <f>IF(I1324="","",INDEX([1]怪物阵型表!$B:$B,MATCH(I1324,[1]怪物阵型表!$A:$A,0)))</f>
        <v/>
      </c>
      <c r="K1324" s="4"/>
      <c r="L1324" s="4"/>
      <c r="M1324" s="4"/>
      <c r="N1324" s="4"/>
      <c r="O1324" s="4" t="str">
        <f>IF(N1324="","",INDEX([2]物品表!$B:$B,MATCH(N1324,[2]物品表!$A:$A,0)))</f>
        <v/>
      </c>
      <c r="P1324" s="4"/>
      <c r="Q1324" s="7" t="s">
        <v>31</v>
      </c>
      <c r="R1324" s="7" t="s">
        <v>29</v>
      </c>
      <c r="S1324" s="9">
        <f>INDEX('#怪物刷新配置索引'!$E:$E,MATCH(E1324&amp;"-"&amp;F1324,'#怪物刷新配置索引'!$D:$D,0),1)</f>
        <v>4</v>
      </c>
      <c r="T1324" s="4"/>
      <c r="U1324" s="9">
        <f>INDEX('#怪物刷新配置索引'!$F:$F,MATCH(E1324&amp;"-"&amp;F1324,'#怪物刷新配置索引'!$D:$D,0),1)</f>
        <v>6</v>
      </c>
      <c r="V1324" s="4" t="str">
        <f t="shared" si="184"/>
        <v/>
      </c>
      <c r="W1324" s="4"/>
      <c r="X1324" s="4"/>
      <c r="Y1324" s="4"/>
      <c r="Z1324" s="28"/>
      <c r="AA1324" s="77">
        <f>COUNTIF([3]经验升级表!$C:$C,"&lt;="&amp;SUMIFS($AB$4:AB1324,$C$4:C1324,C1324))</f>
        <v>0</v>
      </c>
      <c r="AB1324" s="77">
        <f>IFERROR(INDEX([1]怪物表!$U:$U,MATCH(G1324,[1]怪物表!$A:$A,0),1)*S1324/U1324,0)*AC1324</f>
        <v>0</v>
      </c>
      <c r="AC1324" s="77">
        <f t="shared" si="176"/>
        <v>30</v>
      </c>
      <c r="AD1324" s="77">
        <f>IFERROR(INDEX([1]怪物表!$J:$J,MATCH(G1324,[1]怪物表!$A:$A,0),1),0)*AE1324</f>
        <v>20</v>
      </c>
      <c r="AE1324" s="77">
        <f t="shared" si="177"/>
        <v>20</v>
      </c>
    </row>
    <row r="1325" spans="1:31" s="47" customFormat="1" x14ac:dyDescent="0.45">
      <c r="A1325" s="81"/>
      <c r="B1325" s="82">
        <v>3992071</v>
      </c>
      <c r="C1325" s="83" t="s">
        <v>214</v>
      </c>
      <c r="D1325" s="81" t="s">
        <v>132</v>
      </c>
      <c r="E1325" s="82"/>
      <c r="F1325" s="81">
        <v>480</v>
      </c>
      <c r="G1325" s="81">
        <f>IF(I1325="",SUMIFS([1]怪物表!$A:$A,[1]怪物表!$B:$B,C1325,[1]怪物表!$C:$C,D1325),"")</f>
        <v>1399212</v>
      </c>
      <c r="H1325" s="84" t="str">
        <f>IF(G1325="","",INDEX([1]怪物表!$C:$C,MATCH(G1325,[1]怪物表!$A:$A,0)))</f>
        <v>荒漠法师</v>
      </c>
      <c r="I1325" s="81" t="s">
        <v>54</v>
      </c>
      <c r="J1325" s="81" t="str">
        <f>IF(I1325="","",INDEX([1]怪物阵型表!$B:$B,MATCH(I1325,[1]怪物阵型表!$A:$A,0)))</f>
        <v/>
      </c>
      <c r="K1325" s="81"/>
      <c r="L1325" s="81"/>
      <c r="M1325" s="81"/>
      <c r="N1325" s="81"/>
      <c r="O1325" s="81" t="str">
        <f>IF(N1325="","",INDEX([2]物品表!$B:$B,MATCH(N1325,[2]物品表!$A:$A,0)))</f>
        <v/>
      </c>
      <c r="P1325" s="81"/>
      <c r="Q1325" s="82" t="s">
        <v>120</v>
      </c>
      <c r="R1325" s="82" t="s">
        <v>29</v>
      </c>
      <c r="S1325" s="85">
        <v>1</v>
      </c>
      <c r="T1325" s="81"/>
      <c r="U1325" s="85">
        <v>0</v>
      </c>
      <c r="V1325" s="81" t="str">
        <f>IF(W1325=1,"TID_Survivor_Notice_Occur_2",IF(W1325=2,"TID_Survivor_Notice_Occur_1",""))</f>
        <v>TID_Survivor_Notice_Occur_1</v>
      </c>
      <c r="W1325" s="81">
        <v>2</v>
      </c>
      <c r="X1325" s="81"/>
      <c r="Y1325" s="81"/>
      <c r="Z1325" s="86"/>
      <c r="AA1325" s="86">
        <f>COUNTIF([3]经验升级表!$C:$C,"&lt;="&amp;SUMIFS($AB$4:AB1325,$C$4:C1325,C1325))</f>
        <v>0</v>
      </c>
      <c r="AB1325" s="86">
        <f>IFERROR(INDEX([1]怪物表!$U:$U,MATCH(G1325,[1]怪物表!$A:$A,0),1)*S1325/U1325,0)*AC1325</f>
        <v>0</v>
      </c>
      <c r="AC1325" s="86">
        <f t="shared" si="176"/>
        <v>1</v>
      </c>
      <c r="AD1325" s="86">
        <f>IFERROR(INDEX([1]怪物表!$J:$J,MATCH(G1325,[1]怪物表!$A:$A,0),1),0)*AE1325</f>
        <v>0</v>
      </c>
      <c r="AE1325" s="86">
        <f t="shared" si="177"/>
        <v>0</v>
      </c>
    </row>
    <row r="1326" spans="1:31" x14ac:dyDescent="0.45">
      <c r="A1326" s="4"/>
      <c r="B1326" s="7">
        <v>3992072</v>
      </c>
      <c r="C1326" s="6" t="s">
        <v>214</v>
      </c>
      <c r="D1326" s="4" t="s">
        <v>122</v>
      </c>
      <c r="E1326" s="4">
        <v>20</v>
      </c>
      <c r="F1326" s="4" t="s">
        <v>193</v>
      </c>
      <c r="G1326" s="4">
        <f>SUMIFS([1]怪物表!$A:$A,[1]怪物表!$B:$B,C1326,[1]怪物表!$C:$C,D1326)</f>
        <v>1399202</v>
      </c>
      <c r="H1326" s="8" t="str">
        <f>IF(G1326="","",INDEX([1]怪物表!$C:$C,MATCH(G1326,[1]怪物表!$A:$A,0)))</f>
        <v>小狼</v>
      </c>
      <c r="I1326" s="4"/>
      <c r="J1326" s="4" t="str">
        <f>IF(I1326="","",INDEX([1]怪物阵型表!$B:$B,MATCH(I1326,[1]怪物阵型表!$A:$A,0)))</f>
        <v/>
      </c>
      <c r="K1326" s="4"/>
      <c r="L1326" s="4"/>
      <c r="M1326" s="4"/>
      <c r="N1326" s="4"/>
      <c r="O1326" s="4" t="str">
        <f>IF(N1326="","",INDEX([2]物品表!$B:$B,MATCH(N1326,[2]物品表!$A:$A,0)))</f>
        <v/>
      </c>
      <c r="P1326" s="4"/>
      <c r="Q1326" s="7" t="s">
        <v>31</v>
      </c>
      <c r="R1326" s="7" t="s">
        <v>29</v>
      </c>
      <c r="S1326" s="9">
        <f>INDEX('#怪物刷新配置索引'!$E:$E,MATCH(E1326&amp;"-"&amp;F1326,'#怪物刷新配置索引'!$D:$D,0),1)</f>
        <v>4</v>
      </c>
      <c r="T1326" s="4"/>
      <c r="U1326" s="9">
        <f>INDEX('#怪物刷新配置索引'!$F:$F,MATCH(E1326&amp;"-"&amp;F1326,'#怪物刷新配置索引'!$D:$D,0),1)</f>
        <v>6</v>
      </c>
      <c r="V1326" s="4" t="str">
        <f t="shared" si="184"/>
        <v/>
      </c>
      <c r="W1326" s="4"/>
      <c r="X1326" s="7"/>
      <c r="Y1326" s="4"/>
      <c r="Z1326" s="28"/>
      <c r="AA1326" s="77">
        <f>COUNTIF([3]经验升级表!$C:$C,"&lt;="&amp;SUMIFS($AB$4:AB1326,$C$4:C1326,C1326))</f>
        <v>0</v>
      </c>
      <c r="AB1326" s="77">
        <f>IFERROR(INDEX([1]怪物表!$U:$U,MATCH(G1326,[1]怪物表!$A:$A,0),1)*S1326/U1326,0)*AC1326</f>
        <v>0</v>
      </c>
      <c r="AC1326" s="77">
        <f t="shared" si="176"/>
        <v>30</v>
      </c>
      <c r="AD1326" s="77">
        <f>IFERROR(INDEX([1]怪物表!$J:$J,MATCH(G1326,[1]怪物表!$A:$A,0),1),0)*AE1326</f>
        <v>20</v>
      </c>
      <c r="AE1326" s="77">
        <f t="shared" si="177"/>
        <v>20</v>
      </c>
    </row>
    <row r="1327" spans="1:31" x14ac:dyDescent="0.45">
      <c r="A1327" s="4"/>
      <c r="B1327" s="7">
        <v>3992073</v>
      </c>
      <c r="C1327" s="6" t="s">
        <v>214</v>
      </c>
      <c r="D1327" s="4" t="s">
        <v>122</v>
      </c>
      <c r="E1327" s="4">
        <v>20</v>
      </c>
      <c r="F1327" s="4" t="s">
        <v>193</v>
      </c>
      <c r="G1327" s="4">
        <f>SUMIFS([1]怪物表!$A:$A,[1]怪物表!$B:$B,C1327,[1]怪物表!$C:$C,D1327)</f>
        <v>1399202</v>
      </c>
      <c r="H1327" s="8" t="str">
        <f>IF(G1327="","",INDEX([1]怪物表!$C:$C,MATCH(G1327,[1]怪物表!$A:$A,0)))</f>
        <v>小狼</v>
      </c>
      <c r="I1327" s="4"/>
      <c r="J1327" s="4" t="str">
        <f>IF(I1327="","",INDEX([1]怪物阵型表!$B:$B,MATCH(I1327,[1]怪物阵型表!$A:$A,0)))</f>
        <v/>
      </c>
      <c r="K1327" s="4"/>
      <c r="L1327" s="4"/>
      <c r="M1327" s="4"/>
      <c r="N1327" s="4"/>
      <c r="O1327" s="4" t="str">
        <f>IF(N1327="","",INDEX([2]物品表!$B:$B,MATCH(N1327,[2]物品表!$A:$A,0)))</f>
        <v/>
      </c>
      <c r="P1327" s="4"/>
      <c r="Q1327" s="7" t="s">
        <v>31</v>
      </c>
      <c r="R1327" s="7" t="s">
        <v>29</v>
      </c>
      <c r="S1327" s="9">
        <f>INDEX('#怪物刷新配置索引'!$E:$E,MATCH(E1327&amp;"-"&amp;F1327,'#怪物刷新配置索引'!$D:$D,0),1)</f>
        <v>4</v>
      </c>
      <c r="T1327" s="4"/>
      <c r="U1327" s="9">
        <f>INDEX('#怪物刷新配置索引'!$F:$F,MATCH(E1327&amp;"-"&amp;F1327,'#怪物刷新配置索引'!$D:$D,0),1)</f>
        <v>6</v>
      </c>
      <c r="V1327" s="7" t="str">
        <f t="shared" si="184"/>
        <v/>
      </c>
      <c r="W1327" s="4"/>
      <c r="X1327" s="4"/>
      <c r="Y1327" s="4"/>
      <c r="Z1327" s="28"/>
      <c r="AA1327" s="77">
        <f>COUNTIF([3]经验升级表!$C:$C,"&lt;="&amp;SUMIFS($AB$4:AB1327,$C$4:C1327,C1327))</f>
        <v>0</v>
      </c>
      <c r="AB1327" s="77">
        <f>IFERROR(INDEX([1]怪物表!$U:$U,MATCH(G1327,[1]怪物表!$A:$A,0),1)*S1327/U1327,0)*AC1327</f>
        <v>0</v>
      </c>
      <c r="AC1327" s="77">
        <f t="shared" ref="AC1327:AC1392" si="185">IFERROR(INDEX(_xlfn.TEXTSPLIT(F1327,"-"),1,2)-INDEX(_xlfn.TEXTSPLIT(F1327,"-"),1,1),1)</f>
        <v>30</v>
      </c>
      <c r="AD1327" s="77">
        <f>IFERROR(INDEX([1]怪物表!$J:$J,MATCH(G1327,[1]怪物表!$A:$A,0),1),0)*AE1327</f>
        <v>20</v>
      </c>
      <c r="AE1327" s="77">
        <f t="shared" ref="AE1327:AE1392" si="186">IFERROR(ROUNDUP(AC1327*S1327/U1327,),0)</f>
        <v>20</v>
      </c>
    </row>
    <row r="1328" spans="1:31" x14ac:dyDescent="0.45">
      <c r="A1328" s="4"/>
      <c r="B1328" s="7">
        <v>3992074</v>
      </c>
      <c r="C1328" s="6" t="s">
        <v>214</v>
      </c>
      <c r="D1328" s="4" t="s">
        <v>137</v>
      </c>
      <c r="E1328" s="4">
        <v>20</v>
      </c>
      <c r="F1328" s="4" t="s">
        <v>193</v>
      </c>
      <c r="G1328" s="4">
        <f>SUMIFS([1]怪物表!$A:$A,[1]怪物表!$B:$B,C1328,[1]怪物表!$C:$C,D1328)</f>
        <v>1399207</v>
      </c>
      <c r="H1328" s="8" t="str">
        <f>IF(G1328="","",INDEX([1]怪物表!$C:$C,MATCH(G1328,[1]怪物表!$A:$A,0)))</f>
        <v>鳄鱼</v>
      </c>
      <c r="I1328" s="4"/>
      <c r="J1328" s="4" t="str">
        <f>IF(I1328="","",INDEX([1]怪物阵型表!$B:$B,MATCH(I1328,[1]怪物阵型表!$A:$A,0)))</f>
        <v/>
      </c>
      <c r="K1328" s="4"/>
      <c r="L1328" s="4"/>
      <c r="M1328" s="4"/>
      <c r="N1328" s="4"/>
      <c r="O1328" s="4" t="str">
        <f>IF(N1328="","",INDEX([2]物品表!$B:$B,MATCH(N1328,[2]物品表!$A:$A,0)))</f>
        <v/>
      </c>
      <c r="P1328" s="4"/>
      <c r="Q1328" s="7" t="s">
        <v>31</v>
      </c>
      <c r="R1328" s="7" t="s">
        <v>29</v>
      </c>
      <c r="S1328" s="9">
        <f>INDEX('#怪物刷新配置索引'!$E:$E,MATCH(E1328&amp;"-"&amp;F1328,'#怪物刷新配置索引'!$D:$D,0),1)</f>
        <v>4</v>
      </c>
      <c r="T1328" s="4"/>
      <c r="U1328" s="9">
        <f>INDEX('#怪物刷新配置索引'!$F:$F,MATCH(E1328&amp;"-"&amp;F1328,'#怪物刷新配置索引'!$D:$D,0),1)</f>
        <v>6</v>
      </c>
      <c r="V1328" s="4" t="str">
        <f t="shared" si="184"/>
        <v/>
      </c>
      <c r="W1328" s="4"/>
      <c r="X1328" s="7"/>
      <c r="Y1328" s="7"/>
      <c r="Z1328" s="28"/>
      <c r="AA1328" s="77">
        <f>COUNTIF([3]经验升级表!$C:$C,"&lt;="&amp;SUMIFS($AB$4:AB1328,$C$4:C1328,C1328))</f>
        <v>0</v>
      </c>
      <c r="AB1328" s="77">
        <f>IFERROR(INDEX([1]怪物表!$U:$U,MATCH(G1328,[1]怪物表!$A:$A,0),1)*S1328/U1328,0)*AC1328</f>
        <v>0</v>
      </c>
      <c r="AC1328" s="77">
        <f t="shared" si="185"/>
        <v>30</v>
      </c>
      <c r="AD1328" s="77">
        <f>IFERROR(INDEX([1]怪物表!$J:$J,MATCH(G1328,[1]怪物表!$A:$A,0),1),0)*AE1328</f>
        <v>20</v>
      </c>
      <c r="AE1328" s="77">
        <f t="shared" si="186"/>
        <v>20</v>
      </c>
    </row>
    <row r="1329" spans="1:31" x14ac:dyDescent="0.45">
      <c r="A1329" s="4"/>
      <c r="B1329" s="7">
        <v>3992075</v>
      </c>
      <c r="C1329" s="6" t="s">
        <v>214</v>
      </c>
      <c r="D1329" s="4" t="s">
        <v>137</v>
      </c>
      <c r="E1329" s="4">
        <v>20</v>
      </c>
      <c r="F1329" s="4" t="s">
        <v>193</v>
      </c>
      <c r="G1329" s="4">
        <f>SUMIFS([1]怪物表!$A:$A,[1]怪物表!$B:$B,C1329,[1]怪物表!$C:$C,D1329)</f>
        <v>1399207</v>
      </c>
      <c r="H1329" s="8" t="str">
        <f>IF(G1329="","",INDEX([1]怪物表!$C:$C,MATCH(G1329,[1]怪物表!$A:$A,0)))</f>
        <v>鳄鱼</v>
      </c>
      <c r="I1329" s="4"/>
      <c r="J1329" s="4" t="str">
        <f>IF(I1329="","",INDEX([1]怪物阵型表!$B:$B,MATCH(I1329,[1]怪物阵型表!$A:$A,0)))</f>
        <v/>
      </c>
      <c r="K1329" s="4"/>
      <c r="L1329" s="4"/>
      <c r="M1329" s="4"/>
      <c r="N1329" s="4"/>
      <c r="O1329" s="4" t="str">
        <f>IF(N1329="","",INDEX([2]物品表!$B:$B,MATCH(N1329,[2]物品表!$A:$A,0)))</f>
        <v/>
      </c>
      <c r="P1329" s="4"/>
      <c r="Q1329" s="7" t="s">
        <v>31</v>
      </c>
      <c r="R1329" s="7" t="s">
        <v>29</v>
      </c>
      <c r="S1329" s="9">
        <f>INDEX('#怪物刷新配置索引'!$E:$E,MATCH(E1329&amp;"-"&amp;F1329,'#怪物刷新配置索引'!$D:$D,0),1)</f>
        <v>4</v>
      </c>
      <c r="T1329" s="4"/>
      <c r="U1329" s="9">
        <f>INDEX('#怪物刷新配置索引'!$F:$F,MATCH(E1329&amp;"-"&amp;F1329,'#怪物刷新配置索引'!$D:$D,0),1)</f>
        <v>6</v>
      </c>
      <c r="V1329" s="4" t="str">
        <f t="shared" si="184"/>
        <v/>
      </c>
      <c r="W1329" s="4"/>
      <c r="X1329" s="7"/>
      <c r="Y1329" s="7"/>
      <c r="Z1329" s="28"/>
      <c r="AA1329" s="77">
        <f>COUNTIF([3]经验升级表!$C:$C,"&lt;="&amp;SUMIFS($AB$4:AB1329,$C$4:C1329,C1329))</f>
        <v>0</v>
      </c>
      <c r="AB1329" s="77">
        <f>IFERROR(INDEX([1]怪物表!$U:$U,MATCH(G1329,[1]怪物表!$A:$A,0),1)*S1329/U1329,0)*AC1329</f>
        <v>0</v>
      </c>
      <c r="AC1329" s="77">
        <f t="shared" si="185"/>
        <v>30</v>
      </c>
      <c r="AD1329" s="77">
        <f>IFERROR(INDEX([1]怪物表!$J:$J,MATCH(G1329,[1]怪物表!$A:$A,0),1),0)*AE1329</f>
        <v>20</v>
      </c>
      <c r="AE1329" s="77">
        <f t="shared" si="186"/>
        <v>20</v>
      </c>
    </row>
    <row r="1330" spans="1:31" x14ac:dyDescent="0.45">
      <c r="A1330" s="4"/>
      <c r="B1330" s="7">
        <v>3992076</v>
      </c>
      <c r="C1330" s="6" t="s">
        <v>214</v>
      </c>
      <c r="D1330" s="4" t="s">
        <v>123</v>
      </c>
      <c r="E1330" s="4">
        <v>20</v>
      </c>
      <c r="F1330" s="4" t="s">
        <v>193</v>
      </c>
      <c r="G1330" s="4">
        <f>SUMIFS([1]怪物表!$A:$A,[1]怪物表!$B:$B,C1330,[1]怪物表!$C:$C,D1330)</f>
        <v>1399205</v>
      </c>
      <c r="H1330" s="8" t="str">
        <f>IF(G1330="","",INDEX([1]怪物表!$C:$C,MATCH(G1330,[1]怪物表!$A:$A,0)))</f>
        <v>弓兵1</v>
      </c>
      <c r="I1330" s="4"/>
      <c r="J1330" s="4" t="str">
        <f>IF(I1330="","",INDEX([1]怪物阵型表!$B:$B,MATCH(I1330,[1]怪物阵型表!$A:$A,0)))</f>
        <v/>
      </c>
      <c r="K1330" s="4"/>
      <c r="L1330" s="4"/>
      <c r="M1330" s="4"/>
      <c r="N1330" s="4"/>
      <c r="O1330" s="4" t="str">
        <f>IF(N1330="","",INDEX([2]物品表!$B:$B,MATCH(N1330,[2]物品表!$A:$A,0)))</f>
        <v/>
      </c>
      <c r="P1330" s="4"/>
      <c r="Q1330" s="7" t="s">
        <v>31</v>
      </c>
      <c r="R1330" s="7" t="s">
        <v>29</v>
      </c>
      <c r="S1330" s="9">
        <f>INDEX('#怪物刷新配置索引'!$E:$E,MATCH(E1330&amp;"-"&amp;F1330,'#怪物刷新配置索引'!$D:$D,0),1)</f>
        <v>4</v>
      </c>
      <c r="T1330" s="4"/>
      <c r="U1330" s="9">
        <f>INDEX('#怪物刷新配置索引'!$F:$F,MATCH(E1330&amp;"-"&amp;F1330,'#怪物刷新配置索引'!$D:$D,0),1)</f>
        <v>6</v>
      </c>
      <c r="V1330" s="4" t="str">
        <f t="shared" si="184"/>
        <v/>
      </c>
      <c r="W1330" s="4"/>
      <c r="X1330" s="4"/>
      <c r="Y1330" s="4"/>
      <c r="Z1330" s="28"/>
      <c r="AA1330" s="77">
        <f>COUNTIF([3]经验升级表!$C:$C,"&lt;="&amp;SUMIFS($AB$4:AB1330,$C$4:C1330,C1330))</f>
        <v>0</v>
      </c>
      <c r="AB1330" s="77">
        <f>IFERROR(INDEX([1]怪物表!$U:$U,MATCH(G1330,[1]怪物表!$A:$A,0),1)*S1330/U1330,0)*AC1330</f>
        <v>0</v>
      </c>
      <c r="AC1330" s="77">
        <f t="shared" si="185"/>
        <v>30</v>
      </c>
      <c r="AD1330" s="77">
        <f>IFERROR(INDEX([1]怪物表!$J:$J,MATCH(G1330,[1]怪物表!$A:$A,0),1),0)*AE1330</f>
        <v>20</v>
      </c>
      <c r="AE1330" s="77">
        <f t="shared" si="186"/>
        <v>20</v>
      </c>
    </row>
    <row r="1331" spans="1:31" x14ac:dyDescent="0.45">
      <c r="A1331" s="4"/>
      <c r="B1331" s="7">
        <v>3992077</v>
      </c>
      <c r="C1331" s="6" t="s">
        <v>214</v>
      </c>
      <c r="D1331" s="4"/>
      <c r="E1331" s="7"/>
      <c r="F1331" s="4">
        <v>510</v>
      </c>
      <c r="G1331" s="4" t="str">
        <f>IF(I1331="",SUMIFS([1]怪物表!$A:$A,[1]怪物表!$B:$B,C1331,[1]怪物表!$C:$C,D1331),"")</f>
        <v/>
      </c>
      <c r="H1331" s="8" t="str">
        <f>IF(G1331="","",INDEX([1]怪物表!$C:$C,MATCH(G1331,[1]怪物表!$A:$A,0)))</f>
        <v/>
      </c>
      <c r="I1331" s="4">
        <v>399201</v>
      </c>
      <c r="J1331" s="4" t="str">
        <f>IF(I1331="","",INDEX([1]怪物阵型表!$B:$B,MATCH(I1331,[1]怪物阵型表!$A:$A,0)))</f>
        <v>直线防御阵型</v>
      </c>
      <c r="K1331" s="4"/>
      <c r="L1331" s="4"/>
      <c r="M1331" s="4"/>
      <c r="N1331" s="4"/>
      <c r="O1331" s="4" t="str">
        <f>IF(N1331="","",INDEX([2]物品表!$B:$B,MATCH(N1331,[2]物品表!$A:$A,0)))</f>
        <v/>
      </c>
      <c r="P1331" s="4"/>
      <c r="Q1331" s="7" t="s">
        <v>109</v>
      </c>
      <c r="R1331" s="7" t="s">
        <v>29</v>
      </c>
      <c r="S1331" s="9">
        <v>1</v>
      </c>
      <c r="T1331" s="4"/>
      <c r="U1331" s="9">
        <v>0</v>
      </c>
      <c r="V1331" s="4" t="str">
        <f t="shared" si="184"/>
        <v>TID_Survivor_Notice_Occur_2</v>
      </c>
      <c r="W1331" s="4">
        <v>1</v>
      </c>
      <c r="X1331" s="4"/>
      <c r="Y1331" s="4"/>
      <c r="Z1331" s="28"/>
      <c r="AA1331" s="77">
        <f>COUNTIF([3]经验升级表!$C:$C,"&lt;="&amp;SUMIFS($AB$4:AB1331,$C$4:C1331,C1331))</f>
        <v>0</v>
      </c>
      <c r="AB1331" s="77">
        <f>IFERROR(INDEX([1]怪物表!$U:$U,MATCH(G1331,[1]怪物表!$A:$A,0),1)*S1331/U1331,0)*AC1331</f>
        <v>0</v>
      </c>
      <c r="AC1331" s="77">
        <f t="shared" si="185"/>
        <v>1</v>
      </c>
      <c r="AD1331" s="77">
        <f>IFERROR(INDEX([1]怪物表!$J:$J,MATCH(G1331,[1]怪物表!$A:$A,0),1),0)*AE1331</f>
        <v>0</v>
      </c>
      <c r="AE1331" s="77">
        <f t="shared" si="186"/>
        <v>0</v>
      </c>
    </row>
    <row r="1332" spans="1:31" x14ac:dyDescent="0.45">
      <c r="A1332" s="4"/>
      <c r="B1332" s="7">
        <v>3992078</v>
      </c>
      <c r="C1332" s="6" t="s">
        <v>214</v>
      </c>
      <c r="D1332" s="4"/>
      <c r="E1332" s="7"/>
      <c r="F1332" s="4">
        <v>520</v>
      </c>
      <c r="G1332" s="4" t="str">
        <f>IF(I1332="",SUMIFS([1]怪物表!$A:$A,[1]怪物表!$B:$B,C1332,[1]怪物表!$C:$C,D1332),"")</f>
        <v/>
      </c>
      <c r="H1332" s="8" t="str">
        <f>IF(G1332="","",INDEX([1]怪物表!$C:$C,MATCH(G1332,[1]怪物表!$A:$A,0)))</f>
        <v/>
      </c>
      <c r="I1332" s="4">
        <v>399204</v>
      </c>
      <c r="J1332" s="4" t="str">
        <f>IF(I1332="","",INDEX([1]怪物阵型表!$B:$B,MATCH(I1332,[1]怪物阵型表!$A:$A,0)))</f>
        <v>直线防御阵型</v>
      </c>
      <c r="K1332" s="4"/>
      <c r="L1332" s="4"/>
      <c r="M1332" s="4"/>
      <c r="N1332" s="4"/>
      <c r="O1332" s="4" t="str">
        <f>IF(N1332="","",INDEX([2]物品表!$B:$B,MATCH(N1332,[2]物品表!$A:$A,0)))</f>
        <v/>
      </c>
      <c r="P1332" s="4"/>
      <c r="Q1332" s="7" t="s">
        <v>109</v>
      </c>
      <c r="R1332" s="7" t="s">
        <v>29</v>
      </c>
      <c r="S1332" s="9">
        <v>1</v>
      </c>
      <c r="T1332" s="4"/>
      <c r="U1332" s="9">
        <v>0</v>
      </c>
      <c r="V1332" s="4" t="str">
        <f t="shared" si="184"/>
        <v/>
      </c>
      <c r="W1332" s="4"/>
      <c r="X1332" s="4"/>
      <c r="Y1332" s="4"/>
      <c r="Z1332" s="28"/>
      <c r="AA1332" s="77">
        <f>COUNTIF([3]经验升级表!$C:$C,"&lt;="&amp;SUMIFS($AB$4:AB1332,$C$4:C1332,C1332))</f>
        <v>0</v>
      </c>
      <c r="AB1332" s="77">
        <f>IFERROR(INDEX([1]怪物表!$U:$U,MATCH(G1332,[1]怪物表!$A:$A,0),1)*S1332/U1332,0)*AC1332</f>
        <v>0</v>
      </c>
      <c r="AC1332" s="77">
        <f t="shared" si="185"/>
        <v>1</v>
      </c>
      <c r="AD1332" s="77">
        <f>IFERROR(INDEX([1]怪物表!$J:$J,MATCH(G1332,[1]怪物表!$A:$A,0),1),0)*AE1332</f>
        <v>0</v>
      </c>
      <c r="AE1332" s="77">
        <f t="shared" si="186"/>
        <v>0</v>
      </c>
    </row>
    <row r="1333" spans="1:31" x14ac:dyDescent="0.45">
      <c r="A1333" s="4"/>
      <c r="B1333" s="7">
        <v>3992079</v>
      </c>
      <c r="C1333" s="6" t="s">
        <v>214</v>
      </c>
      <c r="D1333" s="4" t="s">
        <v>124</v>
      </c>
      <c r="E1333" s="7">
        <v>60</v>
      </c>
      <c r="F1333" s="4" t="s">
        <v>195</v>
      </c>
      <c r="G1333" s="4">
        <f>SUMIFS([1]怪物表!$A:$A,[1]怪物表!$B:$B,C1333,[1]怪物表!$C:$C,D1333)</f>
        <v>1399203</v>
      </c>
      <c r="H1333" s="8" t="str">
        <f>IF(G1333="","",INDEX([1]怪物表!$C:$C,MATCH(G1333,[1]怪物表!$A:$A,0)))</f>
        <v>鹰</v>
      </c>
      <c r="I1333" s="4"/>
      <c r="J1333" s="4" t="str">
        <f>IF(I1333="","",INDEX([1]怪物阵型表!$B:$B,MATCH(I1333,[1]怪物阵型表!$A:$A,0)))</f>
        <v/>
      </c>
      <c r="K1333" s="4"/>
      <c r="L1333" s="4"/>
      <c r="M1333" s="4"/>
      <c r="N1333" s="4"/>
      <c r="O1333" s="4" t="str">
        <f>IF(N1333="","",INDEX([2]物品表!$B:$B,MATCH(N1333,[2]物品表!$A:$A,0)))</f>
        <v/>
      </c>
      <c r="P1333" s="4"/>
      <c r="Q1333" s="7" t="s">
        <v>31</v>
      </c>
      <c r="R1333" s="7" t="s">
        <v>29</v>
      </c>
      <c r="S1333" s="9">
        <f>INDEX('#怪物刷新配置索引'!$E:$E,MATCH(E1333&amp;"-"&amp;F1333,'#怪物刷新配置索引'!$D:$D,0),1)</f>
        <v>4</v>
      </c>
      <c r="T1333" s="4"/>
      <c r="U1333" s="9">
        <f>INDEX('#怪物刷新配置索引'!$F:$F,MATCH(E1333&amp;"-"&amp;F1333,'#怪物刷新配置索引'!$D:$D,0),1)</f>
        <v>2</v>
      </c>
      <c r="V1333" s="7" t="str">
        <f t="shared" si="184"/>
        <v/>
      </c>
      <c r="W1333" s="4"/>
      <c r="X1333" s="4"/>
      <c r="Y1333" s="4"/>
      <c r="Z1333" s="28"/>
      <c r="AA1333" s="77">
        <f>COUNTIF([3]经验升级表!$C:$C,"&lt;="&amp;SUMIFS($AB$4:AB1333,$C$4:C1333,C1333))</f>
        <v>0</v>
      </c>
      <c r="AB1333" s="77">
        <f>IFERROR(INDEX([1]怪物表!$U:$U,MATCH(G1333,[1]怪物表!$A:$A,0),1)*S1333/U1333,0)*AC1333</f>
        <v>0</v>
      </c>
      <c r="AC1333" s="77">
        <f t="shared" si="185"/>
        <v>30</v>
      </c>
      <c r="AD1333" s="77">
        <f>IFERROR(INDEX([1]怪物表!$J:$J,MATCH(G1333,[1]怪物表!$A:$A,0),1),0)*AE1333</f>
        <v>60</v>
      </c>
      <c r="AE1333" s="77">
        <f t="shared" si="186"/>
        <v>60</v>
      </c>
    </row>
    <row r="1334" spans="1:31" x14ac:dyDescent="0.45">
      <c r="A1334" s="4"/>
      <c r="B1334" s="7">
        <v>3992080</v>
      </c>
      <c r="C1334" s="6" t="s">
        <v>214</v>
      </c>
      <c r="D1334" s="4" t="s">
        <v>137</v>
      </c>
      <c r="E1334" s="7">
        <v>40</v>
      </c>
      <c r="F1334" s="4" t="s">
        <v>195</v>
      </c>
      <c r="G1334" s="4">
        <f>SUMIFS([1]怪物表!$A:$A,[1]怪物表!$B:$B,C1334,[1]怪物表!$C:$C,D1334)</f>
        <v>1399207</v>
      </c>
      <c r="H1334" s="8" t="str">
        <f>IF(G1334="","",INDEX([1]怪物表!$C:$C,MATCH(G1334,[1]怪物表!$A:$A,0)))</f>
        <v>鳄鱼</v>
      </c>
      <c r="I1334" s="4"/>
      <c r="J1334" s="4" t="str">
        <f>IF(I1334="","",INDEX([1]怪物阵型表!$B:$B,MATCH(I1334,[1]怪物阵型表!$A:$A,0)))</f>
        <v/>
      </c>
      <c r="K1334" s="4"/>
      <c r="L1334" s="4"/>
      <c r="M1334" s="4"/>
      <c r="N1334" s="4"/>
      <c r="O1334" s="4" t="str">
        <f>IF(N1334="","",INDEX([2]物品表!$B:$B,MATCH(N1334,[2]物品表!$A:$A,0)))</f>
        <v/>
      </c>
      <c r="P1334" s="4"/>
      <c r="Q1334" s="7" t="s">
        <v>31</v>
      </c>
      <c r="R1334" s="7" t="s">
        <v>29</v>
      </c>
      <c r="S1334" s="9">
        <f>INDEX('#怪物刷新配置索引'!$E:$E,MATCH(E1334&amp;"-"&amp;F1334,'#怪物刷新配置索引'!$D:$D,0),1)</f>
        <v>4</v>
      </c>
      <c r="T1334" s="4"/>
      <c r="U1334" s="9">
        <f>INDEX('#怪物刷新配置索引'!$F:$F,MATCH(E1334&amp;"-"&amp;F1334,'#怪物刷新配置索引'!$D:$D,0),1)</f>
        <v>3</v>
      </c>
      <c r="V1334" s="4" t="str">
        <f t="shared" si="184"/>
        <v/>
      </c>
      <c r="W1334" s="4"/>
      <c r="X1334" s="4"/>
      <c r="Y1334" s="4"/>
      <c r="Z1334" s="28"/>
      <c r="AA1334" s="77">
        <f>COUNTIF([3]经验升级表!$C:$C,"&lt;="&amp;SUMIFS($AB$4:AB1334,$C$4:C1334,C1334))</f>
        <v>0</v>
      </c>
      <c r="AB1334" s="77">
        <f>IFERROR(INDEX([1]怪物表!$U:$U,MATCH(G1334,[1]怪物表!$A:$A,0),1)*S1334/U1334,0)*AC1334</f>
        <v>0</v>
      </c>
      <c r="AC1334" s="77">
        <f t="shared" si="185"/>
        <v>30</v>
      </c>
      <c r="AD1334" s="77">
        <f>IFERROR(INDEX([1]怪物表!$J:$J,MATCH(G1334,[1]怪物表!$A:$A,0),1),0)*AE1334</f>
        <v>40</v>
      </c>
      <c r="AE1334" s="77">
        <f t="shared" si="186"/>
        <v>40</v>
      </c>
    </row>
    <row r="1335" spans="1:31" x14ac:dyDescent="0.45">
      <c r="A1335" s="4"/>
      <c r="B1335" s="7">
        <v>3992081</v>
      </c>
      <c r="C1335" s="6" t="s">
        <v>214</v>
      </c>
      <c r="D1335" s="4" t="s">
        <v>137</v>
      </c>
      <c r="E1335" s="7">
        <v>40</v>
      </c>
      <c r="F1335" s="4" t="s">
        <v>195</v>
      </c>
      <c r="G1335" s="4">
        <f>SUMIFS([1]怪物表!$A:$A,[1]怪物表!$B:$B,C1335,[1]怪物表!$C:$C,D1335)</f>
        <v>1399207</v>
      </c>
      <c r="H1335" s="8" t="str">
        <f>IF(G1335="","",INDEX([1]怪物表!$C:$C,MATCH(G1335,[1]怪物表!$A:$A,0)))</f>
        <v>鳄鱼</v>
      </c>
      <c r="I1335" s="4"/>
      <c r="J1335" s="4" t="str">
        <f>IF(I1335="","",INDEX([1]怪物阵型表!$B:$B,MATCH(I1335,[1]怪物阵型表!$A:$A,0)))</f>
        <v/>
      </c>
      <c r="K1335" s="4"/>
      <c r="L1335" s="4"/>
      <c r="M1335" s="4"/>
      <c r="N1335" s="4"/>
      <c r="O1335" s="4" t="str">
        <f>IF(N1335="","",INDEX([2]物品表!$B:$B,MATCH(N1335,[2]物品表!$A:$A,0)))</f>
        <v/>
      </c>
      <c r="P1335" s="4"/>
      <c r="Q1335" s="7" t="s">
        <v>31</v>
      </c>
      <c r="R1335" s="7" t="s">
        <v>29</v>
      </c>
      <c r="S1335" s="9">
        <f>INDEX('#怪物刷新配置索引'!$E:$E,MATCH(E1335&amp;"-"&amp;F1335,'#怪物刷新配置索引'!$D:$D,0),1)</f>
        <v>4</v>
      </c>
      <c r="T1335" s="4"/>
      <c r="U1335" s="9">
        <f>INDEX('#怪物刷新配置索引'!$F:$F,MATCH(E1335&amp;"-"&amp;F1335,'#怪物刷新配置索引'!$D:$D,0),1)</f>
        <v>3</v>
      </c>
      <c r="V1335" s="4" t="str">
        <f t="shared" si="184"/>
        <v/>
      </c>
      <c r="W1335" s="4"/>
      <c r="X1335" s="7"/>
      <c r="Y1335" s="7"/>
      <c r="Z1335" s="28"/>
      <c r="AA1335" s="77">
        <f>COUNTIF([3]经验升级表!$C:$C,"&lt;="&amp;SUMIFS($AB$4:AB1335,$C$4:C1335,C1335))</f>
        <v>0</v>
      </c>
      <c r="AB1335" s="77">
        <f>IFERROR(INDEX([1]怪物表!$U:$U,MATCH(G1335,[1]怪物表!$A:$A,0),1)*S1335/U1335,0)*AC1335</f>
        <v>0</v>
      </c>
      <c r="AC1335" s="77">
        <f t="shared" si="185"/>
        <v>30</v>
      </c>
      <c r="AD1335" s="77">
        <f>IFERROR(INDEX([1]怪物表!$J:$J,MATCH(G1335,[1]怪物表!$A:$A,0),1),0)*AE1335</f>
        <v>40</v>
      </c>
      <c r="AE1335" s="77">
        <f t="shared" si="186"/>
        <v>40</v>
      </c>
    </row>
    <row r="1336" spans="1:31" x14ac:dyDescent="0.45">
      <c r="A1336" s="4"/>
      <c r="B1336" s="7">
        <v>3992082</v>
      </c>
      <c r="C1336" s="6" t="s">
        <v>214</v>
      </c>
      <c r="D1336" s="4" t="s">
        <v>136</v>
      </c>
      <c r="E1336" s="4">
        <v>20</v>
      </c>
      <c r="F1336" s="4" t="s">
        <v>195</v>
      </c>
      <c r="G1336" s="4">
        <f>SUMIFS([1]怪物表!$A:$A,[1]怪物表!$B:$B,C1336,[1]怪物表!$C:$C,D1336)</f>
        <v>1399206</v>
      </c>
      <c r="H1336" s="8" t="str">
        <f>IF(G1336="","",INDEX([1]怪物表!$C:$C,MATCH(G1336,[1]怪物表!$A:$A,0)))</f>
        <v>弓兵2</v>
      </c>
      <c r="I1336" s="4"/>
      <c r="J1336" s="4" t="str">
        <f>IF(I1336="","",INDEX([1]怪物阵型表!$B:$B,MATCH(I1336,[1]怪物阵型表!$A:$A,0)))</f>
        <v/>
      </c>
      <c r="K1336" s="4"/>
      <c r="L1336" s="4"/>
      <c r="M1336" s="4"/>
      <c r="N1336" s="4"/>
      <c r="O1336" s="4" t="str">
        <f>IF(N1336="","",INDEX([2]物品表!$B:$B,MATCH(N1336,[2]物品表!$A:$A,0)))</f>
        <v/>
      </c>
      <c r="P1336" s="4"/>
      <c r="Q1336" s="7" t="s">
        <v>31</v>
      </c>
      <c r="R1336" s="7" t="s">
        <v>29</v>
      </c>
      <c r="S1336" s="9">
        <f>INDEX('#怪物刷新配置索引'!$E:$E,MATCH(E1336&amp;"-"&amp;F1336,'#怪物刷新配置索引'!$D:$D,0),1)</f>
        <v>4</v>
      </c>
      <c r="T1336" s="4"/>
      <c r="U1336" s="9">
        <f>INDEX('#怪物刷新配置索引'!$F:$F,MATCH(E1336&amp;"-"&amp;F1336,'#怪物刷新配置索引'!$D:$D,0),1)</f>
        <v>6</v>
      </c>
      <c r="V1336" s="4" t="str">
        <f t="shared" si="184"/>
        <v/>
      </c>
      <c r="W1336" s="4"/>
      <c r="X1336" s="4"/>
      <c r="Y1336" s="4"/>
      <c r="Z1336" s="28"/>
      <c r="AA1336" s="77">
        <f>COUNTIF([3]经验升级表!$C:$C,"&lt;="&amp;SUMIFS($AB$4:AB1336,$C$4:C1336,C1336))</f>
        <v>0</v>
      </c>
      <c r="AB1336" s="77">
        <f>IFERROR(INDEX([1]怪物表!$U:$U,MATCH(G1336,[1]怪物表!$A:$A,0),1)*S1336/U1336,0)*AC1336</f>
        <v>0</v>
      </c>
      <c r="AC1336" s="77">
        <f t="shared" si="185"/>
        <v>30</v>
      </c>
      <c r="AD1336" s="77">
        <f>IFERROR(INDEX([1]怪物表!$J:$J,MATCH(G1336,[1]怪物表!$A:$A,0),1),0)*AE1336</f>
        <v>20</v>
      </c>
      <c r="AE1336" s="77">
        <f t="shared" si="186"/>
        <v>20</v>
      </c>
    </row>
    <row r="1337" spans="1:31" s="46" customFormat="1" x14ac:dyDescent="0.45">
      <c r="A1337" s="20"/>
      <c r="B1337" s="21">
        <v>3992083</v>
      </c>
      <c r="C1337" s="22" t="s">
        <v>214</v>
      </c>
      <c r="D1337" s="20" t="s">
        <v>144</v>
      </c>
      <c r="E1337" s="21"/>
      <c r="F1337" s="20">
        <v>540</v>
      </c>
      <c r="G1337" s="20">
        <f>IF(I1337="",SUMIFS([1]怪物表!$A:$A,[1]怪物表!$B:$B,C1337,[1]怪物表!$C:$C,D1337),"")</f>
        <v>1399209</v>
      </c>
      <c r="H1337" s="23" t="str">
        <f>IF(G1337="","",INDEX([1]怪物表!$C:$C,MATCH(G1337,[1]怪物表!$A:$A,0)))</f>
        <v>大象</v>
      </c>
      <c r="I1337" s="20" t="s">
        <v>54</v>
      </c>
      <c r="J1337" s="20" t="str">
        <f>IF(I1337="","",INDEX([1]怪物阵型表!$B:$B,MATCH(I1337,[1]怪物阵型表!$A:$A,0)))</f>
        <v/>
      </c>
      <c r="K1337" s="20"/>
      <c r="L1337" s="20"/>
      <c r="M1337" s="20"/>
      <c r="N1337" s="20"/>
      <c r="O1337" s="20" t="str">
        <f>IF(N1337="","",INDEX([2]物品表!$B:$B,MATCH(N1337,[2]物品表!$A:$A,0)))</f>
        <v/>
      </c>
      <c r="P1337" s="20"/>
      <c r="Q1337" s="21" t="s">
        <v>120</v>
      </c>
      <c r="R1337" s="21" t="s">
        <v>29</v>
      </c>
      <c r="S1337" s="24">
        <v>1</v>
      </c>
      <c r="T1337" s="20"/>
      <c r="U1337" s="24">
        <v>0</v>
      </c>
      <c r="V1337" s="20" t="str">
        <f>IF(W1337=1,"TID_Survivor_Notice_Occur_2",IF(W1337=2,"TID_Survivor_Notice_Occur_1",""))</f>
        <v/>
      </c>
      <c r="W1337" s="20"/>
      <c r="X1337" s="20"/>
      <c r="Y1337" s="20"/>
      <c r="Z1337" s="79"/>
      <c r="AA1337" s="79">
        <f>COUNTIF([3]经验升级表!$C:$C,"&lt;="&amp;SUMIFS($AB$4:AB1337,$C$4:C1337,C1337))</f>
        <v>0</v>
      </c>
      <c r="AB1337" s="79">
        <f>IFERROR(INDEX([1]怪物表!$U:$U,MATCH(G1337,[1]怪物表!$A:$A,0),1)*S1337/U1337,0)*AC1337</f>
        <v>0</v>
      </c>
      <c r="AC1337" s="79">
        <f t="shared" si="185"/>
        <v>1</v>
      </c>
      <c r="AD1337" s="79">
        <f>IFERROR(INDEX([1]怪物表!$J:$J,MATCH(G1337,[1]怪物表!$A:$A,0),1),0)*AE1337</f>
        <v>0</v>
      </c>
      <c r="AE1337" s="79">
        <f t="shared" si="186"/>
        <v>0</v>
      </c>
    </row>
    <row r="1338" spans="1:31" x14ac:dyDescent="0.45">
      <c r="A1338" s="4"/>
      <c r="B1338" s="7">
        <v>3992084</v>
      </c>
      <c r="C1338" s="6" t="s">
        <v>214</v>
      </c>
      <c r="D1338" s="4"/>
      <c r="E1338" s="7"/>
      <c r="F1338" s="4">
        <v>540</v>
      </c>
      <c r="G1338" s="4"/>
      <c r="H1338" s="8"/>
      <c r="I1338" s="4"/>
      <c r="J1338" s="4" t="str">
        <f>IF(I1338="","",INDEX([1]怪物阵型表!$B:$B,MATCH(I1338,[1]怪物阵型表!$A:$A,0)))</f>
        <v/>
      </c>
      <c r="K1338" s="4">
        <v>399212</v>
      </c>
      <c r="L1338" s="25" t="str" cm="1">
        <f t="array" ref="L1338">INDEX(怪物链表!A:C,MATCH(怪物刷新表!K1338&amp;C1338,怪物链表!A:A&amp;怪物链表!C:C,),2)</f>
        <v>骤变_特殊_50</v>
      </c>
      <c r="M1338" s="4" t="str" cm="1">
        <f t="array" ref="M1338">INDEX(怪物链表!A:D,MATCH(怪物刷新表!L1338&amp;K1338,怪物链表!B:B&amp;怪物链表!A:A,),4)</f>
        <v>540-570</v>
      </c>
      <c r="N1338" s="4"/>
      <c r="O1338" s="4" t="str">
        <f>IF(N1338="","",INDEX([2]物品表!$B:$B,MATCH(N1338,[2]物品表!$A:$A,0)))</f>
        <v/>
      </c>
      <c r="P1338" s="4"/>
      <c r="Q1338" s="7" t="s">
        <v>120</v>
      </c>
      <c r="R1338" s="7" t="s">
        <v>29</v>
      </c>
      <c r="S1338" s="9">
        <v>1</v>
      </c>
      <c r="T1338" s="4"/>
      <c r="U1338" s="9">
        <v>0</v>
      </c>
      <c r="V1338" s="4" t="str">
        <f t="shared" ref="V1338:V1339" si="187">IF(W1338=1,"TID_Survivor_Notice_Occur_2",IF(W1338=2,"TID_Survivor_Notice_Occur_1",""))</f>
        <v/>
      </c>
      <c r="W1338" s="4"/>
      <c r="X1338" s="4"/>
      <c r="Y1338" s="4"/>
      <c r="Z1338" s="28"/>
      <c r="AA1338" s="77">
        <f>COUNTIF([3]经验升级表!$C:$C,"&lt;="&amp;SUMIFS($AB$4:AB1338,$C$4:C1338,C1338))</f>
        <v>0</v>
      </c>
      <c r="AB1338" s="77">
        <f>IFERROR(INDEX([1]怪物表!$U:$U,MATCH(G1338,[1]怪物表!$A:$A,0),1)*S1338/U1338,0)*AC1338</f>
        <v>0</v>
      </c>
      <c r="AC1338" s="77">
        <f t="shared" si="185"/>
        <v>1</v>
      </c>
      <c r="AD1338" s="77">
        <f>IFERROR(INDEX([1]怪物表!$J:$J,MATCH(G1338,[1]怪物表!$A:$A,0),1),0)*AE1338</f>
        <v>0</v>
      </c>
      <c r="AE1338" s="77">
        <f t="shared" si="186"/>
        <v>0</v>
      </c>
    </row>
    <row r="1339" spans="1:31" x14ac:dyDescent="0.45">
      <c r="A1339" s="4"/>
      <c r="B1339" s="7">
        <v>3992085</v>
      </c>
      <c r="C1339" s="6" t="s">
        <v>214</v>
      </c>
      <c r="D1339" s="4"/>
      <c r="E1339" s="7"/>
      <c r="F1339" s="4">
        <v>540</v>
      </c>
      <c r="G1339" s="4"/>
      <c r="H1339" s="8"/>
      <c r="I1339" s="4"/>
      <c r="J1339" s="4" t="str">
        <f>IF(I1339="","",INDEX([1]怪物阵型表!$B:$B,MATCH(I1339,[1]怪物阵型表!$A:$A,0)))</f>
        <v/>
      </c>
      <c r="K1339" s="4">
        <v>399213</v>
      </c>
      <c r="L1339" s="25" t="str" cm="1">
        <f t="array" ref="L1339">INDEX(怪物链表!A:C,MATCH(怪物刷新表!K1339&amp;C1339,怪物链表!A:A&amp;怪物链表!C:C,),2)</f>
        <v>骤变_特殊_50</v>
      </c>
      <c r="M1339" s="4" t="str" cm="1">
        <f t="array" ref="M1339">INDEX(怪物链表!A:D,MATCH(怪物刷新表!L1339&amp;K1339,怪物链表!B:B&amp;怪物链表!A:A,),4)</f>
        <v>540-570</v>
      </c>
      <c r="N1339" s="4"/>
      <c r="O1339" s="4" t="str">
        <f>IF(N1339="","",INDEX([2]物品表!$B:$B,MATCH(N1339,[2]物品表!$A:$A,0)))</f>
        <v/>
      </c>
      <c r="P1339" s="4"/>
      <c r="Q1339" s="7" t="s">
        <v>120</v>
      </c>
      <c r="R1339" s="7" t="s">
        <v>29</v>
      </c>
      <c r="S1339" s="9">
        <v>1</v>
      </c>
      <c r="T1339" s="4"/>
      <c r="U1339" s="9">
        <v>0</v>
      </c>
      <c r="V1339" s="4" t="str">
        <f t="shared" si="187"/>
        <v/>
      </c>
      <c r="W1339" s="4"/>
      <c r="X1339" s="4"/>
      <c r="Y1339" s="4"/>
      <c r="Z1339" s="28"/>
      <c r="AA1339" s="77">
        <f>COUNTIF([3]经验升级表!$C:$C,"&lt;="&amp;SUMIFS($AB$4:AB1339,$C$4:C1339,C1339))</f>
        <v>0</v>
      </c>
      <c r="AB1339" s="77">
        <f>IFERROR(INDEX([1]怪物表!$U:$U,MATCH(G1339,[1]怪物表!$A:$A,0),1)*S1339/U1339,0)*AC1339</f>
        <v>0</v>
      </c>
      <c r="AC1339" s="77">
        <f t="shared" si="185"/>
        <v>1</v>
      </c>
      <c r="AD1339" s="77">
        <f>IFERROR(INDEX([1]怪物表!$J:$J,MATCH(G1339,[1]怪物表!$A:$A,0),1),0)*AE1339</f>
        <v>0</v>
      </c>
      <c r="AE1339" s="77">
        <f t="shared" si="186"/>
        <v>0</v>
      </c>
    </row>
    <row r="1340" spans="1:31" x14ac:dyDescent="0.45">
      <c r="A1340" s="4"/>
      <c r="B1340" s="7">
        <v>3992086</v>
      </c>
      <c r="C1340" s="6" t="s">
        <v>214</v>
      </c>
      <c r="D1340" s="4"/>
      <c r="E1340" s="7"/>
      <c r="F1340" s="4">
        <v>540</v>
      </c>
      <c r="G1340" s="4"/>
      <c r="H1340" s="8"/>
      <c r="I1340" s="4"/>
      <c r="J1340" s="4" t="str">
        <f>IF(I1340="","",INDEX([1]怪物阵型表!$B:$B,MATCH(I1340,[1]怪物阵型表!$A:$A,0)))</f>
        <v/>
      </c>
      <c r="K1340" s="4">
        <v>399214</v>
      </c>
      <c r="L1340" s="25" t="str" cm="1">
        <f t="array" ref="L1340">INDEX(怪物链表!A:C,MATCH(怪物刷新表!K1340&amp;C1340,怪物链表!A:A&amp;怪物链表!C:C,),2)</f>
        <v>骤变_高级_50</v>
      </c>
      <c r="M1340" s="4" t="str" cm="1">
        <f t="array" ref="M1340">INDEX(怪物链表!A:D,MATCH(怪物刷新表!L1340&amp;K1340,怪物链表!B:B&amp;怪物链表!A:A,),4)</f>
        <v>540-570</v>
      </c>
      <c r="N1340" s="4"/>
      <c r="O1340" s="4" t="str">
        <f>IF(N1340="","",INDEX([2]物品表!$B:$B,MATCH(N1340,[2]物品表!$A:$A,0)))</f>
        <v/>
      </c>
      <c r="P1340" s="4"/>
      <c r="Q1340" s="7" t="s">
        <v>120</v>
      </c>
      <c r="R1340" s="7" t="s">
        <v>29</v>
      </c>
      <c r="S1340" s="9">
        <v>1</v>
      </c>
      <c r="T1340" s="4"/>
      <c r="U1340" s="9">
        <v>0</v>
      </c>
      <c r="V1340" s="4" t="str">
        <f t="shared" ref="V1340" si="188">IF(W1340=1,"TID_Survivor_Notice_Occur_2",IF(W1340=2,"TID_Survivor_Notice_Occur_1",""))</f>
        <v/>
      </c>
      <c r="W1340" s="4"/>
      <c r="X1340" s="4"/>
      <c r="Y1340" s="4"/>
      <c r="Z1340" s="28"/>
      <c r="AA1340" s="77">
        <f>COUNTIF([3]经验升级表!$C:$C,"&lt;="&amp;SUMIFS($AB$4:AB1340,$C$4:C1340,C1340))</f>
        <v>0</v>
      </c>
      <c r="AB1340" s="77">
        <f>IFERROR(INDEX([1]怪物表!$U:$U,MATCH(G1340,[1]怪物表!$A:$A,0),1)*S1340/U1340,0)*AC1340</f>
        <v>0</v>
      </c>
      <c r="AC1340" s="77">
        <f t="shared" si="185"/>
        <v>1</v>
      </c>
      <c r="AD1340" s="77">
        <f>IFERROR(INDEX([1]怪物表!$J:$J,MATCH(G1340,[1]怪物表!$A:$A,0),1),0)*AE1340</f>
        <v>0</v>
      </c>
      <c r="AE1340" s="77">
        <f t="shared" si="186"/>
        <v>0</v>
      </c>
    </row>
    <row r="1341" spans="1:31" x14ac:dyDescent="0.45">
      <c r="A1341" s="4"/>
      <c r="B1341" s="7">
        <v>3992087</v>
      </c>
      <c r="C1341" s="6" t="s">
        <v>214</v>
      </c>
      <c r="D1341" s="4" t="s">
        <v>127</v>
      </c>
      <c r="E1341" s="7">
        <v>60</v>
      </c>
      <c r="F1341" s="4" t="s">
        <v>197</v>
      </c>
      <c r="G1341" s="4">
        <f>SUMIFS([1]怪物表!$A:$A,[1]怪物表!$B:$B,C1341,[1]怪物表!$C:$C,D1341)</f>
        <v>1399208</v>
      </c>
      <c r="H1341" s="8" t="str">
        <f>IF(G1341="","",INDEX([1]怪物表!$C:$C,MATCH(G1341,[1]怪物表!$A:$A,0)))</f>
        <v>斗兽场饲养员</v>
      </c>
      <c r="I1341" s="4"/>
      <c r="J1341" s="4" t="str">
        <f>IF(I1341="","",INDEX([1]怪物阵型表!$B:$B,MATCH(I1341,[1]怪物阵型表!$A:$A,0)))</f>
        <v/>
      </c>
      <c r="K1341" s="4"/>
      <c r="L1341" s="4"/>
      <c r="M1341" s="4"/>
      <c r="N1341" s="4"/>
      <c r="O1341" s="4" t="str">
        <f>IF(N1341="","",INDEX([2]物品表!$B:$B,MATCH(N1341,[2]物品表!$A:$A,0)))</f>
        <v/>
      </c>
      <c r="P1341" s="4"/>
      <c r="Q1341" s="7" t="s">
        <v>31</v>
      </c>
      <c r="R1341" s="7" t="s">
        <v>29</v>
      </c>
      <c r="S1341" s="9">
        <f>INDEX('#怪物刷新配置索引'!$E:$E,MATCH(E1341&amp;"-"&amp;F1341,'#怪物刷新配置索引'!$D:$D,0),1)</f>
        <v>4</v>
      </c>
      <c r="T1341" s="4"/>
      <c r="U1341" s="9">
        <f>INDEX('#怪物刷新配置索引'!$F:$F,MATCH(E1341&amp;"-"&amp;F1341,'#怪物刷新配置索引'!$D:$D,0),1)</f>
        <v>2</v>
      </c>
      <c r="V1341" s="4" t="str">
        <f t="shared" ref="V1341:V1364" si="189">IF(W1341=1,"TID_Survivor_Notice_Occur_2",IF(W1341=2,"TID_Survivor_Notice_Occur_1",""))</f>
        <v/>
      </c>
      <c r="W1341" s="4"/>
      <c r="X1341" s="4"/>
      <c r="Y1341" s="7"/>
      <c r="Z1341" s="28"/>
      <c r="AA1341" s="77">
        <f>COUNTIF([3]经验升级表!$C:$C,"&lt;="&amp;SUMIFS($AB$4:AB1341,$C$4:C1341,C1341))</f>
        <v>0</v>
      </c>
      <c r="AB1341" s="77">
        <f>IFERROR(INDEX([1]怪物表!$U:$U,MATCH(G1341,[1]怪物表!$A:$A,0),1)*S1341/U1341,0)*AC1341</f>
        <v>0</v>
      </c>
      <c r="AC1341" s="77">
        <f t="shared" si="185"/>
        <v>30</v>
      </c>
      <c r="AD1341" s="77">
        <f>IFERROR(INDEX([1]怪物表!$J:$J,MATCH(G1341,[1]怪物表!$A:$A,0),1),0)*AE1341</f>
        <v>60</v>
      </c>
      <c r="AE1341" s="77">
        <f t="shared" si="186"/>
        <v>60</v>
      </c>
    </row>
    <row r="1342" spans="1:31" x14ac:dyDescent="0.45">
      <c r="A1342" s="4"/>
      <c r="B1342" s="7">
        <v>3992088</v>
      </c>
      <c r="C1342" s="6" t="s">
        <v>214</v>
      </c>
      <c r="D1342" s="4" t="s">
        <v>127</v>
      </c>
      <c r="E1342" s="7">
        <v>150</v>
      </c>
      <c r="F1342" s="4" t="s">
        <v>197</v>
      </c>
      <c r="G1342" s="4">
        <f>SUMIFS([1]怪物表!$A:$A,[1]怪物表!$B:$B,C1342,[1]怪物表!$C:$C,D1342)</f>
        <v>1399208</v>
      </c>
      <c r="H1342" s="8" t="str">
        <f>IF(G1342="","",INDEX([1]怪物表!$C:$C,MATCH(G1342,[1]怪物表!$A:$A,0)))</f>
        <v>斗兽场饲养员</v>
      </c>
      <c r="I1342" s="4"/>
      <c r="J1342" s="4" t="str">
        <f>IF(I1342="","",INDEX([1]怪物阵型表!$B:$B,MATCH(I1342,[1]怪物阵型表!$A:$A,0)))</f>
        <v/>
      </c>
      <c r="K1342" s="4"/>
      <c r="L1342" s="4"/>
      <c r="M1342" s="4"/>
      <c r="N1342" s="4"/>
      <c r="O1342" s="4" t="str">
        <f>IF(N1342="","",INDEX([2]物品表!$B:$B,MATCH(N1342,[2]物品表!$A:$A,0)))</f>
        <v/>
      </c>
      <c r="P1342" s="4"/>
      <c r="Q1342" s="7" t="s">
        <v>31</v>
      </c>
      <c r="R1342" s="7" t="s">
        <v>29</v>
      </c>
      <c r="S1342" s="9">
        <f>INDEX('#怪物刷新配置索引'!$E:$E,MATCH(E1342&amp;"-"&amp;F1342,'#怪物刷新配置索引'!$D:$D,0),1)</f>
        <v>5</v>
      </c>
      <c r="T1342" s="4"/>
      <c r="U1342" s="9">
        <f>INDEX('#怪物刷新配置索引'!$F:$F,MATCH(E1342&amp;"-"&amp;F1342,'#怪物刷新配置索引'!$D:$D,0),1)</f>
        <v>1</v>
      </c>
      <c r="V1342" s="4" t="str">
        <f t="shared" si="189"/>
        <v/>
      </c>
      <c r="W1342" s="4"/>
      <c r="X1342" s="4"/>
      <c r="Y1342" s="7"/>
      <c r="Z1342" s="28"/>
      <c r="AA1342" s="77">
        <f>COUNTIF([3]经验升级表!$C:$C,"&lt;="&amp;SUMIFS($AB$4:AB1342,$C$4:C1342,C1342))</f>
        <v>0</v>
      </c>
      <c r="AB1342" s="77">
        <f>IFERROR(INDEX([1]怪物表!$U:$U,MATCH(G1342,[1]怪物表!$A:$A,0),1)*S1342/U1342,0)*AC1342</f>
        <v>0</v>
      </c>
      <c r="AC1342" s="77">
        <f t="shared" si="185"/>
        <v>30</v>
      </c>
      <c r="AD1342" s="77">
        <f>IFERROR(INDEX([1]怪物表!$J:$J,MATCH(G1342,[1]怪物表!$A:$A,0),1),0)*AE1342</f>
        <v>150</v>
      </c>
      <c r="AE1342" s="77">
        <f t="shared" si="186"/>
        <v>150</v>
      </c>
    </row>
    <row r="1343" spans="1:31" x14ac:dyDescent="0.45">
      <c r="A1343" s="4"/>
      <c r="B1343" s="7">
        <v>3992089</v>
      </c>
      <c r="C1343" s="6" t="s">
        <v>214</v>
      </c>
      <c r="D1343" s="4" t="s">
        <v>136</v>
      </c>
      <c r="E1343" s="7">
        <v>20</v>
      </c>
      <c r="F1343" s="4" t="s">
        <v>197</v>
      </c>
      <c r="G1343" s="4">
        <f>SUMIFS([1]怪物表!$A:$A,[1]怪物表!$B:$B,C1343,[1]怪物表!$C:$C,D1343)</f>
        <v>1399206</v>
      </c>
      <c r="H1343" s="8" t="str">
        <f>IF(G1343="","",INDEX([1]怪物表!$C:$C,MATCH(G1343,[1]怪物表!$A:$A,0)))</f>
        <v>弓兵2</v>
      </c>
      <c r="I1343" s="4"/>
      <c r="J1343" s="4" t="str">
        <f>IF(I1343="","",INDEX([1]怪物阵型表!$B:$B,MATCH(I1343,[1]怪物阵型表!$A:$A,0)))</f>
        <v/>
      </c>
      <c r="K1343" s="4"/>
      <c r="L1343" s="4"/>
      <c r="M1343" s="4"/>
      <c r="N1343" s="4"/>
      <c r="O1343" s="4" t="str">
        <f>IF(N1343="","",INDEX([2]物品表!$B:$B,MATCH(N1343,[2]物品表!$A:$A,0)))</f>
        <v/>
      </c>
      <c r="P1343" s="4"/>
      <c r="Q1343" s="7" t="s">
        <v>31</v>
      </c>
      <c r="R1343" s="7" t="s">
        <v>29</v>
      </c>
      <c r="S1343" s="9">
        <f>INDEX('#怪物刷新配置索引'!$E:$E,MATCH(E1343&amp;"-"&amp;F1343,'#怪物刷新配置索引'!$D:$D,0),1)</f>
        <v>4</v>
      </c>
      <c r="T1343" s="4"/>
      <c r="U1343" s="9">
        <f>INDEX('#怪物刷新配置索引'!$F:$F,MATCH(E1343&amp;"-"&amp;F1343,'#怪物刷新配置索引'!$D:$D,0),1)</f>
        <v>6</v>
      </c>
      <c r="V1343" s="4" t="str">
        <f t="shared" si="189"/>
        <v/>
      </c>
      <c r="W1343" s="4"/>
      <c r="X1343" s="7"/>
      <c r="Y1343" s="7"/>
      <c r="Z1343" s="28"/>
      <c r="AA1343" s="77">
        <f>COUNTIF([3]经验升级表!$C:$C,"&lt;="&amp;SUMIFS($AB$4:AB1343,$C$4:C1343,C1343))</f>
        <v>0</v>
      </c>
      <c r="AB1343" s="77">
        <f>IFERROR(INDEX([1]怪物表!$U:$U,MATCH(G1343,[1]怪物表!$A:$A,0),1)*S1343/U1343,0)*AC1343</f>
        <v>0</v>
      </c>
      <c r="AC1343" s="77">
        <f t="shared" si="185"/>
        <v>30</v>
      </c>
      <c r="AD1343" s="77">
        <f>IFERROR(INDEX([1]怪物表!$J:$J,MATCH(G1343,[1]怪物表!$A:$A,0),1),0)*AE1343</f>
        <v>20</v>
      </c>
      <c r="AE1343" s="77">
        <f t="shared" si="186"/>
        <v>20</v>
      </c>
    </row>
    <row r="1344" spans="1:31" x14ac:dyDescent="0.45">
      <c r="A1344" s="4"/>
      <c r="B1344" s="7">
        <v>3992090</v>
      </c>
      <c r="C1344" s="6" t="s">
        <v>214</v>
      </c>
      <c r="D1344" s="4"/>
      <c r="E1344" s="7"/>
      <c r="F1344" s="4">
        <v>570</v>
      </c>
      <c r="G1344" s="4" t="str">
        <f>IF(I1344="",SUMIFS([1]怪物表!$A:$A,[1]怪物表!$B:$B,C1344,[1]怪物表!$C:$C,D1344),"")</f>
        <v/>
      </c>
      <c r="H1344" s="8" t="str">
        <f>IF(G1344="","",INDEX([1]怪物表!$C:$C,MATCH(G1344,[1]怪物表!$A:$A,0)))</f>
        <v/>
      </c>
      <c r="I1344" s="4">
        <v>399201</v>
      </c>
      <c r="J1344" s="4" t="str">
        <f>IF(I1344="","",INDEX([1]怪物阵型表!$B:$B,MATCH(I1344,[1]怪物阵型表!$A:$A,0)))</f>
        <v>直线防御阵型</v>
      </c>
      <c r="K1344" s="4"/>
      <c r="L1344" s="4"/>
      <c r="M1344" s="4"/>
      <c r="N1344" s="4"/>
      <c r="O1344" s="4" t="str">
        <f>IF(N1344="","",INDEX([2]物品表!$B:$B,MATCH(N1344,[2]物品表!$A:$A,0)))</f>
        <v/>
      </c>
      <c r="P1344" s="4"/>
      <c r="Q1344" s="7" t="s">
        <v>109</v>
      </c>
      <c r="R1344" s="7" t="s">
        <v>29</v>
      </c>
      <c r="S1344" s="9">
        <v>1</v>
      </c>
      <c r="T1344" s="4"/>
      <c r="U1344" s="9">
        <v>0</v>
      </c>
      <c r="V1344" s="4" t="str">
        <f t="shared" si="189"/>
        <v>TID_Survivor_Notice_Occur_2</v>
      </c>
      <c r="W1344" s="4">
        <v>1</v>
      </c>
      <c r="X1344" s="4"/>
      <c r="Y1344" s="4"/>
      <c r="Z1344" s="28"/>
      <c r="AA1344" s="77">
        <f>COUNTIF([3]经验升级表!$C:$C,"&lt;="&amp;SUMIFS($AB$4:AB1344,$C$4:C1344,C1344))</f>
        <v>0</v>
      </c>
      <c r="AB1344" s="77">
        <f>IFERROR(INDEX([1]怪物表!$U:$U,MATCH(G1344,[1]怪物表!$A:$A,0),1)*S1344/U1344,0)*AC1344</f>
        <v>0</v>
      </c>
      <c r="AC1344" s="77">
        <f t="shared" si="185"/>
        <v>1</v>
      </c>
      <c r="AD1344" s="77">
        <f>IFERROR(INDEX([1]怪物表!$J:$J,MATCH(G1344,[1]怪物表!$A:$A,0),1),0)*AE1344</f>
        <v>0</v>
      </c>
      <c r="AE1344" s="77">
        <f t="shared" si="186"/>
        <v>0</v>
      </c>
    </row>
    <row r="1345" spans="1:31" x14ac:dyDescent="0.45">
      <c r="A1345" s="4"/>
      <c r="B1345" s="7">
        <v>3992091</v>
      </c>
      <c r="C1345" s="6" t="s">
        <v>214</v>
      </c>
      <c r="D1345" s="4"/>
      <c r="E1345" s="7"/>
      <c r="F1345" s="4">
        <v>570</v>
      </c>
      <c r="G1345" s="4" t="str">
        <f>IF(I1345="",SUMIFS([1]怪物表!$A:$A,[1]怪物表!$B:$B,C1345,[1]怪物表!$C:$C,D1345),"")</f>
        <v/>
      </c>
      <c r="H1345" s="8" t="str">
        <f>IF(G1345="","",INDEX([1]怪物表!$C:$C,MATCH(G1345,[1]怪物表!$A:$A,0)))</f>
        <v/>
      </c>
      <c r="I1345" s="4">
        <v>399202</v>
      </c>
      <c r="J1345" s="4" t="str">
        <f>IF(I1345="","",INDEX([1]怪物阵型表!$B:$B,MATCH(I1345,[1]怪物阵型表!$A:$A,0)))</f>
        <v>直线防御阵型</v>
      </c>
      <c r="K1345" s="4"/>
      <c r="L1345" s="4"/>
      <c r="M1345" s="4"/>
      <c r="N1345" s="4"/>
      <c r="O1345" s="4" t="str">
        <f>IF(N1345="","",INDEX([2]物品表!$B:$B,MATCH(N1345,[2]物品表!$A:$A,0)))</f>
        <v/>
      </c>
      <c r="P1345" s="4"/>
      <c r="Q1345" s="7" t="s">
        <v>109</v>
      </c>
      <c r="R1345" s="7" t="s">
        <v>29</v>
      </c>
      <c r="S1345" s="9">
        <v>1</v>
      </c>
      <c r="T1345" s="4"/>
      <c r="U1345" s="9">
        <v>0</v>
      </c>
      <c r="V1345" s="4" t="str">
        <f t="shared" si="189"/>
        <v/>
      </c>
      <c r="W1345" s="4"/>
      <c r="X1345" s="4"/>
      <c r="Y1345" s="4"/>
      <c r="Z1345" s="28"/>
      <c r="AA1345" s="77">
        <f>COUNTIF([3]经验升级表!$C:$C,"&lt;="&amp;SUMIFS($AB$4:AB1345,$C$4:C1345,C1345))</f>
        <v>0</v>
      </c>
      <c r="AB1345" s="77">
        <f>IFERROR(INDEX([1]怪物表!$U:$U,MATCH(G1345,[1]怪物表!$A:$A,0),1)*S1345/U1345,0)*AC1345</f>
        <v>0</v>
      </c>
      <c r="AC1345" s="77">
        <f t="shared" si="185"/>
        <v>1</v>
      </c>
      <c r="AD1345" s="77">
        <f>IFERROR(INDEX([1]怪物表!$J:$J,MATCH(G1345,[1]怪物表!$A:$A,0),1),0)*AE1345</f>
        <v>0</v>
      </c>
      <c r="AE1345" s="77">
        <f t="shared" si="186"/>
        <v>0</v>
      </c>
    </row>
    <row r="1346" spans="1:31" x14ac:dyDescent="0.45">
      <c r="A1346" s="4"/>
      <c r="B1346" s="7">
        <v>3992092</v>
      </c>
      <c r="C1346" s="6" t="s">
        <v>214</v>
      </c>
      <c r="D1346" s="4"/>
      <c r="E1346" s="7"/>
      <c r="F1346" s="4">
        <v>585</v>
      </c>
      <c r="G1346" s="4" t="str">
        <f>IF(I1346="",SUMIFS([1]怪物表!$A:$A,[1]怪物表!$B:$B,C1346,[1]怪物表!$C:$C,D1346),"")</f>
        <v/>
      </c>
      <c r="H1346" s="8" t="str">
        <f>IF(G1346="","",INDEX([1]怪物表!$C:$C,MATCH(G1346,[1]怪物表!$A:$A,0)))</f>
        <v/>
      </c>
      <c r="I1346" s="4">
        <v>399203</v>
      </c>
      <c r="J1346" s="4" t="str">
        <f>IF(I1346="","",INDEX([1]怪物阵型表!$B:$B,MATCH(I1346,[1]怪物阵型表!$A:$A,0)))</f>
        <v>直线防御阵型</v>
      </c>
      <c r="K1346" s="4"/>
      <c r="L1346" s="4"/>
      <c r="M1346" s="4"/>
      <c r="N1346" s="4"/>
      <c r="O1346" s="4" t="str">
        <f>IF(N1346="","",INDEX([2]物品表!$B:$B,MATCH(N1346,[2]物品表!$A:$A,0)))</f>
        <v/>
      </c>
      <c r="P1346" s="4"/>
      <c r="Q1346" s="7" t="s">
        <v>109</v>
      </c>
      <c r="R1346" s="7" t="s">
        <v>29</v>
      </c>
      <c r="S1346" s="9">
        <v>1</v>
      </c>
      <c r="T1346" s="4"/>
      <c r="U1346" s="9">
        <v>0</v>
      </c>
      <c r="V1346" s="4" t="str">
        <f t="shared" si="189"/>
        <v/>
      </c>
      <c r="W1346" s="4"/>
      <c r="X1346" s="4"/>
      <c r="Y1346" s="4"/>
      <c r="Z1346" s="28"/>
      <c r="AA1346" s="77">
        <f>COUNTIF([3]经验升级表!$C:$C,"&lt;="&amp;SUMIFS($AB$4:AB1346,$C$4:C1346,C1346))</f>
        <v>0</v>
      </c>
      <c r="AB1346" s="77">
        <f>IFERROR(INDEX([1]怪物表!$U:$U,MATCH(G1346,[1]怪物表!$A:$A,0),1)*S1346/U1346,0)*AC1346</f>
        <v>0</v>
      </c>
      <c r="AC1346" s="77">
        <f t="shared" si="185"/>
        <v>1</v>
      </c>
      <c r="AD1346" s="77">
        <f>IFERROR(INDEX([1]怪物表!$J:$J,MATCH(G1346,[1]怪物表!$A:$A,0),1),0)*AE1346</f>
        <v>0</v>
      </c>
      <c r="AE1346" s="77">
        <f t="shared" si="186"/>
        <v>0</v>
      </c>
    </row>
    <row r="1347" spans="1:31" x14ac:dyDescent="0.45">
      <c r="A1347" s="4"/>
      <c r="B1347" s="7">
        <v>3992093</v>
      </c>
      <c r="C1347" s="6" t="s">
        <v>214</v>
      </c>
      <c r="D1347" s="4"/>
      <c r="E1347" s="7"/>
      <c r="F1347" s="4">
        <v>585</v>
      </c>
      <c r="G1347" s="4" t="str">
        <f>IF(I1347="",SUMIFS([1]怪物表!$A:$A,[1]怪物表!$B:$B,C1347,[1]怪物表!$C:$C,D1347),"")</f>
        <v/>
      </c>
      <c r="H1347" s="8" t="str">
        <f>IF(G1347="","",INDEX([1]怪物表!$C:$C,MATCH(G1347,[1]怪物表!$A:$A,0)))</f>
        <v/>
      </c>
      <c r="I1347" s="4">
        <v>399204</v>
      </c>
      <c r="J1347" s="4" t="str">
        <f>IF(I1347="","",INDEX([1]怪物阵型表!$B:$B,MATCH(I1347,[1]怪物阵型表!$A:$A,0)))</f>
        <v>直线防御阵型</v>
      </c>
      <c r="K1347" s="4"/>
      <c r="L1347" s="4"/>
      <c r="M1347" s="4"/>
      <c r="N1347" s="4"/>
      <c r="O1347" s="4" t="str">
        <f>IF(N1347="","",INDEX([2]物品表!$B:$B,MATCH(N1347,[2]物品表!$A:$A,0)))</f>
        <v/>
      </c>
      <c r="P1347" s="4"/>
      <c r="Q1347" s="7" t="s">
        <v>109</v>
      </c>
      <c r="R1347" s="7" t="s">
        <v>29</v>
      </c>
      <c r="S1347" s="9">
        <v>1</v>
      </c>
      <c r="T1347" s="4"/>
      <c r="U1347" s="9">
        <v>0</v>
      </c>
      <c r="V1347" s="4" t="str">
        <f t="shared" si="189"/>
        <v/>
      </c>
      <c r="W1347" s="4"/>
      <c r="X1347" s="4"/>
      <c r="Y1347" s="4"/>
      <c r="Z1347" s="28"/>
      <c r="AA1347" s="77">
        <f>COUNTIF([3]经验升级表!$C:$C,"&lt;="&amp;SUMIFS($AB$4:AB1347,$C$4:C1347,C1347))</f>
        <v>0</v>
      </c>
      <c r="AB1347" s="77">
        <f>IFERROR(INDEX([1]怪物表!$U:$U,MATCH(G1347,[1]怪物表!$A:$A,0),1)*S1347/U1347,0)*AC1347</f>
        <v>0</v>
      </c>
      <c r="AC1347" s="77">
        <f t="shared" si="185"/>
        <v>1</v>
      </c>
      <c r="AD1347" s="77">
        <f>IFERROR(INDEX([1]怪物表!$J:$J,MATCH(G1347,[1]怪物表!$A:$A,0),1),0)*AE1347</f>
        <v>0</v>
      </c>
      <c r="AE1347" s="77">
        <f t="shared" si="186"/>
        <v>0</v>
      </c>
    </row>
    <row r="1348" spans="1:31" x14ac:dyDescent="0.45">
      <c r="A1348" s="4"/>
      <c r="B1348" s="7">
        <v>3992094</v>
      </c>
      <c r="C1348" s="6" t="s">
        <v>214</v>
      </c>
      <c r="D1348" s="4"/>
      <c r="E1348" s="7"/>
      <c r="F1348" s="4">
        <v>570</v>
      </c>
      <c r="G1348" s="4"/>
      <c r="H1348" s="8"/>
      <c r="I1348" s="4"/>
      <c r="J1348" s="4" t="str">
        <f>IF(I1348="","",INDEX([1]怪物阵型表!$B:$B,MATCH(I1348,[1]怪物阵型表!$A:$A,0)))</f>
        <v/>
      </c>
      <c r="K1348" s="4">
        <v>399215</v>
      </c>
      <c r="L1348" s="25" t="str" cm="1">
        <f t="array" ref="L1348">INDEX(怪物链表!A:C,MATCH(怪物刷新表!K1348&amp;C1348,怪物链表!A:A&amp;怪物链表!C:C,),2)</f>
        <v>骤变_特殊_50</v>
      </c>
      <c r="M1348" s="4" t="str" cm="1">
        <f t="array" ref="M1348">INDEX(怪物链表!A:D,MATCH(怪物刷新表!L1348&amp;K1348,怪物链表!B:B&amp;怪物链表!A:A,),4)</f>
        <v>540-570</v>
      </c>
      <c r="N1348" s="4"/>
      <c r="O1348" s="4" t="str">
        <f>IF(N1348="","",INDEX([2]物品表!$B:$B,MATCH(N1348,[2]物品表!$A:$A,0)))</f>
        <v/>
      </c>
      <c r="P1348" s="4"/>
      <c r="Q1348" s="7" t="s">
        <v>120</v>
      </c>
      <c r="R1348" s="7" t="s">
        <v>29</v>
      </c>
      <c r="S1348" s="9">
        <v>1</v>
      </c>
      <c r="T1348" s="4"/>
      <c r="U1348" s="9">
        <v>0</v>
      </c>
      <c r="V1348" s="4" t="str">
        <f t="shared" si="189"/>
        <v/>
      </c>
      <c r="W1348" s="4"/>
      <c r="X1348" s="4"/>
      <c r="Y1348" s="4"/>
      <c r="Z1348" s="28"/>
      <c r="AA1348" s="77">
        <f>COUNTIF([3]经验升级表!$C:$C,"&lt;="&amp;SUMIFS($AB$4:AB1348,$C$4:C1348,C1348))</f>
        <v>0</v>
      </c>
      <c r="AB1348" s="77">
        <f>IFERROR(INDEX([1]怪物表!$U:$U,MATCH(G1348,[1]怪物表!$A:$A,0),1)*S1348/U1348,0)*AC1348</f>
        <v>0</v>
      </c>
      <c r="AC1348" s="77">
        <f t="shared" si="185"/>
        <v>1</v>
      </c>
      <c r="AD1348" s="77">
        <f>IFERROR(INDEX([1]怪物表!$J:$J,MATCH(G1348,[1]怪物表!$A:$A,0),1),0)*AE1348</f>
        <v>0</v>
      </c>
      <c r="AE1348" s="77">
        <f t="shared" si="186"/>
        <v>0</v>
      </c>
    </row>
    <row r="1349" spans="1:31" x14ac:dyDescent="0.45">
      <c r="A1349" s="4"/>
      <c r="B1349" s="7">
        <v>3992095</v>
      </c>
      <c r="C1349" s="6" t="s">
        <v>214</v>
      </c>
      <c r="D1349" s="4"/>
      <c r="E1349" s="7"/>
      <c r="F1349" s="4">
        <v>570</v>
      </c>
      <c r="G1349" s="4"/>
      <c r="H1349" s="8"/>
      <c r="I1349" s="4"/>
      <c r="J1349" s="4" t="str">
        <f>IF(I1349="","",INDEX([1]怪物阵型表!$B:$B,MATCH(I1349,[1]怪物阵型表!$A:$A,0)))</f>
        <v/>
      </c>
      <c r="K1349" s="4">
        <v>399216</v>
      </c>
      <c r="L1349" s="25" t="str" cm="1">
        <f t="array" ref="L1349">INDEX(怪物链表!A:C,MATCH(怪物刷新表!K1349&amp;C1349,怪物链表!A:A&amp;怪物链表!C:C,),2)</f>
        <v>骤变_高级_100</v>
      </c>
      <c r="M1349" s="4" t="str" cm="1">
        <f t="array" ref="M1349">INDEX(怪物链表!A:D,MATCH(怪物刷新表!L1349&amp;K1349,怪物链表!B:B&amp;怪物链表!A:A,),4)</f>
        <v>570-600</v>
      </c>
      <c r="N1349" s="4"/>
      <c r="O1349" s="4" t="str">
        <f>IF(N1349="","",INDEX([2]物品表!$B:$B,MATCH(N1349,[2]物品表!$A:$A,0)))</f>
        <v/>
      </c>
      <c r="P1349" s="4"/>
      <c r="Q1349" s="7" t="s">
        <v>120</v>
      </c>
      <c r="R1349" s="7" t="s">
        <v>29</v>
      </c>
      <c r="S1349" s="9">
        <v>1</v>
      </c>
      <c r="T1349" s="4"/>
      <c r="U1349" s="9">
        <v>0</v>
      </c>
      <c r="V1349" s="4" t="str">
        <f t="shared" si="189"/>
        <v/>
      </c>
      <c r="W1349" s="4"/>
      <c r="X1349" s="4"/>
      <c r="Y1349" s="4"/>
      <c r="Z1349" s="28"/>
      <c r="AA1349" s="77">
        <f>COUNTIF([3]经验升级表!$C:$C,"&lt;="&amp;SUMIFS($AB$4:AB1349,$C$4:C1349,C1349))</f>
        <v>0</v>
      </c>
      <c r="AB1349" s="77">
        <f>IFERROR(INDEX([1]怪物表!$U:$U,MATCH(G1349,[1]怪物表!$A:$A,0),1)*S1349/U1349,0)*AC1349</f>
        <v>0</v>
      </c>
      <c r="AC1349" s="77">
        <f t="shared" si="185"/>
        <v>1</v>
      </c>
      <c r="AD1349" s="77">
        <f>IFERROR(INDEX([1]怪物表!$J:$J,MATCH(G1349,[1]怪物表!$A:$A,0),1),0)*AE1349</f>
        <v>0</v>
      </c>
      <c r="AE1349" s="77">
        <f t="shared" si="186"/>
        <v>0</v>
      </c>
    </row>
    <row r="1350" spans="1:31" x14ac:dyDescent="0.45">
      <c r="A1350" s="4"/>
      <c r="B1350" s="7">
        <v>3992096</v>
      </c>
      <c r="C1350" s="6" t="s">
        <v>214</v>
      </c>
      <c r="D1350" s="4" t="s">
        <v>127</v>
      </c>
      <c r="E1350" s="7">
        <v>50</v>
      </c>
      <c r="F1350" s="4" t="s">
        <v>199</v>
      </c>
      <c r="G1350" s="4">
        <f>SUMIFS([1]怪物表!$A:$A,[1]怪物表!$B:$B,C1350,[1]怪物表!$C:$C,D1350)</f>
        <v>1399208</v>
      </c>
      <c r="H1350" s="8" t="str">
        <f>IF(G1350="","",INDEX([1]怪物表!$C:$C,MATCH(G1350,[1]怪物表!$A:$A,0)))</f>
        <v>斗兽场饲养员</v>
      </c>
      <c r="I1350" s="4"/>
      <c r="J1350" s="4" t="str">
        <f>IF(I1350="","",INDEX([1]怪物阵型表!$B:$B,MATCH(I1350,[1]怪物阵型表!$A:$A,0)))</f>
        <v/>
      </c>
      <c r="K1350" s="4"/>
      <c r="L1350" s="4"/>
      <c r="M1350" s="4"/>
      <c r="N1350" s="4"/>
      <c r="O1350" s="4" t="str">
        <f>IF(N1350="","",INDEX([2]物品表!$B:$B,MATCH(N1350,[2]物品表!$A:$A,0)))</f>
        <v/>
      </c>
      <c r="P1350" s="4"/>
      <c r="Q1350" s="7" t="s">
        <v>31</v>
      </c>
      <c r="R1350" s="7" t="s">
        <v>29</v>
      </c>
      <c r="S1350" s="9">
        <f>INDEX('#怪物刷新配置索引'!$E:$E,MATCH(E1350&amp;"-"&amp;F1350,'#怪物刷新配置索引'!$D:$D,0),1)</f>
        <v>5</v>
      </c>
      <c r="T1350" s="4"/>
      <c r="U1350" s="9">
        <f>INDEX('#怪物刷新配置索引'!$F:$F,MATCH(E1350&amp;"-"&amp;F1350,'#怪物刷新配置索引'!$D:$D,0),1)</f>
        <v>3</v>
      </c>
      <c r="V1350" s="4" t="str">
        <f t="shared" si="189"/>
        <v/>
      </c>
      <c r="W1350" s="4"/>
      <c r="X1350" s="4"/>
      <c r="Y1350" s="7"/>
      <c r="Z1350" s="28"/>
      <c r="AA1350" s="77">
        <f>COUNTIF([3]经验升级表!$C:$C,"&lt;="&amp;SUMIFS($AB$4:AB1350,$C$4:C1350,C1350))</f>
        <v>0</v>
      </c>
      <c r="AB1350" s="77">
        <f>IFERROR(INDEX([1]怪物表!$U:$U,MATCH(G1350,[1]怪物表!$A:$A,0),1)*S1350/U1350,0)*AC1350</f>
        <v>0</v>
      </c>
      <c r="AC1350" s="77">
        <f t="shared" si="185"/>
        <v>30</v>
      </c>
      <c r="AD1350" s="77">
        <f>IFERROR(INDEX([1]怪物表!$J:$J,MATCH(G1350,[1]怪物表!$A:$A,0),1),0)*AE1350</f>
        <v>50</v>
      </c>
      <c r="AE1350" s="77">
        <f t="shared" si="186"/>
        <v>50</v>
      </c>
    </row>
    <row r="1351" spans="1:31" x14ac:dyDescent="0.45">
      <c r="A1351" s="4"/>
      <c r="B1351" s="7">
        <v>3992097</v>
      </c>
      <c r="C1351" s="6" t="s">
        <v>214</v>
      </c>
      <c r="D1351" s="4" t="s">
        <v>127</v>
      </c>
      <c r="E1351" s="7">
        <v>120</v>
      </c>
      <c r="F1351" s="4" t="s">
        <v>199</v>
      </c>
      <c r="G1351" s="4">
        <f>SUMIFS([1]怪物表!$A:$A,[1]怪物表!$B:$B,C1351,[1]怪物表!$C:$C,D1351)</f>
        <v>1399208</v>
      </c>
      <c r="H1351" s="8" t="str">
        <f>IF(G1351="","",INDEX([1]怪物表!$C:$C,MATCH(G1351,[1]怪物表!$A:$A,0)))</f>
        <v>斗兽场饲养员</v>
      </c>
      <c r="I1351" s="4"/>
      <c r="J1351" s="4" t="str">
        <f>IF(I1351="","",INDEX([1]怪物阵型表!$B:$B,MATCH(I1351,[1]怪物阵型表!$A:$A,0)))</f>
        <v/>
      </c>
      <c r="K1351" s="4"/>
      <c r="L1351" s="4"/>
      <c r="M1351" s="4"/>
      <c r="N1351" s="4"/>
      <c r="O1351" s="4" t="str">
        <f>IF(N1351="","",INDEX([2]物品表!$B:$B,MATCH(N1351,[2]物品表!$A:$A,0)))</f>
        <v/>
      </c>
      <c r="P1351" s="4"/>
      <c r="Q1351" s="7" t="s">
        <v>31</v>
      </c>
      <c r="R1351" s="7" t="s">
        <v>29</v>
      </c>
      <c r="S1351" s="9">
        <f>INDEX('#怪物刷新配置索引'!$E:$E,MATCH(E1351&amp;"-"&amp;F1351,'#怪物刷新配置索引'!$D:$D,0),1)</f>
        <v>4</v>
      </c>
      <c r="T1351" s="4"/>
      <c r="U1351" s="9">
        <f>INDEX('#怪物刷新配置索引'!$F:$F,MATCH(E1351&amp;"-"&amp;F1351,'#怪物刷新配置索引'!$D:$D,0),1)</f>
        <v>1</v>
      </c>
      <c r="V1351" s="4" t="str">
        <f t="shared" si="189"/>
        <v/>
      </c>
      <c r="W1351" s="4"/>
      <c r="X1351" s="4"/>
      <c r="Y1351" s="4"/>
      <c r="Z1351" s="28"/>
      <c r="AA1351" s="77">
        <f>COUNTIF([3]经验升级表!$C:$C,"&lt;="&amp;SUMIFS($AB$4:AB1351,$C$4:C1351,C1351))</f>
        <v>0</v>
      </c>
      <c r="AB1351" s="77">
        <f>IFERROR(INDEX([1]怪物表!$U:$U,MATCH(G1351,[1]怪物表!$A:$A,0),1)*S1351/U1351,0)*AC1351</f>
        <v>0</v>
      </c>
      <c r="AC1351" s="77">
        <f t="shared" si="185"/>
        <v>30</v>
      </c>
      <c r="AD1351" s="77">
        <f>IFERROR(INDEX([1]怪物表!$J:$J,MATCH(G1351,[1]怪物表!$A:$A,0),1),0)*AE1351</f>
        <v>120</v>
      </c>
      <c r="AE1351" s="77">
        <f t="shared" si="186"/>
        <v>120</v>
      </c>
    </row>
    <row r="1352" spans="1:31" x14ac:dyDescent="0.45">
      <c r="A1352" s="4"/>
      <c r="B1352" s="7">
        <v>3992098</v>
      </c>
      <c r="C1352" s="6" t="s">
        <v>214</v>
      </c>
      <c r="D1352" s="4" t="s">
        <v>127</v>
      </c>
      <c r="E1352" s="7">
        <v>120</v>
      </c>
      <c r="F1352" s="4" t="s">
        <v>199</v>
      </c>
      <c r="G1352" s="4">
        <f>SUMIFS([1]怪物表!$A:$A,[1]怪物表!$B:$B,C1352,[1]怪物表!$C:$C,D1352)</f>
        <v>1399208</v>
      </c>
      <c r="H1352" s="8" t="str">
        <f>IF(G1352="","",INDEX([1]怪物表!$C:$C,MATCH(G1352,[1]怪物表!$A:$A,0)))</f>
        <v>斗兽场饲养员</v>
      </c>
      <c r="I1352" s="4"/>
      <c r="J1352" s="4" t="str">
        <f>IF(I1352="","",INDEX([1]怪物阵型表!$B:$B,MATCH(I1352,[1]怪物阵型表!$A:$A,0)))</f>
        <v/>
      </c>
      <c r="K1352" s="4"/>
      <c r="L1352" s="4"/>
      <c r="M1352" s="4"/>
      <c r="N1352" s="4"/>
      <c r="O1352" s="4" t="str">
        <f>IF(N1352="","",INDEX([2]物品表!$B:$B,MATCH(N1352,[2]物品表!$A:$A,0)))</f>
        <v/>
      </c>
      <c r="P1352" s="4"/>
      <c r="Q1352" s="7" t="s">
        <v>31</v>
      </c>
      <c r="R1352" s="7" t="s">
        <v>29</v>
      </c>
      <c r="S1352" s="9">
        <f>INDEX('#怪物刷新配置索引'!$E:$E,MATCH(E1352&amp;"-"&amp;F1352,'#怪物刷新配置索引'!$D:$D,0),1)</f>
        <v>4</v>
      </c>
      <c r="T1352" s="4"/>
      <c r="U1352" s="9">
        <f>INDEX('#怪物刷新配置索引'!$F:$F,MATCH(E1352&amp;"-"&amp;F1352,'#怪物刷新配置索引'!$D:$D,0),1)</f>
        <v>1</v>
      </c>
      <c r="V1352" s="4" t="str">
        <f t="shared" si="189"/>
        <v/>
      </c>
      <c r="W1352" s="4"/>
      <c r="X1352" s="4"/>
      <c r="Y1352" s="4"/>
      <c r="Z1352" s="28"/>
      <c r="AA1352" s="77">
        <f>COUNTIF([3]经验升级表!$C:$C,"&lt;="&amp;SUMIFS($AB$4:AB1352,$C$4:C1352,C1352))</f>
        <v>0</v>
      </c>
      <c r="AB1352" s="77">
        <f>IFERROR(INDEX([1]怪物表!$U:$U,MATCH(G1352,[1]怪物表!$A:$A,0),1)*S1352/U1352,0)*AC1352</f>
        <v>0</v>
      </c>
      <c r="AC1352" s="77">
        <f t="shared" si="185"/>
        <v>30</v>
      </c>
      <c r="AD1352" s="77">
        <f>IFERROR(INDEX([1]怪物表!$J:$J,MATCH(G1352,[1]怪物表!$A:$A,0),1),0)*AE1352</f>
        <v>120</v>
      </c>
      <c r="AE1352" s="77">
        <f t="shared" si="186"/>
        <v>120</v>
      </c>
    </row>
    <row r="1353" spans="1:31" s="46" customFormat="1" x14ac:dyDescent="0.45">
      <c r="A1353" s="20"/>
      <c r="B1353" s="21">
        <v>3992099</v>
      </c>
      <c r="C1353" s="22" t="s">
        <v>214</v>
      </c>
      <c r="D1353" s="20" t="s">
        <v>139</v>
      </c>
      <c r="E1353" s="21"/>
      <c r="F1353" s="20">
        <v>600</v>
      </c>
      <c r="G1353" s="20">
        <f>IF(I1353="",SUMIFS([1]怪物表!$A:$A,[1]怪物表!$B:$B,C1353,[1]怪物表!$C:$C,D1353),"")</f>
        <v>1399210</v>
      </c>
      <c r="H1353" s="23" t="str">
        <f>IF(G1353="","",INDEX([1]怪物表!$C:$C,MATCH(G1353,[1]怪物表!$A:$A,0)))</f>
        <v>斗兽场监管员</v>
      </c>
      <c r="I1353" s="20" t="s">
        <v>54</v>
      </c>
      <c r="J1353" s="20" t="str">
        <f>IF(I1353="","",INDEX([1]怪物阵型表!$B:$B,MATCH(I1353,[1]怪物阵型表!$A:$A,0)))</f>
        <v/>
      </c>
      <c r="K1353" s="20"/>
      <c r="L1353" s="20"/>
      <c r="M1353" s="20"/>
      <c r="N1353" s="20"/>
      <c r="O1353" s="20" t="str">
        <f>IF(N1353="","",INDEX([2]物品表!$B:$B,MATCH(N1353,[2]物品表!$A:$A,0)))</f>
        <v/>
      </c>
      <c r="P1353" s="20"/>
      <c r="Q1353" s="21" t="s">
        <v>120</v>
      </c>
      <c r="R1353" s="21" t="s">
        <v>29</v>
      </c>
      <c r="S1353" s="24">
        <v>1</v>
      </c>
      <c r="T1353" s="20"/>
      <c r="U1353" s="24">
        <v>0</v>
      </c>
      <c r="V1353" s="20" t="str">
        <f>IF(W1353=1,"TID_Survivor_Notice_Occur_2",IF(W1353=2,"TID_Survivor_Notice_Occur_1",""))</f>
        <v/>
      </c>
      <c r="W1353" s="20"/>
      <c r="X1353" s="20"/>
      <c r="Y1353" s="20"/>
      <c r="Z1353" s="79"/>
      <c r="AA1353" s="79">
        <f>COUNTIF([3]经验升级表!$C:$C,"&lt;="&amp;SUMIFS($AB$4:AB1353,$C$4:C1353,C1353))</f>
        <v>0</v>
      </c>
      <c r="AB1353" s="79">
        <f>IFERROR(INDEX([1]怪物表!$U:$U,MATCH(G1353,[1]怪物表!$A:$A,0),1)*S1353/U1353,0)*AC1353</f>
        <v>0</v>
      </c>
      <c r="AC1353" s="79">
        <f t="shared" si="185"/>
        <v>1</v>
      </c>
      <c r="AD1353" s="79">
        <f>IFERROR(INDEX([1]怪物表!$J:$J,MATCH(G1353,[1]怪物表!$A:$A,0),1),0)*AE1353</f>
        <v>0</v>
      </c>
      <c r="AE1353" s="79">
        <f t="shared" si="186"/>
        <v>0</v>
      </c>
    </row>
    <row r="1354" spans="1:31" x14ac:dyDescent="0.45">
      <c r="A1354" s="4"/>
      <c r="B1354" s="7">
        <v>3992100</v>
      </c>
      <c r="C1354" s="6" t="s">
        <v>214</v>
      </c>
      <c r="D1354" s="4" t="s">
        <v>137</v>
      </c>
      <c r="E1354" s="4">
        <v>20</v>
      </c>
      <c r="F1354" s="4" t="s">
        <v>219</v>
      </c>
      <c r="G1354" s="4">
        <f>SUMIFS([1]怪物表!$A:$A,[1]怪物表!$B:$B,C1354,[1]怪物表!$C:$C,D1354)</f>
        <v>1399207</v>
      </c>
      <c r="H1354" s="8" t="str">
        <f>IF(G1354="","",INDEX([1]怪物表!$C:$C,MATCH(G1354,[1]怪物表!$A:$A,0)))</f>
        <v>鳄鱼</v>
      </c>
      <c r="I1354" s="4"/>
      <c r="J1354" s="4" t="str">
        <f>IF(I1354="","",INDEX([1]怪物阵型表!$B:$B,MATCH(I1354,[1]怪物阵型表!$A:$A,0)))</f>
        <v/>
      </c>
      <c r="K1354" s="4"/>
      <c r="L1354" s="4"/>
      <c r="M1354" s="4"/>
      <c r="N1354" s="4"/>
      <c r="O1354" s="4" t="str">
        <f>IF(N1354="","",INDEX([2]物品表!$B:$B,MATCH(N1354,[2]物品表!$A:$A,0)))</f>
        <v/>
      </c>
      <c r="P1354" s="4"/>
      <c r="Q1354" s="7" t="s">
        <v>31</v>
      </c>
      <c r="R1354" s="7" t="s">
        <v>29</v>
      </c>
      <c r="S1354" s="9">
        <f>INDEX('#怪物刷新配置索引'!$E:$E,MATCH(E1354&amp;"-"&amp;F1354,'#怪物刷新配置索引'!$D:$D,0),1)</f>
        <v>4</v>
      </c>
      <c r="T1354" s="4"/>
      <c r="U1354" s="9">
        <f>INDEX('#怪物刷新配置索引'!$F:$F,MATCH(E1354&amp;"-"&amp;F1354,'#怪物刷新配置索引'!$D:$D,0),1)</f>
        <v>6</v>
      </c>
      <c r="V1354" s="4" t="str">
        <f t="shared" si="189"/>
        <v/>
      </c>
      <c r="W1354" s="4"/>
      <c r="X1354" s="7"/>
      <c r="Y1354" s="4"/>
      <c r="Z1354" s="28"/>
      <c r="AA1354" s="77">
        <f>COUNTIF([3]经验升级表!$C:$C,"&lt;="&amp;SUMIFS($AB$4:AB1354,$C$4:C1354,C1354))</f>
        <v>0</v>
      </c>
      <c r="AB1354" s="77">
        <f>IFERROR(INDEX([1]怪物表!$U:$U,MATCH(G1354,[1]怪物表!$A:$A,0),1)*S1354/U1354,0)*AC1354</f>
        <v>0</v>
      </c>
      <c r="AC1354" s="77">
        <f t="shared" si="185"/>
        <v>30</v>
      </c>
      <c r="AD1354" s="77">
        <f>IFERROR(INDEX([1]怪物表!$J:$J,MATCH(G1354,[1]怪物表!$A:$A,0),1),0)*AE1354</f>
        <v>20</v>
      </c>
      <c r="AE1354" s="77">
        <f t="shared" si="186"/>
        <v>20</v>
      </c>
    </row>
    <row r="1355" spans="1:31" x14ac:dyDescent="0.45">
      <c r="A1355" s="4"/>
      <c r="B1355" s="7">
        <v>3992101</v>
      </c>
      <c r="C1355" s="6" t="s">
        <v>214</v>
      </c>
      <c r="D1355" s="4" t="s">
        <v>137</v>
      </c>
      <c r="E1355" s="4">
        <v>20</v>
      </c>
      <c r="F1355" s="4" t="s">
        <v>219</v>
      </c>
      <c r="G1355" s="4">
        <f>SUMIFS([1]怪物表!$A:$A,[1]怪物表!$B:$B,C1355,[1]怪物表!$C:$C,D1355)</f>
        <v>1399207</v>
      </c>
      <c r="H1355" s="8" t="str">
        <f>IF(G1355="","",INDEX([1]怪物表!$C:$C,MATCH(G1355,[1]怪物表!$A:$A,0)))</f>
        <v>鳄鱼</v>
      </c>
      <c r="I1355" s="4"/>
      <c r="J1355" s="4" t="str">
        <f>IF(I1355="","",INDEX([1]怪物阵型表!$B:$B,MATCH(I1355,[1]怪物阵型表!$A:$A,0)))</f>
        <v/>
      </c>
      <c r="K1355" s="4"/>
      <c r="L1355" s="4"/>
      <c r="M1355" s="4"/>
      <c r="N1355" s="4"/>
      <c r="O1355" s="4" t="str">
        <f>IF(N1355="","",INDEX([2]物品表!$B:$B,MATCH(N1355,[2]物品表!$A:$A,0)))</f>
        <v/>
      </c>
      <c r="P1355" s="4"/>
      <c r="Q1355" s="7" t="s">
        <v>31</v>
      </c>
      <c r="R1355" s="7" t="s">
        <v>29</v>
      </c>
      <c r="S1355" s="9">
        <f>INDEX('#怪物刷新配置索引'!$E:$E,MATCH(E1355&amp;"-"&amp;F1355,'#怪物刷新配置索引'!$D:$D,0),1)</f>
        <v>4</v>
      </c>
      <c r="T1355" s="4"/>
      <c r="U1355" s="9">
        <f>INDEX('#怪物刷新配置索引'!$F:$F,MATCH(E1355&amp;"-"&amp;F1355,'#怪物刷新配置索引'!$D:$D,0),1)</f>
        <v>6</v>
      </c>
      <c r="V1355" s="7" t="str">
        <f t="shared" si="189"/>
        <v/>
      </c>
      <c r="W1355" s="4"/>
      <c r="X1355" s="4"/>
      <c r="Y1355" s="4"/>
      <c r="Z1355" s="28"/>
      <c r="AA1355" s="77">
        <f>COUNTIF([3]经验升级表!$C:$C,"&lt;="&amp;SUMIFS($AB$4:AB1355,$C$4:C1355,C1355))</f>
        <v>0</v>
      </c>
      <c r="AB1355" s="77">
        <f>IFERROR(INDEX([1]怪物表!$U:$U,MATCH(G1355,[1]怪物表!$A:$A,0),1)*S1355/U1355,0)*AC1355</f>
        <v>0</v>
      </c>
      <c r="AC1355" s="77">
        <f t="shared" si="185"/>
        <v>30</v>
      </c>
      <c r="AD1355" s="77">
        <f>IFERROR(INDEX([1]怪物表!$J:$J,MATCH(G1355,[1]怪物表!$A:$A,0),1),0)*AE1355</f>
        <v>20</v>
      </c>
      <c r="AE1355" s="77">
        <f t="shared" si="186"/>
        <v>20</v>
      </c>
    </row>
    <row r="1356" spans="1:31" x14ac:dyDescent="0.45">
      <c r="A1356" s="4"/>
      <c r="B1356" s="7">
        <v>3992102</v>
      </c>
      <c r="C1356" s="6" t="s">
        <v>214</v>
      </c>
      <c r="D1356" s="4" t="s">
        <v>137</v>
      </c>
      <c r="E1356" s="4">
        <v>20</v>
      </c>
      <c r="F1356" s="4" t="s">
        <v>219</v>
      </c>
      <c r="G1356" s="4">
        <f>SUMIFS([1]怪物表!$A:$A,[1]怪物表!$B:$B,C1356,[1]怪物表!$C:$C,D1356)</f>
        <v>1399207</v>
      </c>
      <c r="H1356" s="8" t="str">
        <f>IF(G1356="","",INDEX([1]怪物表!$C:$C,MATCH(G1356,[1]怪物表!$A:$A,0)))</f>
        <v>鳄鱼</v>
      </c>
      <c r="I1356" s="4"/>
      <c r="J1356" s="4" t="str">
        <f>IF(I1356="","",INDEX([1]怪物阵型表!$B:$B,MATCH(I1356,[1]怪物阵型表!$A:$A,0)))</f>
        <v/>
      </c>
      <c r="K1356" s="4"/>
      <c r="L1356" s="4"/>
      <c r="M1356" s="4"/>
      <c r="N1356" s="4"/>
      <c r="O1356" s="4" t="str">
        <f>IF(N1356="","",INDEX([2]物品表!$B:$B,MATCH(N1356,[2]物品表!$A:$A,0)))</f>
        <v/>
      </c>
      <c r="P1356" s="4"/>
      <c r="Q1356" s="7" t="s">
        <v>31</v>
      </c>
      <c r="R1356" s="7" t="s">
        <v>29</v>
      </c>
      <c r="S1356" s="9">
        <f>INDEX('#怪物刷新配置索引'!$E:$E,MATCH(E1356&amp;"-"&amp;F1356,'#怪物刷新配置索引'!$D:$D,0),1)</f>
        <v>4</v>
      </c>
      <c r="T1356" s="4"/>
      <c r="U1356" s="9">
        <f>INDEX('#怪物刷新配置索引'!$F:$F,MATCH(E1356&amp;"-"&amp;F1356,'#怪物刷新配置索引'!$D:$D,0),1)</f>
        <v>6</v>
      </c>
      <c r="V1356" s="4" t="str">
        <f t="shared" si="189"/>
        <v/>
      </c>
      <c r="W1356" s="4"/>
      <c r="X1356" s="7"/>
      <c r="Y1356" s="7"/>
      <c r="Z1356" s="28"/>
      <c r="AA1356" s="77">
        <f>COUNTIF([3]经验升级表!$C:$C,"&lt;="&amp;SUMIFS($AB$4:AB1356,$C$4:C1356,C1356))</f>
        <v>0</v>
      </c>
      <c r="AB1356" s="77">
        <f>IFERROR(INDEX([1]怪物表!$U:$U,MATCH(G1356,[1]怪物表!$A:$A,0),1)*S1356/U1356,0)*AC1356</f>
        <v>0</v>
      </c>
      <c r="AC1356" s="77">
        <f t="shared" si="185"/>
        <v>30</v>
      </c>
      <c r="AD1356" s="77">
        <f>IFERROR(INDEX([1]怪物表!$J:$J,MATCH(G1356,[1]怪物表!$A:$A,0),1),0)*AE1356</f>
        <v>20</v>
      </c>
      <c r="AE1356" s="77">
        <f t="shared" si="186"/>
        <v>20</v>
      </c>
    </row>
    <row r="1357" spans="1:31" x14ac:dyDescent="0.45">
      <c r="A1357" s="4"/>
      <c r="B1357" s="7">
        <v>3992103</v>
      </c>
      <c r="C1357" s="6" t="s">
        <v>214</v>
      </c>
      <c r="D1357" s="4" t="s">
        <v>137</v>
      </c>
      <c r="E1357" s="4">
        <v>20</v>
      </c>
      <c r="F1357" s="4" t="s">
        <v>219</v>
      </c>
      <c r="G1357" s="4">
        <f>SUMIFS([1]怪物表!$A:$A,[1]怪物表!$B:$B,C1357,[1]怪物表!$C:$C,D1357)</f>
        <v>1399207</v>
      </c>
      <c r="H1357" s="8" t="str">
        <f>IF(G1357="","",INDEX([1]怪物表!$C:$C,MATCH(G1357,[1]怪物表!$A:$A,0)))</f>
        <v>鳄鱼</v>
      </c>
      <c r="I1357" s="4"/>
      <c r="J1357" s="4" t="str">
        <f>IF(I1357="","",INDEX([1]怪物阵型表!$B:$B,MATCH(I1357,[1]怪物阵型表!$A:$A,0)))</f>
        <v/>
      </c>
      <c r="K1357" s="4"/>
      <c r="L1357" s="4"/>
      <c r="M1357" s="4"/>
      <c r="N1357" s="4"/>
      <c r="O1357" s="4" t="str">
        <f>IF(N1357="","",INDEX([2]物品表!$B:$B,MATCH(N1357,[2]物品表!$A:$A,0)))</f>
        <v/>
      </c>
      <c r="P1357" s="4"/>
      <c r="Q1357" s="7" t="s">
        <v>31</v>
      </c>
      <c r="R1357" s="7" t="s">
        <v>29</v>
      </c>
      <c r="S1357" s="9">
        <f>INDEX('#怪物刷新配置索引'!$E:$E,MATCH(E1357&amp;"-"&amp;F1357,'#怪物刷新配置索引'!$D:$D,0),1)</f>
        <v>4</v>
      </c>
      <c r="T1357" s="4"/>
      <c r="U1357" s="9">
        <f>INDEX('#怪物刷新配置索引'!$F:$F,MATCH(E1357&amp;"-"&amp;F1357,'#怪物刷新配置索引'!$D:$D,0),1)</f>
        <v>6</v>
      </c>
      <c r="V1357" s="4" t="str">
        <f t="shared" si="189"/>
        <v/>
      </c>
      <c r="W1357" s="4"/>
      <c r="X1357" s="7"/>
      <c r="Y1357" s="7"/>
      <c r="Z1357" s="28"/>
      <c r="AA1357" s="77">
        <f>COUNTIF([3]经验升级表!$C:$C,"&lt;="&amp;SUMIFS($AB$4:AB1357,$C$4:C1357,C1357))</f>
        <v>0</v>
      </c>
      <c r="AB1357" s="77">
        <f>IFERROR(INDEX([1]怪物表!$U:$U,MATCH(G1357,[1]怪物表!$A:$A,0),1)*S1357/U1357,0)*AC1357</f>
        <v>0</v>
      </c>
      <c r="AC1357" s="77">
        <f t="shared" si="185"/>
        <v>30</v>
      </c>
      <c r="AD1357" s="77">
        <f>IFERROR(INDEX([1]怪物表!$J:$J,MATCH(G1357,[1]怪物表!$A:$A,0),1),0)*AE1357</f>
        <v>20</v>
      </c>
      <c r="AE1357" s="77">
        <f t="shared" si="186"/>
        <v>20</v>
      </c>
    </row>
    <row r="1358" spans="1:31" x14ac:dyDescent="0.45">
      <c r="A1358" s="4"/>
      <c r="B1358" s="7">
        <v>3992104</v>
      </c>
      <c r="C1358" s="6" t="s">
        <v>214</v>
      </c>
      <c r="D1358" s="4" t="s">
        <v>123</v>
      </c>
      <c r="E1358" s="4">
        <v>30</v>
      </c>
      <c r="F1358" s="4" t="s">
        <v>219</v>
      </c>
      <c r="G1358" s="4">
        <f>SUMIFS([1]怪物表!$A:$A,[1]怪物表!$B:$B,C1358,[1]怪物表!$C:$C,D1358)</f>
        <v>1399205</v>
      </c>
      <c r="H1358" s="8" t="str">
        <f>IF(G1358="","",INDEX([1]怪物表!$C:$C,MATCH(G1358,[1]怪物表!$A:$A,0)))</f>
        <v>弓兵1</v>
      </c>
      <c r="I1358" s="4"/>
      <c r="J1358" s="4" t="str">
        <f>IF(I1358="","",INDEX([1]怪物阵型表!$B:$B,MATCH(I1358,[1]怪物阵型表!$A:$A,0)))</f>
        <v/>
      </c>
      <c r="K1358" s="4"/>
      <c r="L1358" s="4"/>
      <c r="M1358" s="4"/>
      <c r="N1358" s="4"/>
      <c r="O1358" s="4" t="str">
        <f>IF(N1358="","",INDEX([2]物品表!$B:$B,MATCH(N1358,[2]物品表!$A:$A,0)))</f>
        <v/>
      </c>
      <c r="P1358" s="4"/>
      <c r="Q1358" s="7" t="s">
        <v>31</v>
      </c>
      <c r="R1358" s="7" t="s">
        <v>29</v>
      </c>
      <c r="S1358" s="9">
        <f>INDEX('#怪物刷新配置索引'!$E:$E,MATCH(E1358&amp;"-"&amp;F1358,'#怪物刷新配置索引'!$D:$D,0),1)</f>
        <v>4</v>
      </c>
      <c r="T1358" s="4"/>
      <c r="U1358" s="9">
        <f>INDEX('#怪物刷新配置索引'!$F:$F,MATCH(E1358&amp;"-"&amp;F1358,'#怪物刷新配置索引'!$D:$D,0),1)</f>
        <v>4</v>
      </c>
      <c r="V1358" s="4" t="str">
        <f t="shared" si="189"/>
        <v/>
      </c>
      <c r="W1358" s="4"/>
      <c r="X1358" s="4"/>
      <c r="Y1358" s="4"/>
      <c r="Z1358" s="28"/>
      <c r="AA1358" s="77">
        <f>COUNTIF([3]经验升级表!$C:$C,"&lt;="&amp;SUMIFS($AB$4:AB1358,$C$4:C1358,C1358))</f>
        <v>0</v>
      </c>
      <c r="AB1358" s="77">
        <f>IFERROR(INDEX([1]怪物表!$U:$U,MATCH(G1358,[1]怪物表!$A:$A,0),1)*S1358/U1358,0)*AC1358</f>
        <v>0</v>
      </c>
      <c r="AC1358" s="77">
        <f t="shared" si="185"/>
        <v>30</v>
      </c>
      <c r="AD1358" s="77">
        <f>IFERROR(INDEX([1]怪物表!$J:$J,MATCH(G1358,[1]怪物表!$A:$A,0),1),0)*AE1358</f>
        <v>30</v>
      </c>
      <c r="AE1358" s="77">
        <f t="shared" si="186"/>
        <v>30</v>
      </c>
    </row>
    <row r="1359" spans="1:31" x14ac:dyDescent="0.45">
      <c r="A1359" s="4"/>
      <c r="B1359" s="7">
        <v>3992105</v>
      </c>
      <c r="C1359" s="6" t="s">
        <v>214</v>
      </c>
      <c r="D1359" s="4"/>
      <c r="E1359" s="7"/>
      <c r="F1359" s="4">
        <v>630</v>
      </c>
      <c r="G1359" s="4" t="str">
        <f>IF(I1359="",SUMIFS([1]怪物表!$A:$A,[1]怪物表!$B:$B,C1359,[1]怪物表!$C:$C,D1359),"")</f>
        <v/>
      </c>
      <c r="H1359" s="8" t="str">
        <f>IF(G1359="","",INDEX([1]怪物表!$C:$C,MATCH(G1359,[1]怪物表!$A:$A,0)))</f>
        <v/>
      </c>
      <c r="I1359" s="4">
        <v>399201</v>
      </c>
      <c r="J1359" s="4" t="str">
        <f>IF(I1359="","",INDEX([1]怪物阵型表!$B:$B,MATCH(I1359,[1]怪物阵型表!$A:$A,0)))</f>
        <v>直线防御阵型</v>
      </c>
      <c r="K1359" s="4"/>
      <c r="L1359" s="4"/>
      <c r="M1359" s="4"/>
      <c r="N1359" s="4"/>
      <c r="O1359" s="4" t="str">
        <f>IF(N1359="","",INDEX([2]物品表!$B:$B,MATCH(N1359,[2]物品表!$A:$A,0)))</f>
        <v/>
      </c>
      <c r="P1359" s="4"/>
      <c r="Q1359" s="7" t="s">
        <v>109</v>
      </c>
      <c r="R1359" s="7" t="s">
        <v>29</v>
      </c>
      <c r="S1359" s="9">
        <v>1</v>
      </c>
      <c r="T1359" s="4"/>
      <c r="U1359" s="9">
        <v>0</v>
      </c>
      <c r="V1359" s="4" t="str">
        <f t="shared" si="189"/>
        <v>TID_Survivor_Notice_Occur_2</v>
      </c>
      <c r="W1359" s="4">
        <v>1</v>
      </c>
      <c r="X1359" s="4"/>
      <c r="Y1359" s="4"/>
      <c r="Z1359" s="28"/>
      <c r="AA1359" s="77">
        <f>COUNTIF([3]经验升级表!$C:$C,"&lt;="&amp;SUMIFS($AB$4:AB1359,$C$4:C1359,C1359))</f>
        <v>0</v>
      </c>
      <c r="AB1359" s="77">
        <f>IFERROR(INDEX([1]怪物表!$U:$U,MATCH(G1359,[1]怪物表!$A:$A,0),1)*S1359/U1359,0)*AC1359</f>
        <v>0</v>
      </c>
      <c r="AC1359" s="77">
        <f t="shared" si="185"/>
        <v>1</v>
      </c>
      <c r="AD1359" s="77">
        <f>IFERROR(INDEX([1]怪物表!$J:$J,MATCH(G1359,[1]怪物表!$A:$A,0),1),0)*AE1359</f>
        <v>0</v>
      </c>
      <c r="AE1359" s="77">
        <f t="shared" si="186"/>
        <v>0</v>
      </c>
    </row>
    <row r="1360" spans="1:31" x14ac:dyDescent="0.45">
      <c r="A1360" s="4"/>
      <c r="B1360" s="7">
        <v>3992106</v>
      </c>
      <c r="C1360" s="6" t="s">
        <v>214</v>
      </c>
      <c r="D1360" s="4"/>
      <c r="E1360" s="7"/>
      <c r="F1360" s="4">
        <v>640</v>
      </c>
      <c r="G1360" s="4" t="str">
        <f>IF(I1360="",SUMIFS([1]怪物表!$A:$A,[1]怪物表!$B:$B,C1360,[1]怪物表!$C:$C,D1360),"")</f>
        <v/>
      </c>
      <c r="H1360" s="8" t="str">
        <f>IF(G1360="","",INDEX([1]怪物表!$C:$C,MATCH(G1360,[1]怪物表!$A:$A,0)))</f>
        <v/>
      </c>
      <c r="I1360" s="4">
        <v>399204</v>
      </c>
      <c r="J1360" s="4" t="str">
        <f>IF(I1360="","",INDEX([1]怪物阵型表!$B:$B,MATCH(I1360,[1]怪物阵型表!$A:$A,0)))</f>
        <v>直线防御阵型</v>
      </c>
      <c r="K1360" s="4"/>
      <c r="L1360" s="4"/>
      <c r="M1360" s="4"/>
      <c r="N1360" s="4"/>
      <c r="O1360" s="4" t="str">
        <f>IF(N1360="","",INDEX([2]物品表!$B:$B,MATCH(N1360,[2]物品表!$A:$A,0)))</f>
        <v/>
      </c>
      <c r="P1360" s="4"/>
      <c r="Q1360" s="7" t="s">
        <v>109</v>
      </c>
      <c r="R1360" s="7" t="s">
        <v>29</v>
      </c>
      <c r="S1360" s="9">
        <v>1</v>
      </c>
      <c r="T1360" s="4"/>
      <c r="U1360" s="9">
        <v>0</v>
      </c>
      <c r="V1360" s="4" t="str">
        <f t="shared" si="189"/>
        <v/>
      </c>
      <c r="W1360" s="4"/>
      <c r="X1360" s="4"/>
      <c r="Y1360" s="4"/>
      <c r="Z1360" s="28"/>
      <c r="AA1360" s="77">
        <f>COUNTIF([3]经验升级表!$C:$C,"&lt;="&amp;SUMIFS($AB$4:AB1360,$C$4:C1360,C1360))</f>
        <v>0</v>
      </c>
      <c r="AB1360" s="77">
        <f>IFERROR(INDEX([1]怪物表!$U:$U,MATCH(G1360,[1]怪物表!$A:$A,0),1)*S1360/U1360,0)*AC1360</f>
        <v>0</v>
      </c>
      <c r="AC1360" s="77">
        <f t="shared" si="185"/>
        <v>1</v>
      </c>
      <c r="AD1360" s="77">
        <f>IFERROR(INDEX([1]怪物表!$J:$J,MATCH(G1360,[1]怪物表!$A:$A,0),1),0)*AE1360</f>
        <v>0</v>
      </c>
      <c r="AE1360" s="77">
        <f t="shared" si="186"/>
        <v>0</v>
      </c>
    </row>
    <row r="1361" spans="1:31" x14ac:dyDescent="0.45">
      <c r="A1361" s="4"/>
      <c r="B1361" s="7">
        <v>3992107</v>
      </c>
      <c r="C1361" s="6" t="s">
        <v>214</v>
      </c>
      <c r="D1361" s="4" t="s">
        <v>137</v>
      </c>
      <c r="E1361" s="7">
        <v>60</v>
      </c>
      <c r="F1361" s="4" t="s">
        <v>221</v>
      </c>
      <c r="G1361" s="4">
        <f>SUMIFS([1]怪物表!$A:$A,[1]怪物表!$B:$B,C1361,[1]怪物表!$C:$C,D1361)</f>
        <v>1399207</v>
      </c>
      <c r="H1361" s="8" t="str">
        <f>IF(G1361="","",INDEX([1]怪物表!$C:$C,MATCH(G1361,[1]怪物表!$A:$A,0)))</f>
        <v>鳄鱼</v>
      </c>
      <c r="I1361" s="4"/>
      <c r="J1361" s="4" t="str">
        <f>IF(I1361="","",INDEX([1]怪物阵型表!$B:$B,MATCH(I1361,[1]怪物阵型表!$A:$A,0)))</f>
        <v/>
      </c>
      <c r="K1361" s="4"/>
      <c r="L1361" s="4"/>
      <c r="M1361" s="4"/>
      <c r="N1361" s="4"/>
      <c r="O1361" s="4" t="str">
        <f>IF(N1361="","",INDEX([2]物品表!$B:$B,MATCH(N1361,[2]物品表!$A:$A,0)))</f>
        <v/>
      </c>
      <c r="P1361" s="4"/>
      <c r="Q1361" s="7" t="s">
        <v>31</v>
      </c>
      <c r="R1361" s="7" t="s">
        <v>29</v>
      </c>
      <c r="S1361" s="9">
        <f>INDEX('#怪物刷新配置索引'!$E:$E,MATCH(E1361&amp;"-"&amp;F1361,'#怪物刷新配置索引'!$D:$D,0),1)</f>
        <v>4</v>
      </c>
      <c r="T1361" s="4"/>
      <c r="U1361" s="9">
        <f>INDEX('#怪物刷新配置索引'!$F:$F,MATCH(E1361&amp;"-"&amp;F1361,'#怪物刷新配置索引'!$D:$D,0),1)</f>
        <v>2</v>
      </c>
      <c r="V1361" s="7" t="str">
        <f t="shared" si="189"/>
        <v/>
      </c>
      <c r="W1361" s="4"/>
      <c r="X1361" s="4"/>
      <c r="Y1361" s="4"/>
      <c r="Z1361" s="28"/>
      <c r="AA1361" s="77">
        <f>COUNTIF([3]经验升级表!$C:$C,"&lt;="&amp;SUMIFS($AB$4:AB1361,$C$4:C1361,C1361))</f>
        <v>0</v>
      </c>
      <c r="AB1361" s="77">
        <f>IFERROR(INDEX([1]怪物表!$U:$U,MATCH(G1361,[1]怪物表!$A:$A,0),1)*S1361/U1361,0)*AC1361</f>
        <v>0</v>
      </c>
      <c r="AC1361" s="77">
        <f t="shared" si="185"/>
        <v>30</v>
      </c>
      <c r="AD1361" s="77">
        <f>IFERROR(INDEX([1]怪物表!$J:$J,MATCH(G1361,[1]怪物表!$A:$A,0),1),0)*AE1361</f>
        <v>60</v>
      </c>
      <c r="AE1361" s="77">
        <f t="shared" si="186"/>
        <v>60</v>
      </c>
    </row>
    <row r="1362" spans="1:31" x14ac:dyDescent="0.45">
      <c r="A1362" s="4"/>
      <c r="B1362" s="7">
        <v>3992108</v>
      </c>
      <c r="C1362" s="6" t="s">
        <v>214</v>
      </c>
      <c r="D1362" s="4" t="s">
        <v>137</v>
      </c>
      <c r="E1362" s="7">
        <v>40</v>
      </c>
      <c r="F1362" s="4" t="s">
        <v>221</v>
      </c>
      <c r="G1362" s="4">
        <f>SUMIFS([1]怪物表!$A:$A,[1]怪物表!$B:$B,C1362,[1]怪物表!$C:$C,D1362)</f>
        <v>1399207</v>
      </c>
      <c r="H1362" s="8" t="str">
        <f>IF(G1362="","",INDEX([1]怪物表!$C:$C,MATCH(G1362,[1]怪物表!$A:$A,0)))</f>
        <v>鳄鱼</v>
      </c>
      <c r="I1362" s="4"/>
      <c r="J1362" s="4" t="str">
        <f>IF(I1362="","",INDEX([1]怪物阵型表!$B:$B,MATCH(I1362,[1]怪物阵型表!$A:$A,0)))</f>
        <v/>
      </c>
      <c r="K1362" s="4"/>
      <c r="L1362" s="4"/>
      <c r="M1362" s="4"/>
      <c r="N1362" s="4"/>
      <c r="O1362" s="4" t="str">
        <f>IF(N1362="","",INDEX([2]物品表!$B:$B,MATCH(N1362,[2]物品表!$A:$A,0)))</f>
        <v/>
      </c>
      <c r="P1362" s="4"/>
      <c r="Q1362" s="7" t="s">
        <v>31</v>
      </c>
      <c r="R1362" s="7" t="s">
        <v>29</v>
      </c>
      <c r="S1362" s="9">
        <f>INDEX('#怪物刷新配置索引'!$E:$E,MATCH(E1362&amp;"-"&amp;F1362,'#怪物刷新配置索引'!$D:$D,0),1)</f>
        <v>4</v>
      </c>
      <c r="T1362" s="4"/>
      <c r="U1362" s="9">
        <f>INDEX('#怪物刷新配置索引'!$F:$F,MATCH(E1362&amp;"-"&amp;F1362,'#怪物刷新配置索引'!$D:$D,0),1)</f>
        <v>3</v>
      </c>
      <c r="V1362" s="4" t="str">
        <f t="shared" si="189"/>
        <v/>
      </c>
      <c r="W1362" s="4"/>
      <c r="X1362" s="4"/>
      <c r="Y1362" s="4"/>
      <c r="Z1362" s="28"/>
      <c r="AA1362" s="77">
        <f>COUNTIF([3]经验升级表!$C:$C,"&lt;="&amp;SUMIFS($AB$4:AB1362,$C$4:C1362,C1362))</f>
        <v>0</v>
      </c>
      <c r="AB1362" s="77">
        <f>IFERROR(INDEX([1]怪物表!$U:$U,MATCH(G1362,[1]怪物表!$A:$A,0),1)*S1362/U1362,0)*AC1362</f>
        <v>0</v>
      </c>
      <c r="AC1362" s="77">
        <f t="shared" si="185"/>
        <v>30</v>
      </c>
      <c r="AD1362" s="77">
        <f>IFERROR(INDEX([1]怪物表!$J:$J,MATCH(G1362,[1]怪物表!$A:$A,0),1),0)*AE1362</f>
        <v>40</v>
      </c>
      <c r="AE1362" s="77">
        <f t="shared" si="186"/>
        <v>40</v>
      </c>
    </row>
    <row r="1363" spans="1:31" x14ac:dyDescent="0.45">
      <c r="A1363" s="4"/>
      <c r="B1363" s="7">
        <v>3992109</v>
      </c>
      <c r="C1363" s="6" t="s">
        <v>214</v>
      </c>
      <c r="D1363" s="4" t="s">
        <v>137</v>
      </c>
      <c r="E1363" s="7">
        <v>40</v>
      </c>
      <c r="F1363" s="4" t="s">
        <v>221</v>
      </c>
      <c r="G1363" s="4">
        <f>SUMIFS([1]怪物表!$A:$A,[1]怪物表!$B:$B,C1363,[1]怪物表!$C:$C,D1363)</f>
        <v>1399207</v>
      </c>
      <c r="H1363" s="8" t="str">
        <f>IF(G1363="","",INDEX([1]怪物表!$C:$C,MATCH(G1363,[1]怪物表!$A:$A,0)))</f>
        <v>鳄鱼</v>
      </c>
      <c r="I1363" s="4"/>
      <c r="J1363" s="4" t="str">
        <f>IF(I1363="","",INDEX([1]怪物阵型表!$B:$B,MATCH(I1363,[1]怪物阵型表!$A:$A,0)))</f>
        <v/>
      </c>
      <c r="K1363" s="4"/>
      <c r="L1363" s="4"/>
      <c r="M1363" s="4"/>
      <c r="N1363" s="4"/>
      <c r="O1363" s="4" t="str">
        <f>IF(N1363="","",INDEX([2]物品表!$B:$B,MATCH(N1363,[2]物品表!$A:$A,0)))</f>
        <v/>
      </c>
      <c r="P1363" s="4"/>
      <c r="Q1363" s="7" t="s">
        <v>31</v>
      </c>
      <c r="R1363" s="7" t="s">
        <v>29</v>
      </c>
      <c r="S1363" s="9">
        <f>INDEX('#怪物刷新配置索引'!$E:$E,MATCH(E1363&amp;"-"&amp;F1363,'#怪物刷新配置索引'!$D:$D,0),1)</f>
        <v>4</v>
      </c>
      <c r="T1363" s="4"/>
      <c r="U1363" s="9">
        <f>INDEX('#怪物刷新配置索引'!$F:$F,MATCH(E1363&amp;"-"&amp;F1363,'#怪物刷新配置索引'!$D:$D,0),1)</f>
        <v>3</v>
      </c>
      <c r="V1363" s="4" t="str">
        <f t="shared" si="189"/>
        <v/>
      </c>
      <c r="W1363" s="4"/>
      <c r="X1363" s="7"/>
      <c r="Y1363" s="7"/>
      <c r="Z1363" s="28"/>
      <c r="AA1363" s="77">
        <f>COUNTIF([3]经验升级表!$C:$C,"&lt;="&amp;SUMIFS($AB$4:AB1363,$C$4:C1363,C1363))</f>
        <v>0</v>
      </c>
      <c r="AB1363" s="77">
        <f>IFERROR(INDEX([1]怪物表!$U:$U,MATCH(G1363,[1]怪物表!$A:$A,0),1)*S1363/U1363,0)*AC1363</f>
        <v>0</v>
      </c>
      <c r="AC1363" s="77">
        <f t="shared" si="185"/>
        <v>30</v>
      </c>
      <c r="AD1363" s="77">
        <f>IFERROR(INDEX([1]怪物表!$J:$J,MATCH(G1363,[1]怪物表!$A:$A,0),1),0)*AE1363</f>
        <v>40</v>
      </c>
      <c r="AE1363" s="77">
        <f t="shared" si="186"/>
        <v>40</v>
      </c>
    </row>
    <row r="1364" spans="1:31" x14ac:dyDescent="0.45">
      <c r="A1364" s="4"/>
      <c r="B1364" s="7">
        <v>3992110</v>
      </c>
      <c r="C1364" s="6" t="s">
        <v>214</v>
      </c>
      <c r="D1364" s="4" t="s">
        <v>136</v>
      </c>
      <c r="E1364" s="4">
        <v>30</v>
      </c>
      <c r="F1364" s="4" t="s">
        <v>221</v>
      </c>
      <c r="G1364" s="4">
        <f>SUMIFS([1]怪物表!$A:$A,[1]怪物表!$B:$B,C1364,[1]怪物表!$C:$C,D1364)</f>
        <v>1399206</v>
      </c>
      <c r="H1364" s="8" t="str">
        <f>IF(G1364="","",INDEX([1]怪物表!$C:$C,MATCH(G1364,[1]怪物表!$A:$A,0)))</f>
        <v>弓兵2</v>
      </c>
      <c r="I1364" s="4"/>
      <c r="J1364" s="4" t="str">
        <f>IF(I1364="","",INDEX([1]怪物阵型表!$B:$B,MATCH(I1364,[1]怪物阵型表!$A:$A,0)))</f>
        <v/>
      </c>
      <c r="K1364" s="4"/>
      <c r="L1364" s="4"/>
      <c r="M1364" s="4"/>
      <c r="N1364" s="4"/>
      <c r="O1364" s="4" t="str">
        <f>IF(N1364="","",INDEX([2]物品表!$B:$B,MATCH(N1364,[2]物品表!$A:$A,0)))</f>
        <v/>
      </c>
      <c r="P1364" s="4"/>
      <c r="Q1364" s="7" t="s">
        <v>31</v>
      </c>
      <c r="R1364" s="7" t="s">
        <v>29</v>
      </c>
      <c r="S1364" s="9">
        <f>INDEX('#怪物刷新配置索引'!$E:$E,MATCH(E1364&amp;"-"&amp;F1364,'#怪物刷新配置索引'!$D:$D,0),1)</f>
        <v>4</v>
      </c>
      <c r="T1364" s="4"/>
      <c r="U1364" s="9">
        <f>INDEX('#怪物刷新配置索引'!$F:$F,MATCH(E1364&amp;"-"&amp;F1364,'#怪物刷新配置索引'!$D:$D,0),1)</f>
        <v>4</v>
      </c>
      <c r="V1364" s="4" t="str">
        <f t="shared" si="189"/>
        <v/>
      </c>
      <c r="W1364" s="4"/>
      <c r="X1364" s="4"/>
      <c r="Y1364" s="4"/>
      <c r="Z1364" s="28"/>
      <c r="AA1364" s="77">
        <f>COUNTIF([3]经验升级表!$C:$C,"&lt;="&amp;SUMIFS($AB$4:AB1364,$C$4:C1364,C1364))</f>
        <v>0</v>
      </c>
      <c r="AB1364" s="77">
        <f>IFERROR(INDEX([1]怪物表!$U:$U,MATCH(G1364,[1]怪物表!$A:$A,0),1)*S1364/U1364,0)*AC1364</f>
        <v>0</v>
      </c>
      <c r="AC1364" s="77">
        <f t="shared" si="185"/>
        <v>30</v>
      </c>
      <c r="AD1364" s="77">
        <f>IFERROR(INDEX([1]怪物表!$J:$J,MATCH(G1364,[1]怪物表!$A:$A,0),1),0)*AE1364</f>
        <v>30</v>
      </c>
      <c r="AE1364" s="77">
        <f t="shared" si="186"/>
        <v>30</v>
      </c>
    </row>
    <row r="1365" spans="1:31" s="46" customFormat="1" x14ac:dyDescent="0.45">
      <c r="A1365" s="20"/>
      <c r="B1365" s="21">
        <v>3992111</v>
      </c>
      <c r="C1365" s="22" t="s">
        <v>214</v>
      </c>
      <c r="D1365" s="20" t="s">
        <v>144</v>
      </c>
      <c r="E1365" s="21"/>
      <c r="F1365" s="20">
        <v>660</v>
      </c>
      <c r="G1365" s="20">
        <f>IF(I1365="",SUMIFS([1]怪物表!$A:$A,[1]怪物表!$B:$B,C1365,[1]怪物表!$C:$C,D1365),"")</f>
        <v>1399209</v>
      </c>
      <c r="H1365" s="23" t="str">
        <f>IF(G1365="","",INDEX([1]怪物表!$C:$C,MATCH(G1365,[1]怪物表!$A:$A,0)))</f>
        <v>大象</v>
      </c>
      <c r="I1365" s="20" t="s">
        <v>54</v>
      </c>
      <c r="J1365" s="20" t="str">
        <f>IF(I1365="","",INDEX([1]怪物阵型表!$B:$B,MATCH(I1365,[1]怪物阵型表!$A:$A,0)))</f>
        <v/>
      </c>
      <c r="K1365" s="20"/>
      <c r="L1365" s="20"/>
      <c r="M1365" s="20"/>
      <c r="N1365" s="20"/>
      <c r="O1365" s="20" t="str">
        <f>IF(N1365="","",INDEX([2]物品表!$B:$B,MATCH(N1365,[2]物品表!$A:$A,0)))</f>
        <v/>
      </c>
      <c r="P1365" s="20"/>
      <c r="Q1365" s="21" t="s">
        <v>120</v>
      </c>
      <c r="R1365" s="21" t="s">
        <v>29</v>
      </c>
      <c r="S1365" s="24">
        <v>1</v>
      </c>
      <c r="T1365" s="20"/>
      <c r="U1365" s="24">
        <v>0</v>
      </c>
      <c r="V1365" s="20" t="str">
        <f>IF(W1365=1,"TID_Survivor_Notice_Occur_2",IF(W1365=2,"TID_Survivor_Notice_Occur_1",""))</f>
        <v/>
      </c>
      <c r="W1365" s="20"/>
      <c r="X1365" s="20"/>
      <c r="Y1365" s="20"/>
      <c r="Z1365" s="79"/>
      <c r="AA1365" s="79">
        <f>COUNTIF([3]经验升级表!$C:$C,"&lt;="&amp;SUMIFS($AB$4:AB1365,$C$4:C1365,C1365))</f>
        <v>0</v>
      </c>
      <c r="AB1365" s="79">
        <f>IFERROR(INDEX([1]怪物表!$U:$U,MATCH(G1365,[1]怪物表!$A:$A,0),1)*S1365/U1365,0)*AC1365</f>
        <v>0</v>
      </c>
      <c r="AC1365" s="79">
        <f t="shared" si="185"/>
        <v>1</v>
      </c>
      <c r="AD1365" s="79">
        <f>IFERROR(INDEX([1]怪物表!$J:$J,MATCH(G1365,[1]怪物表!$A:$A,0),1),0)*AE1365</f>
        <v>0</v>
      </c>
      <c r="AE1365" s="79">
        <f t="shared" si="186"/>
        <v>0</v>
      </c>
    </row>
    <row r="1366" spans="1:31" x14ac:dyDescent="0.45">
      <c r="A1366" s="4"/>
      <c r="B1366" s="7">
        <v>3992112</v>
      </c>
      <c r="C1366" s="6" t="s">
        <v>214</v>
      </c>
      <c r="D1366" s="4"/>
      <c r="E1366" s="7"/>
      <c r="F1366" s="4">
        <v>660</v>
      </c>
      <c r="G1366" s="4"/>
      <c r="H1366" s="8"/>
      <c r="I1366" s="4"/>
      <c r="J1366" s="4" t="str">
        <f>IF(I1366="","",INDEX([1]怪物阵型表!$B:$B,MATCH(I1366,[1]怪物阵型表!$A:$A,0)))</f>
        <v/>
      </c>
      <c r="K1366" s="4">
        <v>399212</v>
      </c>
      <c r="L1366" s="25" t="str" cm="1">
        <f t="array" ref="L1366">INDEX(怪物链表!A:C,MATCH(怪物刷新表!K1366&amp;C1366,怪物链表!A:A&amp;怪物链表!C:C,),2)</f>
        <v>骤变_特殊_50</v>
      </c>
      <c r="M1366" s="4" t="str" cm="1">
        <f t="array" ref="M1366">INDEX(怪物链表!A:D,MATCH(怪物刷新表!L1366&amp;K1366,怪物链表!B:B&amp;怪物链表!A:A,),4)</f>
        <v>540-570</v>
      </c>
      <c r="N1366" s="4"/>
      <c r="O1366" s="4" t="str">
        <f>IF(N1366="","",INDEX([2]物品表!$B:$B,MATCH(N1366,[2]物品表!$A:$A,0)))</f>
        <v/>
      </c>
      <c r="P1366" s="4"/>
      <c r="Q1366" s="7" t="s">
        <v>120</v>
      </c>
      <c r="R1366" s="7" t="s">
        <v>29</v>
      </c>
      <c r="S1366" s="9">
        <v>1</v>
      </c>
      <c r="T1366" s="4"/>
      <c r="U1366" s="9">
        <v>0</v>
      </c>
      <c r="V1366" s="4" t="str">
        <f t="shared" ref="V1366:V1380" si="190">IF(W1366=1,"TID_Survivor_Notice_Occur_2",IF(W1366=2,"TID_Survivor_Notice_Occur_1",""))</f>
        <v/>
      </c>
      <c r="W1366" s="4"/>
      <c r="X1366" s="4"/>
      <c r="Y1366" s="4"/>
      <c r="Z1366" s="28"/>
      <c r="AA1366" s="77">
        <f>COUNTIF([3]经验升级表!$C:$C,"&lt;="&amp;SUMIFS($AB$4:AB1366,$C$4:C1366,C1366))</f>
        <v>0</v>
      </c>
      <c r="AB1366" s="77">
        <f>IFERROR(INDEX([1]怪物表!$U:$U,MATCH(G1366,[1]怪物表!$A:$A,0),1)*S1366/U1366,0)*AC1366</f>
        <v>0</v>
      </c>
      <c r="AC1366" s="77">
        <f t="shared" si="185"/>
        <v>1</v>
      </c>
      <c r="AD1366" s="77">
        <f>IFERROR(INDEX([1]怪物表!$J:$J,MATCH(G1366,[1]怪物表!$A:$A,0),1),0)*AE1366</f>
        <v>0</v>
      </c>
      <c r="AE1366" s="77">
        <f t="shared" si="186"/>
        <v>0</v>
      </c>
    </row>
    <row r="1367" spans="1:31" x14ac:dyDescent="0.45">
      <c r="A1367" s="4"/>
      <c r="B1367" s="7">
        <v>3992113</v>
      </c>
      <c r="C1367" s="6" t="s">
        <v>214</v>
      </c>
      <c r="D1367" s="4"/>
      <c r="E1367" s="7"/>
      <c r="F1367" s="4">
        <v>660</v>
      </c>
      <c r="G1367" s="4"/>
      <c r="H1367" s="8"/>
      <c r="I1367" s="4"/>
      <c r="J1367" s="4" t="str">
        <f>IF(I1367="","",INDEX([1]怪物阵型表!$B:$B,MATCH(I1367,[1]怪物阵型表!$A:$A,0)))</f>
        <v/>
      </c>
      <c r="K1367" s="4">
        <v>399213</v>
      </c>
      <c r="L1367" s="25" t="str" cm="1">
        <f t="array" ref="L1367">INDEX(怪物链表!A:C,MATCH(怪物刷新表!K1367&amp;C1367,怪物链表!A:A&amp;怪物链表!C:C,),2)</f>
        <v>骤变_特殊_50</v>
      </c>
      <c r="M1367" s="4" t="str" cm="1">
        <f t="array" ref="M1367">INDEX(怪物链表!A:D,MATCH(怪物刷新表!L1367&amp;K1367,怪物链表!B:B&amp;怪物链表!A:A,),4)</f>
        <v>540-570</v>
      </c>
      <c r="N1367" s="4"/>
      <c r="O1367" s="4" t="str">
        <f>IF(N1367="","",INDEX([2]物品表!$B:$B,MATCH(N1367,[2]物品表!$A:$A,0)))</f>
        <v/>
      </c>
      <c r="P1367" s="4"/>
      <c r="Q1367" s="7" t="s">
        <v>120</v>
      </c>
      <c r="R1367" s="7" t="s">
        <v>29</v>
      </c>
      <c r="S1367" s="9">
        <v>1</v>
      </c>
      <c r="T1367" s="4"/>
      <c r="U1367" s="9">
        <v>0</v>
      </c>
      <c r="V1367" s="4" t="str">
        <f t="shared" si="190"/>
        <v/>
      </c>
      <c r="W1367" s="4"/>
      <c r="X1367" s="4"/>
      <c r="Y1367" s="4"/>
      <c r="Z1367" s="28"/>
      <c r="AA1367" s="77">
        <f>COUNTIF([3]经验升级表!$C:$C,"&lt;="&amp;SUMIFS($AB$4:AB1367,$C$4:C1367,C1367))</f>
        <v>0</v>
      </c>
      <c r="AB1367" s="77">
        <f>IFERROR(INDEX([1]怪物表!$U:$U,MATCH(G1367,[1]怪物表!$A:$A,0),1)*S1367/U1367,0)*AC1367</f>
        <v>0</v>
      </c>
      <c r="AC1367" s="77">
        <f t="shared" si="185"/>
        <v>1</v>
      </c>
      <c r="AD1367" s="77">
        <f>IFERROR(INDEX([1]怪物表!$J:$J,MATCH(G1367,[1]怪物表!$A:$A,0),1),0)*AE1367</f>
        <v>0</v>
      </c>
      <c r="AE1367" s="77">
        <f t="shared" si="186"/>
        <v>0</v>
      </c>
    </row>
    <row r="1368" spans="1:31" x14ac:dyDescent="0.45">
      <c r="A1368" s="4"/>
      <c r="B1368" s="7">
        <v>3992114</v>
      </c>
      <c r="C1368" s="6" t="s">
        <v>214</v>
      </c>
      <c r="D1368" s="4"/>
      <c r="E1368" s="7"/>
      <c r="F1368" s="4">
        <v>660</v>
      </c>
      <c r="G1368" s="4"/>
      <c r="H1368" s="8"/>
      <c r="I1368" s="4"/>
      <c r="J1368" s="4" t="str">
        <f>IF(I1368="","",INDEX([1]怪物阵型表!$B:$B,MATCH(I1368,[1]怪物阵型表!$A:$A,0)))</f>
        <v/>
      </c>
      <c r="K1368" s="4">
        <v>399214</v>
      </c>
      <c r="L1368" s="25" t="str" cm="1">
        <f t="array" ref="L1368">INDEX(怪物链表!A:C,MATCH(怪物刷新表!K1368&amp;C1368,怪物链表!A:A&amp;怪物链表!C:C,),2)</f>
        <v>骤变_高级_50</v>
      </c>
      <c r="M1368" s="4" t="str" cm="1">
        <f t="array" ref="M1368">INDEX(怪物链表!A:D,MATCH(怪物刷新表!L1368&amp;K1368,怪物链表!B:B&amp;怪物链表!A:A,),4)</f>
        <v>540-570</v>
      </c>
      <c r="N1368" s="4"/>
      <c r="O1368" s="4" t="str">
        <f>IF(N1368="","",INDEX([2]物品表!$B:$B,MATCH(N1368,[2]物品表!$A:$A,0)))</f>
        <v/>
      </c>
      <c r="P1368" s="4"/>
      <c r="Q1368" s="7" t="s">
        <v>120</v>
      </c>
      <c r="R1368" s="7" t="s">
        <v>29</v>
      </c>
      <c r="S1368" s="9">
        <v>1</v>
      </c>
      <c r="T1368" s="4"/>
      <c r="U1368" s="9">
        <v>0</v>
      </c>
      <c r="V1368" s="4" t="str">
        <f t="shared" si="190"/>
        <v/>
      </c>
      <c r="W1368" s="4"/>
      <c r="X1368" s="4"/>
      <c r="Y1368" s="4"/>
      <c r="Z1368" s="28"/>
      <c r="AA1368" s="77">
        <f>COUNTIF([3]经验升级表!$C:$C,"&lt;="&amp;SUMIFS($AB$4:AB1368,$C$4:C1368,C1368))</f>
        <v>0</v>
      </c>
      <c r="AB1368" s="77">
        <f>IFERROR(INDEX([1]怪物表!$U:$U,MATCH(G1368,[1]怪物表!$A:$A,0),1)*S1368/U1368,0)*AC1368</f>
        <v>0</v>
      </c>
      <c r="AC1368" s="77">
        <f t="shared" si="185"/>
        <v>1</v>
      </c>
      <c r="AD1368" s="77">
        <f>IFERROR(INDEX([1]怪物表!$J:$J,MATCH(G1368,[1]怪物表!$A:$A,0),1),0)*AE1368</f>
        <v>0</v>
      </c>
      <c r="AE1368" s="77">
        <f t="shared" si="186"/>
        <v>0</v>
      </c>
    </row>
    <row r="1369" spans="1:31" x14ac:dyDescent="0.45">
      <c r="A1369" s="4"/>
      <c r="B1369" s="7">
        <v>3992115</v>
      </c>
      <c r="C1369" s="6" t="s">
        <v>214</v>
      </c>
      <c r="D1369" s="4" t="s">
        <v>127</v>
      </c>
      <c r="E1369" s="7">
        <v>60</v>
      </c>
      <c r="F1369" s="4" t="s">
        <v>223</v>
      </c>
      <c r="G1369" s="4">
        <f>SUMIFS([1]怪物表!$A:$A,[1]怪物表!$B:$B,C1369,[1]怪物表!$C:$C,D1369)</f>
        <v>1399208</v>
      </c>
      <c r="H1369" s="8" t="str">
        <f>IF(G1369="","",INDEX([1]怪物表!$C:$C,MATCH(G1369,[1]怪物表!$A:$A,0)))</f>
        <v>斗兽场饲养员</v>
      </c>
      <c r="I1369" s="4"/>
      <c r="J1369" s="4" t="str">
        <f>IF(I1369="","",INDEX([1]怪物阵型表!$B:$B,MATCH(I1369,[1]怪物阵型表!$A:$A,0)))</f>
        <v/>
      </c>
      <c r="K1369" s="4"/>
      <c r="L1369" s="4"/>
      <c r="M1369" s="4"/>
      <c r="N1369" s="4"/>
      <c r="O1369" s="4" t="str">
        <f>IF(N1369="","",INDEX([2]物品表!$B:$B,MATCH(N1369,[2]物品表!$A:$A,0)))</f>
        <v/>
      </c>
      <c r="P1369" s="4"/>
      <c r="Q1369" s="7" t="s">
        <v>31</v>
      </c>
      <c r="R1369" s="7" t="s">
        <v>29</v>
      </c>
      <c r="S1369" s="9">
        <f>INDEX('#怪物刷新配置索引'!$E:$E,MATCH(E1369&amp;"-"&amp;F1369,'#怪物刷新配置索引'!$D:$D,0),1)</f>
        <v>4</v>
      </c>
      <c r="T1369" s="4"/>
      <c r="U1369" s="9">
        <f>INDEX('#怪物刷新配置索引'!$F:$F,MATCH(E1369&amp;"-"&amp;F1369,'#怪物刷新配置索引'!$D:$D,0),1)</f>
        <v>2</v>
      </c>
      <c r="V1369" s="4" t="str">
        <f t="shared" si="190"/>
        <v/>
      </c>
      <c r="W1369" s="4"/>
      <c r="X1369" s="4"/>
      <c r="Y1369" s="7"/>
      <c r="Z1369" s="28"/>
      <c r="AA1369" s="77">
        <f>COUNTIF([3]经验升级表!$C:$C,"&lt;="&amp;SUMIFS($AB$4:AB1369,$C$4:C1369,C1369))</f>
        <v>0</v>
      </c>
      <c r="AB1369" s="77">
        <f>IFERROR(INDEX([1]怪物表!$U:$U,MATCH(G1369,[1]怪物表!$A:$A,0),1)*S1369/U1369,0)*AC1369</f>
        <v>0</v>
      </c>
      <c r="AC1369" s="77">
        <f t="shared" si="185"/>
        <v>30</v>
      </c>
      <c r="AD1369" s="77">
        <f>IFERROR(INDEX([1]怪物表!$J:$J,MATCH(G1369,[1]怪物表!$A:$A,0),1),0)*AE1369</f>
        <v>60</v>
      </c>
      <c r="AE1369" s="77">
        <f t="shared" si="186"/>
        <v>60</v>
      </c>
    </row>
    <row r="1370" spans="1:31" x14ac:dyDescent="0.45">
      <c r="A1370" s="4"/>
      <c r="B1370" s="7">
        <v>3992116</v>
      </c>
      <c r="C1370" s="6" t="s">
        <v>214</v>
      </c>
      <c r="D1370" s="4" t="s">
        <v>127</v>
      </c>
      <c r="E1370" s="7">
        <v>150</v>
      </c>
      <c r="F1370" s="4" t="s">
        <v>223</v>
      </c>
      <c r="G1370" s="4">
        <f>SUMIFS([1]怪物表!$A:$A,[1]怪物表!$B:$B,C1370,[1]怪物表!$C:$C,D1370)</f>
        <v>1399208</v>
      </c>
      <c r="H1370" s="8" t="str">
        <f>IF(G1370="","",INDEX([1]怪物表!$C:$C,MATCH(G1370,[1]怪物表!$A:$A,0)))</f>
        <v>斗兽场饲养员</v>
      </c>
      <c r="I1370" s="4"/>
      <c r="J1370" s="4" t="str">
        <f>IF(I1370="","",INDEX([1]怪物阵型表!$B:$B,MATCH(I1370,[1]怪物阵型表!$A:$A,0)))</f>
        <v/>
      </c>
      <c r="K1370" s="4"/>
      <c r="L1370" s="4"/>
      <c r="M1370" s="4"/>
      <c r="N1370" s="4"/>
      <c r="O1370" s="4" t="str">
        <f>IF(N1370="","",INDEX([2]物品表!$B:$B,MATCH(N1370,[2]物品表!$A:$A,0)))</f>
        <v/>
      </c>
      <c r="P1370" s="4"/>
      <c r="Q1370" s="7" t="s">
        <v>31</v>
      </c>
      <c r="R1370" s="7" t="s">
        <v>29</v>
      </c>
      <c r="S1370" s="9">
        <f>INDEX('#怪物刷新配置索引'!$E:$E,MATCH(E1370&amp;"-"&amp;F1370,'#怪物刷新配置索引'!$D:$D,0),1)</f>
        <v>5</v>
      </c>
      <c r="T1370" s="4"/>
      <c r="U1370" s="9">
        <f>INDEX('#怪物刷新配置索引'!$F:$F,MATCH(E1370&amp;"-"&amp;F1370,'#怪物刷新配置索引'!$D:$D,0),1)</f>
        <v>1</v>
      </c>
      <c r="V1370" s="4" t="str">
        <f t="shared" si="190"/>
        <v/>
      </c>
      <c r="W1370" s="4"/>
      <c r="X1370" s="4"/>
      <c r="Y1370" s="7"/>
      <c r="Z1370" s="28"/>
      <c r="AA1370" s="77">
        <f>COUNTIF([3]经验升级表!$C:$C,"&lt;="&amp;SUMIFS($AB$4:AB1370,$C$4:C1370,C1370))</f>
        <v>0</v>
      </c>
      <c r="AB1370" s="77">
        <f>IFERROR(INDEX([1]怪物表!$U:$U,MATCH(G1370,[1]怪物表!$A:$A,0),1)*S1370/U1370,0)*AC1370</f>
        <v>0</v>
      </c>
      <c r="AC1370" s="77">
        <f t="shared" si="185"/>
        <v>30</v>
      </c>
      <c r="AD1370" s="77">
        <f>IFERROR(INDEX([1]怪物表!$J:$J,MATCH(G1370,[1]怪物表!$A:$A,0),1),0)*AE1370</f>
        <v>150</v>
      </c>
      <c r="AE1370" s="77">
        <f t="shared" si="186"/>
        <v>150</v>
      </c>
    </row>
    <row r="1371" spans="1:31" x14ac:dyDescent="0.45">
      <c r="A1371" s="4"/>
      <c r="B1371" s="7">
        <v>3992117</v>
      </c>
      <c r="C1371" s="6" t="s">
        <v>214</v>
      </c>
      <c r="D1371" s="4" t="s">
        <v>136</v>
      </c>
      <c r="E1371" s="7">
        <v>30</v>
      </c>
      <c r="F1371" s="4" t="s">
        <v>223</v>
      </c>
      <c r="G1371" s="4">
        <f>SUMIFS([1]怪物表!$A:$A,[1]怪物表!$B:$B,C1371,[1]怪物表!$C:$C,D1371)</f>
        <v>1399206</v>
      </c>
      <c r="H1371" s="8" t="str">
        <f>IF(G1371="","",INDEX([1]怪物表!$C:$C,MATCH(G1371,[1]怪物表!$A:$A,0)))</f>
        <v>弓兵2</v>
      </c>
      <c r="I1371" s="4"/>
      <c r="J1371" s="4" t="str">
        <f>IF(I1371="","",INDEX([1]怪物阵型表!$B:$B,MATCH(I1371,[1]怪物阵型表!$A:$A,0)))</f>
        <v/>
      </c>
      <c r="K1371" s="4"/>
      <c r="L1371" s="4"/>
      <c r="M1371" s="4"/>
      <c r="N1371" s="4"/>
      <c r="O1371" s="4" t="str">
        <f>IF(N1371="","",INDEX([2]物品表!$B:$B,MATCH(N1371,[2]物品表!$A:$A,0)))</f>
        <v/>
      </c>
      <c r="P1371" s="4"/>
      <c r="Q1371" s="7" t="s">
        <v>31</v>
      </c>
      <c r="R1371" s="7" t="s">
        <v>29</v>
      </c>
      <c r="S1371" s="9">
        <f>INDEX('#怪物刷新配置索引'!$E:$E,MATCH(E1371&amp;"-"&amp;F1371,'#怪物刷新配置索引'!$D:$D,0),1)</f>
        <v>4</v>
      </c>
      <c r="T1371" s="4"/>
      <c r="U1371" s="9">
        <f>INDEX('#怪物刷新配置索引'!$F:$F,MATCH(E1371&amp;"-"&amp;F1371,'#怪物刷新配置索引'!$D:$D,0),1)</f>
        <v>4</v>
      </c>
      <c r="V1371" s="4" t="str">
        <f t="shared" si="190"/>
        <v/>
      </c>
      <c r="W1371" s="4"/>
      <c r="X1371" s="7"/>
      <c r="Y1371" s="7"/>
      <c r="Z1371" s="28"/>
      <c r="AA1371" s="77">
        <f>COUNTIF([3]经验升级表!$C:$C,"&lt;="&amp;SUMIFS($AB$4:AB1371,$C$4:C1371,C1371))</f>
        <v>0</v>
      </c>
      <c r="AB1371" s="77">
        <f>IFERROR(INDEX([1]怪物表!$U:$U,MATCH(G1371,[1]怪物表!$A:$A,0),1)*S1371/U1371,0)*AC1371</f>
        <v>0</v>
      </c>
      <c r="AC1371" s="77">
        <f t="shared" si="185"/>
        <v>30</v>
      </c>
      <c r="AD1371" s="77">
        <f>IFERROR(INDEX([1]怪物表!$J:$J,MATCH(G1371,[1]怪物表!$A:$A,0),1),0)*AE1371</f>
        <v>30</v>
      </c>
      <c r="AE1371" s="77">
        <f t="shared" si="186"/>
        <v>30</v>
      </c>
    </row>
    <row r="1372" spans="1:31" x14ac:dyDescent="0.45">
      <c r="A1372" s="4"/>
      <c r="B1372" s="7">
        <v>3992118</v>
      </c>
      <c r="C1372" s="6" t="s">
        <v>214</v>
      </c>
      <c r="D1372" s="4"/>
      <c r="E1372" s="7"/>
      <c r="F1372" s="4">
        <v>690</v>
      </c>
      <c r="G1372" s="4" t="str">
        <f>IF(I1372="",SUMIFS([1]怪物表!$A:$A,[1]怪物表!$B:$B,C1372,[1]怪物表!$C:$C,D1372),"")</f>
        <v/>
      </c>
      <c r="H1372" s="8" t="str">
        <f>IF(G1372="","",INDEX([1]怪物表!$C:$C,MATCH(G1372,[1]怪物表!$A:$A,0)))</f>
        <v/>
      </c>
      <c r="I1372" s="4">
        <v>399201</v>
      </c>
      <c r="J1372" s="4" t="str">
        <f>IF(I1372="","",INDEX([1]怪物阵型表!$B:$B,MATCH(I1372,[1]怪物阵型表!$A:$A,0)))</f>
        <v>直线防御阵型</v>
      </c>
      <c r="K1372" s="4"/>
      <c r="L1372" s="4"/>
      <c r="M1372" s="4"/>
      <c r="N1372" s="4"/>
      <c r="O1372" s="4" t="str">
        <f>IF(N1372="","",INDEX([2]物品表!$B:$B,MATCH(N1372,[2]物品表!$A:$A,0)))</f>
        <v/>
      </c>
      <c r="P1372" s="4"/>
      <c r="Q1372" s="7" t="s">
        <v>109</v>
      </c>
      <c r="R1372" s="7" t="s">
        <v>29</v>
      </c>
      <c r="S1372" s="9">
        <v>1</v>
      </c>
      <c r="T1372" s="4"/>
      <c r="U1372" s="9">
        <v>0</v>
      </c>
      <c r="V1372" s="4" t="str">
        <f t="shared" si="190"/>
        <v>TID_Survivor_Notice_Occur_2</v>
      </c>
      <c r="W1372" s="4">
        <v>1</v>
      </c>
      <c r="X1372" s="4"/>
      <c r="Y1372" s="4"/>
      <c r="Z1372" s="28"/>
      <c r="AA1372" s="77">
        <f>COUNTIF([3]经验升级表!$C:$C,"&lt;="&amp;SUMIFS($AB$4:AB1372,$C$4:C1372,C1372))</f>
        <v>0</v>
      </c>
      <c r="AB1372" s="77">
        <f>IFERROR(INDEX([1]怪物表!$U:$U,MATCH(G1372,[1]怪物表!$A:$A,0),1)*S1372/U1372,0)*AC1372</f>
        <v>0</v>
      </c>
      <c r="AC1372" s="77">
        <f t="shared" si="185"/>
        <v>1</v>
      </c>
      <c r="AD1372" s="77">
        <f>IFERROR(INDEX([1]怪物表!$J:$J,MATCH(G1372,[1]怪物表!$A:$A,0),1),0)*AE1372</f>
        <v>0</v>
      </c>
      <c r="AE1372" s="77">
        <f t="shared" si="186"/>
        <v>0</v>
      </c>
    </row>
    <row r="1373" spans="1:31" x14ac:dyDescent="0.45">
      <c r="A1373" s="4"/>
      <c r="B1373" s="7">
        <v>3992119</v>
      </c>
      <c r="C1373" s="6" t="s">
        <v>214</v>
      </c>
      <c r="D1373" s="4"/>
      <c r="E1373" s="7"/>
      <c r="F1373" s="4">
        <v>690</v>
      </c>
      <c r="G1373" s="4" t="str">
        <f>IF(I1373="",SUMIFS([1]怪物表!$A:$A,[1]怪物表!$B:$B,C1373,[1]怪物表!$C:$C,D1373),"")</f>
        <v/>
      </c>
      <c r="H1373" s="8" t="str">
        <f>IF(G1373="","",INDEX([1]怪物表!$C:$C,MATCH(G1373,[1]怪物表!$A:$A,0)))</f>
        <v/>
      </c>
      <c r="I1373" s="4">
        <v>399202</v>
      </c>
      <c r="J1373" s="4" t="str">
        <f>IF(I1373="","",INDEX([1]怪物阵型表!$B:$B,MATCH(I1373,[1]怪物阵型表!$A:$A,0)))</f>
        <v>直线防御阵型</v>
      </c>
      <c r="K1373" s="4"/>
      <c r="L1373" s="4"/>
      <c r="M1373" s="4"/>
      <c r="N1373" s="4"/>
      <c r="O1373" s="4" t="str">
        <f>IF(N1373="","",INDEX([2]物品表!$B:$B,MATCH(N1373,[2]物品表!$A:$A,0)))</f>
        <v/>
      </c>
      <c r="P1373" s="4"/>
      <c r="Q1373" s="7" t="s">
        <v>109</v>
      </c>
      <c r="R1373" s="7" t="s">
        <v>29</v>
      </c>
      <c r="S1373" s="9">
        <v>1</v>
      </c>
      <c r="T1373" s="4"/>
      <c r="U1373" s="9">
        <v>0</v>
      </c>
      <c r="V1373" s="4" t="str">
        <f t="shared" si="190"/>
        <v/>
      </c>
      <c r="W1373" s="4"/>
      <c r="X1373" s="4"/>
      <c r="Y1373" s="4"/>
      <c r="Z1373" s="28"/>
      <c r="AA1373" s="77">
        <f>COUNTIF([3]经验升级表!$C:$C,"&lt;="&amp;SUMIFS($AB$4:AB1373,$C$4:C1373,C1373))</f>
        <v>0</v>
      </c>
      <c r="AB1373" s="77">
        <f>IFERROR(INDEX([1]怪物表!$U:$U,MATCH(G1373,[1]怪物表!$A:$A,0),1)*S1373/U1373,0)*AC1373</f>
        <v>0</v>
      </c>
      <c r="AC1373" s="77">
        <f t="shared" si="185"/>
        <v>1</v>
      </c>
      <c r="AD1373" s="77">
        <f>IFERROR(INDEX([1]怪物表!$J:$J,MATCH(G1373,[1]怪物表!$A:$A,0),1),0)*AE1373</f>
        <v>0</v>
      </c>
      <c r="AE1373" s="77">
        <f t="shared" si="186"/>
        <v>0</v>
      </c>
    </row>
    <row r="1374" spans="1:31" x14ac:dyDescent="0.45">
      <c r="A1374" s="4"/>
      <c r="B1374" s="7">
        <v>3992120</v>
      </c>
      <c r="C1374" s="6" t="s">
        <v>214</v>
      </c>
      <c r="D1374" s="4"/>
      <c r="E1374" s="7"/>
      <c r="F1374" s="4">
        <v>705</v>
      </c>
      <c r="G1374" s="4" t="str">
        <f>IF(I1374="",SUMIFS([1]怪物表!$A:$A,[1]怪物表!$B:$B,C1374,[1]怪物表!$C:$C,D1374),"")</f>
        <v/>
      </c>
      <c r="H1374" s="8" t="str">
        <f>IF(G1374="","",INDEX([1]怪物表!$C:$C,MATCH(G1374,[1]怪物表!$A:$A,0)))</f>
        <v/>
      </c>
      <c r="I1374" s="4">
        <v>399203</v>
      </c>
      <c r="J1374" s="4" t="str">
        <f>IF(I1374="","",INDEX([1]怪物阵型表!$B:$B,MATCH(I1374,[1]怪物阵型表!$A:$A,0)))</f>
        <v>直线防御阵型</v>
      </c>
      <c r="K1374" s="4"/>
      <c r="L1374" s="4"/>
      <c r="M1374" s="4"/>
      <c r="N1374" s="4"/>
      <c r="O1374" s="4" t="str">
        <f>IF(N1374="","",INDEX([2]物品表!$B:$B,MATCH(N1374,[2]物品表!$A:$A,0)))</f>
        <v/>
      </c>
      <c r="P1374" s="4"/>
      <c r="Q1374" s="7" t="s">
        <v>109</v>
      </c>
      <c r="R1374" s="7" t="s">
        <v>29</v>
      </c>
      <c r="S1374" s="9">
        <v>1</v>
      </c>
      <c r="T1374" s="4"/>
      <c r="U1374" s="9">
        <v>0</v>
      </c>
      <c r="V1374" s="4" t="str">
        <f t="shared" si="190"/>
        <v/>
      </c>
      <c r="W1374" s="4"/>
      <c r="X1374" s="4"/>
      <c r="Y1374" s="4"/>
      <c r="Z1374" s="28"/>
      <c r="AA1374" s="77">
        <f>COUNTIF([3]经验升级表!$C:$C,"&lt;="&amp;SUMIFS($AB$4:AB1374,$C$4:C1374,C1374))</f>
        <v>0</v>
      </c>
      <c r="AB1374" s="77">
        <f>IFERROR(INDEX([1]怪物表!$U:$U,MATCH(G1374,[1]怪物表!$A:$A,0),1)*S1374/U1374,0)*AC1374</f>
        <v>0</v>
      </c>
      <c r="AC1374" s="77">
        <f t="shared" si="185"/>
        <v>1</v>
      </c>
      <c r="AD1374" s="77">
        <f>IFERROR(INDEX([1]怪物表!$J:$J,MATCH(G1374,[1]怪物表!$A:$A,0),1),0)*AE1374</f>
        <v>0</v>
      </c>
      <c r="AE1374" s="77">
        <f t="shared" si="186"/>
        <v>0</v>
      </c>
    </row>
    <row r="1375" spans="1:31" x14ac:dyDescent="0.45">
      <c r="A1375" s="4"/>
      <c r="B1375" s="7">
        <v>3992121</v>
      </c>
      <c r="C1375" s="6" t="s">
        <v>214</v>
      </c>
      <c r="D1375" s="4"/>
      <c r="E1375" s="7"/>
      <c r="F1375" s="4">
        <v>705</v>
      </c>
      <c r="G1375" s="4" t="str">
        <f>IF(I1375="",SUMIFS([1]怪物表!$A:$A,[1]怪物表!$B:$B,C1375,[1]怪物表!$C:$C,D1375),"")</f>
        <v/>
      </c>
      <c r="H1375" s="8" t="str">
        <f>IF(G1375="","",INDEX([1]怪物表!$C:$C,MATCH(G1375,[1]怪物表!$A:$A,0)))</f>
        <v/>
      </c>
      <c r="I1375" s="4">
        <v>399204</v>
      </c>
      <c r="J1375" s="4" t="str">
        <f>IF(I1375="","",INDEX([1]怪物阵型表!$B:$B,MATCH(I1375,[1]怪物阵型表!$A:$A,0)))</f>
        <v>直线防御阵型</v>
      </c>
      <c r="K1375" s="4"/>
      <c r="L1375" s="4"/>
      <c r="M1375" s="4"/>
      <c r="N1375" s="4"/>
      <c r="O1375" s="4" t="str">
        <f>IF(N1375="","",INDEX([2]物品表!$B:$B,MATCH(N1375,[2]物品表!$A:$A,0)))</f>
        <v/>
      </c>
      <c r="P1375" s="4"/>
      <c r="Q1375" s="7" t="s">
        <v>109</v>
      </c>
      <c r="R1375" s="7" t="s">
        <v>29</v>
      </c>
      <c r="S1375" s="9">
        <v>1</v>
      </c>
      <c r="T1375" s="4"/>
      <c r="U1375" s="9">
        <v>0</v>
      </c>
      <c r="V1375" s="4" t="str">
        <f t="shared" si="190"/>
        <v/>
      </c>
      <c r="W1375" s="4"/>
      <c r="X1375" s="4"/>
      <c r="Y1375" s="4"/>
      <c r="Z1375" s="28"/>
      <c r="AA1375" s="77">
        <f>COUNTIF([3]经验升级表!$C:$C,"&lt;="&amp;SUMIFS($AB$4:AB1375,$C$4:C1375,C1375))</f>
        <v>0</v>
      </c>
      <c r="AB1375" s="77">
        <f>IFERROR(INDEX([1]怪物表!$U:$U,MATCH(G1375,[1]怪物表!$A:$A,0),1)*S1375/U1375,0)*AC1375</f>
        <v>0</v>
      </c>
      <c r="AC1375" s="77">
        <f t="shared" si="185"/>
        <v>1</v>
      </c>
      <c r="AD1375" s="77">
        <f>IFERROR(INDEX([1]怪物表!$J:$J,MATCH(G1375,[1]怪物表!$A:$A,0),1),0)*AE1375</f>
        <v>0</v>
      </c>
      <c r="AE1375" s="77">
        <f t="shared" si="186"/>
        <v>0</v>
      </c>
    </row>
    <row r="1376" spans="1:31" x14ac:dyDescent="0.45">
      <c r="A1376" s="4"/>
      <c r="B1376" s="7">
        <v>3992122</v>
      </c>
      <c r="C1376" s="6" t="s">
        <v>214</v>
      </c>
      <c r="D1376" s="4"/>
      <c r="E1376" s="7"/>
      <c r="F1376" s="4">
        <v>690</v>
      </c>
      <c r="G1376" s="4"/>
      <c r="H1376" s="8"/>
      <c r="I1376" s="4"/>
      <c r="J1376" s="4" t="str">
        <f>IF(I1376="","",INDEX([1]怪物阵型表!$B:$B,MATCH(I1376,[1]怪物阵型表!$A:$A,0)))</f>
        <v/>
      </c>
      <c r="K1376" s="4">
        <v>399215</v>
      </c>
      <c r="L1376" s="25" t="str" cm="1">
        <f t="array" ref="L1376">INDEX(怪物链表!A:C,MATCH(怪物刷新表!K1376&amp;C1376,怪物链表!A:A&amp;怪物链表!C:C,),2)</f>
        <v>骤变_特殊_50</v>
      </c>
      <c r="M1376" s="4" t="str" cm="1">
        <f t="array" ref="M1376">INDEX(怪物链表!A:D,MATCH(怪物刷新表!L1376&amp;K1376,怪物链表!B:B&amp;怪物链表!A:A,),4)</f>
        <v>540-570</v>
      </c>
      <c r="N1376" s="4"/>
      <c r="O1376" s="4" t="str">
        <f>IF(N1376="","",INDEX([2]物品表!$B:$B,MATCH(N1376,[2]物品表!$A:$A,0)))</f>
        <v/>
      </c>
      <c r="P1376" s="4"/>
      <c r="Q1376" s="7" t="s">
        <v>120</v>
      </c>
      <c r="R1376" s="7" t="s">
        <v>29</v>
      </c>
      <c r="S1376" s="9">
        <v>1</v>
      </c>
      <c r="T1376" s="4"/>
      <c r="U1376" s="9">
        <v>0</v>
      </c>
      <c r="V1376" s="4" t="str">
        <f t="shared" si="190"/>
        <v/>
      </c>
      <c r="W1376" s="4"/>
      <c r="X1376" s="4"/>
      <c r="Y1376" s="4"/>
      <c r="Z1376" s="28"/>
      <c r="AA1376" s="77">
        <f>COUNTIF([3]经验升级表!$C:$C,"&lt;="&amp;SUMIFS($AB$4:AB1376,$C$4:C1376,C1376))</f>
        <v>0</v>
      </c>
      <c r="AB1376" s="77">
        <f>IFERROR(INDEX([1]怪物表!$U:$U,MATCH(G1376,[1]怪物表!$A:$A,0),1)*S1376/U1376,0)*AC1376</f>
        <v>0</v>
      </c>
      <c r="AC1376" s="77">
        <f t="shared" si="185"/>
        <v>1</v>
      </c>
      <c r="AD1376" s="77">
        <f>IFERROR(INDEX([1]怪物表!$J:$J,MATCH(G1376,[1]怪物表!$A:$A,0),1),0)*AE1376</f>
        <v>0</v>
      </c>
      <c r="AE1376" s="77">
        <f t="shared" si="186"/>
        <v>0</v>
      </c>
    </row>
    <row r="1377" spans="1:46" x14ac:dyDescent="0.45">
      <c r="A1377" s="4"/>
      <c r="B1377" s="7">
        <v>3992123</v>
      </c>
      <c r="C1377" s="6" t="s">
        <v>214</v>
      </c>
      <c r="D1377" s="4"/>
      <c r="E1377" s="7"/>
      <c r="F1377" s="4">
        <v>690</v>
      </c>
      <c r="G1377" s="4"/>
      <c r="H1377" s="8"/>
      <c r="I1377" s="4"/>
      <c r="J1377" s="4" t="str">
        <f>IF(I1377="","",INDEX([1]怪物阵型表!$B:$B,MATCH(I1377,[1]怪物阵型表!$A:$A,0)))</f>
        <v/>
      </c>
      <c r="K1377" s="4">
        <v>399216</v>
      </c>
      <c r="L1377" s="25" t="str" cm="1">
        <f t="array" ref="L1377">INDEX(怪物链表!A:C,MATCH(怪物刷新表!K1377&amp;C1377,怪物链表!A:A&amp;怪物链表!C:C,),2)</f>
        <v>骤变_高级_100</v>
      </c>
      <c r="M1377" s="4" t="str" cm="1">
        <f t="array" ref="M1377">INDEX(怪物链表!A:D,MATCH(怪物刷新表!L1377&amp;K1377,怪物链表!B:B&amp;怪物链表!A:A,),4)</f>
        <v>570-600</v>
      </c>
      <c r="N1377" s="4"/>
      <c r="O1377" s="4" t="str">
        <f>IF(N1377="","",INDEX([2]物品表!$B:$B,MATCH(N1377,[2]物品表!$A:$A,0)))</f>
        <v/>
      </c>
      <c r="P1377" s="4"/>
      <c r="Q1377" s="7" t="s">
        <v>120</v>
      </c>
      <c r="R1377" s="7" t="s">
        <v>29</v>
      </c>
      <c r="S1377" s="9">
        <v>1</v>
      </c>
      <c r="T1377" s="4"/>
      <c r="U1377" s="9">
        <v>0</v>
      </c>
      <c r="V1377" s="4" t="str">
        <f t="shared" si="190"/>
        <v/>
      </c>
      <c r="W1377" s="4"/>
      <c r="X1377" s="4"/>
      <c r="Y1377" s="4"/>
      <c r="Z1377" s="28"/>
      <c r="AA1377" s="77">
        <f>COUNTIF([3]经验升级表!$C:$C,"&lt;="&amp;SUMIFS($AB$4:AB1377,$C$4:C1377,C1377))</f>
        <v>0</v>
      </c>
      <c r="AB1377" s="77">
        <f>IFERROR(INDEX([1]怪物表!$U:$U,MATCH(G1377,[1]怪物表!$A:$A,0),1)*S1377/U1377,0)*AC1377</f>
        <v>0</v>
      </c>
      <c r="AC1377" s="77">
        <f t="shared" si="185"/>
        <v>1</v>
      </c>
      <c r="AD1377" s="77">
        <f>IFERROR(INDEX([1]怪物表!$J:$J,MATCH(G1377,[1]怪物表!$A:$A,0),1),0)*AE1377</f>
        <v>0</v>
      </c>
      <c r="AE1377" s="77">
        <f t="shared" si="186"/>
        <v>0</v>
      </c>
    </row>
    <row r="1378" spans="1:46" x14ac:dyDescent="0.45">
      <c r="A1378" s="4"/>
      <c r="B1378" s="7">
        <v>3992124</v>
      </c>
      <c r="C1378" s="6" t="s">
        <v>214</v>
      </c>
      <c r="D1378" s="4" t="s">
        <v>127</v>
      </c>
      <c r="E1378" s="7">
        <v>120</v>
      </c>
      <c r="F1378" s="4" t="s">
        <v>225</v>
      </c>
      <c r="G1378" s="4">
        <f>SUMIFS([1]怪物表!$A:$A,[1]怪物表!$B:$B,C1378,[1]怪物表!$C:$C,D1378)</f>
        <v>1399208</v>
      </c>
      <c r="H1378" s="8" t="str">
        <f>IF(G1378="","",INDEX([1]怪物表!$C:$C,MATCH(G1378,[1]怪物表!$A:$A,0)))</f>
        <v>斗兽场饲养员</v>
      </c>
      <c r="I1378" s="4"/>
      <c r="J1378" s="4" t="str">
        <f>IF(I1378="","",INDEX([1]怪物阵型表!$B:$B,MATCH(I1378,[1]怪物阵型表!$A:$A,0)))</f>
        <v/>
      </c>
      <c r="K1378" s="4"/>
      <c r="L1378" s="4"/>
      <c r="M1378" s="4"/>
      <c r="N1378" s="4"/>
      <c r="O1378" s="4" t="str">
        <f>IF(N1378="","",INDEX([2]物品表!$B:$B,MATCH(N1378,[2]物品表!$A:$A,0)))</f>
        <v/>
      </c>
      <c r="P1378" s="4"/>
      <c r="Q1378" s="7" t="s">
        <v>31</v>
      </c>
      <c r="R1378" s="7" t="s">
        <v>29</v>
      </c>
      <c r="S1378" s="9">
        <f>INDEX('#怪物刷新配置索引'!$E:$E,MATCH(E1378&amp;"-"&amp;F1378,'#怪物刷新配置索引'!$D:$D,0),1)</f>
        <v>4</v>
      </c>
      <c r="T1378" s="4"/>
      <c r="U1378" s="9">
        <f>INDEX('#怪物刷新配置索引'!$F:$F,MATCH(E1378&amp;"-"&amp;F1378,'#怪物刷新配置索引'!$D:$D,0),1)</f>
        <v>1</v>
      </c>
      <c r="V1378" s="4" t="str">
        <f t="shared" si="190"/>
        <v/>
      </c>
      <c r="W1378" s="4"/>
      <c r="X1378" s="4"/>
      <c r="Y1378" s="7"/>
      <c r="Z1378" s="28"/>
      <c r="AA1378" s="77">
        <f>COUNTIF([3]经验升级表!$C:$C,"&lt;="&amp;SUMIFS($AB$4:AB1378,$C$4:C1378,C1378))</f>
        <v>0</v>
      </c>
      <c r="AB1378" s="77">
        <f>IFERROR(INDEX([1]怪物表!$U:$U,MATCH(G1378,[1]怪物表!$A:$A,0),1)*S1378/U1378,0)*AC1378</f>
        <v>0</v>
      </c>
      <c r="AC1378" s="77">
        <f t="shared" si="185"/>
        <v>30</v>
      </c>
      <c r="AD1378" s="77">
        <f>IFERROR(INDEX([1]怪物表!$J:$J,MATCH(G1378,[1]怪物表!$A:$A,0),1),0)*AE1378</f>
        <v>120</v>
      </c>
      <c r="AE1378" s="77">
        <f t="shared" si="186"/>
        <v>120</v>
      </c>
    </row>
    <row r="1379" spans="1:46" x14ac:dyDescent="0.45">
      <c r="A1379" s="4"/>
      <c r="B1379" s="7">
        <v>3992125</v>
      </c>
      <c r="C1379" s="6" t="s">
        <v>214</v>
      </c>
      <c r="D1379" s="4" t="s">
        <v>127</v>
      </c>
      <c r="E1379" s="7">
        <v>120</v>
      </c>
      <c r="F1379" s="4" t="s">
        <v>225</v>
      </c>
      <c r="G1379" s="4">
        <f>SUMIFS([1]怪物表!$A:$A,[1]怪物表!$B:$B,C1379,[1]怪物表!$C:$C,D1379)</f>
        <v>1399208</v>
      </c>
      <c r="H1379" s="8" t="str">
        <f>IF(G1379="","",INDEX([1]怪物表!$C:$C,MATCH(G1379,[1]怪物表!$A:$A,0)))</f>
        <v>斗兽场饲养员</v>
      </c>
      <c r="I1379" s="4"/>
      <c r="J1379" s="4" t="str">
        <f>IF(I1379="","",INDEX([1]怪物阵型表!$B:$B,MATCH(I1379,[1]怪物阵型表!$A:$A,0)))</f>
        <v/>
      </c>
      <c r="K1379" s="4"/>
      <c r="L1379" s="4"/>
      <c r="M1379" s="4"/>
      <c r="N1379" s="4"/>
      <c r="O1379" s="4" t="str">
        <f>IF(N1379="","",INDEX([2]物品表!$B:$B,MATCH(N1379,[2]物品表!$A:$A,0)))</f>
        <v/>
      </c>
      <c r="P1379" s="4"/>
      <c r="Q1379" s="7" t="s">
        <v>31</v>
      </c>
      <c r="R1379" s="7" t="s">
        <v>29</v>
      </c>
      <c r="S1379" s="9">
        <f>INDEX('#怪物刷新配置索引'!$E:$E,MATCH(E1379&amp;"-"&amp;F1379,'#怪物刷新配置索引'!$D:$D,0),1)</f>
        <v>4</v>
      </c>
      <c r="T1379" s="4"/>
      <c r="U1379" s="9">
        <f>INDEX('#怪物刷新配置索引'!$F:$F,MATCH(E1379&amp;"-"&amp;F1379,'#怪物刷新配置索引'!$D:$D,0),1)</f>
        <v>1</v>
      </c>
      <c r="V1379" s="4" t="str">
        <f t="shared" si="190"/>
        <v/>
      </c>
      <c r="W1379" s="4"/>
      <c r="X1379" s="4"/>
      <c r="Y1379" s="4"/>
      <c r="Z1379" s="28"/>
      <c r="AA1379" s="77">
        <f>COUNTIF([3]经验升级表!$C:$C,"&lt;="&amp;SUMIFS($AB$4:AB1379,$C$4:C1379,C1379))</f>
        <v>0</v>
      </c>
      <c r="AB1379" s="77">
        <f>IFERROR(INDEX([1]怪物表!$U:$U,MATCH(G1379,[1]怪物表!$A:$A,0),1)*S1379/U1379,0)*AC1379</f>
        <v>0</v>
      </c>
      <c r="AC1379" s="77">
        <f t="shared" si="185"/>
        <v>30</v>
      </c>
      <c r="AD1379" s="77">
        <f>IFERROR(INDEX([1]怪物表!$J:$J,MATCH(G1379,[1]怪物表!$A:$A,0),1),0)*AE1379</f>
        <v>120</v>
      </c>
      <c r="AE1379" s="77">
        <f t="shared" si="186"/>
        <v>120</v>
      </c>
    </row>
    <row r="1380" spans="1:46" x14ac:dyDescent="0.45">
      <c r="A1380" s="4"/>
      <c r="B1380" s="7">
        <v>3992126</v>
      </c>
      <c r="C1380" s="6" t="s">
        <v>214</v>
      </c>
      <c r="D1380" s="4" t="s">
        <v>127</v>
      </c>
      <c r="E1380" s="7">
        <v>120</v>
      </c>
      <c r="F1380" s="4" t="s">
        <v>225</v>
      </c>
      <c r="G1380" s="4">
        <f>SUMIFS([1]怪物表!$A:$A,[1]怪物表!$B:$B,C1380,[1]怪物表!$C:$C,D1380)</f>
        <v>1399208</v>
      </c>
      <c r="H1380" s="8" t="str">
        <f>IF(G1380="","",INDEX([1]怪物表!$C:$C,MATCH(G1380,[1]怪物表!$A:$A,0)))</f>
        <v>斗兽场饲养员</v>
      </c>
      <c r="I1380" s="4"/>
      <c r="J1380" s="4" t="str">
        <f>IF(I1380="","",INDEX([1]怪物阵型表!$B:$B,MATCH(I1380,[1]怪物阵型表!$A:$A,0)))</f>
        <v/>
      </c>
      <c r="K1380" s="4"/>
      <c r="L1380" s="4"/>
      <c r="M1380" s="4"/>
      <c r="N1380" s="4"/>
      <c r="O1380" s="4" t="str">
        <f>IF(N1380="","",INDEX([2]物品表!$B:$B,MATCH(N1380,[2]物品表!$A:$A,0)))</f>
        <v/>
      </c>
      <c r="P1380" s="4"/>
      <c r="Q1380" s="7" t="s">
        <v>31</v>
      </c>
      <c r="R1380" s="7" t="s">
        <v>29</v>
      </c>
      <c r="S1380" s="9">
        <f>INDEX('#怪物刷新配置索引'!$E:$E,MATCH(E1380&amp;"-"&amp;F1380,'#怪物刷新配置索引'!$D:$D,0),1)</f>
        <v>4</v>
      </c>
      <c r="T1380" s="4"/>
      <c r="U1380" s="9">
        <f>INDEX('#怪物刷新配置索引'!$F:$F,MATCH(E1380&amp;"-"&amp;F1380,'#怪物刷新配置索引'!$D:$D,0),1)</f>
        <v>1</v>
      </c>
      <c r="V1380" s="4" t="str">
        <f t="shared" si="190"/>
        <v/>
      </c>
      <c r="W1380" s="4"/>
      <c r="X1380" s="4"/>
      <c r="Y1380" s="4"/>
      <c r="Z1380" s="28"/>
      <c r="AA1380" s="77">
        <f>COUNTIF([3]经验升级表!$C:$C,"&lt;="&amp;SUMIFS($AB$4:AB1380,$C$4:C1380,C1380))</f>
        <v>0</v>
      </c>
      <c r="AB1380" s="77">
        <f>IFERROR(INDEX([1]怪物表!$U:$U,MATCH(G1380,[1]怪物表!$A:$A,0),1)*S1380/U1380,0)*AC1380</f>
        <v>0</v>
      </c>
      <c r="AC1380" s="77">
        <f t="shared" si="185"/>
        <v>30</v>
      </c>
      <c r="AD1380" s="77">
        <f>IFERROR(INDEX([1]怪物表!$J:$J,MATCH(G1380,[1]怪物表!$A:$A,0),1),0)*AE1380</f>
        <v>120</v>
      </c>
      <c r="AE1380" s="77">
        <f t="shared" si="186"/>
        <v>120</v>
      </c>
    </row>
    <row r="1381" spans="1:46" s="47" customFormat="1" x14ac:dyDescent="0.45">
      <c r="A1381" s="81"/>
      <c r="B1381" s="82">
        <v>3992127</v>
      </c>
      <c r="C1381" s="83" t="s">
        <v>214</v>
      </c>
      <c r="D1381" s="81" t="s">
        <v>215</v>
      </c>
      <c r="E1381" s="82"/>
      <c r="F1381" s="81">
        <v>720</v>
      </c>
      <c r="G1381" s="81">
        <f>IF(I1381="",SUMIFS([1]怪物表!$A:$A,[1]怪物表!$B:$B,C1381,[1]怪物表!$C:$C,D1381),"")</f>
        <v>1399213</v>
      </c>
      <c r="H1381" s="84" t="str">
        <f>IF(G1381="","",INDEX([1]怪物表!$C:$C,MATCH(G1381,[1]怪物表!$A:$A,0)))</f>
        <v>裁判官</v>
      </c>
      <c r="I1381" s="81" t="s">
        <v>54</v>
      </c>
      <c r="J1381" s="81" t="str">
        <f>IF(I1381="","",INDEX([1]怪物阵型表!$B:$B,MATCH(I1381,[1]怪物阵型表!$A:$A,0)))</f>
        <v/>
      </c>
      <c r="K1381" s="81"/>
      <c r="L1381" s="81"/>
      <c r="M1381" s="81"/>
      <c r="N1381" s="81"/>
      <c r="O1381" s="81" t="str">
        <f>IF(N1381="","",INDEX([2]物品表!$B:$B,MATCH(N1381,[2]物品表!$A:$A,0)))</f>
        <v/>
      </c>
      <c r="P1381" s="81"/>
      <c r="Q1381" s="82" t="s">
        <v>120</v>
      </c>
      <c r="R1381" s="82" t="s">
        <v>29</v>
      </c>
      <c r="S1381" s="85">
        <v>1</v>
      </c>
      <c r="T1381" s="81"/>
      <c r="U1381" s="85">
        <v>0</v>
      </c>
      <c r="V1381" s="81" t="str">
        <f>IF(W1381=1,"TID_Survivor_Notice_Occur_2",IF(W1381=2,"TID_Survivor_Notice_Occur_1",""))</f>
        <v>TID_Survivor_Notice_Occur_1</v>
      </c>
      <c r="W1381" s="81">
        <v>2</v>
      </c>
      <c r="X1381" s="81"/>
      <c r="Y1381" s="81"/>
      <c r="Z1381" s="86"/>
      <c r="AA1381" s="86">
        <f>COUNTIF([3]经验升级表!$C:$C,"&lt;="&amp;SUMIFS($AB$4:AB1381,$C$4:C1381,C1381))</f>
        <v>0</v>
      </c>
      <c r="AB1381" s="86">
        <f>IFERROR(INDEX([1]怪物表!$U:$U,MATCH(G1381,[1]怪物表!$A:$A,0),1)*S1381/U1381,0)*AC1381</f>
        <v>0</v>
      </c>
      <c r="AC1381" s="86">
        <f t="shared" si="185"/>
        <v>1</v>
      </c>
      <c r="AD1381" s="86">
        <f>IFERROR(INDEX([1]怪物表!$J:$J,MATCH(G1381,[1]怪物表!$A:$A,0),1),0)*AE1381</f>
        <v>0</v>
      </c>
      <c r="AE1381" s="86">
        <f t="shared" si="186"/>
        <v>0</v>
      </c>
    </row>
    <row r="1382" spans="1:46" x14ac:dyDescent="0.45">
      <c r="A1382" s="4"/>
      <c r="B1382" s="7">
        <v>3992901</v>
      </c>
      <c r="C1382" s="6" t="s">
        <v>214</v>
      </c>
      <c r="D1382" s="4" t="s">
        <v>142</v>
      </c>
      <c r="E1382" s="7"/>
      <c r="F1382" s="4">
        <v>0</v>
      </c>
      <c r="G1382" s="4"/>
      <c r="H1382" s="8" t="str">
        <f>IF(G1382="","",INDEX([1]怪物表!$C:$C,MATCH(G1382,[1]怪物表!$A:$A,0)))</f>
        <v/>
      </c>
      <c r="I1382" s="4"/>
      <c r="J1382" s="4" t="str">
        <f>IF(I1382="","",INDEX([1]怪物阵型表!$B:$B,MATCH(I1382,[1]怪物阵型表!$A:$A,0)))</f>
        <v/>
      </c>
      <c r="K1382" s="4"/>
      <c r="L1382" s="4"/>
      <c r="M1382" s="4"/>
      <c r="N1382" s="4">
        <v>4</v>
      </c>
      <c r="O1382" s="4" t="str">
        <f>IF(N1382="","",INDEX([2]物品表!$B:$B,MATCH(N1382,[2]物品表!$A:$A,0)))</f>
        <v>Survivor_Item_3</v>
      </c>
      <c r="P1382" s="4"/>
      <c r="Q1382" s="7" t="s">
        <v>302</v>
      </c>
      <c r="R1382" s="7" t="s">
        <v>29</v>
      </c>
      <c r="S1382" s="9">
        <v>8</v>
      </c>
      <c r="T1382" s="4"/>
      <c r="U1382" s="9">
        <v>0</v>
      </c>
      <c r="V1382" s="4" t="str">
        <f t="shared" ref="V1382:V1384" si="191">IF(W1382=1,"TID_Survivor_Notice_Occur_2",IF(W1382=2,"TID_Survivor_Notice_Occur_1",""))</f>
        <v/>
      </c>
      <c r="W1382" s="4"/>
      <c r="X1382" s="4"/>
      <c r="Y1382" s="4"/>
      <c r="Z1382" s="28"/>
      <c r="AA1382" s="77">
        <f>COUNTIF([3]经验升级表!$C:$C,"&lt;="&amp;SUMIFS($AB$4:AB1382,$C$4:C1382,C1382))</f>
        <v>0</v>
      </c>
      <c r="AB1382" s="77">
        <f>IFERROR(INDEX([1]怪物表!$U:$U,MATCH(G1382,[1]怪物表!$A:$A,0),1)*S1382/U1382,0)*AC1382</f>
        <v>0</v>
      </c>
      <c r="AC1382" s="77">
        <f t="shared" si="185"/>
        <v>1</v>
      </c>
      <c r="AD1382" s="77">
        <f>IFERROR(INDEX([1]怪物表!$J:$J,MATCH(G1382,[1]怪物表!$A:$A,0),1),0)*AE1382</f>
        <v>0</v>
      </c>
      <c r="AE1382" s="77">
        <f t="shared" si="186"/>
        <v>0</v>
      </c>
    </row>
    <row r="1383" spans="1:46" x14ac:dyDescent="0.45">
      <c r="A1383" s="4"/>
      <c r="B1383" s="7">
        <v>3992902</v>
      </c>
      <c r="C1383" s="6" t="s">
        <v>214</v>
      </c>
      <c r="D1383" s="4" t="s">
        <v>47</v>
      </c>
      <c r="E1383" s="7"/>
      <c r="F1383" s="4" t="s">
        <v>317</v>
      </c>
      <c r="G1383" s="4"/>
      <c r="H1383" s="8" t="str">
        <f>IF(G1383="","",INDEX([1]怪物表!$C:$C,MATCH(G1383,[1]怪物表!$A:$A,0)))</f>
        <v/>
      </c>
      <c r="I1383" s="4"/>
      <c r="J1383" s="4" t="str">
        <f>IF(I1383="","",INDEX([1]怪物阵型表!$B:$B,MATCH(I1383,[1]怪物阵型表!$A:$A,0)))</f>
        <v/>
      </c>
      <c r="K1383" s="4"/>
      <c r="L1383" s="4"/>
      <c r="M1383" s="4"/>
      <c r="N1383" s="4">
        <v>17</v>
      </c>
      <c r="O1383" s="4" t="str">
        <f>IF(N1383="","",INDEX([2]物品表!$B:$B,MATCH(N1383,[2]物品表!$A:$A,0)))</f>
        <v>Survivor_Item_8</v>
      </c>
      <c r="P1383" s="4"/>
      <c r="Q1383" s="7" t="s">
        <v>107</v>
      </c>
      <c r="R1383" s="7" t="s">
        <v>29</v>
      </c>
      <c r="S1383" s="9">
        <v>1</v>
      </c>
      <c r="T1383" s="4"/>
      <c r="U1383" s="9">
        <v>16</v>
      </c>
      <c r="V1383" s="4" t="str">
        <f t="shared" si="191"/>
        <v/>
      </c>
      <c r="W1383" s="4"/>
      <c r="X1383" s="4"/>
      <c r="Y1383" s="4"/>
      <c r="Z1383" s="28"/>
      <c r="AA1383" s="77">
        <f>COUNTIF([3]经验升级表!$C:$C,"&lt;="&amp;SUMIFS($AB$4:AB1383,$C$4:C1383,C1383))</f>
        <v>0</v>
      </c>
      <c r="AB1383" s="77">
        <f>IFERROR(INDEX([1]怪物表!$U:$U,MATCH(G1383,[1]怪物表!$A:$A,0),1)*S1383/U1383,0)*AC1383</f>
        <v>0</v>
      </c>
      <c r="AC1383" s="77">
        <f t="shared" si="185"/>
        <v>690</v>
      </c>
      <c r="AD1383" s="77">
        <f>IFERROR(INDEX([1]怪物表!$J:$J,MATCH(G1383,[1]怪物表!$A:$A,0),1),0)*AE1383</f>
        <v>0</v>
      </c>
      <c r="AE1383" s="77">
        <f t="shared" si="186"/>
        <v>44</v>
      </c>
    </row>
    <row r="1384" spans="1:46" x14ac:dyDescent="0.45">
      <c r="A1384" s="4"/>
      <c r="B1384" s="7">
        <v>3992903</v>
      </c>
      <c r="C1384" s="6" t="s">
        <v>214</v>
      </c>
      <c r="D1384" s="4" t="s">
        <v>51</v>
      </c>
      <c r="E1384" s="7"/>
      <c r="F1384" s="4" t="s">
        <v>318</v>
      </c>
      <c r="G1384" s="4"/>
      <c r="H1384" s="8" t="str">
        <f>IF(G1384="","",INDEX([1]怪物表!$C:$C,MATCH(G1384,[1]怪物表!$A:$A,0)))</f>
        <v/>
      </c>
      <c r="I1384" s="4"/>
      <c r="J1384" s="4" t="str">
        <f>IF(I1384="","",INDEX([1]怪物阵型表!$B:$B,MATCH(I1384,[1]怪物阵型表!$A:$A,0)))</f>
        <v/>
      </c>
      <c r="K1384" s="4"/>
      <c r="L1384" s="4"/>
      <c r="M1384" s="4"/>
      <c r="N1384" s="4">
        <v>3002</v>
      </c>
      <c r="O1384" s="4" t="str">
        <f>IF(N1384="","",INDEX([2]物品表!$B:$B,MATCH(N1384,[2]物品表!$A:$A,0)))</f>
        <v>Survivor_Item_8</v>
      </c>
      <c r="P1384" s="4"/>
      <c r="Q1384" s="7" t="s">
        <v>107</v>
      </c>
      <c r="R1384" s="7" t="s">
        <v>29</v>
      </c>
      <c r="S1384" s="9">
        <v>1</v>
      </c>
      <c r="T1384" s="4"/>
      <c r="U1384" s="9">
        <v>16</v>
      </c>
      <c r="V1384" s="4" t="str">
        <f t="shared" si="191"/>
        <v/>
      </c>
      <c r="W1384" s="4"/>
      <c r="X1384" s="4"/>
      <c r="Y1384" s="4"/>
      <c r="Z1384" s="28"/>
      <c r="AA1384" s="77">
        <f>COUNTIF([3]经验升级表!$C:$C,"&lt;="&amp;SUMIFS($AB$4:AB1384,$C$4:C1384,C1384))</f>
        <v>0</v>
      </c>
      <c r="AB1384" s="77">
        <f>IFERROR(INDEX([1]怪物表!$U:$U,MATCH(G1384,[1]怪物表!$A:$A,0),1)*S1384/U1384,0)*AC1384</f>
        <v>0</v>
      </c>
      <c r="AC1384" s="77">
        <f t="shared" si="185"/>
        <v>700</v>
      </c>
      <c r="AD1384" s="77">
        <f>IFERROR(INDEX([1]怪物表!$J:$J,MATCH(G1384,[1]怪物表!$A:$A,0),1),0)*AE1384</f>
        <v>0</v>
      </c>
      <c r="AE1384" s="77">
        <f t="shared" si="186"/>
        <v>44</v>
      </c>
    </row>
    <row r="1385" spans="1:46" s="51" customFormat="1" x14ac:dyDescent="0.45">
      <c r="A1385" s="89"/>
      <c r="B1385" s="7">
        <v>3992904</v>
      </c>
      <c r="C1385" s="6" t="s">
        <v>214</v>
      </c>
      <c r="D1385" s="89" t="s">
        <v>112</v>
      </c>
      <c r="E1385" s="73"/>
      <c r="F1385" s="4">
        <v>60</v>
      </c>
      <c r="G1385" s="89"/>
      <c r="H1385" s="89" t="str">
        <f>IF(G1385="","",INDEX([1]怪物表!$C:$C,MATCH(G1385,[1]怪物表!$A:$A,0)))</f>
        <v/>
      </c>
      <c r="I1385" s="89"/>
      <c r="J1385" s="89" t="str">
        <f>IF(I1385="","",INDEX([1]怪物阵型表!$B:$B,MATCH(I1385,[1]怪物阵型表!$A:$A,0)))</f>
        <v/>
      </c>
      <c r="K1385" s="89"/>
      <c r="L1385" s="89"/>
      <c r="M1385" s="89"/>
      <c r="N1385" s="89">
        <v>200701</v>
      </c>
      <c r="O1385" s="89" t="str">
        <f>IF(N1385="","",INDEX([2]物品表!$B:$B,MATCH(N1385,[2]物品表!$A:$A,0)))</f>
        <v>Survivor_Item_10</v>
      </c>
      <c r="P1385" s="89" t="b">
        <v>1</v>
      </c>
      <c r="Q1385" s="73" t="s">
        <v>160</v>
      </c>
      <c r="R1385" s="73" t="s">
        <v>29</v>
      </c>
      <c r="S1385" s="89">
        <v>1</v>
      </c>
      <c r="T1385" s="89"/>
      <c r="U1385" s="89">
        <v>0</v>
      </c>
      <c r="V1385" s="89"/>
      <c r="W1385" s="89"/>
      <c r="X1385" s="89" t="s">
        <v>110</v>
      </c>
      <c r="Y1385" s="89" t="s">
        <v>111</v>
      </c>
      <c r="Z1385" s="89" t="s">
        <v>163</v>
      </c>
      <c r="AA1385" s="77">
        <f>COUNTIF([3]经验升级表!$C:$C,"&lt;="&amp;SUMIFS($AB$4:AB1385,$C$4:C1385,C1385))</f>
        <v>0</v>
      </c>
      <c r="AB1385" s="77">
        <f>IFERROR(INDEX([1]怪物表!$U:$U,MATCH(G1385,[1]怪物表!$A:$A,0),1)*S1385/U1385,0)*AC1385</f>
        <v>0</v>
      </c>
      <c r="AC1385" s="77">
        <f t="shared" si="185"/>
        <v>1</v>
      </c>
      <c r="AD1385" s="77">
        <f>IFERROR(INDEX([1]怪物表!$J:$J,MATCH(G1385,[1]怪物表!$A:$A,0),1),0)*AE1385</f>
        <v>0</v>
      </c>
      <c r="AE1385" s="77">
        <f t="shared" si="186"/>
        <v>0</v>
      </c>
      <c r="AF1385" s="50"/>
      <c r="AG1385" s="45"/>
      <c r="AH1385" s="50"/>
      <c r="AI1385" s="50"/>
      <c r="AJ1385" s="50"/>
      <c r="AK1385" s="50"/>
      <c r="AL1385" s="50"/>
      <c r="AM1385" s="50"/>
      <c r="AN1385" s="50"/>
      <c r="AO1385" s="50"/>
      <c r="AP1385" s="50"/>
      <c r="AQ1385" s="50"/>
      <c r="AR1385" s="50"/>
      <c r="AS1385" s="50"/>
      <c r="AT1385" s="50"/>
    </row>
    <row r="1386" spans="1:46" x14ac:dyDescent="0.45">
      <c r="A1386" s="4"/>
      <c r="B1386" s="7">
        <v>3992905</v>
      </c>
      <c r="C1386" s="6" t="s">
        <v>206</v>
      </c>
      <c r="D1386" s="4" t="s">
        <v>383</v>
      </c>
      <c r="E1386" s="7"/>
      <c r="F1386" s="4">
        <v>150</v>
      </c>
      <c r="G1386" s="81">
        <f>IF(I1386="",SUMIFS([1]怪物表!$A:$A,[1]怪物表!$B:$B,C1386,[1]怪物表!$C:$C,D1386),"")</f>
        <v>1299117</v>
      </c>
      <c r="H1386" s="84" t="str">
        <f>IF(G1386="","",INDEX([1]怪物表!$C:$C,MATCH(G1386,[1]怪物表!$A:$A,0)))</f>
        <v>塔罗牌_狼</v>
      </c>
      <c r="I1386" s="4"/>
      <c r="J1386" s="4"/>
      <c r="K1386" s="4"/>
      <c r="L1386" s="4"/>
      <c r="M1386" s="4"/>
      <c r="N1386" s="4"/>
      <c r="O1386" s="4"/>
      <c r="P1386" s="4" t="b">
        <v>1</v>
      </c>
      <c r="Q1386" s="82" t="s">
        <v>120</v>
      </c>
      <c r="R1386" s="82" t="s">
        <v>29</v>
      </c>
      <c r="S1386" s="85">
        <v>1</v>
      </c>
      <c r="T1386" s="81"/>
      <c r="U1386" s="85">
        <v>0</v>
      </c>
      <c r="V1386" s="4"/>
      <c r="W1386" s="4"/>
      <c r="X1386" s="4"/>
      <c r="Y1386" s="4"/>
      <c r="Z1386" s="28"/>
      <c r="AA1386" s="77"/>
      <c r="AB1386" s="77"/>
      <c r="AC1386" s="77"/>
      <c r="AD1386" s="77"/>
      <c r="AE1386" s="77"/>
    </row>
    <row r="1387" spans="1:46" x14ac:dyDescent="0.45">
      <c r="A1387" s="4"/>
      <c r="B1387" s="7">
        <v>3992906</v>
      </c>
      <c r="C1387" s="6" t="s">
        <v>206</v>
      </c>
      <c r="D1387" s="4" t="s">
        <v>383</v>
      </c>
      <c r="E1387" s="7"/>
      <c r="F1387" s="4">
        <v>300</v>
      </c>
      <c r="G1387" s="81">
        <f>IF(I1387="",SUMIFS([1]怪物表!$A:$A,[1]怪物表!$B:$B,C1387,[1]怪物表!$C:$C,D1387),"")</f>
        <v>1299117</v>
      </c>
      <c r="H1387" s="84" t="str">
        <f>IF(G1387="","",INDEX([1]怪物表!$C:$C,MATCH(G1387,[1]怪物表!$A:$A,0)))</f>
        <v>塔罗牌_狼</v>
      </c>
      <c r="I1387" s="4"/>
      <c r="J1387" s="4"/>
      <c r="K1387" s="4"/>
      <c r="L1387" s="4"/>
      <c r="M1387" s="4"/>
      <c r="N1387" s="4"/>
      <c r="O1387" s="4"/>
      <c r="P1387" s="4" t="b">
        <v>1</v>
      </c>
      <c r="Q1387" s="82" t="s">
        <v>120</v>
      </c>
      <c r="R1387" s="82" t="s">
        <v>29</v>
      </c>
      <c r="S1387" s="85">
        <v>1</v>
      </c>
      <c r="T1387" s="81"/>
      <c r="U1387" s="85">
        <v>0</v>
      </c>
      <c r="V1387" s="4"/>
      <c r="W1387" s="4"/>
      <c r="X1387" s="4"/>
      <c r="Y1387" s="4"/>
      <c r="Z1387" s="28"/>
      <c r="AA1387" s="77"/>
      <c r="AB1387" s="77"/>
      <c r="AC1387" s="77"/>
      <c r="AD1387" s="77"/>
      <c r="AE1387" s="77"/>
    </row>
    <row r="1388" spans="1:46" s="44" customFormat="1" x14ac:dyDescent="0.45">
      <c r="A1388" s="15">
        <v>3993</v>
      </c>
      <c r="B1388" s="16">
        <v>3993001</v>
      </c>
      <c r="C1388" s="17" t="s">
        <v>216</v>
      </c>
      <c r="D1388" s="15" t="s">
        <v>122</v>
      </c>
      <c r="E1388" s="15">
        <v>5</v>
      </c>
      <c r="F1388" s="15">
        <v>0</v>
      </c>
      <c r="G1388" s="15">
        <f>IF(I1388="",SUMIFS([1]怪物表!$A:$A,[1]怪物表!$B:$B,C1388,[1]怪物表!$C:$C,D1388),"")</f>
        <v>1399302</v>
      </c>
      <c r="H1388" s="18" t="str">
        <f>IF(G1388="","",INDEX([1]怪物表!$C:$C,MATCH(G1388,[1]怪物表!$A:$A,0)))</f>
        <v>小狼</v>
      </c>
      <c r="I1388" s="15"/>
      <c r="J1388" s="15" t="str">
        <f>IF(I1388="","",INDEX([1]怪物阵型表!$B:$B,MATCH(I1388,[1]怪物阵型表!$A:$A,0)))</f>
        <v/>
      </c>
      <c r="K1388" s="15"/>
      <c r="L1388" s="15"/>
      <c r="M1388" s="15"/>
      <c r="N1388" s="16"/>
      <c r="O1388" s="16" t="str">
        <f>IF(N1388="","",INDEX([2]物品表!$B:$B,MATCH(N1388,[2]物品表!$A:$A,0)))</f>
        <v/>
      </c>
      <c r="P1388" s="16"/>
      <c r="Q1388" s="16" t="s">
        <v>107</v>
      </c>
      <c r="R1388" s="16" t="s">
        <v>29</v>
      </c>
      <c r="S1388" s="19">
        <v>5</v>
      </c>
      <c r="T1388" s="15"/>
      <c r="U1388" s="19">
        <v>0</v>
      </c>
      <c r="V1388" s="15" t="str">
        <f t="shared" ref="V1388:V1430" si="192">IF(W1388=1,"TID_Survivor_Notice_Occur_2",IF(W1388=2,"TID_Survivor_Notice_Occur_1",""))</f>
        <v/>
      </c>
      <c r="W1388" s="15"/>
      <c r="X1388" s="15"/>
      <c r="Y1388" s="15"/>
      <c r="Z1388" s="76"/>
      <c r="AA1388" s="77">
        <f>COUNTIF([3]经验升级表!$C:$C,"&lt;="&amp;SUMIFS($AB$4:AB1388,$C$4:C1388,C1388))</f>
        <v>0</v>
      </c>
      <c r="AB1388" s="77">
        <f>IFERROR(INDEX([1]怪物表!$U:$U,MATCH(G1388,[1]怪物表!$A:$A,0),1)*S1388/U1388,0)*AC1388</f>
        <v>0</v>
      </c>
      <c r="AC1388" s="77">
        <f t="shared" si="185"/>
        <v>1</v>
      </c>
      <c r="AD1388" s="77">
        <f>IFERROR(INDEX([1]怪物表!$J:$J,MATCH(G1388,[1]怪物表!$A:$A,0),1),0)*AE1388</f>
        <v>0</v>
      </c>
      <c r="AE1388" s="77">
        <f t="shared" si="186"/>
        <v>0</v>
      </c>
      <c r="AF1388" s="45"/>
      <c r="AG1388" s="45"/>
      <c r="AH1388" s="45"/>
      <c r="AI1388" s="45"/>
      <c r="AJ1388" s="45"/>
      <c r="AK1388" s="45"/>
      <c r="AL1388" s="45"/>
      <c r="AM1388" s="45"/>
      <c r="AN1388" s="45"/>
      <c r="AO1388" s="45"/>
      <c r="AP1388" s="45"/>
      <c r="AQ1388" s="45"/>
      <c r="AR1388" s="45"/>
      <c r="AS1388" s="45"/>
      <c r="AT1388" s="45"/>
    </row>
    <row r="1389" spans="1:46" x14ac:dyDescent="0.45">
      <c r="A1389" s="4"/>
      <c r="B1389" s="7">
        <v>3993002</v>
      </c>
      <c r="C1389" s="6" t="s">
        <v>216</v>
      </c>
      <c r="D1389" s="4" t="s">
        <v>122</v>
      </c>
      <c r="E1389" s="4">
        <v>10</v>
      </c>
      <c r="F1389" s="4" t="s">
        <v>30</v>
      </c>
      <c r="G1389" s="4">
        <f>IF(I1389="",SUMIFS([1]怪物表!$A:$A,[1]怪物表!$B:$B,C1389,[1]怪物表!$C:$C,D1389),"")</f>
        <v>1399302</v>
      </c>
      <c r="H1389" s="8" t="str">
        <f>IF(G1389="","",INDEX([1]怪物表!$C:$C,MATCH(G1389,[1]怪物表!$A:$A,0)))</f>
        <v>小狼</v>
      </c>
      <c r="I1389" s="4"/>
      <c r="J1389" s="4" t="str">
        <f>IF(I1389="","",INDEX([1]怪物阵型表!$B:$B,MATCH(I1389,[1]怪物阵型表!$A:$A,0)))</f>
        <v/>
      </c>
      <c r="K1389" s="4"/>
      <c r="L1389" s="4"/>
      <c r="M1389" s="4"/>
      <c r="N1389" s="4"/>
      <c r="O1389" s="4" t="str">
        <f>IF(N1389="","",INDEX([2]物品表!$B:$B,MATCH(N1389,[2]物品表!$A:$A,0)))</f>
        <v/>
      </c>
      <c r="P1389" s="4"/>
      <c r="Q1389" s="7" t="s">
        <v>31</v>
      </c>
      <c r="R1389" s="7" t="s">
        <v>29</v>
      </c>
      <c r="S1389" s="9">
        <f>INDEX('#怪物刷新配置索引'!$E:$E,MATCH(E1389&amp;"-"&amp;F1389,'#怪物刷新配置索引'!$D:$D,0),1)</f>
        <v>1</v>
      </c>
      <c r="T1389" s="4"/>
      <c r="U1389" s="9">
        <f>INDEX('#怪物刷新配置索引'!$F:$F,MATCH(E1389&amp;"-"&amp;F1389,'#怪物刷新配置索引'!$D:$D,0),1)</f>
        <v>3</v>
      </c>
      <c r="V1389" s="4" t="str">
        <f t="shared" si="192"/>
        <v/>
      </c>
      <c r="W1389" s="4"/>
      <c r="X1389" s="4"/>
      <c r="Y1389" s="4"/>
      <c r="Z1389" s="28"/>
      <c r="AA1389" s="77">
        <f>COUNTIF([3]经验升级表!$C:$C,"&lt;="&amp;SUMIFS($AB$4:AB1389,$C$4:C1389,C1389))</f>
        <v>0</v>
      </c>
      <c r="AB1389" s="77">
        <f>IFERROR(INDEX([1]怪物表!$U:$U,MATCH(G1389,[1]怪物表!$A:$A,0),1)*S1389/U1389,0)*AC1389</f>
        <v>0</v>
      </c>
      <c r="AC1389" s="77">
        <f t="shared" si="185"/>
        <v>30</v>
      </c>
      <c r="AD1389" s="77">
        <f>IFERROR(INDEX([1]怪物表!$J:$J,MATCH(G1389,[1]怪物表!$A:$A,0),1),0)*AE1389</f>
        <v>10</v>
      </c>
      <c r="AE1389" s="77">
        <f t="shared" si="186"/>
        <v>10</v>
      </c>
    </row>
    <row r="1390" spans="1:46" x14ac:dyDescent="0.45">
      <c r="A1390" s="4"/>
      <c r="B1390" s="7">
        <v>3993003</v>
      </c>
      <c r="C1390" s="6" t="s">
        <v>216</v>
      </c>
      <c r="D1390" s="4" t="s">
        <v>122</v>
      </c>
      <c r="E1390" s="4">
        <v>20</v>
      </c>
      <c r="F1390" s="4" t="s">
        <v>30</v>
      </c>
      <c r="G1390" s="4">
        <f>IF(I1390="",SUMIFS([1]怪物表!$A:$A,[1]怪物表!$B:$B,C1390,[1]怪物表!$C:$C,D1390),"")</f>
        <v>1399302</v>
      </c>
      <c r="H1390" s="8" t="str">
        <f>IF(G1390="","",INDEX([1]怪物表!$C:$C,MATCH(G1390,[1]怪物表!$A:$A,0)))</f>
        <v>小狼</v>
      </c>
      <c r="I1390" s="4"/>
      <c r="J1390" s="4" t="str">
        <f>IF(I1390="","",INDEX([1]怪物阵型表!$B:$B,MATCH(I1390,[1]怪物阵型表!$A:$A,0)))</f>
        <v/>
      </c>
      <c r="K1390" s="4"/>
      <c r="L1390" s="4"/>
      <c r="M1390" s="4"/>
      <c r="N1390" s="4"/>
      <c r="O1390" s="4" t="str">
        <f>IF(N1390="","",INDEX([2]物品表!$B:$B,MATCH(N1390,[2]物品表!$A:$A,0)))</f>
        <v/>
      </c>
      <c r="P1390" s="4"/>
      <c r="Q1390" s="7" t="s">
        <v>31</v>
      </c>
      <c r="R1390" s="7" t="s">
        <v>29</v>
      </c>
      <c r="S1390" s="9">
        <f>INDEX('#怪物刷新配置索引'!$E:$E,MATCH(E1390&amp;"-"&amp;F1390,'#怪物刷新配置索引'!$D:$D,0),1)</f>
        <v>2</v>
      </c>
      <c r="T1390" s="4"/>
      <c r="U1390" s="9">
        <f>INDEX('#怪物刷新配置索引'!$F:$F,MATCH(E1390&amp;"-"&amp;F1390,'#怪物刷新配置索引'!$D:$D,0),1)</f>
        <v>3</v>
      </c>
      <c r="V1390" s="4" t="str">
        <f t="shared" si="192"/>
        <v/>
      </c>
      <c r="W1390" s="4"/>
      <c r="X1390" s="4"/>
      <c r="Y1390" s="4"/>
      <c r="Z1390" s="28"/>
      <c r="AA1390" s="77">
        <f>COUNTIF([3]经验升级表!$C:$C,"&lt;="&amp;SUMIFS($AB$4:AB1390,$C$4:C1390,C1390))</f>
        <v>0</v>
      </c>
      <c r="AB1390" s="77">
        <f>IFERROR(INDEX([1]怪物表!$U:$U,MATCH(G1390,[1]怪物表!$A:$A,0),1)*S1390/U1390,0)*AC1390</f>
        <v>0</v>
      </c>
      <c r="AC1390" s="77">
        <f t="shared" si="185"/>
        <v>30</v>
      </c>
      <c r="AD1390" s="77">
        <f>IFERROR(INDEX([1]怪物表!$J:$J,MATCH(G1390,[1]怪物表!$A:$A,0),1),0)*AE1390</f>
        <v>20</v>
      </c>
      <c r="AE1390" s="77">
        <f t="shared" si="186"/>
        <v>20</v>
      </c>
    </row>
    <row r="1391" spans="1:46" x14ac:dyDescent="0.45">
      <c r="A1391" s="4"/>
      <c r="B1391" s="7">
        <v>3993004</v>
      </c>
      <c r="C1391" s="6" t="s">
        <v>216</v>
      </c>
      <c r="D1391" s="4" t="s">
        <v>124</v>
      </c>
      <c r="E1391" s="4">
        <v>20</v>
      </c>
      <c r="F1391" s="4" t="s">
        <v>43</v>
      </c>
      <c r="G1391" s="4">
        <f>IF(I1391="",SUMIFS([1]怪物表!$A:$A,[1]怪物表!$B:$B,C1391,[1]怪物表!$C:$C,D1391),"")</f>
        <v>1399303</v>
      </c>
      <c r="H1391" s="8" t="str">
        <f>IF(G1391="","",INDEX([1]怪物表!$C:$C,MATCH(G1391,[1]怪物表!$A:$A,0)))</f>
        <v>鹰</v>
      </c>
      <c r="I1391" s="4"/>
      <c r="J1391" s="4" t="str">
        <f>IF(I1391="","",INDEX([1]怪物阵型表!$B:$B,MATCH(I1391,[1]怪物阵型表!$A:$A,0)))</f>
        <v/>
      </c>
      <c r="K1391" s="4"/>
      <c r="L1391" s="4"/>
      <c r="M1391" s="4"/>
      <c r="N1391" s="4"/>
      <c r="O1391" s="4" t="str">
        <f>IF(N1391="","",INDEX([2]物品表!$B:$B,MATCH(N1391,[2]物品表!$A:$A,0)))</f>
        <v/>
      </c>
      <c r="P1391" s="4"/>
      <c r="Q1391" s="7" t="s">
        <v>31</v>
      </c>
      <c r="R1391" s="7" t="s">
        <v>29</v>
      </c>
      <c r="S1391" s="9">
        <f>INDEX('#怪物刷新配置索引'!$E:$E,MATCH(E1391&amp;"-"&amp;F1391,'#怪物刷新配置索引'!$D:$D,0),1)</f>
        <v>2</v>
      </c>
      <c r="T1391" s="4"/>
      <c r="U1391" s="9">
        <f>INDEX('#怪物刷新配置索引'!$F:$F,MATCH(E1391&amp;"-"&amp;F1391,'#怪物刷新配置索引'!$D:$D,0),1)</f>
        <v>3</v>
      </c>
      <c r="V1391" s="4" t="str">
        <f t="shared" si="192"/>
        <v/>
      </c>
      <c r="W1391" s="4"/>
      <c r="X1391" s="4"/>
      <c r="Y1391" s="4"/>
      <c r="Z1391" s="28"/>
      <c r="AA1391" s="77">
        <f>COUNTIF([3]经验升级表!$C:$C,"&lt;="&amp;SUMIFS($AB$4:AB1391,$C$4:C1391,C1391))</f>
        <v>0</v>
      </c>
      <c r="AB1391" s="77">
        <f>IFERROR(INDEX([1]怪物表!$U:$U,MATCH(G1391,[1]怪物表!$A:$A,0),1)*S1391/U1391,0)*AC1391</f>
        <v>0</v>
      </c>
      <c r="AC1391" s="77">
        <f t="shared" si="185"/>
        <v>30</v>
      </c>
      <c r="AD1391" s="77">
        <f>IFERROR(INDEX([1]怪物表!$J:$J,MATCH(G1391,[1]怪物表!$A:$A,0),1),0)*AE1391</f>
        <v>20</v>
      </c>
      <c r="AE1391" s="77">
        <f t="shared" si="186"/>
        <v>20</v>
      </c>
    </row>
    <row r="1392" spans="1:46" x14ac:dyDescent="0.45">
      <c r="A1392" s="4"/>
      <c r="B1392" s="7">
        <v>3993005</v>
      </c>
      <c r="C1392" s="6" t="s">
        <v>216</v>
      </c>
      <c r="D1392" s="4" t="s">
        <v>124</v>
      </c>
      <c r="E1392" s="4">
        <v>20</v>
      </c>
      <c r="F1392" s="4" t="s">
        <v>43</v>
      </c>
      <c r="G1392" s="4">
        <f>IF(I1392="",SUMIFS([1]怪物表!$A:$A,[1]怪物表!$B:$B,C1392,[1]怪物表!$C:$C,D1392),"")</f>
        <v>1399303</v>
      </c>
      <c r="H1392" s="8" t="str">
        <f>IF(G1392="","",INDEX([1]怪物表!$C:$C,MATCH(G1392,[1]怪物表!$A:$A,0)))</f>
        <v>鹰</v>
      </c>
      <c r="I1392" s="4"/>
      <c r="J1392" s="4" t="str">
        <f>IF(I1392="","",INDEX([1]怪物阵型表!$B:$B,MATCH(I1392,[1]怪物阵型表!$A:$A,0)))</f>
        <v/>
      </c>
      <c r="K1392" s="4"/>
      <c r="L1392" s="4"/>
      <c r="M1392" s="4"/>
      <c r="N1392" s="4"/>
      <c r="O1392" s="4" t="str">
        <f>IF(N1392="","",INDEX([2]物品表!$B:$B,MATCH(N1392,[2]物品表!$A:$A,0)))</f>
        <v/>
      </c>
      <c r="P1392" s="4"/>
      <c r="Q1392" s="7" t="s">
        <v>31</v>
      </c>
      <c r="R1392" s="7" t="s">
        <v>29</v>
      </c>
      <c r="S1392" s="9">
        <f>INDEX('#怪物刷新配置索引'!$E:$E,MATCH(E1392&amp;"-"&amp;F1392,'#怪物刷新配置索引'!$D:$D,0),1)</f>
        <v>2</v>
      </c>
      <c r="T1392" s="4"/>
      <c r="U1392" s="9">
        <f>INDEX('#怪物刷新配置索引'!$F:$F,MATCH(E1392&amp;"-"&amp;F1392,'#怪物刷新配置索引'!$D:$D,0),1)</f>
        <v>3</v>
      </c>
      <c r="V1392" s="4" t="str">
        <f t="shared" si="192"/>
        <v/>
      </c>
      <c r="W1392" s="4"/>
      <c r="X1392" s="4"/>
      <c r="Y1392" s="4"/>
      <c r="Z1392" s="28"/>
      <c r="AA1392" s="77">
        <f>COUNTIF([3]经验升级表!$C:$C,"&lt;="&amp;SUMIFS($AB$4:AB1392,$C$4:C1392,C1392))</f>
        <v>0</v>
      </c>
      <c r="AB1392" s="77">
        <f>IFERROR(INDEX([1]怪物表!$U:$U,MATCH(G1392,[1]怪物表!$A:$A,0),1)*S1392/U1392,0)*AC1392</f>
        <v>0</v>
      </c>
      <c r="AC1392" s="77">
        <f t="shared" si="185"/>
        <v>30</v>
      </c>
      <c r="AD1392" s="77">
        <f>IFERROR(INDEX([1]怪物表!$J:$J,MATCH(G1392,[1]怪物表!$A:$A,0),1),0)*AE1392</f>
        <v>20</v>
      </c>
      <c r="AE1392" s="77">
        <f t="shared" si="186"/>
        <v>20</v>
      </c>
    </row>
    <row r="1393" spans="1:31" x14ac:dyDescent="0.45">
      <c r="A1393" s="4"/>
      <c r="B1393" s="7">
        <v>3993006</v>
      </c>
      <c r="C1393" s="6" t="s">
        <v>216</v>
      </c>
      <c r="D1393" s="4" t="s">
        <v>124</v>
      </c>
      <c r="E1393" s="4">
        <v>20</v>
      </c>
      <c r="F1393" s="4" t="s">
        <v>43</v>
      </c>
      <c r="G1393" s="4">
        <f>IF(I1393="",SUMIFS([1]怪物表!$A:$A,[1]怪物表!$B:$B,C1393,[1]怪物表!$C:$C,D1393),"")</f>
        <v>1399303</v>
      </c>
      <c r="H1393" s="8" t="str">
        <f>IF(G1393="","",INDEX([1]怪物表!$C:$C,MATCH(G1393,[1]怪物表!$A:$A,0)))</f>
        <v>鹰</v>
      </c>
      <c r="I1393" s="4"/>
      <c r="J1393" s="4" t="str">
        <f>IF(I1393="","",INDEX([1]怪物阵型表!$B:$B,MATCH(I1393,[1]怪物阵型表!$A:$A,0)))</f>
        <v/>
      </c>
      <c r="K1393" s="4"/>
      <c r="L1393" s="4"/>
      <c r="M1393" s="4"/>
      <c r="N1393" s="4"/>
      <c r="O1393" s="4" t="str">
        <f>IF(N1393="","",INDEX([2]物品表!$B:$B,MATCH(N1393,[2]物品表!$A:$A,0)))</f>
        <v/>
      </c>
      <c r="P1393" s="4"/>
      <c r="Q1393" s="7" t="s">
        <v>31</v>
      </c>
      <c r="R1393" s="7" t="s">
        <v>29</v>
      </c>
      <c r="S1393" s="9">
        <f>INDEX('#怪物刷新配置索引'!$E:$E,MATCH(E1393&amp;"-"&amp;F1393,'#怪物刷新配置索引'!$D:$D,0),1)</f>
        <v>2</v>
      </c>
      <c r="T1393" s="4"/>
      <c r="U1393" s="9">
        <f>INDEX('#怪物刷新配置索引'!$F:$F,MATCH(E1393&amp;"-"&amp;F1393,'#怪物刷新配置索引'!$D:$D,0),1)</f>
        <v>3</v>
      </c>
      <c r="V1393" s="4" t="str">
        <f t="shared" si="192"/>
        <v/>
      </c>
      <c r="W1393" s="4"/>
      <c r="X1393" s="4"/>
      <c r="Y1393" s="4"/>
      <c r="Z1393" s="28"/>
      <c r="AA1393" s="77">
        <f>COUNTIF([3]经验升级表!$C:$C,"&lt;="&amp;SUMIFS($AB$4:AB1393,$C$4:C1393,C1393))</f>
        <v>0</v>
      </c>
      <c r="AB1393" s="77">
        <f>IFERROR(INDEX([1]怪物表!$U:$U,MATCH(G1393,[1]怪物表!$A:$A,0),1)*S1393/U1393,0)*AC1393</f>
        <v>0</v>
      </c>
      <c r="AC1393" s="77">
        <f t="shared" ref="AC1393:AC1456" si="193">IFERROR(INDEX(_xlfn.TEXTSPLIT(F1393,"-"),1,2)-INDEX(_xlfn.TEXTSPLIT(F1393,"-"),1,1),1)</f>
        <v>30</v>
      </c>
      <c r="AD1393" s="77">
        <f>IFERROR(INDEX([1]怪物表!$J:$J,MATCH(G1393,[1]怪物表!$A:$A,0),1),0)*AE1393</f>
        <v>20</v>
      </c>
      <c r="AE1393" s="77">
        <f t="shared" ref="AE1393:AE1456" si="194">IFERROR(ROUNDUP(AC1393*S1393/U1393,),0)</f>
        <v>20</v>
      </c>
    </row>
    <row r="1394" spans="1:31" s="46" customFormat="1" x14ac:dyDescent="0.45">
      <c r="A1394" s="20"/>
      <c r="B1394" s="21">
        <v>3993007</v>
      </c>
      <c r="C1394" s="22" t="s">
        <v>216</v>
      </c>
      <c r="D1394" s="20" t="s">
        <v>139</v>
      </c>
      <c r="E1394" s="21"/>
      <c r="F1394" s="20">
        <v>60</v>
      </c>
      <c r="G1394" s="20">
        <f>IF(I1394="",SUMIFS([1]怪物表!$A:$A,[1]怪物表!$B:$B,C1394,[1]怪物表!$C:$C,D1394),"")</f>
        <v>1399310</v>
      </c>
      <c r="H1394" s="23" t="str">
        <f>IF(G1394="","",INDEX([1]怪物表!$C:$C,MATCH(G1394,[1]怪物表!$A:$A,0)))</f>
        <v>斗兽场监管员</v>
      </c>
      <c r="I1394" s="20" t="s">
        <v>54</v>
      </c>
      <c r="J1394" s="20" t="str">
        <f>IF(I1394="","",INDEX([1]怪物阵型表!$B:$B,MATCH(I1394,[1]怪物阵型表!$A:$A,0)))</f>
        <v/>
      </c>
      <c r="K1394" s="20"/>
      <c r="L1394" s="20"/>
      <c r="M1394" s="20"/>
      <c r="N1394" s="20"/>
      <c r="O1394" s="20" t="str">
        <f>IF(N1394="","",INDEX([2]物品表!$B:$B,MATCH(N1394,[2]物品表!$A:$A,0)))</f>
        <v/>
      </c>
      <c r="P1394" s="20"/>
      <c r="Q1394" s="21" t="s">
        <v>120</v>
      </c>
      <c r="R1394" s="21" t="s">
        <v>29</v>
      </c>
      <c r="S1394" s="24">
        <v>1</v>
      </c>
      <c r="T1394" s="20"/>
      <c r="U1394" s="24">
        <v>0</v>
      </c>
      <c r="V1394" s="20" t="str">
        <f t="shared" si="192"/>
        <v/>
      </c>
      <c r="W1394" s="20"/>
      <c r="X1394" s="20"/>
      <c r="Y1394" s="20"/>
      <c r="Z1394" s="79"/>
      <c r="AA1394" s="79">
        <f>COUNTIF([3]经验升级表!$C:$C,"&lt;="&amp;SUMIFS($AB$4:AB1394,$C$4:C1394,C1394))</f>
        <v>0</v>
      </c>
      <c r="AB1394" s="79">
        <f>IFERROR(INDEX([1]怪物表!$U:$U,MATCH(G1394,[1]怪物表!$A:$A,0),1)*S1394/U1394,0)*AC1394</f>
        <v>0</v>
      </c>
      <c r="AC1394" s="79">
        <f t="shared" si="193"/>
        <v>1</v>
      </c>
      <c r="AD1394" s="79">
        <f>IFERROR(INDEX([1]怪物表!$J:$J,MATCH(G1394,[1]怪物表!$A:$A,0),1),0)*AE1394</f>
        <v>0</v>
      </c>
      <c r="AE1394" s="79">
        <f t="shared" si="194"/>
        <v>0</v>
      </c>
    </row>
    <row r="1395" spans="1:31" x14ac:dyDescent="0.45">
      <c r="A1395" s="4"/>
      <c r="B1395" s="7">
        <v>3993008</v>
      </c>
      <c r="C1395" s="6" t="s">
        <v>216</v>
      </c>
      <c r="D1395" s="4" t="s">
        <v>122</v>
      </c>
      <c r="E1395" s="7">
        <v>45</v>
      </c>
      <c r="F1395" s="4" t="s">
        <v>32</v>
      </c>
      <c r="G1395" s="4">
        <f>IF(I1395="",SUMIFS([1]怪物表!$A:$A,[1]怪物表!$B:$B,C1395,[1]怪物表!$C:$C,D1395),"")</f>
        <v>1399302</v>
      </c>
      <c r="H1395" s="8" t="str">
        <f>IF(G1395="","",INDEX([1]怪物表!$C:$C,MATCH(G1395,[1]怪物表!$A:$A,0)))</f>
        <v>小狼</v>
      </c>
      <c r="I1395" s="4"/>
      <c r="J1395" s="4" t="str">
        <f>IF(I1395="","",INDEX([1]怪物阵型表!$B:$B,MATCH(I1395,[1]怪物阵型表!$A:$A,0)))</f>
        <v/>
      </c>
      <c r="K1395" s="4"/>
      <c r="L1395" s="4"/>
      <c r="M1395" s="4"/>
      <c r="N1395" s="4"/>
      <c r="O1395" s="4" t="str">
        <f>IF(N1395="","",INDEX([2]物品表!$B:$B,MATCH(N1395,[2]物品表!$A:$A,0)))</f>
        <v/>
      </c>
      <c r="P1395" s="4"/>
      <c r="Q1395" s="7" t="s">
        <v>31</v>
      </c>
      <c r="R1395" s="7" t="s">
        <v>29</v>
      </c>
      <c r="S1395" s="9">
        <f>INDEX('#怪物刷新配置索引'!$E:$E,MATCH(E1395&amp;"-"&amp;F1395,'#怪物刷新配置索引'!$D:$D,0),1)</f>
        <v>3</v>
      </c>
      <c r="T1395" s="4"/>
      <c r="U1395" s="9">
        <f>INDEX('#怪物刷新配置索引'!$F:$F,MATCH(E1395&amp;"-"&amp;F1395,'#怪物刷新配置索引'!$D:$D,0),1)</f>
        <v>2</v>
      </c>
      <c r="V1395" s="4" t="str">
        <f t="shared" si="192"/>
        <v/>
      </c>
      <c r="W1395" s="4"/>
      <c r="X1395" s="4"/>
      <c r="Y1395" s="4"/>
      <c r="Z1395" s="28"/>
      <c r="AA1395" s="77">
        <f>COUNTIF([3]经验升级表!$C:$C,"&lt;="&amp;SUMIFS($AB$4:AB1395,$C$4:C1395,C1395))</f>
        <v>0</v>
      </c>
      <c r="AB1395" s="77">
        <f>IFERROR(INDEX([1]怪物表!$U:$U,MATCH(G1395,[1]怪物表!$A:$A,0),1)*S1395/U1395,0)*AC1395</f>
        <v>0</v>
      </c>
      <c r="AC1395" s="77">
        <f t="shared" si="193"/>
        <v>30</v>
      </c>
      <c r="AD1395" s="77">
        <f>IFERROR(INDEX([1]怪物表!$J:$J,MATCH(G1395,[1]怪物表!$A:$A,0),1),0)*AE1395</f>
        <v>45</v>
      </c>
      <c r="AE1395" s="77">
        <f t="shared" si="194"/>
        <v>45</v>
      </c>
    </row>
    <row r="1396" spans="1:31" x14ac:dyDescent="0.45">
      <c r="A1396" s="4"/>
      <c r="B1396" s="7">
        <v>3993009</v>
      </c>
      <c r="C1396" s="6" t="s">
        <v>216</v>
      </c>
      <c r="D1396" s="4" t="s">
        <v>122</v>
      </c>
      <c r="E1396" s="7">
        <v>50</v>
      </c>
      <c r="F1396" s="4" t="s">
        <v>32</v>
      </c>
      <c r="G1396" s="4">
        <f>IF(I1396="",SUMIFS([1]怪物表!$A:$A,[1]怪物表!$B:$B,C1396,[1]怪物表!$C:$C,D1396),"")</f>
        <v>1399302</v>
      </c>
      <c r="H1396" s="8" t="str">
        <f>IF(G1396="","",INDEX([1]怪物表!$C:$C,MATCH(G1396,[1]怪物表!$A:$A,0)))</f>
        <v>小狼</v>
      </c>
      <c r="I1396" s="4"/>
      <c r="J1396" s="4" t="str">
        <f>IF(I1396="","",INDEX([1]怪物阵型表!$B:$B,MATCH(I1396,[1]怪物阵型表!$A:$A,0)))</f>
        <v/>
      </c>
      <c r="K1396" s="4"/>
      <c r="L1396" s="4"/>
      <c r="M1396" s="4"/>
      <c r="N1396" s="4"/>
      <c r="O1396" s="4" t="str">
        <f>IF(N1396="","",INDEX([2]物品表!$B:$B,MATCH(N1396,[2]物品表!$A:$A,0)))</f>
        <v/>
      </c>
      <c r="P1396" s="4"/>
      <c r="Q1396" s="7" t="s">
        <v>31</v>
      </c>
      <c r="R1396" s="7" t="s">
        <v>29</v>
      </c>
      <c r="S1396" s="9">
        <f>INDEX('#怪物刷新配置索引'!$E:$E,MATCH(E1396&amp;"-"&amp;F1396,'#怪物刷新配置索引'!$D:$D,0),1)</f>
        <v>5</v>
      </c>
      <c r="T1396" s="4"/>
      <c r="U1396" s="9">
        <f>INDEX('#怪物刷新配置索引'!$F:$F,MATCH(E1396&amp;"-"&amp;F1396,'#怪物刷新配置索引'!$D:$D,0),1)</f>
        <v>3</v>
      </c>
      <c r="V1396" s="4" t="str">
        <f t="shared" si="192"/>
        <v/>
      </c>
      <c r="W1396" s="4"/>
      <c r="X1396" s="4"/>
      <c r="Y1396" s="4"/>
      <c r="Z1396" s="28"/>
      <c r="AA1396" s="77">
        <f>COUNTIF([3]经验升级表!$C:$C,"&lt;="&amp;SUMIFS($AB$4:AB1396,$C$4:C1396,C1396))</f>
        <v>0</v>
      </c>
      <c r="AB1396" s="77">
        <f>IFERROR(INDEX([1]怪物表!$U:$U,MATCH(G1396,[1]怪物表!$A:$A,0),1)*S1396/U1396,0)*AC1396</f>
        <v>0</v>
      </c>
      <c r="AC1396" s="77">
        <f t="shared" si="193"/>
        <v>30</v>
      </c>
      <c r="AD1396" s="77">
        <f>IFERROR(INDEX([1]怪物表!$J:$J,MATCH(G1396,[1]怪物表!$A:$A,0),1),0)*AE1396</f>
        <v>50</v>
      </c>
      <c r="AE1396" s="77">
        <f t="shared" si="194"/>
        <v>50</v>
      </c>
    </row>
    <row r="1397" spans="1:31" x14ac:dyDescent="0.45">
      <c r="A1397" s="4"/>
      <c r="B1397" s="7">
        <v>3993010</v>
      </c>
      <c r="C1397" s="6" t="s">
        <v>216</v>
      </c>
      <c r="D1397" s="4" t="s">
        <v>123</v>
      </c>
      <c r="E1397" s="7">
        <v>10</v>
      </c>
      <c r="F1397" s="4" t="s">
        <v>32</v>
      </c>
      <c r="G1397" s="4">
        <f>IF(I1397="",SUMIFS([1]怪物表!$A:$A,[1]怪物表!$B:$B,C1397,[1]怪物表!$C:$C,D1397),"")</f>
        <v>1399305</v>
      </c>
      <c r="H1397" s="8" t="str">
        <f>IF(G1397="","",INDEX([1]怪物表!$C:$C,MATCH(G1397,[1]怪物表!$A:$A,0)))</f>
        <v>弓兵1</v>
      </c>
      <c r="I1397" s="4"/>
      <c r="J1397" s="4" t="str">
        <f>IF(I1397="","",INDEX([1]怪物阵型表!$B:$B,MATCH(I1397,[1]怪物阵型表!$A:$A,0)))</f>
        <v/>
      </c>
      <c r="K1397" s="4"/>
      <c r="L1397" s="4"/>
      <c r="M1397" s="4"/>
      <c r="N1397" s="4"/>
      <c r="O1397" s="4" t="str">
        <f>IF(N1397="","",INDEX([2]物品表!$B:$B,MATCH(N1397,[2]物品表!$A:$A,0)))</f>
        <v/>
      </c>
      <c r="P1397" s="4"/>
      <c r="Q1397" s="7" t="s">
        <v>31</v>
      </c>
      <c r="R1397" s="7" t="s">
        <v>29</v>
      </c>
      <c r="S1397" s="9">
        <f>INDEX('#怪物刷新配置索引'!$E:$E,MATCH(E1397&amp;"-"&amp;F1397,'#怪物刷新配置索引'!$D:$D,0),1)</f>
        <v>1</v>
      </c>
      <c r="T1397" s="4"/>
      <c r="U1397" s="9">
        <f>INDEX('#怪物刷新配置索引'!$F:$F,MATCH(E1397&amp;"-"&amp;F1397,'#怪物刷新配置索引'!$D:$D,0),1)</f>
        <v>3</v>
      </c>
      <c r="V1397" s="4" t="str">
        <f t="shared" si="192"/>
        <v/>
      </c>
      <c r="W1397" s="4"/>
      <c r="X1397" s="4"/>
      <c r="Y1397" s="4"/>
      <c r="Z1397" s="28"/>
      <c r="AA1397" s="77">
        <f>COUNTIF([3]经验升级表!$C:$C,"&lt;="&amp;SUMIFS($AB$4:AB1397,$C$4:C1397,C1397))</f>
        <v>0</v>
      </c>
      <c r="AB1397" s="77">
        <f>IFERROR(INDEX([1]怪物表!$U:$U,MATCH(G1397,[1]怪物表!$A:$A,0),1)*S1397/U1397,0)*AC1397</f>
        <v>0</v>
      </c>
      <c r="AC1397" s="77">
        <f t="shared" si="193"/>
        <v>30</v>
      </c>
      <c r="AD1397" s="77">
        <f>IFERROR(INDEX([1]怪物表!$J:$J,MATCH(G1397,[1]怪物表!$A:$A,0),1),0)*AE1397</f>
        <v>10</v>
      </c>
      <c r="AE1397" s="77">
        <f t="shared" si="194"/>
        <v>10</v>
      </c>
    </row>
    <row r="1398" spans="1:31" x14ac:dyDescent="0.45">
      <c r="A1398" s="4"/>
      <c r="B1398" s="7">
        <v>3993011</v>
      </c>
      <c r="C1398" s="6" t="s">
        <v>216</v>
      </c>
      <c r="D1398" s="4"/>
      <c r="E1398" s="7"/>
      <c r="F1398" s="4">
        <v>90</v>
      </c>
      <c r="G1398" s="4" t="str">
        <f>IF(I1398="",SUMIFS([1]怪物表!$A:$A,[1]怪物表!$B:$B,C1398,[1]怪物表!$C:$C,D1398),"")</f>
        <v/>
      </c>
      <c r="H1398" s="8" t="str">
        <f>IF(G1398="","",INDEX([1]怪物表!$C:$C,MATCH(G1398,[1]怪物表!$A:$A,0)))</f>
        <v/>
      </c>
      <c r="I1398" s="4">
        <v>399301</v>
      </c>
      <c r="J1398" s="4" t="str">
        <f>IF(I1398="","",INDEX([1]怪物阵型表!$B:$B,MATCH(I1398,[1]怪物阵型表!$A:$A,0)))</f>
        <v>直线防御阵型</v>
      </c>
      <c r="K1398" s="4"/>
      <c r="L1398" s="4"/>
      <c r="M1398" s="4"/>
      <c r="N1398" s="4"/>
      <c r="O1398" s="4" t="str">
        <f>IF(N1398="","",INDEX([2]物品表!$B:$B,MATCH(N1398,[2]物品表!$A:$A,0)))</f>
        <v/>
      </c>
      <c r="P1398" s="4"/>
      <c r="Q1398" s="7" t="s">
        <v>109</v>
      </c>
      <c r="R1398" s="7" t="s">
        <v>29</v>
      </c>
      <c r="S1398" s="9">
        <v>1</v>
      </c>
      <c r="T1398" s="4"/>
      <c r="U1398" s="9">
        <v>0</v>
      </c>
      <c r="V1398" s="4" t="str">
        <f t="shared" si="192"/>
        <v/>
      </c>
      <c r="W1398" s="4"/>
      <c r="X1398" s="4"/>
      <c r="Y1398" s="4"/>
      <c r="Z1398" s="28"/>
      <c r="AA1398" s="77">
        <f>COUNTIF([3]经验升级表!$C:$C,"&lt;="&amp;SUMIFS($AB$4:AB1398,$C$4:C1398,C1398))</f>
        <v>0</v>
      </c>
      <c r="AB1398" s="77">
        <f>IFERROR(INDEX([1]怪物表!$U:$U,MATCH(G1398,[1]怪物表!$A:$A,0),1)*S1398/U1398,0)*AC1398</f>
        <v>0</v>
      </c>
      <c r="AC1398" s="77">
        <f t="shared" si="193"/>
        <v>1</v>
      </c>
      <c r="AD1398" s="77">
        <f>IFERROR(INDEX([1]怪物表!$J:$J,MATCH(G1398,[1]怪物表!$A:$A,0),1),0)*AE1398</f>
        <v>0</v>
      </c>
      <c r="AE1398" s="77">
        <f t="shared" si="194"/>
        <v>0</v>
      </c>
    </row>
    <row r="1399" spans="1:31" x14ac:dyDescent="0.45">
      <c r="A1399" s="4"/>
      <c r="B1399" s="7">
        <v>3993012</v>
      </c>
      <c r="C1399" s="6" t="s">
        <v>216</v>
      </c>
      <c r="D1399" s="4" t="s">
        <v>124</v>
      </c>
      <c r="E1399" s="7">
        <v>45</v>
      </c>
      <c r="F1399" s="4" t="s">
        <v>58</v>
      </c>
      <c r="G1399" s="4">
        <f>IF(I1399="",SUMIFS([1]怪物表!$A:$A,[1]怪物表!$B:$B,C1399,[1]怪物表!$C:$C,D1399),"")</f>
        <v>1399303</v>
      </c>
      <c r="H1399" s="8" t="str">
        <f>IF(G1399="","",INDEX([1]怪物表!$C:$C,MATCH(G1399,[1]怪物表!$A:$A,0)))</f>
        <v>鹰</v>
      </c>
      <c r="I1399" s="4"/>
      <c r="J1399" s="4" t="str">
        <f>IF(I1399="","",INDEX([1]怪物阵型表!$B:$B,MATCH(I1399,[1]怪物阵型表!$A:$A,0)))</f>
        <v/>
      </c>
      <c r="K1399" s="4"/>
      <c r="L1399" s="4"/>
      <c r="M1399" s="4"/>
      <c r="N1399" s="4"/>
      <c r="O1399" s="4" t="str">
        <f>IF(N1399="","",INDEX([2]物品表!$B:$B,MATCH(N1399,[2]物品表!$A:$A,0)))</f>
        <v/>
      </c>
      <c r="P1399" s="4"/>
      <c r="Q1399" s="7" t="s">
        <v>31</v>
      </c>
      <c r="R1399" s="7" t="s">
        <v>29</v>
      </c>
      <c r="S1399" s="9">
        <f>INDEX('#怪物刷新配置索引'!$E:$E,MATCH(E1399&amp;"-"&amp;F1399,'#怪物刷新配置索引'!$D:$D,0),1)</f>
        <v>3</v>
      </c>
      <c r="T1399" s="4"/>
      <c r="U1399" s="9">
        <f>INDEX('#怪物刷新配置索引'!$F:$F,MATCH(E1399&amp;"-"&amp;F1399,'#怪物刷新配置索引'!$D:$D,0),1)</f>
        <v>2</v>
      </c>
      <c r="V1399" s="4" t="str">
        <f t="shared" si="192"/>
        <v/>
      </c>
      <c r="W1399" s="4"/>
      <c r="X1399" s="4"/>
      <c r="Y1399" s="4"/>
      <c r="Z1399" s="28"/>
      <c r="AA1399" s="77">
        <f>COUNTIF([3]经验升级表!$C:$C,"&lt;="&amp;SUMIFS($AB$4:AB1399,$C$4:C1399,C1399))</f>
        <v>0</v>
      </c>
      <c r="AB1399" s="77">
        <f>IFERROR(INDEX([1]怪物表!$U:$U,MATCH(G1399,[1]怪物表!$A:$A,0),1)*S1399/U1399,0)*AC1399</f>
        <v>0</v>
      </c>
      <c r="AC1399" s="77">
        <f t="shared" si="193"/>
        <v>30</v>
      </c>
      <c r="AD1399" s="77">
        <f>IFERROR(INDEX([1]怪物表!$J:$J,MATCH(G1399,[1]怪物表!$A:$A,0),1),0)*AE1399</f>
        <v>45</v>
      </c>
      <c r="AE1399" s="77">
        <f t="shared" si="194"/>
        <v>45</v>
      </c>
    </row>
    <row r="1400" spans="1:31" x14ac:dyDescent="0.45">
      <c r="A1400" s="4"/>
      <c r="B1400" s="7">
        <v>3993013</v>
      </c>
      <c r="C1400" s="6" t="s">
        <v>216</v>
      </c>
      <c r="D1400" s="4" t="s">
        <v>124</v>
      </c>
      <c r="E1400" s="7">
        <v>60</v>
      </c>
      <c r="F1400" s="4" t="s">
        <v>58</v>
      </c>
      <c r="G1400" s="4">
        <f>IF(I1400="",SUMIFS([1]怪物表!$A:$A,[1]怪物表!$B:$B,C1400,[1]怪物表!$C:$C,D1400),"")</f>
        <v>1399303</v>
      </c>
      <c r="H1400" s="8" t="str">
        <f>IF(G1400="","",INDEX([1]怪物表!$C:$C,MATCH(G1400,[1]怪物表!$A:$A,0)))</f>
        <v>鹰</v>
      </c>
      <c r="I1400" s="4"/>
      <c r="J1400" s="4" t="str">
        <f>IF(I1400="","",INDEX([1]怪物阵型表!$B:$B,MATCH(I1400,[1]怪物阵型表!$A:$A,0)))</f>
        <v/>
      </c>
      <c r="K1400" s="4"/>
      <c r="L1400" s="4"/>
      <c r="M1400" s="4"/>
      <c r="N1400" s="4"/>
      <c r="O1400" s="4" t="str">
        <f>IF(N1400="","",INDEX([2]物品表!$B:$B,MATCH(N1400,[2]物品表!$A:$A,0)))</f>
        <v/>
      </c>
      <c r="P1400" s="4"/>
      <c r="Q1400" s="7" t="s">
        <v>31</v>
      </c>
      <c r="R1400" s="7" t="s">
        <v>29</v>
      </c>
      <c r="S1400" s="9">
        <f>INDEX('#怪物刷新配置索引'!$E:$E,MATCH(E1400&amp;"-"&amp;F1400,'#怪物刷新配置索引'!$D:$D,0),1)</f>
        <v>2</v>
      </c>
      <c r="T1400" s="4"/>
      <c r="U1400" s="9">
        <f>INDEX('#怪物刷新配置索引'!$F:$F,MATCH(E1400&amp;"-"&amp;F1400,'#怪物刷新配置索引'!$D:$D,0),1)</f>
        <v>1</v>
      </c>
      <c r="V1400" s="4" t="str">
        <f t="shared" si="192"/>
        <v/>
      </c>
      <c r="W1400" s="4"/>
      <c r="X1400" s="4"/>
      <c r="Y1400" s="4"/>
      <c r="Z1400" s="28"/>
      <c r="AA1400" s="77">
        <f>COUNTIF([3]经验升级表!$C:$C,"&lt;="&amp;SUMIFS($AB$4:AB1400,$C$4:C1400,C1400))</f>
        <v>0</v>
      </c>
      <c r="AB1400" s="77">
        <f>IFERROR(INDEX([1]怪物表!$U:$U,MATCH(G1400,[1]怪物表!$A:$A,0),1)*S1400/U1400,0)*AC1400</f>
        <v>0</v>
      </c>
      <c r="AC1400" s="77">
        <f t="shared" si="193"/>
        <v>30</v>
      </c>
      <c r="AD1400" s="77">
        <f>IFERROR(INDEX([1]怪物表!$J:$J,MATCH(G1400,[1]怪物表!$A:$A,0),1),0)*AE1400</f>
        <v>60</v>
      </c>
      <c r="AE1400" s="77">
        <f t="shared" si="194"/>
        <v>60</v>
      </c>
    </row>
    <row r="1401" spans="1:31" x14ac:dyDescent="0.45">
      <c r="A1401" s="4"/>
      <c r="B1401" s="7">
        <v>3993014</v>
      </c>
      <c r="C1401" s="6" t="s">
        <v>216</v>
      </c>
      <c r="D1401" s="4" t="s">
        <v>123</v>
      </c>
      <c r="E1401" s="7">
        <v>10</v>
      </c>
      <c r="F1401" s="4" t="s">
        <v>58</v>
      </c>
      <c r="G1401" s="4">
        <f>IF(I1401="",SUMIFS([1]怪物表!$A:$A,[1]怪物表!$B:$B,C1401,[1]怪物表!$C:$C,D1401),"")</f>
        <v>1399305</v>
      </c>
      <c r="H1401" s="8" t="str">
        <f>IF(G1401="","",INDEX([1]怪物表!$C:$C,MATCH(G1401,[1]怪物表!$A:$A,0)))</f>
        <v>弓兵1</v>
      </c>
      <c r="I1401" s="4"/>
      <c r="J1401" s="4" t="str">
        <f>IF(I1401="","",INDEX([1]怪物阵型表!$B:$B,MATCH(I1401,[1]怪物阵型表!$A:$A,0)))</f>
        <v/>
      </c>
      <c r="K1401" s="4"/>
      <c r="L1401" s="4"/>
      <c r="M1401" s="4"/>
      <c r="N1401" s="4"/>
      <c r="O1401" s="4" t="str">
        <f>IF(N1401="","",INDEX([2]物品表!$B:$B,MATCH(N1401,[2]物品表!$A:$A,0)))</f>
        <v/>
      </c>
      <c r="P1401" s="4"/>
      <c r="Q1401" s="7" t="s">
        <v>31</v>
      </c>
      <c r="R1401" s="7" t="s">
        <v>29</v>
      </c>
      <c r="S1401" s="9">
        <f>INDEX('#怪物刷新配置索引'!$E:$E,MATCH(E1401&amp;"-"&amp;F1401,'#怪物刷新配置索引'!$D:$D,0),1)</f>
        <v>2</v>
      </c>
      <c r="T1401" s="4"/>
      <c r="U1401" s="9">
        <f>INDEX('#怪物刷新配置索引'!$F:$F,MATCH(E1401&amp;"-"&amp;F1401,'#怪物刷新配置索引'!$D:$D,0),1)</f>
        <v>6</v>
      </c>
      <c r="V1401" s="4" t="str">
        <f t="shared" si="192"/>
        <v/>
      </c>
      <c r="W1401" s="4"/>
      <c r="X1401" s="4"/>
      <c r="Y1401" s="4"/>
      <c r="Z1401" s="28"/>
      <c r="AA1401" s="77">
        <f>COUNTIF([3]经验升级表!$C:$C,"&lt;="&amp;SUMIFS($AB$4:AB1401,$C$4:C1401,C1401))</f>
        <v>0</v>
      </c>
      <c r="AB1401" s="77">
        <f>IFERROR(INDEX([1]怪物表!$U:$U,MATCH(G1401,[1]怪物表!$A:$A,0),1)*S1401/U1401,0)*AC1401</f>
        <v>0</v>
      </c>
      <c r="AC1401" s="77">
        <f t="shared" si="193"/>
        <v>30</v>
      </c>
      <c r="AD1401" s="77">
        <f>IFERROR(INDEX([1]怪物表!$J:$J,MATCH(G1401,[1]怪物表!$A:$A,0),1),0)*AE1401</f>
        <v>10</v>
      </c>
      <c r="AE1401" s="77">
        <f t="shared" si="194"/>
        <v>10</v>
      </c>
    </row>
    <row r="1402" spans="1:31" x14ac:dyDescent="0.45">
      <c r="A1402" s="4"/>
      <c r="B1402" s="7">
        <v>3993015</v>
      </c>
      <c r="C1402" s="6" t="s">
        <v>216</v>
      </c>
      <c r="D1402" s="4"/>
      <c r="E1402" s="7"/>
      <c r="F1402" s="4">
        <v>120</v>
      </c>
      <c r="G1402" s="4" t="str">
        <f>IF(I1402="",SUMIFS([1]怪物表!$A:$A,[1]怪物表!$B:$B,C1402,[1]怪物表!$C:$C,D1402),"")</f>
        <v/>
      </c>
      <c r="H1402" s="8" t="str">
        <f>IF(G1402="","",INDEX([1]怪物表!$C:$C,MATCH(G1402,[1]怪物表!$A:$A,0)))</f>
        <v/>
      </c>
      <c r="I1402" s="4">
        <v>399302</v>
      </c>
      <c r="J1402" s="4" t="str">
        <f>IF(I1402="","",INDEX([1]怪物阵型表!$B:$B,MATCH(I1402,[1]怪物阵型表!$A:$A,0)))</f>
        <v>直线防御阵型</v>
      </c>
      <c r="K1402" s="4"/>
      <c r="L1402" s="4"/>
      <c r="M1402" s="4"/>
      <c r="N1402" s="4"/>
      <c r="O1402" s="4" t="str">
        <f>IF(N1402="","",INDEX([2]物品表!$B:$B,MATCH(N1402,[2]物品表!$A:$A,0)))</f>
        <v/>
      </c>
      <c r="P1402" s="4"/>
      <c r="Q1402" s="7" t="s">
        <v>109</v>
      </c>
      <c r="R1402" s="7" t="s">
        <v>29</v>
      </c>
      <c r="S1402" s="9">
        <v>1</v>
      </c>
      <c r="T1402" s="4"/>
      <c r="U1402" s="9">
        <v>0</v>
      </c>
      <c r="V1402" s="4" t="str">
        <f t="shared" si="192"/>
        <v/>
      </c>
      <c r="W1402" s="4"/>
      <c r="X1402" s="4"/>
      <c r="Y1402" s="4"/>
      <c r="Z1402" s="28"/>
      <c r="AA1402" s="77">
        <f>COUNTIF([3]经验升级表!$C:$C,"&lt;="&amp;SUMIFS($AB$4:AB1402,$C$4:C1402,C1402))</f>
        <v>0</v>
      </c>
      <c r="AB1402" s="77">
        <f>IFERROR(INDEX([1]怪物表!$U:$U,MATCH(G1402,[1]怪物表!$A:$A,0),1)*S1402/U1402,0)*AC1402</f>
        <v>0</v>
      </c>
      <c r="AC1402" s="77">
        <f t="shared" si="193"/>
        <v>1</v>
      </c>
      <c r="AD1402" s="77">
        <f>IFERROR(INDEX([1]怪物表!$J:$J,MATCH(G1402,[1]怪物表!$A:$A,0),1),0)*AE1402</f>
        <v>0</v>
      </c>
      <c r="AE1402" s="77">
        <f t="shared" si="194"/>
        <v>0</v>
      </c>
    </row>
    <row r="1403" spans="1:31" x14ac:dyDescent="0.45">
      <c r="A1403" s="4"/>
      <c r="B1403" s="7">
        <v>3993016</v>
      </c>
      <c r="C1403" s="6" t="s">
        <v>216</v>
      </c>
      <c r="D1403" s="4" t="s">
        <v>125</v>
      </c>
      <c r="E1403" s="7">
        <v>45</v>
      </c>
      <c r="F1403" s="4" t="s">
        <v>38</v>
      </c>
      <c r="G1403" s="4">
        <f>SUMIFS([1]怪物表!$A:$A,[1]怪物表!$B:$B,C1403,[1]怪物表!$C:$C,D1403)</f>
        <v>1399304</v>
      </c>
      <c r="H1403" s="8" t="str">
        <f>IF(G1403="","",INDEX([1]怪物表!$C:$C,MATCH(G1403,[1]怪物表!$A:$A,0)))</f>
        <v>小熊</v>
      </c>
      <c r="I1403" s="4"/>
      <c r="J1403" s="4" t="str">
        <f>IF(I1403="","",INDEX([1]怪物阵型表!$B:$B,MATCH(I1403,[1]怪物阵型表!$A:$A,0)))</f>
        <v/>
      </c>
      <c r="K1403" s="4"/>
      <c r="L1403" s="4"/>
      <c r="M1403" s="4"/>
      <c r="N1403" s="4"/>
      <c r="O1403" s="4" t="str">
        <f>IF(N1403="","",INDEX([2]物品表!$B:$B,MATCH(N1403,[2]物品表!$A:$A,0)))</f>
        <v/>
      </c>
      <c r="P1403" s="4"/>
      <c r="Q1403" s="7" t="s">
        <v>31</v>
      </c>
      <c r="R1403" s="7" t="s">
        <v>29</v>
      </c>
      <c r="S1403" s="9">
        <f>INDEX('#怪物刷新配置索引'!$E:$E,MATCH(E1403&amp;"-"&amp;F1403,'#怪物刷新配置索引'!$D:$D,0),1)</f>
        <v>3</v>
      </c>
      <c r="T1403" s="4"/>
      <c r="U1403" s="9">
        <f>INDEX('#怪物刷新配置索引'!$F:$F,MATCH(E1403&amp;"-"&amp;F1403,'#怪物刷新配置索引'!$D:$D,0),1)</f>
        <v>2</v>
      </c>
      <c r="V1403" s="4" t="str">
        <f t="shared" si="192"/>
        <v/>
      </c>
      <c r="W1403" s="4"/>
      <c r="X1403" s="4"/>
      <c r="Y1403" s="4"/>
      <c r="Z1403" s="28"/>
      <c r="AA1403" s="77">
        <f>COUNTIF([3]经验升级表!$C:$C,"&lt;="&amp;SUMIFS($AB$4:AB1403,$C$4:C1403,C1403))</f>
        <v>0</v>
      </c>
      <c r="AB1403" s="77">
        <f>IFERROR(INDEX([1]怪物表!$U:$U,MATCH(G1403,[1]怪物表!$A:$A,0),1)*S1403/U1403,0)*AC1403</f>
        <v>0</v>
      </c>
      <c r="AC1403" s="77">
        <f t="shared" si="193"/>
        <v>30</v>
      </c>
      <c r="AD1403" s="77">
        <f>IFERROR(INDEX([1]怪物表!$J:$J,MATCH(G1403,[1]怪物表!$A:$A,0),1),0)*AE1403</f>
        <v>45</v>
      </c>
      <c r="AE1403" s="77">
        <f t="shared" si="194"/>
        <v>45</v>
      </c>
    </row>
    <row r="1404" spans="1:31" x14ac:dyDescent="0.45">
      <c r="A1404" s="4"/>
      <c r="B1404" s="7">
        <v>3993017</v>
      </c>
      <c r="C1404" s="6" t="s">
        <v>216</v>
      </c>
      <c r="D1404" s="4" t="s">
        <v>125</v>
      </c>
      <c r="E1404" s="7">
        <v>45</v>
      </c>
      <c r="F1404" s="4" t="s">
        <v>38</v>
      </c>
      <c r="G1404" s="4">
        <f>SUMIFS([1]怪物表!$A:$A,[1]怪物表!$B:$B,C1404,[1]怪物表!$C:$C,D1404)</f>
        <v>1399304</v>
      </c>
      <c r="H1404" s="8" t="str">
        <f>IF(G1404="","",INDEX([1]怪物表!$C:$C,MATCH(G1404,[1]怪物表!$A:$A,0)))</f>
        <v>小熊</v>
      </c>
      <c r="I1404" s="4"/>
      <c r="J1404" s="4" t="str">
        <f>IF(I1404="","",INDEX([1]怪物阵型表!$B:$B,MATCH(I1404,[1]怪物阵型表!$A:$A,0)))</f>
        <v/>
      </c>
      <c r="K1404" s="4"/>
      <c r="L1404" s="4"/>
      <c r="M1404" s="4"/>
      <c r="N1404" s="4"/>
      <c r="O1404" s="4" t="str">
        <f>IF(N1404="","",INDEX([2]物品表!$B:$B,MATCH(N1404,[2]物品表!$A:$A,0)))</f>
        <v/>
      </c>
      <c r="P1404" s="4"/>
      <c r="Q1404" s="7" t="s">
        <v>31</v>
      </c>
      <c r="R1404" s="7" t="s">
        <v>29</v>
      </c>
      <c r="S1404" s="9">
        <f>INDEX('#怪物刷新配置索引'!$E:$E,MATCH(E1404&amp;"-"&amp;F1404,'#怪物刷新配置索引'!$D:$D,0),1)</f>
        <v>3</v>
      </c>
      <c r="T1404" s="4"/>
      <c r="U1404" s="9">
        <f>INDEX('#怪物刷新配置索引'!$F:$F,MATCH(E1404&amp;"-"&amp;F1404,'#怪物刷新配置索引'!$D:$D,0),1)</f>
        <v>2</v>
      </c>
      <c r="V1404" s="4" t="str">
        <f t="shared" si="192"/>
        <v/>
      </c>
      <c r="W1404" s="4"/>
      <c r="X1404" s="4"/>
      <c r="Y1404" s="4"/>
      <c r="Z1404" s="28"/>
      <c r="AA1404" s="77">
        <f>COUNTIF([3]经验升级表!$C:$C,"&lt;="&amp;SUMIFS($AB$4:AB1404,$C$4:C1404,C1404))</f>
        <v>0</v>
      </c>
      <c r="AB1404" s="77">
        <f>IFERROR(INDEX([1]怪物表!$U:$U,MATCH(G1404,[1]怪物表!$A:$A,0),1)*S1404/U1404,0)*AC1404</f>
        <v>0</v>
      </c>
      <c r="AC1404" s="77">
        <f t="shared" si="193"/>
        <v>30</v>
      </c>
      <c r="AD1404" s="77">
        <f>IFERROR(INDEX([1]怪物表!$J:$J,MATCH(G1404,[1]怪物表!$A:$A,0),1),0)*AE1404</f>
        <v>45</v>
      </c>
      <c r="AE1404" s="77">
        <f t="shared" si="194"/>
        <v>45</v>
      </c>
    </row>
    <row r="1405" spans="1:31" x14ac:dyDescent="0.45">
      <c r="A1405" s="4"/>
      <c r="B1405" s="7">
        <v>3993018</v>
      </c>
      <c r="C1405" s="6" t="s">
        <v>216</v>
      </c>
      <c r="D1405" s="4" t="s">
        <v>125</v>
      </c>
      <c r="E1405" s="7">
        <v>30</v>
      </c>
      <c r="F1405" s="4" t="s">
        <v>38</v>
      </c>
      <c r="G1405" s="4">
        <f>SUMIFS([1]怪物表!$A:$A,[1]怪物表!$B:$B,C1405,[1]怪物表!$C:$C,D1405)</f>
        <v>1399304</v>
      </c>
      <c r="H1405" s="8" t="str">
        <f>IF(G1405="","",INDEX([1]怪物表!$C:$C,MATCH(G1405,[1]怪物表!$A:$A,0)))</f>
        <v>小熊</v>
      </c>
      <c r="I1405" s="4"/>
      <c r="J1405" s="4" t="str">
        <f>IF(I1405="","",INDEX([1]怪物阵型表!$B:$B,MATCH(I1405,[1]怪物阵型表!$A:$A,0)))</f>
        <v/>
      </c>
      <c r="K1405" s="4"/>
      <c r="L1405" s="4"/>
      <c r="M1405" s="4"/>
      <c r="N1405" s="4"/>
      <c r="O1405" s="4" t="str">
        <f>IF(N1405="","",INDEX([2]物品表!$B:$B,MATCH(N1405,[2]物品表!$A:$A,0)))</f>
        <v/>
      </c>
      <c r="P1405" s="4"/>
      <c r="Q1405" s="7" t="s">
        <v>31</v>
      </c>
      <c r="R1405" s="7" t="s">
        <v>29</v>
      </c>
      <c r="S1405" s="9">
        <f>INDEX('#怪物刷新配置索引'!$E:$E,MATCH(E1405&amp;"-"&amp;F1405,'#怪物刷新配置索引'!$D:$D,0),1)</f>
        <v>2</v>
      </c>
      <c r="T1405" s="4"/>
      <c r="U1405" s="9">
        <f>INDEX('#怪物刷新配置索引'!$F:$F,MATCH(E1405&amp;"-"&amp;F1405,'#怪物刷新配置索引'!$D:$D,0),1)</f>
        <v>2</v>
      </c>
      <c r="V1405" s="4" t="str">
        <f t="shared" si="192"/>
        <v/>
      </c>
      <c r="W1405" s="4"/>
      <c r="X1405" s="4"/>
      <c r="Y1405" s="4"/>
      <c r="Z1405" s="28"/>
      <c r="AA1405" s="77">
        <f>COUNTIF([3]经验升级表!$C:$C,"&lt;="&amp;SUMIFS($AB$4:AB1405,$C$4:C1405,C1405))</f>
        <v>0</v>
      </c>
      <c r="AB1405" s="77">
        <f>IFERROR(INDEX([1]怪物表!$U:$U,MATCH(G1405,[1]怪物表!$A:$A,0),1)*S1405/U1405,0)*AC1405</f>
        <v>0</v>
      </c>
      <c r="AC1405" s="77">
        <f t="shared" si="193"/>
        <v>30</v>
      </c>
      <c r="AD1405" s="77">
        <f>IFERROR(INDEX([1]怪物表!$J:$J,MATCH(G1405,[1]怪物表!$A:$A,0),1),0)*AE1405</f>
        <v>30</v>
      </c>
      <c r="AE1405" s="77">
        <f t="shared" si="194"/>
        <v>30</v>
      </c>
    </row>
    <row r="1406" spans="1:31" x14ac:dyDescent="0.45">
      <c r="A1406" s="4"/>
      <c r="B1406" s="7">
        <v>3993019</v>
      </c>
      <c r="C1406" s="6" t="s">
        <v>216</v>
      </c>
      <c r="D1406" s="4" t="s">
        <v>136</v>
      </c>
      <c r="E1406" s="7">
        <v>10</v>
      </c>
      <c r="F1406" s="4" t="s">
        <v>38</v>
      </c>
      <c r="G1406" s="4">
        <f>SUMIFS([1]怪物表!$A:$A,[1]怪物表!$B:$B,C1406,[1]怪物表!$C:$C,D1406)</f>
        <v>1399306</v>
      </c>
      <c r="H1406" s="8" t="str">
        <f>IF(G1406="","",INDEX([1]怪物表!$C:$C,MATCH(G1406,[1]怪物表!$A:$A,0)))</f>
        <v>弓兵2</v>
      </c>
      <c r="I1406" s="4"/>
      <c r="J1406" s="4" t="str">
        <f>IF(I1406="","",INDEX([1]怪物阵型表!$B:$B,MATCH(I1406,[1]怪物阵型表!$A:$A,0)))</f>
        <v/>
      </c>
      <c r="K1406" s="4"/>
      <c r="L1406" s="4"/>
      <c r="M1406" s="4"/>
      <c r="N1406" s="4"/>
      <c r="O1406" s="4" t="str">
        <f>IF(N1406="","",INDEX([2]物品表!$B:$B,MATCH(N1406,[2]物品表!$A:$A,0)))</f>
        <v/>
      </c>
      <c r="P1406" s="4"/>
      <c r="Q1406" s="7" t="s">
        <v>31</v>
      </c>
      <c r="R1406" s="7" t="s">
        <v>29</v>
      </c>
      <c r="S1406" s="9">
        <f>INDEX('#怪物刷新配置索引'!$E:$E,MATCH(E1406&amp;"-"&amp;F1406,'#怪物刷新配置索引'!$D:$D,0),1)</f>
        <v>2</v>
      </c>
      <c r="T1406" s="4"/>
      <c r="U1406" s="9">
        <f>INDEX('#怪物刷新配置索引'!$F:$F,MATCH(E1406&amp;"-"&amp;F1406,'#怪物刷新配置索引'!$D:$D,0),1)</f>
        <v>6</v>
      </c>
      <c r="V1406" s="4" t="str">
        <f t="shared" si="192"/>
        <v/>
      </c>
      <c r="W1406" s="4"/>
      <c r="X1406" s="4"/>
      <c r="Y1406" s="4"/>
      <c r="Z1406" s="28"/>
      <c r="AA1406" s="77">
        <f>COUNTIF([3]经验升级表!$C:$C,"&lt;="&amp;SUMIFS($AB$4:AB1406,$C$4:C1406,C1406))</f>
        <v>0</v>
      </c>
      <c r="AB1406" s="77">
        <f>IFERROR(INDEX([1]怪物表!$U:$U,MATCH(G1406,[1]怪物表!$A:$A,0),1)*S1406/U1406,0)*AC1406</f>
        <v>0</v>
      </c>
      <c r="AC1406" s="77">
        <f t="shared" si="193"/>
        <v>30</v>
      </c>
      <c r="AD1406" s="77">
        <f>IFERROR(INDEX([1]怪物表!$J:$J,MATCH(G1406,[1]怪物表!$A:$A,0),1),0)*AE1406</f>
        <v>10</v>
      </c>
      <c r="AE1406" s="77">
        <f t="shared" si="194"/>
        <v>10</v>
      </c>
    </row>
    <row r="1407" spans="1:31" x14ac:dyDescent="0.45">
      <c r="A1407" s="4"/>
      <c r="B1407" s="7">
        <v>3993020</v>
      </c>
      <c r="C1407" s="6" t="s">
        <v>216</v>
      </c>
      <c r="D1407" s="4" t="s">
        <v>125</v>
      </c>
      <c r="E1407" s="7">
        <v>45</v>
      </c>
      <c r="F1407" s="4" t="s">
        <v>39</v>
      </c>
      <c r="G1407" s="4">
        <f>SUMIFS([1]怪物表!$A:$A,[1]怪物表!$B:$B,C1407,[1]怪物表!$C:$C,D1407)</f>
        <v>1399304</v>
      </c>
      <c r="H1407" s="8" t="str">
        <f>IF(G1407="","",INDEX([1]怪物表!$C:$C,MATCH(G1407,[1]怪物表!$A:$A,0)))</f>
        <v>小熊</v>
      </c>
      <c r="I1407" s="4"/>
      <c r="J1407" s="4" t="str">
        <f>IF(I1407="","",INDEX([1]怪物阵型表!$B:$B,MATCH(I1407,[1]怪物阵型表!$A:$A,0)))</f>
        <v/>
      </c>
      <c r="K1407" s="4"/>
      <c r="L1407" s="4"/>
      <c r="M1407" s="4"/>
      <c r="N1407" s="4"/>
      <c r="O1407" s="4" t="str">
        <f>IF(N1407="","",INDEX([2]物品表!$B:$B,MATCH(N1407,[2]物品表!$A:$A,0)))</f>
        <v/>
      </c>
      <c r="P1407" s="4"/>
      <c r="Q1407" s="7" t="s">
        <v>31</v>
      </c>
      <c r="R1407" s="7" t="s">
        <v>29</v>
      </c>
      <c r="S1407" s="9">
        <f>INDEX('#怪物刷新配置索引'!$E:$E,MATCH(E1407&amp;"-"&amp;F1407,'#怪物刷新配置索引'!$D:$D,0),1)</f>
        <v>3</v>
      </c>
      <c r="T1407" s="4"/>
      <c r="U1407" s="9">
        <f>INDEX('#怪物刷新配置索引'!$F:$F,MATCH(E1407&amp;"-"&amp;F1407,'#怪物刷新配置索引'!$D:$D,0),1)</f>
        <v>2</v>
      </c>
      <c r="V1407" s="4" t="str">
        <f t="shared" si="192"/>
        <v/>
      </c>
      <c r="W1407" s="4"/>
      <c r="X1407" s="4"/>
      <c r="Y1407" s="4"/>
      <c r="Z1407" s="28"/>
      <c r="AA1407" s="77">
        <f>COUNTIF([3]经验升级表!$C:$C,"&lt;="&amp;SUMIFS($AB$4:AB1407,$C$4:C1407,C1407))</f>
        <v>0</v>
      </c>
      <c r="AB1407" s="77">
        <f>IFERROR(INDEX([1]怪物表!$U:$U,MATCH(G1407,[1]怪物表!$A:$A,0),1)*S1407/U1407,0)*AC1407</f>
        <v>0</v>
      </c>
      <c r="AC1407" s="77">
        <f t="shared" si="193"/>
        <v>30</v>
      </c>
      <c r="AD1407" s="77">
        <f>IFERROR(INDEX([1]怪物表!$J:$J,MATCH(G1407,[1]怪物表!$A:$A,0),1),0)*AE1407</f>
        <v>45</v>
      </c>
      <c r="AE1407" s="77">
        <f t="shared" si="194"/>
        <v>45</v>
      </c>
    </row>
    <row r="1408" spans="1:31" x14ac:dyDescent="0.45">
      <c r="A1408" s="4"/>
      <c r="B1408" s="7">
        <v>3993021</v>
      </c>
      <c r="C1408" s="6" t="s">
        <v>216</v>
      </c>
      <c r="D1408" s="4" t="s">
        <v>125</v>
      </c>
      <c r="E1408" s="7">
        <v>10</v>
      </c>
      <c r="F1408" s="4" t="s">
        <v>39</v>
      </c>
      <c r="G1408" s="4">
        <f>SUMIFS([1]怪物表!$A:$A,[1]怪物表!$B:$B,C1408,[1]怪物表!$C:$C,D1408)</f>
        <v>1399304</v>
      </c>
      <c r="H1408" s="8" t="str">
        <f>IF(G1408="","",INDEX([1]怪物表!$C:$C,MATCH(G1408,[1]怪物表!$A:$A,0)))</f>
        <v>小熊</v>
      </c>
      <c r="I1408" s="4"/>
      <c r="J1408" s="4" t="str">
        <f>IF(I1408="","",INDEX([1]怪物阵型表!$B:$B,MATCH(I1408,[1]怪物阵型表!$A:$A,0)))</f>
        <v/>
      </c>
      <c r="K1408" s="4"/>
      <c r="L1408" s="4"/>
      <c r="M1408" s="4"/>
      <c r="N1408" s="4"/>
      <c r="O1408" s="4" t="str">
        <f>IF(N1408="","",INDEX([2]物品表!$B:$B,MATCH(N1408,[2]物品表!$A:$A,0)))</f>
        <v/>
      </c>
      <c r="P1408" s="4"/>
      <c r="Q1408" s="7" t="s">
        <v>31</v>
      </c>
      <c r="R1408" s="7" t="s">
        <v>29</v>
      </c>
      <c r="S1408" s="9">
        <f>INDEX('#怪物刷新配置索引'!$E:$E,MATCH(E1408&amp;"-"&amp;F1408,'#怪物刷新配置索引'!$D:$D,0),1)</f>
        <v>2</v>
      </c>
      <c r="T1408" s="4"/>
      <c r="U1408" s="9">
        <f>INDEX('#怪物刷新配置索引'!$F:$F,MATCH(E1408&amp;"-"&amp;F1408,'#怪物刷新配置索引'!$D:$D,0),1)</f>
        <v>6</v>
      </c>
      <c r="V1408" s="4" t="str">
        <f t="shared" si="192"/>
        <v/>
      </c>
      <c r="W1408" s="4"/>
      <c r="X1408" s="4"/>
      <c r="Y1408" s="4"/>
      <c r="Z1408" s="28"/>
      <c r="AA1408" s="77">
        <f>COUNTIF([3]经验升级表!$C:$C,"&lt;="&amp;SUMIFS($AB$4:AB1408,$C$4:C1408,C1408))</f>
        <v>0</v>
      </c>
      <c r="AB1408" s="77">
        <f>IFERROR(INDEX([1]怪物表!$U:$U,MATCH(G1408,[1]怪物表!$A:$A,0),1)*S1408/U1408,0)*AC1408</f>
        <v>0</v>
      </c>
      <c r="AC1408" s="77">
        <f t="shared" si="193"/>
        <v>30</v>
      </c>
      <c r="AD1408" s="77">
        <f>IFERROR(INDEX([1]怪物表!$J:$J,MATCH(G1408,[1]怪物表!$A:$A,0),1),0)*AE1408</f>
        <v>10</v>
      </c>
      <c r="AE1408" s="77">
        <f t="shared" si="194"/>
        <v>10</v>
      </c>
    </row>
    <row r="1409" spans="1:31" x14ac:dyDescent="0.45">
      <c r="A1409" s="4"/>
      <c r="B1409" s="7">
        <v>3993022</v>
      </c>
      <c r="C1409" s="6" t="s">
        <v>216</v>
      </c>
      <c r="D1409" s="4" t="s">
        <v>125</v>
      </c>
      <c r="E1409" s="7">
        <v>60</v>
      </c>
      <c r="F1409" s="4" t="s">
        <v>39</v>
      </c>
      <c r="G1409" s="4">
        <f>SUMIFS([1]怪物表!$A:$A,[1]怪物表!$B:$B,C1409,[1]怪物表!$C:$C,D1409)</f>
        <v>1399304</v>
      </c>
      <c r="H1409" s="8" t="str">
        <f>IF(G1409="","",INDEX([1]怪物表!$C:$C,MATCH(G1409,[1]怪物表!$A:$A,0)))</f>
        <v>小熊</v>
      </c>
      <c r="I1409" s="4"/>
      <c r="J1409" s="4" t="str">
        <f>IF(I1409="","",INDEX([1]怪物阵型表!$B:$B,MATCH(I1409,[1]怪物阵型表!$A:$A,0)))</f>
        <v/>
      </c>
      <c r="K1409" s="4"/>
      <c r="L1409" s="4"/>
      <c r="M1409" s="4"/>
      <c r="N1409" s="4"/>
      <c r="O1409" s="4" t="str">
        <f>IF(N1409="","",INDEX([2]物品表!$B:$B,MATCH(N1409,[2]物品表!$A:$A,0)))</f>
        <v/>
      </c>
      <c r="P1409" s="4"/>
      <c r="Q1409" s="7" t="s">
        <v>31</v>
      </c>
      <c r="R1409" s="7" t="s">
        <v>29</v>
      </c>
      <c r="S1409" s="9">
        <f>INDEX('#怪物刷新配置索引'!$E:$E,MATCH(E1409&amp;"-"&amp;F1409,'#怪物刷新配置索引'!$D:$D,0),1)</f>
        <v>2</v>
      </c>
      <c r="T1409" s="4"/>
      <c r="U1409" s="9">
        <f>INDEX('#怪物刷新配置索引'!$F:$F,MATCH(E1409&amp;"-"&amp;F1409,'#怪物刷新配置索引'!$D:$D,0),1)</f>
        <v>1</v>
      </c>
      <c r="V1409" s="4" t="str">
        <f t="shared" si="192"/>
        <v/>
      </c>
      <c r="W1409" s="4"/>
      <c r="X1409" s="4"/>
      <c r="Y1409" s="4"/>
      <c r="Z1409" s="28"/>
      <c r="AA1409" s="77">
        <f>COUNTIF([3]经验升级表!$C:$C,"&lt;="&amp;SUMIFS($AB$4:AB1409,$C$4:C1409,C1409))</f>
        <v>0</v>
      </c>
      <c r="AB1409" s="77">
        <f>IFERROR(INDEX([1]怪物表!$U:$U,MATCH(G1409,[1]怪物表!$A:$A,0),1)*S1409/U1409,0)*AC1409</f>
        <v>0</v>
      </c>
      <c r="AC1409" s="77">
        <f t="shared" si="193"/>
        <v>30</v>
      </c>
      <c r="AD1409" s="77">
        <f>IFERROR(INDEX([1]怪物表!$J:$J,MATCH(G1409,[1]怪物表!$A:$A,0),1),0)*AE1409</f>
        <v>60</v>
      </c>
      <c r="AE1409" s="77">
        <f t="shared" si="194"/>
        <v>60</v>
      </c>
    </row>
    <row r="1410" spans="1:31" x14ac:dyDescent="0.45">
      <c r="A1410" s="4"/>
      <c r="B1410" s="7">
        <v>3993023</v>
      </c>
      <c r="C1410" s="6" t="s">
        <v>216</v>
      </c>
      <c r="D1410" s="4" t="s">
        <v>136</v>
      </c>
      <c r="E1410" s="7">
        <v>10</v>
      </c>
      <c r="F1410" s="4" t="s">
        <v>39</v>
      </c>
      <c r="G1410" s="4">
        <f>SUMIFS([1]怪物表!$A:$A,[1]怪物表!$B:$B,C1410,[1]怪物表!$C:$C,D1410)</f>
        <v>1399306</v>
      </c>
      <c r="H1410" s="8" t="str">
        <f>IF(G1410="","",INDEX([1]怪物表!$C:$C,MATCH(G1410,[1]怪物表!$A:$A,0)))</f>
        <v>弓兵2</v>
      </c>
      <c r="I1410" s="4"/>
      <c r="J1410" s="4" t="str">
        <f>IF(I1410="","",INDEX([1]怪物阵型表!$B:$B,MATCH(I1410,[1]怪物阵型表!$A:$A,0)))</f>
        <v/>
      </c>
      <c r="K1410" s="4"/>
      <c r="L1410" s="4"/>
      <c r="M1410" s="4"/>
      <c r="N1410" s="4"/>
      <c r="O1410" s="4" t="str">
        <f>IF(N1410="","",INDEX([2]物品表!$B:$B,MATCH(N1410,[2]物品表!$A:$A,0)))</f>
        <v/>
      </c>
      <c r="P1410" s="4"/>
      <c r="Q1410" s="7" t="s">
        <v>31</v>
      </c>
      <c r="R1410" s="7" t="s">
        <v>29</v>
      </c>
      <c r="S1410" s="9">
        <f>INDEX('#怪物刷新配置索引'!$E:$E,MATCH(E1410&amp;"-"&amp;F1410,'#怪物刷新配置索引'!$D:$D,0),1)</f>
        <v>2</v>
      </c>
      <c r="T1410" s="4"/>
      <c r="U1410" s="9">
        <f>INDEX('#怪物刷新配置索引'!$F:$F,MATCH(E1410&amp;"-"&amp;F1410,'#怪物刷新配置索引'!$D:$D,0),1)</f>
        <v>6</v>
      </c>
      <c r="V1410" s="4" t="str">
        <f t="shared" si="192"/>
        <v/>
      </c>
      <c r="W1410" s="4"/>
      <c r="X1410" s="4"/>
      <c r="Y1410" s="4"/>
      <c r="Z1410" s="28"/>
      <c r="AA1410" s="77">
        <f>COUNTIF([3]经验升级表!$C:$C,"&lt;="&amp;SUMIFS($AB$4:AB1410,$C$4:C1410,C1410))</f>
        <v>0</v>
      </c>
      <c r="AB1410" s="77">
        <f>IFERROR(INDEX([1]怪物表!$U:$U,MATCH(G1410,[1]怪物表!$A:$A,0),1)*S1410/U1410,0)*AC1410</f>
        <v>0</v>
      </c>
      <c r="AC1410" s="77">
        <f t="shared" si="193"/>
        <v>30</v>
      </c>
      <c r="AD1410" s="77">
        <f>IFERROR(INDEX([1]怪物表!$J:$J,MATCH(G1410,[1]怪物表!$A:$A,0),1),0)*AE1410</f>
        <v>10</v>
      </c>
      <c r="AE1410" s="77">
        <f t="shared" si="194"/>
        <v>10</v>
      </c>
    </row>
    <row r="1411" spans="1:31" s="46" customFormat="1" x14ac:dyDescent="0.45">
      <c r="A1411" s="20"/>
      <c r="B1411" s="21">
        <v>3993024</v>
      </c>
      <c r="C1411" s="22" t="s">
        <v>216</v>
      </c>
      <c r="D1411" s="20" t="s">
        <v>144</v>
      </c>
      <c r="E1411" s="21"/>
      <c r="F1411" s="20">
        <v>180</v>
      </c>
      <c r="G1411" s="20">
        <f>IF(I1411="",SUMIFS([1]怪物表!$A:$A,[1]怪物表!$B:$B,C1411,[1]怪物表!$C:$C,D1411),"")</f>
        <v>1399309</v>
      </c>
      <c r="H1411" s="23" t="str">
        <f>IF(G1411="","",INDEX([1]怪物表!$C:$C,MATCH(G1411,[1]怪物表!$A:$A,0)))</f>
        <v>大象</v>
      </c>
      <c r="I1411" s="20" t="s">
        <v>54</v>
      </c>
      <c r="J1411" s="20" t="str">
        <f>IF(I1411="","",INDEX([1]怪物阵型表!$B:$B,MATCH(I1411,[1]怪物阵型表!$A:$A,0)))</f>
        <v/>
      </c>
      <c r="K1411" s="20"/>
      <c r="L1411" s="20"/>
      <c r="M1411" s="20"/>
      <c r="N1411" s="20"/>
      <c r="O1411" s="20" t="str">
        <f>IF(N1411="","",INDEX([2]物品表!$B:$B,MATCH(N1411,[2]物品表!$A:$A,0)))</f>
        <v/>
      </c>
      <c r="P1411" s="20"/>
      <c r="Q1411" s="21" t="s">
        <v>120</v>
      </c>
      <c r="R1411" s="21" t="s">
        <v>29</v>
      </c>
      <c r="S1411" s="24">
        <v>1</v>
      </c>
      <c r="T1411" s="20"/>
      <c r="U1411" s="24">
        <v>0</v>
      </c>
      <c r="V1411" s="20" t="str">
        <f>IF(W1411=1,"TID_Survivor_Notice_Occur_2",IF(W1411=2,"TID_Survivor_Notice_Occur_1",""))</f>
        <v/>
      </c>
      <c r="W1411" s="20"/>
      <c r="X1411" s="20"/>
      <c r="Y1411" s="20"/>
      <c r="Z1411" s="79"/>
      <c r="AA1411" s="79">
        <f>COUNTIF([3]经验升级表!$C:$C,"&lt;="&amp;SUMIFS($AB$4:AB1411,$C$4:C1411,C1411))</f>
        <v>0</v>
      </c>
      <c r="AB1411" s="79">
        <f>IFERROR(INDEX([1]怪物表!$U:$U,MATCH(G1411,[1]怪物表!$A:$A,0),1)*S1411/U1411,0)*AC1411</f>
        <v>0</v>
      </c>
      <c r="AC1411" s="79">
        <f>IFERROR(INDEX(_xlfn.TEXTSPLIT(F1411,"-"),1,2)-INDEX(_xlfn.TEXTSPLIT(F1411,"-"),1,1),1)</f>
        <v>1</v>
      </c>
      <c r="AD1411" s="79">
        <f>IFERROR(INDEX([1]怪物表!$J:$J,MATCH(G1411,[1]怪物表!$A:$A,0),1),0)*AE1411</f>
        <v>0</v>
      </c>
      <c r="AE1411" s="79">
        <f>IFERROR(ROUNDUP(AC1411*S1411/U1411,),0)</f>
        <v>0</v>
      </c>
    </row>
    <row r="1412" spans="1:31" x14ac:dyDescent="0.45">
      <c r="A1412" s="4"/>
      <c r="B1412" s="7">
        <v>3993025</v>
      </c>
      <c r="C1412" s="6" t="s">
        <v>216</v>
      </c>
      <c r="D1412" s="4" t="s">
        <v>124</v>
      </c>
      <c r="E1412" s="7">
        <v>60</v>
      </c>
      <c r="F1412" s="4" t="s">
        <v>46</v>
      </c>
      <c r="G1412" s="4">
        <f>SUMIFS([1]怪物表!$A:$A,[1]怪物表!$B:$B,C1412,[1]怪物表!$C:$C,D1412)</f>
        <v>1399303</v>
      </c>
      <c r="H1412" s="8" t="str">
        <f>IF(G1412="","",INDEX([1]怪物表!$C:$C,MATCH(G1412,[1]怪物表!$A:$A,0)))</f>
        <v>鹰</v>
      </c>
      <c r="I1412" s="4"/>
      <c r="J1412" s="4" t="str">
        <f>IF(I1412="","",INDEX([1]怪物阵型表!$B:$B,MATCH(I1412,[1]怪物阵型表!$A:$A,0)))</f>
        <v/>
      </c>
      <c r="K1412" s="4"/>
      <c r="L1412" s="4"/>
      <c r="M1412" s="4"/>
      <c r="N1412" s="4"/>
      <c r="O1412" s="4" t="str">
        <f>IF(N1412="","",INDEX([2]物品表!$B:$B,MATCH(N1412,[2]物品表!$A:$A,0)))</f>
        <v/>
      </c>
      <c r="P1412" s="4"/>
      <c r="Q1412" s="7" t="s">
        <v>31</v>
      </c>
      <c r="R1412" s="7" t="s">
        <v>29</v>
      </c>
      <c r="S1412" s="9">
        <f>INDEX('#怪物刷新配置索引'!$E:$E,MATCH(E1412&amp;"-"&amp;F1412,'#怪物刷新配置索引'!$D:$D,0),1)</f>
        <v>2</v>
      </c>
      <c r="T1412" s="4"/>
      <c r="U1412" s="9">
        <f>INDEX('#怪物刷新配置索引'!$F:$F,MATCH(E1412&amp;"-"&amp;F1412,'#怪物刷新配置索引'!$D:$D,0),1)</f>
        <v>1</v>
      </c>
      <c r="V1412" s="4" t="str">
        <f t="shared" si="192"/>
        <v/>
      </c>
      <c r="W1412" s="4"/>
      <c r="X1412" s="7"/>
      <c r="Y1412" s="4"/>
      <c r="Z1412" s="28"/>
      <c r="AA1412" s="77">
        <f>COUNTIF([3]经验升级表!$C:$C,"&lt;="&amp;SUMIFS($AB$4:AB1412,$C$4:C1412,C1412))</f>
        <v>0</v>
      </c>
      <c r="AB1412" s="77">
        <f>IFERROR(INDEX([1]怪物表!$U:$U,MATCH(G1412,[1]怪物表!$A:$A,0),1)*S1412/U1412,0)*AC1412</f>
        <v>0</v>
      </c>
      <c r="AC1412" s="77">
        <f t="shared" si="193"/>
        <v>30</v>
      </c>
      <c r="AD1412" s="77">
        <f>IFERROR(INDEX([1]怪物表!$J:$J,MATCH(G1412,[1]怪物表!$A:$A,0),1),0)*AE1412</f>
        <v>60</v>
      </c>
      <c r="AE1412" s="77">
        <f t="shared" si="194"/>
        <v>60</v>
      </c>
    </row>
    <row r="1413" spans="1:31" x14ac:dyDescent="0.45">
      <c r="A1413" s="4"/>
      <c r="B1413" s="7">
        <v>3993026</v>
      </c>
      <c r="C1413" s="6" t="s">
        <v>216</v>
      </c>
      <c r="D1413" s="4" t="s">
        <v>124</v>
      </c>
      <c r="E1413" s="7">
        <v>90</v>
      </c>
      <c r="F1413" s="4" t="s">
        <v>46</v>
      </c>
      <c r="G1413" s="4">
        <f>SUMIFS([1]怪物表!$A:$A,[1]怪物表!$B:$B,C1413,[1]怪物表!$C:$C,D1413)</f>
        <v>1399303</v>
      </c>
      <c r="H1413" s="8" t="str">
        <f>IF(G1413="","",INDEX([1]怪物表!$C:$C,MATCH(G1413,[1]怪物表!$A:$A,0)))</f>
        <v>鹰</v>
      </c>
      <c r="I1413" s="4"/>
      <c r="J1413" s="4" t="str">
        <f>IF(I1413="","",INDEX([1]怪物阵型表!$B:$B,MATCH(I1413,[1]怪物阵型表!$A:$A,0)))</f>
        <v/>
      </c>
      <c r="K1413" s="4"/>
      <c r="L1413" s="4"/>
      <c r="M1413" s="4"/>
      <c r="N1413" s="4"/>
      <c r="O1413" s="4" t="str">
        <f>IF(N1413="","",INDEX([2]物品表!$B:$B,MATCH(N1413,[2]物品表!$A:$A,0)))</f>
        <v/>
      </c>
      <c r="P1413" s="4"/>
      <c r="Q1413" s="7" t="s">
        <v>31</v>
      </c>
      <c r="R1413" s="7" t="s">
        <v>29</v>
      </c>
      <c r="S1413" s="9">
        <f>INDEX('#怪物刷新配置索引'!$E:$E,MATCH(E1413&amp;"-"&amp;F1413,'#怪物刷新配置索引'!$D:$D,0),1)</f>
        <v>3</v>
      </c>
      <c r="T1413" s="4"/>
      <c r="U1413" s="9">
        <f>INDEX('#怪物刷新配置索引'!$F:$F,MATCH(E1413&amp;"-"&amp;F1413,'#怪物刷新配置索引'!$D:$D,0),1)</f>
        <v>1</v>
      </c>
      <c r="V1413" s="7" t="str">
        <f t="shared" si="192"/>
        <v/>
      </c>
      <c r="W1413" s="4"/>
      <c r="X1413" s="4"/>
      <c r="Y1413" s="4"/>
      <c r="Z1413" s="28"/>
      <c r="AA1413" s="77">
        <f>COUNTIF([3]经验升级表!$C:$C,"&lt;="&amp;SUMIFS($AB$4:AB1413,$C$4:C1413,C1413))</f>
        <v>0</v>
      </c>
      <c r="AB1413" s="77">
        <f>IFERROR(INDEX([1]怪物表!$U:$U,MATCH(G1413,[1]怪物表!$A:$A,0),1)*S1413/U1413,0)*AC1413</f>
        <v>0</v>
      </c>
      <c r="AC1413" s="77">
        <f t="shared" si="193"/>
        <v>30</v>
      </c>
      <c r="AD1413" s="77">
        <f>IFERROR(INDEX([1]怪物表!$J:$J,MATCH(G1413,[1]怪物表!$A:$A,0),1),0)*AE1413</f>
        <v>90</v>
      </c>
      <c r="AE1413" s="77">
        <f t="shared" si="194"/>
        <v>90</v>
      </c>
    </row>
    <row r="1414" spans="1:31" x14ac:dyDescent="0.45">
      <c r="A1414" s="4"/>
      <c r="B1414" s="7">
        <v>3993027</v>
      </c>
      <c r="C1414" s="6" t="s">
        <v>216</v>
      </c>
      <c r="D1414" s="4" t="s">
        <v>125</v>
      </c>
      <c r="E1414" s="7">
        <v>40</v>
      </c>
      <c r="F1414" s="4" t="s">
        <v>46</v>
      </c>
      <c r="G1414" s="4">
        <f>SUMIFS([1]怪物表!$A:$A,[1]怪物表!$B:$B,C1414,[1]怪物表!$C:$C,D1414)</f>
        <v>1399304</v>
      </c>
      <c r="H1414" s="8" t="str">
        <f>IF(G1414="","",INDEX([1]怪物表!$C:$C,MATCH(G1414,[1]怪物表!$A:$A,0)))</f>
        <v>小熊</v>
      </c>
      <c r="I1414" s="4"/>
      <c r="J1414" s="4" t="str">
        <f>IF(I1414="","",INDEX([1]怪物阵型表!$B:$B,MATCH(I1414,[1]怪物阵型表!$A:$A,0)))</f>
        <v/>
      </c>
      <c r="K1414" s="4"/>
      <c r="L1414" s="4"/>
      <c r="M1414" s="4"/>
      <c r="N1414" s="4"/>
      <c r="O1414" s="4" t="str">
        <f>IF(N1414="","",INDEX([2]物品表!$B:$B,MATCH(N1414,[2]物品表!$A:$A,0)))</f>
        <v/>
      </c>
      <c r="P1414" s="4"/>
      <c r="Q1414" s="7" t="s">
        <v>31</v>
      </c>
      <c r="R1414" s="7" t="s">
        <v>29</v>
      </c>
      <c r="S1414" s="9">
        <f>INDEX('#怪物刷新配置索引'!$E:$E,MATCH(E1414&amp;"-"&amp;F1414,'#怪物刷新配置索引'!$D:$D,0),1)</f>
        <v>4</v>
      </c>
      <c r="T1414" s="4"/>
      <c r="U1414" s="9">
        <f>INDEX('#怪物刷新配置索引'!$F:$F,MATCH(E1414&amp;"-"&amp;F1414,'#怪物刷新配置索引'!$D:$D,0),1)</f>
        <v>3</v>
      </c>
      <c r="V1414" s="4" t="str">
        <f t="shared" si="192"/>
        <v/>
      </c>
      <c r="W1414" s="4"/>
      <c r="X1414" s="7"/>
      <c r="Y1414" s="7"/>
      <c r="Z1414" s="28"/>
      <c r="AA1414" s="77">
        <f>COUNTIF([3]经验升级表!$C:$C,"&lt;="&amp;SUMIFS($AB$4:AB1414,$C$4:C1414,C1414))</f>
        <v>0</v>
      </c>
      <c r="AB1414" s="77">
        <f>IFERROR(INDEX([1]怪物表!$U:$U,MATCH(G1414,[1]怪物表!$A:$A,0),1)*S1414/U1414,0)*AC1414</f>
        <v>0</v>
      </c>
      <c r="AC1414" s="77">
        <f t="shared" si="193"/>
        <v>30</v>
      </c>
      <c r="AD1414" s="77">
        <f>IFERROR(INDEX([1]怪物表!$J:$J,MATCH(G1414,[1]怪物表!$A:$A,0),1),0)*AE1414</f>
        <v>40</v>
      </c>
      <c r="AE1414" s="77">
        <f t="shared" si="194"/>
        <v>40</v>
      </c>
    </row>
    <row r="1415" spans="1:31" x14ac:dyDescent="0.45">
      <c r="A1415" s="4"/>
      <c r="B1415" s="7">
        <v>3993028</v>
      </c>
      <c r="C1415" s="6" t="s">
        <v>216</v>
      </c>
      <c r="D1415" s="4" t="s">
        <v>125</v>
      </c>
      <c r="E1415" s="7">
        <v>40</v>
      </c>
      <c r="F1415" s="4" t="s">
        <v>46</v>
      </c>
      <c r="G1415" s="4">
        <f>SUMIFS([1]怪物表!$A:$A,[1]怪物表!$B:$B,C1415,[1]怪物表!$C:$C,D1415)</f>
        <v>1399304</v>
      </c>
      <c r="H1415" s="8" t="str">
        <f>IF(G1415="","",INDEX([1]怪物表!$C:$C,MATCH(G1415,[1]怪物表!$A:$A,0)))</f>
        <v>小熊</v>
      </c>
      <c r="I1415" s="4"/>
      <c r="J1415" s="4" t="str">
        <f>IF(I1415="","",INDEX([1]怪物阵型表!$B:$B,MATCH(I1415,[1]怪物阵型表!$A:$A,0)))</f>
        <v/>
      </c>
      <c r="K1415" s="4"/>
      <c r="L1415" s="4"/>
      <c r="M1415" s="4"/>
      <c r="N1415" s="4"/>
      <c r="O1415" s="4" t="str">
        <f>IF(N1415="","",INDEX([2]物品表!$B:$B,MATCH(N1415,[2]物品表!$A:$A,0)))</f>
        <v/>
      </c>
      <c r="P1415" s="4"/>
      <c r="Q1415" s="7" t="s">
        <v>31</v>
      </c>
      <c r="R1415" s="7" t="s">
        <v>29</v>
      </c>
      <c r="S1415" s="9">
        <f>INDEX('#怪物刷新配置索引'!$E:$E,MATCH(E1415&amp;"-"&amp;F1415,'#怪物刷新配置索引'!$D:$D,0),1)</f>
        <v>4</v>
      </c>
      <c r="T1415" s="4"/>
      <c r="U1415" s="9">
        <f>INDEX('#怪物刷新配置索引'!$F:$F,MATCH(E1415&amp;"-"&amp;F1415,'#怪物刷新配置索引'!$D:$D,0),1)</f>
        <v>3</v>
      </c>
      <c r="V1415" s="4" t="str">
        <f t="shared" si="192"/>
        <v/>
      </c>
      <c r="W1415" s="4"/>
      <c r="X1415" s="7"/>
      <c r="Y1415" s="7"/>
      <c r="Z1415" s="28"/>
      <c r="AA1415" s="77">
        <f>COUNTIF([3]经验升级表!$C:$C,"&lt;="&amp;SUMIFS($AB$4:AB1415,$C$4:C1415,C1415))</f>
        <v>0</v>
      </c>
      <c r="AB1415" s="77">
        <f>IFERROR(INDEX([1]怪物表!$U:$U,MATCH(G1415,[1]怪物表!$A:$A,0),1)*S1415/U1415,0)*AC1415</f>
        <v>0</v>
      </c>
      <c r="AC1415" s="77">
        <f t="shared" si="193"/>
        <v>30</v>
      </c>
      <c r="AD1415" s="77">
        <f>IFERROR(INDEX([1]怪物表!$J:$J,MATCH(G1415,[1]怪物表!$A:$A,0),1),0)*AE1415</f>
        <v>40</v>
      </c>
      <c r="AE1415" s="77">
        <f t="shared" si="194"/>
        <v>40</v>
      </c>
    </row>
    <row r="1416" spans="1:31" x14ac:dyDescent="0.45">
      <c r="A1416" s="4"/>
      <c r="B1416" s="7">
        <v>3993029</v>
      </c>
      <c r="C1416" s="6" t="s">
        <v>216</v>
      </c>
      <c r="D1416" s="4" t="s">
        <v>123</v>
      </c>
      <c r="E1416" s="7">
        <v>10</v>
      </c>
      <c r="F1416" s="4" t="s">
        <v>46</v>
      </c>
      <c r="G1416" s="4">
        <f>SUMIFS([1]怪物表!$A:$A,[1]怪物表!$B:$B,C1416,[1]怪物表!$C:$C,D1416)</f>
        <v>1399305</v>
      </c>
      <c r="H1416" s="8" t="str">
        <f>IF(G1416="","",INDEX([1]怪物表!$C:$C,MATCH(G1416,[1]怪物表!$A:$A,0)))</f>
        <v>弓兵1</v>
      </c>
      <c r="I1416" s="4"/>
      <c r="J1416" s="4" t="str">
        <f>IF(I1416="","",INDEX([1]怪物阵型表!$B:$B,MATCH(I1416,[1]怪物阵型表!$A:$A,0)))</f>
        <v/>
      </c>
      <c r="K1416" s="4"/>
      <c r="L1416" s="4"/>
      <c r="M1416" s="4"/>
      <c r="N1416" s="4"/>
      <c r="O1416" s="4" t="str">
        <f>IF(N1416="","",INDEX([2]物品表!$B:$B,MATCH(N1416,[2]物品表!$A:$A,0)))</f>
        <v/>
      </c>
      <c r="P1416" s="4"/>
      <c r="Q1416" s="7" t="s">
        <v>31</v>
      </c>
      <c r="R1416" s="7" t="s">
        <v>29</v>
      </c>
      <c r="S1416" s="9">
        <f>INDEX('#怪物刷新配置索引'!$E:$E,MATCH(E1416&amp;"-"&amp;F1416,'#怪物刷新配置索引'!$D:$D,0),1)</f>
        <v>2</v>
      </c>
      <c r="T1416" s="4"/>
      <c r="U1416" s="9">
        <f>INDEX('#怪物刷新配置索引'!$F:$F,MATCH(E1416&amp;"-"&amp;F1416,'#怪物刷新配置索引'!$D:$D,0),1)</f>
        <v>6</v>
      </c>
      <c r="V1416" s="4" t="str">
        <f t="shared" si="192"/>
        <v/>
      </c>
      <c r="W1416" s="4"/>
      <c r="X1416" s="7"/>
      <c r="Y1416" s="7"/>
      <c r="Z1416" s="28"/>
      <c r="AA1416" s="77">
        <f>COUNTIF([3]经验升级表!$C:$C,"&lt;="&amp;SUMIFS($AB$4:AB1416,$C$4:C1416,C1416))</f>
        <v>0</v>
      </c>
      <c r="AB1416" s="77">
        <f>IFERROR(INDEX([1]怪物表!$U:$U,MATCH(G1416,[1]怪物表!$A:$A,0),1)*S1416/U1416,0)*AC1416</f>
        <v>0</v>
      </c>
      <c r="AC1416" s="77">
        <f t="shared" si="193"/>
        <v>30</v>
      </c>
      <c r="AD1416" s="77">
        <f>IFERROR(INDEX([1]怪物表!$J:$J,MATCH(G1416,[1]怪物表!$A:$A,0),1),0)*AE1416</f>
        <v>10</v>
      </c>
      <c r="AE1416" s="77">
        <f t="shared" si="194"/>
        <v>10</v>
      </c>
    </row>
    <row r="1417" spans="1:31" x14ac:dyDescent="0.45">
      <c r="A1417" s="4"/>
      <c r="B1417" s="7">
        <v>3993030</v>
      </c>
      <c r="C1417" s="6" t="s">
        <v>216</v>
      </c>
      <c r="D1417" s="4"/>
      <c r="E1417" s="7"/>
      <c r="F1417" s="4">
        <v>210</v>
      </c>
      <c r="G1417" s="4"/>
      <c r="H1417" s="8"/>
      <c r="I1417" s="4"/>
      <c r="J1417" s="4" t="str">
        <f>IF(I1417="","",INDEX([1]怪物阵型表!$B:$B,MATCH(I1417,[1]怪物阵型表!$A:$A,0)))</f>
        <v/>
      </c>
      <c r="K1417" s="4">
        <v>399305</v>
      </c>
      <c r="L1417" s="25" t="str" cm="1">
        <f t="array" ref="L1417">INDEX(怪物链表!A:C,MATCH(怪物刷新表!K1417&amp;C1417,怪物链表!A:A&amp;怪物链表!C:C,),2)</f>
        <v>平滑_高级_50</v>
      </c>
      <c r="M1417" s="4" t="str" cm="1">
        <f t="array" ref="M1417">INDEX(怪物链表!A:D,MATCH(怪物刷新表!L1417&amp;K1417,怪物链表!B:B&amp;怪物链表!A:A,),4)</f>
        <v>210-240</v>
      </c>
      <c r="N1417" s="4"/>
      <c r="O1417" s="4" t="str">
        <f>IF(N1417="","",INDEX([2]物品表!$B:$B,MATCH(N1417,[2]物品表!$A:$A,0)))</f>
        <v/>
      </c>
      <c r="P1417" s="4"/>
      <c r="Q1417" s="7" t="s">
        <v>120</v>
      </c>
      <c r="R1417" s="7" t="s">
        <v>29</v>
      </c>
      <c r="S1417" s="9">
        <v>1</v>
      </c>
      <c r="T1417" s="4"/>
      <c r="U1417" s="9">
        <v>0</v>
      </c>
      <c r="V1417" s="4" t="str">
        <f t="shared" ref="V1417" si="195">IF(W1417=1,"TID_Survivor_Notice_Occur_2",IF(W1417=2,"TID_Survivor_Notice_Occur_1",""))</f>
        <v/>
      </c>
      <c r="W1417" s="4"/>
      <c r="X1417" s="4"/>
      <c r="Y1417" s="4"/>
      <c r="Z1417" s="28"/>
      <c r="AA1417" s="77">
        <f>COUNTIF([3]经验升级表!$C:$C,"&lt;="&amp;SUMIFS($AB$4:AB1417,$C$4:C1417,C1417))</f>
        <v>0</v>
      </c>
      <c r="AB1417" s="77">
        <f>IFERROR(INDEX([1]怪物表!$U:$U,MATCH(G1417,[1]怪物表!$A:$A,0),1)*S1417/U1417,0)*AC1417</f>
        <v>0</v>
      </c>
      <c r="AC1417" s="77">
        <f t="shared" si="193"/>
        <v>1</v>
      </c>
      <c r="AD1417" s="77">
        <f>IFERROR(INDEX([1]怪物表!$J:$J,MATCH(G1417,[1]怪物表!$A:$A,0),1),0)*AE1417</f>
        <v>0</v>
      </c>
      <c r="AE1417" s="77">
        <f t="shared" si="194"/>
        <v>0</v>
      </c>
    </row>
    <row r="1418" spans="1:31" x14ac:dyDescent="0.45">
      <c r="A1418" s="4"/>
      <c r="B1418" s="7">
        <v>3993031</v>
      </c>
      <c r="C1418" s="6" t="s">
        <v>216</v>
      </c>
      <c r="D1418" s="4" t="s">
        <v>122</v>
      </c>
      <c r="E1418" s="7">
        <v>15</v>
      </c>
      <c r="F1418" s="4" t="s">
        <v>64</v>
      </c>
      <c r="G1418" s="4">
        <f>SUMIFS([1]怪物表!$A:$A,[1]怪物表!$B:$B,C1418,[1]怪物表!$C:$C,D1418)</f>
        <v>1399302</v>
      </c>
      <c r="H1418" s="8" t="str">
        <f>IF(G1418="","",INDEX([1]怪物表!$C:$C,MATCH(G1418,[1]怪物表!$A:$A,0)))</f>
        <v>小狼</v>
      </c>
      <c r="I1418" s="4"/>
      <c r="J1418" s="4" t="str">
        <f>IF(I1418="","",INDEX([1]怪物阵型表!$B:$B,MATCH(I1418,[1]怪物阵型表!$A:$A,0)))</f>
        <v/>
      </c>
      <c r="K1418" s="4"/>
      <c r="L1418" s="4"/>
      <c r="M1418" s="4"/>
      <c r="N1418" s="4"/>
      <c r="O1418" s="4" t="str">
        <f>IF(N1418="","",INDEX([2]物品表!$B:$B,MATCH(N1418,[2]物品表!$A:$A,0)))</f>
        <v/>
      </c>
      <c r="P1418" s="4"/>
      <c r="Q1418" s="7" t="s">
        <v>31</v>
      </c>
      <c r="R1418" s="7" t="s">
        <v>29</v>
      </c>
      <c r="S1418" s="9">
        <f>INDEX('#怪物刷新配置索引'!$E:$E,MATCH(E1418&amp;"-"&amp;F1418,'#怪物刷新配置索引'!$D:$D,0),1)</f>
        <v>3</v>
      </c>
      <c r="T1418" s="4"/>
      <c r="U1418" s="9">
        <f>INDEX('#怪物刷新配置索引'!$F:$F,MATCH(E1418&amp;"-"&amp;F1418,'#怪物刷新配置索引'!$D:$D,0),1)</f>
        <v>6</v>
      </c>
      <c r="V1418" s="7" t="str">
        <f t="shared" si="192"/>
        <v/>
      </c>
      <c r="W1418" s="7"/>
      <c r="X1418" s="4"/>
      <c r="Y1418" s="7"/>
      <c r="Z1418" s="28"/>
      <c r="AA1418" s="77">
        <f>COUNTIF([3]经验升级表!$C:$C,"&lt;="&amp;SUMIFS($AB$4:AB1418,$C$4:C1418,C1418))</f>
        <v>0</v>
      </c>
      <c r="AB1418" s="77">
        <f>IFERROR(INDEX([1]怪物表!$U:$U,MATCH(G1418,[1]怪物表!$A:$A,0),1)*S1418/U1418,0)*AC1418</f>
        <v>0</v>
      </c>
      <c r="AC1418" s="77">
        <f t="shared" si="193"/>
        <v>30</v>
      </c>
      <c r="AD1418" s="77">
        <f>IFERROR(INDEX([1]怪物表!$J:$J,MATCH(G1418,[1]怪物表!$A:$A,0),1),0)*AE1418</f>
        <v>15</v>
      </c>
      <c r="AE1418" s="77">
        <f t="shared" si="194"/>
        <v>15</v>
      </c>
    </row>
    <row r="1419" spans="1:31" x14ac:dyDescent="0.45">
      <c r="A1419" s="4"/>
      <c r="B1419" s="7">
        <v>3993032</v>
      </c>
      <c r="C1419" s="6" t="s">
        <v>216</v>
      </c>
      <c r="D1419" s="4" t="s">
        <v>122</v>
      </c>
      <c r="E1419" s="7">
        <v>30</v>
      </c>
      <c r="F1419" s="4" t="s">
        <v>64</v>
      </c>
      <c r="G1419" s="4">
        <f>SUMIFS([1]怪物表!$A:$A,[1]怪物表!$B:$B,C1419,[1]怪物表!$C:$C,D1419)</f>
        <v>1399302</v>
      </c>
      <c r="H1419" s="8" t="str">
        <f>IF(G1419="","",INDEX([1]怪物表!$C:$C,MATCH(G1419,[1]怪物表!$A:$A,0)))</f>
        <v>小狼</v>
      </c>
      <c r="I1419" s="4"/>
      <c r="J1419" s="4" t="str">
        <f>IF(I1419="","",INDEX([1]怪物阵型表!$B:$B,MATCH(I1419,[1]怪物阵型表!$A:$A,0)))</f>
        <v/>
      </c>
      <c r="K1419" s="4"/>
      <c r="L1419" s="4"/>
      <c r="M1419" s="4"/>
      <c r="N1419" s="4"/>
      <c r="O1419" s="4" t="str">
        <f>IF(N1419="","",INDEX([2]物品表!$B:$B,MATCH(N1419,[2]物品表!$A:$A,0)))</f>
        <v/>
      </c>
      <c r="P1419" s="4"/>
      <c r="Q1419" s="7" t="s">
        <v>31</v>
      </c>
      <c r="R1419" s="7" t="s">
        <v>29</v>
      </c>
      <c r="S1419" s="9">
        <f>INDEX('#怪物刷新配置索引'!$E:$E,MATCH(E1419&amp;"-"&amp;F1419,'#怪物刷新配置索引'!$D:$D,0),1)</f>
        <v>3</v>
      </c>
      <c r="T1419" s="4"/>
      <c r="U1419" s="9">
        <f>INDEX('#怪物刷新配置索引'!$F:$F,MATCH(E1419&amp;"-"&amp;F1419,'#怪物刷新配置索引'!$D:$D,0),1)</f>
        <v>3</v>
      </c>
      <c r="V1419" s="4" t="str">
        <f t="shared" si="192"/>
        <v/>
      </c>
      <c r="W1419" s="4"/>
      <c r="X1419" s="7"/>
      <c r="Y1419" s="4"/>
      <c r="Z1419" s="28"/>
      <c r="AA1419" s="77">
        <f>COUNTIF([3]经验升级表!$C:$C,"&lt;="&amp;SUMIFS($AB$4:AB1419,$C$4:C1419,C1419))</f>
        <v>0</v>
      </c>
      <c r="AB1419" s="77">
        <f>IFERROR(INDEX([1]怪物表!$U:$U,MATCH(G1419,[1]怪物表!$A:$A,0),1)*S1419/U1419,0)*AC1419</f>
        <v>0</v>
      </c>
      <c r="AC1419" s="77">
        <f t="shared" si="193"/>
        <v>30</v>
      </c>
      <c r="AD1419" s="77">
        <f>IFERROR(INDEX([1]怪物表!$J:$J,MATCH(G1419,[1]怪物表!$A:$A,0),1),0)*AE1419</f>
        <v>30</v>
      </c>
      <c r="AE1419" s="77">
        <f t="shared" si="194"/>
        <v>30</v>
      </c>
    </row>
    <row r="1420" spans="1:31" x14ac:dyDescent="0.45">
      <c r="A1420" s="4"/>
      <c r="B1420" s="7">
        <v>3993033</v>
      </c>
      <c r="C1420" s="6" t="s">
        <v>216</v>
      </c>
      <c r="D1420" s="4" t="s">
        <v>125</v>
      </c>
      <c r="E1420" s="7">
        <v>15</v>
      </c>
      <c r="F1420" s="4" t="s">
        <v>64</v>
      </c>
      <c r="G1420" s="4">
        <f>SUMIFS([1]怪物表!$A:$A,[1]怪物表!$B:$B,C1420,[1]怪物表!$C:$C,D1420)</f>
        <v>1399304</v>
      </c>
      <c r="H1420" s="8" t="str">
        <f>IF(G1420="","",INDEX([1]怪物表!$C:$C,MATCH(G1420,[1]怪物表!$A:$A,0)))</f>
        <v>小熊</v>
      </c>
      <c r="I1420" s="4"/>
      <c r="J1420" s="4" t="str">
        <f>IF(I1420="","",INDEX([1]怪物阵型表!$B:$B,MATCH(I1420,[1]怪物阵型表!$A:$A,0)))</f>
        <v/>
      </c>
      <c r="K1420" s="4"/>
      <c r="L1420" s="4"/>
      <c r="M1420" s="4"/>
      <c r="N1420" s="4"/>
      <c r="O1420" s="4" t="str">
        <f>IF(N1420="","",INDEX([2]物品表!$B:$B,MATCH(N1420,[2]物品表!$A:$A,0)))</f>
        <v/>
      </c>
      <c r="P1420" s="4"/>
      <c r="Q1420" s="7" t="s">
        <v>31</v>
      </c>
      <c r="R1420" s="7" t="s">
        <v>29</v>
      </c>
      <c r="S1420" s="9">
        <f>INDEX('#怪物刷新配置索引'!$E:$E,MATCH(E1420&amp;"-"&amp;F1420,'#怪物刷新配置索引'!$D:$D,0),1)</f>
        <v>3</v>
      </c>
      <c r="T1420" s="4"/>
      <c r="U1420" s="9">
        <f>INDEX('#怪物刷新配置索引'!$F:$F,MATCH(E1420&amp;"-"&amp;F1420,'#怪物刷新配置索引'!$D:$D,0),1)</f>
        <v>6</v>
      </c>
      <c r="V1420" s="7" t="str">
        <f t="shared" si="192"/>
        <v/>
      </c>
      <c r="W1420" s="4"/>
      <c r="X1420" s="4"/>
      <c r="Y1420" s="4"/>
      <c r="Z1420" s="28"/>
      <c r="AA1420" s="77">
        <f>COUNTIF([3]经验升级表!$C:$C,"&lt;="&amp;SUMIFS($AB$4:AB1420,$C$4:C1420,C1420))</f>
        <v>0</v>
      </c>
      <c r="AB1420" s="77">
        <f>IFERROR(INDEX([1]怪物表!$U:$U,MATCH(G1420,[1]怪物表!$A:$A,0),1)*S1420/U1420,0)*AC1420</f>
        <v>0</v>
      </c>
      <c r="AC1420" s="77">
        <f t="shared" si="193"/>
        <v>30</v>
      </c>
      <c r="AD1420" s="77">
        <f>IFERROR(INDEX([1]怪物表!$J:$J,MATCH(G1420,[1]怪物表!$A:$A,0),1),0)*AE1420</f>
        <v>15</v>
      </c>
      <c r="AE1420" s="77">
        <f t="shared" si="194"/>
        <v>15</v>
      </c>
    </row>
    <row r="1421" spans="1:31" x14ac:dyDescent="0.45">
      <c r="A1421" s="4"/>
      <c r="B1421" s="7">
        <v>3993034</v>
      </c>
      <c r="C1421" s="6" t="s">
        <v>216</v>
      </c>
      <c r="D1421" s="4" t="s">
        <v>125</v>
      </c>
      <c r="E1421" s="7">
        <v>30</v>
      </c>
      <c r="F1421" s="4" t="s">
        <v>64</v>
      </c>
      <c r="G1421" s="4">
        <f>SUMIFS([1]怪物表!$A:$A,[1]怪物表!$B:$B,C1421,[1]怪物表!$C:$C,D1421)</f>
        <v>1399304</v>
      </c>
      <c r="H1421" s="8" t="str">
        <f>IF(G1421="","",INDEX([1]怪物表!$C:$C,MATCH(G1421,[1]怪物表!$A:$A,0)))</f>
        <v>小熊</v>
      </c>
      <c r="I1421" s="4"/>
      <c r="J1421" s="4" t="str">
        <f>IF(I1421="","",INDEX([1]怪物阵型表!$B:$B,MATCH(I1421,[1]怪物阵型表!$A:$A,0)))</f>
        <v/>
      </c>
      <c r="K1421" s="4"/>
      <c r="L1421" s="4"/>
      <c r="M1421" s="4"/>
      <c r="N1421" s="4"/>
      <c r="O1421" s="4" t="str">
        <f>IF(N1421="","",INDEX([2]物品表!$B:$B,MATCH(N1421,[2]物品表!$A:$A,0)))</f>
        <v/>
      </c>
      <c r="P1421" s="4"/>
      <c r="Q1421" s="7" t="s">
        <v>31</v>
      </c>
      <c r="R1421" s="7" t="s">
        <v>29</v>
      </c>
      <c r="S1421" s="9">
        <f>INDEX('#怪物刷新配置索引'!$E:$E,MATCH(E1421&amp;"-"&amp;F1421,'#怪物刷新配置索引'!$D:$D,0),1)</f>
        <v>3</v>
      </c>
      <c r="T1421" s="4"/>
      <c r="U1421" s="9">
        <f>INDEX('#怪物刷新配置索引'!$F:$F,MATCH(E1421&amp;"-"&amp;F1421,'#怪物刷新配置索引'!$D:$D,0),1)</f>
        <v>3</v>
      </c>
      <c r="V1421" s="4" t="str">
        <f t="shared" si="192"/>
        <v/>
      </c>
      <c r="W1421" s="4"/>
      <c r="X1421" s="4"/>
      <c r="Y1421" s="4"/>
      <c r="Z1421" s="28"/>
      <c r="AA1421" s="77">
        <f>COUNTIF([3]经验升级表!$C:$C,"&lt;="&amp;SUMIFS($AB$4:AB1421,$C$4:C1421,C1421))</f>
        <v>0</v>
      </c>
      <c r="AB1421" s="77">
        <f>IFERROR(INDEX([1]怪物表!$U:$U,MATCH(G1421,[1]怪物表!$A:$A,0),1)*S1421/U1421,0)*AC1421</f>
        <v>0</v>
      </c>
      <c r="AC1421" s="77">
        <f t="shared" si="193"/>
        <v>30</v>
      </c>
      <c r="AD1421" s="77">
        <f>IFERROR(INDEX([1]怪物表!$J:$J,MATCH(G1421,[1]怪物表!$A:$A,0),1),0)*AE1421</f>
        <v>30</v>
      </c>
      <c r="AE1421" s="77">
        <f t="shared" si="194"/>
        <v>30</v>
      </c>
    </row>
    <row r="1422" spans="1:31" x14ac:dyDescent="0.45">
      <c r="A1422" s="4"/>
      <c r="B1422" s="7">
        <v>3993035</v>
      </c>
      <c r="C1422" s="6" t="s">
        <v>216</v>
      </c>
      <c r="D1422" s="4" t="s">
        <v>136</v>
      </c>
      <c r="E1422" s="7">
        <v>15</v>
      </c>
      <c r="F1422" s="4" t="s">
        <v>64</v>
      </c>
      <c r="G1422" s="4">
        <f>SUMIFS([1]怪物表!$A:$A,[1]怪物表!$B:$B,C1422,[1]怪物表!$C:$C,D1422)</f>
        <v>1399306</v>
      </c>
      <c r="H1422" s="8" t="str">
        <f>IF(G1422="","",INDEX([1]怪物表!$C:$C,MATCH(G1422,[1]怪物表!$A:$A,0)))</f>
        <v>弓兵2</v>
      </c>
      <c r="I1422" s="4"/>
      <c r="J1422" s="4" t="str">
        <f>IF(I1422="","",INDEX([1]怪物阵型表!$B:$B,MATCH(I1422,[1]怪物阵型表!$A:$A,0)))</f>
        <v/>
      </c>
      <c r="K1422" s="4"/>
      <c r="L1422" s="4"/>
      <c r="M1422" s="4"/>
      <c r="N1422" s="4"/>
      <c r="O1422" s="4" t="str">
        <f>IF(N1422="","",INDEX([2]物品表!$B:$B,MATCH(N1422,[2]物品表!$A:$A,0)))</f>
        <v/>
      </c>
      <c r="P1422" s="4"/>
      <c r="Q1422" s="7" t="s">
        <v>31</v>
      </c>
      <c r="R1422" s="7" t="s">
        <v>29</v>
      </c>
      <c r="S1422" s="9">
        <f>INDEX('#怪物刷新配置索引'!$E:$E,MATCH(E1422&amp;"-"&amp;F1422,'#怪物刷新配置索引'!$D:$D,0),1)</f>
        <v>3</v>
      </c>
      <c r="T1422" s="4"/>
      <c r="U1422" s="9">
        <f>INDEX('#怪物刷新配置索引'!$F:$F,MATCH(E1422&amp;"-"&amp;F1422,'#怪物刷新配置索引'!$D:$D,0),1)</f>
        <v>6</v>
      </c>
      <c r="V1422" s="4" t="str">
        <f t="shared" si="192"/>
        <v/>
      </c>
      <c r="W1422" s="4"/>
      <c r="X1422" s="7"/>
      <c r="Y1422" s="7"/>
      <c r="Z1422" s="28"/>
      <c r="AA1422" s="77">
        <f>COUNTIF([3]经验升级表!$C:$C,"&lt;="&amp;SUMIFS($AB$4:AB1422,$C$4:C1422,C1422))</f>
        <v>0</v>
      </c>
      <c r="AB1422" s="77">
        <f>IFERROR(INDEX([1]怪物表!$U:$U,MATCH(G1422,[1]怪物表!$A:$A,0),1)*S1422/U1422,0)*AC1422</f>
        <v>0</v>
      </c>
      <c r="AC1422" s="77">
        <f t="shared" si="193"/>
        <v>30</v>
      </c>
      <c r="AD1422" s="77">
        <f>IFERROR(INDEX([1]怪物表!$J:$J,MATCH(G1422,[1]怪物表!$A:$A,0),1),0)*AE1422</f>
        <v>15</v>
      </c>
      <c r="AE1422" s="77">
        <f t="shared" si="194"/>
        <v>15</v>
      </c>
    </row>
    <row r="1423" spans="1:31" s="47" customFormat="1" x14ac:dyDescent="0.45">
      <c r="A1423" s="81"/>
      <c r="B1423" s="82">
        <v>3993036</v>
      </c>
      <c r="C1423" s="83" t="s">
        <v>216</v>
      </c>
      <c r="D1423" s="81" t="s">
        <v>140</v>
      </c>
      <c r="E1423" s="82"/>
      <c r="F1423" s="81">
        <v>240</v>
      </c>
      <c r="G1423" s="81">
        <f>IF(I1423="",SUMIFS([1]怪物表!$A:$A,[1]怪物表!$B:$B,C1423,[1]怪物表!$C:$C,D1423),"")</f>
        <v>1399311</v>
      </c>
      <c r="H1423" s="84" t="str">
        <f>IF(G1423="","",INDEX([1]怪物表!$C:$C,MATCH(G1423,[1]怪物表!$A:$A,0)))</f>
        <v>巨象</v>
      </c>
      <c r="I1423" s="81" t="s">
        <v>54</v>
      </c>
      <c r="J1423" s="81" t="str">
        <f>IF(I1423="","",INDEX([1]怪物阵型表!$B:$B,MATCH(I1423,[1]怪物阵型表!$A:$A,0)))</f>
        <v/>
      </c>
      <c r="K1423" s="81"/>
      <c r="L1423" s="81"/>
      <c r="M1423" s="81"/>
      <c r="N1423" s="81"/>
      <c r="O1423" s="81" t="str">
        <f>IF(N1423="","",INDEX([2]物品表!$B:$B,MATCH(N1423,[2]物品表!$A:$A,0)))</f>
        <v/>
      </c>
      <c r="P1423" s="81"/>
      <c r="Q1423" s="82" t="s">
        <v>120</v>
      </c>
      <c r="R1423" s="82" t="s">
        <v>29</v>
      </c>
      <c r="S1423" s="85">
        <v>1</v>
      </c>
      <c r="T1423" s="81"/>
      <c r="U1423" s="85">
        <v>0</v>
      </c>
      <c r="V1423" s="81" t="str">
        <f>IF(W1423=1,"TID_Survivor_Notice_Occur_2",IF(W1423=2,"TID_Survivor_Notice_Occur_1",""))</f>
        <v>TID_Survivor_Notice_Occur_1</v>
      </c>
      <c r="W1423" s="81">
        <v>2</v>
      </c>
      <c r="X1423" s="81"/>
      <c r="Y1423" s="81"/>
      <c r="Z1423" s="86"/>
      <c r="AA1423" s="86">
        <f>COUNTIF([3]经验升级表!$C:$C,"&lt;="&amp;SUMIFS($AB$4:AB1423,$C$4:C1423,C1423))</f>
        <v>0</v>
      </c>
      <c r="AB1423" s="86">
        <f>IFERROR(INDEX([1]怪物表!$U:$U,MATCH(G1423,[1]怪物表!$A:$A,0),1)*S1423/U1423,0)*AC1423</f>
        <v>0</v>
      </c>
      <c r="AC1423" s="86">
        <f t="shared" si="193"/>
        <v>1</v>
      </c>
      <c r="AD1423" s="86">
        <f>IFERROR(INDEX([1]怪物表!$J:$J,MATCH(G1423,[1]怪物表!$A:$A,0),1),0)*AE1423</f>
        <v>0</v>
      </c>
      <c r="AE1423" s="86">
        <f t="shared" si="194"/>
        <v>0</v>
      </c>
    </row>
    <row r="1424" spans="1:31" x14ac:dyDescent="0.45">
      <c r="A1424" s="4"/>
      <c r="B1424" s="7">
        <v>3993037</v>
      </c>
      <c r="C1424" s="6" t="s">
        <v>216</v>
      </c>
      <c r="D1424" s="4"/>
      <c r="E1424" s="7"/>
      <c r="F1424" s="4">
        <v>240</v>
      </c>
      <c r="G1424" s="4" t="str">
        <f>IF(I1424="",SUMIFS([1]怪物表!$A:$A,[1]怪物表!$B:$B,C1424,[1]怪物表!$C:$C,D1424),"")</f>
        <v/>
      </c>
      <c r="H1424" s="8" t="str">
        <f>IF(G1424="","",INDEX([1]怪物表!$C:$C,MATCH(G1424,[1]怪物表!$A:$A,0)))</f>
        <v/>
      </c>
      <c r="I1424" s="4">
        <v>399301</v>
      </c>
      <c r="J1424" s="4" t="str">
        <f>IF(I1424="","",INDEX([1]怪物阵型表!$B:$B,MATCH(I1424,[1]怪物阵型表!$A:$A,0)))</f>
        <v>直线防御阵型</v>
      </c>
      <c r="K1424" s="4"/>
      <c r="L1424" s="4"/>
      <c r="M1424" s="4"/>
      <c r="N1424" s="4"/>
      <c r="O1424" s="4" t="str">
        <f>IF(N1424="","",INDEX([2]物品表!$B:$B,MATCH(N1424,[2]物品表!$A:$A,0)))</f>
        <v/>
      </c>
      <c r="P1424" s="4"/>
      <c r="Q1424" s="7" t="s">
        <v>109</v>
      </c>
      <c r="R1424" s="7" t="s">
        <v>29</v>
      </c>
      <c r="S1424" s="9">
        <v>1</v>
      </c>
      <c r="T1424" s="4"/>
      <c r="U1424" s="9">
        <v>0</v>
      </c>
      <c r="V1424" s="4" t="str">
        <f t="shared" si="192"/>
        <v>TID_Survivor_Notice_Occur_2</v>
      </c>
      <c r="W1424" s="4">
        <v>1</v>
      </c>
      <c r="X1424" s="4"/>
      <c r="Y1424" s="4"/>
      <c r="Z1424" s="28"/>
      <c r="AA1424" s="77">
        <f>COUNTIF([3]经验升级表!$C:$C,"&lt;="&amp;SUMIFS($AB$4:AB1424,$C$4:C1424,C1424))</f>
        <v>0</v>
      </c>
      <c r="AB1424" s="77">
        <f>IFERROR(INDEX([1]怪物表!$U:$U,MATCH(G1424,[1]怪物表!$A:$A,0),1)*S1424/U1424,0)*AC1424</f>
        <v>0</v>
      </c>
      <c r="AC1424" s="77">
        <f t="shared" si="193"/>
        <v>1</v>
      </c>
      <c r="AD1424" s="77">
        <f>IFERROR(INDEX([1]怪物表!$J:$J,MATCH(G1424,[1]怪物表!$A:$A,0),1),0)*AE1424</f>
        <v>0</v>
      </c>
      <c r="AE1424" s="77">
        <f t="shared" si="194"/>
        <v>0</v>
      </c>
    </row>
    <row r="1425" spans="1:31" x14ac:dyDescent="0.45">
      <c r="A1425" s="4"/>
      <c r="B1425" s="7">
        <v>3993038</v>
      </c>
      <c r="C1425" s="6" t="s">
        <v>216</v>
      </c>
      <c r="D1425" s="4"/>
      <c r="E1425" s="7"/>
      <c r="F1425" s="4">
        <v>240</v>
      </c>
      <c r="G1425" s="4" t="str">
        <f>IF(I1425="",SUMIFS([1]怪物表!$A:$A,[1]怪物表!$B:$B,C1425,[1]怪物表!$C:$C,D1425),"")</f>
        <v/>
      </c>
      <c r="H1425" s="8" t="str">
        <f>IF(G1425="","",INDEX([1]怪物表!$C:$C,MATCH(G1425,[1]怪物表!$A:$A,0)))</f>
        <v/>
      </c>
      <c r="I1425" s="4">
        <v>399302</v>
      </c>
      <c r="J1425" s="4" t="str">
        <f>IF(I1425="","",INDEX([1]怪物阵型表!$B:$B,MATCH(I1425,[1]怪物阵型表!$A:$A,0)))</f>
        <v>直线防御阵型</v>
      </c>
      <c r="K1425" s="4"/>
      <c r="L1425" s="4"/>
      <c r="M1425" s="4"/>
      <c r="N1425" s="4"/>
      <c r="O1425" s="4" t="str">
        <f>IF(N1425="","",INDEX([2]物品表!$B:$B,MATCH(N1425,[2]物品表!$A:$A,0)))</f>
        <v/>
      </c>
      <c r="P1425" s="4"/>
      <c r="Q1425" s="7" t="s">
        <v>109</v>
      </c>
      <c r="R1425" s="7" t="s">
        <v>29</v>
      </c>
      <c r="S1425" s="9">
        <v>1</v>
      </c>
      <c r="T1425" s="4"/>
      <c r="U1425" s="9">
        <v>0</v>
      </c>
      <c r="V1425" s="4" t="str">
        <f t="shared" si="192"/>
        <v/>
      </c>
      <c r="W1425" s="4"/>
      <c r="X1425" s="4"/>
      <c r="Y1425" s="4"/>
      <c r="Z1425" s="28"/>
      <c r="AA1425" s="77">
        <f>COUNTIF([3]经验升级表!$C:$C,"&lt;="&amp;SUMIFS($AB$4:AB1425,$C$4:C1425,C1425))</f>
        <v>0</v>
      </c>
      <c r="AB1425" s="77">
        <f>IFERROR(INDEX([1]怪物表!$U:$U,MATCH(G1425,[1]怪物表!$A:$A,0),1)*S1425/U1425,0)*AC1425</f>
        <v>0</v>
      </c>
      <c r="AC1425" s="77">
        <f t="shared" si="193"/>
        <v>1</v>
      </c>
      <c r="AD1425" s="77">
        <f>IFERROR(INDEX([1]怪物表!$J:$J,MATCH(G1425,[1]怪物表!$A:$A,0),1),0)*AE1425</f>
        <v>0</v>
      </c>
      <c r="AE1425" s="77">
        <f t="shared" si="194"/>
        <v>0</v>
      </c>
    </row>
    <row r="1426" spans="1:31" x14ac:dyDescent="0.45">
      <c r="A1426" s="4"/>
      <c r="B1426" s="7">
        <v>3993039</v>
      </c>
      <c r="C1426" s="6" t="s">
        <v>216</v>
      </c>
      <c r="D1426" s="4"/>
      <c r="E1426" s="7"/>
      <c r="F1426" s="4">
        <v>240</v>
      </c>
      <c r="G1426" s="4"/>
      <c r="H1426" s="8"/>
      <c r="I1426" s="4"/>
      <c r="J1426" s="4" t="str">
        <f>IF(I1426="","",INDEX([1]怪物阵型表!$B:$B,MATCH(I1426,[1]怪物阵型表!$A:$A,0)))</f>
        <v/>
      </c>
      <c r="K1426" s="4">
        <v>399306</v>
      </c>
      <c r="L1426" s="25" t="str" cm="1">
        <f t="array" ref="L1426">INDEX(怪物链表!A:C,MATCH(怪物刷新表!K1426&amp;C1426,怪物链表!A:A&amp;怪物链表!C:C,),2)</f>
        <v>骤变_中级_100</v>
      </c>
      <c r="M1426" s="4" t="str" cm="1">
        <f t="array" ref="M1426">INDEX(怪物链表!A:D,MATCH(怪物刷新表!L1426&amp;K1426,怪物链表!B:B&amp;怪物链表!A:A,),4)</f>
        <v>240-270</v>
      </c>
      <c r="N1426" s="4"/>
      <c r="O1426" s="4" t="str">
        <f>IF(N1426="","",INDEX([2]物品表!$B:$B,MATCH(N1426,[2]物品表!$A:$A,0)))</f>
        <v/>
      </c>
      <c r="P1426" s="4"/>
      <c r="Q1426" s="7" t="s">
        <v>120</v>
      </c>
      <c r="R1426" s="7" t="s">
        <v>29</v>
      </c>
      <c r="S1426" s="9">
        <v>1</v>
      </c>
      <c r="T1426" s="4"/>
      <c r="U1426" s="9">
        <v>0</v>
      </c>
      <c r="V1426" s="4" t="str">
        <f t="shared" ref="V1426:V1427" si="196">IF(W1426=1,"TID_Survivor_Notice_Occur_2",IF(W1426=2,"TID_Survivor_Notice_Occur_1",""))</f>
        <v/>
      </c>
      <c r="W1426" s="4"/>
      <c r="X1426" s="4"/>
      <c r="Y1426" s="4"/>
      <c r="Z1426" s="28"/>
      <c r="AA1426" s="77">
        <f>COUNTIF([3]经验升级表!$C:$C,"&lt;="&amp;SUMIFS($AB$4:AB1426,$C$4:C1426,C1426))</f>
        <v>0</v>
      </c>
      <c r="AB1426" s="77">
        <f>IFERROR(INDEX([1]怪物表!$U:$U,MATCH(G1426,[1]怪物表!$A:$A,0),1)*S1426/U1426,0)*AC1426</f>
        <v>0</v>
      </c>
      <c r="AC1426" s="77">
        <f t="shared" si="193"/>
        <v>1</v>
      </c>
      <c r="AD1426" s="77">
        <f>IFERROR(INDEX([1]怪物表!$J:$J,MATCH(G1426,[1]怪物表!$A:$A,0),1),0)*AE1426</f>
        <v>0</v>
      </c>
      <c r="AE1426" s="77">
        <f t="shared" si="194"/>
        <v>0</v>
      </c>
    </row>
    <row r="1427" spans="1:31" x14ac:dyDescent="0.45">
      <c r="A1427" s="4"/>
      <c r="B1427" s="7">
        <v>3993040</v>
      </c>
      <c r="C1427" s="6" t="s">
        <v>216</v>
      </c>
      <c r="D1427" s="4"/>
      <c r="E1427" s="7"/>
      <c r="F1427" s="4">
        <v>240</v>
      </c>
      <c r="G1427" s="4"/>
      <c r="H1427" s="8"/>
      <c r="I1427" s="4"/>
      <c r="J1427" s="4" t="str">
        <f>IF(I1427="","",INDEX([1]怪物阵型表!$B:$B,MATCH(I1427,[1]怪物阵型表!$A:$A,0)))</f>
        <v/>
      </c>
      <c r="K1427" s="4">
        <v>399307</v>
      </c>
      <c r="L1427" s="25" t="str" cm="1">
        <f t="array" ref="L1427">INDEX(怪物链表!A:C,MATCH(怪物刷新表!K1427&amp;C1427,怪物链表!A:A&amp;怪物链表!C:C,),2)</f>
        <v>骤变_特殊_50</v>
      </c>
      <c r="M1427" s="4" t="str" cm="1">
        <f t="array" ref="M1427">INDEX(怪物链表!A:D,MATCH(怪物刷新表!L1427&amp;K1427,怪物链表!B:B&amp;怪物链表!A:A,),4)</f>
        <v>240-270</v>
      </c>
      <c r="N1427" s="4"/>
      <c r="O1427" s="4" t="str">
        <f>IF(N1427="","",INDEX([2]物品表!$B:$B,MATCH(N1427,[2]物品表!$A:$A,0)))</f>
        <v/>
      </c>
      <c r="P1427" s="4"/>
      <c r="Q1427" s="7" t="s">
        <v>120</v>
      </c>
      <c r="R1427" s="7" t="s">
        <v>29</v>
      </c>
      <c r="S1427" s="9">
        <v>1</v>
      </c>
      <c r="T1427" s="4"/>
      <c r="U1427" s="9">
        <v>0</v>
      </c>
      <c r="V1427" s="4" t="str">
        <f t="shared" si="196"/>
        <v/>
      </c>
      <c r="W1427" s="4"/>
      <c r="X1427" s="4"/>
      <c r="Y1427" s="4"/>
      <c r="Z1427" s="28"/>
      <c r="AA1427" s="77">
        <f>COUNTIF([3]经验升级表!$C:$C,"&lt;="&amp;SUMIFS($AB$4:AB1427,$C$4:C1427,C1427))</f>
        <v>0</v>
      </c>
      <c r="AB1427" s="77">
        <f>IFERROR(INDEX([1]怪物表!$U:$U,MATCH(G1427,[1]怪物表!$A:$A,0),1)*S1427/U1427,0)*AC1427</f>
        <v>0</v>
      </c>
      <c r="AC1427" s="77">
        <f t="shared" si="193"/>
        <v>1</v>
      </c>
      <c r="AD1427" s="77">
        <f>IFERROR(INDEX([1]怪物表!$J:$J,MATCH(G1427,[1]怪物表!$A:$A,0),1),0)*AE1427</f>
        <v>0</v>
      </c>
      <c r="AE1427" s="77">
        <f t="shared" si="194"/>
        <v>0</v>
      </c>
    </row>
    <row r="1428" spans="1:31" x14ac:dyDescent="0.45">
      <c r="A1428" s="4"/>
      <c r="B1428" s="7">
        <v>3993041</v>
      </c>
      <c r="C1428" s="6" t="s">
        <v>216</v>
      </c>
      <c r="D1428" s="4" t="s">
        <v>127</v>
      </c>
      <c r="E1428" s="7">
        <v>60</v>
      </c>
      <c r="F1428" s="4" t="s">
        <v>55</v>
      </c>
      <c r="G1428" s="4">
        <f>SUMIFS([1]怪物表!$A:$A,[1]怪物表!$B:$B,C1428,[1]怪物表!$C:$C,D1428)</f>
        <v>1399308</v>
      </c>
      <c r="H1428" s="8" t="str">
        <f>IF(G1428="","",INDEX([1]怪物表!$C:$C,MATCH(G1428,[1]怪物表!$A:$A,0)))</f>
        <v>斗兽场饲养员</v>
      </c>
      <c r="I1428" s="4"/>
      <c r="J1428" s="4" t="str">
        <f>IF(I1428="","",INDEX([1]怪物阵型表!$B:$B,MATCH(I1428,[1]怪物阵型表!$A:$A,0)))</f>
        <v/>
      </c>
      <c r="K1428" s="4"/>
      <c r="L1428" s="4"/>
      <c r="M1428" s="4"/>
      <c r="N1428" s="4"/>
      <c r="O1428" s="4" t="str">
        <f>IF(N1428="","",INDEX([2]物品表!$B:$B,MATCH(N1428,[2]物品表!$A:$A,0)))</f>
        <v/>
      </c>
      <c r="P1428" s="4"/>
      <c r="Q1428" s="7" t="s">
        <v>31</v>
      </c>
      <c r="R1428" s="7" t="s">
        <v>29</v>
      </c>
      <c r="S1428" s="9">
        <f>INDEX('#怪物刷新配置索引'!$E:$E,MATCH(E1428&amp;"-"&amp;F1428,'#怪物刷新配置索引'!$D:$D,0),1)</f>
        <v>2</v>
      </c>
      <c r="T1428" s="4"/>
      <c r="U1428" s="9">
        <f>INDEX('#怪物刷新配置索引'!$F:$F,MATCH(E1428&amp;"-"&amp;F1428,'#怪物刷新配置索引'!$D:$D,0),1)</f>
        <v>1</v>
      </c>
      <c r="V1428" s="4" t="str">
        <f t="shared" si="192"/>
        <v/>
      </c>
      <c r="W1428" s="4"/>
      <c r="X1428" s="4"/>
      <c r="Y1428" s="7"/>
      <c r="Z1428" s="28"/>
      <c r="AA1428" s="77">
        <f>COUNTIF([3]经验升级表!$C:$C,"&lt;="&amp;SUMIFS($AB$4:AB1428,$C$4:C1428,C1428))</f>
        <v>0</v>
      </c>
      <c r="AB1428" s="77">
        <f>IFERROR(INDEX([1]怪物表!$U:$U,MATCH(G1428,[1]怪物表!$A:$A,0),1)*S1428/U1428,0)*AC1428</f>
        <v>0</v>
      </c>
      <c r="AC1428" s="77">
        <f t="shared" si="193"/>
        <v>30</v>
      </c>
      <c r="AD1428" s="77">
        <f>IFERROR(INDEX([1]怪物表!$J:$J,MATCH(G1428,[1]怪物表!$A:$A,0),1),0)*AE1428</f>
        <v>60</v>
      </c>
      <c r="AE1428" s="77">
        <f t="shared" si="194"/>
        <v>60</v>
      </c>
    </row>
    <row r="1429" spans="1:31" x14ac:dyDescent="0.45">
      <c r="A1429" s="4"/>
      <c r="B1429" s="7">
        <v>3993042</v>
      </c>
      <c r="C1429" s="6" t="s">
        <v>216</v>
      </c>
      <c r="D1429" s="4" t="s">
        <v>127</v>
      </c>
      <c r="E1429" s="7">
        <v>120</v>
      </c>
      <c r="F1429" s="4" t="s">
        <v>55</v>
      </c>
      <c r="G1429" s="4">
        <f>SUMIFS([1]怪物表!$A:$A,[1]怪物表!$B:$B,C1429,[1]怪物表!$C:$C,D1429)</f>
        <v>1399308</v>
      </c>
      <c r="H1429" s="8" t="str">
        <f>IF(G1429="","",INDEX([1]怪物表!$C:$C,MATCH(G1429,[1]怪物表!$A:$A,0)))</f>
        <v>斗兽场饲养员</v>
      </c>
      <c r="I1429" s="4"/>
      <c r="J1429" s="4" t="str">
        <f>IF(I1429="","",INDEX([1]怪物阵型表!$B:$B,MATCH(I1429,[1]怪物阵型表!$A:$A,0)))</f>
        <v/>
      </c>
      <c r="K1429" s="4"/>
      <c r="L1429" s="4"/>
      <c r="M1429" s="4"/>
      <c r="N1429" s="4"/>
      <c r="O1429" s="4" t="str">
        <f>IF(N1429="","",INDEX([2]物品表!$B:$B,MATCH(N1429,[2]物品表!$A:$A,0)))</f>
        <v/>
      </c>
      <c r="P1429" s="4"/>
      <c r="Q1429" s="7" t="s">
        <v>31</v>
      </c>
      <c r="R1429" s="7" t="s">
        <v>29</v>
      </c>
      <c r="S1429" s="9">
        <f>INDEX('#怪物刷新配置索引'!$E:$E,MATCH(E1429&amp;"-"&amp;F1429,'#怪物刷新配置索引'!$D:$D,0),1)</f>
        <v>4</v>
      </c>
      <c r="T1429" s="4"/>
      <c r="U1429" s="9">
        <f>INDEX('#怪物刷新配置索引'!$F:$F,MATCH(E1429&amp;"-"&amp;F1429,'#怪物刷新配置索引'!$D:$D,0),1)</f>
        <v>1</v>
      </c>
      <c r="V1429" s="4" t="str">
        <f t="shared" si="192"/>
        <v/>
      </c>
      <c r="W1429" s="4"/>
      <c r="X1429" s="4"/>
      <c r="Y1429" s="7"/>
      <c r="Z1429" s="28"/>
      <c r="AA1429" s="77">
        <f>COUNTIF([3]经验升级表!$C:$C,"&lt;="&amp;SUMIFS($AB$4:AB1429,$C$4:C1429,C1429))</f>
        <v>0</v>
      </c>
      <c r="AB1429" s="77">
        <f>IFERROR(INDEX([1]怪物表!$U:$U,MATCH(G1429,[1]怪物表!$A:$A,0),1)*S1429/U1429,0)*AC1429</f>
        <v>0</v>
      </c>
      <c r="AC1429" s="77">
        <f t="shared" si="193"/>
        <v>30</v>
      </c>
      <c r="AD1429" s="77">
        <f>IFERROR(INDEX([1]怪物表!$J:$J,MATCH(G1429,[1]怪物表!$A:$A,0),1),0)*AE1429</f>
        <v>120</v>
      </c>
      <c r="AE1429" s="77">
        <f t="shared" si="194"/>
        <v>120</v>
      </c>
    </row>
    <row r="1430" spans="1:31" x14ac:dyDescent="0.45">
      <c r="A1430" s="4"/>
      <c r="B1430" s="7">
        <v>3993043</v>
      </c>
      <c r="C1430" s="6" t="s">
        <v>216</v>
      </c>
      <c r="D1430" s="4" t="s">
        <v>123</v>
      </c>
      <c r="E1430" s="7">
        <v>20</v>
      </c>
      <c r="F1430" s="4" t="s">
        <v>55</v>
      </c>
      <c r="G1430" s="4">
        <f>SUMIFS([1]怪物表!$A:$A,[1]怪物表!$B:$B,C1430,[1]怪物表!$C:$C,D1430)</f>
        <v>1399305</v>
      </c>
      <c r="H1430" s="8" t="str">
        <f>IF(G1430="","",INDEX([1]怪物表!$C:$C,MATCH(G1430,[1]怪物表!$A:$A,0)))</f>
        <v>弓兵1</v>
      </c>
      <c r="I1430" s="4"/>
      <c r="J1430" s="4" t="str">
        <f>IF(I1430="","",INDEX([1]怪物阵型表!$B:$B,MATCH(I1430,[1]怪物阵型表!$A:$A,0)))</f>
        <v/>
      </c>
      <c r="K1430" s="4"/>
      <c r="L1430" s="4"/>
      <c r="M1430" s="4"/>
      <c r="N1430" s="4"/>
      <c r="O1430" s="4" t="str">
        <f>IF(N1430="","",INDEX([2]物品表!$B:$B,MATCH(N1430,[2]物品表!$A:$A,0)))</f>
        <v/>
      </c>
      <c r="P1430" s="4"/>
      <c r="Q1430" s="7" t="s">
        <v>31</v>
      </c>
      <c r="R1430" s="7" t="s">
        <v>29</v>
      </c>
      <c r="S1430" s="9">
        <f>INDEX('#怪物刷新配置索引'!$E:$E,MATCH(E1430&amp;"-"&amp;F1430,'#怪物刷新配置索引'!$D:$D,0),1)</f>
        <v>2</v>
      </c>
      <c r="T1430" s="4"/>
      <c r="U1430" s="9">
        <f>INDEX('#怪物刷新配置索引'!$F:$F,MATCH(E1430&amp;"-"&amp;F1430,'#怪物刷新配置索引'!$D:$D,0),1)</f>
        <v>3</v>
      </c>
      <c r="V1430" s="4" t="str">
        <f t="shared" si="192"/>
        <v/>
      </c>
      <c r="W1430" s="4"/>
      <c r="X1430" s="7"/>
      <c r="Y1430" s="7"/>
      <c r="Z1430" s="28"/>
      <c r="AA1430" s="77">
        <f>COUNTIF([3]经验升级表!$C:$C,"&lt;="&amp;SUMIFS($AB$4:AB1430,$C$4:C1430,C1430))</f>
        <v>0</v>
      </c>
      <c r="AB1430" s="77">
        <f>IFERROR(INDEX([1]怪物表!$U:$U,MATCH(G1430,[1]怪物表!$A:$A,0),1)*S1430/U1430,0)*AC1430</f>
        <v>0</v>
      </c>
      <c r="AC1430" s="77">
        <f t="shared" si="193"/>
        <v>30</v>
      </c>
      <c r="AD1430" s="77">
        <f>IFERROR(INDEX([1]怪物表!$J:$J,MATCH(G1430,[1]怪物表!$A:$A,0),1),0)*AE1430</f>
        <v>20</v>
      </c>
      <c r="AE1430" s="77">
        <f t="shared" si="194"/>
        <v>20</v>
      </c>
    </row>
    <row r="1431" spans="1:31" x14ac:dyDescent="0.45">
      <c r="A1431" s="4"/>
      <c r="B1431" s="7">
        <v>3993044</v>
      </c>
      <c r="C1431" s="6" t="s">
        <v>216</v>
      </c>
      <c r="D1431" s="4"/>
      <c r="E1431" s="7"/>
      <c r="F1431" s="4">
        <v>270</v>
      </c>
      <c r="G1431" s="4"/>
      <c r="H1431" s="8"/>
      <c r="I1431" s="4"/>
      <c r="J1431" s="4" t="str">
        <f>IF(I1431="","",INDEX([1]怪物阵型表!$B:$B,MATCH(I1431,[1]怪物阵型表!$A:$A,0)))</f>
        <v/>
      </c>
      <c r="K1431" s="4">
        <v>399308</v>
      </c>
      <c r="L1431" s="25" t="str" cm="1">
        <f t="array" ref="L1431">INDEX(怪物链表!A:C,MATCH(怪物刷新表!K1431&amp;C1431,怪物链表!A:A&amp;怪物链表!C:C,),2)</f>
        <v>骤变_高级_100</v>
      </c>
      <c r="M1431" s="4" t="str" cm="1">
        <f t="array" ref="M1431">INDEX(怪物链表!A:D,MATCH(怪物刷新表!L1431&amp;K1431,怪物链表!B:B&amp;怪物链表!A:A,),4)</f>
        <v>270-300</v>
      </c>
      <c r="N1431" s="4"/>
      <c r="O1431" s="4" t="str">
        <f>IF(N1431="","",INDEX([2]物品表!$B:$B,MATCH(N1431,[2]物品表!$A:$A,0)))</f>
        <v/>
      </c>
      <c r="P1431" s="4"/>
      <c r="Q1431" s="7" t="s">
        <v>120</v>
      </c>
      <c r="R1431" s="7" t="s">
        <v>29</v>
      </c>
      <c r="S1431" s="9">
        <v>1</v>
      </c>
      <c r="T1431" s="4"/>
      <c r="U1431" s="9">
        <v>0</v>
      </c>
      <c r="V1431" s="4" t="str">
        <f t="shared" ref="V1431:V1432" si="197">IF(W1431=1,"TID_Survivor_Notice_Occur_2",IF(W1431=2,"TID_Survivor_Notice_Occur_1",""))</f>
        <v/>
      </c>
      <c r="W1431" s="4"/>
      <c r="X1431" s="4"/>
      <c r="Y1431" s="4"/>
      <c r="Z1431" s="28"/>
      <c r="AA1431" s="77">
        <f>COUNTIF([3]经验升级表!$C:$C,"&lt;="&amp;SUMIFS($AB$4:AB1431,$C$4:C1431,C1431))</f>
        <v>0</v>
      </c>
      <c r="AB1431" s="77">
        <f>IFERROR(INDEX([1]怪物表!$U:$U,MATCH(G1431,[1]怪物表!$A:$A,0),1)*S1431/U1431,0)*AC1431</f>
        <v>0</v>
      </c>
      <c r="AC1431" s="77">
        <f t="shared" si="193"/>
        <v>1</v>
      </c>
      <c r="AD1431" s="77">
        <f>IFERROR(INDEX([1]怪物表!$J:$J,MATCH(G1431,[1]怪物表!$A:$A,0),1),0)*AE1431</f>
        <v>0</v>
      </c>
      <c r="AE1431" s="77">
        <f t="shared" si="194"/>
        <v>0</v>
      </c>
    </row>
    <row r="1432" spans="1:31" x14ac:dyDescent="0.45">
      <c r="A1432" s="4"/>
      <c r="B1432" s="7">
        <v>3993045</v>
      </c>
      <c r="C1432" s="6" t="s">
        <v>216</v>
      </c>
      <c r="D1432" s="4"/>
      <c r="E1432" s="7"/>
      <c r="F1432" s="4">
        <v>270</v>
      </c>
      <c r="G1432" s="4"/>
      <c r="H1432" s="8"/>
      <c r="I1432" s="4"/>
      <c r="J1432" s="4" t="str">
        <f>IF(I1432="","",INDEX([1]怪物阵型表!$B:$B,MATCH(I1432,[1]怪物阵型表!$A:$A,0)))</f>
        <v/>
      </c>
      <c r="K1432" s="4">
        <v>399309</v>
      </c>
      <c r="L1432" s="25" t="str" cm="1">
        <f t="array" ref="L1432">INDEX(怪物链表!A:C,MATCH(怪物刷新表!K1432&amp;C1432,怪物链表!A:A&amp;怪物链表!C:C,),2)</f>
        <v>骤变_特殊_50</v>
      </c>
      <c r="M1432" s="4" t="str" cm="1">
        <f t="array" ref="M1432">INDEX(怪物链表!A:D,MATCH(怪物刷新表!L1432&amp;K1432,怪物链表!B:B&amp;怪物链表!A:A,),4)</f>
        <v>270-300</v>
      </c>
      <c r="N1432" s="4"/>
      <c r="O1432" s="4" t="str">
        <f>IF(N1432="","",INDEX([2]物品表!$B:$B,MATCH(N1432,[2]物品表!$A:$A,0)))</f>
        <v/>
      </c>
      <c r="P1432" s="4"/>
      <c r="Q1432" s="7" t="s">
        <v>120</v>
      </c>
      <c r="R1432" s="7" t="s">
        <v>29</v>
      </c>
      <c r="S1432" s="9">
        <v>1</v>
      </c>
      <c r="T1432" s="4"/>
      <c r="U1432" s="9">
        <v>0</v>
      </c>
      <c r="V1432" s="4" t="str">
        <f t="shared" si="197"/>
        <v/>
      </c>
      <c r="W1432" s="4"/>
      <c r="X1432" s="4"/>
      <c r="Y1432" s="4"/>
      <c r="Z1432" s="28"/>
      <c r="AA1432" s="77">
        <f>COUNTIF([3]经验升级表!$C:$C,"&lt;="&amp;SUMIFS($AB$4:AB1432,$C$4:C1432,C1432))</f>
        <v>0</v>
      </c>
      <c r="AB1432" s="77">
        <f>IFERROR(INDEX([1]怪物表!$U:$U,MATCH(G1432,[1]怪物表!$A:$A,0),1)*S1432/U1432,0)*AC1432</f>
        <v>0</v>
      </c>
      <c r="AC1432" s="77">
        <f t="shared" si="193"/>
        <v>1</v>
      </c>
      <c r="AD1432" s="77">
        <f>IFERROR(INDEX([1]怪物表!$J:$J,MATCH(G1432,[1]怪物表!$A:$A,0),1),0)*AE1432</f>
        <v>0</v>
      </c>
      <c r="AE1432" s="77">
        <f t="shared" si="194"/>
        <v>0</v>
      </c>
    </row>
    <row r="1433" spans="1:31" x14ac:dyDescent="0.45">
      <c r="A1433" s="4"/>
      <c r="B1433" s="7">
        <v>3993046</v>
      </c>
      <c r="C1433" s="6" t="s">
        <v>216</v>
      </c>
      <c r="D1433" s="4" t="s">
        <v>127</v>
      </c>
      <c r="E1433" s="7">
        <v>60</v>
      </c>
      <c r="F1433" s="4" t="s">
        <v>49</v>
      </c>
      <c r="G1433" s="4">
        <f>SUMIFS([1]怪物表!$A:$A,[1]怪物表!$B:$B,C1433,[1]怪物表!$C:$C,D1433)</f>
        <v>1399308</v>
      </c>
      <c r="H1433" s="8" t="str">
        <f>IF(G1433="","",INDEX([1]怪物表!$C:$C,MATCH(G1433,[1]怪物表!$A:$A,0)))</f>
        <v>斗兽场饲养员</v>
      </c>
      <c r="I1433" s="4"/>
      <c r="J1433" s="4" t="str">
        <f>IF(I1433="","",INDEX([1]怪物阵型表!$B:$B,MATCH(I1433,[1]怪物阵型表!$A:$A,0)))</f>
        <v/>
      </c>
      <c r="K1433" s="4"/>
      <c r="L1433" s="4"/>
      <c r="M1433" s="4"/>
      <c r="N1433" s="4"/>
      <c r="O1433" s="4" t="str">
        <f>IF(N1433="","",INDEX([2]物品表!$B:$B,MATCH(N1433,[2]物品表!$A:$A,0)))</f>
        <v/>
      </c>
      <c r="P1433" s="4"/>
      <c r="Q1433" s="7" t="s">
        <v>31</v>
      </c>
      <c r="R1433" s="7" t="s">
        <v>29</v>
      </c>
      <c r="S1433" s="9">
        <f>INDEX('#怪物刷新配置索引'!$E:$E,MATCH(E1433&amp;"-"&amp;F1433,'#怪物刷新配置索引'!$D:$D,0),1)</f>
        <v>4</v>
      </c>
      <c r="T1433" s="4"/>
      <c r="U1433" s="9">
        <f>INDEX('#怪物刷新配置索引'!$F:$F,MATCH(E1433&amp;"-"&amp;F1433,'#怪物刷新配置索引'!$D:$D,0),1)</f>
        <v>2</v>
      </c>
      <c r="V1433" s="4" t="str">
        <f t="shared" ref="V1433:V1435" si="198">IF(W1433=1,"TID_Survivor_Notice_Occur_2",IF(W1433=2,"TID_Survivor_Notice_Occur_1",""))</f>
        <v/>
      </c>
      <c r="W1433" s="4"/>
      <c r="X1433" s="4"/>
      <c r="Y1433" s="7"/>
      <c r="Z1433" s="28"/>
      <c r="AA1433" s="77">
        <f>COUNTIF([3]经验升级表!$C:$C,"&lt;="&amp;SUMIFS($AB$4:AB1433,$C$4:C1433,C1433))</f>
        <v>0</v>
      </c>
      <c r="AB1433" s="77">
        <f>IFERROR(INDEX([1]怪物表!$U:$U,MATCH(G1433,[1]怪物表!$A:$A,0),1)*S1433/U1433,0)*AC1433</f>
        <v>0</v>
      </c>
      <c r="AC1433" s="77">
        <f t="shared" si="193"/>
        <v>30</v>
      </c>
      <c r="AD1433" s="77">
        <f>IFERROR(INDEX([1]怪物表!$J:$J,MATCH(G1433,[1]怪物表!$A:$A,0),1),0)*AE1433</f>
        <v>60</v>
      </c>
      <c r="AE1433" s="77">
        <f t="shared" si="194"/>
        <v>60</v>
      </c>
    </row>
    <row r="1434" spans="1:31" x14ac:dyDescent="0.45">
      <c r="A1434" s="4"/>
      <c r="B1434" s="7">
        <v>3993047</v>
      </c>
      <c r="C1434" s="6" t="s">
        <v>216</v>
      </c>
      <c r="D1434" s="4" t="s">
        <v>127</v>
      </c>
      <c r="E1434" s="7">
        <v>90</v>
      </c>
      <c r="F1434" s="4" t="s">
        <v>49</v>
      </c>
      <c r="G1434" s="4">
        <f>SUMIFS([1]怪物表!$A:$A,[1]怪物表!$B:$B,C1434,[1]怪物表!$C:$C,D1434)</f>
        <v>1399308</v>
      </c>
      <c r="H1434" s="8" t="str">
        <f>IF(G1434="","",INDEX([1]怪物表!$C:$C,MATCH(G1434,[1]怪物表!$A:$A,0)))</f>
        <v>斗兽场饲养员</v>
      </c>
      <c r="I1434" s="4"/>
      <c r="J1434" s="4" t="str">
        <f>IF(I1434="","",INDEX([1]怪物阵型表!$B:$B,MATCH(I1434,[1]怪物阵型表!$A:$A,0)))</f>
        <v/>
      </c>
      <c r="K1434" s="4"/>
      <c r="L1434" s="4"/>
      <c r="M1434" s="4"/>
      <c r="N1434" s="4"/>
      <c r="O1434" s="4" t="str">
        <f>IF(N1434="","",INDEX([2]物品表!$B:$B,MATCH(N1434,[2]物品表!$A:$A,0)))</f>
        <v/>
      </c>
      <c r="P1434" s="4"/>
      <c r="Q1434" s="7" t="s">
        <v>31</v>
      </c>
      <c r="R1434" s="7" t="s">
        <v>29</v>
      </c>
      <c r="S1434" s="9">
        <f>INDEX('#怪物刷新配置索引'!$E:$E,MATCH(E1434&amp;"-"&amp;F1434,'#怪物刷新配置索引'!$D:$D,0),1)</f>
        <v>3</v>
      </c>
      <c r="T1434" s="4"/>
      <c r="U1434" s="9">
        <f>INDEX('#怪物刷新配置索引'!$F:$F,MATCH(E1434&amp;"-"&amp;F1434,'#怪物刷新配置索引'!$D:$D,0),1)</f>
        <v>1</v>
      </c>
      <c r="V1434" s="4" t="str">
        <f t="shared" si="198"/>
        <v/>
      </c>
      <c r="W1434" s="4"/>
      <c r="X1434" s="4"/>
      <c r="Y1434" s="4"/>
      <c r="Z1434" s="28"/>
      <c r="AA1434" s="77">
        <f>COUNTIF([3]经验升级表!$C:$C,"&lt;="&amp;SUMIFS($AB$4:AB1434,$C$4:C1434,C1434))</f>
        <v>0</v>
      </c>
      <c r="AB1434" s="77">
        <f>IFERROR(INDEX([1]怪物表!$U:$U,MATCH(G1434,[1]怪物表!$A:$A,0),1)*S1434/U1434,0)*AC1434</f>
        <v>0</v>
      </c>
      <c r="AC1434" s="77">
        <f t="shared" si="193"/>
        <v>30</v>
      </c>
      <c r="AD1434" s="77">
        <f>IFERROR(INDEX([1]怪物表!$J:$J,MATCH(G1434,[1]怪物表!$A:$A,0),1),0)*AE1434</f>
        <v>90</v>
      </c>
      <c r="AE1434" s="77">
        <f t="shared" si="194"/>
        <v>90</v>
      </c>
    </row>
    <row r="1435" spans="1:31" x14ac:dyDescent="0.45">
      <c r="A1435" s="4"/>
      <c r="B1435" s="7">
        <v>3993048</v>
      </c>
      <c r="C1435" s="6" t="s">
        <v>216</v>
      </c>
      <c r="D1435" s="4" t="s">
        <v>127</v>
      </c>
      <c r="E1435" s="7">
        <v>90</v>
      </c>
      <c r="F1435" s="4" t="s">
        <v>49</v>
      </c>
      <c r="G1435" s="4">
        <f>SUMIFS([1]怪物表!$A:$A,[1]怪物表!$B:$B,C1435,[1]怪物表!$C:$C,D1435)</f>
        <v>1399308</v>
      </c>
      <c r="H1435" s="8" t="str">
        <f>IF(G1435="","",INDEX([1]怪物表!$C:$C,MATCH(G1435,[1]怪物表!$A:$A,0)))</f>
        <v>斗兽场饲养员</v>
      </c>
      <c r="I1435" s="4"/>
      <c r="J1435" s="4" t="str">
        <f>IF(I1435="","",INDEX([1]怪物阵型表!$B:$B,MATCH(I1435,[1]怪物阵型表!$A:$A,0)))</f>
        <v/>
      </c>
      <c r="K1435" s="4"/>
      <c r="L1435" s="4"/>
      <c r="M1435" s="4"/>
      <c r="N1435" s="4"/>
      <c r="O1435" s="4" t="str">
        <f>IF(N1435="","",INDEX([2]物品表!$B:$B,MATCH(N1435,[2]物品表!$A:$A,0)))</f>
        <v/>
      </c>
      <c r="P1435" s="4"/>
      <c r="Q1435" s="7" t="s">
        <v>31</v>
      </c>
      <c r="R1435" s="7" t="s">
        <v>29</v>
      </c>
      <c r="S1435" s="9">
        <f>INDEX('#怪物刷新配置索引'!$E:$E,MATCH(E1435&amp;"-"&amp;F1435,'#怪物刷新配置索引'!$D:$D,0),1)</f>
        <v>3</v>
      </c>
      <c r="T1435" s="4"/>
      <c r="U1435" s="9">
        <f>INDEX('#怪物刷新配置索引'!$F:$F,MATCH(E1435&amp;"-"&amp;F1435,'#怪物刷新配置索引'!$D:$D,0),1)</f>
        <v>1</v>
      </c>
      <c r="V1435" s="4" t="str">
        <f t="shared" si="198"/>
        <v/>
      </c>
      <c r="W1435" s="4"/>
      <c r="X1435" s="4"/>
      <c r="Y1435" s="4"/>
      <c r="Z1435" s="28"/>
      <c r="AA1435" s="77">
        <f>COUNTIF([3]经验升级表!$C:$C,"&lt;="&amp;SUMIFS($AB$4:AB1435,$C$4:C1435,C1435))</f>
        <v>0</v>
      </c>
      <c r="AB1435" s="77">
        <f>IFERROR(INDEX([1]怪物表!$U:$U,MATCH(G1435,[1]怪物表!$A:$A,0),1)*S1435/U1435,0)*AC1435</f>
        <v>0</v>
      </c>
      <c r="AC1435" s="77">
        <f t="shared" si="193"/>
        <v>30</v>
      </c>
      <c r="AD1435" s="77">
        <f>IFERROR(INDEX([1]怪物表!$J:$J,MATCH(G1435,[1]怪物表!$A:$A,0),1),0)*AE1435</f>
        <v>90</v>
      </c>
      <c r="AE1435" s="77">
        <f t="shared" si="194"/>
        <v>90</v>
      </c>
    </row>
    <row r="1436" spans="1:31" x14ac:dyDescent="0.45">
      <c r="A1436" s="4"/>
      <c r="B1436" s="7">
        <v>3993049</v>
      </c>
      <c r="C1436" s="6" t="s">
        <v>216</v>
      </c>
      <c r="D1436" s="4" t="s">
        <v>122</v>
      </c>
      <c r="E1436" s="4">
        <v>30</v>
      </c>
      <c r="F1436" s="4" t="s">
        <v>337</v>
      </c>
      <c r="G1436" s="4">
        <f>IF(I1436="",SUMIFS([1]怪物表!$A:$A,[1]怪物表!$B:$B,C1436,[1]怪物表!$C:$C,D1436),"")</f>
        <v>1399302</v>
      </c>
      <c r="H1436" s="8" t="str">
        <f>IF(G1436="","",INDEX([1]怪物表!$C:$C,MATCH(G1436,[1]怪物表!$A:$A,0)))</f>
        <v>小狼</v>
      </c>
      <c r="I1436" s="4"/>
      <c r="J1436" s="4" t="str">
        <f>IF(I1436="","",INDEX([1]怪物阵型表!$B:$B,MATCH(I1436,[1]怪物阵型表!$A:$A,0)))</f>
        <v/>
      </c>
      <c r="K1436" s="4"/>
      <c r="L1436" s="4"/>
      <c r="M1436" s="4"/>
      <c r="N1436" s="4"/>
      <c r="O1436" s="4" t="str">
        <f>IF(N1436="","",INDEX([2]物品表!$B:$B,MATCH(N1436,[2]物品表!$A:$A,0)))</f>
        <v/>
      </c>
      <c r="P1436" s="4"/>
      <c r="Q1436" s="7" t="s">
        <v>31</v>
      </c>
      <c r="R1436" s="7" t="s">
        <v>29</v>
      </c>
      <c r="S1436" s="9">
        <f>INDEX('#怪物刷新配置索引'!$E:$E,MATCH(E1436&amp;"-"&amp;F1436,'#怪物刷新配置索引'!$D:$D,0),1)</f>
        <v>4</v>
      </c>
      <c r="T1436" s="4"/>
      <c r="U1436" s="9">
        <f>INDEX('#怪物刷新配置索引'!$F:$F,MATCH(E1436&amp;"-"&amp;F1436,'#怪物刷新配置索引'!$D:$D,0),1)</f>
        <v>4</v>
      </c>
      <c r="V1436" s="4" t="str">
        <f t="shared" ref="V1436:V1438" si="199">IF(W1436=1,"TID_Survivor_Notice_Occur_2",IF(W1436=2,"TID_Survivor_Notice_Occur_1",""))</f>
        <v/>
      </c>
      <c r="W1436" s="4"/>
      <c r="X1436" s="4"/>
      <c r="Y1436" s="4"/>
      <c r="Z1436" s="28"/>
      <c r="AA1436" s="77">
        <f>COUNTIF([3]经验升级表!$C:$C,"&lt;="&amp;SUMIFS($AB$4:AB1436,$C$4:C1436,C1436))</f>
        <v>0</v>
      </c>
      <c r="AB1436" s="77">
        <f>IFERROR(INDEX([1]怪物表!$U:$U,MATCH(G1436,[1]怪物表!$A:$A,0),1)*S1436/U1436,0)*AC1436</f>
        <v>0</v>
      </c>
      <c r="AC1436" s="77">
        <f t="shared" si="193"/>
        <v>30</v>
      </c>
      <c r="AD1436" s="77">
        <f>IFERROR(INDEX([1]怪物表!$J:$J,MATCH(G1436,[1]怪物表!$A:$A,0),1),0)*AE1436</f>
        <v>30</v>
      </c>
      <c r="AE1436" s="77">
        <f t="shared" si="194"/>
        <v>30</v>
      </c>
    </row>
    <row r="1437" spans="1:31" x14ac:dyDescent="0.45">
      <c r="A1437" s="4"/>
      <c r="B1437" s="7">
        <v>3993050</v>
      </c>
      <c r="C1437" s="6" t="s">
        <v>216</v>
      </c>
      <c r="D1437" s="4" t="s">
        <v>122</v>
      </c>
      <c r="E1437" s="4">
        <v>30</v>
      </c>
      <c r="F1437" s="4" t="s">
        <v>191</v>
      </c>
      <c r="G1437" s="4">
        <f>IF(I1437="",SUMIFS([1]怪物表!$A:$A,[1]怪物表!$B:$B,C1437,[1]怪物表!$C:$C,D1437),"")</f>
        <v>1399302</v>
      </c>
      <c r="H1437" s="8" t="str">
        <f>IF(G1437="","",INDEX([1]怪物表!$C:$C,MATCH(G1437,[1]怪物表!$A:$A,0)))</f>
        <v>小狼</v>
      </c>
      <c r="I1437" s="4"/>
      <c r="J1437" s="4" t="str">
        <f>IF(I1437="","",INDEX([1]怪物阵型表!$B:$B,MATCH(I1437,[1]怪物阵型表!$A:$A,0)))</f>
        <v/>
      </c>
      <c r="K1437" s="4"/>
      <c r="L1437" s="4"/>
      <c r="M1437" s="4"/>
      <c r="N1437" s="4"/>
      <c r="O1437" s="4" t="str">
        <f>IF(N1437="","",INDEX([2]物品表!$B:$B,MATCH(N1437,[2]物品表!$A:$A,0)))</f>
        <v/>
      </c>
      <c r="P1437" s="4"/>
      <c r="Q1437" s="7" t="s">
        <v>31</v>
      </c>
      <c r="R1437" s="7" t="s">
        <v>29</v>
      </c>
      <c r="S1437" s="9">
        <f>INDEX('#怪物刷新配置索引'!$E:$E,MATCH(E1437&amp;"-"&amp;F1437,'#怪物刷新配置索引'!$D:$D,0),1)</f>
        <v>4</v>
      </c>
      <c r="T1437" s="4"/>
      <c r="U1437" s="9">
        <f>INDEX('#怪物刷新配置索引'!$F:$F,MATCH(E1437&amp;"-"&amp;F1437,'#怪物刷新配置索引'!$D:$D,0),1)</f>
        <v>4</v>
      </c>
      <c r="V1437" s="4" t="str">
        <f t="shared" si="199"/>
        <v/>
      </c>
      <c r="W1437" s="4"/>
      <c r="X1437" s="4"/>
      <c r="Y1437" s="4"/>
      <c r="Z1437" s="28"/>
      <c r="AA1437" s="77">
        <f>COUNTIF([3]经验升级表!$C:$C,"&lt;="&amp;SUMIFS($AB$4:AB1437,$C$4:C1437,C1437))</f>
        <v>0</v>
      </c>
      <c r="AB1437" s="77">
        <f>IFERROR(INDEX([1]怪物表!$U:$U,MATCH(G1437,[1]怪物表!$A:$A,0),1)*S1437/U1437,0)*AC1437</f>
        <v>0</v>
      </c>
      <c r="AC1437" s="77">
        <f t="shared" si="193"/>
        <v>30</v>
      </c>
      <c r="AD1437" s="77">
        <f>IFERROR(INDEX([1]怪物表!$J:$J,MATCH(G1437,[1]怪物表!$A:$A,0),1),0)*AE1437</f>
        <v>30</v>
      </c>
      <c r="AE1437" s="77">
        <f t="shared" si="194"/>
        <v>30</v>
      </c>
    </row>
    <row r="1438" spans="1:31" x14ac:dyDescent="0.45">
      <c r="A1438" s="4"/>
      <c r="B1438" s="7">
        <v>3993051</v>
      </c>
      <c r="C1438" s="6" t="s">
        <v>216</v>
      </c>
      <c r="D1438" s="4" t="s">
        <v>137</v>
      </c>
      <c r="E1438" s="4">
        <v>20</v>
      </c>
      <c r="F1438" s="4" t="s">
        <v>191</v>
      </c>
      <c r="G1438" s="4">
        <f>IF(I1438="",SUMIFS([1]怪物表!$A:$A,[1]怪物表!$B:$B,C1438,[1]怪物表!$C:$C,D1438),"")</f>
        <v>1399307</v>
      </c>
      <c r="H1438" s="8" t="str">
        <f>IF(G1438="","",INDEX([1]怪物表!$C:$C,MATCH(G1438,[1]怪物表!$A:$A,0)))</f>
        <v>鳄鱼</v>
      </c>
      <c r="I1438" s="4"/>
      <c r="J1438" s="4" t="str">
        <f>IF(I1438="","",INDEX([1]怪物阵型表!$B:$B,MATCH(I1438,[1]怪物阵型表!$A:$A,0)))</f>
        <v/>
      </c>
      <c r="K1438" s="4"/>
      <c r="L1438" s="4"/>
      <c r="M1438" s="4"/>
      <c r="N1438" s="4"/>
      <c r="O1438" s="4" t="str">
        <f>IF(N1438="","",INDEX([2]物品表!$B:$B,MATCH(N1438,[2]物品表!$A:$A,0)))</f>
        <v/>
      </c>
      <c r="P1438" s="4"/>
      <c r="Q1438" s="7" t="s">
        <v>31</v>
      </c>
      <c r="R1438" s="7" t="s">
        <v>29</v>
      </c>
      <c r="S1438" s="9">
        <f>INDEX('#怪物刷新配置索引'!$E:$E,MATCH(E1438&amp;"-"&amp;F1438,'#怪物刷新配置索引'!$D:$D,0),1)</f>
        <v>4</v>
      </c>
      <c r="T1438" s="4"/>
      <c r="U1438" s="9">
        <f>INDEX('#怪物刷新配置索引'!$F:$F,MATCH(E1438&amp;"-"&amp;F1438,'#怪物刷新配置索引'!$D:$D,0),1)</f>
        <v>6</v>
      </c>
      <c r="V1438" s="4" t="str">
        <f t="shared" si="199"/>
        <v/>
      </c>
      <c r="W1438" s="4"/>
      <c r="X1438" s="4"/>
      <c r="Y1438" s="4"/>
      <c r="Z1438" s="28"/>
      <c r="AA1438" s="77">
        <f>COUNTIF([3]经验升级表!$C:$C,"&lt;="&amp;SUMIFS($AB$4:AB1438,$C$4:C1438,C1438))</f>
        <v>0</v>
      </c>
      <c r="AB1438" s="77">
        <f>IFERROR(INDEX([1]怪物表!$U:$U,MATCH(G1438,[1]怪物表!$A:$A,0),1)*S1438/U1438,0)*AC1438</f>
        <v>0</v>
      </c>
      <c r="AC1438" s="77">
        <f t="shared" si="193"/>
        <v>30</v>
      </c>
      <c r="AD1438" s="77">
        <f>IFERROR(INDEX([1]怪物表!$J:$J,MATCH(G1438,[1]怪物表!$A:$A,0),1),0)*AE1438</f>
        <v>20</v>
      </c>
      <c r="AE1438" s="77">
        <f t="shared" si="194"/>
        <v>20</v>
      </c>
    </row>
    <row r="1439" spans="1:31" x14ac:dyDescent="0.45">
      <c r="A1439" s="4"/>
      <c r="B1439" s="7">
        <v>3993052</v>
      </c>
      <c r="C1439" s="6" t="s">
        <v>216</v>
      </c>
      <c r="D1439" s="4"/>
      <c r="E1439" s="7"/>
      <c r="F1439" s="4">
        <v>360</v>
      </c>
      <c r="G1439" s="4" t="str">
        <f>IF(I1439="",SUMIFS([1]怪物表!$A:$A,[1]怪物表!$B:$B,C1439,[1]怪物表!$C:$C,D1439),"")</f>
        <v/>
      </c>
      <c r="H1439" s="8" t="str">
        <f>IF(G1439="","",INDEX([1]怪物表!$C:$C,MATCH(G1439,[1]怪物表!$A:$A,0)))</f>
        <v/>
      </c>
      <c r="I1439" s="4">
        <v>399303</v>
      </c>
      <c r="J1439" s="4" t="str">
        <f>IF(I1439="","",INDEX([1]怪物阵型表!$B:$B,MATCH(I1439,[1]怪物阵型表!$A:$A,0)))</f>
        <v>直线防御阵型</v>
      </c>
      <c r="K1439" s="4"/>
      <c r="L1439" s="4"/>
      <c r="M1439" s="4"/>
      <c r="N1439" s="4"/>
      <c r="O1439" s="4" t="str">
        <f>IF(N1439="","",INDEX([2]物品表!$B:$B,MATCH(N1439,[2]物品表!$A:$A,0)))</f>
        <v/>
      </c>
      <c r="P1439" s="4"/>
      <c r="Q1439" s="7" t="s">
        <v>109</v>
      </c>
      <c r="R1439" s="7" t="s">
        <v>29</v>
      </c>
      <c r="S1439" s="9">
        <v>1</v>
      </c>
      <c r="T1439" s="4"/>
      <c r="U1439" s="9">
        <v>0</v>
      </c>
      <c r="V1439" s="4" t="str">
        <f t="shared" ref="V1439:V1456" si="200">IF(W1439=1,"TID_Survivor_Notice_Occur_2",IF(W1439=2,"TID_Survivor_Notice_Occur_1",""))</f>
        <v>TID_Survivor_Notice_Occur_2</v>
      </c>
      <c r="W1439" s="4">
        <v>1</v>
      </c>
      <c r="X1439" s="4"/>
      <c r="Y1439" s="4"/>
      <c r="Z1439" s="28"/>
      <c r="AA1439" s="77">
        <f>COUNTIF([3]经验升级表!$C:$C,"&lt;="&amp;SUMIFS($AB$4:AB1439,$C$4:C1439,C1439))</f>
        <v>0</v>
      </c>
      <c r="AB1439" s="77">
        <f>IFERROR(INDEX([1]怪物表!$U:$U,MATCH(G1439,[1]怪物表!$A:$A,0),1)*S1439/U1439,0)*AC1439</f>
        <v>0</v>
      </c>
      <c r="AC1439" s="77">
        <f t="shared" si="193"/>
        <v>1</v>
      </c>
      <c r="AD1439" s="77">
        <f>IFERROR(INDEX([1]怪物表!$J:$J,MATCH(G1439,[1]怪物表!$A:$A,0),1),0)*AE1439</f>
        <v>0</v>
      </c>
      <c r="AE1439" s="77">
        <f t="shared" si="194"/>
        <v>0</v>
      </c>
    </row>
    <row r="1440" spans="1:31" x14ac:dyDescent="0.45">
      <c r="A1440" s="4"/>
      <c r="B1440" s="7">
        <v>3993053</v>
      </c>
      <c r="C1440" s="6" t="s">
        <v>216</v>
      </c>
      <c r="D1440" s="4"/>
      <c r="E1440" s="7"/>
      <c r="F1440" s="4">
        <v>360</v>
      </c>
      <c r="G1440" s="4" t="str">
        <f>IF(I1440="",SUMIFS([1]怪物表!$A:$A,[1]怪物表!$B:$B,C1440,[1]怪物表!$C:$C,D1440),"")</f>
        <v/>
      </c>
      <c r="H1440" s="8" t="str">
        <f>IF(G1440="","",INDEX([1]怪物表!$C:$C,MATCH(G1440,[1]怪物表!$A:$A,0)))</f>
        <v/>
      </c>
      <c r="I1440" s="4">
        <v>399304</v>
      </c>
      <c r="J1440" s="4" t="str">
        <f>IF(I1440="","",INDEX([1]怪物阵型表!$B:$B,MATCH(I1440,[1]怪物阵型表!$A:$A,0)))</f>
        <v>直线防御阵型</v>
      </c>
      <c r="K1440" s="4"/>
      <c r="L1440" s="4"/>
      <c r="M1440" s="4"/>
      <c r="N1440" s="4"/>
      <c r="O1440" s="4" t="str">
        <f>IF(N1440="","",INDEX([2]物品表!$B:$B,MATCH(N1440,[2]物品表!$A:$A,0)))</f>
        <v/>
      </c>
      <c r="P1440" s="4"/>
      <c r="Q1440" s="7" t="s">
        <v>109</v>
      </c>
      <c r="R1440" s="7" t="s">
        <v>29</v>
      </c>
      <c r="S1440" s="9">
        <v>1</v>
      </c>
      <c r="T1440" s="4"/>
      <c r="U1440" s="9">
        <v>0</v>
      </c>
      <c r="V1440" s="4" t="str">
        <f t="shared" si="200"/>
        <v/>
      </c>
      <c r="W1440" s="4"/>
      <c r="X1440" s="4"/>
      <c r="Y1440" s="4"/>
      <c r="Z1440" s="28"/>
      <c r="AA1440" s="77">
        <f>COUNTIF([3]经验升级表!$C:$C,"&lt;="&amp;SUMIFS($AB$4:AB1440,$C$4:C1440,C1440))</f>
        <v>0</v>
      </c>
      <c r="AB1440" s="77">
        <f>IFERROR(INDEX([1]怪物表!$U:$U,MATCH(G1440,[1]怪物表!$A:$A,0),1)*S1440/U1440,0)*AC1440</f>
        <v>0</v>
      </c>
      <c r="AC1440" s="77">
        <f t="shared" si="193"/>
        <v>1</v>
      </c>
      <c r="AD1440" s="77">
        <f>IFERROR(INDEX([1]怪物表!$J:$J,MATCH(G1440,[1]怪物表!$A:$A,0),1),0)*AE1440</f>
        <v>0</v>
      </c>
      <c r="AE1440" s="77">
        <f t="shared" si="194"/>
        <v>0</v>
      </c>
    </row>
    <row r="1441" spans="1:31" x14ac:dyDescent="0.45">
      <c r="A1441" s="4"/>
      <c r="B1441" s="7">
        <v>3993054</v>
      </c>
      <c r="C1441" s="6" t="s">
        <v>216</v>
      </c>
      <c r="D1441" s="4"/>
      <c r="E1441" s="7"/>
      <c r="F1441" s="4">
        <v>360</v>
      </c>
      <c r="G1441" s="4"/>
      <c r="H1441" s="8"/>
      <c r="I1441" s="4"/>
      <c r="J1441" s="4" t="str">
        <f>IF(I1441="","",INDEX([1]怪物阵型表!$B:$B,MATCH(I1441,[1]怪物阵型表!$A:$A,0)))</f>
        <v/>
      </c>
      <c r="K1441" s="4">
        <v>399310</v>
      </c>
      <c r="L1441" s="25" t="str" cm="1">
        <f t="array" ref="L1441">INDEX(怪物链表!A:C,MATCH(怪物刷新表!K1441&amp;C1441,怪物链表!A:A&amp;怪物链表!C:C,),2)</f>
        <v>平滑_初级_100</v>
      </c>
      <c r="M1441" s="4" t="str" cm="1">
        <f t="array" ref="M1441">INDEX(怪物链表!A:D,MATCH(怪物刷新表!L1441&amp;K1441,怪物链表!B:B&amp;怪物链表!A:A,),4)</f>
        <v>360-390</v>
      </c>
      <c r="N1441" s="4"/>
      <c r="O1441" s="4" t="str">
        <f>IF(N1441="","",INDEX([2]物品表!$B:$B,MATCH(N1441,[2]物品表!$A:$A,0)))</f>
        <v/>
      </c>
      <c r="P1441" s="4"/>
      <c r="Q1441" s="7" t="s">
        <v>120</v>
      </c>
      <c r="R1441" s="7" t="s">
        <v>29</v>
      </c>
      <c r="S1441" s="9">
        <v>1</v>
      </c>
      <c r="T1441" s="4"/>
      <c r="U1441" s="9">
        <v>0</v>
      </c>
      <c r="V1441" s="4" t="str">
        <f t="shared" si="200"/>
        <v/>
      </c>
      <c r="W1441" s="4"/>
      <c r="X1441" s="4"/>
      <c r="Y1441" s="4"/>
      <c r="Z1441" s="28"/>
      <c r="AA1441" s="77">
        <f>COUNTIF([3]经验升级表!$C:$C,"&lt;="&amp;SUMIFS($AB$4:AB1441,$C$4:C1441,C1441))</f>
        <v>0</v>
      </c>
      <c r="AB1441" s="77">
        <f>IFERROR(INDEX([1]怪物表!$U:$U,MATCH(G1441,[1]怪物表!$A:$A,0),1)*S1441/U1441,0)*AC1441</f>
        <v>0</v>
      </c>
      <c r="AC1441" s="77">
        <f t="shared" si="193"/>
        <v>1</v>
      </c>
      <c r="AD1441" s="77">
        <f>IFERROR(INDEX([1]怪物表!$J:$J,MATCH(G1441,[1]怪物表!$A:$A,0),1),0)*AE1441</f>
        <v>0</v>
      </c>
      <c r="AE1441" s="77">
        <f t="shared" si="194"/>
        <v>0</v>
      </c>
    </row>
    <row r="1442" spans="1:31" x14ac:dyDescent="0.45">
      <c r="A1442" s="4"/>
      <c r="B1442" s="7">
        <v>3993055</v>
      </c>
      <c r="C1442" s="6" t="s">
        <v>216</v>
      </c>
      <c r="D1442" s="4" t="s">
        <v>124</v>
      </c>
      <c r="E1442" s="4">
        <v>30</v>
      </c>
      <c r="F1442" s="4" t="s">
        <v>200</v>
      </c>
      <c r="G1442" s="4">
        <f>IF(I1442="",SUMIFS([1]怪物表!$A:$A,[1]怪物表!$B:$B,C1442,[1]怪物表!$C:$C,D1442),"")</f>
        <v>1399303</v>
      </c>
      <c r="H1442" s="8" t="str">
        <f>IF(G1442="","",INDEX([1]怪物表!$C:$C,MATCH(G1442,[1]怪物表!$A:$A,0)))</f>
        <v>鹰</v>
      </c>
      <c r="I1442" s="4"/>
      <c r="J1442" s="4" t="str">
        <f>IF(I1442="","",INDEX([1]怪物阵型表!$B:$B,MATCH(I1442,[1]怪物阵型表!$A:$A,0)))</f>
        <v/>
      </c>
      <c r="K1442" s="4"/>
      <c r="L1442" s="4"/>
      <c r="M1442" s="4"/>
      <c r="N1442" s="4"/>
      <c r="O1442" s="4" t="str">
        <f>IF(N1442="","",INDEX([2]物品表!$B:$B,MATCH(N1442,[2]物品表!$A:$A,0)))</f>
        <v/>
      </c>
      <c r="P1442" s="4"/>
      <c r="Q1442" s="7" t="s">
        <v>31</v>
      </c>
      <c r="R1442" s="7" t="s">
        <v>29</v>
      </c>
      <c r="S1442" s="9">
        <f>INDEX('#怪物刷新配置索引'!$E:$E,MATCH(E1442&amp;"-"&amp;F1442,'#怪物刷新配置索引'!$D:$D,0),1)</f>
        <v>4</v>
      </c>
      <c r="T1442" s="4"/>
      <c r="U1442" s="9">
        <f>INDEX('#怪物刷新配置索引'!$F:$F,MATCH(E1442&amp;"-"&amp;F1442,'#怪物刷新配置索引'!$D:$D,0),1)</f>
        <v>4</v>
      </c>
      <c r="V1442" s="4" t="str">
        <f t="shared" si="200"/>
        <v/>
      </c>
      <c r="W1442" s="4"/>
      <c r="X1442" s="4"/>
      <c r="Y1442" s="4"/>
      <c r="Z1442" s="28"/>
      <c r="AA1442" s="77">
        <f>COUNTIF([3]经验升级表!$C:$C,"&lt;="&amp;SUMIFS($AB$4:AB1442,$C$4:C1442,C1442))</f>
        <v>0</v>
      </c>
      <c r="AB1442" s="77">
        <f>IFERROR(INDEX([1]怪物表!$U:$U,MATCH(G1442,[1]怪物表!$A:$A,0),1)*S1442/U1442,0)*AC1442</f>
        <v>0</v>
      </c>
      <c r="AC1442" s="77">
        <f t="shared" si="193"/>
        <v>30</v>
      </c>
      <c r="AD1442" s="77">
        <f>IFERROR(INDEX([1]怪物表!$J:$J,MATCH(G1442,[1]怪物表!$A:$A,0),1),0)*AE1442</f>
        <v>30</v>
      </c>
      <c r="AE1442" s="77">
        <f t="shared" si="194"/>
        <v>30</v>
      </c>
    </row>
    <row r="1443" spans="1:31" x14ac:dyDescent="0.45">
      <c r="A1443" s="4"/>
      <c r="B1443" s="7">
        <v>3993056</v>
      </c>
      <c r="C1443" s="6" t="s">
        <v>216</v>
      </c>
      <c r="D1443" s="4" t="s">
        <v>124</v>
      </c>
      <c r="E1443" s="4">
        <v>30</v>
      </c>
      <c r="F1443" s="4" t="s">
        <v>200</v>
      </c>
      <c r="G1443" s="4">
        <f>IF(I1443="",SUMIFS([1]怪物表!$A:$A,[1]怪物表!$B:$B,C1443,[1]怪物表!$C:$C,D1443),"")</f>
        <v>1399303</v>
      </c>
      <c r="H1443" s="8" t="str">
        <f>IF(G1443="","",INDEX([1]怪物表!$C:$C,MATCH(G1443,[1]怪物表!$A:$A,0)))</f>
        <v>鹰</v>
      </c>
      <c r="I1443" s="4"/>
      <c r="J1443" s="4" t="str">
        <f>IF(I1443="","",INDEX([1]怪物阵型表!$B:$B,MATCH(I1443,[1]怪物阵型表!$A:$A,0)))</f>
        <v/>
      </c>
      <c r="K1443" s="4"/>
      <c r="L1443" s="4"/>
      <c r="M1443" s="4"/>
      <c r="N1443" s="4"/>
      <c r="O1443" s="4" t="str">
        <f>IF(N1443="","",INDEX([2]物品表!$B:$B,MATCH(N1443,[2]物品表!$A:$A,0)))</f>
        <v/>
      </c>
      <c r="P1443" s="4"/>
      <c r="Q1443" s="7" t="s">
        <v>31</v>
      </c>
      <c r="R1443" s="7" t="s">
        <v>29</v>
      </c>
      <c r="S1443" s="9">
        <f>INDEX('#怪物刷新配置索引'!$E:$E,MATCH(E1443&amp;"-"&amp;F1443,'#怪物刷新配置索引'!$D:$D,0),1)</f>
        <v>4</v>
      </c>
      <c r="T1443" s="4"/>
      <c r="U1443" s="9">
        <f>INDEX('#怪物刷新配置索引'!$F:$F,MATCH(E1443&amp;"-"&amp;F1443,'#怪物刷新配置索引'!$D:$D,0),1)</f>
        <v>4</v>
      </c>
      <c r="V1443" s="4" t="str">
        <f t="shared" si="200"/>
        <v/>
      </c>
      <c r="W1443" s="4"/>
      <c r="X1443" s="4"/>
      <c r="Y1443" s="4"/>
      <c r="Z1443" s="28"/>
      <c r="AA1443" s="77">
        <f>COUNTIF([3]经验升级表!$C:$C,"&lt;="&amp;SUMIFS($AB$4:AB1443,$C$4:C1443,C1443))</f>
        <v>0</v>
      </c>
      <c r="AB1443" s="77">
        <f>IFERROR(INDEX([1]怪物表!$U:$U,MATCH(G1443,[1]怪物表!$A:$A,0),1)*S1443/U1443,0)*AC1443</f>
        <v>0</v>
      </c>
      <c r="AC1443" s="77">
        <f t="shared" si="193"/>
        <v>30</v>
      </c>
      <c r="AD1443" s="77">
        <f>IFERROR(INDEX([1]怪物表!$J:$J,MATCH(G1443,[1]怪物表!$A:$A,0),1),0)*AE1443</f>
        <v>30</v>
      </c>
      <c r="AE1443" s="77">
        <f t="shared" si="194"/>
        <v>30</v>
      </c>
    </row>
    <row r="1444" spans="1:31" x14ac:dyDescent="0.45">
      <c r="A1444" s="4"/>
      <c r="B1444" s="7">
        <v>3993057</v>
      </c>
      <c r="C1444" s="6" t="s">
        <v>216</v>
      </c>
      <c r="D1444" s="4" t="s">
        <v>124</v>
      </c>
      <c r="E1444" s="4">
        <v>30</v>
      </c>
      <c r="F1444" s="4" t="s">
        <v>200</v>
      </c>
      <c r="G1444" s="4">
        <f>IF(I1444="",SUMIFS([1]怪物表!$A:$A,[1]怪物表!$B:$B,C1444,[1]怪物表!$C:$C,D1444),"")</f>
        <v>1399303</v>
      </c>
      <c r="H1444" s="8" t="str">
        <f>IF(G1444="","",INDEX([1]怪物表!$C:$C,MATCH(G1444,[1]怪物表!$A:$A,0)))</f>
        <v>鹰</v>
      </c>
      <c r="I1444" s="4"/>
      <c r="J1444" s="4" t="str">
        <f>IF(I1444="","",INDEX([1]怪物阵型表!$B:$B,MATCH(I1444,[1]怪物阵型表!$A:$A,0)))</f>
        <v/>
      </c>
      <c r="K1444" s="4"/>
      <c r="L1444" s="4"/>
      <c r="M1444" s="4"/>
      <c r="N1444" s="4"/>
      <c r="O1444" s="4" t="str">
        <f>IF(N1444="","",INDEX([2]物品表!$B:$B,MATCH(N1444,[2]物品表!$A:$A,0)))</f>
        <v/>
      </c>
      <c r="P1444" s="4"/>
      <c r="Q1444" s="7" t="s">
        <v>31</v>
      </c>
      <c r="R1444" s="7" t="s">
        <v>29</v>
      </c>
      <c r="S1444" s="9">
        <f>INDEX('#怪物刷新配置索引'!$E:$E,MATCH(E1444&amp;"-"&amp;F1444,'#怪物刷新配置索引'!$D:$D,0),1)</f>
        <v>4</v>
      </c>
      <c r="T1444" s="4"/>
      <c r="U1444" s="9">
        <f>INDEX('#怪物刷新配置索引'!$F:$F,MATCH(E1444&amp;"-"&amp;F1444,'#怪物刷新配置索引'!$D:$D,0),1)</f>
        <v>4</v>
      </c>
      <c r="V1444" s="4" t="str">
        <f t="shared" si="200"/>
        <v/>
      </c>
      <c r="W1444" s="4"/>
      <c r="X1444" s="4"/>
      <c r="Y1444" s="4"/>
      <c r="Z1444" s="28"/>
      <c r="AA1444" s="77">
        <f>COUNTIF([3]经验升级表!$C:$C,"&lt;="&amp;SUMIFS($AB$4:AB1444,$C$4:C1444,C1444))</f>
        <v>0</v>
      </c>
      <c r="AB1444" s="77">
        <f>IFERROR(INDEX([1]怪物表!$U:$U,MATCH(G1444,[1]怪物表!$A:$A,0),1)*S1444/U1444,0)*AC1444</f>
        <v>0</v>
      </c>
      <c r="AC1444" s="77">
        <f t="shared" si="193"/>
        <v>30</v>
      </c>
      <c r="AD1444" s="77">
        <f>IFERROR(INDEX([1]怪物表!$J:$J,MATCH(G1444,[1]怪物表!$A:$A,0),1),0)*AE1444</f>
        <v>30</v>
      </c>
      <c r="AE1444" s="77">
        <f t="shared" si="194"/>
        <v>30</v>
      </c>
    </row>
    <row r="1445" spans="1:31" x14ac:dyDescent="0.45">
      <c r="A1445" s="4"/>
      <c r="B1445" s="7">
        <v>3993058</v>
      </c>
      <c r="C1445" s="6" t="s">
        <v>216</v>
      </c>
      <c r="D1445" s="4" t="s">
        <v>136</v>
      </c>
      <c r="E1445" s="4">
        <v>20</v>
      </c>
      <c r="F1445" s="4" t="s">
        <v>200</v>
      </c>
      <c r="G1445" s="4">
        <f>IF(I1445="",SUMIFS([1]怪物表!$A:$A,[1]怪物表!$B:$B,C1445,[1]怪物表!$C:$C,D1445),"")</f>
        <v>1399306</v>
      </c>
      <c r="H1445" s="8" t="str">
        <f>IF(G1445="","",INDEX([1]怪物表!$C:$C,MATCH(G1445,[1]怪物表!$A:$A,0)))</f>
        <v>弓兵2</v>
      </c>
      <c r="I1445" s="4"/>
      <c r="J1445" s="4" t="str">
        <f>IF(I1445="","",INDEX([1]怪物阵型表!$B:$B,MATCH(I1445,[1]怪物阵型表!$A:$A,0)))</f>
        <v/>
      </c>
      <c r="K1445" s="4"/>
      <c r="L1445" s="4"/>
      <c r="M1445" s="4"/>
      <c r="N1445" s="4"/>
      <c r="O1445" s="4" t="str">
        <f>IF(N1445="","",INDEX([2]物品表!$B:$B,MATCH(N1445,[2]物品表!$A:$A,0)))</f>
        <v/>
      </c>
      <c r="P1445" s="4"/>
      <c r="Q1445" s="7" t="s">
        <v>31</v>
      </c>
      <c r="R1445" s="7" t="s">
        <v>29</v>
      </c>
      <c r="S1445" s="9">
        <f>INDEX('#怪物刷新配置索引'!$E:$E,MATCH(E1445&amp;"-"&amp;F1445,'#怪物刷新配置索引'!$D:$D,0),1)</f>
        <v>4</v>
      </c>
      <c r="T1445" s="4"/>
      <c r="U1445" s="9">
        <f>INDEX('#怪物刷新配置索引'!$F:$F,MATCH(E1445&amp;"-"&amp;F1445,'#怪物刷新配置索引'!$D:$D,0),1)</f>
        <v>6</v>
      </c>
      <c r="V1445" s="4" t="str">
        <f t="shared" si="200"/>
        <v/>
      </c>
      <c r="W1445" s="4"/>
      <c r="X1445" s="4"/>
      <c r="Y1445" s="4"/>
      <c r="Z1445" s="28"/>
      <c r="AA1445" s="77">
        <f>COUNTIF([3]经验升级表!$C:$C,"&lt;="&amp;SUMIFS($AB$4:AB1445,$C$4:C1445,C1445))</f>
        <v>0</v>
      </c>
      <c r="AB1445" s="77">
        <f>IFERROR(INDEX([1]怪物表!$U:$U,MATCH(G1445,[1]怪物表!$A:$A,0),1)*S1445/U1445,0)*AC1445</f>
        <v>0</v>
      </c>
      <c r="AC1445" s="77">
        <f t="shared" si="193"/>
        <v>30</v>
      </c>
      <c r="AD1445" s="77">
        <f>IFERROR(INDEX([1]怪物表!$J:$J,MATCH(G1445,[1]怪物表!$A:$A,0),1),0)*AE1445</f>
        <v>20</v>
      </c>
      <c r="AE1445" s="77">
        <f t="shared" si="194"/>
        <v>20</v>
      </c>
    </row>
    <row r="1446" spans="1:31" x14ac:dyDescent="0.45">
      <c r="A1446" s="4"/>
      <c r="B1446" s="7">
        <v>3993059</v>
      </c>
      <c r="C1446" s="6" t="s">
        <v>216</v>
      </c>
      <c r="D1446" s="4" t="s">
        <v>124</v>
      </c>
      <c r="E1446" s="7">
        <v>60</v>
      </c>
      <c r="F1446" s="4" t="s">
        <v>201</v>
      </c>
      <c r="G1446" s="4">
        <f>IF(I1446="",SUMIFS([1]怪物表!$A:$A,[1]怪物表!$B:$B,C1446,[1]怪物表!$C:$C,D1446),"")</f>
        <v>1399303</v>
      </c>
      <c r="H1446" s="8" t="str">
        <f>IF(G1446="","",INDEX([1]怪物表!$C:$C,MATCH(G1446,[1]怪物表!$A:$A,0)))</f>
        <v>鹰</v>
      </c>
      <c r="I1446" s="4"/>
      <c r="J1446" s="4" t="str">
        <f>IF(I1446="","",INDEX([1]怪物阵型表!$B:$B,MATCH(I1446,[1]怪物阵型表!$A:$A,0)))</f>
        <v/>
      </c>
      <c r="K1446" s="4"/>
      <c r="L1446" s="4"/>
      <c r="M1446" s="4"/>
      <c r="N1446" s="4"/>
      <c r="O1446" s="4" t="str">
        <f>IF(N1446="","",INDEX([2]物品表!$B:$B,MATCH(N1446,[2]物品表!$A:$A,0)))</f>
        <v/>
      </c>
      <c r="P1446" s="4"/>
      <c r="Q1446" s="7" t="s">
        <v>31</v>
      </c>
      <c r="R1446" s="7" t="s">
        <v>29</v>
      </c>
      <c r="S1446" s="9">
        <f>INDEX('#怪物刷新配置索引'!$E:$E,MATCH(E1446&amp;"-"&amp;F1446,'#怪物刷新配置索引'!$D:$D,0),1)</f>
        <v>4</v>
      </c>
      <c r="T1446" s="4"/>
      <c r="U1446" s="9">
        <f>INDEX('#怪物刷新配置索引'!$F:$F,MATCH(E1446&amp;"-"&amp;F1446,'#怪物刷新配置索引'!$D:$D,0),1)</f>
        <v>2</v>
      </c>
      <c r="V1446" s="4" t="str">
        <f t="shared" si="200"/>
        <v/>
      </c>
      <c r="W1446" s="4"/>
      <c r="X1446" s="4"/>
      <c r="Y1446" s="4"/>
      <c r="Z1446" s="28"/>
      <c r="AA1446" s="77">
        <f>COUNTIF([3]经验升级表!$C:$C,"&lt;="&amp;SUMIFS($AB$4:AB1446,$C$4:C1446,C1446))</f>
        <v>0</v>
      </c>
      <c r="AB1446" s="77">
        <f>IFERROR(INDEX([1]怪物表!$U:$U,MATCH(G1446,[1]怪物表!$A:$A,0),1)*S1446/U1446,0)*AC1446</f>
        <v>0</v>
      </c>
      <c r="AC1446" s="77">
        <f t="shared" si="193"/>
        <v>30</v>
      </c>
      <c r="AD1446" s="77">
        <f>IFERROR(INDEX([1]怪物表!$J:$J,MATCH(G1446,[1]怪物表!$A:$A,0),1),0)*AE1446</f>
        <v>60</v>
      </c>
      <c r="AE1446" s="77">
        <f t="shared" si="194"/>
        <v>60</v>
      </c>
    </row>
    <row r="1447" spans="1:31" x14ac:dyDescent="0.45">
      <c r="A1447" s="4"/>
      <c r="B1447" s="7">
        <v>3993060</v>
      </c>
      <c r="C1447" s="6" t="s">
        <v>216</v>
      </c>
      <c r="D1447" s="4" t="s">
        <v>124</v>
      </c>
      <c r="E1447" s="7">
        <v>60</v>
      </c>
      <c r="F1447" s="4" t="s">
        <v>201</v>
      </c>
      <c r="G1447" s="4">
        <f>IF(I1447="",SUMIFS([1]怪物表!$A:$A,[1]怪物表!$B:$B,C1447,[1]怪物表!$C:$C,D1447),"")</f>
        <v>1399303</v>
      </c>
      <c r="H1447" s="8" t="str">
        <f>IF(G1447="","",INDEX([1]怪物表!$C:$C,MATCH(G1447,[1]怪物表!$A:$A,0)))</f>
        <v>鹰</v>
      </c>
      <c r="I1447" s="4"/>
      <c r="J1447" s="4" t="str">
        <f>IF(I1447="","",INDEX([1]怪物阵型表!$B:$B,MATCH(I1447,[1]怪物阵型表!$A:$A,0)))</f>
        <v/>
      </c>
      <c r="K1447" s="4"/>
      <c r="L1447" s="4"/>
      <c r="M1447" s="4"/>
      <c r="N1447" s="4"/>
      <c r="O1447" s="4" t="str">
        <f>IF(N1447="","",INDEX([2]物品表!$B:$B,MATCH(N1447,[2]物品表!$A:$A,0)))</f>
        <v/>
      </c>
      <c r="P1447" s="4"/>
      <c r="Q1447" s="7" t="s">
        <v>31</v>
      </c>
      <c r="R1447" s="7" t="s">
        <v>29</v>
      </c>
      <c r="S1447" s="9">
        <f>INDEX('#怪物刷新配置索引'!$E:$E,MATCH(E1447&amp;"-"&amp;F1447,'#怪物刷新配置索引'!$D:$D,0),1)</f>
        <v>4</v>
      </c>
      <c r="T1447" s="4"/>
      <c r="U1447" s="9">
        <f>INDEX('#怪物刷新配置索引'!$F:$F,MATCH(E1447&amp;"-"&amp;F1447,'#怪物刷新配置索引'!$D:$D,0),1)</f>
        <v>2</v>
      </c>
      <c r="V1447" s="4" t="str">
        <f t="shared" si="200"/>
        <v/>
      </c>
      <c r="W1447" s="4"/>
      <c r="X1447" s="4"/>
      <c r="Y1447" s="4"/>
      <c r="Z1447" s="28"/>
      <c r="AA1447" s="77">
        <f>COUNTIF([3]经验升级表!$C:$C,"&lt;="&amp;SUMIFS($AB$4:AB1447,$C$4:C1447,C1447))</f>
        <v>0</v>
      </c>
      <c r="AB1447" s="77">
        <f>IFERROR(INDEX([1]怪物表!$U:$U,MATCH(G1447,[1]怪物表!$A:$A,0),1)*S1447/U1447,0)*AC1447</f>
        <v>0</v>
      </c>
      <c r="AC1447" s="77">
        <f t="shared" si="193"/>
        <v>30</v>
      </c>
      <c r="AD1447" s="77">
        <f>IFERROR(INDEX([1]怪物表!$J:$J,MATCH(G1447,[1]怪物表!$A:$A,0),1),0)*AE1447</f>
        <v>60</v>
      </c>
      <c r="AE1447" s="77">
        <f t="shared" si="194"/>
        <v>60</v>
      </c>
    </row>
    <row r="1448" spans="1:31" x14ac:dyDescent="0.45">
      <c r="A1448" s="4"/>
      <c r="B1448" s="7">
        <v>3993061</v>
      </c>
      <c r="C1448" s="6" t="s">
        <v>216</v>
      </c>
      <c r="D1448" s="4" t="s">
        <v>124</v>
      </c>
      <c r="E1448" s="7">
        <v>60</v>
      </c>
      <c r="F1448" s="4" t="s">
        <v>201</v>
      </c>
      <c r="G1448" s="4">
        <f>IF(I1448="",SUMIFS([1]怪物表!$A:$A,[1]怪物表!$B:$B,C1448,[1]怪物表!$C:$C,D1448),"")</f>
        <v>1399303</v>
      </c>
      <c r="H1448" s="8" t="str">
        <f>IF(G1448="","",INDEX([1]怪物表!$C:$C,MATCH(G1448,[1]怪物表!$A:$A,0)))</f>
        <v>鹰</v>
      </c>
      <c r="I1448" s="4"/>
      <c r="J1448" s="4" t="str">
        <f>IF(I1448="","",INDEX([1]怪物阵型表!$B:$B,MATCH(I1448,[1]怪物阵型表!$A:$A,0)))</f>
        <v/>
      </c>
      <c r="K1448" s="4"/>
      <c r="L1448" s="4"/>
      <c r="M1448" s="4"/>
      <c r="N1448" s="4"/>
      <c r="O1448" s="4" t="str">
        <f>IF(N1448="","",INDEX([2]物品表!$B:$B,MATCH(N1448,[2]物品表!$A:$A,0)))</f>
        <v/>
      </c>
      <c r="P1448" s="4"/>
      <c r="Q1448" s="7" t="s">
        <v>31</v>
      </c>
      <c r="R1448" s="7" t="s">
        <v>29</v>
      </c>
      <c r="S1448" s="9">
        <f>INDEX('#怪物刷新配置索引'!$E:$E,MATCH(E1448&amp;"-"&amp;F1448,'#怪物刷新配置索引'!$D:$D,0),1)</f>
        <v>4</v>
      </c>
      <c r="T1448" s="4"/>
      <c r="U1448" s="9">
        <f>INDEX('#怪物刷新配置索引'!$F:$F,MATCH(E1448&amp;"-"&amp;F1448,'#怪物刷新配置索引'!$D:$D,0),1)</f>
        <v>2</v>
      </c>
      <c r="V1448" s="4" t="str">
        <f t="shared" si="200"/>
        <v/>
      </c>
      <c r="W1448" s="4"/>
      <c r="X1448" s="4"/>
      <c r="Y1448" s="4"/>
      <c r="Z1448" s="28"/>
      <c r="AA1448" s="77">
        <f>COUNTIF([3]经验升级表!$C:$C,"&lt;="&amp;SUMIFS($AB$4:AB1448,$C$4:C1448,C1448))</f>
        <v>0</v>
      </c>
      <c r="AB1448" s="77">
        <f>IFERROR(INDEX([1]怪物表!$U:$U,MATCH(G1448,[1]怪物表!$A:$A,0),1)*S1448/U1448,0)*AC1448</f>
        <v>0</v>
      </c>
      <c r="AC1448" s="77">
        <f t="shared" si="193"/>
        <v>30</v>
      </c>
      <c r="AD1448" s="77">
        <f>IFERROR(INDEX([1]怪物表!$J:$J,MATCH(G1448,[1]怪物表!$A:$A,0),1),0)*AE1448</f>
        <v>60</v>
      </c>
      <c r="AE1448" s="77">
        <f t="shared" si="194"/>
        <v>60</v>
      </c>
    </row>
    <row r="1449" spans="1:31" s="46" customFormat="1" x14ac:dyDescent="0.45">
      <c r="A1449" s="20"/>
      <c r="B1449" s="21">
        <v>3993062</v>
      </c>
      <c r="C1449" s="22" t="s">
        <v>216</v>
      </c>
      <c r="D1449" s="20" t="s">
        <v>139</v>
      </c>
      <c r="E1449" s="21"/>
      <c r="F1449" s="20">
        <v>420</v>
      </c>
      <c r="G1449" s="20">
        <f>IF(I1449="",SUMIFS([1]怪物表!$A:$A,[1]怪物表!$B:$B,C1449,[1]怪物表!$C:$C,D1449),"")</f>
        <v>1399310</v>
      </c>
      <c r="H1449" s="23" t="str">
        <f>IF(G1449="","",INDEX([1]怪物表!$C:$C,MATCH(G1449,[1]怪物表!$A:$A,0)))</f>
        <v>斗兽场监管员</v>
      </c>
      <c r="I1449" s="20" t="s">
        <v>54</v>
      </c>
      <c r="J1449" s="20" t="str">
        <f>IF(I1449="","",INDEX([1]怪物阵型表!$B:$B,MATCH(I1449,[1]怪物阵型表!$A:$A,0)))</f>
        <v/>
      </c>
      <c r="K1449" s="20"/>
      <c r="L1449" s="20"/>
      <c r="M1449" s="20"/>
      <c r="N1449" s="20"/>
      <c r="O1449" s="20" t="str">
        <f>IF(N1449="","",INDEX([2]物品表!$B:$B,MATCH(N1449,[2]物品表!$A:$A,0)))</f>
        <v/>
      </c>
      <c r="P1449" s="20"/>
      <c r="Q1449" s="21" t="s">
        <v>120</v>
      </c>
      <c r="R1449" s="21" t="s">
        <v>29</v>
      </c>
      <c r="S1449" s="24">
        <v>1</v>
      </c>
      <c r="T1449" s="20"/>
      <c r="U1449" s="24">
        <v>0</v>
      </c>
      <c r="V1449" s="20" t="str">
        <f>IF(W1449=1,"TID_Survivor_Notice_Occur_2",IF(W1449=2,"TID_Survivor_Notice_Occur_1",""))</f>
        <v/>
      </c>
      <c r="W1449" s="20"/>
      <c r="X1449" s="20"/>
      <c r="Y1449" s="20"/>
      <c r="Z1449" s="79"/>
      <c r="AA1449" s="79">
        <f>COUNTIF([3]经验升级表!$C:$C,"&lt;="&amp;SUMIFS($AB$4:AB1449,$C$4:C1449,C1449))</f>
        <v>0</v>
      </c>
      <c r="AB1449" s="79">
        <f>IFERROR(INDEX([1]怪物表!$U:$U,MATCH(G1449,[1]怪物表!$A:$A,0),1)*S1449/U1449,0)*AC1449</f>
        <v>0</v>
      </c>
      <c r="AC1449" s="79">
        <f>IFERROR(INDEX(_xlfn.TEXTSPLIT(F1449,"-"),1,2)-INDEX(_xlfn.TEXTSPLIT(F1449,"-"),1,1),1)</f>
        <v>1</v>
      </c>
      <c r="AD1449" s="79">
        <f>IFERROR(INDEX([1]怪物表!$J:$J,MATCH(G1449,[1]怪物表!$A:$A,0),1),0)*AE1449</f>
        <v>0</v>
      </c>
      <c r="AE1449" s="79">
        <f>IFERROR(ROUNDUP(AC1449*S1449/U1449,),0)</f>
        <v>0</v>
      </c>
    </row>
    <row r="1450" spans="1:31" x14ac:dyDescent="0.45">
      <c r="A1450" s="4"/>
      <c r="B1450" s="7">
        <v>3993063</v>
      </c>
      <c r="C1450" s="6" t="s">
        <v>216</v>
      </c>
      <c r="D1450" s="4"/>
      <c r="E1450" s="7"/>
      <c r="F1450" s="4">
        <v>420</v>
      </c>
      <c r="G1450" s="4" t="str">
        <f>IF(I1450="",SUMIFS([1]怪物表!$A:$A,[1]怪物表!$B:$B,C1450,[1]怪物表!$C:$C,D1450),"")</f>
        <v/>
      </c>
      <c r="H1450" s="8" t="str">
        <f>IF(G1450="","",INDEX([1]怪物表!$C:$C,MATCH(G1450,[1]怪物表!$A:$A,0)))</f>
        <v/>
      </c>
      <c r="I1450" s="4">
        <v>399303</v>
      </c>
      <c r="J1450" s="4" t="str">
        <f>IF(I1450="","",INDEX([1]怪物阵型表!$B:$B,MATCH(I1450,[1]怪物阵型表!$A:$A,0)))</f>
        <v>直线防御阵型</v>
      </c>
      <c r="K1450" s="4"/>
      <c r="L1450" s="4"/>
      <c r="M1450" s="4"/>
      <c r="N1450" s="4"/>
      <c r="O1450" s="4" t="str">
        <f>IF(N1450="","",INDEX([2]物品表!$B:$B,MATCH(N1450,[2]物品表!$A:$A,0)))</f>
        <v/>
      </c>
      <c r="P1450" s="4"/>
      <c r="Q1450" s="7" t="s">
        <v>109</v>
      </c>
      <c r="R1450" s="7" t="s">
        <v>29</v>
      </c>
      <c r="S1450" s="9">
        <v>1</v>
      </c>
      <c r="T1450" s="4"/>
      <c r="U1450" s="9">
        <v>0</v>
      </c>
      <c r="V1450" s="4" t="str">
        <f t="shared" si="200"/>
        <v>TID_Survivor_Notice_Occur_2</v>
      </c>
      <c r="W1450" s="4">
        <v>1</v>
      </c>
      <c r="X1450" s="4"/>
      <c r="Y1450" s="4"/>
      <c r="Z1450" s="28"/>
      <c r="AA1450" s="77">
        <f>COUNTIF([3]经验升级表!$C:$C,"&lt;="&amp;SUMIFS($AB$4:AB1450,$C$4:C1450,C1450))</f>
        <v>0</v>
      </c>
      <c r="AB1450" s="77">
        <f>IFERROR(INDEX([1]怪物表!$U:$U,MATCH(G1450,[1]怪物表!$A:$A,0),1)*S1450/U1450,0)*AC1450</f>
        <v>0</v>
      </c>
      <c r="AC1450" s="77">
        <f t="shared" si="193"/>
        <v>1</v>
      </c>
      <c r="AD1450" s="77">
        <f>IFERROR(INDEX([1]怪物表!$J:$J,MATCH(G1450,[1]怪物表!$A:$A,0),1),0)*AE1450</f>
        <v>0</v>
      </c>
      <c r="AE1450" s="77">
        <f t="shared" si="194"/>
        <v>0</v>
      </c>
    </row>
    <row r="1451" spans="1:31" x14ac:dyDescent="0.45">
      <c r="A1451" s="4"/>
      <c r="B1451" s="7">
        <v>3993064</v>
      </c>
      <c r="C1451" s="6" t="s">
        <v>216</v>
      </c>
      <c r="D1451" s="4"/>
      <c r="E1451" s="7"/>
      <c r="F1451" s="4">
        <v>420</v>
      </c>
      <c r="G1451" s="4" t="str">
        <f>IF(I1451="",SUMIFS([1]怪物表!$A:$A,[1]怪物表!$B:$B,C1451,[1]怪物表!$C:$C,D1451),"")</f>
        <v/>
      </c>
      <c r="H1451" s="8" t="str">
        <f>IF(G1451="","",INDEX([1]怪物表!$C:$C,MATCH(G1451,[1]怪物表!$A:$A,0)))</f>
        <v/>
      </c>
      <c r="I1451" s="4">
        <v>399304</v>
      </c>
      <c r="J1451" s="4" t="str">
        <f>IF(I1451="","",INDEX([1]怪物阵型表!$B:$B,MATCH(I1451,[1]怪物阵型表!$A:$A,0)))</f>
        <v>直线防御阵型</v>
      </c>
      <c r="K1451" s="4"/>
      <c r="L1451" s="4"/>
      <c r="M1451" s="4"/>
      <c r="N1451" s="4"/>
      <c r="O1451" s="4" t="str">
        <f>IF(N1451="","",INDEX([2]物品表!$B:$B,MATCH(N1451,[2]物品表!$A:$A,0)))</f>
        <v/>
      </c>
      <c r="P1451" s="4"/>
      <c r="Q1451" s="7" t="s">
        <v>109</v>
      </c>
      <c r="R1451" s="7" t="s">
        <v>29</v>
      </c>
      <c r="S1451" s="9">
        <v>1</v>
      </c>
      <c r="T1451" s="4"/>
      <c r="U1451" s="9">
        <v>0</v>
      </c>
      <c r="V1451" s="4" t="str">
        <f t="shared" si="200"/>
        <v/>
      </c>
      <c r="W1451" s="4"/>
      <c r="X1451" s="4"/>
      <c r="Y1451" s="4"/>
      <c r="Z1451" s="28"/>
      <c r="AA1451" s="77">
        <f>COUNTIF([3]经验升级表!$C:$C,"&lt;="&amp;SUMIFS($AB$4:AB1451,$C$4:C1451,C1451))</f>
        <v>0</v>
      </c>
      <c r="AB1451" s="77">
        <f>IFERROR(INDEX([1]怪物表!$U:$U,MATCH(G1451,[1]怪物表!$A:$A,0),1)*S1451/U1451,0)*AC1451</f>
        <v>0</v>
      </c>
      <c r="AC1451" s="77">
        <f t="shared" si="193"/>
        <v>1</v>
      </c>
      <c r="AD1451" s="77">
        <f>IFERROR(INDEX([1]怪物表!$J:$J,MATCH(G1451,[1]怪物表!$A:$A,0),1),0)*AE1451</f>
        <v>0</v>
      </c>
      <c r="AE1451" s="77">
        <f t="shared" si="194"/>
        <v>0</v>
      </c>
    </row>
    <row r="1452" spans="1:31" x14ac:dyDescent="0.45">
      <c r="A1452" s="4"/>
      <c r="B1452" s="7">
        <v>3993065</v>
      </c>
      <c r="C1452" s="6" t="s">
        <v>216</v>
      </c>
      <c r="D1452" s="4"/>
      <c r="E1452" s="7"/>
      <c r="F1452" s="4">
        <v>420</v>
      </c>
      <c r="G1452" s="4"/>
      <c r="H1452" s="8"/>
      <c r="I1452" s="4"/>
      <c r="J1452" s="4" t="str">
        <f>IF(I1452="","",INDEX([1]怪物阵型表!$B:$B,MATCH(I1452,[1]怪物阵型表!$A:$A,0)))</f>
        <v/>
      </c>
      <c r="K1452" s="4">
        <v>399311</v>
      </c>
      <c r="L1452" s="25" t="str" cm="1">
        <f t="array" ref="L1452">INDEX(怪物链表!A:C,MATCH(怪物刷新表!K1452&amp;C1452,怪物链表!A:A&amp;怪物链表!C:C,),2)</f>
        <v>平滑_中级_100</v>
      </c>
      <c r="M1452" s="4" t="str" cm="1">
        <f t="array" ref="M1452">INDEX(怪物链表!A:D,MATCH(怪物刷新表!L1452&amp;K1452,怪物链表!B:B&amp;怪物链表!A:A,),4)</f>
        <v>420-450</v>
      </c>
      <c r="N1452" s="4"/>
      <c r="O1452" s="4" t="str">
        <f>IF(N1452="","",INDEX([2]物品表!$B:$B,MATCH(N1452,[2]物品表!$A:$A,0)))</f>
        <v/>
      </c>
      <c r="P1452" s="4"/>
      <c r="Q1452" s="7" t="s">
        <v>120</v>
      </c>
      <c r="R1452" s="7" t="s">
        <v>29</v>
      </c>
      <c r="S1452" s="9">
        <v>1</v>
      </c>
      <c r="T1452" s="4"/>
      <c r="U1452" s="9">
        <v>0</v>
      </c>
      <c r="V1452" s="4" t="str">
        <f t="shared" si="200"/>
        <v/>
      </c>
      <c r="W1452" s="4"/>
      <c r="X1452" s="4"/>
      <c r="Y1452" s="4"/>
      <c r="Z1452" s="28"/>
      <c r="AA1452" s="77">
        <f>COUNTIF([3]经验升级表!$C:$C,"&lt;="&amp;SUMIFS($AB$4:AB1452,$C$4:C1452,C1452))</f>
        <v>0</v>
      </c>
      <c r="AB1452" s="77">
        <f>IFERROR(INDEX([1]怪物表!$U:$U,MATCH(G1452,[1]怪物表!$A:$A,0),1)*S1452/U1452,0)*AC1452</f>
        <v>0</v>
      </c>
      <c r="AC1452" s="77">
        <f t="shared" si="193"/>
        <v>1</v>
      </c>
      <c r="AD1452" s="77">
        <f>IFERROR(INDEX([1]怪物表!$J:$J,MATCH(G1452,[1]怪物表!$A:$A,0),1),0)*AE1452</f>
        <v>0</v>
      </c>
      <c r="AE1452" s="77">
        <f t="shared" si="194"/>
        <v>0</v>
      </c>
    </row>
    <row r="1453" spans="1:31" x14ac:dyDescent="0.45">
      <c r="A1453" s="4"/>
      <c r="B1453" s="7">
        <v>3993066</v>
      </c>
      <c r="C1453" s="6" t="s">
        <v>216</v>
      </c>
      <c r="D1453" s="4"/>
      <c r="E1453" s="7"/>
      <c r="F1453" s="4">
        <v>420</v>
      </c>
      <c r="G1453" s="4"/>
      <c r="H1453" s="8"/>
      <c r="I1453" s="4"/>
      <c r="J1453" s="4" t="str">
        <f>IF(I1453="","",INDEX([1]怪物阵型表!$B:$B,MATCH(I1453,[1]怪物阵型表!$A:$A,0)))</f>
        <v/>
      </c>
      <c r="K1453" s="4">
        <v>399312</v>
      </c>
      <c r="L1453" s="25" t="str" cm="1">
        <f t="array" ref="L1453">INDEX(怪物链表!A:C,MATCH(怪物刷新表!K1453&amp;C1453,怪物链表!A:A&amp;怪物链表!C:C,),2)</f>
        <v>平滑_高级_50</v>
      </c>
      <c r="M1453" s="4" t="str" cm="1">
        <f t="array" ref="M1453">INDEX(怪物链表!A:D,MATCH(怪物刷新表!L1453&amp;K1453,怪物链表!B:B&amp;怪物链表!A:A,),4)</f>
        <v>420-450</v>
      </c>
      <c r="N1453" s="4"/>
      <c r="O1453" s="4" t="str">
        <f>IF(N1453="","",INDEX([2]物品表!$B:$B,MATCH(N1453,[2]物品表!$A:$A,0)))</f>
        <v/>
      </c>
      <c r="P1453" s="4"/>
      <c r="Q1453" s="7" t="s">
        <v>120</v>
      </c>
      <c r="R1453" s="7" t="s">
        <v>29</v>
      </c>
      <c r="S1453" s="9">
        <v>1</v>
      </c>
      <c r="T1453" s="4"/>
      <c r="U1453" s="9">
        <v>0</v>
      </c>
      <c r="V1453" s="4" t="str">
        <f t="shared" si="200"/>
        <v/>
      </c>
      <c r="W1453" s="4"/>
      <c r="X1453" s="4"/>
      <c r="Y1453" s="4"/>
      <c r="Z1453" s="28"/>
      <c r="AA1453" s="77">
        <f>COUNTIF([3]经验升级表!$C:$C,"&lt;="&amp;SUMIFS($AB$4:AB1453,$C$4:C1453,C1453))</f>
        <v>0</v>
      </c>
      <c r="AB1453" s="77">
        <f>IFERROR(INDEX([1]怪物表!$U:$U,MATCH(G1453,[1]怪物表!$A:$A,0),1)*S1453/U1453,0)*AC1453</f>
        <v>0</v>
      </c>
      <c r="AC1453" s="77">
        <f t="shared" si="193"/>
        <v>1</v>
      </c>
      <c r="AD1453" s="77">
        <f>IFERROR(INDEX([1]怪物表!$J:$J,MATCH(G1453,[1]怪物表!$A:$A,0),1),0)*AE1453</f>
        <v>0</v>
      </c>
      <c r="AE1453" s="77">
        <f t="shared" si="194"/>
        <v>0</v>
      </c>
    </row>
    <row r="1454" spans="1:31" x14ac:dyDescent="0.45">
      <c r="A1454" s="4"/>
      <c r="B1454" s="7">
        <v>3993067</v>
      </c>
      <c r="C1454" s="6" t="s">
        <v>216</v>
      </c>
      <c r="D1454" s="4" t="s">
        <v>137</v>
      </c>
      <c r="E1454" s="7">
        <v>60</v>
      </c>
      <c r="F1454" s="4" t="s">
        <v>202</v>
      </c>
      <c r="G1454" s="4">
        <f>IF(I1454="",SUMIFS([1]怪物表!$A:$A,[1]怪物表!$B:$B,C1454,[1]怪物表!$C:$C,D1454),"")</f>
        <v>1399307</v>
      </c>
      <c r="H1454" s="8" t="str">
        <f>IF(G1454="","",INDEX([1]怪物表!$C:$C,MATCH(G1454,[1]怪物表!$A:$A,0)))</f>
        <v>鳄鱼</v>
      </c>
      <c r="I1454" s="4"/>
      <c r="J1454" s="4" t="str">
        <f>IF(I1454="","",INDEX([1]怪物阵型表!$B:$B,MATCH(I1454,[1]怪物阵型表!$A:$A,0)))</f>
        <v/>
      </c>
      <c r="K1454" s="4"/>
      <c r="L1454" s="4"/>
      <c r="M1454" s="4"/>
      <c r="N1454" s="4"/>
      <c r="O1454" s="4" t="str">
        <f>IF(N1454="","",INDEX([2]物品表!$B:$B,MATCH(N1454,[2]物品表!$A:$A,0)))</f>
        <v/>
      </c>
      <c r="P1454" s="4"/>
      <c r="Q1454" s="7" t="s">
        <v>31</v>
      </c>
      <c r="R1454" s="7" t="s">
        <v>29</v>
      </c>
      <c r="S1454" s="9">
        <f>INDEX('#怪物刷新配置索引'!$E:$E,MATCH(E1454&amp;"-"&amp;F1454,'#怪物刷新配置索引'!$D:$D,0),1)</f>
        <v>4</v>
      </c>
      <c r="T1454" s="4"/>
      <c r="U1454" s="9">
        <f>INDEX('#怪物刷新配置索引'!$F:$F,MATCH(E1454&amp;"-"&amp;F1454,'#怪物刷新配置索引'!$D:$D,0),1)</f>
        <v>2</v>
      </c>
      <c r="V1454" s="4" t="str">
        <f t="shared" si="200"/>
        <v/>
      </c>
      <c r="W1454" s="4"/>
      <c r="X1454" s="4"/>
      <c r="Y1454" s="4"/>
      <c r="Z1454" s="28"/>
      <c r="AA1454" s="77">
        <f>COUNTIF([3]经验升级表!$C:$C,"&lt;="&amp;SUMIFS($AB$4:AB1454,$C$4:C1454,C1454))</f>
        <v>0</v>
      </c>
      <c r="AB1454" s="77">
        <f>IFERROR(INDEX([1]怪物表!$U:$U,MATCH(G1454,[1]怪物表!$A:$A,0),1)*S1454/U1454,0)*AC1454</f>
        <v>0</v>
      </c>
      <c r="AC1454" s="77">
        <f t="shared" si="193"/>
        <v>30</v>
      </c>
      <c r="AD1454" s="77">
        <f>IFERROR(INDEX([1]怪物表!$J:$J,MATCH(G1454,[1]怪物表!$A:$A,0),1),0)*AE1454</f>
        <v>60</v>
      </c>
      <c r="AE1454" s="77">
        <f t="shared" si="194"/>
        <v>60</v>
      </c>
    </row>
    <row r="1455" spans="1:31" x14ac:dyDescent="0.45">
      <c r="A1455" s="4"/>
      <c r="B1455" s="7">
        <v>3993068</v>
      </c>
      <c r="C1455" s="6" t="s">
        <v>216</v>
      </c>
      <c r="D1455" s="4" t="s">
        <v>137</v>
      </c>
      <c r="E1455" s="7">
        <v>60</v>
      </c>
      <c r="F1455" s="4" t="s">
        <v>202</v>
      </c>
      <c r="G1455" s="4">
        <f>IF(I1455="",SUMIFS([1]怪物表!$A:$A,[1]怪物表!$B:$B,C1455,[1]怪物表!$C:$C,D1455),"")</f>
        <v>1399307</v>
      </c>
      <c r="H1455" s="8" t="str">
        <f>IF(G1455="","",INDEX([1]怪物表!$C:$C,MATCH(G1455,[1]怪物表!$A:$A,0)))</f>
        <v>鳄鱼</v>
      </c>
      <c r="I1455" s="4"/>
      <c r="J1455" s="4" t="str">
        <f>IF(I1455="","",INDEX([1]怪物阵型表!$B:$B,MATCH(I1455,[1]怪物阵型表!$A:$A,0)))</f>
        <v/>
      </c>
      <c r="K1455" s="4"/>
      <c r="L1455" s="4"/>
      <c r="M1455" s="4"/>
      <c r="N1455" s="4"/>
      <c r="O1455" s="4" t="str">
        <f>IF(N1455="","",INDEX([2]物品表!$B:$B,MATCH(N1455,[2]物品表!$A:$A,0)))</f>
        <v/>
      </c>
      <c r="P1455" s="4"/>
      <c r="Q1455" s="7" t="s">
        <v>31</v>
      </c>
      <c r="R1455" s="7" t="s">
        <v>29</v>
      </c>
      <c r="S1455" s="9">
        <f>INDEX('#怪物刷新配置索引'!$E:$E,MATCH(E1455&amp;"-"&amp;F1455,'#怪物刷新配置索引'!$D:$D,0),1)</f>
        <v>4</v>
      </c>
      <c r="T1455" s="4"/>
      <c r="U1455" s="9">
        <f>INDEX('#怪物刷新配置索引'!$F:$F,MATCH(E1455&amp;"-"&amp;F1455,'#怪物刷新配置索引'!$D:$D,0),1)</f>
        <v>2</v>
      </c>
      <c r="V1455" s="4" t="str">
        <f t="shared" si="200"/>
        <v/>
      </c>
      <c r="W1455" s="4"/>
      <c r="X1455" s="4"/>
      <c r="Y1455" s="4"/>
      <c r="Z1455" s="28"/>
      <c r="AA1455" s="77">
        <f>COUNTIF([3]经验升级表!$C:$C,"&lt;="&amp;SUMIFS($AB$4:AB1455,$C$4:C1455,C1455))</f>
        <v>0</v>
      </c>
      <c r="AB1455" s="77">
        <f>IFERROR(INDEX([1]怪物表!$U:$U,MATCH(G1455,[1]怪物表!$A:$A,0),1)*S1455/U1455,0)*AC1455</f>
        <v>0</v>
      </c>
      <c r="AC1455" s="77">
        <f t="shared" si="193"/>
        <v>30</v>
      </c>
      <c r="AD1455" s="77">
        <f>IFERROR(INDEX([1]怪物表!$J:$J,MATCH(G1455,[1]怪物表!$A:$A,0),1),0)*AE1455</f>
        <v>60</v>
      </c>
      <c r="AE1455" s="77">
        <f t="shared" si="194"/>
        <v>60</v>
      </c>
    </row>
    <row r="1456" spans="1:31" x14ac:dyDescent="0.45">
      <c r="A1456" s="4"/>
      <c r="B1456" s="7">
        <v>3993069</v>
      </c>
      <c r="C1456" s="6" t="s">
        <v>216</v>
      </c>
      <c r="D1456" s="4" t="s">
        <v>123</v>
      </c>
      <c r="E1456" s="4">
        <v>20</v>
      </c>
      <c r="F1456" s="4" t="s">
        <v>202</v>
      </c>
      <c r="G1456" s="4">
        <f>IF(I1456="",SUMIFS([1]怪物表!$A:$A,[1]怪物表!$B:$B,C1456,[1]怪物表!$C:$C,D1456),"")</f>
        <v>1399305</v>
      </c>
      <c r="H1456" s="8" t="str">
        <f>IF(G1456="","",INDEX([1]怪物表!$C:$C,MATCH(G1456,[1]怪物表!$A:$A,0)))</f>
        <v>弓兵1</v>
      </c>
      <c r="I1456" s="4"/>
      <c r="J1456" s="4" t="str">
        <f>IF(I1456="","",INDEX([1]怪物阵型表!$B:$B,MATCH(I1456,[1]怪物阵型表!$A:$A,0)))</f>
        <v/>
      </c>
      <c r="K1456" s="4"/>
      <c r="L1456" s="4"/>
      <c r="M1456" s="4"/>
      <c r="N1456" s="4"/>
      <c r="O1456" s="4" t="str">
        <f>IF(N1456="","",INDEX([2]物品表!$B:$B,MATCH(N1456,[2]物品表!$A:$A,0)))</f>
        <v/>
      </c>
      <c r="P1456" s="4"/>
      <c r="Q1456" s="7" t="s">
        <v>31</v>
      </c>
      <c r="R1456" s="7" t="s">
        <v>29</v>
      </c>
      <c r="S1456" s="9">
        <f>INDEX('#怪物刷新配置索引'!$E:$E,MATCH(E1456&amp;"-"&amp;F1456,'#怪物刷新配置索引'!$D:$D,0),1)</f>
        <v>4</v>
      </c>
      <c r="T1456" s="4"/>
      <c r="U1456" s="9">
        <f>INDEX('#怪物刷新配置索引'!$F:$F,MATCH(E1456&amp;"-"&amp;F1456,'#怪物刷新配置索引'!$D:$D,0),1)</f>
        <v>6</v>
      </c>
      <c r="V1456" s="4" t="str">
        <f t="shared" si="200"/>
        <v/>
      </c>
      <c r="W1456" s="4"/>
      <c r="X1456" s="4"/>
      <c r="Y1456" s="4"/>
      <c r="Z1456" s="28"/>
      <c r="AA1456" s="77">
        <f>COUNTIF([3]经验升级表!$C:$C,"&lt;="&amp;SUMIFS($AB$4:AB1456,$C$4:C1456,C1456))</f>
        <v>0</v>
      </c>
      <c r="AB1456" s="77">
        <f>IFERROR(INDEX([1]怪物表!$U:$U,MATCH(G1456,[1]怪物表!$A:$A,0),1)*S1456/U1456,0)*AC1456</f>
        <v>0</v>
      </c>
      <c r="AC1456" s="77">
        <f t="shared" si="193"/>
        <v>30</v>
      </c>
      <c r="AD1456" s="77">
        <f>IFERROR(INDEX([1]怪物表!$J:$J,MATCH(G1456,[1]怪物表!$A:$A,0),1),0)*AE1456</f>
        <v>20</v>
      </c>
      <c r="AE1456" s="77">
        <f t="shared" si="194"/>
        <v>20</v>
      </c>
    </row>
    <row r="1457" spans="1:31" x14ac:dyDescent="0.45">
      <c r="A1457" s="4"/>
      <c r="B1457" s="7">
        <v>3993070</v>
      </c>
      <c r="C1457" s="6" t="s">
        <v>216</v>
      </c>
      <c r="D1457" s="4" t="s">
        <v>122</v>
      </c>
      <c r="E1457" s="4">
        <v>20</v>
      </c>
      <c r="F1457" s="4" t="s">
        <v>203</v>
      </c>
      <c r="G1457" s="4">
        <f>SUMIFS([1]怪物表!$A:$A,[1]怪物表!$B:$B,C1457,[1]怪物表!$C:$C,D1457)</f>
        <v>1399302</v>
      </c>
      <c r="H1457" s="8" t="str">
        <f>IF(G1457="","",INDEX([1]怪物表!$C:$C,MATCH(G1457,[1]怪物表!$A:$A,0)))</f>
        <v>小狼</v>
      </c>
      <c r="I1457" s="4"/>
      <c r="J1457" s="4" t="str">
        <f>IF(I1457="","",INDEX([1]怪物阵型表!$B:$B,MATCH(I1457,[1]怪物阵型表!$A:$A,0)))</f>
        <v/>
      </c>
      <c r="K1457" s="4"/>
      <c r="L1457" s="4"/>
      <c r="M1457" s="4"/>
      <c r="N1457" s="4"/>
      <c r="O1457" s="4" t="str">
        <f>IF(N1457="","",INDEX([2]物品表!$B:$B,MATCH(N1457,[2]物品表!$A:$A,0)))</f>
        <v/>
      </c>
      <c r="P1457" s="4"/>
      <c r="Q1457" s="7" t="s">
        <v>31</v>
      </c>
      <c r="R1457" s="7" t="s">
        <v>29</v>
      </c>
      <c r="S1457" s="9">
        <f>INDEX('#怪物刷新配置索引'!$E:$E,MATCH(E1457&amp;"-"&amp;F1457,'#怪物刷新配置索引'!$D:$D,0),1)</f>
        <v>4</v>
      </c>
      <c r="T1457" s="4"/>
      <c r="U1457" s="9">
        <f>INDEX('#怪物刷新配置索引'!$F:$F,MATCH(E1457&amp;"-"&amp;F1457,'#怪物刷新配置索引'!$D:$D,0),1)</f>
        <v>6</v>
      </c>
      <c r="V1457" s="4" t="str">
        <f t="shared" ref="V1457:V1472" si="201">IF(W1457=1,"TID_Survivor_Notice_Occur_2",IF(W1457=2,"TID_Survivor_Notice_Occur_1",""))</f>
        <v/>
      </c>
      <c r="W1457" s="4"/>
      <c r="X1457" s="4"/>
      <c r="Y1457" s="4"/>
      <c r="Z1457" s="28"/>
      <c r="AA1457" s="77">
        <f>COUNTIF([3]经验升级表!$C:$C,"&lt;="&amp;SUMIFS($AB$4:AB1457,$C$4:C1457,C1457))</f>
        <v>0</v>
      </c>
      <c r="AB1457" s="77">
        <f>IFERROR(INDEX([1]怪物表!$U:$U,MATCH(G1457,[1]怪物表!$A:$A,0),1)*S1457/U1457,0)*AC1457</f>
        <v>0</v>
      </c>
      <c r="AC1457" s="77">
        <f t="shared" ref="AC1457:AC1520" si="202">IFERROR(INDEX(_xlfn.TEXTSPLIT(F1457,"-"),1,2)-INDEX(_xlfn.TEXTSPLIT(F1457,"-"),1,1),1)</f>
        <v>30</v>
      </c>
      <c r="AD1457" s="77">
        <f>IFERROR(INDEX([1]怪物表!$J:$J,MATCH(G1457,[1]怪物表!$A:$A,0),1),0)*AE1457</f>
        <v>20</v>
      </c>
      <c r="AE1457" s="77">
        <f t="shared" ref="AE1457:AE1520" si="203">IFERROR(ROUNDUP(AC1457*S1457/U1457,),0)</f>
        <v>20</v>
      </c>
    </row>
    <row r="1458" spans="1:31" x14ac:dyDescent="0.45">
      <c r="A1458" s="4"/>
      <c r="B1458" s="7">
        <v>3993071</v>
      </c>
      <c r="C1458" s="6" t="s">
        <v>216</v>
      </c>
      <c r="D1458" s="4" t="s">
        <v>122</v>
      </c>
      <c r="E1458" s="4">
        <v>20</v>
      </c>
      <c r="F1458" s="4" t="s">
        <v>203</v>
      </c>
      <c r="G1458" s="4">
        <f>SUMIFS([1]怪物表!$A:$A,[1]怪物表!$B:$B,C1458,[1]怪物表!$C:$C,D1458)</f>
        <v>1399302</v>
      </c>
      <c r="H1458" s="8" t="str">
        <f>IF(G1458="","",INDEX([1]怪物表!$C:$C,MATCH(G1458,[1]怪物表!$A:$A,0)))</f>
        <v>小狼</v>
      </c>
      <c r="I1458" s="4"/>
      <c r="J1458" s="4" t="str">
        <f>IF(I1458="","",INDEX([1]怪物阵型表!$B:$B,MATCH(I1458,[1]怪物阵型表!$A:$A,0)))</f>
        <v/>
      </c>
      <c r="K1458" s="4"/>
      <c r="L1458" s="4"/>
      <c r="M1458" s="4"/>
      <c r="N1458" s="4"/>
      <c r="O1458" s="4" t="str">
        <f>IF(N1458="","",INDEX([2]物品表!$B:$B,MATCH(N1458,[2]物品表!$A:$A,0)))</f>
        <v/>
      </c>
      <c r="P1458" s="4"/>
      <c r="Q1458" s="7" t="s">
        <v>31</v>
      </c>
      <c r="R1458" s="7" t="s">
        <v>29</v>
      </c>
      <c r="S1458" s="9">
        <f>INDEX('#怪物刷新配置索引'!$E:$E,MATCH(E1458&amp;"-"&amp;F1458,'#怪物刷新配置索引'!$D:$D,0),1)</f>
        <v>4</v>
      </c>
      <c r="T1458" s="4"/>
      <c r="U1458" s="9">
        <f>INDEX('#怪物刷新配置索引'!$F:$F,MATCH(E1458&amp;"-"&amp;F1458,'#怪物刷新配置索引'!$D:$D,0),1)</f>
        <v>6</v>
      </c>
      <c r="V1458" s="4" t="str">
        <f t="shared" si="201"/>
        <v/>
      </c>
      <c r="W1458" s="4"/>
      <c r="X1458" s="4"/>
      <c r="Y1458" s="4"/>
      <c r="Z1458" s="28"/>
      <c r="AA1458" s="77">
        <f>COUNTIF([3]经验升级表!$C:$C,"&lt;="&amp;SUMIFS($AB$4:AB1458,$C$4:C1458,C1458))</f>
        <v>0</v>
      </c>
      <c r="AB1458" s="77">
        <f>IFERROR(INDEX([1]怪物表!$U:$U,MATCH(G1458,[1]怪物表!$A:$A,0),1)*S1458/U1458,0)*AC1458</f>
        <v>0</v>
      </c>
      <c r="AC1458" s="77">
        <f t="shared" si="202"/>
        <v>30</v>
      </c>
      <c r="AD1458" s="77">
        <f>IFERROR(INDEX([1]怪物表!$J:$J,MATCH(G1458,[1]怪物表!$A:$A,0),1),0)*AE1458</f>
        <v>20</v>
      </c>
      <c r="AE1458" s="77">
        <f t="shared" si="203"/>
        <v>20</v>
      </c>
    </row>
    <row r="1459" spans="1:31" s="47" customFormat="1" x14ac:dyDescent="0.45">
      <c r="A1459" s="81"/>
      <c r="B1459" s="82">
        <v>3993072</v>
      </c>
      <c r="C1459" s="83" t="s">
        <v>216</v>
      </c>
      <c r="D1459" s="81" t="s">
        <v>132</v>
      </c>
      <c r="E1459" s="82"/>
      <c r="F1459" s="81">
        <v>480</v>
      </c>
      <c r="G1459" s="81">
        <f>IF(I1459="",SUMIFS([1]怪物表!$A:$A,[1]怪物表!$B:$B,C1459,[1]怪物表!$C:$C,D1459),"")</f>
        <v>1399312</v>
      </c>
      <c r="H1459" s="84" t="str">
        <f>IF(G1459="","",INDEX([1]怪物表!$C:$C,MATCH(G1459,[1]怪物表!$A:$A,0)))</f>
        <v>荒漠法师</v>
      </c>
      <c r="I1459" s="81" t="s">
        <v>54</v>
      </c>
      <c r="J1459" s="81" t="str">
        <f>IF(I1459="","",INDEX([1]怪物阵型表!$B:$B,MATCH(I1459,[1]怪物阵型表!$A:$A,0)))</f>
        <v/>
      </c>
      <c r="K1459" s="81"/>
      <c r="L1459" s="81"/>
      <c r="M1459" s="81"/>
      <c r="N1459" s="81"/>
      <c r="O1459" s="81" t="str">
        <f>IF(N1459="","",INDEX([2]物品表!$B:$B,MATCH(N1459,[2]物品表!$A:$A,0)))</f>
        <v/>
      </c>
      <c r="P1459" s="81"/>
      <c r="Q1459" s="82" t="s">
        <v>120</v>
      </c>
      <c r="R1459" s="82" t="s">
        <v>29</v>
      </c>
      <c r="S1459" s="85">
        <v>1</v>
      </c>
      <c r="T1459" s="81"/>
      <c r="U1459" s="85">
        <v>0</v>
      </c>
      <c r="V1459" s="81" t="str">
        <f>IF(W1459=1,"TID_Survivor_Notice_Occur_2",IF(W1459=2,"TID_Survivor_Notice_Occur_1",""))</f>
        <v>TID_Survivor_Notice_Occur_1</v>
      </c>
      <c r="W1459" s="81">
        <v>2</v>
      </c>
      <c r="X1459" s="81"/>
      <c r="Y1459" s="81"/>
      <c r="Z1459" s="86"/>
      <c r="AA1459" s="86">
        <f>COUNTIF([3]经验升级表!$C:$C,"&lt;="&amp;SUMIFS($AB$4:AB1459,$C$4:C1459,C1459))</f>
        <v>0</v>
      </c>
      <c r="AB1459" s="86">
        <f>IFERROR(INDEX([1]怪物表!$U:$U,MATCH(G1459,[1]怪物表!$A:$A,0),1)*S1459/U1459,0)*AC1459</f>
        <v>0</v>
      </c>
      <c r="AC1459" s="86">
        <f t="shared" si="202"/>
        <v>1</v>
      </c>
      <c r="AD1459" s="86">
        <f>IFERROR(INDEX([1]怪物表!$J:$J,MATCH(G1459,[1]怪物表!$A:$A,0),1),0)*AE1459</f>
        <v>0</v>
      </c>
      <c r="AE1459" s="86">
        <f t="shared" si="203"/>
        <v>0</v>
      </c>
    </row>
    <row r="1460" spans="1:31" x14ac:dyDescent="0.45">
      <c r="A1460" s="4"/>
      <c r="B1460" s="7">
        <v>3993073</v>
      </c>
      <c r="C1460" s="6" t="s">
        <v>216</v>
      </c>
      <c r="D1460" s="4" t="s">
        <v>137</v>
      </c>
      <c r="E1460" s="4">
        <v>20</v>
      </c>
      <c r="F1460" s="4" t="s">
        <v>193</v>
      </c>
      <c r="G1460" s="4">
        <f>SUMIFS([1]怪物表!$A:$A,[1]怪物表!$B:$B,C1460,[1]怪物表!$C:$C,D1460)</f>
        <v>1399307</v>
      </c>
      <c r="H1460" s="8" t="str">
        <f>IF(G1460="","",INDEX([1]怪物表!$C:$C,MATCH(G1460,[1]怪物表!$A:$A,0)))</f>
        <v>鳄鱼</v>
      </c>
      <c r="I1460" s="4"/>
      <c r="J1460" s="4" t="str">
        <f>IF(I1460="","",INDEX([1]怪物阵型表!$B:$B,MATCH(I1460,[1]怪物阵型表!$A:$A,0)))</f>
        <v/>
      </c>
      <c r="K1460" s="4"/>
      <c r="L1460" s="4"/>
      <c r="M1460" s="4"/>
      <c r="N1460" s="4"/>
      <c r="O1460" s="4" t="str">
        <f>IF(N1460="","",INDEX([2]物品表!$B:$B,MATCH(N1460,[2]物品表!$A:$A,0)))</f>
        <v/>
      </c>
      <c r="P1460" s="4"/>
      <c r="Q1460" s="7" t="s">
        <v>31</v>
      </c>
      <c r="R1460" s="7" t="s">
        <v>29</v>
      </c>
      <c r="S1460" s="9">
        <f>INDEX('#怪物刷新配置索引'!$E:$E,MATCH(E1460&amp;"-"&amp;F1460,'#怪物刷新配置索引'!$D:$D,0),1)</f>
        <v>4</v>
      </c>
      <c r="T1460" s="4"/>
      <c r="U1460" s="9">
        <f>INDEX('#怪物刷新配置索引'!$F:$F,MATCH(E1460&amp;"-"&amp;F1460,'#怪物刷新配置索引'!$D:$D,0),1)</f>
        <v>6</v>
      </c>
      <c r="V1460" s="4" t="str">
        <f t="shared" si="201"/>
        <v/>
      </c>
      <c r="W1460" s="4"/>
      <c r="X1460" s="7"/>
      <c r="Y1460" s="4"/>
      <c r="Z1460" s="28"/>
      <c r="AA1460" s="77">
        <f>COUNTIF([3]经验升级表!$C:$C,"&lt;="&amp;SUMIFS($AB$4:AB1460,$C$4:C1460,C1460))</f>
        <v>0</v>
      </c>
      <c r="AB1460" s="77">
        <f>IFERROR(INDEX([1]怪物表!$U:$U,MATCH(G1460,[1]怪物表!$A:$A,0),1)*S1460/U1460,0)*AC1460</f>
        <v>0</v>
      </c>
      <c r="AC1460" s="77">
        <f t="shared" si="202"/>
        <v>30</v>
      </c>
      <c r="AD1460" s="77">
        <f>IFERROR(INDEX([1]怪物表!$J:$J,MATCH(G1460,[1]怪物表!$A:$A,0),1),0)*AE1460</f>
        <v>20</v>
      </c>
      <c r="AE1460" s="77">
        <f t="shared" si="203"/>
        <v>20</v>
      </c>
    </row>
    <row r="1461" spans="1:31" x14ac:dyDescent="0.45">
      <c r="A1461" s="4"/>
      <c r="B1461" s="7">
        <v>3993074</v>
      </c>
      <c r="C1461" s="6" t="s">
        <v>216</v>
      </c>
      <c r="D1461" s="4" t="s">
        <v>137</v>
      </c>
      <c r="E1461" s="4">
        <v>20</v>
      </c>
      <c r="F1461" s="4" t="s">
        <v>193</v>
      </c>
      <c r="G1461" s="4">
        <f>SUMIFS([1]怪物表!$A:$A,[1]怪物表!$B:$B,C1461,[1]怪物表!$C:$C,D1461)</f>
        <v>1399307</v>
      </c>
      <c r="H1461" s="8" t="str">
        <f>IF(G1461="","",INDEX([1]怪物表!$C:$C,MATCH(G1461,[1]怪物表!$A:$A,0)))</f>
        <v>鳄鱼</v>
      </c>
      <c r="I1461" s="4"/>
      <c r="J1461" s="4" t="str">
        <f>IF(I1461="","",INDEX([1]怪物阵型表!$B:$B,MATCH(I1461,[1]怪物阵型表!$A:$A,0)))</f>
        <v/>
      </c>
      <c r="K1461" s="4"/>
      <c r="L1461" s="4"/>
      <c r="M1461" s="4"/>
      <c r="N1461" s="4"/>
      <c r="O1461" s="4" t="str">
        <f>IF(N1461="","",INDEX([2]物品表!$B:$B,MATCH(N1461,[2]物品表!$A:$A,0)))</f>
        <v/>
      </c>
      <c r="P1461" s="4"/>
      <c r="Q1461" s="7" t="s">
        <v>31</v>
      </c>
      <c r="R1461" s="7" t="s">
        <v>29</v>
      </c>
      <c r="S1461" s="9">
        <f>INDEX('#怪物刷新配置索引'!$E:$E,MATCH(E1461&amp;"-"&amp;F1461,'#怪物刷新配置索引'!$D:$D,0),1)</f>
        <v>4</v>
      </c>
      <c r="T1461" s="4"/>
      <c r="U1461" s="9">
        <f>INDEX('#怪物刷新配置索引'!$F:$F,MATCH(E1461&amp;"-"&amp;F1461,'#怪物刷新配置索引'!$D:$D,0),1)</f>
        <v>6</v>
      </c>
      <c r="V1461" s="7" t="str">
        <f t="shared" si="201"/>
        <v/>
      </c>
      <c r="W1461" s="4"/>
      <c r="X1461" s="4"/>
      <c r="Y1461" s="4"/>
      <c r="Z1461" s="28"/>
      <c r="AA1461" s="77">
        <f>COUNTIF([3]经验升级表!$C:$C,"&lt;="&amp;SUMIFS($AB$4:AB1461,$C$4:C1461,C1461))</f>
        <v>0</v>
      </c>
      <c r="AB1461" s="77">
        <f>IFERROR(INDEX([1]怪物表!$U:$U,MATCH(G1461,[1]怪物表!$A:$A,0),1)*S1461/U1461,0)*AC1461</f>
        <v>0</v>
      </c>
      <c r="AC1461" s="77">
        <f t="shared" si="202"/>
        <v>30</v>
      </c>
      <c r="AD1461" s="77">
        <f>IFERROR(INDEX([1]怪物表!$J:$J,MATCH(G1461,[1]怪物表!$A:$A,0),1),0)*AE1461</f>
        <v>20</v>
      </c>
      <c r="AE1461" s="77">
        <f t="shared" si="203"/>
        <v>20</v>
      </c>
    </row>
    <row r="1462" spans="1:31" x14ac:dyDescent="0.45">
      <c r="A1462" s="4"/>
      <c r="B1462" s="7">
        <v>3993075</v>
      </c>
      <c r="C1462" s="6" t="s">
        <v>216</v>
      </c>
      <c r="D1462" s="4" t="s">
        <v>137</v>
      </c>
      <c r="E1462" s="4">
        <v>20</v>
      </c>
      <c r="F1462" s="4" t="s">
        <v>193</v>
      </c>
      <c r="G1462" s="4">
        <f>SUMIFS([1]怪物表!$A:$A,[1]怪物表!$B:$B,C1462,[1]怪物表!$C:$C,D1462)</f>
        <v>1399307</v>
      </c>
      <c r="H1462" s="8" t="str">
        <f>IF(G1462="","",INDEX([1]怪物表!$C:$C,MATCH(G1462,[1]怪物表!$A:$A,0)))</f>
        <v>鳄鱼</v>
      </c>
      <c r="I1462" s="4"/>
      <c r="J1462" s="4" t="str">
        <f>IF(I1462="","",INDEX([1]怪物阵型表!$B:$B,MATCH(I1462,[1]怪物阵型表!$A:$A,0)))</f>
        <v/>
      </c>
      <c r="K1462" s="4"/>
      <c r="L1462" s="4"/>
      <c r="M1462" s="4"/>
      <c r="N1462" s="4"/>
      <c r="O1462" s="4" t="str">
        <f>IF(N1462="","",INDEX([2]物品表!$B:$B,MATCH(N1462,[2]物品表!$A:$A,0)))</f>
        <v/>
      </c>
      <c r="P1462" s="4"/>
      <c r="Q1462" s="7" t="s">
        <v>31</v>
      </c>
      <c r="R1462" s="7" t="s">
        <v>29</v>
      </c>
      <c r="S1462" s="9">
        <f>INDEX('#怪物刷新配置索引'!$E:$E,MATCH(E1462&amp;"-"&amp;F1462,'#怪物刷新配置索引'!$D:$D,0),1)</f>
        <v>4</v>
      </c>
      <c r="T1462" s="4"/>
      <c r="U1462" s="9">
        <f>INDEX('#怪物刷新配置索引'!$F:$F,MATCH(E1462&amp;"-"&amp;F1462,'#怪物刷新配置索引'!$D:$D,0),1)</f>
        <v>6</v>
      </c>
      <c r="V1462" s="4" t="str">
        <f t="shared" si="201"/>
        <v/>
      </c>
      <c r="W1462" s="4"/>
      <c r="X1462" s="7"/>
      <c r="Y1462" s="7"/>
      <c r="Z1462" s="28"/>
      <c r="AA1462" s="77">
        <f>COUNTIF([3]经验升级表!$C:$C,"&lt;="&amp;SUMIFS($AB$4:AB1462,$C$4:C1462,C1462))</f>
        <v>0</v>
      </c>
      <c r="AB1462" s="77">
        <f>IFERROR(INDEX([1]怪物表!$U:$U,MATCH(G1462,[1]怪物表!$A:$A,0),1)*S1462/U1462,0)*AC1462</f>
        <v>0</v>
      </c>
      <c r="AC1462" s="77">
        <f t="shared" si="202"/>
        <v>30</v>
      </c>
      <c r="AD1462" s="77">
        <f>IFERROR(INDEX([1]怪物表!$J:$J,MATCH(G1462,[1]怪物表!$A:$A,0),1),0)*AE1462</f>
        <v>20</v>
      </c>
      <c r="AE1462" s="77">
        <f t="shared" si="203"/>
        <v>20</v>
      </c>
    </row>
    <row r="1463" spans="1:31" x14ac:dyDescent="0.45">
      <c r="A1463" s="4"/>
      <c r="B1463" s="7">
        <v>3993076</v>
      </c>
      <c r="C1463" s="6" t="s">
        <v>216</v>
      </c>
      <c r="D1463" s="4" t="s">
        <v>137</v>
      </c>
      <c r="E1463" s="4">
        <v>20</v>
      </c>
      <c r="F1463" s="4" t="s">
        <v>193</v>
      </c>
      <c r="G1463" s="4">
        <f>SUMIFS([1]怪物表!$A:$A,[1]怪物表!$B:$B,C1463,[1]怪物表!$C:$C,D1463)</f>
        <v>1399307</v>
      </c>
      <c r="H1463" s="8" t="str">
        <f>IF(G1463="","",INDEX([1]怪物表!$C:$C,MATCH(G1463,[1]怪物表!$A:$A,0)))</f>
        <v>鳄鱼</v>
      </c>
      <c r="I1463" s="4"/>
      <c r="J1463" s="4" t="str">
        <f>IF(I1463="","",INDEX([1]怪物阵型表!$B:$B,MATCH(I1463,[1]怪物阵型表!$A:$A,0)))</f>
        <v/>
      </c>
      <c r="K1463" s="4"/>
      <c r="L1463" s="4"/>
      <c r="M1463" s="4"/>
      <c r="N1463" s="4"/>
      <c r="O1463" s="4" t="str">
        <f>IF(N1463="","",INDEX([2]物品表!$B:$B,MATCH(N1463,[2]物品表!$A:$A,0)))</f>
        <v/>
      </c>
      <c r="P1463" s="4"/>
      <c r="Q1463" s="7" t="s">
        <v>31</v>
      </c>
      <c r="R1463" s="7" t="s">
        <v>29</v>
      </c>
      <c r="S1463" s="9">
        <f>INDEX('#怪物刷新配置索引'!$E:$E,MATCH(E1463&amp;"-"&amp;F1463,'#怪物刷新配置索引'!$D:$D,0),1)</f>
        <v>4</v>
      </c>
      <c r="T1463" s="4"/>
      <c r="U1463" s="9">
        <f>INDEX('#怪物刷新配置索引'!$F:$F,MATCH(E1463&amp;"-"&amp;F1463,'#怪物刷新配置索引'!$D:$D,0),1)</f>
        <v>6</v>
      </c>
      <c r="V1463" s="4" t="str">
        <f t="shared" si="201"/>
        <v/>
      </c>
      <c r="W1463" s="4"/>
      <c r="X1463" s="7"/>
      <c r="Y1463" s="7"/>
      <c r="Z1463" s="28"/>
      <c r="AA1463" s="77">
        <f>COUNTIF([3]经验升级表!$C:$C,"&lt;="&amp;SUMIFS($AB$4:AB1463,$C$4:C1463,C1463))</f>
        <v>0</v>
      </c>
      <c r="AB1463" s="77">
        <f>IFERROR(INDEX([1]怪物表!$U:$U,MATCH(G1463,[1]怪物表!$A:$A,0),1)*S1463/U1463,0)*AC1463</f>
        <v>0</v>
      </c>
      <c r="AC1463" s="77">
        <f t="shared" si="202"/>
        <v>30</v>
      </c>
      <c r="AD1463" s="77">
        <f>IFERROR(INDEX([1]怪物表!$J:$J,MATCH(G1463,[1]怪物表!$A:$A,0),1),0)*AE1463</f>
        <v>20</v>
      </c>
      <c r="AE1463" s="77">
        <f t="shared" si="203"/>
        <v>20</v>
      </c>
    </row>
    <row r="1464" spans="1:31" x14ac:dyDescent="0.45">
      <c r="A1464" s="4"/>
      <c r="B1464" s="7">
        <v>3993077</v>
      </c>
      <c r="C1464" s="6" t="s">
        <v>216</v>
      </c>
      <c r="D1464" s="4" t="s">
        <v>123</v>
      </c>
      <c r="E1464" s="4">
        <v>20</v>
      </c>
      <c r="F1464" s="4" t="s">
        <v>193</v>
      </c>
      <c r="G1464" s="4">
        <f>SUMIFS([1]怪物表!$A:$A,[1]怪物表!$B:$B,C1464,[1]怪物表!$C:$C,D1464)</f>
        <v>1399305</v>
      </c>
      <c r="H1464" s="8" t="str">
        <f>IF(G1464="","",INDEX([1]怪物表!$C:$C,MATCH(G1464,[1]怪物表!$A:$A,0)))</f>
        <v>弓兵1</v>
      </c>
      <c r="I1464" s="4"/>
      <c r="J1464" s="4" t="str">
        <f>IF(I1464="","",INDEX([1]怪物阵型表!$B:$B,MATCH(I1464,[1]怪物阵型表!$A:$A,0)))</f>
        <v/>
      </c>
      <c r="K1464" s="4"/>
      <c r="L1464" s="4"/>
      <c r="M1464" s="4"/>
      <c r="N1464" s="4"/>
      <c r="O1464" s="4" t="str">
        <f>IF(N1464="","",INDEX([2]物品表!$B:$B,MATCH(N1464,[2]物品表!$A:$A,0)))</f>
        <v/>
      </c>
      <c r="P1464" s="4"/>
      <c r="Q1464" s="7" t="s">
        <v>31</v>
      </c>
      <c r="R1464" s="7" t="s">
        <v>29</v>
      </c>
      <c r="S1464" s="9">
        <f>INDEX('#怪物刷新配置索引'!$E:$E,MATCH(E1464&amp;"-"&amp;F1464,'#怪物刷新配置索引'!$D:$D,0),1)</f>
        <v>4</v>
      </c>
      <c r="T1464" s="4"/>
      <c r="U1464" s="9">
        <f>INDEX('#怪物刷新配置索引'!$F:$F,MATCH(E1464&amp;"-"&amp;F1464,'#怪物刷新配置索引'!$D:$D,0),1)</f>
        <v>6</v>
      </c>
      <c r="V1464" s="4" t="str">
        <f t="shared" si="201"/>
        <v/>
      </c>
      <c r="W1464" s="4"/>
      <c r="X1464" s="4"/>
      <c r="Y1464" s="4"/>
      <c r="Z1464" s="28"/>
      <c r="AA1464" s="77">
        <f>COUNTIF([3]经验升级表!$C:$C,"&lt;="&amp;SUMIFS($AB$4:AB1464,$C$4:C1464,C1464))</f>
        <v>0</v>
      </c>
      <c r="AB1464" s="77">
        <f>IFERROR(INDEX([1]怪物表!$U:$U,MATCH(G1464,[1]怪物表!$A:$A,0),1)*S1464/U1464,0)*AC1464</f>
        <v>0</v>
      </c>
      <c r="AC1464" s="77">
        <f t="shared" si="202"/>
        <v>30</v>
      </c>
      <c r="AD1464" s="77">
        <f>IFERROR(INDEX([1]怪物表!$J:$J,MATCH(G1464,[1]怪物表!$A:$A,0),1),0)*AE1464</f>
        <v>20</v>
      </c>
      <c r="AE1464" s="77">
        <f t="shared" si="203"/>
        <v>20</v>
      </c>
    </row>
    <row r="1465" spans="1:31" x14ac:dyDescent="0.45">
      <c r="A1465" s="4"/>
      <c r="B1465" s="7">
        <v>3993078</v>
      </c>
      <c r="C1465" s="6" t="s">
        <v>216</v>
      </c>
      <c r="D1465" s="4"/>
      <c r="E1465" s="7"/>
      <c r="F1465" s="4">
        <v>510</v>
      </c>
      <c r="G1465" s="4" t="str">
        <f>IF(I1465="",SUMIFS([1]怪物表!$A:$A,[1]怪物表!$B:$B,C1465,[1]怪物表!$C:$C,D1465),"")</f>
        <v/>
      </c>
      <c r="H1465" s="8" t="str">
        <f>IF(G1465="","",INDEX([1]怪物表!$C:$C,MATCH(G1465,[1]怪物表!$A:$A,0)))</f>
        <v/>
      </c>
      <c r="I1465" s="4">
        <v>399301</v>
      </c>
      <c r="J1465" s="4" t="str">
        <f>IF(I1465="","",INDEX([1]怪物阵型表!$B:$B,MATCH(I1465,[1]怪物阵型表!$A:$A,0)))</f>
        <v>直线防御阵型</v>
      </c>
      <c r="K1465" s="4"/>
      <c r="L1465" s="4"/>
      <c r="M1465" s="4"/>
      <c r="N1465" s="4"/>
      <c r="O1465" s="4" t="str">
        <f>IF(N1465="","",INDEX([2]物品表!$B:$B,MATCH(N1465,[2]物品表!$A:$A,0)))</f>
        <v/>
      </c>
      <c r="P1465" s="4"/>
      <c r="Q1465" s="7" t="s">
        <v>109</v>
      </c>
      <c r="R1465" s="7" t="s">
        <v>29</v>
      </c>
      <c r="S1465" s="9">
        <v>1</v>
      </c>
      <c r="T1465" s="4"/>
      <c r="U1465" s="9">
        <v>0</v>
      </c>
      <c r="V1465" s="4" t="str">
        <f t="shared" si="201"/>
        <v>TID_Survivor_Notice_Occur_2</v>
      </c>
      <c r="W1465" s="4">
        <v>1</v>
      </c>
      <c r="X1465" s="4"/>
      <c r="Y1465" s="4"/>
      <c r="Z1465" s="28"/>
      <c r="AA1465" s="77">
        <f>COUNTIF([3]经验升级表!$C:$C,"&lt;="&amp;SUMIFS($AB$4:AB1465,$C$4:C1465,C1465))</f>
        <v>0</v>
      </c>
      <c r="AB1465" s="77">
        <f>IFERROR(INDEX([1]怪物表!$U:$U,MATCH(G1465,[1]怪物表!$A:$A,0),1)*S1465/U1465,0)*AC1465</f>
        <v>0</v>
      </c>
      <c r="AC1465" s="77">
        <f t="shared" si="202"/>
        <v>1</v>
      </c>
      <c r="AD1465" s="77">
        <f>IFERROR(INDEX([1]怪物表!$J:$J,MATCH(G1465,[1]怪物表!$A:$A,0),1),0)*AE1465</f>
        <v>0</v>
      </c>
      <c r="AE1465" s="77">
        <f t="shared" si="203"/>
        <v>0</v>
      </c>
    </row>
    <row r="1466" spans="1:31" x14ac:dyDescent="0.45">
      <c r="A1466" s="4"/>
      <c r="B1466" s="7">
        <v>3993079</v>
      </c>
      <c r="C1466" s="6" t="s">
        <v>216</v>
      </c>
      <c r="D1466" s="4"/>
      <c r="E1466" s="7"/>
      <c r="F1466" s="4">
        <v>510</v>
      </c>
      <c r="G1466" s="4" t="str">
        <f>IF(I1466="",SUMIFS([1]怪物表!$A:$A,[1]怪物表!$B:$B,C1466,[1]怪物表!$C:$C,D1466),"")</f>
        <v/>
      </c>
      <c r="H1466" s="8" t="str">
        <f>IF(G1466="","",INDEX([1]怪物表!$C:$C,MATCH(G1466,[1]怪物表!$A:$A,0)))</f>
        <v/>
      </c>
      <c r="I1466" s="4">
        <v>399302</v>
      </c>
      <c r="J1466" s="4" t="str">
        <f>IF(I1466="","",INDEX([1]怪物阵型表!$B:$B,MATCH(I1466,[1]怪物阵型表!$A:$A,0)))</f>
        <v>直线防御阵型</v>
      </c>
      <c r="K1466" s="4"/>
      <c r="L1466" s="4"/>
      <c r="M1466" s="4"/>
      <c r="N1466" s="4"/>
      <c r="O1466" s="4" t="str">
        <f>IF(N1466="","",INDEX([2]物品表!$B:$B,MATCH(N1466,[2]物品表!$A:$A,0)))</f>
        <v/>
      </c>
      <c r="P1466" s="4"/>
      <c r="Q1466" s="7" t="s">
        <v>109</v>
      </c>
      <c r="R1466" s="7" t="s">
        <v>29</v>
      </c>
      <c r="S1466" s="9">
        <v>1</v>
      </c>
      <c r="T1466" s="4"/>
      <c r="U1466" s="9">
        <v>0</v>
      </c>
      <c r="V1466" s="4" t="str">
        <f t="shared" si="201"/>
        <v/>
      </c>
      <c r="W1466" s="4"/>
      <c r="X1466" s="4"/>
      <c r="Y1466" s="4"/>
      <c r="Z1466" s="28"/>
      <c r="AA1466" s="77">
        <f>COUNTIF([3]经验升级表!$C:$C,"&lt;="&amp;SUMIFS($AB$4:AB1466,$C$4:C1466,C1466))</f>
        <v>0</v>
      </c>
      <c r="AB1466" s="77">
        <f>IFERROR(INDEX([1]怪物表!$U:$U,MATCH(G1466,[1]怪物表!$A:$A,0),1)*S1466/U1466,0)*AC1466</f>
        <v>0</v>
      </c>
      <c r="AC1466" s="77">
        <f t="shared" si="202"/>
        <v>1</v>
      </c>
      <c r="AD1466" s="77">
        <f>IFERROR(INDEX([1]怪物表!$J:$J,MATCH(G1466,[1]怪物表!$A:$A,0),1),0)*AE1466</f>
        <v>0</v>
      </c>
      <c r="AE1466" s="77">
        <f t="shared" si="203"/>
        <v>0</v>
      </c>
    </row>
    <row r="1467" spans="1:31" x14ac:dyDescent="0.45">
      <c r="A1467" s="4"/>
      <c r="B1467" s="7">
        <v>3993080</v>
      </c>
      <c r="C1467" s="6" t="s">
        <v>216</v>
      </c>
      <c r="D1467" s="4"/>
      <c r="E1467" s="7"/>
      <c r="F1467" s="4">
        <v>520</v>
      </c>
      <c r="G1467" s="4" t="str">
        <f>IF(I1467="",SUMIFS([1]怪物表!$A:$A,[1]怪物表!$B:$B,C1467,[1]怪物表!$C:$C,D1467),"")</f>
        <v/>
      </c>
      <c r="H1467" s="8" t="str">
        <f>IF(G1467="","",INDEX([1]怪物表!$C:$C,MATCH(G1467,[1]怪物表!$A:$A,0)))</f>
        <v/>
      </c>
      <c r="I1467" s="4">
        <v>399303</v>
      </c>
      <c r="J1467" s="4" t="str">
        <f>IF(I1467="","",INDEX([1]怪物阵型表!$B:$B,MATCH(I1467,[1]怪物阵型表!$A:$A,0)))</f>
        <v>直线防御阵型</v>
      </c>
      <c r="K1467" s="4"/>
      <c r="L1467" s="4"/>
      <c r="M1467" s="4"/>
      <c r="N1467" s="4"/>
      <c r="O1467" s="4" t="str">
        <f>IF(N1467="","",INDEX([2]物品表!$B:$B,MATCH(N1467,[2]物品表!$A:$A,0)))</f>
        <v/>
      </c>
      <c r="P1467" s="4"/>
      <c r="Q1467" s="7" t="s">
        <v>109</v>
      </c>
      <c r="R1467" s="7" t="s">
        <v>29</v>
      </c>
      <c r="S1467" s="9">
        <v>1</v>
      </c>
      <c r="T1467" s="4"/>
      <c r="U1467" s="9">
        <v>0</v>
      </c>
      <c r="V1467" s="4" t="str">
        <f t="shared" si="201"/>
        <v/>
      </c>
      <c r="W1467" s="4"/>
      <c r="X1467" s="4"/>
      <c r="Y1467" s="4"/>
      <c r="Z1467" s="28"/>
      <c r="AA1467" s="77">
        <f>COUNTIF([3]经验升级表!$C:$C,"&lt;="&amp;SUMIFS($AB$4:AB1467,$C$4:C1467,C1467))</f>
        <v>0</v>
      </c>
      <c r="AB1467" s="77">
        <f>IFERROR(INDEX([1]怪物表!$U:$U,MATCH(G1467,[1]怪物表!$A:$A,0),1)*S1467/U1467,0)*AC1467</f>
        <v>0</v>
      </c>
      <c r="AC1467" s="77">
        <f t="shared" si="202"/>
        <v>1</v>
      </c>
      <c r="AD1467" s="77">
        <f>IFERROR(INDEX([1]怪物表!$J:$J,MATCH(G1467,[1]怪物表!$A:$A,0),1),0)*AE1467</f>
        <v>0</v>
      </c>
      <c r="AE1467" s="77">
        <f t="shared" si="203"/>
        <v>0</v>
      </c>
    </row>
    <row r="1468" spans="1:31" x14ac:dyDescent="0.45">
      <c r="A1468" s="4"/>
      <c r="B1468" s="7">
        <v>3993081</v>
      </c>
      <c r="C1468" s="6" t="s">
        <v>216</v>
      </c>
      <c r="D1468" s="4"/>
      <c r="E1468" s="7"/>
      <c r="F1468" s="4">
        <v>520</v>
      </c>
      <c r="G1468" s="4" t="str">
        <f>IF(I1468="",SUMIFS([1]怪物表!$A:$A,[1]怪物表!$B:$B,C1468,[1]怪物表!$C:$C,D1468),"")</f>
        <v/>
      </c>
      <c r="H1468" s="8" t="str">
        <f>IF(G1468="","",INDEX([1]怪物表!$C:$C,MATCH(G1468,[1]怪物表!$A:$A,0)))</f>
        <v/>
      </c>
      <c r="I1468" s="4">
        <v>399304</v>
      </c>
      <c r="J1468" s="4" t="str">
        <f>IF(I1468="","",INDEX([1]怪物阵型表!$B:$B,MATCH(I1468,[1]怪物阵型表!$A:$A,0)))</f>
        <v>直线防御阵型</v>
      </c>
      <c r="K1468" s="4"/>
      <c r="L1468" s="4"/>
      <c r="M1468" s="4"/>
      <c r="N1468" s="4"/>
      <c r="O1468" s="4" t="str">
        <f>IF(N1468="","",INDEX([2]物品表!$B:$B,MATCH(N1468,[2]物品表!$A:$A,0)))</f>
        <v/>
      </c>
      <c r="P1468" s="4"/>
      <c r="Q1468" s="7" t="s">
        <v>109</v>
      </c>
      <c r="R1468" s="7" t="s">
        <v>29</v>
      </c>
      <c r="S1468" s="9">
        <v>1</v>
      </c>
      <c r="T1468" s="4"/>
      <c r="U1468" s="9">
        <v>0</v>
      </c>
      <c r="V1468" s="4" t="str">
        <f t="shared" si="201"/>
        <v/>
      </c>
      <c r="W1468" s="4"/>
      <c r="X1468" s="4"/>
      <c r="Y1468" s="4"/>
      <c r="Z1468" s="28"/>
      <c r="AA1468" s="77">
        <f>COUNTIF([3]经验升级表!$C:$C,"&lt;="&amp;SUMIFS($AB$4:AB1468,$C$4:C1468,C1468))</f>
        <v>0</v>
      </c>
      <c r="AB1468" s="77">
        <f>IFERROR(INDEX([1]怪物表!$U:$U,MATCH(G1468,[1]怪物表!$A:$A,0),1)*S1468/U1468,0)*AC1468</f>
        <v>0</v>
      </c>
      <c r="AC1468" s="77">
        <f t="shared" si="202"/>
        <v>1</v>
      </c>
      <c r="AD1468" s="77">
        <f>IFERROR(INDEX([1]怪物表!$J:$J,MATCH(G1468,[1]怪物表!$A:$A,0),1),0)*AE1468</f>
        <v>0</v>
      </c>
      <c r="AE1468" s="77">
        <f t="shared" si="203"/>
        <v>0</v>
      </c>
    </row>
    <row r="1469" spans="1:31" x14ac:dyDescent="0.45">
      <c r="A1469" s="4"/>
      <c r="B1469" s="7">
        <v>3993082</v>
      </c>
      <c r="C1469" s="6" t="s">
        <v>216</v>
      </c>
      <c r="D1469" s="4" t="s">
        <v>137</v>
      </c>
      <c r="E1469" s="7">
        <v>60</v>
      </c>
      <c r="F1469" s="4" t="s">
        <v>195</v>
      </c>
      <c r="G1469" s="4">
        <f>SUMIFS([1]怪物表!$A:$A,[1]怪物表!$B:$B,C1469,[1]怪物表!$C:$C,D1469)</f>
        <v>1399307</v>
      </c>
      <c r="H1469" s="8" t="str">
        <f>IF(G1469="","",INDEX([1]怪物表!$C:$C,MATCH(G1469,[1]怪物表!$A:$A,0)))</f>
        <v>鳄鱼</v>
      </c>
      <c r="I1469" s="4"/>
      <c r="J1469" s="4" t="str">
        <f>IF(I1469="","",INDEX([1]怪物阵型表!$B:$B,MATCH(I1469,[1]怪物阵型表!$A:$A,0)))</f>
        <v/>
      </c>
      <c r="K1469" s="4"/>
      <c r="L1469" s="4"/>
      <c r="M1469" s="4"/>
      <c r="N1469" s="4"/>
      <c r="O1469" s="4" t="str">
        <f>IF(N1469="","",INDEX([2]物品表!$B:$B,MATCH(N1469,[2]物品表!$A:$A,0)))</f>
        <v/>
      </c>
      <c r="P1469" s="4"/>
      <c r="Q1469" s="7" t="s">
        <v>31</v>
      </c>
      <c r="R1469" s="7" t="s">
        <v>29</v>
      </c>
      <c r="S1469" s="9">
        <f>INDEX('#怪物刷新配置索引'!$E:$E,MATCH(E1469&amp;"-"&amp;F1469,'#怪物刷新配置索引'!$D:$D,0),1)</f>
        <v>4</v>
      </c>
      <c r="T1469" s="4"/>
      <c r="U1469" s="9">
        <f>INDEX('#怪物刷新配置索引'!$F:$F,MATCH(E1469&amp;"-"&amp;F1469,'#怪物刷新配置索引'!$D:$D,0),1)</f>
        <v>2</v>
      </c>
      <c r="V1469" s="7" t="str">
        <f t="shared" si="201"/>
        <v/>
      </c>
      <c r="W1469" s="4"/>
      <c r="X1469" s="4"/>
      <c r="Y1469" s="4"/>
      <c r="Z1469" s="28"/>
      <c r="AA1469" s="77">
        <f>COUNTIF([3]经验升级表!$C:$C,"&lt;="&amp;SUMIFS($AB$4:AB1469,$C$4:C1469,C1469))</f>
        <v>0</v>
      </c>
      <c r="AB1469" s="77">
        <f>IFERROR(INDEX([1]怪物表!$U:$U,MATCH(G1469,[1]怪物表!$A:$A,0),1)*S1469/U1469,0)*AC1469</f>
        <v>0</v>
      </c>
      <c r="AC1469" s="77">
        <f t="shared" si="202"/>
        <v>30</v>
      </c>
      <c r="AD1469" s="77">
        <f>IFERROR(INDEX([1]怪物表!$J:$J,MATCH(G1469,[1]怪物表!$A:$A,0),1),0)*AE1469</f>
        <v>60</v>
      </c>
      <c r="AE1469" s="77">
        <f t="shared" si="203"/>
        <v>60</v>
      </c>
    </row>
    <row r="1470" spans="1:31" x14ac:dyDescent="0.45">
      <c r="A1470" s="4"/>
      <c r="B1470" s="7">
        <v>3993083</v>
      </c>
      <c r="C1470" s="6" t="s">
        <v>216</v>
      </c>
      <c r="D1470" s="4" t="s">
        <v>137</v>
      </c>
      <c r="E1470" s="7">
        <v>40</v>
      </c>
      <c r="F1470" s="4" t="s">
        <v>195</v>
      </c>
      <c r="G1470" s="4">
        <f>SUMIFS([1]怪物表!$A:$A,[1]怪物表!$B:$B,C1470,[1]怪物表!$C:$C,D1470)</f>
        <v>1399307</v>
      </c>
      <c r="H1470" s="8" t="str">
        <f>IF(G1470="","",INDEX([1]怪物表!$C:$C,MATCH(G1470,[1]怪物表!$A:$A,0)))</f>
        <v>鳄鱼</v>
      </c>
      <c r="I1470" s="4"/>
      <c r="J1470" s="4" t="str">
        <f>IF(I1470="","",INDEX([1]怪物阵型表!$B:$B,MATCH(I1470,[1]怪物阵型表!$A:$A,0)))</f>
        <v/>
      </c>
      <c r="K1470" s="4"/>
      <c r="L1470" s="4"/>
      <c r="M1470" s="4"/>
      <c r="N1470" s="4"/>
      <c r="O1470" s="4" t="str">
        <f>IF(N1470="","",INDEX([2]物品表!$B:$B,MATCH(N1470,[2]物品表!$A:$A,0)))</f>
        <v/>
      </c>
      <c r="P1470" s="4"/>
      <c r="Q1470" s="7" t="s">
        <v>31</v>
      </c>
      <c r="R1470" s="7" t="s">
        <v>29</v>
      </c>
      <c r="S1470" s="9">
        <f>INDEX('#怪物刷新配置索引'!$E:$E,MATCH(E1470&amp;"-"&amp;F1470,'#怪物刷新配置索引'!$D:$D,0),1)</f>
        <v>4</v>
      </c>
      <c r="T1470" s="4"/>
      <c r="U1470" s="9">
        <f>INDEX('#怪物刷新配置索引'!$F:$F,MATCH(E1470&amp;"-"&amp;F1470,'#怪物刷新配置索引'!$D:$D,0),1)</f>
        <v>3</v>
      </c>
      <c r="V1470" s="4" t="str">
        <f t="shared" si="201"/>
        <v/>
      </c>
      <c r="W1470" s="4"/>
      <c r="X1470" s="4"/>
      <c r="Y1470" s="4"/>
      <c r="Z1470" s="28"/>
      <c r="AA1470" s="77">
        <f>COUNTIF([3]经验升级表!$C:$C,"&lt;="&amp;SUMIFS($AB$4:AB1470,$C$4:C1470,C1470))</f>
        <v>0</v>
      </c>
      <c r="AB1470" s="77">
        <f>IFERROR(INDEX([1]怪物表!$U:$U,MATCH(G1470,[1]怪物表!$A:$A,0),1)*S1470/U1470,0)*AC1470</f>
        <v>0</v>
      </c>
      <c r="AC1470" s="77">
        <f t="shared" si="202"/>
        <v>30</v>
      </c>
      <c r="AD1470" s="77">
        <f>IFERROR(INDEX([1]怪物表!$J:$J,MATCH(G1470,[1]怪物表!$A:$A,0),1),0)*AE1470</f>
        <v>40</v>
      </c>
      <c r="AE1470" s="77">
        <f t="shared" si="203"/>
        <v>40</v>
      </c>
    </row>
    <row r="1471" spans="1:31" x14ac:dyDescent="0.45">
      <c r="A1471" s="4"/>
      <c r="B1471" s="7">
        <v>3993084</v>
      </c>
      <c r="C1471" s="6" t="s">
        <v>216</v>
      </c>
      <c r="D1471" s="4" t="s">
        <v>137</v>
      </c>
      <c r="E1471" s="7">
        <v>40</v>
      </c>
      <c r="F1471" s="4" t="s">
        <v>195</v>
      </c>
      <c r="G1471" s="4">
        <f>SUMIFS([1]怪物表!$A:$A,[1]怪物表!$B:$B,C1471,[1]怪物表!$C:$C,D1471)</f>
        <v>1399307</v>
      </c>
      <c r="H1471" s="8" t="str">
        <f>IF(G1471="","",INDEX([1]怪物表!$C:$C,MATCH(G1471,[1]怪物表!$A:$A,0)))</f>
        <v>鳄鱼</v>
      </c>
      <c r="I1471" s="4"/>
      <c r="J1471" s="4" t="str">
        <f>IF(I1471="","",INDEX([1]怪物阵型表!$B:$B,MATCH(I1471,[1]怪物阵型表!$A:$A,0)))</f>
        <v/>
      </c>
      <c r="K1471" s="4"/>
      <c r="L1471" s="4"/>
      <c r="M1471" s="4"/>
      <c r="N1471" s="4"/>
      <c r="O1471" s="4" t="str">
        <f>IF(N1471="","",INDEX([2]物品表!$B:$B,MATCH(N1471,[2]物品表!$A:$A,0)))</f>
        <v/>
      </c>
      <c r="P1471" s="4"/>
      <c r="Q1471" s="7" t="s">
        <v>31</v>
      </c>
      <c r="R1471" s="7" t="s">
        <v>29</v>
      </c>
      <c r="S1471" s="9">
        <f>INDEX('#怪物刷新配置索引'!$E:$E,MATCH(E1471&amp;"-"&amp;F1471,'#怪物刷新配置索引'!$D:$D,0),1)</f>
        <v>4</v>
      </c>
      <c r="T1471" s="4"/>
      <c r="U1471" s="9">
        <f>INDEX('#怪物刷新配置索引'!$F:$F,MATCH(E1471&amp;"-"&amp;F1471,'#怪物刷新配置索引'!$D:$D,0),1)</f>
        <v>3</v>
      </c>
      <c r="V1471" s="4" t="str">
        <f t="shared" si="201"/>
        <v/>
      </c>
      <c r="W1471" s="4"/>
      <c r="X1471" s="7"/>
      <c r="Y1471" s="7"/>
      <c r="Z1471" s="28"/>
      <c r="AA1471" s="77">
        <f>COUNTIF([3]经验升级表!$C:$C,"&lt;="&amp;SUMIFS($AB$4:AB1471,$C$4:C1471,C1471))</f>
        <v>0</v>
      </c>
      <c r="AB1471" s="77">
        <f>IFERROR(INDEX([1]怪物表!$U:$U,MATCH(G1471,[1]怪物表!$A:$A,0),1)*S1471/U1471,0)*AC1471</f>
        <v>0</v>
      </c>
      <c r="AC1471" s="77">
        <f t="shared" si="202"/>
        <v>30</v>
      </c>
      <c r="AD1471" s="77">
        <f>IFERROR(INDEX([1]怪物表!$J:$J,MATCH(G1471,[1]怪物表!$A:$A,0),1),0)*AE1471</f>
        <v>40</v>
      </c>
      <c r="AE1471" s="77">
        <f t="shared" si="203"/>
        <v>40</v>
      </c>
    </row>
    <row r="1472" spans="1:31" x14ac:dyDescent="0.45">
      <c r="A1472" s="4"/>
      <c r="B1472" s="7">
        <v>3993085</v>
      </c>
      <c r="C1472" s="6" t="s">
        <v>216</v>
      </c>
      <c r="D1472" s="4" t="s">
        <v>136</v>
      </c>
      <c r="E1472" s="4">
        <v>20</v>
      </c>
      <c r="F1472" s="4" t="s">
        <v>195</v>
      </c>
      <c r="G1472" s="4">
        <f>SUMIFS([1]怪物表!$A:$A,[1]怪物表!$B:$B,C1472,[1]怪物表!$C:$C,D1472)</f>
        <v>1399306</v>
      </c>
      <c r="H1472" s="8" t="str">
        <f>IF(G1472="","",INDEX([1]怪物表!$C:$C,MATCH(G1472,[1]怪物表!$A:$A,0)))</f>
        <v>弓兵2</v>
      </c>
      <c r="I1472" s="4"/>
      <c r="J1472" s="4" t="str">
        <f>IF(I1472="","",INDEX([1]怪物阵型表!$B:$B,MATCH(I1472,[1]怪物阵型表!$A:$A,0)))</f>
        <v/>
      </c>
      <c r="K1472" s="4"/>
      <c r="L1472" s="4"/>
      <c r="M1472" s="4"/>
      <c r="N1472" s="4"/>
      <c r="O1472" s="4" t="str">
        <f>IF(N1472="","",INDEX([2]物品表!$B:$B,MATCH(N1472,[2]物品表!$A:$A,0)))</f>
        <v/>
      </c>
      <c r="P1472" s="4"/>
      <c r="Q1472" s="7" t="s">
        <v>31</v>
      </c>
      <c r="R1472" s="7" t="s">
        <v>29</v>
      </c>
      <c r="S1472" s="9">
        <f>INDEX('#怪物刷新配置索引'!$E:$E,MATCH(E1472&amp;"-"&amp;F1472,'#怪物刷新配置索引'!$D:$D,0),1)</f>
        <v>4</v>
      </c>
      <c r="T1472" s="4"/>
      <c r="U1472" s="9">
        <f>INDEX('#怪物刷新配置索引'!$F:$F,MATCH(E1472&amp;"-"&amp;F1472,'#怪物刷新配置索引'!$D:$D,0),1)</f>
        <v>6</v>
      </c>
      <c r="V1472" s="4" t="str">
        <f t="shared" si="201"/>
        <v/>
      </c>
      <c r="W1472" s="4"/>
      <c r="X1472" s="4"/>
      <c r="Y1472" s="4"/>
      <c r="Z1472" s="28"/>
      <c r="AA1472" s="77">
        <f>COUNTIF([3]经验升级表!$C:$C,"&lt;="&amp;SUMIFS($AB$4:AB1472,$C$4:C1472,C1472))</f>
        <v>0</v>
      </c>
      <c r="AB1472" s="77">
        <f>IFERROR(INDEX([1]怪物表!$U:$U,MATCH(G1472,[1]怪物表!$A:$A,0),1)*S1472/U1472,0)*AC1472</f>
        <v>0</v>
      </c>
      <c r="AC1472" s="77">
        <f t="shared" si="202"/>
        <v>30</v>
      </c>
      <c r="AD1472" s="77">
        <f>IFERROR(INDEX([1]怪物表!$J:$J,MATCH(G1472,[1]怪物表!$A:$A,0),1),0)*AE1472</f>
        <v>20</v>
      </c>
      <c r="AE1472" s="77">
        <f t="shared" si="203"/>
        <v>20</v>
      </c>
    </row>
    <row r="1473" spans="1:31" s="46" customFormat="1" x14ac:dyDescent="0.45">
      <c r="A1473" s="20"/>
      <c r="B1473" s="21">
        <v>3993086</v>
      </c>
      <c r="C1473" s="22" t="s">
        <v>216</v>
      </c>
      <c r="D1473" s="20" t="s">
        <v>144</v>
      </c>
      <c r="E1473" s="21"/>
      <c r="F1473" s="20">
        <v>540</v>
      </c>
      <c r="G1473" s="20">
        <f>IF(I1473="",SUMIFS([1]怪物表!$A:$A,[1]怪物表!$B:$B,C1473,[1]怪物表!$C:$C,D1473),"")</f>
        <v>1399309</v>
      </c>
      <c r="H1473" s="23" t="str">
        <f>IF(G1473="","",INDEX([1]怪物表!$C:$C,MATCH(G1473,[1]怪物表!$A:$A,0)))</f>
        <v>大象</v>
      </c>
      <c r="I1473" s="20" t="s">
        <v>54</v>
      </c>
      <c r="J1473" s="20" t="str">
        <f>IF(I1473="","",INDEX([1]怪物阵型表!$B:$B,MATCH(I1473,[1]怪物阵型表!$A:$A,0)))</f>
        <v/>
      </c>
      <c r="K1473" s="20"/>
      <c r="L1473" s="20"/>
      <c r="M1473" s="20"/>
      <c r="N1473" s="20"/>
      <c r="O1473" s="20" t="str">
        <f>IF(N1473="","",INDEX([2]物品表!$B:$B,MATCH(N1473,[2]物品表!$A:$A,0)))</f>
        <v/>
      </c>
      <c r="P1473" s="20"/>
      <c r="Q1473" s="21" t="s">
        <v>120</v>
      </c>
      <c r="R1473" s="21" t="s">
        <v>29</v>
      </c>
      <c r="S1473" s="24">
        <v>1</v>
      </c>
      <c r="T1473" s="20"/>
      <c r="U1473" s="24">
        <v>0</v>
      </c>
      <c r="V1473" s="20" t="str">
        <f>IF(W1473=1,"TID_Survivor_Notice_Occur_2",IF(W1473=2,"TID_Survivor_Notice_Occur_1",""))</f>
        <v/>
      </c>
      <c r="W1473" s="20"/>
      <c r="X1473" s="20"/>
      <c r="Y1473" s="20"/>
      <c r="Z1473" s="79"/>
      <c r="AA1473" s="79">
        <f>COUNTIF([3]经验升级表!$C:$C,"&lt;="&amp;SUMIFS($AB$4:AB1473,$C$4:C1473,C1473))</f>
        <v>0</v>
      </c>
      <c r="AB1473" s="79">
        <f>IFERROR(INDEX([1]怪物表!$U:$U,MATCH(G1473,[1]怪物表!$A:$A,0),1)*S1473/U1473,0)*AC1473</f>
        <v>0</v>
      </c>
      <c r="AC1473" s="79">
        <f t="shared" si="202"/>
        <v>1</v>
      </c>
      <c r="AD1473" s="79">
        <f>IFERROR(INDEX([1]怪物表!$J:$J,MATCH(G1473,[1]怪物表!$A:$A,0),1),0)*AE1473</f>
        <v>0</v>
      </c>
      <c r="AE1473" s="79">
        <f t="shared" si="203"/>
        <v>0</v>
      </c>
    </row>
    <row r="1474" spans="1:31" x14ac:dyDescent="0.45">
      <c r="A1474" s="4"/>
      <c r="B1474" s="7">
        <v>3993087</v>
      </c>
      <c r="C1474" s="6" t="s">
        <v>216</v>
      </c>
      <c r="D1474" s="4"/>
      <c r="E1474" s="7"/>
      <c r="F1474" s="4">
        <v>540</v>
      </c>
      <c r="G1474" s="4"/>
      <c r="H1474" s="8"/>
      <c r="I1474" s="4"/>
      <c r="J1474" s="4" t="str">
        <f>IF(I1474="","",INDEX([1]怪物阵型表!$B:$B,MATCH(I1474,[1]怪物阵型表!$A:$A,0)))</f>
        <v/>
      </c>
      <c r="K1474" s="4">
        <v>399313</v>
      </c>
      <c r="L1474" s="25" t="str" cm="1">
        <f t="array" ref="L1474">INDEX(怪物链表!A:C,MATCH(怪物刷新表!K1474&amp;C1474,怪物链表!A:A&amp;怪物链表!C:C,),2)</f>
        <v>骤变_特殊_50</v>
      </c>
      <c r="M1474" s="4" t="str" cm="1">
        <f t="array" ref="M1474">INDEX(怪物链表!A:D,MATCH(怪物刷新表!L1474&amp;K1474,怪物链表!B:B&amp;怪物链表!A:A,),4)</f>
        <v>540-570</v>
      </c>
      <c r="N1474" s="4"/>
      <c r="O1474" s="4" t="str">
        <f>IF(N1474="","",INDEX([2]物品表!$B:$B,MATCH(N1474,[2]物品表!$A:$A,0)))</f>
        <v/>
      </c>
      <c r="P1474" s="4"/>
      <c r="Q1474" s="7" t="s">
        <v>120</v>
      </c>
      <c r="R1474" s="7" t="s">
        <v>29</v>
      </c>
      <c r="S1474" s="9">
        <v>1</v>
      </c>
      <c r="T1474" s="4"/>
      <c r="U1474" s="9">
        <v>0</v>
      </c>
      <c r="V1474" s="4" t="str">
        <f t="shared" ref="V1474:V1475" si="204">IF(W1474=1,"TID_Survivor_Notice_Occur_2",IF(W1474=2,"TID_Survivor_Notice_Occur_1",""))</f>
        <v/>
      </c>
      <c r="W1474" s="4"/>
      <c r="X1474" s="4"/>
      <c r="Y1474" s="4"/>
      <c r="Z1474" s="28"/>
      <c r="AA1474" s="77">
        <f>COUNTIF([3]经验升级表!$C:$C,"&lt;="&amp;SUMIFS($AB$4:AB1474,$C$4:C1474,C1474))</f>
        <v>0</v>
      </c>
      <c r="AB1474" s="77">
        <f>IFERROR(INDEX([1]怪物表!$U:$U,MATCH(G1474,[1]怪物表!$A:$A,0),1)*S1474/U1474,0)*AC1474</f>
        <v>0</v>
      </c>
      <c r="AC1474" s="77">
        <f t="shared" si="202"/>
        <v>1</v>
      </c>
      <c r="AD1474" s="77">
        <f>IFERROR(INDEX([1]怪物表!$J:$J,MATCH(G1474,[1]怪物表!$A:$A,0),1),0)*AE1474</f>
        <v>0</v>
      </c>
      <c r="AE1474" s="77">
        <f t="shared" si="203"/>
        <v>0</v>
      </c>
    </row>
    <row r="1475" spans="1:31" x14ac:dyDescent="0.45">
      <c r="A1475" s="4"/>
      <c r="B1475" s="7">
        <v>3993088</v>
      </c>
      <c r="C1475" s="6" t="s">
        <v>216</v>
      </c>
      <c r="D1475" s="4"/>
      <c r="E1475" s="7"/>
      <c r="F1475" s="4">
        <v>540</v>
      </c>
      <c r="G1475" s="4"/>
      <c r="H1475" s="8"/>
      <c r="I1475" s="4"/>
      <c r="J1475" s="4" t="str">
        <f>IF(I1475="","",INDEX([1]怪物阵型表!$B:$B,MATCH(I1475,[1]怪物阵型表!$A:$A,0)))</f>
        <v/>
      </c>
      <c r="K1475" s="4">
        <v>399314</v>
      </c>
      <c r="L1475" s="25" t="str" cm="1">
        <f t="array" ref="L1475">INDEX(怪物链表!A:C,MATCH(怪物刷新表!K1475&amp;C1475,怪物链表!A:A&amp;怪物链表!C:C,),2)</f>
        <v>骤变_特殊_50</v>
      </c>
      <c r="M1475" s="4" t="str" cm="1">
        <f t="array" ref="M1475">INDEX(怪物链表!A:D,MATCH(怪物刷新表!L1475&amp;K1475,怪物链表!B:B&amp;怪物链表!A:A,),4)</f>
        <v>540-570</v>
      </c>
      <c r="N1475" s="4"/>
      <c r="O1475" s="4" t="str">
        <f>IF(N1475="","",INDEX([2]物品表!$B:$B,MATCH(N1475,[2]物品表!$A:$A,0)))</f>
        <v/>
      </c>
      <c r="P1475" s="4"/>
      <c r="Q1475" s="7" t="s">
        <v>120</v>
      </c>
      <c r="R1475" s="7" t="s">
        <v>29</v>
      </c>
      <c r="S1475" s="9">
        <v>1</v>
      </c>
      <c r="T1475" s="4"/>
      <c r="U1475" s="9">
        <v>0</v>
      </c>
      <c r="V1475" s="4" t="str">
        <f t="shared" si="204"/>
        <v/>
      </c>
      <c r="W1475" s="4"/>
      <c r="X1475" s="4"/>
      <c r="Y1475" s="4"/>
      <c r="Z1475" s="28"/>
      <c r="AA1475" s="77">
        <f>COUNTIF([3]经验升级表!$C:$C,"&lt;="&amp;SUMIFS($AB$4:AB1475,$C$4:C1475,C1475))</f>
        <v>0</v>
      </c>
      <c r="AB1475" s="77">
        <f>IFERROR(INDEX([1]怪物表!$U:$U,MATCH(G1475,[1]怪物表!$A:$A,0),1)*S1475/U1475,0)*AC1475</f>
        <v>0</v>
      </c>
      <c r="AC1475" s="77">
        <f t="shared" si="202"/>
        <v>1</v>
      </c>
      <c r="AD1475" s="77">
        <f>IFERROR(INDEX([1]怪物表!$J:$J,MATCH(G1475,[1]怪物表!$A:$A,0),1),0)*AE1475</f>
        <v>0</v>
      </c>
      <c r="AE1475" s="77">
        <f t="shared" si="203"/>
        <v>0</v>
      </c>
    </row>
    <row r="1476" spans="1:31" x14ac:dyDescent="0.45">
      <c r="A1476" s="4"/>
      <c r="B1476" s="7">
        <v>3993089</v>
      </c>
      <c r="C1476" s="6" t="s">
        <v>216</v>
      </c>
      <c r="D1476" s="4"/>
      <c r="E1476" s="7"/>
      <c r="F1476" s="4">
        <v>540</v>
      </c>
      <c r="G1476" s="4"/>
      <c r="H1476" s="8"/>
      <c r="I1476" s="4"/>
      <c r="J1476" s="4" t="str">
        <f>IF(I1476="","",INDEX([1]怪物阵型表!$B:$B,MATCH(I1476,[1]怪物阵型表!$A:$A,0)))</f>
        <v/>
      </c>
      <c r="K1476" s="4">
        <v>399315</v>
      </c>
      <c r="L1476" s="25" t="str" cm="1">
        <f t="array" ref="L1476">INDEX(怪物链表!A:C,MATCH(怪物刷新表!K1476&amp;C1476,怪物链表!A:A&amp;怪物链表!C:C,),2)</f>
        <v>骤变_高级_100</v>
      </c>
      <c r="M1476" s="4" t="str" cm="1">
        <f t="array" ref="M1476">INDEX(怪物链表!A:D,MATCH(怪物刷新表!L1476&amp;K1476,怪物链表!B:B&amp;怪物链表!A:A,),4)</f>
        <v>540-570</v>
      </c>
      <c r="N1476" s="4"/>
      <c r="O1476" s="4" t="str">
        <f>IF(N1476="","",INDEX([2]物品表!$B:$B,MATCH(N1476,[2]物品表!$A:$A,0)))</f>
        <v/>
      </c>
      <c r="P1476" s="4"/>
      <c r="Q1476" s="7" t="s">
        <v>120</v>
      </c>
      <c r="R1476" s="7" t="s">
        <v>29</v>
      </c>
      <c r="S1476" s="9">
        <v>1</v>
      </c>
      <c r="T1476" s="4"/>
      <c r="U1476" s="9">
        <v>0</v>
      </c>
      <c r="V1476" s="4" t="str">
        <f t="shared" ref="V1476" si="205">IF(W1476=1,"TID_Survivor_Notice_Occur_2",IF(W1476=2,"TID_Survivor_Notice_Occur_1",""))</f>
        <v/>
      </c>
      <c r="W1476" s="4"/>
      <c r="X1476" s="4"/>
      <c r="Y1476" s="4"/>
      <c r="Z1476" s="28"/>
      <c r="AA1476" s="77">
        <f>COUNTIF([3]经验升级表!$C:$C,"&lt;="&amp;SUMIFS($AB$4:AB1476,$C$4:C1476,C1476))</f>
        <v>0</v>
      </c>
      <c r="AB1476" s="77">
        <f>IFERROR(INDEX([1]怪物表!$U:$U,MATCH(G1476,[1]怪物表!$A:$A,0),1)*S1476/U1476,0)*AC1476</f>
        <v>0</v>
      </c>
      <c r="AC1476" s="77">
        <f t="shared" si="202"/>
        <v>1</v>
      </c>
      <c r="AD1476" s="77">
        <f>IFERROR(INDEX([1]怪物表!$J:$J,MATCH(G1476,[1]怪物表!$A:$A,0),1),0)*AE1476</f>
        <v>0</v>
      </c>
      <c r="AE1476" s="77">
        <f t="shared" si="203"/>
        <v>0</v>
      </c>
    </row>
    <row r="1477" spans="1:31" x14ac:dyDescent="0.45">
      <c r="A1477" s="4"/>
      <c r="B1477" s="7">
        <v>3993090</v>
      </c>
      <c r="C1477" s="6" t="s">
        <v>216</v>
      </c>
      <c r="D1477" s="4" t="s">
        <v>127</v>
      </c>
      <c r="E1477" s="7">
        <v>60</v>
      </c>
      <c r="F1477" s="4" t="s">
        <v>197</v>
      </c>
      <c r="G1477" s="4">
        <f>SUMIFS([1]怪物表!$A:$A,[1]怪物表!$B:$B,C1477,[1]怪物表!$C:$C,D1477)</f>
        <v>1399308</v>
      </c>
      <c r="H1477" s="8" t="str">
        <f>IF(G1477="","",INDEX([1]怪物表!$C:$C,MATCH(G1477,[1]怪物表!$A:$A,0)))</f>
        <v>斗兽场饲养员</v>
      </c>
      <c r="I1477" s="4"/>
      <c r="J1477" s="4" t="str">
        <f>IF(I1477="","",INDEX([1]怪物阵型表!$B:$B,MATCH(I1477,[1]怪物阵型表!$A:$A,0)))</f>
        <v/>
      </c>
      <c r="K1477" s="4"/>
      <c r="L1477" s="4"/>
      <c r="M1477" s="4"/>
      <c r="N1477" s="4"/>
      <c r="O1477" s="4" t="str">
        <f>IF(N1477="","",INDEX([2]物品表!$B:$B,MATCH(N1477,[2]物品表!$A:$A,0)))</f>
        <v/>
      </c>
      <c r="P1477" s="4"/>
      <c r="Q1477" s="7" t="s">
        <v>31</v>
      </c>
      <c r="R1477" s="7" t="s">
        <v>29</v>
      </c>
      <c r="S1477" s="9">
        <f>INDEX('#怪物刷新配置索引'!$E:$E,MATCH(E1477&amp;"-"&amp;F1477,'#怪物刷新配置索引'!$D:$D,0),1)</f>
        <v>4</v>
      </c>
      <c r="T1477" s="4"/>
      <c r="U1477" s="9">
        <f>INDEX('#怪物刷新配置索引'!$F:$F,MATCH(E1477&amp;"-"&amp;F1477,'#怪物刷新配置索引'!$D:$D,0),1)</f>
        <v>2</v>
      </c>
      <c r="V1477" s="4" t="str">
        <f t="shared" ref="V1477:V1501" si="206">IF(W1477=1,"TID_Survivor_Notice_Occur_2",IF(W1477=2,"TID_Survivor_Notice_Occur_1",""))</f>
        <v/>
      </c>
      <c r="W1477" s="4"/>
      <c r="X1477" s="4"/>
      <c r="Y1477" s="7"/>
      <c r="Z1477" s="28"/>
      <c r="AA1477" s="77">
        <f>COUNTIF([3]经验升级表!$C:$C,"&lt;="&amp;SUMIFS($AB$4:AB1477,$C$4:C1477,C1477))</f>
        <v>0</v>
      </c>
      <c r="AB1477" s="77">
        <f>IFERROR(INDEX([1]怪物表!$U:$U,MATCH(G1477,[1]怪物表!$A:$A,0),1)*S1477/U1477,0)*AC1477</f>
        <v>0</v>
      </c>
      <c r="AC1477" s="77">
        <f t="shared" si="202"/>
        <v>30</v>
      </c>
      <c r="AD1477" s="77">
        <f>IFERROR(INDEX([1]怪物表!$J:$J,MATCH(G1477,[1]怪物表!$A:$A,0),1),0)*AE1477</f>
        <v>60</v>
      </c>
      <c r="AE1477" s="77">
        <f t="shared" si="203"/>
        <v>60</v>
      </c>
    </row>
    <row r="1478" spans="1:31" x14ac:dyDescent="0.45">
      <c r="A1478" s="4"/>
      <c r="B1478" s="7">
        <v>3993091</v>
      </c>
      <c r="C1478" s="6" t="s">
        <v>216</v>
      </c>
      <c r="D1478" s="4" t="s">
        <v>127</v>
      </c>
      <c r="E1478" s="7">
        <v>150</v>
      </c>
      <c r="F1478" s="4" t="s">
        <v>197</v>
      </c>
      <c r="G1478" s="4">
        <f>SUMIFS([1]怪物表!$A:$A,[1]怪物表!$B:$B,C1478,[1]怪物表!$C:$C,D1478)</f>
        <v>1399308</v>
      </c>
      <c r="H1478" s="8" t="str">
        <f>IF(G1478="","",INDEX([1]怪物表!$C:$C,MATCH(G1478,[1]怪物表!$A:$A,0)))</f>
        <v>斗兽场饲养员</v>
      </c>
      <c r="I1478" s="4"/>
      <c r="J1478" s="4" t="str">
        <f>IF(I1478="","",INDEX([1]怪物阵型表!$B:$B,MATCH(I1478,[1]怪物阵型表!$A:$A,0)))</f>
        <v/>
      </c>
      <c r="K1478" s="4"/>
      <c r="L1478" s="4"/>
      <c r="M1478" s="4"/>
      <c r="N1478" s="4"/>
      <c r="O1478" s="4" t="str">
        <f>IF(N1478="","",INDEX([2]物品表!$B:$B,MATCH(N1478,[2]物品表!$A:$A,0)))</f>
        <v/>
      </c>
      <c r="P1478" s="4"/>
      <c r="Q1478" s="7" t="s">
        <v>31</v>
      </c>
      <c r="R1478" s="7" t="s">
        <v>29</v>
      </c>
      <c r="S1478" s="9">
        <f>INDEX('#怪物刷新配置索引'!$E:$E,MATCH(E1478&amp;"-"&amp;F1478,'#怪物刷新配置索引'!$D:$D,0),1)</f>
        <v>5</v>
      </c>
      <c r="T1478" s="4"/>
      <c r="U1478" s="9">
        <f>INDEX('#怪物刷新配置索引'!$F:$F,MATCH(E1478&amp;"-"&amp;F1478,'#怪物刷新配置索引'!$D:$D,0),1)</f>
        <v>1</v>
      </c>
      <c r="V1478" s="4" t="str">
        <f t="shared" si="206"/>
        <v/>
      </c>
      <c r="W1478" s="4"/>
      <c r="X1478" s="4"/>
      <c r="Y1478" s="7"/>
      <c r="Z1478" s="28"/>
      <c r="AA1478" s="77">
        <f>COUNTIF([3]经验升级表!$C:$C,"&lt;="&amp;SUMIFS($AB$4:AB1478,$C$4:C1478,C1478))</f>
        <v>0</v>
      </c>
      <c r="AB1478" s="77">
        <f>IFERROR(INDEX([1]怪物表!$U:$U,MATCH(G1478,[1]怪物表!$A:$A,0),1)*S1478/U1478,0)*AC1478</f>
        <v>0</v>
      </c>
      <c r="AC1478" s="77">
        <f t="shared" si="202"/>
        <v>30</v>
      </c>
      <c r="AD1478" s="77">
        <f>IFERROR(INDEX([1]怪物表!$J:$J,MATCH(G1478,[1]怪物表!$A:$A,0),1),0)*AE1478</f>
        <v>150</v>
      </c>
      <c r="AE1478" s="77">
        <f t="shared" si="203"/>
        <v>150</v>
      </c>
    </row>
    <row r="1479" spans="1:31" x14ac:dyDescent="0.45">
      <c r="A1479" s="4"/>
      <c r="B1479" s="7">
        <v>3993092</v>
      </c>
      <c r="C1479" s="6" t="s">
        <v>216</v>
      </c>
      <c r="D1479" s="4" t="s">
        <v>136</v>
      </c>
      <c r="E1479" s="7">
        <v>20</v>
      </c>
      <c r="F1479" s="4" t="s">
        <v>197</v>
      </c>
      <c r="G1479" s="4">
        <f>SUMIFS([1]怪物表!$A:$A,[1]怪物表!$B:$B,C1479,[1]怪物表!$C:$C,D1479)</f>
        <v>1399306</v>
      </c>
      <c r="H1479" s="8" t="str">
        <f>IF(G1479="","",INDEX([1]怪物表!$C:$C,MATCH(G1479,[1]怪物表!$A:$A,0)))</f>
        <v>弓兵2</v>
      </c>
      <c r="I1479" s="4"/>
      <c r="J1479" s="4" t="str">
        <f>IF(I1479="","",INDEX([1]怪物阵型表!$B:$B,MATCH(I1479,[1]怪物阵型表!$A:$A,0)))</f>
        <v/>
      </c>
      <c r="K1479" s="4"/>
      <c r="L1479" s="4"/>
      <c r="M1479" s="4"/>
      <c r="N1479" s="4"/>
      <c r="O1479" s="4" t="str">
        <f>IF(N1479="","",INDEX([2]物品表!$B:$B,MATCH(N1479,[2]物品表!$A:$A,0)))</f>
        <v/>
      </c>
      <c r="P1479" s="4"/>
      <c r="Q1479" s="7" t="s">
        <v>31</v>
      </c>
      <c r="R1479" s="7" t="s">
        <v>29</v>
      </c>
      <c r="S1479" s="9">
        <f>INDEX('#怪物刷新配置索引'!$E:$E,MATCH(E1479&amp;"-"&amp;F1479,'#怪物刷新配置索引'!$D:$D,0),1)</f>
        <v>4</v>
      </c>
      <c r="T1479" s="4"/>
      <c r="U1479" s="9">
        <f>INDEX('#怪物刷新配置索引'!$F:$F,MATCH(E1479&amp;"-"&amp;F1479,'#怪物刷新配置索引'!$D:$D,0),1)</f>
        <v>6</v>
      </c>
      <c r="V1479" s="4" t="str">
        <f t="shared" si="206"/>
        <v/>
      </c>
      <c r="W1479" s="4"/>
      <c r="X1479" s="7"/>
      <c r="Y1479" s="7"/>
      <c r="Z1479" s="28"/>
      <c r="AA1479" s="77">
        <f>COUNTIF([3]经验升级表!$C:$C,"&lt;="&amp;SUMIFS($AB$4:AB1479,$C$4:C1479,C1479))</f>
        <v>0</v>
      </c>
      <c r="AB1479" s="77">
        <f>IFERROR(INDEX([1]怪物表!$U:$U,MATCH(G1479,[1]怪物表!$A:$A,0),1)*S1479/U1479,0)*AC1479</f>
        <v>0</v>
      </c>
      <c r="AC1479" s="77">
        <f t="shared" si="202"/>
        <v>30</v>
      </c>
      <c r="AD1479" s="77">
        <f>IFERROR(INDEX([1]怪物表!$J:$J,MATCH(G1479,[1]怪物表!$A:$A,0),1),0)*AE1479</f>
        <v>20</v>
      </c>
      <c r="AE1479" s="77">
        <f t="shared" si="203"/>
        <v>20</v>
      </c>
    </row>
    <row r="1480" spans="1:31" x14ac:dyDescent="0.45">
      <c r="A1480" s="4"/>
      <c r="B1480" s="7">
        <v>3993093</v>
      </c>
      <c r="C1480" s="6" t="s">
        <v>216</v>
      </c>
      <c r="D1480" s="4"/>
      <c r="E1480" s="7"/>
      <c r="F1480" s="4">
        <v>570</v>
      </c>
      <c r="G1480" s="4" t="str">
        <f>IF(I1480="",SUMIFS([1]怪物表!$A:$A,[1]怪物表!$B:$B,C1480,[1]怪物表!$C:$C,D1480),"")</f>
        <v/>
      </c>
      <c r="H1480" s="8" t="str">
        <f>IF(G1480="","",INDEX([1]怪物表!$C:$C,MATCH(G1480,[1]怪物表!$A:$A,0)))</f>
        <v/>
      </c>
      <c r="I1480" s="4">
        <v>399301</v>
      </c>
      <c r="J1480" s="4" t="str">
        <f>IF(I1480="","",INDEX([1]怪物阵型表!$B:$B,MATCH(I1480,[1]怪物阵型表!$A:$A,0)))</f>
        <v>直线防御阵型</v>
      </c>
      <c r="K1480" s="4"/>
      <c r="L1480" s="4"/>
      <c r="M1480" s="4"/>
      <c r="N1480" s="4"/>
      <c r="O1480" s="4" t="str">
        <f>IF(N1480="","",INDEX([2]物品表!$B:$B,MATCH(N1480,[2]物品表!$A:$A,0)))</f>
        <v/>
      </c>
      <c r="P1480" s="4"/>
      <c r="Q1480" s="7" t="s">
        <v>109</v>
      </c>
      <c r="R1480" s="7" t="s">
        <v>29</v>
      </c>
      <c r="S1480" s="9">
        <v>1</v>
      </c>
      <c r="T1480" s="4"/>
      <c r="U1480" s="9">
        <v>0</v>
      </c>
      <c r="V1480" s="4" t="str">
        <f t="shared" si="206"/>
        <v>TID_Survivor_Notice_Occur_2</v>
      </c>
      <c r="W1480" s="4">
        <v>1</v>
      </c>
      <c r="X1480" s="4"/>
      <c r="Y1480" s="4"/>
      <c r="Z1480" s="28"/>
      <c r="AA1480" s="77">
        <f>COUNTIF([3]经验升级表!$C:$C,"&lt;="&amp;SUMIFS($AB$4:AB1480,$C$4:C1480,C1480))</f>
        <v>0</v>
      </c>
      <c r="AB1480" s="77">
        <f>IFERROR(INDEX([1]怪物表!$U:$U,MATCH(G1480,[1]怪物表!$A:$A,0),1)*S1480/U1480,0)*AC1480</f>
        <v>0</v>
      </c>
      <c r="AC1480" s="77">
        <f t="shared" si="202"/>
        <v>1</v>
      </c>
      <c r="AD1480" s="77">
        <f>IFERROR(INDEX([1]怪物表!$J:$J,MATCH(G1480,[1]怪物表!$A:$A,0),1),0)*AE1480</f>
        <v>0</v>
      </c>
      <c r="AE1480" s="77">
        <f t="shared" si="203"/>
        <v>0</v>
      </c>
    </row>
    <row r="1481" spans="1:31" x14ac:dyDescent="0.45">
      <c r="A1481" s="4"/>
      <c r="B1481" s="7">
        <v>3993094</v>
      </c>
      <c r="C1481" s="6" t="s">
        <v>216</v>
      </c>
      <c r="D1481" s="4"/>
      <c r="E1481" s="7"/>
      <c r="F1481" s="4">
        <v>570</v>
      </c>
      <c r="G1481" s="4" t="str">
        <f>IF(I1481="",SUMIFS([1]怪物表!$A:$A,[1]怪物表!$B:$B,C1481,[1]怪物表!$C:$C,D1481),"")</f>
        <v/>
      </c>
      <c r="H1481" s="8" t="str">
        <f>IF(G1481="","",INDEX([1]怪物表!$C:$C,MATCH(G1481,[1]怪物表!$A:$A,0)))</f>
        <v/>
      </c>
      <c r="I1481" s="4">
        <v>399302</v>
      </c>
      <c r="J1481" s="4" t="str">
        <f>IF(I1481="","",INDEX([1]怪物阵型表!$B:$B,MATCH(I1481,[1]怪物阵型表!$A:$A,0)))</f>
        <v>直线防御阵型</v>
      </c>
      <c r="K1481" s="4"/>
      <c r="L1481" s="4"/>
      <c r="M1481" s="4"/>
      <c r="N1481" s="4"/>
      <c r="O1481" s="4" t="str">
        <f>IF(N1481="","",INDEX([2]物品表!$B:$B,MATCH(N1481,[2]物品表!$A:$A,0)))</f>
        <v/>
      </c>
      <c r="P1481" s="4"/>
      <c r="Q1481" s="7" t="s">
        <v>109</v>
      </c>
      <c r="R1481" s="7" t="s">
        <v>29</v>
      </c>
      <c r="S1481" s="9">
        <v>1</v>
      </c>
      <c r="T1481" s="4"/>
      <c r="U1481" s="9">
        <v>0</v>
      </c>
      <c r="V1481" s="4" t="str">
        <f t="shared" si="206"/>
        <v/>
      </c>
      <c r="W1481" s="4"/>
      <c r="X1481" s="4"/>
      <c r="Y1481" s="4"/>
      <c r="Z1481" s="28"/>
      <c r="AA1481" s="77">
        <f>COUNTIF([3]经验升级表!$C:$C,"&lt;="&amp;SUMIFS($AB$4:AB1481,$C$4:C1481,C1481))</f>
        <v>0</v>
      </c>
      <c r="AB1481" s="77">
        <f>IFERROR(INDEX([1]怪物表!$U:$U,MATCH(G1481,[1]怪物表!$A:$A,0),1)*S1481/U1481,0)*AC1481</f>
        <v>0</v>
      </c>
      <c r="AC1481" s="77">
        <f t="shared" si="202"/>
        <v>1</v>
      </c>
      <c r="AD1481" s="77">
        <f>IFERROR(INDEX([1]怪物表!$J:$J,MATCH(G1481,[1]怪物表!$A:$A,0),1),0)*AE1481</f>
        <v>0</v>
      </c>
      <c r="AE1481" s="77">
        <f t="shared" si="203"/>
        <v>0</v>
      </c>
    </row>
    <row r="1482" spans="1:31" x14ac:dyDescent="0.45">
      <c r="A1482" s="4"/>
      <c r="B1482" s="7">
        <v>3993095</v>
      </c>
      <c r="C1482" s="6" t="s">
        <v>216</v>
      </c>
      <c r="D1482" s="4"/>
      <c r="E1482" s="7"/>
      <c r="F1482" s="4">
        <v>585</v>
      </c>
      <c r="G1482" s="4" t="str">
        <f>IF(I1482="",SUMIFS([1]怪物表!$A:$A,[1]怪物表!$B:$B,C1482,[1]怪物表!$C:$C,D1482),"")</f>
        <v/>
      </c>
      <c r="H1482" s="8" t="str">
        <f>IF(G1482="","",INDEX([1]怪物表!$C:$C,MATCH(G1482,[1]怪物表!$A:$A,0)))</f>
        <v/>
      </c>
      <c r="I1482" s="4">
        <v>399303</v>
      </c>
      <c r="J1482" s="4" t="str">
        <f>IF(I1482="","",INDEX([1]怪物阵型表!$B:$B,MATCH(I1482,[1]怪物阵型表!$A:$A,0)))</f>
        <v>直线防御阵型</v>
      </c>
      <c r="K1482" s="4"/>
      <c r="L1482" s="4"/>
      <c r="M1482" s="4"/>
      <c r="N1482" s="4"/>
      <c r="O1482" s="4" t="str">
        <f>IF(N1482="","",INDEX([2]物品表!$B:$B,MATCH(N1482,[2]物品表!$A:$A,0)))</f>
        <v/>
      </c>
      <c r="P1482" s="4"/>
      <c r="Q1482" s="7" t="s">
        <v>109</v>
      </c>
      <c r="R1482" s="7" t="s">
        <v>29</v>
      </c>
      <c r="S1482" s="9">
        <v>1</v>
      </c>
      <c r="T1482" s="4"/>
      <c r="U1482" s="9">
        <v>0</v>
      </c>
      <c r="V1482" s="4" t="str">
        <f t="shared" si="206"/>
        <v/>
      </c>
      <c r="W1482" s="4"/>
      <c r="X1482" s="4"/>
      <c r="Y1482" s="4"/>
      <c r="Z1482" s="28"/>
      <c r="AA1482" s="77">
        <f>COUNTIF([3]经验升级表!$C:$C,"&lt;="&amp;SUMIFS($AB$4:AB1482,$C$4:C1482,C1482))</f>
        <v>0</v>
      </c>
      <c r="AB1482" s="77">
        <f>IFERROR(INDEX([1]怪物表!$U:$U,MATCH(G1482,[1]怪物表!$A:$A,0),1)*S1482/U1482,0)*AC1482</f>
        <v>0</v>
      </c>
      <c r="AC1482" s="77">
        <f t="shared" si="202"/>
        <v>1</v>
      </c>
      <c r="AD1482" s="77">
        <f>IFERROR(INDEX([1]怪物表!$J:$J,MATCH(G1482,[1]怪物表!$A:$A,0),1),0)*AE1482</f>
        <v>0</v>
      </c>
      <c r="AE1482" s="77">
        <f t="shared" si="203"/>
        <v>0</v>
      </c>
    </row>
    <row r="1483" spans="1:31" x14ac:dyDescent="0.45">
      <c r="A1483" s="4"/>
      <c r="B1483" s="7">
        <v>3993096</v>
      </c>
      <c r="C1483" s="6" t="s">
        <v>216</v>
      </c>
      <c r="D1483" s="4"/>
      <c r="E1483" s="7"/>
      <c r="F1483" s="4">
        <v>585</v>
      </c>
      <c r="G1483" s="4" t="str">
        <f>IF(I1483="",SUMIFS([1]怪物表!$A:$A,[1]怪物表!$B:$B,C1483,[1]怪物表!$C:$C,D1483),"")</f>
        <v/>
      </c>
      <c r="H1483" s="8" t="str">
        <f>IF(G1483="","",INDEX([1]怪物表!$C:$C,MATCH(G1483,[1]怪物表!$A:$A,0)))</f>
        <v/>
      </c>
      <c r="I1483" s="4">
        <v>399304</v>
      </c>
      <c r="J1483" s="4" t="str">
        <f>IF(I1483="","",INDEX([1]怪物阵型表!$B:$B,MATCH(I1483,[1]怪物阵型表!$A:$A,0)))</f>
        <v>直线防御阵型</v>
      </c>
      <c r="K1483" s="4"/>
      <c r="L1483" s="4"/>
      <c r="M1483" s="4"/>
      <c r="N1483" s="4"/>
      <c r="O1483" s="4" t="str">
        <f>IF(N1483="","",INDEX([2]物品表!$B:$B,MATCH(N1483,[2]物品表!$A:$A,0)))</f>
        <v/>
      </c>
      <c r="P1483" s="4"/>
      <c r="Q1483" s="7" t="s">
        <v>109</v>
      </c>
      <c r="R1483" s="7" t="s">
        <v>29</v>
      </c>
      <c r="S1483" s="9">
        <v>1</v>
      </c>
      <c r="T1483" s="4"/>
      <c r="U1483" s="9">
        <v>0</v>
      </c>
      <c r="V1483" s="4" t="str">
        <f t="shared" si="206"/>
        <v/>
      </c>
      <c r="W1483" s="4"/>
      <c r="X1483" s="4"/>
      <c r="Y1483" s="4"/>
      <c r="Z1483" s="28"/>
      <c r="AA1483" s="77">
        <f>COUNTIF([3]经验升级表!$C:$C,"&lt;="&amp;SUMIFS($AB$4:AB1483,$C$4:C1483,C1483))</f>
        <v>0</v>
      </c>
      <c r="AB1483" s="77">
        <f>IFERROR(INDEX([1]怪物表!$U:$U,MATCH(G1483,[1]怪物表!$A:$A,0),1)*S1483/U1483,0)*AC1483</f>
        <v>0</v>
      </c>
      <c r="AC1483" s="77">
        <f t="shared" si="202"/>
        <v>1</v>
      </c>
      <c r="AD1483" s="77">
        <f>IFERROR(INDEX([1]怪物表!$J:$J,MATCH(G1483,[1]怪物表!$A:$A,0),1),0)*AE1483</f>
        <v>0</v>
      </c>
      <c r="AE1483" s="77">
        <f t="shared" si="203"/>
        <v>0</v>
      </c>
    </row>
    <row r="1484" spans="1:31" x14ac:dyDescent="0.45">
      <c r="A1484" s="4"/>
      <c r="B1484" s="7">
        <v>3993097</v>
      </c>
      <c r="C1484" s="6" t="s">
        <v>216</v>
      </c>
      <c r="D1484" s="4"/>
      <c r="E1484" s="7"/>
      <c r="F1484" s="4">
        <v>570</v>
      </c>
      <c r="G1484" s="4"/>
      <c r="H1484" s="8"/>
      <c r="I1484" s="4"/>
      <c r="J1484" s="4" t="str">
        <f>IF(I1484="","",INDEX([1]怪物阵型表!$B:$B,MATCH(I1484,[1]怪物阵型表!$A:$A,0)))</f>
        <v/>
      </c>
      <c r="K1484" s="4">
        <v>399316</v>
      </c>
      <c r="L1484" s="25" t="str" cm="1">
        <f t="array" ref="L1484">INDEX(怪物链表!A:C,MATCH(怪物刷新表!K1484&amp;C1484,怪物链表!A:A&amp;怪物链表!C:C,),2)</f>
        <v>骤变_特殊_50</v>
      </c>
      <c r="M1484" s="4" t="str" cm="1">
        <f t="array" ref="M1484">INDEX(怪物链表!A:D,MATCH(怪物刷新表!L1484&amp;K1484,怪物链表!B:B&amp;怪物链表!A:A,),4)</f>
        <v>570-600</v>
      </c>
      <c r="N1484" s="4"/>
      <c r="O1484" s="4" t="str">
        <f>IF(N1484="","",INDEX([2]物品表!$B:$B,MATCH(N1484,[2]物品表!$A:$A,0)))</f>
        <v/>
      </c>
      <c r="P1484" s="4"/>
      <c r="Q1484" s="7" t="s">
        <v>120</v>
      </c>
      <c r="R1484" s="7" t="s">
        <v>29</v>
      </c>
      <c r="S1484" s="9">
        <v>1</v>
      </c>
      <c r="T1484" s="4"/>
      <c r="U1484" s="9">
        <v>0</v>
      </c>
      <c r="V1484" s="4" t="str">
        <f t="shared" si="206"/>
        <v/>
      </c>
      <c r="W1484" s="4"/>
      <c r="X1484" s="4"/>
      <c r="Y1484" s="4"/>
      <c r="Z1484" s="28"/>
      <c r="AA1484" s="77">
        <f>COUNTIF([3]经验升级表!$C:$C,"&lt;="&amp;SUMIFS($AB$4:AB1484,$C$4:C1484,C1484))</f>
        <v>0</v>
      </c>
      <c r="AB1484" s="77">
        <f>IFERROR(INDEX([1]怪物表!$U:$U,MATCH(G1484,[1]怪物表!$A:$A,0),1)*S1484/U1484,0)*AC1484</f>
        <v>0</v>
      </c>
      <c r="AC1484" s="77">
        <f t="shared" si="202"/>
        <v>1</v>
      </c>
      <c r="AD1484" s="77">
        <f>IFERROR(INDEX([1]怪物表!$J:$J,MATCH(G1484,[1]怪物表!$A:$A,0),1),0)*AE1484</f>
        <v>0</v>
      </c>
      <c r="AE1484" s="77">
        <f t="shared" si="203"/>
        <v>0</v>
      </c>
    </row>
    <row r="1485" spans="1:31" x14ac:dyDescent="0.45">
      <c r="A1485" s="4"/>
      <c r="B1485" s="7">
        <v>3993098</v>
      </c>
      <c r="C1485" s="6" t="s">
        <v>216</v>
      </c>
      <c r="D1485" s="4"/>
      <c r="E1485" s="7"/>
      <c r="F1485" s="4">
        <v>570</v>
      </c>
      <c r="G1485" s="4"/>
      <c r="H1485" s="8"/>
      <c r="I1485" s="4"/>
      <c r="J1485" s="4" t="str">
        <f>IF(I1485="","",INDEX([1]怪物阵型表!$B:$B,MATCH(I1485,[1]怪物阵型表!$A:$A,0)))</f>
        <v/>
      </c>
      <c r="K1485" s="4">
        <v>399317</v>
      </c>
      <c r="L1485" s="25" t="str" cm="1">
        <f t="array" ref="L1485">INDEX(怪物链表!A:C,MATCH(怪物刷新表!K1485&amp;C1485,怪物链表!A:A&amp;怪物链表!C:C,),2)</f>
        <v>骤变_高级_100</v>
      </c>
      <c r="M1485" s="4" t="str" cm="1">
        <f t="array" ref="M1485">INDEX(怪物链表!A:D,MATCH(怪物刷新表!L1485&amp;K1485,怪物链表!B:B&amp;怪物链表!A:A,),4)</f>
        <v>570-600</v>
      </c>
      <c r="N1485" s="4"/>
      <c r="O1485" s="4" t="str">
        <f>IF(N1485="","",INDEX([2]物品表!$B:$B,MATCH(N1485,[2]物品表!$A:$A,0)))</f>
        <v/>
      </c>
      <c r="P1485" s="4"/>
      <c r="Q1485" s="7" t="s">
        <v>120</v>
      </c>
      <c r="R1485" s="7" t="s">
        <v>29</v>
      </c>
      <c r="S1485" s="9">
        <v>1</v>
      </c>
      <c r="T1485" s="4"/>
      <c r="U1485" s="9">
        <v>0</v>
      </c>
      <c r="V1485" s="4" t="str">
        <f t="shared" si="206"/>
        <v/>
      </c>
      <c r="W1485" s="4"/>
      <c r="X1485" s="4"/>
      <c r="Y1485" s="4"/>
      <c r="Z1485" s="28"/>
      <c r="AA1485" s="77">
        <f>COUNTIF([3]经验升级表!$C:$C,"&lt;="&amp;SUMIFS($AB$4:AB1485,$C$4:C1485,C1485))</f>
        <v>0</v>
      </c>
      <c r="AB1485" s="77">
        <f>IFERROR(INDEX([1]怪物表!$U:$U,MATCH(G1485,[1]怪物表!$A:$A,0),1)*S1485/U1485,0)*AC1485</f>
        <v>0</v>
      </c>
      <c r="AC1485" s="77">
        <f t="shared" si="202"/>
        <v>1</v>
      </c>
      <c r="AD1485" s="77">
        <f>IFERROR(INDEX([1]怪物表!$J:$J,MATCH(G1485,[1]怪物表!$A:$A,0),1),0)*AE1485</f>
        <v>0</v>
      </c>
      <c r="AE1485" s="77">
        <f t="shared" si="203"/>
        <v>0</v>
      </c>
    </row>
    <row r="1486" spans="1:31" x14ac:dyDescent="0.45">
      <c r="A1486" s="4"/>
      <c r="B1486" s="7">
        <v>3993099</v>
      </c>
      <c r="C1486" s="6" t="s">
        <v>216</v>
      </c>
      <c r="D1486" s="4" t="s">
        <v>127</v>
      </c>
      <c r="E1486" s="7">
        <v>50</v>
      </c>
      <c r="F1486" s="4" t="s">
        <v>199</v>
      </c>
      <c r="G1486" s="4">
        <f>SUMIFS([1]怪物表!$A:$A,[1]怪物表!$B:$B,C1486,[1]怪物表!$C:$C,D1486)</f>
        <v>1399308</v>
      </c>
      <c r="H1486" s="8" t="str">
        <f>IF(G1486="","",INDEX([1]怪物表!$C:$C,MATCH(G1486,[1]怪物表!$A:$A,0)))</f>
        <v>斗兽场饲养员</v>
      </c>
      <c r="I1486" s="4"/>
      <c r="J1486" s="4" t="str">
        <f>IF(I1486="","",INDEX([1]怪物阵型表!$B:$B,MATCH(I1486,[1]怪物阵型表!$A:$A,0)))</f>
        <v/>
      </c>
      <c r="K1486" s="4"/>
      <c r="L1486" s="4"/>
      <c r="M1486" s="4"/>
      <c r="N1486" s="4"/>
      <c r="O1486" s="4" t="str">
        <f>IF(N1486="","",INDEX([2]物品表!$B:$B,MATCH(N1486,[2]物品表!$A:$A,0)))</f>
        <v/>
      </c>
      <c r="P1486" s="4"/>
      <c r="Q1486" s="7" t="s">
        <v>31</v>
      </c>
      <c r="R1486" s="7" t="s">
        <v>29</v>
      </c>
      <c r="S1486" s="9">
        <f>INDEX('#怪物刷新配置索引'!$E:$E,MATCH(E1486&amp;"-"&amp;F1486,'#怪物刷新配置索引'!$D:$D,0),1)</f>
        <v>5</v>
      </c>
      <c r="T1486" s="4"/>
      <c r="U1486" s="9">
        <f>INDEX('#怪物刷新配置索引'!$F:$F,MATCH(E1486&amp;"-"&amp;F1486,'#怪物刷新配置索引'!$D:$D,0),1)</f>
        <v>3</v>
      </c>
      <c r="V1486" s="4" t="str">
        <f t="shared" si="206"/>
        <v/>
      </c>
      <c r="W1486" s="4"/>
      <c r="X1486" s="4"/>
      <c r="Y1486" s="7"/>
      <c r="Z1486" s="28"/>
      <c r="AA1486" s="77">
        <f>COUNTIF([3]经验升级表!$C:$C,"&lt;="&amp;SUMIFS($AB$4:AB1486,$C$4:C1486,C1486))</f>
        <v>0</v>
      </c>
      <c r="AB1486" s="77">
        <f>IFERROR(INDEX([1]怪物表!$U:$U,MATCH(G1486,[1]怪物表!$A:$A,0),1)*S1486/U1486,0)*AC1486</f>
        <v>0</v>
      </c>
      <c r="AC1486" s="77">
        <f t="shared" si="202"/>
        <v>30</v>
      </c>
      <c r="AD1486" s="77">
        <f>IFERROR(INDEX([1]怪物表!$J:$J,MATCH(G1486,[1]怪物表!$A:$A,0),1),0)*AE1486</f>
        <v>50</v>
      </c>
      <c r="AE1486" s="77">
        <f t="shared" si="203"/>
        <v>50</v>
      </c>
    </row>
    <row r="1487" spans="1:31" x14ac:dyDescent="0.45">
      <c r="A1487" s="4"/>
      <c r="B1487" s="7">
        <v>3993100</v>
      </c>
      <c r="C1487" s="6" t="s">
        <v>216</v>
      </c>
      <c r="D1487" s="4" t="s">
        <v>127</v>
      </c>
      <c r="E1487" s="7">
        <v>120</v>
      </c>
      <c r="F1487" s="4" t="s">
        <v>199</v>
      </c>
      <c r="G1487" s="4">
        <f>SUMIFS([1]怪物表!$A:$A,[1]怪物表!$B:$B,C1487,[1]怪物表!$C:$C,D1487)</f>
        <v>1399308</v>
      </c>
      <c r="H1487" s="8" t="str">
        <f>IF(G1487="","",INDEX([1]怪物表!$C:$C,MATCH(G1487,[1]怪物表!$A:$A,0)))</f>
        <v>斗兽场饲养员</v>
      </c>
      <c r="I1487" s="4"/>
      <c r="J1487" s="4" t="str">
        <f>IF(I1487="","",INDEX([1]怪物阵型表!$B:$B,MATCH(I1487,[1]怪物阵型表!$A:$A,0)))</f>
        <v/>
      </c>
      <c r="K1487" s="4"/>
      <c r="L1487" s="4"/>
      <c r="M1487" s="4"/>
      <c r="N1487" s="4"/>
      <c r="O1487" s="4" t="str">
        <f>IF(N1487="","",INDEX([2]物品表!$B:$B,MATCH(N1487,[2]物品表!$A:$A,0)))</f>
        <v/>
      </c>
      <c r="P1487" s="4"/>
      <c r="Q1487" s="7" t="s">
        <v>31</v>
      </c>
      <c r="R1487" s="7" t="s">
        <v>29</v>
      </c>
      <c r="S1487" s="9">
        <f>INDEX('#怪物刷新配置索引'!$E:$E,MATCH(E1487&amp;"-"&amp;F1487,'#怪物刷新配置索引'!$D:$D,0),1)</f>
        <v>4</v>
      </c>
      <c r="T1487" s="4"/>
      <c r="U1487" s="9">
        <f>INDEX('#怪物刷新配置索引'!$F:$F,MATCH(E1487&amp;"-"&amp;F1487,'#怪物刷新配置索引'!$D:$D,0),1)</f>
        <v>1</v>
      </c>
      <c r="V1487" s="4" t="str">
        <f t="shared" si="206"/>
        <v/>
      </c>
      <c r="W1487" s="4"/>
      <c r="X1487" s="4"/>
      <c r="Y1487" s="4"/>
      <c r="Z1487" s="28"/>
      <c r="AA1487" s="77">
        <f>COUNTIF([3]经验升级表!$C:$C,"&lt;="&amp;SUMIFS($AB$4:AB1487,$C$4:C1487,C1487))</f>
        <v>0</v>
      </c>
      <c r="AB1487" s="77">
        <f>IFERROR(INDEX([1]怪物表!$U:$U,MATCH(G1487,[1]怪物表!$A:$A,0),1)*S1487/U1487,0)*AC1487</f>
        <v>0</v>
      </c>
      <c r="AC1487" s="77">
        <f t="shared" si="202"/>
        <v>30</v>
      </c>
      <c r="AD1487" s="77">
        <f>IFERROR(INDEX([1]怪物表!$J:$J,MATCH(G1487,[1]怪物表!$A:$A,0),1),0)*AE1487</f>
        <v>120</v>
      </c>
      <c r="AE1487" s="77">
        <f t="shared" si="203"/>
        <v>120</v>
      </c>
    </row>
    <row r="1488" spans="1:31" x14ac:dyDescent="0.45">
      <c r="A1488" s="4"/>
      <c r="B1488" s="7">
        <v>3993101</v>
      </c>
      <c r="C1488" s="6" t="s">
        <v>216</v>
      </c>
      <c r="D1488" s="4" t="s">
        <v>127</v>
      </c>
      <c r="E1488" s="7">
        <v>120</v>
      </c>
      <c r="F1488" s="4" t="s">
        <v>199</v>
      </c>
      <c r="G1488" s="4">
        <f>SUMIFS([1]怪物表!$A:$A,[1]怪物表!$B:$B,C1488,[1]怪物表!$C:$C,D1488)</f>
        <v>1399308</v>
      </c>
      <c r="H1488" s="8" t="str">
        <f>IF(G1488="","",INDEX([1]怪物表!$C:$C,MATCH(G1488,[1]怪物表!$A:$A,0)))</f>
        <v>斗兽场饲养员</v>
      </c>
      <c r="I1488" s="4"/>
      <c r="J1488" s="4" t="str">
        <f>IF(I1488="","",INDEX([1]怪物阵型表!$B:$B,MATCH(I1488,[1]怪物阵型表!$A:$A,0)))</f>
        <v/>
      </c>
      <c r="K1488" s="4"/>
      <c r="L1488" s="4"/>
      <c r="M1488" s="4"/>
      <c r="N1488" s="4"/>
      <c r="O1488" s="4" t="str">
        <f>IF(N1488="","",INDEX([2]物品表!$B:$B,MATCH(N1488,[2]物品表!$A:$A,0)))</f>
        <v/>
      </c>
      <c r="P1488" s="4"/>
      <c r="Q1488" s="7" t="s">
        <v>31</v>
      </c>
      <c r="R1488" s="7" t="s">
        <v>29</v>
      </c>
      <c r="S1488" s="9">
        <f>INDEX('#怪物刷新配置索引'!$E:$E,MATCH(E1488&amp;"-"&amp;F1488,'#怪物刷新配置索引'!$D:$D,0),1)</f>
        <v>4</v>
      </c>
      <c r="T1488" s="4"/>
      <c r="U1488" s="9">
        <f>INDEX('#怪物刷新配置索引'!$F:$F,MATCH(E1488&amp;"-"&amp;F1488,'#怪物刷新配置索引'!$D:$D,0),1)</f>
        <v>1</v>
      </c>
      <c r="V1488" s="4" t="str">
        <f t="shared" si="206"/>
        <v/>
      </c>
      <c r="W1488" s="4"/>
      <c r="X1488" s="4"/>
      <c r="Y1488" s="4"/>
      <c r="Z1488" s="28"/>
      <c r="AA1488" s="77">
        <f>COUNTIF([3]经验升级表!$C:$C,"&lt;="&amp;SUMIFS($AB$4:AB1488,$C$4:C1488,C1488))</f>
        <v>0</v>
      </c>
      <c r="AB1488" s="77">
        <f>IFERROR(INDEX([1]怪物表!$U:$U,MATCH(G1488,[1]怪物表!$A:$A,0),1)*S1488/U1488,0)*AC1488</f>
        <v>0</v>
      </c>
      <c r="AC1488" s="77">
        <f t="shared" si="202"/>
        <v>30</v>
      </c>
      <c r="AD1488" s="77">
        <f>IFERROR(INDEX([1]怪物表!$J:$J,MATCH(G1488,[1]怪物表!$A:$A,0),1),0)*AE1488</f>
        <v>120</v>
      </c>
      <c r="AE1488" s="77">
        <f t="shared" si="203"/>
        <v>120</v>
      </c>
    </row>
    <row r="1489" spans="1:31" x14ac:dyDescent="0.45">
      <c r="A1489" s="4"/>
      <c r="B1489" s="7">
        <v>3993102</v>
      </c>
      <c r="C1489" s="6" t="s">
        <v>216</v>
      </c>
      <c r="D1489" s="4" t="s">
        <v>122</v>
      </c>
      <c r="E1489" s="4">
        <v>20</v>
      </c>
      <c r="F1489" s="4" t="s">
        <v>219</v>
      </c>
      <c r="G1489" s="4">
        <f>SUMIFS([1]怪物表!$A:$A,[1]怪物表!$B:$B,C1489,[1]怪物表!$C:$C,D1489)</f>
        <v>1399302</v>
      </c>
      <c r="H1489" s="8" t="str">
        <f>IF(G1489="","",INDEX([1]怪物表!$C:$C,MATCH(G1489,[1]怪物表!$A:$A,0)))</f>
        <v>小狼</v>
      </c>
      <c r="I1489" s="4"/>
      <c r="J1489" s="4" t="str">
        <f>IF(I1489="","",INDEX([1]怪物阵型表!$B:$B,MATCH(I1489,[1]怪物阵型表!$A:$A,0)))</f>
        <v/>
      </c>
      <c r="K1489" s="4"/>
      <c r="L1489" s="4"/>
      <c r="M1489" s="4"/>
      <c r="N1489" s="4"/>
      <c r="O1489" s="4" t="str">
        <f>IF(N1489="","",INDEX([2]物品表!$B:$B,MATCH(N1489,[2]物品表!$A:$A,0)))</f>
        <v/>
      </c>
      <c r="P1489" s="4"/>
      <c r="Q1489" s="7" t="s">
        <v>31</v>
      </c>
      <c r="R1489" s="7" t="s">
        <v>29</v>
      </c>
      <c r="S1489" s="9">
        <f>INDEX('#怪物刷新配置索引'!$E:$E,MATCH(E1489&amp;"-"&amp;F1489,'#怪物刷新配置索引'!$D:$D,0),1)</f>
        <v>4</v>
      </c>
      <c r="T1489" s="4"/>
      <c r="U1489" s="9">
        <f>INDEX('#怪物刷新配置索引'!$F:$F,MATCH(E1489&amp;"-"&amp;F1489,'#怪物刷新配置索引'!$D:$D,0),1)</f>
        <v>6</v>
      </c>
      <c r="V1489" s="4" t="str">
        <f t="shared" si="206"/>
        <v/>
      </c>
      <c r="W1489" s="4"/>
      <c r="X1489" s="7"/>
      <c r="Y1489" s="4"/>
      <c r="Z1489" s="28"/>
      <c r="AA1489" s="77">
        <f>COUNTIF([3]经验升级表!$C:$C,"&lt;="&amp;SUMIFS($AB$4:AB1489,$C$4:C1489,C1489))</f>
        <v>0</v>
      </c>
      <c r="AB1489" s="77">
        <f>IFERROR(INDEX([1]怪物表!$U:$U,MATCH(G1489,[1]怪物表!$A:$A,0),1)*S1489/U1489,0)*AC1489</f>
        <v>0</v>
      </c>
      <c r="AC1489" s="77">
        <f t="shared" si="202"/>
        <v>30</v>
      </c>
      <c r="AD1489" s="77">
        <f>IFERROR(INDEX([1]怪物表!$J:$J,MATCH(G1489,[1]怪物表!$A:$A,0),1),0)*AE1489</f>
        <v>20</v>
      </c>
      <c r="AE1489" s="77">
        <f t="shared" si="203"/>
        <v>20</v>
      </c>
    </row>
    <row r="1490" spans="1:31" x14ac:dyDescent="0.45">
      <c r="A1490" s="4"/>
      <c r="B1490" s="7">
        <v>3993103</v>
      </c>
      <c r="C1490" s="6" t="s">
        <v>216</v>
      </c>
      <c r="D1490" s="4" t="s">
        <v>122</v>
      </c>
      <c r="E1490" s="4">
        <v>20</v>
      </c>
      <c r="F1490" s="4" t="s">
        <v>219</v>
      </c>
      <c r="G1490" s="4">
        <f>SUMIFS([1]怪物表!$A:$A,[1]怪物表!$B:$B,C1490,[1]怪物表!$C:$C,D1490)</f>
        <v>1399302</v>
      </c>
      <c r="H1490" s="8" t="str">
        <f>IF(G1490="","",INDEX([1]怪物表!$C:$C,MATCH(G1490,[1]怪物表!$A:$A,0)))</f>
        <v>小狼</v>
      </c>
      <c r="I1490" s="4"/>
      <c r="J1490" s="4" t="str">
        <f>IF(I1490="","",INDEX([1]怪物阵型表!$B:$B,MATCH(I1490,[1]怪物阵型表!$A:$A,0)))</f>
        <v/>
      </c>
      <c r="K1490" s="4"/>
      <c r="L1490" s="4"/>
      <c r="M1490" s="4"/>
      <c r="N1490" s="4"/>
      <c r="O1490" s="4" t="str">
        <f>IF(N1490="","",INDEX([2]物品表!$B:$B,MATCH(N1490,[2]物品表!$A:$A,0)))</f>
        <v/>
      </c>
      <c r="P1490" s="4"/>
      <c r="Q1490" s="7" t="s">
        <v>31</v>
      </c>
      <c r="R1490" s="7" t="s">
        <v>29</v>
      </c>
      <c r="S1490" s="9">
        <f>INDEX('#怪物刷新配置索引'!$E:$E,MATCH(E1490&amp;"-"&amp;F1490,'#怪物刷新配置索引'!$D:$D,0),1)</f>
        <v>4</v>
      </c>
      <c r="T1490" s="4"/>
      <c r="U1490" s="9">
        <f>INDEX('#怪物刷新配置索引'!$F:$F,MATCH(E1490&amp;"-"&amp;F1490,'#怪物刷新配置索引'!$D:$D,0),1)</f>
        <v>6</v>
      </c>
      <c r="V1490" s="7" t="str">
        <f t="shared" si="206"/>
        <v/>
      </c>
      <c r="W1490" s="4"/>
      <c r="X1490" s="4"/>
      <c r="Y1490" s="4"/>
      <c r="Z1490" s="28"/>
      <c r="AA1490" s="77">
        <f>COUNTIF([3]经验升级表!$C:$C,"&lt;="&amp;SUMIFS($AB$4:AB1490,$C$4:C1490,C1490))</f>
        <v>0</v>
      </c>
      <c r="AB1490" s="77">
        <f>IFERROR(INDEX([1]怪物表!$U:$U,MATCH(G1490,[1]怪物表!$A:$A,0),1)*S1490/U1490,0)*AC1490</f>
        <v>0</v>
      </c>
      <c r="AC1490" s="77">
        <f t="shared" si="202"/>
        <v>30</v>
      </c>
      <c r="AD1490" s="77">
        <f>IFERROR(INDEX([1]怪物表!$J:$J,MATCH(G1490,[1]怪物表!$A:$A,0),1),0)*AE1490</f>
        <v>20</v>
      </c>
      <c r="AE1490" s="77">
        <f t="shared" si="203"/>
        <v>20</v>
      </c>
    </row>
    <row r="1491" spans="1:31" x14ac:dyDescent="0.45">
      <c r="A1491" s="4"/>
      <c r="B1491" s="7">
        <v>3993104</v>
      </c>
      <c r="C1491" s="6" t="s">
        <v>216</v>
      </c>
      <c r="D1491" s="4" t="s">
        <v>122</v>
      </c>
      <c r="E1491" s="4">
        <v>20</v>
      </c>
      <c r="F1491" s="4" t="s">
        <v>219</v>
      </c>
      <c r="G1491" s="4">
        <f>SUMIFS([1]怪物表!$A:$A,[1]怪物表!$B:$B,C1491,[1]怪物表!$C:$C,D1491)</f>
        <v>1399302</v>
      </c>
      <c r="H1491" s="8" t="str">
        <f>IF(G1491="","",INDEX([1]怪物表!$C:$C,MATCH(G1491,[1]怪物表!$A:$A,0)))</f>
        <v>小狼</v>
      </c>
      <c r="I1491" s="4"/>
      <c r="J1491" s="4" t="str">
        <f>IF(I1491="","",INDEX([1]怪物阵型表!$B:$B,MATCH(I1491,[1]怪物阵型表!$A:$A,0)))</f>
        <v/>
      </c>
      <c r="K1491" s="4"/>
      <c r="L1491" s="4"/>
      <c r="M1491" s="4"/>
      <c r="N1491" s="4"/>
      <c r="O1491" s="4" t="str">
        <f>IF(N1491="","",INDEX([2]物品表!$B:$B,MATCH(N1491,[2]物品表!$A:$A,0)))</f>
        <v/>
      </c>
      <c r="P1491" s="4"/>
      <c r="Q1491" s="7" t="s">
        <v>31</v>
      </c>
      <c r="R1491" s="7" t="s">
        <v>29</v>
      </c>
      <c r="S1491" s="9">
        <f>INDEX('#怪物刷新配置索引'!$E:$E,MATCH(E1491&amp;"-"&amp;F1491,'#怪物刷新配置索引'!$D:$D,0),1)</f>
        <v>4</v>
      </c>
      <c r="T1491" s="4"/>
      <c r="U1491" s="9">
        <f>INDEX('#怪物刷新配置索引'!$F:$F,MATCH(E1491&amp;"-"&amp;F1491,'#怪物刷新配置索引'!$D:$D,0),1)</f>
        <v>6</v>
      </c>
      <c r="V1491" s="4" t="str">
        <f t="shared" si="206"/>
        <v/>
      </c>
      <c r="W1491" s="4"/>
      <c r="X1491" s="7"/>
      <c r="Y1491" s="7"/>
      <c r="Z1491" s="28"/>
      <c r="AA1491" s="77">
        <f>COUNTIF([3]经验升级表!$C:$C,"&lt;="&amp;SUMIFS($AB$4:AB1491,$C$4:C1491,C1491))</f>
        <v>0</v>
      </c>
      <c r="AB1491" s="77">
        <f>IFERROR(INDEX([1]怪物表!$U:$U,MATCH(G1491,[1]怪物表!$A:$A,0),1)*S1491/U1491,0)*AC1491</f>
        <v>0</v>
      </c>
      <c r="AC1491" s="77">
        <f t="shared" si="202"/>
        <v>30</v>
      </c>
      <c r="AD1491" s="77">
        <f>IFERROR(INDEX([1]怪物表!$J:$J,MATCH(G1491,[1]怪物表!$A:$A,0),1),0)*AE1491</f>
        <v>20</v>
      </c>
      <c r="AE1491" s="77">
        <f t="shared" si="203"/>
        <v>20</v>
      </c>
    </row>
    <row r="1492" spans="1:31" x14ac:dyDescent="0.45">
      <c r="A1492" s="4"/>
      <c r="B1492" s="7">
        <v>3993105</v>
      </c>
      <c r="C1492" s="6" t="s">
        <v>216</v>
      </c>
      <c r="D1492" s="4" t="s">
        <v>122</v>
      </c>
      <c r="E1492" s="4">
        <v>20</v>
      </c>
      <c r="F1492" s="4" t="s">
        <v>219</v>
      </c>
      <c r="G1492" s="4">
        <f>SUMIFS([1]怪物表!$A:$A,[1]怪物表!$B:$B,C1492,[1]怪物表!$C:$C,D1492)</f>
        <v>1399302</v>
      </c>
      <c r="H1492" s="8" t="str">
        <f>IF(G1492="","",INDEX([1]怪物表!$C:$C,MATCH(G1492,[1]怪物表!$A:$A,0)))</f>
        <v>小狼</v>
      </c>
      <c r="I1492" s="4"/>
      <c r="J1492" s="4" t="str">
        <f>IF(I1492="","",INDEX([1]怪物阵型表!$B:$B,MATCH(I1492,[1]怪物阵型表!$A:$A,0)))</f>
        <v/>
      </c>
      <c r="K1492" s="4"/>
      <c r="L1492" s="4"/>
      <c r="M1492" s="4"/>
      <c r="N1492" s="4"/>
      <c r="O1492" s="4" t="str">
        <f>IF(N1492="","",INDEX([2]物品表!$B:$B,MATCH(N1492,[2]物品表!$A:$A,0)))</f>
        <v/>
      </c>
      <c r="P1492" s="4"/>
      <c r="Q1492" s="7" t="s">
        <v>31</v>
      </c>
      <c r="R1492" s="7" t="s">
        <v>29</v>
      </c>
      <c r="S1492" s="9">
        <f>INDEX('#怪物刷新配置索引'!$E:$E,MATCH(E1492&amp;"-"&amp;F1492,'#怪物刷新配置索引'!$D:$D,0),1)</f>
        <v>4</v>
      </c>
      <c r="T1492" s="4"/>
      <c r="U1492" s="9">
        <f>INDEX('#怪物刷新配置索引'!$F:$F,MATCH(E1492&amp;"-"&amp;F1492,'#怪物刷新配置索引'!$D:$D,0),1)</f>
        <v>6</v>
      </c>
      <c r="V1492" s="4" t="str">
        <f t="shared" si="206"/>
        <v/>
      </c>
      <c r="W1492" s="4"/>
      <c r="X1492" s="7"/>
      <c r="Y1492" s="7"/>
      <c r="Z1492" s="28"/>
      <c r="AA1492" s="77">
        <f>COUNTIF([3]经验升级表!$C:$C,"&lt;="&amp;SUMIFS($AB$4:AB1492,$C$4:C1492,C1492))</f>
        <v>0</v>
      </c>
      <c r="AB1492" s="77">
        <f>IFERROR(INDEX([1]怪物表!$U:$U,MATCH(G1492,[1]怪物表!$A:$A,0),1)*S1492/U1492,0)*AC1492</f>
        <v>0</v>
      </c>
      <c r="AC1492" s="77">
        <f t="shared" si="202"/>
        <v>30</v>
      </c>
      <c r="AD1492" s="77">
        <f>IFERROR(INDEX([1]怪物表!$J:$J,MATCH(G1492,[1]怪物表!$A:$A,0),1),0)*AE1492</f>
        <v>20</v>
      </c>
      <c r="AE1492" s="77">
        <f t="shared" si="203"/>
        <v>20</v>
      </c>
    </row>
    <row r="1493" spans="1:31" x14ac:dyDescent="0.45">
      <c r="A1493" s="4"/>
      <c r="B1493" s="7">
        <v>3993106</v>
      </c>
      <c r="C1493" s="6" t="s">
        <v>216</v>
      </c>
      <c r="D1493" s="4" t="s">
        <v>123</v>
      </c>
      <c r="E1493" s="4">
        <v>40</v>
      </c>
      <c r="F1493" s="4" t="s">
        <v>219</v>
      </c>
      <c r="G1493" s="4">
        <f>SUMIFS([1]怪物表!$A:$A,[1]怪物表!$B:$B,C1493,[1]怪物表!$C:$C,D1493)</f>
        <v>1399305</v>
      </c>
      <c r="H1493" s="8" t="str">
        <f>IF(G1493="","",INDEX([1]怪物表!$C:$C,MATCH(G1493,[1]怪物表!$A:$A,0)))</f>
        <v>弓兵1</v>
      </c>
      <c r="I1493" s="4"/>
      <c r="J1493" s="4" t="str">
        <f>IF(I1493="","",INDEX([1]怪物阵型表!$B:$B,MATCH(I1493,[1]怪物阵型表!$A:$A,0)))</f>
        <v/>
      </c>
      <c r="K1493" s="4"/>
      <c r="L1493" s="4"/>
      <c r="M1493" s="4"/>
      <c r="N1493" s="4"/>
      <c r="O1493" s="4" t="str">
        <f>IF(N1493="","",INDEX([2]物品表!$B:$B,MATCH(N1493,[2]物品表!$A:$A,0)))</f>
        <v/>
      </c>
      <c r="P1493" s="4"/>
      <c r="Q1493" s="7" t="s">
        <v>31</v>
      </c>
      <c r="R1493" s="7" t="s">
        <v>29</v>
      </c>
      <c r="S1493" s="9">
        <f>INDEX('#怪物刷新配置索引'!$E:$E,MATCH(E1493&amp;"-"&amp;F1493,'#怪物刷新配置索引'!$D:$D,0),1)</f>
        <v>4</v>
      </c>
      <c r="T1493" s="4"/>
      <c r="U1493" s="9">
        <f>INDEX('#怪物刷新配置索引'!$F:$F,MATCH(E1493&amp;"-"&amp;F1493,'#怪物刷新配置索引'!$D:$D,0),1)</f>
        <v>3</v>
      </c>
      <c r="V1493" s="4" t="str">
        <f t="shared" si="206"/>
        <v/>
      </c>
      <c r="W1493" s="4"/>
      <c r="X1493" s="4"/>
      <c r="Y1493" s="4"/>
      <c r="Z1493" s="28"/>
      <c r="AA1493" s="77">
        <f>COUNTIF([3]经验升级表!$C:$C,"&lt;="&amp;SUMIFS($AB$4:AB1493,$C$4:C1493,C1493))</f>
        <v>0</v>
      </c>
      <c r="AB1493" s="77">
        <f>IFERROR(INDEX([1]怪物表!$U:$U,MATCH(G1493,[1]怪物表!$A:$A,0),1)*S1493/U1493,0)*AC1493</f>
        <v>0</v>
      </c>
      <c r="AC1493" s="77">
        <f t="shared" si="202"/>
        <v>30</v>
      </c>
      <c r="AD1493" s="77">
        <f>IFERROR(INDEX([1]怪物表!$J:$J,MATCH(G1493,[1]怪物表!$A:$A,0),1),0)*AE1493</f>
        <v>40</v>
      </c>
      <c r="AE1493" s="77">
        <f t="shared" si="203"/>
        <v>40</v>
      </c>
    </row>
    <row r="1494" spans="1:31" x14ac:dyDescent="0.45">
      <c r="A1494" s="4"/>
      <c r="B1494" s="7">
        <v>3993107</v>
      </c>
      <c r="C1494" s="6" t="s">
        <v>216</v>
      </c>
      <c r="D1494" s="4"/>
      <c r="E1494" s="7"/>
      <c r="F1494" s="4">
        <v>630</v>
      </c>
      <c r="G1494" s="4" t="str">
        <f>IF(I1494="",SUMIFS([1]怪物表!$A:$A,[1]怪物表!$B:$B,C1494,[1]怪物表!$C:$C,D1494),"")</f>
        <v/>
      </c>
      <c r="H1494" s="8" t="str">
        <f>IF(G1494="","",INDEX([1]怪物表!$C:$C,MATCH(G1494,[1]怪物表!$A:$A,0)))</f>
        <v/>
      </c>
      <c r="I1494" s="4">
        <v>399301</v>
      </c>
      <c r="J1494" s="4" t="str">
        <f>IF(I1494="","",INDEX([1]怪物阵型表!$B:$B,MATCH(I1494,[1]怪物阵型表!$A:$A,0)))</f>
        <v>直线防御阵型</v>
      </c>
      <c r="K1494" s="4"/>
      <c r="L1494" s="4"/>
      <c r="M1494" s="4"/>
      <c r="N1494" s="4"/>
      <c r="O1494" s="4" t="str">
        <f>IF(N1494="","",INDEX([2]物品表!$B:$B,MATCH(N1494,[2]物品表!$A:$A,0)))</f>
        <v/>
      </c>
      <c r="P1494" s="4"/>
      <c r="Q1494" s="7" t="s">
        <v>109</v>
      </c>
      <c r="R1494" s="7" t="s">
        <v>29</v>
      </c>
      <c r="S1494" s="9">
        <v>1</v>
      </c>
      <c r="T1494" s="4"/>
      <c r="U1494" s="9">
        <v>0</v>
      </c>
      <c r="V1494" s="4" t="str">
        <f t="shared" si="206"/>
        <v>TID_Survivor_Notice_Occur_2</v>
      </c>
      <c r="W1494" s="4">
        <v>1</v>
      </c>
      <c r="X1494" s="4"/>
      <c r="Y1494" s="4"/>
      <c r="Z1494" s="28"/>
      <c r="AA1494" s="77">
        <f>COUNTIF([3]经验升级表!$C:$C,"&lt;="&amp;SUMIFS($AB$4:AB1494,$C$4:C1494,C1494))</f>
        <v>0</v>
      </c>
      <c r="AB1494" s="77">
        <f>IFERROR(INDEX([1]怪物表!$U:$U,MATCH(G1494,[1]怪物表!$A:$A,0),1)*S1494/U1494,0)*AC1494</f>
        <v>0</v>
      </c>
      <c r="AC1494" s="77">
        <f t="shared" si="202"/>
        <v>1</v>
      </c>
      <c r="AD1494" s="77">
        <f>IFERROR(INDEX([1]怪物表!$J:$J,MATCH(G1494,[1]怪物表!$A:$A,0),1),0)*AE1494</f>
        <v>0</v>
      </c>
      <c r="AE1494" s="77">
        <f t="shared" si="203"/>
        <v>0</v>
      </c>
    </row>
    <row r="1495" spans="1:31" x14ac:dyDescent="0.45">
      <c r="A1495" s="4"/>
      <c r="B1495" s="7">
        <v>3993108</v>
      </c>
      <c r="C1495" s="6" t="s">
        <v>216</v>
      </c>
      <c r="D1495" s="4"/>
      <c r="E1495" s="7"/>
      <c r="F1495" s="4">
        <v>630</v>
      </c>
      <c r="G1495" s="4" t="str">
        <f>IF(I1495="",SUMIFS([1]怪物表!$A:$A,[1]怪物表!$B:$B,C1495,[1]怪物表!$C:$C,D1495),"")</f>
        <v/>
      </c>
      <c r="H1495" s="8" t="str">
        <f>IF(G1495="","",INDEX([1]怪物表!$C:$C,MATCH(G1495,[1]怪物表!$A:$A,0)))</f>
        <v/>
      </c>
      <c r="I1495" s="4">
        <v>399302</v>
      </c>
      <c r="J1495" s="4" t="str">
        <f>IF(I1495="","",INDEX([1]怪物阵型表!$B:$B,MATCH(I1495,[1]怪物阵型表!$A:$A,0)))</f>
        <v>直线防御阵型</v>
      </c>
      <c r="K1495" s="4"/>
      <c r="L1495" s="4"/>
      <c r="M1495" s="4"/>
      <c r="N1495" s="4"/>
      <c r="O1495" s="4" t="str">
        <f>IF(N1495="","",INDEX([2]物品表!$B:$B,MATCH(N1495,[2]物品表!$A:$A,0)))</f>
        <v/>
      </c>
      <c r="P1495" s="4"/>
      <c r="Q1495" s="7" t="s">
        <v>109</v>
      </c>
      <c r="R1495" s="7" t="s">
        <v>29</v>
      </c>
      <c r="S1495" s="9">
        <v>1</v>
      </c>
      <c r="T1495" s="4"/>
      <c r="U1495" s="9">
        <v>0</v>
      </c>
      <c r="V1495" s="4" t="str">
        <f t="shared" si="206"/>
        <v/>
      </c>
      <c r="W1495" s="4"/>
      <c r="X1495" s="4"/>
      <c r="Y1495" s="4"/>
      <c r="Z1495" s="28"/>
      <c r="AA1495" s="77">
        <f>COUNTIF([3]经验升级表!$C:$C,"&lt;="&amp;SUMIFS($AB$4:AB1495,$C$4:C1495,C1495))</f>
        <v>0</v>
      </c>
      <c r="AB1495" s="77">
        <f>IFERROR(INDEX([1]怪物表!$U:$U,MATCH(G1495,[1]怪物表!$A:$A,0),1)*S1495/U1495,0)*AC1495</f>
        <v>0</v>
      </c>
      <c r="AC1495" s="77">
        <f t="shared" si="202"/>
        <v>1</v>
      </c>
      <c r="AD1495" s="77">
        <f>IFERROR(INDEX([1]怪物表!$J:$J,MATCH(G1495,[1]怪物表!$A:$A,0),1),0)*AE1495</f>
        <v>0</v>
      </c>
      <c r="AE1495" s="77">
        <f t="shared" si="203"/>
        <v>0</v>
      </c>
    </row>
    <row r="1496" spans="1:31" x14ac:dyDescent="0.45">
      <c r="A1496" s="4"/>
      <c r="B1496" s="7">
        <v>3993109</v>
      </c>
      <c r="C1496" s="6" t="s">
        <v>216</v>
      </c>
      <c r="D1496" s="4"/>
      <c r="E1496" s="7"/>
      <c r="F1496" s="4">
        <v>640</v>
      </c>
      <c r="G1496" s="4" t="str">
        <f>IF(I1496="",SUMIFS([1]怪物表!$A:$A,[1]怪物表!$B:$B,C1496,[1]怪物表!$C:$C,D1496),"")</f>
        <v/>
      </c>
      <c r="H1496" s="8" t="str">
        <f>IF(G1496="","",INDEX([1]怪物表!$C:$C,MATCH(G1496,[1]怪物表!$A:$A,0)))</f>
        <v/>
      </c>
      <c r="I1496" s="4">
        <v>399303</v>
      </c>
      <c r="J1496" s="4" t="str">
        <f>IF(I1496="","",INDEX([1]怪物阵型表!$B:$B,MATCH(I1496,[1]怪物阵型表!$A:$A,0)))</f>
        <v>直线防御阵型</v>
      </c>
      <c r="K1496" s="4"/>
      <c r="L1496" s="4"/>
      <c r="M1496" s="4"/>
      <c r="N1496" s="4"/>
      <c r="O1496" s="4" t="str">
        <f>IF(N1496="","",INDEX([2]物品表!$B:$B,MATCH(N1496,[2]物品表!$A:$A,0)))</f>
        <v/>
      </c>
      <c r="P1496" s="4"/>
      <c r="Q1496" s="7" t="s">
        <v>109</v>
      </c>
      <c r="R1496" s="7" t="s">
        <v>29</v>
      </c>
      <c r="S1496" s="9">
        <v>1</v>
      </c>
      <c r="T1496" s="4"/>
      <c r="U1496" s="9">
        <v>0</v>
      </c>
      <c r="V1496" s="4" t="str">
        <f t="shared" si="206"/>
        <v/>
      </c>
      <c r="W1496" s="4"/>
      <c r="X1496" s="4"/>
      <c r="Y1496" s="4"/>
      <c r="Z1496" s="28"/>
      <c r="AA1496" s="77">
        <f>COUNTIF([3]经验升级表!$C:$C,"&lt;="&amp;SUMIFS($AB$4:AB1496,$C$4:C1496,C1496))</f>
        <v>0</v>
      </c>
      <c r="AB1496" s="77">
        <f>IFERROR(INDEX([1]怪物表!$U:$U,MATCH(G1496,[1]怪物表!$A:$A,0),1)*S1496/U1496,0)*AC1496</f>
        <v>0</v>
      </c>
      <c r="AC1496" s="77">
        <f t="shared" si="202"/>
        <v>1</v>
      </c>
      <c r="AD1496" s="77">
        <f>IFERROR(INDEX([1]怪物表!$J:$J,MATCH(G1496,[1]怪物表!$A:$A,0),1),0)*AE1496</f>
        <v>0</v>
      </c>
      <c r="AE1496" s="77">
        <f t="shared" si="203"/>
        <v>0</v>
      </c>
    </row>
    <row r="1497" spans="1:31" x14ac:dyDescent="0.45">
      <c r="A1497" s="4"/>
      <c r="B1497" s="7">
        <v>3993110</v>
      </c>
      <c r="C1497" s="6" t="s">
        <v>216</v>
      </c>
      <c r="D1497" s="4"/>
      <c r="E1497" s="7"/>
      <c r="F1497" s="4">
        <v>640</v>
      </c>
      <c r="G1497" s="4" t="str">
        <f>IF(I1497="",SUMIFS([1]怪物表!$A:$A,[1]怪物表!$B:$B,C1497,[1]怪物表!$C:$C,D1497),"")</f>
        <v/>
      </c>
      <c r="H1497" s="8" t="str">
        <f>IF(G1497="","",INDEX([1]怪物表!$C:$C,MATCH(G1497,[1]怪物表!$A:$A,0)))</f>
        <v/>
      </c>
      <c r="I1497" s="4">
        <v>399304</v>
      </c>
      <c r="J1497" s="4" t="str">
        <f>IF(I1497="","",INDEX([1]怪物阵型表!$B:$B,MATCH(I1497,[1]怪物阵型表!$A:$A,0)))</f>
        <v>直线防御阵型</v>
      </c>
      <c r="K1497" s="4"/>
      <c r="L1497" s="4"/>
      <c r="M1497" s="4"/>
      <c r="N1497" s="4"/>
      <c r="O1497" s="4" t="str">
        <f>IF(N1497="","",INDEX([2]物品表!$B:$B,MATCH(N1497,[2]物品表!$A:$A,0)))</f>
        <v/>
      </c>
      <c r="P1497" s="4"/>
      <c r="Q1497" s="7" t="s">
        <v>109</v>
      </c>
      <c r="R1497" s="7" t="s">
        <v>29</v>
      </c>
      <c r="S1497" s="9">
        <v>1</v>
      </c>
      <c r="T1497" s="4"/>
      <c r="U1497" s="9">
        <v>0</v>
      </c>
      <c r="V1497" s="4" t="str">
        <f t="shared" si="206"/>
        <v/>
      </c>
      <c r="W1497" s="4"/>
      <c r="X1497" s="4"/>
      <c r="Y1497" s="4"/>
      <c r="Z1497" s="28"/>
      <c r="AA1497" s="77">
        <f>COUNTIF([3]经验升级表!$C:$C,"&lt;="&amp;SUMIFS($AB$4:AB1497,$C$4:C1497,C1497))</f>
        <v>0</v>
      </c>
      <c r="AB1497" s="77">
        <f>IFERROR(INDEX([1]怪物表!$U:$U,MATCH(G1497,[1]怪物表!$A:$A,0),1)*S1497/U1497,0)*AC1497</f>
        <v>0</v>
      </c>
      <c r="AC1497" s="77">
        <f t="shared" si="202"/>
        <v>1</v>
      </c>
      <c r="AD1497" s="77">
        <f>IFERROR(INDEX([1]怪物表!$J:$J,MATCH(G1497,[1]怪物表!$A:$A,0),1),0)*AE1497</f>
        <v>0</v>
      </c>
      <c r="AE1497" s="77">
        <f t="shared" si="203"/>
        <v>0</v>
      </c>
    </row>
    <row r="1498" spans="1:31" x14ac:dyDescent="0.45">
      <c r="A1498" s="4"/>
      <c r="B1498" s="7">
        <v>3993111</v>
      </c>
      <c r="C1498" s="6" t="s">
        <v>216</v>
      </c>
      <c r="D1498" s="4" t="s">
        <v>124</v>
      </c>
      <c r="E1498" s="7">
        <v>60</v>
      </c>
      <c r="F1498" s="4" t="s">
        <v>221</v>
      </c>
      <c r="G1498" s="4">
        <f>SUMIFS([1]怪物表!$A:$A,[1]怪物表!$B:$B,C1498,[1]怪物表!$C:$C,D1498)</f>
        <v>1399303</v>
      </c>
      <c r="H1498" s="8" t="str">
        <f>IF(G1498="","",INDEX([1]怪物表!$C:$C,MATCH(G1498,[1]怪物表!$A:$A,0)))</f>
        <v>鹰</v>
      </c>
      <c r="I1498" s="4"/>
      <c r="J1498" s="4" t="str">
        <f>IF(I1498="","",INDEX([1]怪物阵型表!$B:$B,MATCH(I1498,[1]怪物阵型表!$A:$A,0)))</f>
        <v/>
      </c>
      <c r="K1498" s="4"/>
      <c r="L1498" s="4"/>
      <c r="M1498" s="4"/>
      <c r="N1498" s="4"/>
      <c r="O1498" s="4" t="str">
        <f>IF(N1498="","",INDEX([2]物品表!$B:$B,MATCH(N1498,[2]物品表!$A:$A,0)))</f>
        <v/>
      </c>
      <c r="P1498" s="4"/>
      <c r="Q1498" s="7" t="s">
        <v>31</v>
      </c>
      <c r="R1498" s="7" t="s">
        <v>29</v>
      </c>
      <c r="S1498" s="9">
        <f>INDEX('#怪物刷新配置索引'!$E:$E,MATCH(E1498&amp;"-"&amp;F1498,'#怪物刷新配置索引'!$D:$D,0),1)</f>
        <v>4</v>
      </c>
      <c r="T1498" s="4"/>
      <c r="U1498" s="9">
        <f>INDEX('#怪物刷新配置索引'!$F:$F,MATCH(E1498&amp;"-"&amp;F1498,'#怪物刷新配置索引'!$D:$D,0),1)</f>
        <v>2</v>
      </c>
      <c r="V1498" s="7" t="str">
        <f t="shared" si="206"/>
        <v/>
      </c>
      <c r="W1498" s="4"/>
      <c r="X1498" s="4"/>
      <c r="Y1498" s="4"/>
      <c r="Z1498" s="28"/>
      <c r="AA1498" s="77">
        <f>COUNTIF([3]经验升级表!$C:$C,"&lt;="&amp;SUMIFS($AB$4:AB1498,$C$4:C1498,C1498))</f>
        <v>0</v>
      </c>
      <c r="AB1498" s="77">
        <f>IFERROR(INDEX([1]怪物表!$U:$U,MATCH(G1498,[1]怪物表!$A:$A,0),1)*S1498/U1498,0)*AC1498</f>
        <v>0</v>
      </c>
      <c r="AC1498" s="77">
        <f t="shared" si="202"/>
        <v>30</v>
      </c>
      <c r="AD1498" s="77">
        <f>IFERROR(INDEX([1]怪物表!$J:$J,MATCH(G1498,[1]怪物表!$A:$A,0),1),0)*AE1498</f>
        <v>60</v>
      </c>
      <c r="AE1498" s="77">
        <f t="shared" si="203"/>
        <v>60</v>
      </c>
    </row>
    <row r="1499" spans="1:31" x14ac:dyDescent="0.45">
      <c r="A1499" s="4"/>
      <c r="B1499" s="7">
        <v>3993112</v>
      </c>
      <c r="C1499" s="6" t="s">
        <v>216</v>
      </c>
      <c r="D1499" s="4" t="s">
        <v>124</v>
      </c>
      <c r="E1499" s="7">
        <v>40</v>
      </c>
      <c r="F1499" s="4" t="s">
        <v>221</v>
      </c>
      <c r="G1499" s="4">
        <f>SUMIFS([1]怪物表!$A:$A,[1]怪物表!$B:$B,C1499,[1]怪物表!$C:$C,D1499)</f>
        <v>1399303</v>
      </c>
      <c r="H1499" s="8" t="str">
        <f>IF(G1499="","",INDEX([1]怪物表!$C:$C,MATCH(G1499,[1]怪物表!$A:$A,0)))</f>
        <v>鹰</v>
      </c>
      <c r="I1499" s="4"/>
      <c r="J1499" s="4" t="str">
        <f>IF(I1499="","",INDEX([1]怪物阵型表!$B:$B,MATCH(I1499,[1]怪物阵型表!$A:$A,0)))</f>
        <v/>
      </c>
      <c r="K1499" s="4"/>
      <c r="L1499" s="4"/>
      <c r="M1499" s="4"/>
      <c r="N1499" s="4"/>
      <c r="O1499" s="4" t="str">
        <f>IF(N1499="","",INDEX([2]物品表!$B:$B,MATCH(N1499,[2]物品表!$A:$A,0)))</f>
        <v/>
      </c>
      <c r="P1499" s="4"/>
      <c r="Q1499" s="7" t="s">
        <v>31</v>
      </c>
      <c r="R1499" s="7" t="s">
        <v>29</v>
      </c>
      <c r="S1499" s="9">
        <f>INDEX('#怪物刷新配置索引'!$E:$E,MATCH(E1499&amp;"-"&amp;F1499,'#怪物刷新配置索引'!$D:$D,0),1)</f>
        <v>4</v>
      </c>
      <c r="T1499" s="4"/>
      <c r="U1499" s="9">
        <f>INDEX('#怪物刷新配置索引'!$F:$F,MATCH(E1499&amp;"-"&amp;F1499,'#怪物刷新配置索引'!$D:$D,0),1)</f>
        <v>3</v>
      </c>
      <c r="V1499" s="4" t="str">
        <f t="shared" si="206"/>
        <v/>
      </c>
      <c r="W1499" s="4"/>
      <c r="X1499" s="4"/>
      <c r="Y1499" s="4"/>
      <c r="Z1499" s="28"/>
      <c r="AA1499" s="77">
        <f>COUNTIF([3]经验升级表!$C:$C,"&lt;="&amp;SUMIFS($AB$4:AB1499,$C$4:C1499,C1499))</f>
        <v>0</v>
      </c>
      <c r="AB1499" s="77">
        <f>IFERROR(INDEX([1]怪物表!$U:$U,MATCH(G1499,[1]怪物表!$A:$A,0),1)*S1499/U1499,0)*AC1499</f>
        <v>0</v>
      </c>
      <c r="AC1499" s="77">
        <f t="shared" si="202"/>
        <v>30</v>
      </c>
      <c r="AD1499" s="77">
        <f>IFERROR(INDEX([1]怪物表!$J:$J,MATCH(G1499,[1]怪物表!$A:$A,0),1),0)*AE1499</f>
        <v>40</v>
      </c>
      <c r="AE1499" s="77">
        <f t="shared" si="203"/>
        <v>40</v>
      </c>
    </row>
    <row r="1500" spans="1:31" x14ac:dyDescent="0.45">
      <c r="A1500" s="4"/>
      <c r="B1500" s="7">
        <v>3993113</v>
      </c>
      <c r="C1500" s="6" t="s">
        <v>216</v>
      </c>
      <c r="D1500" s="4" t="s">
        <v>124</v>
      </c>
      <c r="E1500" s="7">
        <v>40</v>
      </c>
      <c r="F1500" s="4" t="s">
        <v>221</v>
      </c>
      <c r="G1500" s="4">
        <f>SUMIFS([1]怪物表!$A:$A,[1]怪物表!$B:$B,C1500,[1]怪物表!$C:$C,D1500)</f>
        <v>1399303</v>
      </c>
      <c r="H1500" s="8" t="str">
        <f>IF(G1500="","",INDEX([1]怪物表!$C:$C,MATCH(G1500,[1]怪物表!$A:$A,0)))</f>
        <v>鹰</v>
      </c>
      <c r="I1500" s="4"/>
      <c r="J1500" s="4" t="str">
        <f>IF(I1500="","",INDEX([1]怪物阵型表!$B:$B,MATCH(I1500,[1]怪物阵型表!$A:$A,0)))</f>
        <v/>
      </c>
      <c r="K1500" s="4"/>
      <c r="L1500" s="4"/>
      <c r="M1500" s="4"/>
      <c r="N1500" s="4"/>
      <c r="O1500" s="4" t="str">
        <f>IF(N1500="","",INDEX([2]物品表!$B:$B,MATCH(N1500,[2]物品表!$A:$A,0)))</f>
        <v/>
      </c>
      <c r="P1500" s="4"/>
      <c r="Q1500" s="7" t="s">
        <v>31</v>
      </c>
      <c r="R1500" s="7" t="s">
        <v>29</v>
      </c>
      <c r="S1500" s="9">
        <f>INDEX('#怪物刷新配置索引'!$E:$E,MATCH(E1500&amp;"-"&amp;F1500,'#怪物刷新配置索引'!$D:$D,0),1)</f>
        <v>4</v>
      </c>
      <c r="T1500" s="4"/>
      <c r="U1500" s="9">
        <f>INDEX('#怪物刷新配置索引'!$F:$F,MATCH(E1500&amp;"-"&amp;F1500,'#怪物刷新配置索引'!$D:$D,0),1)</f>
        <v>3</v>
      </c>
      <c r="V1500" s="4" t="str">
        <f t="shared" si="206"/>
        <v/>
      </c>
      <c r="W1500" s="4"/>
      <c r="X1500" s="7"/>
      <c r="Y1500" s="7"/>
      <c r="Z1500" s="28"/>
      <c r="AA1500" s="77">
        <f>COUNTIF([3]经验升级表!$C:$C,"&lt;="&amp;SUMIFS($AB$4:AB1500,$C$4:C1500,C1500))</f>
        <v>0</v>
      </c>
      <c r="AB1500" s="77">
        <f>IFERROR(INDEX([1]怪物表!$U:$U,MATCH(G1500,[1]怪物表!$A:$A,0),1)*S1500/U1500,0)*AC1500</f>
        <v>0</v>
      </c>
      <c r="AC1500" s="77">
        <f t="shared" si="202"/>
        <v>30</v>
      </c>
      <c r="AD1500" s="77">
        <f>IFERROR(INDEX([1]怪物表!$J:$J,MATCH(G1500,[1]怪物表!$A:$A,0),1),0)*AE1500</f>
        <v>40</v>
      </c>
      <c r="AE1500" s="77">
        <f t="shared" si="203"/>
        <v>40</v>
      </c>
    </row>
    <row r="1501" spans="1:31" x14ac:dyDescent="0.45">
      <c r="A1501" s="4"/>
      <c r="B1501" s="7">
        <v>3993114</v>
      </c>
      <c r="C1501" s="6" t="s">
        <v>216</v>
      </c>
      <c r="D1501" s="4" t="s">
        <v>136</v>
      </c>
      <c r="E1501" s="4">
        <v>40</v>
      </c>
      <c r="F1501" s="4" t="s">
        <v>221</v>
      </c>
      <c r="G1501" s="4">
        <f>SUMIFS([1]怪物表!$A:$A,[1]怪物表!$B:$B,C1501,[1]怪物表!$C:$C,D1501)</f>
        <v>1399306</v>
      </c>
      <c r="H1501" s="8" t="str">
        <f>IF(G1501="","",INDEX([1]怪物表!$C:$C,MATCH(G1501,[1]怪物表!$A:$A,0)))</f>
        <v>弓兵2</v>
      </c>
      <c r="I1501" s="4"/>
      <c r="J1501" s="4" t="str">
        <f>IF(I1501="","",INDEX([1]怪物阵型表!$B:$B,MATCH(I1501,[1]怪物阵型表!$A:$A,0)))</f>
        <v/>
      </c>
      <c r="K1501" s="4"/>
      <c r="L1501" s="4"/>
      <c r="M1501" s="4"/>
      <c r="N1501" s="4"/>
      <c r="O1501" s="4" t="str">
        <f>IF(N1501="","",INDEX([2]物品表!$B:$B,MATCH(N1501,[2]物品表!$A:$A,0)))</f>
        <v/>
      </c>
      <c r="P1501" s="4"/>
      <c r="Q1501" s="7" t="s">
        <v>31</v>
      </c>
      <c r="R1501" s="7" t="s">
        <v>29</v>
      </c>
      <c r="S1501" s="9">
        <f>INDEX('#怪物刷新配置索引'!$E:$E,MATCH(E1501&amp;"-"&amp;F1501,'#怪物刷新配置索引'!$D:$D,0),1)</f>
        <v>4</v>
      </c>
      <c r="T1501" s="4"/>
      <c r="U1501" s="9">
        <f>INDEX('#怪物刷新配置索引'!$F:$F,MATCH(E1501&amp;"-"&amp;F1501,'#怪物刷新配置索引'!$D:$D,0),1)</f>
        <v>3</v>
      </c>
      <c r="V1501" s="4" t="str">
        <f t="shared" si="206"/>
        <v/>
      </c>
      <c r="W1501" s="4"/>
      <c r="X1501" s="4"/>
      <c r="Y1501" s="4"/>
      <c r="Z1501" s="28"/>
      <c r="AA1501" s="77">
        <f>COUNTIF([3]经验升级表!$C:$C,"&lt;="&amp;SUMIFS($AB$4:AB1501,$C$4:C1501,C1501))</f>
        <v>0</v>
      </c>
      <c r="AB1501" s="77">
        <f>IFERROR(INDEX([1]怪物表!$U:$U,MATCH(G1501,[1]怪物表!$A:$A,0),1)*S1501/U1501,0)*AC1501</f>
        <v>0</v>
      </c>
      <c r="AC1501" s="77">
        <f t="shared" si="202"/>
        <v>30</v>
      </c>
      <c r="AD1501" s="77">
        <f>IFERROR(INDEX([1]怪物表!$J:$J,MATCH(G1501,[1]怪物表!$A:$A,0),1),0)*AE1501</f>
        <v>40</v>
      </c>
      <c r="AE1501" s="77">
        <f t="shared" si="203"/>
        <v>40</v>
      </c>
    </row>
    <row r="1502" spans="1:31" s="46" customFormat="1" x14ac:dyDescent="0.45">
      <c r="A1502" s="20"/>
      <c r="B1502" s="21">
        <v>3993115</v>
      </c>
      <c r="C1502" s="22" t="s">
        <v>216</v>
      </c>
      <c r="D1502" s="20" t="s">
        <v>144</v>
      </c>
      <c r="E1502" s="21"/>
      <c r="F1502" s="20">
        <v>660</v>
      </c>
      <c r="G1502" s="20">
        <f>IF(I1502="",SUMIFS([1]怪物表!$A:$A,[1]怪物表!$B:$B,C1502,[1]怪物表!$C:$C,D1502),"")</f>
        <v>1399309</v>
      </c>
      <c r="H1502" s="23" t="str">
        <f>IF(G1502="","",INDEX([1]怪物表!$C:$C,MATCH(G1502,[1]怪物表!$A:$A,0)))</f>
        <v>大象</v>
      </c>
      <c r="I1502" s="20" t="s">
        <v>54</v>
      </c>
      <c r="J1502" s="20" t="str">
        <f>IF(I1502="","",INDEX([1]怪物阵型表!$B:$B,MATCH(I1502,[1]怪物阵型表!$A:$A,0)))</f>
        <v/>
      </c>
      <c r="K1502" s="20"/>
      <c r="L1502" s="20"/>
      <c r="M1502" s="20"/>
      <c r="N1502" s="20"/>
      <c r="O1502" s="20" t="str">
        <f>IF(N1502="","",INDEX([2]物品表!$B:$B,MATCH(N1502,[2]物品表!$A:$A,0)))</f>
        <v/>
      </c>
      <c r="P1502" s="20"/>
      <c r="Q1502" s="21" t="s">
        <v>120</v>
      </c>
      <c r="R1502" s="21" t="s">
        <v>29</v>
      </c>
      <c r="S1502" s="24">
        <v>1</v>
      </c>
      <c r="T1502" s="20"/>
      <c r="U1502" s="24">
        <v>0</v>
      </c>
      <c r="V1502" s="20" t="str">
        <f>IF(W1502=1,"TID_Survivor_Notice_Occur_2",IF(W1502=2,"TID_Survivor_Notice_Occur_1",""))</f>
        <v/>
      </c>
      <c r="W1502" s="20"/>
      <c r="X1502" s="20"/>
      <c r="Y1502" s="20"/>
      <c r="Z1502" s="79"/>
      <c r="AA1502" s="79">
        <f>COUNTIF([3]经验升级表!$C:$C,"&lt;="&amp;SUMIFS($AB$4:AB1502,$C$4:C1502,C1502))</f>
        <v>0</v>
      </c>
      <c r="AB1502" s="79">
        <f>IFERROR(INDEX([1]怪物表!$U:$U,MATCH(G1502,[1]怪物表!$A:$A,0),1)*S1502/U1502,0)*AC1502</f>
        <v>0</v>
      </c>
      <c r="AC1502" s="79">
        <f t="shared" si="202"/>
        <v>1</v>
      </c>
      <c r="AD1502" s="79">
        <f>IFERROR(INDEX([1]怪物表!$J:$J,MATCH(G1502,[1]怪物表!$A:$A,0),1),0)*AE1502</f>
        <v>0</v>
      </c>
      <c r="AE1502" s="79">
        <f t="shared" si="203"/>
        <v>0</v>
      </c>
    </row>
    <row r="1503" spans="1:31" x14ac:dyDescent="0.45">
      <c r="A1503" s="4"/>
      <c r="B1503" s="7">
        <v>3993116</v>
      </c>
      <c r="C1503" s="6" t="s">
        <v>216</v>
      </c>
      <c r="D1503" s="4"/>
      <c r="E1503" s="7"/>
      <c r="F1503" s="4">
        <v>660</v>
      </c>
      <c r="G1503" s="4"/>
      <c r="H1503" s="8"/>
      <c r="I1503" s="4"/>
      <c r="J1503" s="4" t="str">
        <f>IF(I1503="","",INDEX([1]怪物阵型表!$B:$B,MATCH(I1503,[1]怪物阵型表!$A:$A,0)))</f>
        <v/>
      </c>
      <c r="K1503" s="4">
        <v>399313</v>
      </c>
      <c r="L1503" s="25" t="str" cm="1">
        <f t="array" ref="L1503">INDEX(怪物链表!A:C,MATCH(怪物刷新表!K1503&amp;C1503,怪物链表!A:A&amp;怪物链表!C:C,),2)</f>
        <v>骤变_特殊_50</v>
      </c>
      <c r="M1503" s="4" t="str" cm="1">
        <f t="array" ref="M1503">INDEX(怪物链表!A:D,MATCH(怪物刷新表!L1503&amp;K1503,怪物链表!B:B&amp;怪物链表!A:A,),4)</f>
        <v>540-570</v>
      </c>
      <c r="N1503" s="4"/>
      <c r="O1503" s="4" t="str">
        <f>IF(N1503="","",INDEX([2]物品表!$B:$B,MATCH(N1503,[2]物品表!$A:$A,0)))</f>
        <v/>
      </c>
      <c r="P1503" s="4"/>
      <c r="Q1503" s="7" t="s">
        <v>120</v>
      </c>
      <c r="R1503" s="7" t="s">
        <v>29</v>
      </c>
      <c r="S1503" s="9">
        <v>1</v>
      </c>
      <c r="T1503" s="4"/>
      <c r="U1503" s="9">
        <v>0</v>
      </c>
      <c r="V1503" s="4" t="str">
        <f t="shared" ref="V1503:V1517" si="207">IF(W1503=1,"TID_Survivor_Notice_Occur_2",IF(W1503=2,"TID_Survivor_Notice_Occur_1",""))</f>
        <v/>
      </c>
      <c r="W1503" s="4"/>
      <c r="X1503" s="4"/>
      <c r="Y1503" s="4"/>
      <c r="Z1503" s="28"/>
      <c r="AA1503" s="77">
        <f>COUNTIF([3]经验升级表!$C:$C,"&lt;="&amp;SUMIFS($AB$4:AB1503,$C$4:C1503,C1503))</f>
        <v>0</v>
      </c>
      <c r="AB1503" s="77">
        <f>IFERROR(INDEX([1]怪物表!$U:$U,MATCH(G1503,[1]怪物表!$A:$A,0),1)*S1503/U1503,0)*AC1503</f>
        <v>0</v>
      </c>
      <c r="AC1503" s="77">
        <f t="shared" si="202"/>
        <v>1</v>
      </c>
      <c r="AD1503" s="77">
        <f>IFERROR(INDEX([1]怪物表!$J:$J,MATCH(G1503,[1]怪物表!$A:$A,0),1),0)*AE1503</f>
        <v>0</v>
      </c>
      <c r="AE1503" s="77">
        <f t="shared" si="203"/>
        <v>0</v>
      </c>
    </row>
    <row r="1504" spans="1:31" x14ac:dyDescent="0.45">
      <c r="A1504" s="4"/>
      <c r="B1504" s="7">
        <v>3993117</v>
      </c>
      <c r="C1504" s="6" t="s">
        <v>216</v>
      </c>
      <c r="D1504" s="4"/>
      <c r="E1504" s="7"/>
      <c r="F1504" s="4">
        <v>660</v>
      </c>
      <c r="G1504" s="4"/>
      <c r="H1504" s="8"/>
      <c r="I1504" s="4"/>
      <c r="J1504" s="4" t="str">
        <f>IF(I1504="","",INDEX([1]怪物阵型表!$B:$B,MATCH(I1504,[1]怪物阵型表!$A:$A,0)))</f>
        <v/>
      </c>
      <c r="K1504" s="4">
        <v>399314</v>
      </c>
      <c r="L1504" s="25" t="str" cm="1">
        <f t="array" ref="L1504">INDEX(怪物链表!A:C,MATCH(怪物刷新表!K1504&amp;C1504,怪物链表!A:A&amp;怪物链表!C:C,),2)</f>
        <v>骤变_特殊_50</v>
      </c>
      <c r="M1504" s="4" t="str" cm="1">
        <f t="array" ref="M1504">INDEX(怪物链表!A:D,MATCH(怪物刷新表!L1504&amp;K1504,怪物链表!B:B&amp;怪物链表!A:A,),4)</f>
        <v>540-570</v>
      </c>
      <c r="N1504" s="4"/>
      <c r="O1504" s="4" t="str">
        <f>IF(N1504="","",INDEX([2]物品表!$B:$B,MATCH(N1504,[2]物品表!$A:$A,0)))</f>
        <v/>
      </c>
      <c r="P1504" s="4"/>
      <c r="Q1504" s="7" t="s">
        <v>120</v>
      </c>
      <c r="R1504" s="7" t="s">
        <v>29</v>
      </c>
      <c r="S1504" s="9">
        <v>1</v>
      </c>
      <c r="T1504" s="4"/>
      <c r="U1504" s="9">
        <v>0</v>
      </c>
      <c r="V1504" s="4" t="str">
        <f t="shared" si="207"/>
        <v/>
      </c>
      <c r="W1504" s="4"/>
      <c r="X1504" s="4"/>
      <c r="Y1504" s="4"/>
      <c r="Z1504" s="28"/>
      <c r="AA1504" s="77">
        <f>COUNTIF([3]经验升级表!$C:$C,"&lt;="&amp;SUMIFS($AB$4:AB1504,$C$4:C1504,C1504))</f>
        <v>0</v>
      </c>
      <c r="AB1504" s="77">
        <f>IFERROR(INDEX([1]怪物表!$U:$U,MATCH(G1504,[1]怪物表!$A:$A,0),1)*S1504/U1504,0)*AC1504</f>
        <v>0</v>
      </c>
      <c r="AC1504" s="77">
        <f t="shared" si="202"/>
        <v>1</v>
      </c>
      <c r="AD1504" s="77">
        <f>IFERROR(INDEX([1]怪物表!$J:$J,MATCH(G1504,[1]怪物表!$A:$A,0),1),0)*AE1504</f>
        <v>0</v>
      </c>
      <c r="AE1504" s="77">
        <f t="shared" si="203"/>
        <v>0</v>
      </c>
    </row>
    <row r="1505" spans="1:31" x14ac:dyDescent="0.45">
      <c r="A1505" s="4"/>
      <c r="B1505" s="7">
        <v>3993118</v>
      </c>
      <c r="C1505" s="6" t="s">
        <v>216</v>
      </c>
      <c r="D1505" s="4"/>
      <c r="E1505" s="7"/>
      <c r="F1505" s="4">
        <v>660</v>
      </c>
      <c r="G1505" s="4"/>
      <c r="H1505" s="8"/>
      <c r="I1505" s="4"/>
      <c r="J1505" s="4" t="str">
        <f>IF(I1505="","",INDEX([1]怪物阵型表!$B:$B,MATCH(I1505,[1]怪物阵型表!$A:$A,0)))</f>
        <v/>
      </c>
      <c r="K1505" s="4">
        <v>399315</v>
      </c>
      <c r="L1505" s="25" t="str" cm="1">
        <f t="array" ref="L1505">INDEX(怪物链表!A:C,MATCH(怪物刷新表!K1505&amp;C1505,怪物链表!A:A&amp;怪物链表!C:C,),2)</f>
        <v>骤变_高级_100</v>
      </c>
      <c r="M1505" s="4" t="str" cm="1">
        <f t="array" ref="M1505">INDEX(怪物链表!A:D,MATCH(怪物刷新表!L1505&amp;K1505,怪物链表!B:B&amp;怪物链表!A:A,),4)</f>
        <v>540-570</v>
      </c>
      <c r="N1505" s="4"/>
      <c r="O1505" s="4" t="str">
        <f>IF(N1505="","",INDEX([2]物品表!$B:$B,MATCH(N1505,[2]物品表!$A:$A,0)))</f>
        <v/>
      </c>
      <c r="P1505" s="4"/>
      <c r="Q1505" s="7" t="s">
        <v>120</v>
      </c>
      <c r="R1505" s="7" t="s">
        <v>29</v>
      </c>
      <c r="S1505" s="9">
        <v>1</v>
      </c>
      <c r="T1505" s="4"/>
      <c r="U1505" s="9">
        <v>0</v>
      </c>
      <c r="V1505" s="4" t="str">
        <f t="shared" si="207"/>
        <v/>
      </c>
      <c r="W1505" s="4"/>
      <c r="X1505" s="4"/>
      <c r="Y1505" s="4"/>
      <c r="Z1505" s="28"/>
      <c r="AA1505" s="77">
        <f>COUNTIF([3]经验升级表!$C:$C,"&lt;="&amp;SUMIFS($AB$4:AB1505,$C$4:C1505,C1505))</f>
        <v>0</v>
      </c>
      <c r="AB1505" s="77">
        <f>IFERROR(INDEX([1]怪物表!$U:$U,MATCH(G1505,[1]怪物表!$A:$A,0),1)*S1505/U1505,0)*AC1505</f>
        <v>0</v>
      </c>
      <c r="AC1505" s="77">
        <f t="shared" si="202"/>
        <v>1</v>
      </c>
      <c r="AD1505" s="77">
        <f>IFERROR(INDEX([1]怪物表!$J:$J,MATCH(G1505,[1]怪物表!$A:$A,0),1),0)*AE1505</f>
        <v>0</v>
      </c>
      <c r="AE1505" s="77">
        <f t="shared" si="203"/>
        <v>0</v>
      </c>
    </row>
    <row r="1506" spans="1:31" x14ac:dyDescent="0.45">
      <c r="A1506" s="4"/>
      <c r="B1506" s="7">
        <v>3993119</v>
      </c>
      <c r="C1506" s="6" t="s">
        <v>216</v>
      </c>
      <c r="D1506" s="4" t="s">
        <v>127</v>
      </c>
      <c r="E1506" s="7">
        <v>60</v>
      </c>
      <c r="F1506" s="4" t="s">
        <v>223</v>
      </c>
      <c r="G1506" s="4">
        <f>SUMIFS([1]怪物表!$A:$A,[1]怪物表!$B:$B,C1506,[1]怪物表!$C:$C,D1506)</f>
        <v>1399308</v>
      </c>
      <c r="H1506" s="8" t="str">
        <f>IF(G1506="","",INDEX([1]怪物表!$C:$C,MATCH(G1506,[1]怪物表!$A:$A,0)))</f>
        <v>斗兽场饲养员</v>
      </c>
      <c r="I1506" s="4"/>
      <c r="J1506" s="4" t="str">
        <f>IF(I1506="","",INDEX([1]怪物阵型表!$B:$B,MATCH(I1506,[1]怪物阵型表!$A:$A,0)))</f>
        <v/>
      </c>
      <c r="K1506" s="4"/>
      <c r="L1506" s="4"/>
      <c r="M1506" s="4"/>
      <c r="N1506" s="4"/>
      <c r="O1506" s="4" t="str">
        <f>IF(N1506="","",INDEX([2]物品表!$B:$B,MATCH(N1506,[2]物品表!$A:$A,0)))</f>
        <v/>
      </c>
      <c r="P1506" s="4"/>
      <c r="Q1506" s="7" t="s">
        <v>31</v>
      </c>
      <c r="R1506" s="7" t="s">
        <v>29</v>
      </c>
      <c r="S1506" s="9">
        <f>INDEX('#怪物刷新配置索引'!$E:$E,MATCH(E1506&amp;"-"&amp;F1506,'#怪物刷新配置索引'!$D:$D,0),1)</f>
        <v>4</v>
      </c>
      <c r="T1506" s="4"/>
      <c r="U1506" s="9">
        <f>INDEX('#怪物刷新配置索引'!$F:$F,MATCH(E1506&amp;"-"&amp;F1506,'#怪物刷新配置索引'!$D:$D,0),1)</f>
        <v>2</v>
      </c>
      <c r="V1506" s="4" t="str">
        <f t="shared" si="207"/>
        <v/>
      </c>
      <c r="W1506" s="4"/>
      <c r="X1506" s="4"/>
      <c r="Y1506" s="7"/>
      <c r="Z1506" s="28"/>
      <c r="AA1506" s="77">
        <f>COUNTIF([3]经验升级表!$C:$C,"&lt;="&amp;SUMIFS($AB$4:AB1506,$C$4:C1506,C1506))</f>
        <v>0</v>
      </c>
      <c r="AB1506" s="77">
        <f>IFERROR(INDEX([1]怪物表!$U:$U,MATCH(G1506,[1]怪物表!$A:$A,0),1)*S1506/U1506,0)*AC1506</f>
        <v>0</v>
      </c>
      <c r="AC1506" s="77">
        <f t="shared" si="202"/>
        <v>30</v>
      </c>
      <c r="AD1506" s="77">
        <f>IFERROR(INDEX([1]怪物表!$J:$J,MATCH(G1506,[1]怪物表!$A:$A,0),1),0)*AE1506</f>
        <v>60</v>
      </c>
      <c r="AE1506" s="77">
        <f t="shared" si="203"/>
        <v>60</v>
      </c>
    </row>
    <row r="1507" spans="1:31" x14ac:dyDescent="0.45">
      <c r="A1507" s="4"/>
      <c r="B1507" s="7">
        <v>3993120</v>
      </c>
      <c r="C1507" s="6" t="s">
        <v>216</v>
      </c>
      <c r="D1507" s="4" t="s">
        <v>127</v>
      </c>
      <c r="E1507" s="7">
        <v>150</v>
      </c>
      <c r="F1507" s="4" t="s">
        <v>223</v>
      </c>
      <c r="G1507" s="4">
        <f>SUMIFS([1]怪物表!$A:$A,[1]怪物表!$B:$B,C1507,[1]怪物表!$C:$C,D1507)</f>
        <v>1399308</v>
      </c>
      <c r="H1507" s="8" t="str">
        <f>IF(G1507="","",INDEX([1]怪物表!$C:$C,MATCH(G1507,[1]怪物表!$A:$A,0)))</f>
        <v>斗兽场饲养员</v>
      </c>
      <c r="I1507" s="4"/>
      <c r="J1507" s="4" t="str">
        <f>IF(I1507="","",INDEX([1]怪物阵型表!$B:$B,MATCH(I1507,[1]怪物阵型表!$A:$A,0)))</f>
        <v/>
      </c>
      <c r="K1507" s="4"/>
      <c r="L1507" s="4"/>
      <c r="M1507" s="4"/>
      <c r="N1507" s="4"/>
      <c r="O1507" s="4" t="str">
        <f>IF(N1507="","",INDEX([2]物品表!$B:$B,MATCH(N1507,[2]物品表!$A:$A,0)))</f>
        <v/>
      </c>
      <c r="P1507" s="4"/>
      <c r="Q1507" s="7" t="s">
        <v>31</v>
      </c>
      <c r="R1507" s="7" t="s">
        <v>29</v>
      </c>
      <c r="S1507" s="9">
        <f>INDEX('#怪物刷新配置索引'!$E:$E,MATCH(E1507&amp;"-"&amp;F1507,'#怪物刷新配置索引'!$D:$D,0),1)</f>
        <v>5</v>
      </c>
      <c r="T1507" s="4"/>
      <c r="U1507" s="9">
        <f>INDEX('#怪物刷新配置索引'!$F:$F,MATCH(E1507&amp;"-"&amp;F1507,'#怪物刷新配置索引'!$D:$D,0),1)</f>
        <v>1</v>
      </c>
      <c r="V1507" s="4" t="str">
        <f t="shared" si="207"/>
        <v/>
      </c>
      <c r="W1507" s="4"/>
      <c r="X1507" s="4"/>
      <c r="Y1507" s="7"/>
      <c r="Z1507" s="28"/>
      <c r="AA1507" s="77">
        <f>COUNTIF([3]经验升级表!$C:$C,"&lt;="&amp;SUMIFS($AB$4:AB1507,$C$4:C1507,C1507))</f>
        <v>0</v>
      </c>
      <c r="AB1507" s="77">
        <f>IFERROR(INDEX([1]怪物表!$U:$U,MATCH(G1507,[1]怪物表!$A:$A,0),1)*S1507/U1507,0)*AC1507</f>
        <v>0</v>
      </c>
      <c r="AC1507" s="77">
        <f t="shared" si="202"/>
        <v>30</v>
      </c>
      <c r="AD1507" s="77">
        <f>IFERROR(INDEX([1]怪物表!$J:$J,MATCH(G1507,[1]怪物表!$A:$A,0),1),0)*AE1507</f>
        <v>150</v>
      </c>
      <c r="AE1507" s="77">
        <f t="shared" si="203"/>
        <v>150</v>
      </c>
    </row>
    <row r="1508" spans="1:31" x14ac:dyDescent="0.45">
      <c r="A1508" s="4"/>
      <c r="B1508" s="7">
        <v>3993121</v>
      </c>
      <c r="C1508" s="6" t="s">
        <v>216</v>
      </c>
      <c r="D1508" s="4" t="s">
        <v>136</v>
      </c>
      <c r="E1508" s="7">
        <v>40</v>
      </c>
      <c r="F1508" s="4" t="s">
        <v>223</v>
      </c>
      <c r="G1508" s="4">
        <f>SUMIFS([1]怪物表!$A:$A,[1]怪物表!$B:$B,C1508,[1]怪物表!$C:$C,D1508)</f>
        <v>1399306</v>
      </c>
      <c r="H1508" s="8" t="str">
        <f>IF(G1508="","",INDEX([1]怪物表!$C:$C,MATCH(G1508,[1]怪物表!$A:$A,0)))</f>
        <v>弓兵2</v>
      </c>
      <c r="I1508" s="4"/>
      <c r="J1508" s="4" t="str">
        <f>IF(I1508="","",INDEX([1]怪物阵型表!$B:$B,MATCH(I1508,[1]怪物阵型表!$A:$A,0)))</f>
        <v/>
      </c>
      <c r="K1508" s="4"/>
      <c r="L1508" s="4"/>
      <c r="M1508" s="4"/>
      <c r="N1508" s="4"/>
      <c r="O1508" s="4" t="str">
        <f>IF(N1508="","",INDEX([2]物品表!$B:$B,MATCH(N1508,[2]物品表!$A:$A,0)))</f>
        <v/>
      </c>
      <c r="P1508" s="4"/>
      <c r="Q1508" s="7" t="s">
        <v>31</v>
      </c>
      <c r="R1508" s="7" t="s">
        <v>29</v>
      </c>
      <c r="S1508" s="9">
        <f>INDEX('#怪物刷新配置索引'!$E:$E,MATCH(E1508&amp;"-"&amp;F1508,'#怪物刷新配置索引'!$D:$D,0),1)</f>
        <v>4</v>
      </c>
      <c r="T1508" s="4"/>
      <c r="U1508" s="9">
        <f>INDEX('#怪物刷新配置索引'!$F:$F,MATCH(E1508&amp;"-"&amp;F1508,'#怪物刷新配置索引'!$D:$D,0),1)</f>
        <v>3</v>
      </c>
      <c r="V1508" s="4" t="str">
        <f t="shared" si="207"/>
        <v/>
      </c>
      <c r="W1508" s="4"/>
      <c r="X1508" s="7"/>
      <c r="Y1508" s="7"/>
      <c r="Z1508" s="28"/>
      <c r="AA1508" s="77">
        <f>COUNTIF([3]经验升级表!$C:$C,"&lt;="&amp;SUMIFS($AB$4:AB1508,$C$4:C1508,C1508))</f>
        <v>0</v>
      </c>
      <c r="AB1508" s="77">
        <f>IFERROR(INDEX([1]怪物表!$U:$U,MATCH(G1508,[1]怪物表!$A:$A,0),1)*S1508/U1508,0)*AC1508</f>
        <v>0</v>
      </c>
      <c r="AC1508" s="77">
        <f t="shared" si="202"/>
        <v>30</v>
      </c>
      <c r="AD1508" s="77">
        <f>IFERROR(INDEX([1]怪物表!$J:$J,MATCH(G1508,[1]怪物表!$A:$A,0),1),0)*AE1508</f>
        <v>40</v>
      </c>
      <c r="AE1508" s="77">
        <f t="shared" si="203"/>
        <v>40</v>
      </c>
    </row>
    <row r="1509" spans="1:31" x14ac:dyDescent="0.45">
      <c r="A1509" s="4"/>
      <c r="B1509" s="7">
        <v>3993122</v>
      </c>
      <c r="C1509" s="6" t="s">
        <v>216</v>
      </c>
      <c r="D1509" s="4"/>
      <c r="E1509" s="7"/>
      <c r="F1509" s="4">
        <v>690</v>
      </c>
      <c r="G1509" s="4" t="str">
        <f>IF(I1509="",SUMIFS([1]怪物表!$A:$A,[1]怪物表!$B:$B,C1509,[1]怪物表!$C:$C,D1509),"")</f>
        <v/>
      </c>
      <c r="H1509" s="8" t="str">
        <f>IF(G1509="","",INDEX([1]怪物表!$C:$C,MATCH(G1509,[1]怪物表!$A:$A,0)))</f>
        <v/>
      </c>
      <c r="I1509" s="4">
        <v>399301</v>
      </c>
      <c r="J1509" s="4" t="str">
        <f>IF(I1509="","",INDEX([1]怪物阵型表!$B:$B,MATCH(I1509,[1]怪物阵型表!$A:$A,0)))</f>
        <v>直线防御阵型</v>
      </c>
      <c r="K1509" s="4"/>
      <c r="L1509" s="4"/>
      <c r="M1509" s="4"/>
      <c r="N1509" s="4"/>
      <c r="O1509" s="4" t="str">
        <f>IF(N1509="","",INDEX([2]物品表!$B:$B,MATCH(N1509,[2]物品表!$A:$A,0)))</f>
        <v/>
      </c>
      <c r="P1509" s="4"/>
      <c r="Q1509" s="7" t="s">
        <v>109</v>
      </c>
      <c r="R1509" s="7" t="s">
        <v>29</v>
      </c>
      <c r="S1509" s="9">
        <v>1</v>
      </c>
      <c r="T1509" s="4"/>
      <c r="U1509" s="9">
        <v>0</v>
      </c>
      <c r="V1509" s="4" t="str">
        <f t="shared" si="207"/>
        <v>TID_Survivor_Notice_Occur_2</v>
      </c>
      <c r="W1509" s="4">
        <v>1</v>
      </c>
      <c r="X1509" s="4"/>
      <c r="Y1509" s="4"/>
      <c r="Z1509" s="28"/>
      <c r="AA1509" s="77">
        <f>COUNTIF([3]经验升级表!$C:$C,"&lt;="&amp;SUMIFS($AB$4:AB1509,$C$4:C1509,C1509))</f>
        <v>0</v>
      </c>
      <c r="AB1509" s="77">
        <f>IFERROR(INDEX([1]怪物表!$U:$U,MATCH(G1509,[1]怪物表!$A:$A,0),1)*S1509/U1509,0)*AC1509</f>
        <v>0</v>
      </c>
      <c r="AC1509" s="77">
        <f t="shared" si="202"/>
        <v>1</v>
      </c>
      <c r="AD1509" s="77">
        <f>IFERROR(INDEX([1]怪物表!$J:$J,MATCH(G1509,[1]怪物表!$A:$A,0),1),0)*AE1509</f>
        <v>0</v>
      </c>
      <c r="AE1509" s="77">
        <f t="shared" si="203"/>
        <v>0</v>
      </c>
    </row>
    <row r="1510" spans="1:31" x14ac:dyDescent="0.45">
      <c r="A1510" s="4"/>
      <c r="B1510" s="7">
        <v>3993123</v>
      </c>
      <c r="C1510" s="6" t="s">
        <v>216</v>
      </c>
      <c r="D1510" s="4"/>
      <c r="E1510" s="7"/>
      <c r="F1510" s="4">
        <v>690</v>
      </c>
      <c r="G1510" s="4" t="str">
        <f>IF(I1510="",SUMIFS([1]怪物表!$A:$A,[1]怪物表!$B:$B,C1510,[1]怪物表!$C:$C,D1510),"")</f>
        <v/>
      </c>
      <c r="H1510" s="8" t="str">
        <f>IF(G1510="","",INDEX([1]怪物表!$C:$C,MATCH(G1510,[1]怪物表!$A:$A,0)))</f>
        <v/>
      </c>
      <c r="I1510" s="4">
        <v>399302</v>
      </c>
      <c r="J1510" s="4" t="str">
        <f>IF(I1510="","",INDEX([1]怪物阵型表!$B:$B,MATCH(I1510,[1]怪物阵型表!$A:$A,0)))</f>
        <v>直线防御阵型</v>
      </c>
      <c r="K1510" s="4"/>
      <c r="L1510" s="4"/>
      <c r="M1510" s="4"/>
      <c r="N1510" s="4"/>
      <c r="O1510" s="4" t="str">
        <f>IF(N1510="","",INDEX([2]物品表!$B:$B,MATCH(N1510,[2]物品表!$A:$A,0)))</f>
        <v/>
      </c>
      <c r="P1510" s="4"/>
      <c r="Q1510" s="7" t="s">
        <v>109</v>
      </c>
      <c r="R1510" s="7" t="s">
        <v>29</v>
      </c>
      <c r="S1510" s="9">
        <v>1</v>
      </c>
      <c r="T1510" s="4"/>
      <c r="U1510" s="9">
        <v>0</v>
      </c>
      <c r="V1510" s="4" t="str">
        <f t="shared" si="207"/>
        <v/>
      </c>
      <c r="W1510" s="4"/>
      <c r="X1510" s="4"/>
      <c r="Y1510" s="4"/>
      <c r="Z1510" s="28"/>
      <c r="AA1510" s="77">
        <f>COUNTIF([3]经验升级表!$C:$C,"&lt;="&amp;SUMIFS($AB$4:AB1510,$C$4:C1510,C1510))</f>
        <v>0</v>
      </c>
      <c r="AB1510" s="77">
        <f>IFERROR(INDEX([1]怪物表!$U:$U,MATCH(G1510,[1]怪物表!$A:$A,0),1)*S1510/U1510,0)*AC1510</f>
        <v>0</v>
      </c>
      <c r="AC1510" s="77">
        <f t="shared" si="202"/>
        <v>1</v>
      </c>
      <c r="AD1510" s="77">
        <f>IFERROR(INDEX([1]怪物表!$J:$J,MATCH(G1510,[1]怪物表!$A:$A,0),1),0)*AE1510</f>
        <v>0</v>
      </c>
      <c r="AE1510" s="77">
        <f t="shared" si="203"/>
        <v>0</v>
      </c>
    </row>
    <row r="1511" spans="1:31" x14ac:dyDescent="0.45">
      <c r="A1511" s="4"/>
      <c r="B1511" s="7">
        <v>3993124</v>
      </c>
      <c r="C1511" s="6" t="s">
        <v>216</v>
      </c>
      <c r="D1511" s="4"/>
      <c r="E1511" s="7"/>
      <c r="F1511" s="4">
        <v>705</v>
      </c>
      <c r="G1511" s="4" t="str">
        <f>IF(I1511="",SUMIFS([1]怪物表!$A:$A,[1]怪物表!$B:$B,C1511,[1]怪物表!$C:$C,D1511),"")</f>
        <v/>
      </c>
      <c r="H1511" s="8" t="str">
        <f>IF(G1511="","",INDEX([1]怪物表!$C:$C,MATCH(G1511,[1]怪物表!$A:$A,0)))</f>
        <v/>
      </c>
      <c r="I1511" s="4">
        <v>399303</v>
      </c>
      <c r="J1511" s="4" t="str">
        <f>IF(I1511="","",INDEX([1]怪物阵型表!$B:$B,MATCH(I1511,[1]怪物阵型表!$A:$A,0)))</f>
        <v>直线防御阵型</v>
      </c>
      <c r="K1511" s="4"/>
      <c r="L1511" s="4"/>
      <c r="M1511" s="4"/>
      <c r="N1511" s="4"/>
      <c r="O1511" s="4" t="str">
        <f>IF(N1511="","",INDEX([2]物品表!$B:$B,MATCH(N1511,[2]物品表!$A:$A,0)))</f>
        <v/>
      </c>
      <c r="P1511" s="4"/>
      <c r="Q1511" s="7" t="s">
        <v>109</v>
      </c>
      <c r="R1511" s="7" t="s">
        <v>29</v>
      </c>
      <c r="S1511" s="9">
        <v>1</v>
      </c>
      <c r="T1511" s="4"/>
      <c r="U1511" s="9">
        <v>0</v>
      </c>
      <c r="V1511" s="4" t="str">
        <f t="shared" si="207"/>
        <v/>
      </c>
      <c r="W1511" s="4"/>
      <c r="X1511" s="4"/>
      <c r="Y1511" s="4"/>
      <c r="Z1511" s="28"/>
      <c r="AA1511" s="77">
        <f>COUNTIF([3]经验升级表!$C:$C,"&lt;="&amp;SUMIFS($AB$4:AB1511,$C$4:C1511,C1511))</f>
        <v>0</v>
      </c>
      <c r="AB1511" s="77">
        <f>IFERROR(INDEX([1]怪物表!$U:$U,MATCH(G1511,[1]怪物表!$A:$A,0),1)*S1511/U1511,0)*AC1511</f>
        <v>0</v>
      </c>
      <c r="AC1511" s="77">
        <f t="shared" si="202"/>
        <v>1</v>
      </c>
      <c r="AD1511" s="77">
        <f>IFERROR(INDEX([1]怪物表!$J:$J,MATCH(G1511,[1]怪物表!$A:$A,0),1),0)*AE1511</f>
        <v>0</v>
      </c>
      <c r="AE1511" s="77">
        <f t="shared" si="203"/>
        <v>0</v>
      </c>
    </row>
    <row r="1512" spans="1:31" x14ac:dyDescent="0.45">
      <c r="A1512" s="4"/>
      <c r="B1512" s="7">
        <v>3993125</v>
      </c>
      <c r="C1512" s="6" t="s">
        <v>216</v>
      </c>
      <c r="D1512" s="4"/>
      <c r="E1512" s="7"/>
      <c r="F1512" s="4">
        <v>705</v>
      </c>
      <c r="G1512" s="4" t="str">
        <f>IF(I1512="",SUMIFS([1]怪物表!$A:$A,[1]怪物表!$B:$B,C1512,[1]怪物表!$C:$C,D1512),"")</f>
        <v/>
      </c>
      <c r="H1512" s="8" t="str">
        <f>IF(G1512="","",INDEX([1]怪物表!$C:$C,MATCH(G1512,[1]怪物表!$A:$A,0)))</f>
        <v/>
      </c>
      <c r="I1512" s="4">
        <v>399304</v>
      </c>
      <c r="J1512" s="4" t="str">
        <f>IF(I1512="","",INDEX([1]怪物阵型表!$B:$B,MATCH(I1512,[1]怪物阵型表!$A:$A,0)))</f>
        <v>直线防御阵型</v>
      </c>
      <c r="K1512" s="4"/>
      <c r="L1512" s="4"/>
      <c r="M1512" s="4"/>
      <c r="N1512" s="4"/>
      <c r="O1512" s="4" t="str">
        <f>IF(N1512="","",INDEX([2]物品表!$B:$B,MATCH(N1512,[2]物品表!$A:$A,0)))</f>
        <v/>
      </c>
      <c r="P1512" s="4"/>
      <c r="Q1512" s="7" t="s">
        <v>109</v>
      </c>
      <c r="R1512" s="7" t="s">
        <v>29</v>
      </c>
      <c r="S1512" s="9">
        <v>1</v>
      </c>
      <c r="T1512" s="4"/>
      <c r="U1512" s="9">
        <v>0</v>
      </c>
      <c r="V1512" s="4" t="str">
        <f t="shared" si="207"/>
        <v/>
      </c>
      <c r="W1512" s="4"/>
      <c r="X1512" s="4"/>
      <c r="Y1512" s="4"/>
      <c r="Z1512" s="28"/>
      <c r="AA1512" s="77">
        <f>COUNTIF([3]经验升级表!$C:$C,"&lt;="&amp;SUMIFS($AB$4:AB1512,$C$4:C1512,C1512))</f>
        <v>0</v>
      </c>
      <c r="AB1512" s="77">
        <f>IFERROR(INDEX([1]怪物表!$U:$U,MATCH(G1512,[1]怪物表!$A:$A,0),1)*S1512/U1512,0)*AC1512</f>
        <v>0</v>
      </c>
      <c r="AC1512" s="77">
        <f t="shared" si="202"/>
        <v>1</v>
      </c>
      <c r="AD1512" s="77">
        <f>IFERROR(INDEX([1]怪物表!$J:$J,MATCH(G1512,[1]怪物表!$A:$A,0),1),0)*AE1512</f>
        <v>0</v>
      </c>
      <c r="AE1512" s="77">
        <f t="shared" si="203"/>
        <v>0</v>
      </c>
    </row>
    <row r="1513" spans="1:31" x14ac:dyDescent="0.45">
      <c r="A1513" s="4"/>
      <c r="B1513" s="7">
        <v>3993126</v>
      </c>
      <c r="C1513" s="6" t="s">
        <v>216</v>
      </c>
      <c r="D1513" s="4"/>
      <c r="E1513" s="7"/>
      <c r="F1513" s="4">
        <v>690</v>
      </c>
      <c r="G1513" s="4"/>
      <c r="H1513" s="8"/>
      <c r="I1513" s="4"/>
      <c r="J1513" s="4" t="str">
        <f>IF(I1513="","",INDEX([1]怪物阵型表!$B:$B,MATCH(I1513,[1]怪物阵型表!$A:$A,0)))</f>
        <v/>
      </c>
      <c r="K1513" s="4">
        <v>399316</v>
      </c>
      <c r="L1513" s="25" t="str" cm="1">
        <f t="array" ref="L1513">INDEX(怪物链表!A:C,MATCH(怪物刷新表!K1513&amp;C1513,怪物链表!A:A&amp;怪物链表!C:C,),2)</f>
        <v>骤变_特殊_50</v>
      </c>
      <c r="M1513" s="4" t="str" cm="1">
        <f t="array" ref="M1513">INDEX(怪物链表!A:D,MATCH(怪物刷新表!L1513&amp;K1513,怪物链表!B:B&amp;怪物链表!A:A,),4)</f>
        <v>570-600</v>
      </c>
      <c r="N1513" s="4"/>
      <c r="O1513" s="4" t="str">
        <f>IF(N1513="","",INDEX([2]物品表!$B:$B,MATCH(N1513,[2]物品表!$A:$A,0)))</f>
        <v/>
      </c>
      <c r="P1513" s="4"/>
      <c r="Q1513" s="7" t="s">
        <v>120</v>
      </c>
      <c r="R1513" s="7" t="s">
        <v>29</v>
      </c>
      <c r="S1513" s="9">
        <v>1</v>
      </c>
      <c r="T1513" s="4"/>
      <c r="U1513" s="9">
        <v>0</v>
      </c>
      <c r="V1513" s="4" t="str">
        <f t="shared" si="207"/>
        <v/>
      </c>
      <c r="W1513" s="4"/>
      <c r="X1513" s="4"/>
      <c r="Y1513" s="4"/>
      <c r="Z1513" s="28"/>
      <c r="AA1513" s="77">
        <f>COUNTIF([3]经验升级表!$C:$C,"&lt;="&amp;SUMIFS($AB$4:AB1513,$C$4:C1513,C1513))</f>
        <v>0</v>
      </c>
      <c r="AB1513" s="77">
        <f>IFERROR(INDEX([1]怪物表!$U:$U,MATCH(G1513,[1]怪物表!$A:$A,0),1)*S1513/U1513,0)*AC1513</f>
        <v>0</v>
      </c>
      <c r="AC1513" s="77">
        <f t="shared" si="202"/>
        <v>1</v>
      </c>
      <c r="AD1513" s="77">
        <f>IFERROR(INDEX([1]怪物表!$J:$J,MATCH(G1513,[1]怪物表!$A:$A,0),1),0)*AE1513</f>
        <v>0</v>
      </c>
      <c r="AE1513" s="77">
        <f t="shared" si="203"/>
        <v>0</v>
      </c>
    </row>
    <row r="1514" spans="1:31" x14ac:dyDescent="0.45">
      <c r="A1514" s="4"/>
      <c r="B1514" s="7">
        <v>3993127</v>
      </c>
      <c r="C1514" s="6" t="s">
        <v>216</v>
      </c>
      <c r="D1514" s="4"/>
      <c r="E1514" s="7"/>
      <c r="F1514" s="4">
        <v>690</v>
      </c>
      <c r="G1514" s="4"/>
      <c r="H1514" s="8"/>
      <c r="I1514" s="4"/>
      <c r="J1514" s="4" t="str">
        <f>IF(I1514="","",INDEX([1]怪物阵型表!$B:$B,MATCH(I1514,[1]怪物阵型表!$A:$A,0)))</f>
        <v/>
      </c>
      <c r="K1514" s="4">
        <v>399317</v>
      </c>
      <c r="L1514" s="25" t="str" cm="1">
        <f t="array" ref="L1514">INDEX(怪物链表!A:C,MATCH(怪物刷新表!K1514&amp;C1514,怪物链表!A:A&amp;怪物链表!C:C,),2)</f>
        <v>骤变_高级_100</v>
      </c>
      <c r="M1514" s="4" t="str" cm="1">
        <f t="array" ref="M1514">INDEX(怪物链表!A:D,MATCH(怪物刷新表!L1514&amp;K1514,怪物链表!B:B&amp;怪物链表!A:A,),4)</f>
        <v>570-600</v>
      </c>
      <c r="N1514" s="4"/>
      <c r="O1514" s="4" t="str">
        <f>IF(N1514="","",INDEX([2]物品表!$B:$B,MATCH(N1514,[2]物品表!$A:$A,0)))</f>
        <v/>
      </c>
      <c r="P1514" s="4"/>
      <c r="Q1514" s="7" t="s">
        <v>120</v>
      </c>
      <c r="R1514" s="7" t="s">
        <v>29</v>
      </c>
      <c r="S1514" s="9">
        <v>1</v>
      </c>
      <c r="T1514" s="4"/>
      <c r="U1514" s="9">
        <v>0</v>
      </c>
      <c r="V1514" s="4" t="str">
        <f t="shared" si="207"/>
        <v/>
      </c>
      <c r="W1514" s="4"/>
      <c r="X1514" s="4"/>
      <c r="Y1514" s="4"/>
      <c r="Z1514" s="28"/>
      <c r="AA1514" s="77">
        <f>COUNTIF([3]经验升级表!$C:$C,"&lt;="&amp;SUMIFS($AB$4:AB1514,$C$4:C1514,C1514))</f>
        <v>0</v>
      </c>
      <c r="AB1514" s="77">
        <f>IFERROR(INDEX([1]怪物表!$U:$U,MATCH(G1514,[1]怪物表!$A:$A,0),1)*S1514/U1514,0)*AC1514</f>
        <v>0</v>
      </c>
      <c r="AC1514" s="77">
        <f t="shared" si="202"/>
        <v>1</v>
      </c>
      <c r="AD1514" s="77">
        <f>IFERROR(INDEX([1]怪物表!$J:$J,MATCH(G1514,[1]怪物表!$A:$A,0),1),0)*AE1514</f>
        <v>0</v>
      </c>
      <c r="AE1514" s="77">
        <f t="shared" si="203"/>
        <v>0</v>
      </c>
    </row>
    <row r="1515" spans="1:31" x14ac:dyDescent="0.45">
      <c r="A1515" s="4"/>
      <c r="B1515" s="7">
        <v>3993128</v>
      </c>
      <c r="C1515" s="6" t="s">
        <v>216</v>
      </c>
      <c r="D1515" s="4" t="s">
        <v>127</v>
      </c>
      <c r="E1515" s="7">
        <v>120</v>
      </c>
      <c r="F1515" s="4" t="s">
        <v>225</v>
      </c>
      <c r="G1515" s="4">
        <f>SUMIFS([1]怪物表!$A:$A,[1]怪物表!$B:$B,C1515,[1]怪物表!$C:$C,D1515)</f>
        <v>1399308</v>
      </c>
      <c r="H1515" s="8" t="str">
        <f>IF(G1515="","",INDEX([1]怪物表!$C:$C,MATCH(G1515,[1]怪物表!$A:$A,0)))</f>
        <v>斗兽场饲养员</v>
      </c>
      <c r="I1515" s="4"/>
      <c r="J1515" s="4" t="str">
        <f>IF(I1515="","",INDEX([1]怪物阵型表!$B:$B,MATCH(I1515,[1]怪物阵型表!$A:$A,0)))</f>
        <v/>
      </c>
      <c r="K1515" s="4"/>
      <c r="L1515" s="4"/>
      <c r="M1515" s="4"/>
      <c r="N1515" s="4"/>
      <c r="O1515" s="4" t="str">
        <f>IF(N1515="","",INDEX([2]物品表!$B:$B,MATCH(N1515,[2]物品表!$A:$A,0)))</f>
        <v/>
      </c>
      <c r="P1515" s="4"/>
      <c r="Q1515" s="7" t="s">
        <v>31</v>
      </c>
      <c r="R1515" s="7" t="s">
        <v>29</v>
      </c>
      <c r="S1515" s="9">
        <f>INDEX('#怪物刷新配置索引'!$E:$E,MATCH(E1515&amp;"-"&amp;F1515,'#怪物刷新配置索引'!$D:$D,0),1)</f>
        <v>4</v>
      </c>
      <c r="T1515" s="4"/>
      <c r="U1515" s="9">
        <f>INDEX('#怪物刷新配置索引'!$F:$F,MATCH(E1515&amp;"-"&amp;F1515,'#怪物刷新配置索引'!$D:$D,0),1)</f>
        <v>1</v>
      </c>
      <c r="V1515" s="4" t="str">
        <f t="shared" si="207"/>
        <v/>
      </c>
      <c r="W1515" s="4"/>
      <c r="X1515" s="4"/>
      <c r="Y1515" s="7"/>
      <c r="Z1515" s="28"/>
      <c r="AA1515" s="77">
        <f>COUNTIF([3]经验升级表!$C:$C,"&lt;="&amp;SUMIFS($AB$4:AB1515,$C$4:C1515,C1515))</f>
        <v>0</v>
      </c>
      <c r="AB1515" s="77">
        <f>IFERROR(INDEX([1]怪物表!$U:$U,MATCH(G1515,[1]怪物表!$A:$A,0),1)*S1515/U1515,0)*AC1515</f>
        <v>0</v>
      </c>
      <c r="AC1515" s="77">
        <f t="shared" si="202"/>
        <v>30</v>
      </c>
      <c r="AD1515" s="77">
        <f>IFERROR(INDEX([1]怪物表!$J:$J,MATCH(G1515,[1]怪物表!$A:$A,0),1),0)*AE1515</f>
        <v>120</v>
      </c>
      <c r="AE1515" s="77">
        <f t="shared" si="203"/>
        <v>120</v>
      </c>
    </row>
    <row r="1516" spans="1:31" x14ac:dyDescent="0.45">
      <c r="A1516" s="4"/>
      <c r="B1516" s="7">
        <v>3993129</v>
      </c>
      <c r="C1516" s="6" t="s">
        <v>216</v>
      </c>
      <c r="D1516" s="4" t="s">
        <v>127</v>
      </c>
      <c r="E1516" s="7">
        <v>120</v>
      </c>
      <c r="F1516" s="4" t="s">
        <v>225</v>
      </c>
      <c r="G1516" s="4">
        <f>SUMIFS([1]怪物表!$A:$A,[1]怪物表!$B:$B,C1516,[1]怪物表!$C:$C,D1516)</f>
        <v>1399308</v>
      </c>
      <c r="H1516" s="8" t="str">
        <f>IF(G1516="","",INDEX([1]怪物表!$C:$C,MATCH(G1516,[1]怪物表!$A:$A,0)))</f>
        <v>斗兽场饲养员</v>
      </c>
      <c r="I1516" s="4"/>
      <c r="J1516" s="4" t="str">
        <f>IF(I1516="","",INDEX([1]怪物阵型表!$B:$B,MATCH(I1516,[1]怪物阵型表!$A:$A,0)))</f>
        <v/>
      </c>
      <c r="K1516" s="4"/>
      <c r="L1516" s="4"/>
      <c r="M1516" s="4"/>
      <c r="N1516" s="4"/>
      <c r="O1516" s="4" t="str">
        <f>IF(N1516="","",INDEX([2]物品表!$B:$B,MATCH(N1516,[2]物品表!$A:$A,0)))</f>
        <v/>
      </c>
      <c r="P1516" s="4"/>
      <c r="Q1516" s="7" t="s">
        <v>31</v>
      </c>
      <c r="R1516" s="7" t="s">
        <v>29</v>
      </c>
      <c r="S1516" s="9">
        <f>INDEX('#怪物刷新配置索引'!$E:$E,MATCH(E1516&amp;"-"&amp;F1516,'#怪物刷新配置索引'!$D:$D,0),1)</f>
        <v>4</v>
      </c>
      <c r="T1516" s="4"/>
      <c r="U1516" s="9">
        <f>INDEX('#怪物刷新配置索引'!$F:$F,MATCH(E1516&amp;"-"&amp;F1516,'#怪物刷新配置索引'!$D:$D,0),1)</f>
        <v>1</v>
      </c>
      <c r="V1516" s="4" t="str">
        <f t="shared" si="207"/>
        <v/>
      </c>
      <c r="W1516" s="4"/>
      <c r="X1516" s="4"/>
      <c r="Y1516" s="4"/>
      <c r="Z1516" s="28"/>
      <c r="AA1516" s="77">
        <f>COUNTIF([3]经验升级表!$C:$C,"&lt;="&amp;SUMIFS($AB$4:AB1516,$C$4:C1516,C1516))</f>
        <v>0</v>
      </c>
      <c r="AB1516" s="77">
        <f>IFERROR(INDEX([1]怪物表!$U:$U,MATCH(G1516,[1]怪物表!$A:$A,0),1)*S1516/U1516,0)*AC1516</f>
        <v>0</v>
      </c>
      <c r="AC1516" s="77">
        <f t="shared" si="202"/>
        <v>30</v>
      </c>
      <c r="AD1516" s="77">
        <f>IFERROR(INDEX([1]怪物表!$J:$J,MATCH(G1516,[1]怪物表!$A:$A,0),1),0)*AE1516</f>
        <v>120</v>
      </c>
      <c r="AE1516" s="77">
        <f t="shared" si="203"/>
        <v>120</v>
      </c>
    </row>
    <row r="1517" spans="1:31" x14ac:dyDescent="0.45">
      <c r="A1517" s="4"/>
      <c r="B1517" s="7">
        <v>3993130</v>
      </c>
      <c r="C1517" s="6" t="s">
        <v>216</v>
      </c>
      <c r="D1517" s="4" t="s">
        <v>127</v>
      </c>
      <c r="E1517" s="7">
        <v>120</v>
      </c>
      <c r="F1517" s="4" t="s">
        <v>225</v>
      </c>
      <c r="G1517" s="4">
        <f>SUMIFS([1]怪物表!$A:$A,[1]怪物表!$B:$B,C1517,[1]怪物表!$C:$C,D1517)</f>
        <v>1399308</v>
      </c>
      <c r="H1517" s="8" t="str">
        <f>IF(G1517="","",INDEX([1]怪物表!$C:$C,MATCH(G1517,[1]怪物表!$A:$A,0)))</f>
        <v>斗兽场饲养员</v>
      </c>
      <c r="I1517" s="4"/>
      <c r="J1517" s="4" t="str">
        <f>IF(I1517="","",INDEX([1]怪物阵型表!$B:$B,MATCH(I1517,[1]怪物阵型表!$A:$A,0)))</f>
        <v/>
      </c>
      <c r="K1517" s="4"/>
      <c r="L1517" s="4"/>
      <c r="M1517" s="4"/>
      <c r="N1517" s="4"/>
      <c r="O1517" s="4" t="str">
        <f>IF(N1517="","",INDEX([2]物品表!$B:$B,MATCH(N1517,[2]物品表!$A:$A,0)))</f>
        <v/>
      </c>
      <c r="P1517" s="4"/>
      <c r="Q1517" s="7" t="s">
        <v>31</v>
      </c>
      <c r="R1517" s="7" t="s">
        <v>29</v>
      </c>
      <c r="S1517" s="9">
        <f>INDEX('#怪物刷新配置索引'!$E:$E,MATCH(E1517&amp;"-"&amp;F1517,'#怪物刷新配置索引'!$D:$D,0),1)</f>
        <v>4</v>
      </c>
      <c r="T1517" s="4"/>
      <c r="U1517" s="9">
        <f>INDEX('#怪物刷新配置索引'!$F:$F,MATCH(E1517&amp;"-"&amp;F1517,'#怪物刷新配置索引'!$D:$D,0),1)</f>
        <v>1</v>
      </c>
      <c r="V1517" s="4" t="str">
        <f t="shared" si="207"/>
        <v/>
      </c>
      <c r="W1517" s="4"/>
      <c r="X1517" s="4"/>
      <c r="Y1517" s="4"/>
      <c r="Z1517" s="28"/>
      <c r="AA1517" s="77">
        <f>COUNTIF([3]经验升级表!$C:$C,"&lt;="&amp;SUMIFS($AB$4:AB1517,$C$4:C1517,C1517))</f>
        <v>0</v>
      </c>
      <c r="AB1517" s="77">
        <f>IFERROR(INDEX([1]怪物表!$U:$U,MATCH(G1517,[1]怪物表!$A:$A,0),1)*S1517/U1517,0)*AC1517</f>
        <v>0</v>
      </c>
      <c r="AC1517" s="77">
        <f t="shared" si="202"/>
        <v>30</v>
      </c>
      <c r="AD1517" s="77">
        <f>IFERROR(INDEX([1]怪物表!$J:$J,MATCH(G1517,[1]怪物表!$A:$A,0),1),0)*AE1517</f>
        <v>120</v>
      </c>
      <c r="AE1517" s="77">
        <f t="shared" si="203"/>
        <v>120</v>
      </c>
    </row>
    <row r="1518" spans="1:31" s="47" customFormat="1" x14ac:dyDescent="0.45">
      <c r="A1518" s="81"/>
      <c r="B1518" s="82">
        <v>3993131</v>
      </c>
      <c r="C1518" s="83" t="s">
        <v>216</v>
      </c>
      <c r="D1518" s="81" t="s">
        <v>215</v>
      </c>
      <c r="E1518" s="82"/>
      <c r="F1518" s="81">
        <v>720</v>
      </c>
      <c r="G1518" s="81">
        <f>IF(I1518="",SUMIFS([1]怪物表!$A:$A,[1]怪物表!$B:$B,C1518,[1]怪物表!$C:$C,D1518),"")</f>
        <v>1399313</v>
      </c>
      <c r="H1518" s="84" t="str">
        <f>IF(G1518="","",INDEX([1]怪物表!$C:$C,MATCH(G1518,[1]怪物表!$A:$A,0)))</f>
        <v>裁判官</v>
      </c>
      <c r="I1518" s="81" t="s">
        <v>54</v>
      </c>
      <c r="J1518" s="81" t="str">
        <f>IF(I1518="","",INDEX([1]怪物阵型表!$B:$B,MATCH(I1518,[1]怪物阵型表!$A:$A,0)))</f>
        <v/>
      </c>
      <c r="K1518" s="81"/>
      <c r="L1518" s="81"/>
      <c r="M1518" s="81"/>
      <c r="N1518" s="81"/>
      <c r="O1518" s="81" t="str">
        <f>IF(N1518="","",INDEX([2]物品表!$B:$B,MATCH(N1518,[2]物品表!$A:$A,0)))</f>
        <v/>
      </c>
      <c r="P1518" s="81"/>
      <c r="Q1518" s="82" t="s">
        <v>120</v>
      </c>
      <c r="R1518" s="82" t="s">
        <v>29</v>
      </c>
      <c r="S1518" s="85">
        <v>1</v>
      </c>
      <c r="T1518" s="81"/>
      <c r="U1518" s="85">
        <v>0</v>
      </c>
      <c r="V1518" s="81" t="str">
        <f>IF(W1518=1,"TID_Survivor_Notice_Occur_2",IF(W1518=2,"TID_Survivor_Notice_Occur_1",""))</f>
        <v>TID_Survivor_Notice_Occur_1</v>
      </c>
      <c r="W1518" s="81">
        <v>2</v>
      </c>
      <c r="X1518" s="81"/>
      <c r="Y1518" s="81"/>
      <c r="Z1518" s="86"/>
      <c r="AA1518" s="86">
        <f>COUNTIF([3]经验升级表!$C:$C,"&lt;="&amp;SUMIFS($AB$4:AB1518,$C$4:C1518,C1518))</f>
        <v>0</v>
      </c>
      <c r="AB1518" s="86">
        <f>IFERROR(INDEX([1]怪物表!$U:$U,MATCH(G1518,[1]怪物表!$A:$A,0),1)*S1518/U1518,0)*AC1518</f>
        <v>0</v>
      </c>
      <c r="AC1518" s="86">
        <f t="shared" si="202"/>
        <v>1</v>
      </c>
      <c r="AD1518" s="86">
        <f>IFERROR(INDEX([1]怪物表!$J:$J,MATCH(G1518,[1]怪物表!$A:$A,0),1),0)*AE1518</f>
        <v>0</v>
      </c>
      <c r="AE1518" s="86">
        <f t="shared" si="203"/>
        <v>0</v>
      </c>
    </row>
    <row r="1519" spans="1:31" x14ac:dyDescent="0.45">
      <c r="A1519" s="4"/>
      <c r="B1519" s="7">
        <v>3993901</v>
      </c>
      <c r="C1519" s="6" t="s">
        <v>216</v>
      </c>
      <c r="D1519" s="4" t="s">
        <v>142</v>
      </c>
      <c r="E1519" s="7"/>
      <c r="F1519" s="4">
        <v>0</v>
      </c>
      <c r="G1519" s="4"/>
      <c r="H1519" s="8" t="str">
        <f>IF(G1519="","",INDEX([1]怪物表!$C:$C,MATCH(G1519,[1]怪物表!$A:$A,0)))</f>
        <v/>
      </c>
      <c r="I1519" s="4"/>
      <c r="J1519" s="4" t="str">
        <f>IF(I1519="","",INDEX([1]怪物阵型表!$B:$B,MATCH(I1519,[1]怪物阵型表!$A:$A,0)))</f>
        <v/>
      </c>
      <c r="K1519" s="4"/>
      <c r="L1519" s="4"/>
      <c r="M1519" s="4"/>
      <c r="N1519" s="4">
        <v>4</v>
      </c>
      <c r="O1519" s="4" t="str">
        <f>IF(N1519="","",INDEX([2]物品表!$B:$B,MATCH(N1519,[2]物品表!$A:$A,0)))</f>
        <v>Survivor_Item_3</v>
      </c>
      <c r="P1519" s="4"/>
      <c r="Q1519" s="7" t="s">
        <v>302</v>
      </c>
      <c r="R1519" s="7" t="s">
        <v>29</v>
      </c>
      <c r="S1519" s="9">
        <v>8</v>
      </c>
      <c r="T1519" s="4"/>
      <c r="U1519" s="9">
        <v>0</v>
      </c>
      <c r="V1519" s="4" t="str">
        <f t="shared" ref="V1519:V1521" si="208">IF(W1519=1,"TID_Survivor_Notice_Occur_2",IF(W1519=2,"TID_Survivor_Notice_Occur_1",""))</f>
        <v/>
      </c>
      <c r="W1519" s="4"/>
      <c r="X1519" s="4"/>
      <c r="Y1519" s="4"/>
      <c r="Z1519" s="28"/>
      <c r="AA1519" s="77">
        <f>COUNTIF([3]经验升级表!$C:$C,"&lt;="&amp;SUMIFS($AB$4:AB1519,$C$4:C1519,C1519))</f>
        <v>0</v>
      </c>
      <c r="AB1519" s="77">
        <f>IFERROR(INDEX([1]怪物表!$U:$U,MATCH(G1519,[1]怪物表!$A:$A,0),1)*S1519/U1519,0)*AC1519</f>
        <v>0</v>
      </c>
      <c r="AC1519" s="77">
        <f t="shared" si="202"/>
        <v>1</v>
      </c>
      <c r="AD1519" s="77">
        <f>IFERROR(INDEX([1]怪物表!$J:$J,MATCH(G1519,[1]怪物表!$A:$A,0),1),0)*AE1519</f>
        <v>0</v>
      </c>
      <c r="AE1519" s="77">
        <f t="shared" si="203"/>
        <v>0</v>
      </c>
    </row>
    <row r="1520" spans="1:31" x14ac:dyDescent="0.45">
      <c r="A1520" s="4"/>
      <c r="B1520" s="7">
        <v>3993902</v>
      </c>
      <c r="C1520" s="6" t="s">
        <v>216</v>
      </c>
      <c r="D1520" s="4" t="s">
        <v>47</v>
      </c>
      <c r="E1520" s="7"/>
      <c r="F1520" s="4" t="s">
        <v>317</v>
      </c>
      <c r="G1520" s="4"/>
      <c r="H1520" s="8" t="str">
        <f>IF(G1520="","",INDEX([1]怪物表!$C:$C,MATCH(G1520,[1]怪物表!$A:$A,0)))</f>
        <v/>
      </c>
      <c r="I1520" s="4"/>
      <c r="J1520" s="4" t="str">
        <f>IF(I1520="","",INDEX([1]怪物阵型表!$B:$B,MATCH(I1520,[1]怪物阵型表!$A:$A,0)))</f>
        <v/>
      </c>
      <c r="K1520" s="4"/>
      <c r="L1520" s="4"/>
      <c r="M1520" s="4"/>
      <c r="N1520" s="4">
        <v>17</v>
      </c>
      <c r="O1520" s="4" t="str">
        <f>IF(N1520="","",INDEX([2]物品表!$B:$B,MATCH(N1520,[2]物品表!$A:$A,0)))</f>
        <v>Survivor_Item_8</v>
      </c>
      <c r="P1520" s="4"/>
      <c r="Q1520" s="7" t="s">
        <v>107</v>
      </c>
      <c r="R1520" s="7" t="s">
        <v>29</v>
      </c>
      <c r="S1520" s="9">
        <v>1</v>
      </c>
      <c r="T1520" s="4"/>
      <c r="U1520" s="9">
        <v>16</v>
      </c>
      <c r="V1520" s="4" t="str">
        <f t="shared" si="208"/>
        <v/>
      </c>
      <c r="W1520" s="4"/>
      <c r="X1520" s="4"/>
      <c r="Y1520" s="4"/>
      <c r="Z1520" s="28"/>
      <c r="AA1520" s="77">
        <f>COUNTIF([3]经验升级表!$C:$C,"&lt;="&amp;SUMIFS($AB$4:AB1520,$C$4:C1520,C1520))</f>
        <v>0</v>
      </c>
      <c r="AB1520" s="77">
        <f>IFERROR(INDEX([1]怪物表!$U:$U,MATCH(G1520,[1]怪物表!$A:$A,0),1)*S1520/U1520,0)*AC1520</f>
        <v>0</v>
      </c>
      <c r="AC1520" s="77">
        <f t="shared" si="202"/>
        <v>690</v>
      </c>
      <c r="AD1520" s="77">
        <f>IFERROR(INDEX([1]怪物表!$J:$J,MATCH(G1520,[1]怪物表!$A:$A,0),1),0)*AE1520</f>
        <v>0</v>
      </c>
      <c r="AE1520" s="77">
        <f t="shared" si="203"/>
        <v>44</v>
      </c>
    </row>
    <row r="1521" spans="1:46" x14ac:dyDescent="0.45">
      <c r="A1521" s="4"/>
      <c r="B1521" s="7">
        <v>3993903</v>
      </c>
      <c r="C1521" s="6" t="s">
        <v>216</v>
      </c>
      <c r="D1521" s="4" t="s">
        <v>51</v>
      </c>
      <c r="E1521" s="7"/>
      <c r="F1521" s="4" t="s">
        <v>318</v>
      </c>
      <c r="G1521" s="4"/>
      <c r="H1521" s="8" t="str">
        <f>IF(G1521="","",INDEX([1]怪物表!$C:$C,MATCH(G1521,[1]怪物表!$A:$A,0)))</f>
        <v/>
      </c>
      <c r="I1521" s="4"/>
      <c r="J1521" s="4" t="str">
        <f>IF(I1521="","",INDEX([1]怪物阵型表!$B:$B,MATCH(I1521,[1]怪物阵型表!$A:$A,0)))</f>
        <v/>
      </c>
      <c r="K1521" s="4"/>
      <c r="L1521" s="4"/>
      <c r="M1521" s="4"/>
      <c r="N1521" s="4">
        <v>3003</v>
      </c>
      <c r="O1521" s="4" t="str">
        <f>IF(N1521="","",INDEX([2]物品表!$B:$B,MATCH(N1521,[2]物品表!$A:$A,0)))</f>
        <v>Survivor_Item_8</v>
      </c>
      <c r="P1521" s="4"/>
      <c r="Q1521" s="7" t="s">
        <v>107</v>
      </c>
      <c r="R1521" s="7" t="s">
        <v>29</v>
      </c>
      <c r="S1521" s="9">
        <v>1</v>
      </c>
      <c r="T1521" s="4"/>
      <c r="U1521" s="9">
        <v>16</v>
      </c>
      <c r="V1521" s="4" t="str">
        <f t="shared" si="208"/>
        <v/>
      </c>
      <c r="W1521" s="4"/>
      <c r="X1521" s="4"/>
      <c r="Y1521" s="4"/>
      <c r="Z1521" s="28"/>
      <c r="AA1521" s="77">
        <f>COUNTIF([3]经验升级表!$C:$C,"&lt;="&amp;SUMIFS($AB$4:AB1521,$C$4:C1521,C1521))</f>
        <v>0</v>
      </c>
      <c r="AB1521" s="77">
        <f>IFERROR(INDEX([1]怪物表!$U:$U,MATCH(G1521,[1]怪物表!$A:$A,0),1)*S1521/U1521,0)*AC1521</f>
        <v>0</v>
      </c>
      <c r="AC1521" s="77">
        <f t="shared" ref="AC1521:AC1866" si="209">IFERROR(INDEX(_xlfn.TEXTSPLIT(F1521,"-"),1,2)-INDEX(_xlfn.TEXTSPLIT(F1521,"-"),1,1),1)</f>
        <v>700</v>
      </c>
      <c r="AD1521" s="77">
        <f>IFERROR(INDEX([1]怪物表!$J:$J,MATCH(G1521,[1]怪物表!$A:$A,0),1),0)*AE1521</f>
        <v>0</v>
      </c>
      <c r="AE1521" s="77">
        <f t="shared" ref="AE1521:AE1866" si="210">IFERROR(ROUNDUP(AC1521*S1521/U1521,),0)</f>
        <v>44</v>
      </c>
    </row>
    <row r="1522" spans="1:46" s="51" customFormat="1" x14ac:dyDescent="0.45">
      <c r="A1522" s="89"/>
      <c r="B1522" s="7">
        <v>3993904</v>
      </c>
      <c r="C1522" s="6" t="s">
        <v>216</v>
      </c>
      <c r="D1522" s="89" t="s">
        <v>112</v>
      </c>
      <c r="E1522" s="73"/>
      <c r="F1522" s="4">
        <v>60</v>
      </c>
      <c r="G1522" s="89"/>
      <c r="H1522" s="89" t="str">
        <f>IF(G1522="","",INDEX([1]怪物表!$C:$C,MATCH(G1522,[1]怪物表!$A:$A,0)))</f>
        <v/>
      </c>
      <c r="I1522" s="89"/>
      <c r="J1522" s="89" t="str">
        <f>IF(I1522="","",INDEX([1]怪物阵型表!$B:$B,MATCH(I1522,[1]怪物阵型表!$A:$A,0)))</f>
        <v/>
      </c>
      <c r="K1522" s="89"/>
      <c r="L1522" s="89"/>
      <c r="M1522" s="89"/>
      <c r="N1522" s="89">
        <v>200701</v>
      </c>
      <c r="O1522" s="89" t="str">
        <f>IF(N1522="","",INDEX([2]物品表!$B:$B,MATCH(N1522,[2]物品表!$A:$A,0)))</f>
        <v>Survivor_Item_10</v>
      </c>
      <c r="P1522" s="89" t="b">
        <v>1</v>
      </c>
      <c r="Q1522" s="73" t="s">
        <v>160</v>
      </c>
      <c r="R1522" s="73" t="s">
        <v>29</v>
      </c>
      <c r="S1522" s="89">
        <v>1</v>
      </c>
      <c r="T1522" s="89"/>
      <c r="U1522" s="89">
        <v>0</v>
      </c>
      <c r="V1522" s="89"/>
      <c r="W1522" s="89"/>
      <c r="X1522" s="89" t="s">
        <v>110</v>
      </c>
      <c r="Y1522" s="89" t="s">
        <v>111</v>
      </c>
      <c r="Z1522" s="89" t="s">
        <v>163</v>
      </c>
      <c r="AA1522" s="77">
        <f>COUNTIF([3]经验升级表!$C:$C,"&lt;="&amp;SUMIFS($AB$4:AB1522,$C$4:C1522,C1522))</f>
        <v>0</v>
      </c>
      <c r="AB1522" s="77">
        <f>IFERROR(INDEX([1]怪物表!$U:$U,MATCH(G1522,[1]怪物表!$A:$A,0),1)*S1522/U1522,0)*AC1522</f>
        <v>0</v>
      </c>
      <c r="AC1522" s="77">
        <f t="shared" si="209"/>
        <v>1</v>
      </c>
      <c r="AD1522" s="77">
        <f>IFERROR(INDEX([1]怪物表!$J:$J,MATCH(G1522,[1]怪物表!$A:$A,0),1),0)*AE1522</f>
        <v>0</v>
      </c>
      <c r="AE1522" s="77">
        <f t="shared" si="210"/>
        <v>0</v>
      </c>
      <c r="AF1522" s="50"/>
      <c r="AG1522" s="45"/>
      <c r="AH1522" s="50"/>
      <c r="AI1522" s="50"/>
      <c r="AJ1522" s="50"/>
      <c r="AK1522" s="50"/>
      <c r="AL1522" s="50"/>
      <c r="AM1522" s="50"/>
      <c r="AN1522" s="50"/>
      <c r="AO1522" s="50"/>
      <c r="AP1522" s="50"/>
      <c r="AQ1522" s="50"/>
      <c r="AR1522" s="50"/>
      <c r="AS1522" s="50"/>
      <c r="AT1522" s="50"/>
    </row>
    <row r="1523" spans="1:46" x14ac:dyDescent="0.45">
      <c r="A1523" s="4"/>
      <c r="B1523" s="7">
        <v>3993905</v>
      </c>
      <c r="C1523" s="6" t="s">
        <v>206</v>
      </c>
      <c r="D1523" s="4" t="s">
        <v>383</v>
      </c>
      <c r="E1523" s="7"/>
      <c r="F1523" s="4">
        <v>150</v>
      </c>
      <c r="G1523" s="81">
        <f>IF(I1523="",SUMIFS([1]怪物表!$A:$A,[1]怪物表!$B:$B,C1523,[1]怪物表!$C:$C,D1523),"")</f>
        <v>1299117</v>
      </c>
      <c r="H1523" s="84" t="str">
        <f>IF(G1523="","",INDEX([1]怪物表!$C:$C,MATCH(G1523,[1]怪物表!$A:$A,0)))</f>
        <v>塔罗牌_狼</v>
      </c>
      <c r="I1523" s="4"/>
      <c r="J1523" s="4"/>
      <c r="K1523" s="4"/>
      <c r="L1523" s="4"/>
      <c r="M1523" s="4"/>
      <c r="N1523" s="4"/>
      <c r="O1523" s="4"/>
      <c r="P1523" s="4" t="b">
        <v>1</v>
      </c>
      <c r="Q1523" s="82" t="s">
        <v>120</v>
      </c>
      <c r="R1523" s="82" t="s">
        <v>29</v>
      </c>
      <c r="S1523" s="85">
        <v>1</v>
      </c>
      <c r="T1523" s="81"/>
      <c r="U1523" s="85">
        <v>0</v>
      </c>
      <c r="V1523" s="4"/>
      <c r="W1523" s="4"/>
      <c r="X1523" s="4"/>
      <c r="Y1523" s="4"/>
      <c r="Z1523" s="28"/>
      <c r="AA1523" s="77"/>
      <c r="AB1523" s="77"/>
      <c r="AC1523" s="77"/>
      <c r="AD1523" s="77"/>
      <c r="AE1523" s="77"/>
    </row>
    <row r="1524" spans="1:46" x14ac:dyDescent="0.45">
      <c r="A1524" s="4"/>
      <c r="B1524" s="7">
        <v>3993906</v>
      </c>
      <c r="C1524" s="6" t="s">
        <v>206</v>
      </c>
      <c r="D1524" s="4" t="s">
        <v>383</v>
      </c>
      <c r="E1524" s="7"/>
      <c r="F1524" s="4">
        <v>300</v>
      </c>
      <c r="G1524" s="81">
        <f>IF(I1524="",SUMIFS([1]怪物表!$A:$A,[1]怪物表!$B:$B,C1524,[1]怪物表!$C:$C,D1524),"")</f>
        <v>1299117</v>
      </c>
      <c r="H1524" s="84" t="str">
        <f>IF(G1524="","",INDEX([1]怪物表!$C:$C,MATCH(G1524,[1]怪物表!$A:$A,0)))</f>
        <v>塔罗牌_狼</v>
      </c>
      <c r="I1524" s="4"/>
      <c r="J1524" s="4"/>
      <c r="K1524" s="4"/>
      <c r="L1524" s="4"/>
      <c r="M1524" s="4"/>
      <c r="N1524" s="4"/>
      <c r="O1524" s="4"/>
      <c r="P1524" s="4" t="b">
        <v>1</v>
      </c>
      <c r="Q1524" s="82" t="s">
        <v>120</v>
      </c>
      <c r="R1524" s="82" t="s">
        <v>29</v>
      </c>
      <c r="S1524" s="85">
        <v>1</v>
      </c>
      <c r="T1524" s="81"/>
      <c r="U1524" s="85">
        <v>0</v>
      </c>
      <c r="V1524" s="4"/>
      <c r="W1524" s="4"/>
      <c r="X1524" s="4"/>
      <c r="Y1524" s="4"/>
      <c r="Z1524" s="28"/>
      <c r="AA1524" s="77"/>
      <c r="AB1524" s="77"/>
      <c r="AC1524" s="77"/>
      <c r="AD1524" s="77"/>
      <c r="AE1524" s="77"/>
    </row>
    <row r="1525" spans="1:46" s="44" customFormat="1" x14ac:dyDescent="0.45">
      <c r="A1525" s="15">
        <v>3994</v>
      </c>
      <c r="B1525" s="16">
        <v>3994001</v>
      </c>
      <c r="C1525" s="17" t="s">
        <v>349</v>
      </c>
      <c r="D1525" s="15" t="s">
        <v>122</v>
      </c>
      <c r="E1525" s="15">
        <v>5</v>
      </c>
      <c r="F1525" s="15">
        <v>0</v>
      </c>
      <c r="G1525" s="15">
        <f>IF(I1525="",SUMIFS([1]怪物表!$A:$A,[1]怪物表!$B:$B,C1525,[1]怪物表!$C:$C,D1525),"")</f>
        <v>1399402</v>
      </c>
      <c r="H1525" s="18" t="str">
        <f>IF(G1525="","",INDEX([1]怪物表!$C:$C,MATCH(G1525,[1]怪物表!$A:$A,0)))</f>
        <v>小狼</v>
      </c>
      <c r="I1525" s="15"/>
      <c r="J1525" s="15" t="str">
        <f>IF(I1525="","",INDEX([1]怪物阵型表!$B:$B,MATCH(I1525,[1]怪物阵型表!$A:$A,0)))</f>
        <v/>
      </c>
      <c r="K1525" s="15"/>
      <c r="L1525" s="15"/>
      <c r="M1525" s="15"/>
      <c r="N1525" s="16"/>
      <c r="O1525" s="16" t="str">
        <f>IF(N1525="","",INDEX([2]物品表!$B:$B,MATCH(N1525,[2]物品表!$A:$A,0)))</f>
        <v/>
      </c>
      <c r="P1525" s="16"/>
      <c r="Q1525" s="16" t="s">
        <v>107</v>
      </c>
      <c r="R1525" s="16" t="s">
        <v>29</v>
      </c>
      <c r="S1525" s="19">
        <v>5</v>
      </c>
      <c r="T1525" s="15"/>
      <c r="U1525" s="19">
        <v>0</v>
      </c>
      <c r="V1525" s="15" t="str">
        <f t="shared" ref="V1525:V1559" si="211">IF(W1525=1,"TID_Survivor_Notice_Occur_2",IF(W1525=2,"TID_Survivor_Notice_Occur_1",""))</f>
        <v/>
      </c>
      <c r="W1525" s="15"/>
      <c r="X1525" s="15"/>
      <c r="Y1525" s="15"/>
      <c r="Z1525" s="76"/>
      <c r="AA1525" s="77">
        <f>COUNTIF([3]经验升级表!$C:$C,"&lt;="&amp;SUMIFS($AB$4:AB1525,$C$4:C1525,C1525))</f>
        <v>0</v>
      </c>
      <c r="AB1525" s="77">
        <f>IFERROR(INDEX([1]怪物表!$U:$U,MATCH(G1525,[1]怪物表!$A:$A,0),1)*S1525/U1525,0)*AC1525</f>
        <v>0</v>
      </c>
      <c r="AC1525" s="77">
        <f t="shared" si="209"/>
        <v>1</v>
      </c>
      <c r="AD1525" s="77">
        <f>IFERROR(INDEX([1]怪物表!$J:$J,MATCH(G1525,[1]怪物表!$A:$A,0),1),0)*AE1525</f>
        <v>0</v>
      </c>
      <c r="AE1525" s="77">
        <f t="shared" si="210"/>
        <v>0</v>
      </c>
      <c r="AF1525" s="45"/>
      <c r="AG1525" s="45"/>
      <c r="AH1525" s="45"/>
      <c r="AI1525" s="45"/>
      <c r="AJ1525" s="45"/>
      <c r="AK1525" s="45"/>
      <c r="AL1525" s="45"/>
      <c r="AM1525" s="45"/>
      <c r="AN1525" s="45"/>
      <c r="AO1525" s="45"/>
      <c r="AP1525" s="45"/>
      <c r="AQ1525" s="45"/>
      <c r="AR1525" s="45"/>
      <c r="AS1525" s="45"/>
      <c r="AT1525" s="45"/>
    </row>
    <row r="1526" spans="1:46" x14ac:dyDescent="0.45">
      <c r="A1526" s="4"/>
      <c r="B1526" s="7">
        <v>3994002</v>
      </c>
      <c r="C1526" s="6" t="s">
        <v>349</v>
      </c>
      <c r="D1526" s="4" t="s">
        <v>122</v>
      </c>
      <c r="E1526" s="4">
        <v>10</v>
      </c>
      <c r="F1526" s="4" t="s">
        <v>30</v>
      </c>
      <c r="G1526" s="4">
        <f>IF(I1526="",SUMIFS([1]怪物表!$A:$A,[1]怪物表!$B:$B,C1526,[1]怪物表!$C:$C,D1526),"")</f>
        <v>1399402</v>
      </c>
      <c r="H1526" s="8" t="str">
        <f>IF(G1526="","",INDEX([1]怪物表!$C:$C,MATCH(G1526,[1]怪物表!$A:$A,0)))</f>
        <v>小狼</v>
      </c>
      <c r="I1526" s="4"/>
      <c r="J1526" s="4" t="str">
        <f>IF(I1526="","",INDEX([1]怪物阵型表!$B:$B,MATCH(I1526,[1]怪物阵型表!$A:$A,0)))</f>
        <v/>
      </c>
      <c r="K1526" s="4"/>
      <c r="L1526" s="4"/>
      <c r="M1526" s="4"/>
      <c r="N1526" s="4"/>
      <c r="O1526" s="4" t="str">
        <f>IF(N1526="","",INDEX([2]物品表!$B:$B,MATCH(N1526,[2]物品表!$A:$A,0)))</f>
        <v/>
      </c>
      <c r="P1526" s="4"/>
      <c r="Q1526" s="7" t="s">
        <v>31</v>
      </c>
      <c r="R1526" s="7" t="s">
        <v>29</v>
      </c>
      <c r="S1526" s="9">
        <f>INDEX('#怪物刷新配置索引'!$E:$E,MATCH(E1526&amp;"-"&amp;F1526,'#怪物刷新配置索引'!$D:$D,0),1)</f>
        <v>1</v>
      </c>
      <c r="T1526" s="4"/>
      <c r="U1526" s="9">
        <f>INDEX('#怪物刷新配置索引'!$F:$F,MATCH(E1526&amp;"-"&amp;F1526,'#怪物刷新配置索引'!$D:$D,0),1)</f>
        <v>3</v>
      </c>
      <c r="V1526" s="4" t="str">
        <f t="shared" si="211"/>
        <v/>
      </c>
      <c r="W1526" s="4"/>
      <c r="X1526" s="4"/>
      <c r="Y1526" s="4"/>
      <c r="Z1526" s="28"/>
      <c r="AA1526" s="77">
        <f>COUNTIF([3]经验升级表!$C:$C,"&lt;="&amp;SUMIFS($AB$4:AB1526,$C$4:C1526,C1526))</f>
        <v>0</v>
      </c>
      <c r="AB1526" s="77">
        <f>IFERROR(INDEX([1]怪物表!$U:$U,MATCH(G1526,[1]怪物表!$A:$A,0),1)*S1526/U1526,0)*AC1526</f>
        <v>0</v>
      </c>
      <c r="AC1526" s="77">
        <f t="shared" si="209"/>
        <v>30</v>
      </c>
      <c r="AD1526" s="77">
        <f>IFERROR(INDEX([1]怪物表!$J:$J,MATCH(G1526,[1]怪物表!$A:$A,0),1),0)*AE1526</f>
        <v>10</v>
      </c>
      <c r="AE1526" s="77">
        <f t="shared" si="210"/>
        <v>10</v>
      </c>
    </row>
    <row r="1527" spans="1:46" x14ac:dyDescent="0.45">
      <c r="A1527" s="4"/>
      <c r="B1527" s="7">
        <v>3994003</v>
      </c>
      <c r="C1527" s="6" t="s">
        <v>349</v>
      </c>
      <c r="D1527" s="4" t="s">
        <v>122</v>
      </c>
      <c r="E1527" s="4">
        <v>20</v>
      </c>
      <c r="F1527" s="4" t="s">
        <v>30</v>
      </c>
      <c r="G1527" s="4">
        <f>IF(I1527="",SUMIFS([1]怪物表!$A:$A,[1]怪物表!$B:$B,C1527,[1]怪物表!$C:$C,D1527),"")</f>
        <v>1399402</v>
      </c>
      <c r="H1527" s="8" t="str">
        <f>IF(G1527="","",INDEX([1]怪物表!$C:$C,MATCH(G1527,[1]怪物表!$A:$A,0)))</f>
        <v>小狼</v>
      </c>
      <c r="I1527" s="4"/>
      <c r="J1527" s="4" t="str">
        <f>IF(I1527="","",INDEX([1]怪物阵型表!$B:$B,MATCH(I1527,[1]怪物阵型表!$A:$A,0)))</f>
        <v/>
      </c>
      <c r="K1527" s="4"/>
      <c r="L1527" s="4"/>
      <c r="M1527" s="4"/>
      <c r="N1527" s="4"/>
      <c r="O1527" s="4" t="str">
        <f>IF(N1527="","",INDEX([2]物品表!$B:$B,MATCH(N1527,[2]物品表!$A:$A,0)))</f>
        <v/>
      </c>
      <c r="P1527" s="4"/>
      <c r="Q1527" s="7" t="s">
        <v>31</v>
      </c>
      <c r="R1527" s="7" t="s">
        <v>29</v>
      </c>
      <c r="S1527" s="9">
        <f>INDEX('#怪物刷新配置索引'!$E:$E,MATCH(E1527&amp;"-"&amp;F1527,'#怪物刷新配置索引'!$D:$D,0),1)</f>
        <v>2</v>
      </c>
      <c r="T1527" s="4"/>
      <c r="U1527" s="9">
        <f>INDEX('#怪物刷新配置索引'!$F:$F,MATCH(E1527&amp;"-"&amp;F1527,'#怪物刷新配置索引'!$D:$D,0),1)</f>
        <v>3</v>
      </c>
      <c r="V1527" s="4" t="str">
        <f t="shared" si="211"/>
        <v/>
      </c>
      <c r="W1527" s="4"/>
      <c r="X1527" s="4"/>
      <c r="Y1527" s="4"/>
      <c r="Z1527" s="28"/>
      <c r="AA1527" s="77">
        <f>COUNTIF([3]经验升级表!$C:$C,"&lt;="&amp;SUMIFS($AB$4:AB1527,$C$4:C1527,C1527))</f>
        <v>0</v>
      </c>
      <c r="AB1527" s="77">
        <f>IFERROR(INDEX([1]怪物表!$U:$U,MATCH(G1527,[1]怪物表!$A:$A,0),1)*S1527/U1527,0)*AC1527</f>
        <v>0</v>
      </c>
      <c r="AC1527" s="77">
        <f t="shared" si="209"/>
        <v>30</v>
      </c>
      <c r="AD1527" s="77">
        <f>IFERROR(INDEX([1]怪物表!$J:$J,MATCH(G1527,[1]怪物表!$A:$A,0),1),0)*AE1527</f>
        <v>20</v>
      </c>
      <c r="AE1527" s="77">
        <f t="shared" si="210"/>
        <v>20</v>
      </c>
    </row>
    <row r="1528" spans="1:46" x14ac:dyDescent="0.45">
      <c r="A1528" s="4"/>
      <c r="B1528" s="7">
        <v>3994004</v>
      </c>
      <c r="C1528" s="6" t="s">
        <v>349</v>
      </c>
      <c r="D1528" s="4" t="s">
        <v>124</v>
      </c>
      <c r="E1528" s="4">
        <v>20</v>
      </c>
      <c r="F1528" s="4" t="s">
        <v>43</v>
      </c>
      <c r="G1528" s="4">
        <f>IF(I1528="",SUMIFS([1]怪物表!$A:$A,[1]怪物表!$B:$B,C1528,[1]怪物表!$C:$C,D1528),"")</f>
        <v>1399403</v>
      </c>
      <c r="H1528" s="8" t="str">
        <f>IF(G1528="","",INDEX([1]怪物表!$C:$C,MATCH(G1528,[1]怪物表!$A:$A,0)))</f>
        <v>鹰</v>
      </c>
      <c r="I1528" s="4"/>
      <c r="J1528" s="4" t="str">
        <f>IF(I1528="","",INDEX([1]怪物阵型表!$B:$B,MATCH(I1528,[1]怪物阵型表!$A:$A,0)))</f>
        <v/>
      </c>
      <c r="K1528" s="4"/>
      <c r="L1528" s="4"/>
      <c r="M1528" s="4"/>
      <c r="N1528" s="4"/>
      <c r="O1528" s="4" t="str">
        <f>IF(N1528="","",INDEX([2]物品表!$B:$B,MATCH(N1528,[2]物品表!$A:$A,0)))</f>
        <v/>
      </c>
      <c r="P1528" s="4"/>
      <c r="Q1528" s="7" t="s">
        <v>31</v>
      </c>
      <c r="R1528" s="7" t="s">
        <v>29</v>
      </c>
      <c r="S1528" s="9">
        <f>INDEX('#怪物刷新配置索引'!$E:$E,MATCH(E1528&amp;"-"&amp;F1528,'#怪物刷新配置索引'!$D:$D,0),1)</f>
        <v>2</v>
      </c>
      <c r="T1528" s="4"/>
      <c r="U1528" s="9">
        <f>INDEX('#怪物刷新配置索引'!$F:$F,MATCH(E1528&amp;"-"&amp;F1528,'#怪物刷新配置索引'!$D:$D,0),1)</f>
        <v>3</v>
      </c>
      <c r="V1528" s="4" t="str">
        <f t="shared" si="211"/>
        <v/>
      </c>
      <c r="W1528" s="4"/>
      <c r="X1528" s="4"/>
      <c r="Y1528" s="4"/>
      <c r="Z1528" s="28"/>
      <c r="AA1528" s="77">
        <f>COUNTIF([3]经验升级表!$C:$C,"&lt;="&amp;SUMIFS($AB$4:AB1528,$C$4:C1528,C1528))</f>
        <v>0</v>
      </c>
      <c r="AB1528" s="77">
        <f>IFERROR(INDEX([1]怪物表!$U:$U,MATCH(G1528,[1]怪物表!$A:$A,0),1)*S1528/U1528,0)*AC1528</f>
        <v>0</v>
      </c>
      <c r="AC1528" s="77">
        <f t="shared" si="209"/>
        <v>30</v>
      </c>
      <c r="AD1528" s="77">
        <f>IFERROR(INDEX([1]怪物表!$J:$J,MATCH(G1528,[1]怪物表!$A:$A,0),1),0)*AE1528</f>
        <v>20</v>
      </c>
      <c r="AE1528" s="77">
        <f t="shared" si="210"/>
        <v>20</v>
      </c>
    </row>
    <row r="1529" spans="1:46" x14ac:dyDescent="0.45">
      <c r="A1529" s="4"/>
      <c r="B1529" s="7">
        <v>3994005</v>
      </c>
      <c r="C1529" s="6" t="s">
        <v>349</v>
      </c>
      <c r="D1529" s="4" t="s">
        <v>124</v>
      </c>
      <c r="E1529" s="4">
        <v>20</v>
      </c>
      <c r="F1529" s="4" t="s">
        <v>43</v>
      </c>
      <c r="G1529" s="4">
        <f>IF(I1529="",SUMIFS([1]怪物表!$A:$A,[1]怪物表!$B:$B,C1529,[1]怪物表!$C:$C,D1529),"")</f>
        <v>1399403</v>
      </c>
      <c r="H1529" s="8" t="str">
        <f>IF(G1529="","",INDEX([1]怪物表!$C:$C,MATCH(G1529,[1]怪物表!$A:$A,0)))</f>
        <v>鹰</v>
      </c>
      <c r="I1529" s="4"/>
      <c r="J1529" s="4" t="str">
        <f>IF(I1529="","",INDEX([1]怪物阵型表!$B:$B,MATCH(I1529,[1]怪物阵型表!$A:$A,0)))</f>
        <v/>
      </c>
      <c r="K1529" s="4"/>
      <c r="L1529" s="4"/>
      <c r="M1529" s="4"/>
      <c r="N1529" s="4"/>
      <c r="O1529" s="4" t="str">
        <f>IF(N1529="","",INDEX([2]物品表!$B:$B,MATCH(N1529,[2]物品表!$A:$A,0)))</f>
        <v/>
      </c>
      <c r="P1529" s="4"/>
      <c r="Q1529" s="7" t="s">
        <v>31</v>
      </c>
      <c r="R1529" s="7" t="s">
        <v>29</v>
      </c>
      <c r="S1529" s="9">
        <f>INDEX('#怪物刷新配置索引'!$E:$E,MATCH(E1529&amp;"-"&amp;F1529,'#怪物刷新配置索引'!$D:$D,0),1)</f>
        <v>2</v>
      </c>
      <c r="T1529" s="4"/>
      <c r="U1529" s="9">
        <f>INDEX('#怪物刷新配置索引'!$F:$F,MATCH(E1529&amp;"-"&amp;F1529,'#怪物刷新配置索引'!$D:$D,0),1)</f>
        <v>3</v>
      </c>
      <c r="V1529" s="4" t="str">
        <f t="shared" si="211"/>
        <v/>
      </c>
      <c r="W1529" s="4"/>
      <c r="X1529" s="4"/>
      <c r="Y1529" s="4"/>
      <c r="Z1529" s="28"/>
      <c r="AA1529" s="77">
        <f>COUNTIF([3]经验升级表!$C:$C,"&lt;="&amp;SUMIFS($AB$4:AB1529,$C$4:C1529,C1529))</f>
        <v>0</v>
      </c>
      <c r="AB1529" s="77">
        <f>IFERROR(INDEX([1]怪物表!$U:$U,MATCH(G1529,[1]怪物表!$A:$A,0),1)*S1529/U1529,0)*AC1529</f>
        <v>0</v>
      </c>
      <c r="AC1529" s="77">
        <f t="shared" si="209"/>
        <v>30</v>
      </c>
      <c r="AD1529" s="77">
        <f>IFERROR(INDEX([1]怪物表!$J:$J,MATCH(G1529,[1]怪物表!$A:$A,0),1),0)*AE1529</f>
        <v>20</v>
      </c>
      <c r="AE1529" s="77">
        <f t="shared" si="210"/>
        <v>20</v>
      </c>
    </row>
    <row r="1530" spans="1:46" x14ac:dyDescent="0.45">
      <c r="A1530" s="4"/>
      <c r="B1530" s="7">
        <v>3994006</v>
      </c>
      <c r="C1530" s="6" t="s">
        <v>349</v>
      </c>
      <c r="D1530" s="4" t="s">
        <v>124</v>
      </c>
      <c r="E1530" s="4">
        <v>20</v>
      </c>
      <c r="F1530" s="4" t="s">
        <v>43</v>
      </c>
      <c r="G1530" s="4">
        <f>IF(I1530="",SUMIFS([1]怪物表!$A:$A,[1]怪物表!$B:$B,C1530,[1]怪物表!$C:$C,D1530),"")</f>
        <v>1399403</v>
      </c>
      <c r="H1530" s="8" t="str">
        <f>IF(G1530="","",INDEX([1]怪物表!$C:$C,MATCH(G1530,[1]怪物表!$A:$A,0)))</f>
        <v>鹰</v>
      </c>
      <c r="I1530" s="4"/>
      <c r="J1530" s="4" t="str">
        <f>IF(I1530="","",INDEX([1]怪物阵型表!$B:$B,MATCH(I1530,[1]怪物阵型表!$A:$A,0)))</f>
        <v/>
      </c>
      <c r="K1530" s="4"/>
      <c r="L1530" s="4"/>
      <c r="M1530" s="4"/>
      <c r="N1530" s="4"/>
      <c r="O1530" s="4" t="str">
        <f>IF(N1530="","",INDEX([2]物品表!$B:$B,MATCH(N1530,[2]物品表!$A:$A,0)))</f>
        <v/>
      </c>
      <c r="P1530" s="4"/>
      <c r="Q1530" s="7" t="s">
        <v>31</v>
      </c>
      <c r="R1530" s="7" t="s">
        <v>29</v>
      </c>
      <c r="S1530" s="9">
        <f>INDEX('#怪物刷新配置索引'!$E:$E,MATCH(E1530&amp;"-"&amp;F1530,'#怪物刷新配置索引'!$D:$D,0),1)</f>
        <v>2</v>
      </c>
      <c r="T1530" s="4"/>
      <c r="U1530" s="9">
        <f>INDEX('#怪物刷新配置索引'!$F:$F,MATCH(E1530&amp;"-"&amp;F1530,'#怪物刷新配置索引'!$D:$D,0),1)</f>
        <v>3</v>
      </c>
      <c r="V1530" s="4" t="str">
        <f t="shared" si="211"/>
        <v/>
      </c>
      <c r="W1530" s="4"/>
      <c r="X1530" s="4"/>
      <c r="Y1530" s="4"/>
      <c r="Z1530" s="28"/>
      <c r="AA1530" s="77">
        <f>COUNTIF([3]经验升级表!$C:$C,"&lt;="&amp;SUMIFS($AB$4:AB1530,$C$4:C1530,C1530))</f>
        <v>0</v>
      </c>
      <c r="AB1530" s="77">
        <f>IFERROR(INDEX([1]怪物表!$U:$U,MATCH(G1530,[1]怪物表!$A:$A,0),1)*S1530/U1530,0)*AC1530</f>
        <v>0</v>
      </c>
      <c r="AC1530" s="77">
        <f t="shared" si="209"/>
        <v>30</v>
      </c>
      <c r="AD1530" s="77">
        <f>IFERROR(INDEX([1]怪物表!$J:$J,MATCH(G1530,[1]怪物表!$A:$A,0),1),0)*AE1530</f>
        <v>20</v>
      </c>
      <c r="AE1530" s="77">
        <f t="shared" si="210"/>
        <v>20</v>
      </c>
    </row>
    <row r="1531" spans="1:46" s="46" customFormat="1" x14ac:dyDescent="0.45">
      <c r="A1531" s="20"/>
      <c r="B1531" s="21">
        <v>3994007</v>
      </c>
      <c r="C1531" s="22" t="s">
        <v>349</v>
      </c>
      <c r="D1531" s="20" t="s">
        <v>139</v>
      </c>
      <c r="E1531" s="21"/>
      <c r="F1531" s="20">
        <v>60</v>
      </c>
      <c r="G1531" s="20">
        <f>IF(I1531="",SUMIFS([1]怪物表!$A:$A,[1]怪物表!$B:$B,C1531,[1]怪物表!$C:$C,D1531),"")</f>
        <v>1399410</v>
      </c>
      <c r="H1531" s="23" t="str">
        <f>IF(G1531="","",INDEX([1]怪物表!$C:$C,MATCH(G1531,[1]怪物表!$A:$A,0)))</f>
        <v>斗兽场监管员</v>
      </c>
      <c r="I1531" s="20" t="s">
        <v>54</v>
      </c>
      <c r="J1531" s="20" t="str">
        <f>IF(I1531="","",INDEX([1]怪物阵型表!$B:$B,MATCH(I1531,[1]怪物阵型表!$A:$A,0)))</f>
        <v/>
      </c>
      <c r="K1531" s="20"/>
      <c r="L1531" s="20"/>
      <c r="M1531" s="20"/>
      <c r="N1531" s="20"/>
      <c r="O1531" s="20" t="str">
        <f>IF(N1531="","",INDEX([2]物品表!$B:$B,MATCH(N1531,[2]物品表!$A:$A,0)))</f>
        <v/>
      </c>
      <c r="P1531" s="20"/>
      <c r="Q1531" s="21" t="s">
        <v>120</v>
      </c>
      <c r="R1531" s="21" t="s">
        <v>29</v>
      </c>
      <c r="S1531" s="24">
        <v>1</v>
      </c>
      <c r="T1531" s="20"/>
      <c r="U1531" s="24">
        <v>0</v>
      </c>
      <c r="V1531" s="20" t="str">
        <f t="shared" si="211"/>
        <v/>
      </c>
      <c r="W1531" s="20"/>
      <c r="X1531" s="20"/>
      <c r="Y1531" s="20"/>
      <c r="Z1531" s="79"/>
      <c r="AA1531" s="79">
        <f>COUNTIF([3]经验升级表!$C:$C,"&lt;="&amp;SUMIFS($AB$4:AB1531,$C$4:C1531,C1531))</f>
        <v>0</v>
      </c>
      <c r="AB1531" s="79">
        <f>IFERROR(INDEX([1]怪物表!$U:$U,MATCH(G1531,[1]怪物表!$A:$A,0),1)*S1531/U1531,0)*AC1531</f>
        <v>0</v>
      </c>
      <c r="AC1531" s="79">
        <f t="shared" si="209"/>
        <v>1</v>
      </c>
      <c r="AD1531" s="79">
        <f>IFERROR(INDEX([1]怪物表!$J:$J,MATCH(G1531,[1]怪物表!$A:$A,0),1),0)*AE1531</f>
        <v>0</v>
      </c>
      <c r="AE1531" s="79">
        <f t="shared" si="210"/>
        <v>0</v>
      </c>
    </row>
    <row r="1532" spans="1:46" x14ac:dyDescent="0.45">
      <c r="A1532" s="4"/>
      <c r="B1532" s="7">
        <v>3994008</v>
      </c>
      <c r="C1532" s="6" t="s">
        <v>349</v>
      </c>
      <c r="D1532" s="4" t="s">
        <v>122</v>
      </c>
      <c r="E1532" s="7">
        <v>45</v>
      </c>
      <c r="F1532" s="4" t="s">
        <v>32</v>
      </c>
      <c r="G1532" s="4">
        <f>IF(I1532="",SUMIFS([1]怪物表!$A:$A,[1]怪物表!$B:$B,C1532,[1]怪物表!$C:$C,D1532),"")</f>
        <v>1399402</v>
      </c>
      <c r="H1532" s="8" t="str">
        <f>IF(G1532="","",INDEX([1]怪物表!$C:$C,MATCH(G1532,[1]怪物表!$A:$A,0)))</f>
        <v>小狼</v>
      </c>
      <c r="I1532" s="4"/>
      <c r="J1532" s="4" t="str">
        <f>IF(I1532="","",INDEX([1]怪物阵型表!$B:$B,MATCH(I1532,[1]怪物阵型表!$A:$A,0)))</f>
        <v/>
      </c>
      <c r="K1532" s="4"/>
      <c r="L1532" s="4"/>
      <c r="M1532" s="4"/>
      <c r="N1532" s="4"/>
      <c r="O1532" s="4" t="str">
        <f>IF(N1532="","",INDEX([2]物品表!$B:$B,MATCH(N1532,[2]物品表!$A:$A,0)))</f>
        <v/>
      </c>
      <c r="P1532" s="4"/>
      <c r="Q1532" s="7" t="s">
        <v>31</v>
      </c>
      <c r="R1532" s="7" t="s">
        <v>29</v>
      </c>
      <c r="S1532" s="9">
        <f>INDEX('#怪物刷新配置索引'!$E:$E,MATCH(E1532&amp;"-"&amp;F1532,'#怪物刷新配置索引'!$D:$D,0),1)</f>
        <v>3</v>
      </c>
      <c r="T1532" s="4"/>
      <c r="U1532" s="9">
        <f>INDEX('#怪物刷新配置索引'!$F:$F,MATCH(E1532&amp;"-"&amp;F1532,'#怪物刷新配置索引'!$D:$D,0),1)</f>
        <v>2</v>
      </c>
      <c r="V1532" s="4" t="str">
        <f t="shared" si="211"/>
        <v/>
      </c>
      <c r="W1532" s="4"/>
      <c r="X1532" s="4"/>
      <c r="Y1532" s="4"/>
      <c r="Z1532" s="28"/>
      <c r="AA1532" s="77">
        <f>COUNTIF([3]经验升级表!$C:$C,"&lt;="&amp;SUMIFS($AB$4:AB1532,$C$4:C1532,C1532))</f>
        <v>0</v>
      </c>
      <c r="AB1532" s="77">
        <f>IFERROR(INDEX([1]怪物表!$U:$U,MATCH(G1532,[1]怪物表!$A:$A,0),1)*S1532/U1532,0)*AC1532</f>
        <v>0</v>
      </c>
      <c r="AC1532" s="77">
        <f t="shared" si="209"/>
        <v>30</v>
      </c>
      <c r="AD1532" s="77">
        <f>IFERROR(INDEX([1]怪物表!$J:$J,MATCH(G1532,[1]怪物表!$A:$A,0),1),0)*AE1532</f>
        <v>45</v>
      </c>
      <c r="AE1532" s="77">
        <f t="shared" si="210"/>
        <v>45</v>
      </c>
    </row>
    <row r="1533" spans="1:46" x14ac:dyDescent="0.45">
      <c r="A1533" s="4"/>
      <c r="B1533" s="7">
        <v>3994009</v>
      </c>
      <c r="C1533" s="6" t="s">
        <v>349</v>
      </c>
      <c r="D1533" s="4" t="s">
        <v>122</v>
      </c>
      <c r="E1533" s="7">
        <v>50</v>
      </c>
      <c r="F1533" s="4" t="s">
        <v>32</v>
      </c>
      <c r="G1533" s="4">
        <f>IF(I1533="",SUMIFS([1]怪物表!$A:$A,[1]怪物表!$B:$B,C1533,[1]怪物表!$C:$C,D1533),"")</f>
        <v>1399402</v>
      </c>
      <c r="H1533" s="8" t="str">
        <f>IF(G1533="","",INDEX([1]怪物表!$C:$C,MATCH(G1533,[1]怪物表!$A:$A,0)))</f>
        <v>小狼</v>
      </c>
      <c r="I1533" s="4"/>
      <c r="J1533" s="4" t="str">
        <f>IF(I1533="","",INDEX([1]怪物阵型表!$B:$B,MATCH(I1533,[1]怪物阵型表!$A:$A,0)))</f>
        <v/>
      </c>
      <c r="K1533" s="4"/>
      <c r="L1533" s="4"/>
      <c r="M1533" s="4"/>
      <c r="N1533" s="4"/>
      <c r="O1533" s="4" t="str">
        <f>IF(N1533="","",INDEX([2]物品表!$B:$B,MATCH(N1533,[2]物品表!$A:$A,0)))</f>
        <v/>
      </c>
      <c r="P1533" s="4"/>
      <c r="Q1533" s="7" t="s">
        <v>31</v>
      </c>
      <c r="R1533" s="7" t="s">
        <v>29</v>
      </c>
      <c r="S1533" s="9">
        <f>INDEX('#怪物刷新配置索引'!$E:$E,MATCH(E1533&amp;"-"&amp;F1533,'#怪物刷新配置索引'!$D:$D,0),1)</f>
        <v>5</v>
      </c>
      <c r="T1533" s="4"/>
      <c r="U1533" s="9">
        <f>INDEX('#怪物刷新配置索引'!$F:$F,MATCH(E1533&amp;"-"&amp;F1533,'#怪物刷新配置索引'!$D:$D,0),1)</f>
        <v>3</v>
      </c>
      <c r="V1533" s="4" t="str">
        <f t="shared" si="211"/>
        <v/>
      </c>
      <c r="W1533" s="4"/>
      <c r="X1533" s="4"/>
      <c r="Y1533" s="4"/>
      <c r="Z1533" s="28"/>
      <c r="AA1533" s="77">
        <f>COUNTIF([3]经验升级表!$C:$C,"&lt;="&amp;SUMIFS($AB$4:AB1533,$C$4:C1533,C1533))</f>
        <v>0</v>
      </c>
      <c r="AB1533" s="77">
        <f>IFERROR(INDEX([1]怪物表!$U:$U,MATCH(G1533,[1]怪物表!$A:$A,0),1)*S1533/U1533,0)*AC1533</f>
        <v>0</v>
      </c>
      <c r="AC1533" s="77">
        <f t="shared" si="209"/>
        <v>30</v>
      </c>
      <c r="AD1533" s="77">
        <f>IFERROR(INDEX([1]怪物表!$J:$J,MATCH(G1533,[1]怪物表!$A:$A,0),1),0)*AE1533</f>
        <v>50</v>
      </c>
      <c r="AE1533" s="77">
        <f t="shared" si="210"/>
        <v>50</v>
      </c>
    </row>
    <row r="1534" spans="1:46" x14ac:dyDescent="0.45">
      <c r="A1534" s="4"/>
      <c r="B1534" s="7">
        <v>3994010</v>
      </c>
      <c r="C1534" s="6" t="s">
        <v>349</v>
      </c>
      <c r="D1534" s="4" t="s">
        <v>123</v>
      </c>
      <c r="E1534" s="7">
        <v>10</v>
      </c>
      <c r="F1534" s="4" t="s">
        <v>32</v>
      </c>
      <c r="G1534" s="4">
        <f>IF(I1534="",SUMIFS([1]怪物表!$A:$A,[1]怪物表!$B:$B,C1534,[1]怪物表!$C:$C,D1534),"")</f>
        <v>1399405</v>
      </c>
      <c r="H1534" s="8" t="str">
        <f>IF(G1534="","",INDEX([1]怪物表!$C:$C,MATCH(G1534,[1]怪物表!$A:$A,0)))</f>
        <v>弓兵1</v>
      </c>
      <c r="I1534" s="4"/>
      <c r="J1534" s="4" t="str">
        <f>IF(I1534="","",INDEX([1]怪物阵型表!$B:$B,MATCH(I1534,[1]怪物阵型表!$A:$A,0)))</f>
        <v/>
      </c>
      <c r="K1534" s="4"/>
      <c r="L1534" s="4"/>
      <c r="M1534" s="4"/>
      <c r="N1534" s="4"/>
      <c r="O1534" s="4" t="str">
        <f>IF(N1534="","",INDEX([2]物品表!$B:$B,MATCH(N1534,[2]物品表!$A:$A,0)))</f>
        <v/>
      </c>
      <c r="P1534" s="4"/>
      <c r="Q1534" s="7" t="s">
        <v>31</v>
      </c>
      <c r="R1534" s="7" t="s">
        <v>29</v>
      </c>
      <c r="S1534" s="9">
        <f>INDEX('#怪物刷新配置索引'!$E:$E,MATCH(E1534&amp;"-"&amp;F1534,'#怪物刷新配置索引'!$D:$D,0),1)</f>
        <v>1</v>
      </c>
      <c r="T1534" s="4"/>
      <c r="U1534" s="9">
        <f>INDEX('#怪物刷新配置索引'!$F:$F,MATCH(E1534&amp;"-"&amp;F1534,'#怪物刷新配置索引'!$D:$D,0),1)</f>
        <v>3</v>
      </c>
      <c r="V1534" s="4" t="str">
        <f t="shared" si="211"/>
        <v/>
      </c>
      <c r="W1534" s="4"/>
      <c r="X1534" s="4"/>
      <c r="Y1534" s="4"/>
      <c r="Z1534" s="28"/>
      <c r="AA1534" s="77">
        <f>COUNTIF([3]经验升级表!$C:$C,"&lt;="&amp;SUMIFS($AB$4:AB1534,$C$4:C1534,C1534))</f>
        <v>0</v>
      </c>
      <c r="AB1534" s="77">
        <f>IFERROR(INDEX([1]怪物表!$U:$U,MATCH(G1534,[1]怪物表!$A:$A,0),1)*S1534/U1534,0)*AC1534</f>
        <v>0</v>
      </c>
      <c r="AC1534" s="77">
        <f t="shared" si="209"/>
        <v>30</v>
      </c>
      <c r="AD1534" s="77">
        <f>IFERROR(INDEX([1]怪物表!$J:$J,MATCH(G1534,[1]怪物表!$A:$A,0),1),0)*AE1534</f>
        <v>10</v>
      </c>
      <c r="AE1534" s="77">
        <f t="shared" si="210"/>
        <v>10</v>
      </c>
    </row>
    <row r="1535" spans="1:46" x14ac:dyDescent="0.45">
      <c r="A1535" s="4"/>
      <c r="B1535" s="7">
        <v>3994011</v>
      </c>
      <c r="C1535" s="6" t="s">
        <v>349</v>
      </c>
      <c r="D1535" s="4"/>
      <c r="E1535" s="7"/>
      <c r="F1535" s="4">
        <v>90</v>
      </c>
      <c r="G1535" s="4" t="str">
        <f>IF(I1535="",SUMIFS([1]怪物表!$A:$A,[1]怪物表!$B:$B,C1535,[1]怪物表!$C:$C,D1535),"")</f>
        <v/>
      </c>
      <c r="H1535" s="8" t="str">
        <f>IF(G1535="","",INDEX([1]怪物表!$C:$C,MATCH(G1535,[1]怪物表!$A:$A,0)))</f>
        <v/>
      </c>
      <c r="I1535" s="4">
        <v>399401</v>
      </c>
      <c r="J1535" s="4" t="str">
        <f>IF(I1535="","",INDEX([1]怪物阵型表!$B:$B,MATCH(I1535,[1]怪物阵型表!$A:$A,0)))</f>
        <v>直线防御阵型</v>
      </c>
      <c r="K1535" s="4"/>
      <c r="L1535" s="4"/>
      <c r="M1535" s="4"/>
      <c r="N1535" s="4"/>
      <c r="O1535" s="4" t="str">
        <f>IF(N1535="","",INDEX([2]物品表!$B:$B,MATCH(N1535,[2]物品表!$A:$A,0)))</f>
        <v/>
      </c>
      <c r="P1535" s="4"/>
      <c r="Q1535" s="7" t="s">
        <v>109</v>
      </c>
      <c r="R1535" s="7" t="s">
        <v>29</v>
      </c>
      <c r="S1535" s="9">
        <v>1</v>
      </c>
      <c r="T1535" s="4"/>
      <c r="U1535" s="9">
        <v>0</v>
      </c>
      <c r="V1535" s="4" t="str">
        <f t="shared" si="211"/>
        <v/>
      </c>
      <c r="W1535" s="4"/>
      <c r="X1535" s="4"/>
      <c r="Y1535" s="4"/>
      <c r="Z1535" s="28"/>
      <c r="AA1535" s="77">
        <f>COUNTIF([3]经验升级表!$C:$C,"&lt;="&amp;SUMIFS($AB$4:AB1535,$C$4:C1535,C1535))</f>
        <v>0</v>
      </c>
      <c r="AB1535" s="77">
        <f>IFERROR(INDEX([1]怪物表!$U:$U,MATCH(G1535,[1]怪物表!$A:$A,0),1)*S1535/U1535,0)*AC1535</f>
        <v>0</v>
      </c>
      <c r="AC1535" s="77">
        <f t="shared" si="209"/>
        <v>1</v>
      </c>
      <c r="AD1535" s="77">
        <f>IFERROR(INDEX([1]怪物表!$J:$J,MATCH(G1535,[1]怪物表!$A:$A,0),1),0)*AE1535</f>
        <v>0</v>
      </c>
      <c r="AE1535" s="77">
        <f t="shared" si="210"/>
        <v>0</v>
      </c>
    </row>
    <row r="1536" spans="1:46" x14ac:dyDescent="0.45">
      <c r="A1536" s="4"/>
      <c r="B1536" s="7">
        <v>3994012</v>
      </c>
      <c r="C1536" s="6" t="s">
        <v>349</v>
      </c>
      <c r="D1536" s="4" t="s">
        <v>124</v>
      </c>
      <c r="E1536" s="7">
        <v>45</v>
      </c>
      <c r="F1536" s="4" t="s">
        <v>58</v>
      </c>
      <c r="G1536" s="4">
        <f>IF(I1536="",SUMIFS([1]怪物表!$A:$A,[1]怪物表!$B:$B,C1536,[1]怪物表!$C:$C,D1536),"")</f>
        <v>1399403</v>
      </c>
      <c r="H1536" s="8" t="str">
        <f>IF(G1536="","",INDEX([1]怪物表!$C:$C,MATCH(G1536,[1]怪物表!$A:$A,0)))</f>
        <v>鹰</v>
      </c>
      <c r="I1536" s="4"/>
      <c r="J1536" s="4" t="str">
        <f>IF(I1536="","",INDEX([1]怪物阵型表!$B:$B,MATCH(I1536,[1]怪物阵型表!$A:$A,0)))</f>
        <v/>
      </c>
      <c r="K1536" s="4"/>
      <c r="L1536" s="4"/>
      <c r="M1536" s="4"/>
      <c r="N1536" s="4"/>
      <c r="O1536" s="4" t="str">
        <f>IF(N1536="","",INDEX([2]物品表!$B:$B,MATCH(N1536,[2]物品表!$A:$A,0)))</f>
        <v/>
      </c>
      <c r="P1536" s="4"/>
      <c r="Q1536" s="7" t="s">
        <v>31</v>
      </c>
      <c r="R1536" s="7" t="s">
        <v>29</v>
      </c>
      <c r="S1536" s="9">
        <f>INDEX('#怪物刷新配置索引'!$E:$E,MATCH(E1536&amp;"-"&amp;F1536,'#怪物刷新配置索引'!$D:$D,0),1)</f>
        <v>3</v>
      </c>
      <c r="T1536" s="4"/>
      <c r="U1536" s="9">
        <f>INDEX('#怪物刷新配置索引'!$F:$F,MATCH(E1536&amp;"-"&amp;F1536,'#怪物刷新配置索引'!$D:$D,0),1)</f>
        <v>2</v>
      </c>
      <c r="V1536" s="4" t="str">
        <f t="shared" si="211"/>
        <v/>
      </c>
      <c r="W1536" s="4"/>
      <c r="X1536" s="4"/>
      <c r="Y1536" s="4"/>
      <c r="Z1536" s="28"/>
      <c r="AA1536" s="77">
        <f>COUNTIF([3]经验升级表!$C:$C,"&lt;="&amp;SUMIFS($AB$4:AB1536,$C$4:C1536,C1536))</f>
        <v>0</v>
      </c>
      <c r="AB1536" s="77">
        <f>IFERROR(INDEX([1]怪物表!$U:$U,MATCH(G1536,[1]怪物表!$A:$A,0),1)*S1536/U1536,0)*AC1536</f>
        <v>0</v>
      </c>
      <c r="AC1536" s="77">
        <f t="shared" si="209"/>
        <v>30</v>
      </c>
      <c r="AD1536" s="77">
        <f>IFERROR(INDEX([1]怪物表!$J:$J,MATCH(G1536,[1]怪物表!$A:$A,0),1),0)*AE1536</f>
        <v>45</v>
      </c>
      <c r="AE1536" s="77">
        <f t="shared" si="210"/>
        <v>45</v>
      </c>
    </row>
    <row r="1537" spans="1:31" x14ac:dyDescent="0.45">
      <c r="A1537" s="4"/>
      <c r="B1537" s="7">
        <v>3994013</v>
      </c>
      <c r="C1537" s="6" t="s">
        <v>349</v>
      </c>
      <c r="D1537" s="4" t="s">
        <v>124</v>
      </c>
      <c r="E1537" s="7">
        <v>60</v>
      </c>
      <c r="F1537" s="4" t="s">
        <v>58</v>
      </c>
      <c r="G1537" s="4">
        <f>IF(I1537="",SUMIFS([1]怪物表!$A:$A,[1]怪物表!$B:$B,C1537,[1]怪物表!$C:$C,D1537),"")</f>
        <v>1399403</v>
      </c>
      <c r="H1537" s="8" t="str">
        <f>IF(G1537="","",INDEX([1]怪物表!$C:$C,MATCH(G1537,[1]怪物表!$A:$A,0)))</f>
        <v>鹰</v>
      </c>
      <c r="I1537" s="4"/>
      <c r="J1537" s="4" t="str">
        <f>IF(I1537="","",INDEX([1]怪物阵型表!$B:$B,MATCH(I1537,[1]怪物阵型表!$A:$A,0)))</f>
        <v/>
      </c>
      <c r="K1537" s="4"/>
      <c r="L1537" s="4"/>
      <c r="M1537" s="4"/>
      <c r="N1537" s="4"/>
      <c r="O1537" s="4" t="str">
        <f>IF(N1537="","",INDEX([2]物品表!$B:$B,MATCH(N1537,[2]物品表!$A:$A,0)))</f>
        <v/>
      </c>
      <c r="P1537" s="4"/>
      <c r="Q1537" s="7" t="s">
        <v>31</v>
      </c>
      <c r="R1537" s="7" t="s">
        <v>29</v>
      </c>
      <c r="S1537" s="9">
        <f>INDEX('#怪物刷新配置索引'!$E:$E,MATCH(E1537&amp;"-"&amp;F1537,'#怪物刷新配置索引'!$D:$D,0),1)</f>
        <v>2</v>
      </c>
      <c r="T1537" s="4"/>
      <c r="U1537" s="9">
        <f>INDEX('#怪物刷新配置索引'!$F:$F,MATCH(E1537&amp;"-"&amp;F1537,'#怪物刷新配置索引'!$D:$D,0),1)</f>
        <v>1</v>
      </c>
      <c r="V1537" s="4" t="str">
        <f t="shared" si="211"/>
        <v/>
      </c>
      <c r="W1537" s="4"/>
      <c r="X1537" s="4"/>
      <c r="Y1537" s="4"/>
      <c r="Z1537" s="28"/>
      <c r="AA1537" s="77">
        <f>COUNTIF([3]经验升级表!$C:$C,"&lt;="&amp;SUMIFS($AB$4:AB1537,$C$4:C1537,C1537))</f>
        <v>0</v>
      </c>
      <c r="AB1537" s="77">
        <f>IFERROR(INDEX([1]怪物表!$U:$U,MATCH(G1537,[1]怪物表!$A:$A,0),1)*S1537/U1537,0)*AC1537</f>
        <v>0</v>
      </c>
      <c r="AC1537" s="77">
        <f t="shared" si="209"/>
        <v>30</v>
      </c>
      <c r="AD1537" s="77">
        <f>IFERROR(INDEX([1]怪物表!$J:$J,MATCH(G1537,[1]怪物表!$A:$A,0),1),0)*AE1537</f>
        <v>60</v>
      </c>
      <c r="AE1537" s="77">
        <f t="shared" si="210"/>
        <v>60</v>
      </c>
    </row>
    <row r="1538" spans="1:31" x14ac:dyDescent="0.45">
      <c r="A1538" s="4"/>
      <c r="B1538" s="7">
        <v>3994014</v>
      </c>
      <c r="C1538" s="6" t="s">
        <v>349</v>
      </c>
      <c r="D1538" s="4" t="s">
        <v>123</v>
      </c>
      <c r="E1538" s="7">
        <v>10</v>
      </c>
      <c r="F1538" s="4" t="s">
        <v>58</v>
      </c>
      <c r="G1538" s="4">
        <f>IF(I1538="",SUMIFS([1]怪物表!$A:$A,[1]怪物表!$B:$B,C1538,[1]怪物表!$C:$C,D1538),"")</f>
        <v>1399405</v>
      </c>
      <c r="H1538" s="8" t="str">
        <f>IF(G1538="","",INDEX([1]怪物表!$C:$C,MATCH(G1538,[1]怪物表!$A:$A,0)))</f>
        <v>弓兵1</v>
      </c>
      <c r="I1538" s="4"/>
      <c r="J1538" s="4" t="str">
        <f>IF(I1538="","",INDEX([1]怪物阵型表!$B:$B,MATCH(I1538,[1]怪物阵型表!$A:$A,0)))</f>
        <v/>
      </c>
      <c r="K1538" s="4"/>
      <c r="L1538" s="4"/>
      <c r="M1538" s="4"/>
      <c r="N1538" s="4"/>
      <c r="O1538" s="4" t="str">
        <f>IF(N1538="","",INDEX([2]物品表!$B:$B,MATCH(N1538,[2]物品表!$A:$A,0)))</f>
        <v/>
      </c>
      <c r="P1538" s="4"/>
      <c r="Q1538" s="7" t="s">
        <v>31</v>
      </c>
      <c r="R1538" s="7" t="s">
        <v>29</v>
      </c>
      <c r="S1538" s="9">
        <f>INDEX('#怪物刷新配置索引'!$E:$E,MATCH(E1538&amp;"-"&amp;F1538,'#怪物刷新配置索引'!$D:$D,0),1)</f>
        <v>2</v>
      </c>
      <c r="T1538" s="4"/>
      <c r="U1538" s="9">
        <f>INDEX('#怪物刷新配置索引'!$F:$F,MATCH(E1538&amp;"-"&amp;F1538,'#怪物刷新配置索引'!$D:$D,0),1)</f>
        <v>6</v>
      </c>
      <c r="V1538" s="4" t="str">
        <f t="shared" si="211"/>
        <v/>
      </c>
      <c r="W1538" s="4"/>
      <c r="X1538" s="4"/>
      <c r="Y1538" s="4"/>
      <c r="Z1538" s="28"/>
      <c r="AA1538" s="77">
        <f>COUNTIF([3]经验升级表!$C:$C,"&lt;="&amp;SUMIFS($AB$4:AB1538,$C$4:C1538,C1538))</f>
        <v>0</v>
      </c>
      <c r="AB1538" s="77">
        <f>IFERROR(INDEX([1]怪物表!$U:$U,MATCH(G1538,[1]怪物表!$A:$A,0),1)*S1538/U1538,0)*AC1538</f>
        <v>0</v>
      </c>
      <c r="AC1538" s="77">
        <f t="shared" si="209"/>
        <v>30</v>
      </c>
      <c r="AD1538" s="77">
        <f>IFERROR(INDEX([1]怪物表!$J:$J,MATCH(G1538,[1]怪物表!$A:$A,0),1),0)*AE1538</f>
        <v>10</v>
      </c>
      <c r="AE1538" s="77">
        <f t="shared" si="210"/>
        <v>10</v>
      </c>
    </row>
    <row r="1539" spans="1:31" x14ac:dyDescent="0.45">
      <c r="A1539" s="4"/>
      <c r="B1539" s="7">
        <v>3994015</v>
      </c>
      <c r="C1539" s="6" t="s">
        <v>349</v>
      </c>
      <c r="D1539" s="4"/>
      <c r="E1539" s="7"/>
      <c r="F1539" s="4">
        <v>120</v>
      </c>
      <c r="G1539" s="4" t="str">
        <f>IF(I1539="",SUMIFS([1]怪物表!$A:$A,[1]怪物表!$B:$B,C1539,[1]怪物表!$C:$C,D1539),"")</f>
        <v/>
      </c>
      <c r="H1539" s="8" t="str">
        <f>IF(G1539="","",INDEX([1]怪物表!$C:$C,MATCH(G1539,[1]怪物表!$A:$A,0)))</f>
        <v/>
      </c>
      <c r="I1539" s="4">
        <v>399402</v>
      </c>
      <c r="J1539" s="4" t="str">
        <f>IF(I1539="","",INDEX([1]怪物阵型表!$B:$B,MATCH(I1539,[1]怪物阵型表!$A:$A,0)))</f>
        <v>直线防御阵型</v>
      </c>
      <c r="K1539" s="4"/>
      <c r="L1539" s="4"/>
      <c r="M1539" s="4"/>
      <c r="N1539" s="4"/>
      <c r="O1539" s="4" t="str">
        <f>IF(N1539="","",INDEX([2]物品表!$B:$B,MATCH(N1539,[2]物品表!$A:$A,0)))</f>
        <v/>
      </c>
      <c r="P1539" s="4"/>
      <c r="Q1539" s="7" t="s">
        <v>109</v>
      </c>
      <c r="R1539" s="7" t="s">
        <v>29</v>
      </c>
      <c r="S1539" s="9">
        <v>1</v>
      </c>
      <c r="T1539" s="4"/>
      <c r="U1539" s="9">
        <v>0</v>
      </c>
      <c r="V1539" s="4" t="str">
        <f t="shared" si="211"/>
        <v/>
      </c>
      <c r="W1539" s="4"/>
      <c r="X1539" s="4"/>
      <c r="Y1539" s="4"/>
      <c r="Z1539" s="28"/>
      <c r="AA1539" s="77">
        <f>COUNTIF([3]经验升级表!$C:$C,"&lt;="&amp;SUMIFS($AB$4:AB1539,$C$4:C1539,C1539))</f>
        <v>0</v>
      </c>
      <c r="AB1539" s="77">
        <f>IFERROR(INDEX([1]怪物表!$U:$U,MATCH(G1539,[1]怪物表!$A:$A,0),1)*S1539/U1539,0)*AC1539</f>
        <v>0</v>
      </c>
      <c r="AC1539" s="77">
        <f t="shared" si="209"/>
        <v>1</v>
      </c>
      <c r="AD1539" s="77">
        <f>IFERROR(INDEX([1]怪物表!$J:$J,MATCH(G1539,[1]怪物表!$A:$A,0),1),0)*AE1539</f>
        <v>0</v>
      </c>
      <c r="AE1539" s="77">
        <f t="shared" si="210"/>
        <v>0</v>
      </c>
    </row>
    <row r="1540" spans="1:31" x14ac:dyDescent="0.45">
      <c r="A1540" s="4"/>
      <c r="B1540" s="7">
        <v>3994016</v>
      </c>
      <c r="C1540" s="6" t="s">
        <v>349</v>
      </c>
      <c r="D1540" s="4" t="s">
        <v>125</v>
      </c>
      <c r="E1540" s="7">
        <v>45</v>
      </c>
      <c r="F1540" s="4" t="s">
        <v>38</v>
      </c>
      <c r="G1540" s="4">
        <f>SUMIFS([1]怪物表!$A:$A,[1]怪物表!$B:$B,C1540,[1]怪物表!$C:$C,D1540)</f>
        <v>1399404</v>
      </c>
      <c r="H1540" s="8" t="str">
        <f>IF(G1540="","",INDEX([1]怪物表!$C:$C,MATCH(G1540,[1]怪物表!$A:$A,0)))</f>
        <v>小熊</v>
      </c>
      <c r="I1540" s="4"/>
      <c r="J1540" s="4" t="str">
        <f>IF(I1540="","",INDEX([1]怪物阵型表!$B:$B,MATCH(I1540,[1]怪物阵型表!$A:$A,0)))</f>
        <v/>
      </c>
      <c r="K1540" s="4"/>
      <c r="L1540" s="4"/>
      <c r="M1540" s="4"/>
      <c r="N1540" s="4"/>
      <c r="O1540" s="4" t="str">
        <f>IF(N1540="","",INDEX([2]物品表!$B:$B,MATCH(N1540,[2]物品表!$A:$A,0)))</f>
        <v/>
      </c>
      <c r="P1540" s="4"/>
      <c r="Q1540" s="7" t="s">
        <v>31</v>
      </c>
      <c r="R1540" s="7" t="s">
        <v>29</v>
      </c>
      <c r="S1540" s="9">
        <f>INDEX('#怪物刷新配置索引'!$E:$E,MATCH(E1540&amp;"-"&amp;F1540,'#怪物刷新配置索引'!$D:$D,0),1)</f>
        <v>3</v>
      </c>
      <c r="T1540" s="4"/>
      <c r="U1540" s="9">
        <f>INDEX('#怪物刷新配置索引'!$F:$F,MATCH(E1540&amp;"-"&amp;F1540,'#怪物刷新配置索引'!$D:$D,0),1)</f>
        <v>2</v>
      </c>
      <c r="V1540" s="4" t="str">
        <f t="shared" si="211"/>
        <v/>
      </c>
      <c r="W1540" s="4"/>
      <c r="X1540" s="4"/>
      <c r="Y1540" s="4"/>
      <c r="Z1540" s="28"/>
      <c r="AA1540" s="77">
        <f>COUNTIF([3]经验升级表!$C:$C,"&lt;="&amp;SUMIFS($AB$4:AB1540,$C$4:C1540,C1540))</f>
        <v>0</v>
      </c>
      <c r="AB1540" s="77">
        <f>IFERROR(INDEX([1]怪物表!$U:$U,MATCH(G1540,[1]怪物表!$A:$A,0),1)*S1540/U1540,0)*AC1540</f>
        <v>0</v>
      </c>
      <c r="AC1540" s="77">
        <f t="shared" si="209"/>
        <v>30</v>
      </c>
      <c r="AD1540" s="77">
        <f>IFERROR(INDEX([1]怪物表!$J:$J,MATCH(G1540,[1]怪物表!$A:$A,0),1),0)*AE1540</f>
        <v>45</v>
      </c>
      <c r="AE1540" s="77">
        <f t="shared" si="210"/>
        <v>45</v>
      </c>
    </row>
    <row r="1541" spans="1:31" x14ac:dyDescent="0.45">
      <c r="A1541" s="4"/>
      <c r="B1541" s="7">
        <v>3994017</v>
      </c>
      <c r="C1541" s="6" t="s">
        <v>349</v>
      </c>
      <c r="D1541" s="4" t="s">
        <v>125</v>
      </c>
      <c r="E1541" s="7">
        <v>45</v>
      </c>
      <c r="F1541" s="4" t="s">
        <v>38</v>
      </c>
      <c r="G1541" s="4">
        <f>SUMIFS([1]怪物表!$A:$A,[1]怪物表!$B:$B,C1541,[1]怪物表!$C:$C,D1541)</f>
        <v>1399404</v>
      </c>
      <c r="H1541" s="8" t="str">
        <f>IF(G1541="","",INDEX([1]怪物表!$C:$C,MATCH(G1541,[1]怪物表!$A:$A,0)))</f>
        <v>小熊</v>
      </c>
      <c r="I1541" s="4"/>
      <c r="J1541" s="4" t="str">
        <f>IF(I1541="","",INDEX([1]怪物阵型表!$B:$B,MATCH(I1541,[1]怪物阵型表!$A:$A,0)))</f>
        <v/>
      </c>
      <c r="K1541" s="4"/>
      <c r="L1541" s="4"/>
      <c r="M1541" s="4"/>
      <c r="N1541" s="4"/>
      <c r="O1541" s="4" t="str">
        <f>IF(N1541="","",INDEX([2]物品表!$B:$B,MATCH(N1541,[2]物品表!$A:$A,0)))</f>
        <v/>
      </c>
      <c r="P1541" s="4"/>
      <c r="Q1541" s="7" t="s">
        <v>31</v>
      </c>
      <c r="R1541" s="7" t="s">
        <v>29</v>
      </c>
      <c r="S1541" s="9">
        <f>INDEX('#怪物刷新配置索引'!$E:$E,MATCH(E1541&amp;"-"&amp;F1541,'#怪物刷新配置索引'!$D:$D,0),1)</f>
        <v>3</v>
      </c>
      <c r="T1541" s="4"/>
      <c r="U1541" s="9">
        <f>INDEX('#怪物刷新配置索引'!$F:$F,MATCH(E1541&amp;"-"&amp;F1541,'#怪物刷新配置索引'!$D:$D,0),1)</f>
        <v>2</v>
      </c>
      <c r="V1541" s="4" t="str">
        <f t="shared" si="211"/>
        <v/>
      </c>
      <c r="W1541" s="4"/>
      <c r="X1541" s="4"/>
      <c r="Y1541" s="4"/>
      <c r="Z1541" s="28"/>
      <c r="AA1541" s="77">
        <f>COUNTIF([3]经验升级表!$C:$C,"&lt;="&amp;SUMIFS($AB$4:AB1541,$C$4:C1541,C1541))</f>
        <v>0</v>
      </c>
      <c r="AB1541" s="77">
        <f>IFERROR(INDEX([1]怪物表!$U:$U,MATCH(G1541,[1]怪物表!$A:$A,0),1)*S1541/U1541,0)*AC1541</f>
        <v>0</v>
      </c>
      <c r="AC1541" s="77">
        <f t="shared" si="209"/>
        <v>30</v>
      </c>
      <c r="AD1541" s="77">
        <f>IFERROR(INDEX([1]怪物表!$J:$J,MATCH(G1541,[1]怪物表!$A:$A,0),1),0)*AE1541</f>
        <v>45</v>
      </c>
      <c r="AE1541" s="77">
        <f t="shared" si="210"/>
        <v>45</v>
      </c>
    </row>
    <row r="1542" spans="1:31" x14ac:dyDescent="0.45">
      <c r="A1542" s="4"/>
      <c r="B1542" s="7">
        <v>3994018</v>
      </c>
      <c r="C1542" s="6" t="s">
        <v>349</v>
      </c>
      <c r="D1542" s="4" t="s">
        <v>125</v>
      </c>
      <c r="E1542" s="7">
        <v>30</v>
      </c>
      <c r="F1542" s="4" t="s">
        <v>38</v>
      </c>
      <c r="G1542" s="4">
        <f>SUMIFS([1]怪物表!$A:$A,[1]怪物表!$B:$B,C1542,[1]怪物表!$C:$C,D1542)</f>
        <v>1399404</v>
      </c>
      <c r="H1542" s="8" t="str">
        <f>IF(G1542="","",INDEX([1]怪物表!$C:$C,MATCH(G1542,[1]怪物表!$A:$A,0)))</f>
        <v>小熊</v>
      </c>
      <c r="I1542" s="4"/>
      <c r="J1542" s="4" t="str">
        <f>IF(I1542="","",INDEX([1]怪物阵型表!$B:$B,MATCH(I1542,[1]怪物阵型表!$A:$A,0)))</f>
        <v/>
      </c>
      <c r="K1542" s="4"/>
      <c r="L1542" s="4"/>
      <c r="M1542" s="4"/>
      <c r="N1542" s="4"/>
      <c r="O1542" s="4" t="str">
        <f>IF(N1542="","",INDEX([2]物品表!$B:$B,MATCH(N1542,[2]物品表!$A:$A,0)))</f>
        <v/>
      </c>
      <c r="P1542" s="4"/>
      <c r="Q1542" s="7" t="s">
        <v>31</v>
      </c>
      <c r="R1542" s="7" t="s">
        <v>29</v>
      </c>
      <c r="S1542" s="9">
        <f>INDEX('#怪物刷新配置索引'!$E:$E,MATCH(E1542&amp;"-"&amp;F1542,'#怪物刷新配置索引'!$D:$D,0),1)</f>
        <v>2</v>
      </c>
      <c r="T1542" s="4"/>
      <c r="U1542" s="9">
        <f>INDEX('#怪物刷新配置索引'!$F:$F,MATCH(E1542&amp;"-"&amp;F1542,'#怪物刷新配置索引'!$D:$D,0),1)</f>
        <v>2</v>
      </c>
      <c r="V1542" s="4" t="str">
        <f t="shared" si="211"/>
        <v/>
      </c>
      <c r="W1542" s="4"/>
      <c r="X1542" s="4"/>
      <c r="Y1542" s="4"/>
      <c r="Z1542" s="28"/>
      <c r="AA1542" s="77">
        <f>COUNTIF([3]经验升级表!$C:$C,"&lt;="&amp;SUMIFS($AB$4:AB1542,$C$4:C1542,C1542))</f>
        <v>0</v>
      </c>
      <c r="AB1542" s="77">
        <f>IFERROR(INDEX([1]怪物表!$U:$U,MATCH(G1542,[1]怪物表!$A:$A,0),1)*S1542/U1542,0)*AC1542</f>
        <v>0</v>
      </c>
      <c r="AC1542" s="77">
        <f t="shared" si="209"/>
        <v>30</v>
      </c>
      <c r="AD1542" s="77">
        <f>IFERROR(INDEX([1]怪物表!$J:$J,MATCH(G1542,[1]怪物表!$A:$A,0),1),0)*AE1542</f>
        <v>30</v>
      </c>
      <c r="AE1542" s="77">
        <f t="shared" si="210"/>
        <v>30</v>
      </c>
    </row>
    <row r="1543" spans="1:31" x14ac:dyDescent="0.45">
      <c r="A1543" s="4"/>
      <c r="B1543" s="7">
        <v>3994019</v>
      </c>
      <c r="C1543" s="6" t="s">
        <v>349</v>
      </c>
      <c r="D1543" s="4" t="s">
        <v>136</v>
      </c>
      <c r="E1543" s="7">
        <v>10</v>
      </c>
      <c r="F1543" s="4" t="s">
        <v>38</v>
      </c>
      <c r="G1543" s="4">
        <f>SUMIFS([1]怪物表!$A:$A,[1]怪物表!$B:$B,C1543,[1]怪物表!$C:$C,D1543)</f>
        <v>1399406</v>
      </c>
      <c r="H1543" s="8" t="str">
        <f>IF(G1543="","",INDEX([1]怪物表!$C:$C,MATCH(G1543,[1]怪物表!$A:$A,0)))</f>
        <v>弓兵2</v>
      </c>
      <c r="I1543" s="4"/>
      <c r="J1543" s="4" t="str">
        <f>IF(I1543="","",INDEX([1]怪物阵型表!$B:$B,MATCH(I1543,[1]怪物阵型表!$A:$A,0)))</f>
        <v/>
      </c>
      <c r="K1543" s="4"/>
      <c r="L1543" s="4"/>
      <c r="M1543" s="4"/>
      <c r="N1543" s="4"/>
      <c r="O1543" s="4" t="str">
        <f>IF(N1543="","",INDEX([2]物品表!$B:$B,MATCH(N1543,[2]物品表!$A:$A,0)))</f>
        <v/>
      </c>
      <c r="P1543" s="4"/>
      <c r="Q1543" s="7" t="s">
        <v>31</v>
      </c>
      <c r="R1543" s="7" t="s">
        <v>29</v>
      </c>
      <c r="S1543" s="9">
        <f>INDEX('#怪物刷新配置索引'!$E:$E,MATCH(E1543&amp;"-"&amp;F1543,'#怪物刷新配置索引'!$D:$D,0),1)</f>
        <v>2</v>
      </c>
      <c r="T1543" s="4"/>
      <c r="U1543" s="9">
        <f>INDEX('#怪物刷新配置索引'!$F:$F,MATCH(E1543&amp;"-"&amp;F1543,'#怪物刷新配置索引'!$D:$D,0),1)</f>
        <v>6</v>
      </c>
      <c r="V1543" s="4" t="str">
        <f t="shared" si="211"/>
        <v/>
      </c>
      <c r="W1543" s="4"/>
      <c r="X1543" s="4"/>
      <c r="Y1543" s="4"/>
      <c r="Z1543" s="28"/>
      <c r="AA1543" s="77">
        <f>COUNTIF([3]经验升级表!$C:$C,"&lt;="&amp;SUMIFS($AB$4:AB1543,$C$4:C1543,C1543))</f>
        <v>0</v>
      </c>
      <c r="AB1543" s="77">
        <f>IFERROR(INDEX([1]怪物表!$U:$U,MATCH(G1543,[1]怪物表!$A:$A,0),1)*S1543/U1543,0)*AC1543</f>
        <v>0</v>
      </c>
      <c r="AC1543" s="77">
        <f t="shared" si="209"/>
        <v>30</v>
      </c>
      <c r="AD1543" s="77">
        <f>IFERROR(INDEX([1]怪物表!$J:$J,MATCH(G1543,[1]怪物表!$A:$A,0),1),0)*AE1543</f>
        <v>10</v>
      </c>
      <c r="AE1543" s="77">
        <f t="shared" si="210"/>
        <v>10</v>
      </c>
    </row>
    <row r="1544" spans="1:31" x14ac:dyDescent="0.45">
      <c r="A1544" s="4"/>
      <c r="B1544" s="7">
        <v>3994020</v>
      </c>
      <c r="C1544" s="6" t="s">
        <v>349</v>
      </c>
      <c r="D1544" s="4" t="s">
        <v>125</v>
      </c>
      <c r="E1544" s="7">
        <v>45</v>
      </c>
      <c r="F1544" s="4" t="s">
        <v>39</v>
      </c>
      <c r="G1544" s="4">
        <f>SUMIFS([1]怪物表!$A:$A,[1]怪物表!$B:$B,C1544,[1]怪物表!$C:$C,D1544)</f>
        <v>1399404</v>
      </c>
      <c r="H1544" s="8" t="str">
        <f>IF(G1544="","",INDEX([1]怪物表!$C:$C,MATCH(G1544,[1]怪物表!$A:$A,0)))</f>
        <v>小熊</v>
      </c>
      <c r="I1544" s="4"/>
      <c r="J1544" s="4" t="str">
        <f>IF(I1544="","",INDEX([1]怪物阵型表!$B:$B,MATCH(I1544,[1]怪物阵型表!$A:$A,0)))</f>
        <v/>
      </c>
      <c r="K1544" s="4"/>
      <c r="L1544" s="4"/>
      <c r="M1544" s="4"/>
      <c r="N1544" s="4"/>
      <c r="O1544" s="4" t="str">
        <f>IF(N1544="","",INDEX([2]物品表!$B:$B,MATCH(N1544,[2]物品表!$A:$A,0)))</f>
        <v/>
      </c>
      <c r="P1544" s="4"/>
      <c r="Q1544" s="7" t="s">
        <v>31</v>
      </c>
      <c r="R1544" s="7" t="s">
        <v>29</v>
      </c>
      <c r="S1544" s="9">
        <f>INDEX('#怪物刷新配置索引'!$E:$E,MATCH(E1544&amp;"-"&amp;F1544,'#怪物刷新配置索引'!$D:$D,0),1)</f>
        <v>3</v>
      </c>
      <c r="T1544" s="4"/>
      <c r="U1544" s="9">
        <f>INDEX('#怪物刷新配置索引'!$F:$F,MATCH(E1544&amp;"-"&amp;F1544,'#怪物刷新配置索引'!$D:$D,0),1)</f>
        <v>2</v>
      </c>
      <c r="V1544" s="4" t="str">
        <f t="shared" si="211"/>
        <v/>
      </c>
      <c r="W1544" s="4"/>
      <c r="X1544" s="4"/>
      <c r="Y1544" s="4"/>
      <c r="Z1544" s="28"/>
      <c r="AA1544" s="77">
        <f>COUNTIF([3]经验升级表!$C:$C,"&lt;="&amp;SUMIFS($AB$4:AB1544,$C$4:C1544,C1544))</f>
        <v>0</v>
      </c>
      <c r="AB1544" s="77">
        <f>IFERROR(INDEX([1]怪物表!$U:$U,MATCH(G1544,[1]怪物表!$A:$A,0),1)*S1544/U1544,0)*AC1544</f>
        <v>0</v>
      </c>
      <c r="AC1544" s="77">
        <f t="shared" si="209"/>
        <v>30</v>
      </c>
      <c r="AD1544" s="77">
        <f>IFERROR(INDEX([1]怪物表!$J:$J,MATCH(G1544,[1]怪物表!$A:$A,0),1),0)*AE1544</f>
        <v>45</v>
      </c>
      <c r="AE1544" s="77">
        <f t="shared" si="210"/>
        <v>45</v>
      </c>
    </row>
    <row r="1545" spans="1:31" x14ac:dyDescent="0.45">
      <c r="A1545" s="4"/>
      <c r="B1545" s="7">
        <v>3994021</v>
      </c>
      <c r="C1545" s="6" t="s">
        <v>349</v>
      </c>
      <c r="D1545" s="4" t="s">
        <v>125</v>
      </c>
      <c r="E1545" s="7">
        <v>10</v>
      </c>
      <c r="F1545" s="4" t="s">
        <v>39</v>
      </c>
      <c r="G1545" s="4">
        <f>SUMIFS([1]怪物表!$A:$A,[1]怪物表!$B:$B,C1545,[1]怪物表!$C:$C,D1545)</f>
        <v>1399404</v>
      </c>
      <c r="H1545" s="8" t="str">
        <f>IF(G1545="","",INDEX([1]怪物表!$C:$C,MATCH(G1545,[1]怪物表!$A:$A,0)))</f>
        <v>小熊</v>
      </c>
      <c r="I1545" s="4"/>
      <c r="J1545" s="4" t="str">
        <f>IF(I1545="","",INDEX([1]怪物阵型表!$B:$B,MATCH(I1545,[1]怪物阵型表!$A:$A,0)))</f>
        <v/>
      </c>
      <c r="K1545" s="4"/>
      <c r="L1545" s="4"/>
      <c r="M1545" s="4"/>
      <c r="N1545" s="4"/>
      <c r="O1545" s="4" t="str">
        <f>IF(N1545="","",INDEX([2]物品表!$B:$B,MATCH(N1545,[2]物品表!$A:$A,0)))</f>
        <v/>
      </c>
      <c r="P1545" s="4"/>
      <c r="Q1545" s="7" t="s">
        <v>31</v>
      </c>
      <c r="R1545" s="7" t="s">
        <v>29</v>
      </c>
      <c r="S1545" s="9">
        <f>INDEX('#怪物刷新配置索引'!$E:$E,MATCH(E1545&amp;"-"&amp;F1545,'#怪物刷新配置索引'!$D:$D,0),1)</f>
        <v>2</v>
      </c>
      <c r="T1545" s="4"/>
      <c r="U1545" s="9">
        <f>INDEX('#怪物刷新配置索引'!$F:$F,MATCH(E1545&amp;"-"&amp;F1545,'#怪物刷新配置索引'!$D:$D,0),1)</f>
        <v>6</v>
      </c>
      <c r="V1545" s="4" t="str">
        <f t="shared" si="211"/>
        <v/>
      </c>
      <c r="W1545" s="4"/>
      <c r="X1545" s="4"/>
      <c r="Y1545" s="4"/>
      <c r="Z1545" s="28"/>
      <c r="AA1545" s="77">
        <f>COUNTIF([3]经验升级表!$C:$C,"&lt;="&amp;SUMIFS($AB$4:AB1545,$C$4:C1545,C1545))</f>
        <v>0</v>
      </c>
      <c r="AB1545" s="77">
        <f>IFERROR(INDEX([1]怪物表!$U:$U,MATCH(G1545,[1]怪物表!$A:$A,0),1)*S1545/U1545,0)*AC1545</f>
        <v>0</v>
      </c>
      <c r="AC1545" s="77">
        <f t="shared" si="209"/>
        <v>30</v>
      </c>
      <c r="AD1545" s="77">
        <f>IFERROR(INDEX([1]怪物表!$J:$J,MATCH(G1545,[1]怪物表!$A:$A,0),1),0)*AE1545</f>
        <v>10</v>
      </c>
      <c r="AE1545" s="77">
        <f t="shared" si="210"/>
        <v>10</v>
      </c>
    </row>
    <row r="1546" spans="1:31" x14ac:dyDescent="0.45">
      <c r="A1546" s="4"/>
      <c r="B1546" s="7">
        <v>3994022</v>
      </c>
      <c r="C1546" s="6" t="s">
        <v>349</v>
      </c>
      <c r="D1546" s="4" t="s">
        <v>125</v>
      </c>
      <c r="E1546" s="7">
        <v>60</v>
      </c>
      <c r="F1546" s="4" t="s">
        <v>39</v>
      </c>
      <c r="G1546" s="4">
        <f>SUMIFS([1]怪物表!$A:$A,[1]怪物表!$B:$B,C1546,[1]怪物表!$C:$C,D1546)</f>
        <v>1399404</v>
      </c>
      <c r="H1546" s="8" t="str">
        <f>IF(G1546="","",INDEX([1]怪物表!$C:$C,MATCH(G1546,[1]怪物表!$A:$A,0)))</f>
        <v>小熊</v>
      </c>
      <c r="I1546" s="4"/>
      <c r="J1546" s="4" t="str">
        <f>IF(I1546="","",INDEX([1]怪物阵型表!$B:$B,MATCH(I1546,[1]怪物阵型表!$A:$A,0)))</f>
        <v/>
      </c>
      <c r="K1546" s="4"/>
      <c r="L1546" s="4"/>
      <c r="M1546" s="4"/>
      <c r="N1546" s="4"/>
      <c r="O1546" s="4" t="str">
        <f>IF(N1546="","",INDEX([2]物品表!$B:$B,MATCH(N1546,[2]物品表!$A:$A,0)))</f>
        <v/>
      </c>
      <c r="P1546" s="4"/>
      <c r="Q1546" s="7" t="s">
        <v>31</v>
      </c>
      <c r="R1546" s="7" t="s">
        <v>29</v>
      </c>
      <c r="S1546" s="9">
        <f>INDEX('#怪物刷新配置索引'!$E:$E,MATCH(E1546&amp;"-"&amp;F1546,'#怪物刷新配置索引'!$D:$D,0),1)</f>
        <v>2</v>
      </c>
      <c r="T1546" s="4"/>
      <c r="U1546" s="9">
        <f>INDEX('#怪物刷新配置索引'!$F:$F,MATCH(E1546&amp;"-"&amp;F1546,'#怪物刷新配置索引'!$D:$D,0),1)</f>
        <v>1</v>
      </c>
      <c r="V1546" s="4" t="str">
        <f t="shared" si="211"/>
        <v/>
      </c>
      <c r="W1546" s="4"/>
      <c r="X1546" s="4"/>
      <c r="Y1546" s="4"/>
      <c r="Z1546" s="28"/>
      <c r="AA1546" s="77">
        <f>COUNTIF([3]经验升级表!$C:$C,"&lt;="&amp;SUMIFS($AB$4:AB1546,$C$4:C1546,C1546))</f>
        <v>0</v>
      </c>
      <c r="AB1546" s="77">
        <f>IFERROR(INDEX([1]怪物表!$U:$U,MATCH(G1546,[1]怪物表!$A:$A,0),1)*S1546/U1546,0)*AC1546</f>
        <v>0</v>
      </c>
      <c r="AC1546" s="77">
        <f t="shared" si="209"/>
        <v>30</v>
      </c>
      <c r="AD1546" s="77">
        <f>IFERROR(INDEX([1]怪物表!$J:$J,MATCH(G1546,[1]怪物表!$A:$A,0),1),0)*AE1546</f>
        <v>60</v>
      </c>
      <c r="AE1546" s="77">
        <f t="shared" si="210"/>
        <v>60</v>
      </c>
    </row>
    <row r="1547" spans="1:31" x14ac:dyDescent="0.45">
      <c r="A1547" s="4"/>
      <c r="B1547" s="7">
        <v>3994023</v>
      </c>
      <c r="C1547" s="6" t="s">
        <v>349</v>
      </c>
      <c r="D1547" s="4" t="s">
        <v>136</v>
      </c>
      <c r="E1547" s="7">
        <v>10</v>
      </c>
      <c r="F1547" s="4" t="s">
        <v>39</v>
      </c>
      <c r="G1547" s="4">
        <f>SUMIFS([1]怪物表!$A:$A,[1]怪物表!$B:$B,C1547,[1]怪物表!$C:$C,D1547)</f>
        <v>1399406</v>
      </c>
      <c r="H1547" s="8" t="str">
        <f>IF(G1547="","",INDEX([1]怪物表!$C:$C,MATCH(G1547,[1]怪物表!$A:$A,0)))</f>
        <v>弓兵2</v>
      </c>
      <c r="I1547" s="4"/>
      <c r="J1547" s="4" t="str">
        <f>IF(I1547="","",INDEX([1]怪物阵型表!$B:$B,MATCH(I1547,[1]怪物阵型表!$A:$A,0)))</f>
        <v/>
      </c>
      <c r="K1547" s="4"/>
      <c r="L1547" s="4"/>
      <c r="M1547" s="4"/>
      <c r="N1547" s="4"/>
      <c r="O1547" s="4" t="str">
        <f>IF(N1547="","",INDEX([2]物品表!$B:$B,MATCH(N1547,[2]物品表!$A:$A,0)))</f>
        <v/>
      </c>
      <c r="P1547" s="4"/>
      <c r="Q1547" s="7" t="s">
        <v>31</v>
      </c>
      <c r="R1547" s="7" t="s">
        <v>29</v>
      </c>
      <c r="S1547" s="9">
        <f>INDEX('#怪物刷新配置索引'!$E:$E,MATCH(E1547&amp;"-"&amp;F1547,'#怪物刷新配置索引'!$D:$D,0),1)</f>
        <v>2</v>
      </c>
      <c r="T1547" s="4"/>
      <c r="U1547" s="9">
        <f>INDEX('#怪物刷新配置索引'!$F:$F,MATCH(E1547&amp;"-"&amp;F1547,'#怪物刷新配置索引'!$D:$D,0),1)</f>
        <v>6</v>
      </c>
      <c r="V1547" s="4" t="str">
        <f t="shared" si="211"/>
        <v/>
      </c>
      <c r="W1547" s="4"/>
      <c r="X1547" s="4"/>
      <c r="Y1547" s="4"/>
      <c r="Z1547" s="28"/>
      <c r="AA1547" s="77">
        <f>COUNTIF([3]经验升级表!$C:$C,"&lt;="&amp;SUMIFS($AB$4:AB1547,$C$4:C1547,C1547))</f>
        <v>0</v>
      </c>
      <c r="AB1547" s="77">
        <f>IFERROR(INDEX([1]怪物表!$U:$U,MATCH(G1547,[1]怪物表!$A:$A,0),1)*S1547/U1547,0)*AC1547</f>
        <v>0</v>
      </c>
      <c r="AC1547" s="77">
        <f t="shared" si="209"/>
        <v>30</v>
      </c>
      <c r="AD1547" s="77">
        <f>IFERROR(INDEX([1]怪物表!$J:$J,MATCH(G1547,[1]怪物表!$A:$A,0),1),0)*AE1547</f>
        <v>10</v>
      </c>
      <c r="AE1547" s="77">
        <f t="shared" si="210"/>
        <v>10</v>
      </c>
    </row>
    <row r="1548" spans="1:31" s="46" customFormat="1" x14ac:dyDescent="0.45">
      <c r="A1548" s="20"/>
      <c r="B1548" s="21">
        <v>3994024</v>
      </c>
      <c r="C1548" s="22" t="s">
        <v>349</v>
      </c>
      <c r="D1548" s="20" t="s">
        <v>144</v>
      </c>
      <c r="E1548" s="21"/>
      <c r="F1548" s="20">
        <v>180</v>
      </c>
      <c r="G1548" s="20">
        <f>IF(I1548="",SUMIFS([1]怪物表!$A:$A,[1]怪物表!$B:$B,C1548,[1]怪物表!$C:$C,D1548),"")</f>
        <v>1399409</v>
      </c>
      <c r="H1548" s="23" t="str">
        <f>IF(G1548="","",INDEX([1]怪物表!$C:$C,MATCH(G1548,[1]怪物表!$A:$A,0)))</f>
        <v>大象</v>
      </c>
      <c r="I1548" s="20" t="s">
        <v>54</v>
      </c>
      <c r="J1548" s="20" t="str">
        <f>IF(I1548="","",INDEX([1]怪物阵型表!$B:$B,MATCH(I1548,[1]怪物阵型表!$A:$A,0)))</f>
        <v/>
      </c>
      <c r="K1548" s="20"/>
      <c r="L1548" s="20"/>
      <c r="M1548" s="20"/>
      <c r="N1548" s="20"/>
      <c r="O1548" s="20" t="str">
        <f>IF(N1548="","",INDEX([2]物品表!$B:$B,MATCH(N1548,[2]物品表!$A:$A,0)))</f>
        <v/>
      </c>
      <c r="P1548" s="20"/>
      <c r="Q1548" s="21" t="s">
        <v>120</v>
      </c>
      <c r="R1548" s="21" t="s">
        <v>29</v>
      </c>
      <c r="S1548" s="24">
        <v>1</v>
      </c>
      <c r="T1548" s="20"/>
      <c r="U1548" s="24">
        <v>0</v>
      </c>
      <c r="V1548" s="20" t="str">
        <f>IF(W1548=1,"TID_Survivor_Notice_Occur_2",IF(W1548=2,"TID_Survivor_Notice_Occur_1",""))</f>
        <v/>
      </c>
      <c r="W1548" s="20"/>
      <c r="X1548" s="20"/>
      <c r="Y1548" s="20"/>
      <c r="Z1548" s="79"/>
      <c r="AA1548" s="79">
        <f>COUNTIF([3]经验升级表!$C:$C,"&lt;="&amp;SUMIFS($AB$4:AB1548,$C$4:C1548,C1548))</f>
        <v>0</v>
      </c>
      <c r="AB1548" s="79">
        <f>IFERROR(INDEX([1]怪物表!$U:$U,MATCH(G1548,[1]怪物表!$A:$A,0),1)*S1548/U1548,0)*AC1548</f>
        <v>0</v>
      </c>
      <c r="AC1548" s="79">
        <f>IFERROR(INDEX(_xlfn.TEXTSPLIT(F1548,"-"),1,2)-INDEX(_xlfn.TEXTSPLIT(F1548,"-"),1,1),1)</f>
        <v>1</v>
      </c>
      <c r="AD1548" s="79">
        <f>IFERROR(INDEX([1]怪物表!$J:$J,MATCH(G1548,[1]怪物表!$A:$A,0),1),0)*AE1548</f>
        <v>0</v>
      </c>
      <c r="AE1548" s="79">
        <f>IFERROR(ROUNDUP(AC1548*S1548/U1548,),0)</f>
        <v>0</v>
      </c>
    </row>
    <row r="1549" spans="1:31" x14ac:dyDescent="0.45">
      <c r="A1549" s="4"/>
      <c r="B1549" s="7">
        <v>3994025</v>
      </c>
      <c r="C1549" s="6" t="s">
        <v>349</v>
      </c>
      <c r="D1549" s="4" t="s">
        <v>124</v>
      </c>
      <c r="E1549" s="7">
        <v>60</v>
      </c>
      <c r="F1549" s="4" t="s">
        <v>46</v>
      </c>
      <c r="G1549" s="4">
        <f>SUMIFS([1]怪物表!$A:$A,[1]怪物表!$B:$B,C1549,[1]怪物表!$C:$C,D1549)</f>
        <v>1399403</v>
      </c>
      <c r="H1549" s="8" t="str">
        <f>IF(G1549="","",INDEX([1]怪物表!$C:$C,MATCH(G1549,[1]怪物表!$A:$A,0)))</f>
        <v>鹰</v>
      </c>
      <c r="I1549" s="4"/>
      <c r="J1549" s="4" t="str">
        <f>IF(I1549="","",INDEX([1]怪物阵型表!$B:$B,MATCH(I1549,[1]怪物阵型表!$A:$A,0)))</f>
        <v/>
      </c>
      <c r="K1549" s="4"/>
      <c r="L1549" s="4"/>
      <c r="M1549" s="4"/>
      <c r="N1549" s="4"/>
      <c r="O1549" s="4" t="str">
        <f>IF(N1549="","",INDEX([2]物品表!$B:$B,MATCH(N1549,[2]物品表!$A:$A,0)))</f>
        <v/>
      </c>
      <c r="P1549" s="4"/>
      <c r="Q1549" s="7" t="s">
        <v>31</v>
      </c>
      <c r="R1549" s="7" t="s">
        <v>29</v>
      </c>
      <c r="S1549" s="9">
        <f>INDEX('#怪物刷新配置索引'!$E:$E,MATCH(E1549&amp;"-"&amp;F1549,'#怪物刷新配置索引'!$D:$D,0),1)</f>
        <v>2</v>
      </c>
      <c r="T1549" s="4"/>
      <c r="U1549" s="9">
        <f>INDEX('#怪物刷新配置索引'!$F:$F,MATCH(E1549&amp;"-"&amp;F1549,'#怪物刷新配置索引'!$D:$D,0),1)</f>
        <v>1</v>
      </c>
      <c r="V1549" s="4" t="str">
        <f t="shared" si="211"/>
        <v/>
      </c>
      <c r="W1549" s="4"/>
      <c r="X1549" s="7"/>
      <c r="Y1549" s="4"/>
      <c r="Z1549" s="28"/>
      <c r="AA1549" s="77">
        <f>COUNTIF([3]经验升级表!$C:$C,"&lt;="&amp;SUMIFS($AB$4:AB1549,$C$4:C1549,C1549))</f>
        <v>0</v>
      </c>
      <c r="AB1549" s="77">
        <f>IFERROR(INDEX([1]怪物表!$U:$U,MATCH(G1549,[1]怪物表!$A:$A,0),1)*S1549/U1549,0)*AC1549</f>
        <v>0</v>
      </c>
      <c r="AC1549" s="77">
        <f t="shared" si="209"/>
        <v>30</v>
      </c>
      <c r="AD1549" s="77">
        <f>IFERROR(INDEX([1]怪物表!$J:$J,MATCH(G1549,[1]怪物表!$A:$A,0),1),0)*AE1549</f>
        <v>60</v>
      </c>
      <c r="AE1549" s="77">
        <f t="shared" si="210"/>
        <v>60</v>
      </c>
    </row>
    <row r="1550" spans="1:31" x14ac:dyDescent="0.45">
      <c r="A1550" s="4"/>
      <c r="B1550" s="7">
        <v>3994026</v>
      </c>
      <c r="C1550" s="6" t="s">
        <v>349</v>
      </c>
      <c r="D1550" s="4" t="s">
        <v>124</v>
      </c>
      <c r="E1550" s="7">
        <v>90</v>
      </c>
      <c r="F1550" s="4" t="s">
        <v>46</v>
      </c>
      <c r="G1550" s="4">
        <f>SUMIFS([1]怪物表!$A:$A,[1]怪物表!$B:$B,C1550,[1]怪物表!$C:$C,D1550)</f>
        <v>1399403</v>
      </c>
      <c r="H1550" s="8" t="str">
        <f>IF(G1550="","",INDEX([1]怪物表!$C:$C,MATCH(G1550,[1]怪物表!$A:$A,0)))</f>
        <v>鹰</v>
      </c>
      <c r="I1550" s="4"/>
      <c r="J1550" s="4" t="str">
        <f>IF(I1550="","",INDEX([1]怪物阵型表!$B:$B,MATCH(I1550,[1]怪物阵型表!$A:$A,0)))</f>
        <v/>
      </c>
      <c r="K1550" s="4"/>
      <c r="L1550" s="4"/>
      <c r="M1550" s="4"/>
      <c r="N1550" s="4"/>
      <c r="O1550" s="4" t="str">
        <f>IF(N1550="","",INDEX([2]物品表!$B:$B,MATCH(N1550,[2]物品表!$A:$A,0)))</f>
        <v/>
      </c>
      <c r="P1550" s="4"/>
      <c r="Q1550" s="7" t="s">
        <v>31</v>
      </c>
      <c r="R1550" s="7" t="s">
        <v>29</v>
      </c>
      <c r="S1550" s="9">
        <f>INDEX('#怪物刷新配置索引'!$E:$E,MATCH(E1550&amp;"-"&amp;F1550,'#怪物刷新配置索引'!$D:$D,0),1)</f>
        <v>3</v>
      </c>
      <c r="T1550" s="4"/>
      <c r="U1550" s="9">
        <f>INDEX('#怪物刷新配置索引'!$F:$F,MATCH(E1550&amp;"-"&amp;F1550,'#怪物刷新配置索引'!$D:$D,0),1)</f>
        <v>1</v>
      </c>
      <c r="V1550" s="7" t="str">
        <f t="shared" si="211"/>
        <v/>
      </c>
      <c r="W1550" s="4"/>
      <c r="X1550" s="4"/>
      <c r="Y1550" s="4"/>
      <c r="Z1550" s="28"/>
      <c r="AA1550" s="77">
        <f>COUNTIF([3]经验升级表!$C:$C,"&lt;="&amp;SUMIFS($AB$4:AB1550,$C$4:C1550,C1550))</f>
        <v>0</v>
      </c>
      <c r="AB1550" s="77">
        <f>IFERROR(INDEX([1]怪物表!$U:$U,MATCH(G1550,[1]怪物表!$A:$A,0),1)*S1550/U1550,0)*AC1550</f>
        <v>0</v>
      </c>
      <c r="AC1550" s="77">
        <f t="shared" si="209"/>
        <v>30</v>
      </c>
      <c r="AD1550" s="77">
        <f>IFERROR(INDEX([1]怪物表!$J:$J,MATCH(G1550,[1]怪物表!$A:$A,0),1),0)*AE1550</f>
        <v>90</v>
      </c>
      <c r="AE1550" s="77">
        <f t="shared" si="210"/>
        <v>90</v>
      </c>
    </row>
    <row r="1551" spans="1:31" x14ac:dyDescent="0.45">
      <c r="A1551" s="4"/>
      <c r="B1551" s="7">
        <v>3994027</v>
      </c>
      <c r="C1551" s="6" t="s">
        <v>349</v>
      </c>
      <c r="D1551" s="4" t="s">
        <v>125</v>
      </c>
      <c r="E1551" s="7">
        <v>40</v>
      </c>
      <c r="F1551" s="4" t="s">
        <v>46</v>
      </c>
      <c r="G1551" s="4">
        <f>SUMIFS([1]怪物表!$A:$A,[1]怪物表!$B:$B,C1551,[1]怪物表!$C:$C,D1551)</f>
        <v>1399404</v>
      </c>
      <c r="H1551" s="8" t="str">
        <f>IF(G1551="","",INDEX([1]怪物表!$C:$C,MATCH(G1551,[1]怪物表!$A:$A,0)))</f>
        <v>小熊</v>
      </c>
      <c r="I1551" s="4"/>
      <c r="J1551" s="4" t="str">
        <f>IF(I1551="","",INDEX([1]怪物阵型表!$B:$B,MATCH(I1551,[1]怪物阵型表!$A:$A,0)))</f>
        <v/>
      </c>
      <c r="K1551" s="4"/>
      <c r="L1551" s="4"/>
      <c r="M1551" s="4"/>
      <c r="N1551" s="4"/>
      <c r="O1551" s="4" t="str">
        <f>IF(N1551="","",INDEX([2]物品表!$B:$B,MATCH(N1551,[2]物品表!$A:$A,0)))</f>
        <v/>
      </c>
      <c r="P1551" s="4"/>
      <c r="Q1551" s="7" t="s">
        <v>31</v>
      </c>
      <c r="R1551" s="7" t="s">
        <v>29</v>
      </c>
      <c r="S1551" s="9">
        <f>INDEX('#怪物刷新配置索引'!$E:$E,MATCH(E1551&amp;"-"&amp;F1551,'#怪物刷新配置索引'!$D:$D,0),1)</f>
        <v>4</v>
      </c>
      <c r="T1551" s="4"/>
      <c r="U1551" s="9">
        <f>INDEX('#怪物刷新配置索引'!$F:$F,MATCH(E1551&amp;"-"&amp;F1551,'#怪物刷新配置索引'!$D:$D,0),1)</f>
        <v>3</v>
      </c>
      <c r="V1551" s="4" t="str">
        <f t="shared" si="211"/>
        <v/>
      </c>
      <c r="W1551" s="4"/>
      <c r="X1551" s="7"/>
      <c r="Y1551" s="7"/>
      <c r="Z1551" s="28"/>
      <c r="AA1551" s="77">
        <f>COUNTIF([3]经验升级表!$C:$C,"&lt;="&amp;SUMIFS($AB$4:AB1551,$C$4:C1551,C1551))</f>
        <v>0</v>
      </c>
      <c r="AB1551" s="77">
        <f>IFERROR(INDEX([1]怪物表!$U:$U,MATCH(G1551,[1]怪物表!$A:$A,0),1)*S1551/U1551,0)*AC1551</f>
        <v>0</v>
      </c>
      <c r="AC1551" s="77">
        <f t="shared" si="209"/>
        <v>30</v>
      </c>
      <c r="AD1551" s="77">
        <f>IFERROR(INDEX([1]怪物表!$J:$J,MATCH(G1551,[1]怪物表!$A:$A,0),1),0)*AE1551</f>
        <v>40</v>
      </c>
      <c r="AE1551" s="77">
        <f t="shared" si="210"/>
        <v>40</v>
      </c>
    </row>
    <row r="1552" spans="1:31" x14ac:dyDescent="0.45">
      <c r="A1552" s="4"/>
      <c r="B1552" s="7">
        <v>3994028</v>
      </c>
      <c r="C1552" s="6" t="s">
        <v>349</v>
      </c>
      <c r="D1552" s="4" t="s">
        <v>125</v>
      </c>
      <c r="E1552" s="7">
        <v>40</v>
      </c>
      <c r="F1552" s="4" t="s">
        <v>46</v>
      </c>
      <c r="G1552" s="4">
        <f>SUMIFS([1]怪物表!$A:$A,[1]怪物表!$B:$B,C1552,[1]怪物表!$C:$C,D1552)</f>
        <v>1399404</v>
      </c>
      <c r="H1552" s="8" t="str">
        <f>IF(G1552="","",INDEX([1]怪物表!$C:$C,MATCH(G1552,[1]怪物表!$A:$A,0)))</f>
        <v>小熊</v>
      </c>
      <c r="I1552" s="4"/>
      <c r="J1552" s="4" t="str">
        <f>IF(I1552="","",INDEX([1]怪物阵型表!$B:$B,MATCH(I1552,[1]怪物阵型表!$A:$A,0)))</f>
        <v/>
      </c>
      <c r="K1552" s="4"/>
      <c r="L1552" s="4"/>
      <c r="M1552" s="4"/>
      <c r="N1552" s="4"/>
      <c r="O1552" s="4" t="str">
        <f>IF(N1552="","",INDEX([2]物品表!$B:$B,MATCH(N1552,[2]物品表!$A:$A,0)))</f>
        <v/>
      </c>
      <c r="P1552" s="4"/>
      <c r="Q1552" s="7" t="s">
        <v>31</v>
      </c>
      <c r="R1552" s="7" t="s">
        <v>29</v>
      </c>
      <c r="S1552" s="9">
        <f>INDEX('#怪物刷新配置索引'!$E:$E,MATCH(E1552&amp;"-"&amp;F1552,'#怪物刷新配置索引'!$D:$D,0),1)</f>
        <v>4</v>
      </c>
      <c r="T1552" s="4"/>
      <c r="U1552" s="9">
        <f>INDEX('#怪物刷新配置索引'!$F:$F,MATCH(E1552&amp;"-"&amp;F1552,'#怪物刷新配置索引'!$D:$D,0),1)</f>
        <v>3</v>
      </c>
      <c r="V1552" s="4" t="str">
        <f t="shared" si="211"/>
        <v/>
      </c>
      <c r="W1552" s="4"/>
      <c r="X1552" s="7"/>
      <c r="Y1552" s="7"/>
      <c r="Z1552" s="28"/>
      <c r="AA1552" s="77">
        <f>COUNTIF([3]经验升级表!$C:$C,"&lt;="&amp;SUMIFS($AB$4:AB1552,$C$4:C1552,C1552))</f>
        <v>0</v>
      </c>
      <c r="AB1552" s="77">
        <f>IFERROR(INDEX([1]怪物表!$U:$U,MATCH(G1552,[1]怪物表!$A:$A,0),1)*S1552/U1552,0)*AC1552</f>
        <v>0</v>
      </c>
      <c r="AC1552" s="77">
        <f t="shared" si="209"/>
        <v>30</v>
      </c>
      <c r="AD1552" s="77">
        <f>IFERROR(INDEX([1]怪物表!$J:$J,MATCH(G1552,[1]怪物表!$A:$A,0),1),0)*AE1552</f>
        <v>40</v>
      </c>
      <c r="AE1552" s="77">
        <f t="shared" si="210"/>
        <v>40</v>
      </c>
    </row>
    <row r="1553" spans="1:31" x14ac:dyDescent="0.45">
      <c r="A1553" s="4"/>
      <c r="B1553" s="7">
        <v>3994029</v>
      </c>
      <c r="C1553" s="6" t="s">
        <v>349</v>
      </c>
      <c r="D1553" s="4" t="s">
        <v>123</v>
      </c>
      <c r="E1553" s="7">
        <v>10</v>
      </c>
      <c r="F1553" s="4" t="s">
        <v>46</v>
      </c>
      <c r="G1553" s="4">
        <f>SUMIFS([1]怪物表!$A:$A,[1]怪物表!$B:$B,C1553,[1]怪物表!$C:$C,D1553)</f>
        <v>1399405</v>
      </c>
      <c r="H1553" s="8" t="str">
        <f>IF(G1553="","",INDEX([1]怪物表!$C:$C,MATCH(G1553,[1]怪物表!$A:$A,0)))</f>
        <v>弓兵1</v>
      </c>
      <c r="I1553" s="4"/>
      <c r="J1553" s="4" t="str">
        <f>IF(I1553="","",INDEX([1]怪物阵型表!$B:$B,MATCH(I1553,[1]怪物阵型表!$A:$A,0)))</f>
        <v/>
      </c>
      <c r="K1553" s="4"/>
      <c r="L1553" s="4"/>
      <c r="M1553" s="4"/>
      <c r="N1553" s="4"/>
      <c r="O1553" s="4" t="str">
        <f>IF(N1553="","",INDEX([2]物品表!$B:$B,MATCH(N1553,[2]物品表!$A:$A,0)))</f>
        <v/>
      </c>
      <c r="P1553" s="4"/>
      <c r="Q1553" s="7" t="s">
        <v>31</v>
      </c>
      <c r="R1553" s="7" t="s">
        <v>29</v>
      </c>
      <c r="S1553" s="9">
        <f>INDEX('#怪物刷新配置索引'!$E:$E,MATCH(E1553&amp;"-"&amp;F1553,'#怪物刷新配置索引'!$D:$D,0),1)</f>
        <v>2</v>
      </c>
      <c r="T1553" s="4"/>
      <c r="U1553" s="9">
        <f>INDEX('#怪物刷新配置索引'!$F:$F,MATCH(E1553&amp;"-"&amp;F1553,'#怪物刷新配置索引'!$D:$D,0),1)</f>
        <v>6</v>
      </c>
      <c r="V1553" s="4" t="str">
        <f t="shared" si="211"/>
        <v/>
      </c>
      <c r="W1553" s="4"/>
      <c r="X1553" s="7"/>
      <c r="Y1553" s="7"/>
      <c r="Z1553" s="28"/>
      <c r="AA1553" s="77">
        <f>COUNTIF([3]经验升级表!$C:$C,"&lt;="&amp;SUMIFS($AB$4:AB1553,$C$4:C1553,C1553))</f>
        <v>0</v>
      </c>
      <c r="AB1553" s="77">
        <f>IFERROR(INDEX([1]怪物表!$U:$U,MATCH(G1553,[1]怪物表!$A:$A,0),1)*S1553/U1553,0)*AC1553</f>
        <v>0</v>
      </c>
      <c r="AC1553" s="77">
        <f t="shared" si="209"/>
        <v>30</v>
      </c>
      <c r="AD1553" s="77">
        <f>IFERROR(INDEX([1]怪物表!$J:$J,MATCH(G1553,[1]怪物表!$A:$A,0),1),0)*AE1553</f>
        <v>10</v>
      </c>
      <c r="AE1553" s="77">
        <f t="shared" si="210"/>
        <v>10</v>
      </c>
    </row>
    <row r="1554" spans="1:31" x14ac:dyDescent="0.45">
      <c r="A1554" s="4"/>
      <c r="B1554" s="7">
        <v>3994030</v>
      </c>
      <c r="C1554" s="6" t="s">
        <v>349</v>
      </c>
      <c r="D1554" s="4"/>
      <c r="E1554" s="7"/>
      <c r="F1554" s="4">
        <v>210</v>
      </c>
      <c r="G1554" s="4"/>
      <c r="H1554" s="8"/>
      <c r="I1554" s="4"/>
      <c r="J1554" s="4" t="str">
        <f>IF(I1554="","",INDEX([1]怪物阵型表!$B:$B,MATCH(I1554,[1]怪物阵型表!$A:$A,0)))</f>
        <v/>
      </c>
      <c r="K1554" s="4">
        <v>399405</v>
      </c>
      <c r="L1554" s="25" t="str" cm="1">
        <f t="array" ref="L1554">INDEX(怪物链表!A:C,MATCH(怪物刷新表!K1554&amp;C1554,怪物链表!A:A&amp;怪物链表!C:C,),2)</f>
        <v>平滑_高级_75</v>
      </c>
      <c r="M1554" s="4" t="str" cm="1">
        <f t="array" ref="M1554">INDEX(怪物链表!A:D,MATCH(怪物刷新表!L1554&amp;K1554,怪物链表!B:B&amp;怪物链表!A:A,),4)</f>
        <v>210-240</v>
      </c>
      <c r="N1554" s="4"/>
      <c r="O1554" s="4" t="str">
        <f>IF(N1554="","",INDEX([2]物品表!$B:$B,MATCH(N1554,[2]物品表!$A:$A,0)))</f>
        <v/>
      </c>
      <c r="P1554" s="4"/>
      <c r="Q1554" s="7" t="s">
        <v>120</v>
      </c>
      <c r="R1554" s="7" t="s">
        <v>29</v>
      </c>
      <c r="S1554" s="9">
        <v>1</v>
      </c>
      <c r="T1554" s="4"/>
      <c r="U1554" s="9">
        <v>0</v>
      </c>
      <c r="V1554" s="4" t="str">
        <f t="shared" si="211"/>
        <v/>
      </c>
      <c r="W1554" s="4"/>
      <c r="X1554" s="4"/>
      <c r="Y1554" s="4"/>
      <c r="Z1554" s="28"/>
      <c r="AA1554" s="77">
        <f>COUNTIF([3]经验升级表!$C:$C,"&lt;="&amp;SUMIFS($AB$4:AB1554,$C$4:C1554,C1554))</f>
        <v>0</v>
      </c>
      <c r="AB1554" s="77">
        <f>IFERROR(INDEX([1]怪物表!$U:$U,MATCH(G1554,[1]怪物表!$A:$A,0),1)*S1554/U1554,0)*AC1554</f>
        <v>0</v>
      </c>
      <c r="AC1554" s="77">
        <f t="shared" si="209"/>
        <v>1</v>
      </c>
      <c r="AD1554" s="77">
        <f>IFERROR(INDEX([1]怪物表!$J:$J,MATCH(G1554,[1]怪物表!$A:$A,0),1),0)*AE1554</f>
        <v>0</v>
      </c>
      <c r="AE1554" s="77">
        <f t="shared" si="210"/>
        <v>0</v>
      </c>
    </row>
    <row r="1555" spans="1:31" x14ac:dyDescent="0.45">
      <c r="A1555" s="4"/>
      <c r="B1555" s="7">
        <v>3994031</v>
      </c>
      <c r="C1555" s="6" t="s">
        <v>349</v>
      </c>
      <c r="D1555" s="4" t="s">
        <v>122</v>
      </c>
      <c r="E1555" s="7">
        <v>15</v>
      </c>
      <c r="F1555" s="4" t="s">
        <v>64</v>
      </c>
      <c r="G1555" s="4">
        <f>SUMIFS([1]怪物表!$A:$A,[1]怪物表!$B:$B,C1555,[1]怪物表!$C:$C,D1555)</f>
        <v>1399402</v>
      </c>
      <c r="H1555" s="8" t="str">
        <f>IF(G1555="","",INDEX([1]怪物表!$C:$C,MATCH(G1555,[1]怪物表!$A:$A,0)))</f>
        <v>小狼</v>
      </c>
      <c r="I1555" s="4"/>
      <c r="J1555" s="4" t="str">
        <f>IF(I1555="","",INDEX([1]怪物阵型表!$B:$B,MATCH(I1555,[1]怪物阵型表!$A:$A,0)))</f>
        <v/>
      </c>
      <c r="K1555" s="4"/>
      <c r="L1555" s="4"/>
      <c r="M1555" s="4"/>
      <c r="N1555" s="4"/>
      <c r="O1555" s="4" t="str">
        <f>IF(N1555="","",INDEX([2]物品表!$B:$B,MATCH(N1555,[2]物品表!$A:$A,0)))</f>
        <v/>
      </c>
      <c r="P1555" s="4"/>
      <c r="Q1555" s="7" t="s">
        <v>31</v>
      </c>
      <c r="R1555" s="7" t="s">
        <v>29</v>
      </c>
      <c r="S1555" s="9">
        <f>INDEX('#怪物刷新配置索引'!$E:$E,MATCH(E1555&amp;"-"&amp;F1555,'#怪物刷新配置索引'!$D:$D,0),1)</f>
        <v>3</v>
      </c>
      <c r="T1555" s="4"/>
      <c r="U1555" s="9">
        <f>INDEX('#怪物刷新配置索引'!$F:$F,MATCH(E1555&amp;"-"&amp;F1555,'#怪物刷新配置索引'!$D:$D,0),1)</f>
        <v>6</v>
      </c>
      <c r="V1555" s="7" t="str">
        <f t="shared" si="211"/>
        <v/>
      </c>
      <c r="W1555" s="7"/>
      <c r="X1555" s="4"/>
      <c r="Y1555" s="7"/>
      <c r="Z1555" s="28"/>
      <c r="AA1555" s="77">
        <f>COUNTIF([3]经验升级表!$C:$C,"&lt;="&amp;SUMIFS($AB$4:AB1555,$C$4:C1555,C1555))</f>
        <v>0</v>
      </c>
      <c r="AB1555" s="77">
        <f>IFERROR(INDEX([1]怪物表!$U:$U,MATCH(G1555,[1]怪物表!$A:$A,0),1)*S1555/U1555,0)*AC1555</f>
        <v>0</v>
      </c>
      <c r="AC1555" s="77">
        <f t="shared" si="209"/>
        <v>30</v>
      </c>
      <c r="AD1555" s="77">
        <f>IFERROR(INDEX([1]怪物表!$J:$J,MATCH(G1555,[1]怪物表!$A:$A,0),1),0)*AE1555</f>
        <v>15</v>
      </c>
      <c r="AE1555" s="77">
        <f t="shared" si="210"/>
        <v>15</v>
      </c>
    </row>
    <row r="1556" spans="1:31" x14ac:dyDescent="0.45">
      <c r="A1556" s="4"/>
      <c r="B1556" s="7">
        <v>3994032</v>
      </c>
      <c r="C1556" s="6" t="s">
        <v>349</v>
      </c>
      <c r="D1556" s="4" t="s">
        <v>122</v>
      </c>
      <c r="E1556" s="7">
        <v>30</v>
      </c>
      <c r="F1556" s="4" t="s">
        <v>64</v>
      </c>
      <c r="G1556" s="4">
        <f>SUMIFS([1]怪物表!$A:$A,[1]怪物表!$B:$B,C1556,[1]怪物表!$C:$C,D1556)</f>
        <v>1399402</v>
      </c>
      <c r="H1556" s="8" t="str">
        <f>IF(G1556="","",INDEX([1]怪物表!$C:$C,MATCH(G1556,[1]怪物表!$A:$A,0)))</f>
        <v>小狼</v>
      </c>
      <c r="I1556" s="4"/>
      <c r="J1556" s="4" t="str">
        <f>IF(I1556="","",INDEX([1]怪物阵型表!$B:$B,MATCH(I1556,[1]怪物阵型表!$A:$A,0)))</f>
        <v/>
      </c>
      <c r="K1556" s="4"/>
      <c r="L1556" s="4"/>
      <c r="M1556" s="4"/>
      <c r="N1556" s="4"/>
      <c r="O1556" s="4" t="str">
        <f>IF(N1556="","",INDEX([2]物品表!$B:$B,MATCH(N1556,[2]物品表!$A:$A,0)))</f>
        <v/>
      </c>
      <c r="P1556" s="4"/>
      <c r="Q1556" s="7" t="s">
        <v>31</v>
      </c>
      <c r="R1556" s="7" t="s">
        <v>29</v>
      </c>
      <c r="S1556" s="9">
        <f>INDEX('#怪物刷新配置索引'!$E:$E,MATCH(E1556&amp;"-"&amp;F1556,'#怪物刷新配置索引'!$D:$D,0),1)</f>
        <v>3</v>
      </c>
      <c r="T1556" s="4"/>
      <c r="U1556" s="9">
        <f>INDEX('#怪物刷新配置索引'!$F:$F,MATCH(E1556&amp;"-"&amp;F1556,'#怪物刷新配置索引'!$D:$D,0),1)</f>
        <v>3</v>
      </c>
      <c r="V1556" s="4" t="str">
        <f t="shared" si="211"/>
        <v/>
      </c>
      <c r="W1556" s="4"/>
      <c r="X1556" s="7"/>
      <c r="Y1556" s="4"/>
      <c r="Z1556" s="28"/>
      <c r="AA1556" s="77">
        <f>COUNTIF([3]经验升级表!$C:$C,"&lt;="&amp;SUMIFS($AB$4:AB1556,$C$4:C1556,C1556))</f>
        <v>0</v>
      </c>
      <c r="AB1556" s="77">
        <f>IFERROR(INDEX([1]怪物表!$U:$U,MATCH(G1556,[1]怪物表!$A:$A,0),1)*S1556/U1556,0)*AC1556</f>
        <v>0</v>
      </c>
      <c r="AC1556" s="77">
        <f t="shared" si="209"/>
        <v>30</v>
      </c>
      <c r="AD1556" s="77">
        <f>IFERROR(INDEX([1]怪物表!$J:$J,MATCH(G1556,[1]怪物表!$A:$A,0),1),0)*AE1556</f>
        <v>30</v>
      </c>
      <c r="AE1556" s="77">
        <f t="shared" si="210"/>
        <v>30</v>
      </c>
    </row>
    <row r="1557" spans="1:31" x14ac:dyDescent="0.45">
      <c r="A1557" s="4"/>
      <c r="B1557" s="7">
        <v>3994033</v>
      </c>
      <c r="C1557" s="6" t="s">
        <v>349</v>
      </c>
      <c r="D1557" s="4" t="s">
        <v>125</v>
      </c>
      <c r="E1557" s="7">
        <v>15</v>
      </c>
      <c r="F1557" s="4" t="s">
        <v>64</v>
      </c>
      <c r="G1557" s="4">
        <f>SUMIFS([1]怪物表!$A:$A,[1]怪物表!$B:$B,C1557,[1]怪物表!$C:$C,D1557)</f>
        <v>1399404</v>
      </c>
      <c r="H1557" s="8" t="str">
        <f>IF(G1557="","",INDEX([1]怪物表!$C:$C,MATCH(G1557,[1]怪物表!$A:$A,0)))</f>
        <v>小熊</v>
      </c>
      <c r="I1557" s="4"/>
      <c r="J1557" s="4" t="str">
        <f>IF(I1557="","",INDEX([1]怪物阵型表!$B:$B,MATCH(I1557,[1]怪物阵型表!$A:$A,0)))</f>
        <v/>
      </c>
      <c r="K1557" s="4"/>
      <c r="L1557" s="4"/>
      <c r="M1557" s="4"/>
      <c r="N1557" s="4"/>
      <c r="O1557" s="4" t="str">
        <f>IF(N1557="","",INDEX([2]物品表!$B:$B,MATCH(N1557,[2]物品表!$A:$A,0)))</f>
        <v/>
      </c>
      <c r="P1557" s="4"/>
      <c r="Q1557" s="7" t="s">
        <v>31</v>
      </c>
      <c r="R1557" s="7" t="s">
        <v>29</v>
      </c>
      <c r="S1557" s="9">
        <f>INDEX('#怪物刷新配置索引'!$E:$E,MATCH(E1557&amp;"-"&amp;F1557,'#怪物刷新配置索引'!$D:$D,0),1)</f>
        <v>3</v>
      </c>
      <c r="T1557" s="4"/>
      <c r="U1557" s="9">
        <f>INDEX('#怪物刷新配置索引'!$F:$F,MATCH(E1557&amp;"-"&amp;F1557,'#怪物刷新配置索引'!$D:$D,0),1)</f>
        <v>6</v>
      </c>
      <c r="V1557" s="7" t="str">
        <f t="shared" si="211"/>
        <v/>
      </c>
      <c r="W1557" s="4"/>
      <c r="X1557" s="4"/>
      <c r="Y1557" s="4"/>
      <c r="Z1557" s="28"/>
      <c r="AA1557" s="77">
        <f>COUNTIF([3]经验升级表!$C:$C,"&lt;="&amp;SUMIFS($AB$4:AB1557,$C$4:C1557,C1557))</f>
        <v>0</v>
      </c>
      <c r="AB1557" s="77">
        <f>IFERROR(INDEX([1]怪物表!$U:$U,MATCH(G1557,[1]怪物表!$A:$A,0),1)*S1557/U1557,0)*AC1557</f>
        <v>0</v>
      </c>
      <c r="AC1557" s="77">
        <f t="shared" si="209"/>
        <v>30</v>
      </c>
      <c r="AD1557" s="77">
        <f>IFERROR(INDEX([1]怪物表!$J:$J,MATCH(G1557,[1]怪物表!$A:$A,0),1),0)*AE1557</f>
        <v>15</v>
      </c>
      <c r="AE1557" s="77">
        <f t="shared" si="210"/>
        <v>15</v>
      </c>
    </row>
    <row r="1558" spans="1:31" x14ac:dyDescent="0.45">
      <c r="A1558" s="4"/>
      <c r="B1558" s="7">
        <v>3994034</v>
      </c>
      <c r="C1558" s="6" t="s">
        <v>349</v>
      </c>
      <c r="D1558" s="4" t="s">
        <v>125</v>
      </c>
      <c r="E1558" s="7">
        <v>30</v>
      </c>
      <c r="F1558" s="4" t="s">
        <v>64</v>
      </c>
      <c r="G1558" s="4">
        <f>SUMIFS([1]怪物表!$A:$A,[1]怪物表!$B:$B,C1558,[1]怪物表!$C:$C,D1558)</f>
        <v>1399404</v>
      </c>
      <c r="H1558" s="8" t="str">
        <f>IF(G1558="","",INDEX([1]怪物表!$C:$C,MATCH(G1558,[1]怪物表!$A:$A,0)))</f>
        <v>小熊</v>
      </c>
      <c r="I1558" s="4"/>
      <c r="J1558" s="4" t="str">
        <f>IF(I1558="","",INDEX([1]怪物阵型表!$B:$B,MATCH(I1558,[1]怪物阵型表!$A:$A,0)))</f>
        <v/>
      </c>
      <c r="K1558" s="4"/>
      <c r="L1558" s="4"/>
      <c r="M1558" s="4"/>
      <c r="N1558" s="4"/>
      <c r="O1558" s="4" t="str">
        <f>IF(N1558="","",INDEX([2]物品表!$B:$B,MATCH(N1558,[2]物品表!$A:$A,0)))</f>
        <v/>
      </c>
      <c r="P1558" s="4"/>
      <c r="Q1558" s="7" t="s">
        <v>31</v>
      </c>
      <c r="R1558" s="7" t="s">
        <v>29</v>
      </c>
      <c r="S1558" s="9">
        <f>INDEX('#怪物刷新配置索引'!$E:$E,MATCH(E1558&amp;"-"&amp;F1558,'#怪物刷新配置索引'!$D:$D,0),1)</f>
        <v>3</v>
      </c>
      <c r="T1558" s="4"/>
      <c r="U1558" s="9">
        <f>INDEX('#怪物刷新配置索引'!$F:$F,MATCH(E1558&amp;"-"&amp;F1558,'#怪物刷新配置索引'!$D:$D,0),1)</f>
        <v>3</v>
      </c>
      <c r="V1558" s="4" t="str">
        <f t="shared" si="211"/>
        <v/>
      </c>
      <c r="W1558" s="4"/>
      <c r="X1558" s="4"/>
      <c r="Y1558" s="4"/>
      <c r="Z1558" s="28"/>
      <c r="AA1558" s="77">
        <f>COUNTIF([3]经验升级表!$C:$C,"&lt;="&amp;SUMIFS($AB$4:AB1558,$C$4:C1558,C1558))</f>
        <v>0</v>
      </c>
      <c r="AB1558" s="77">
        <f>IFERROR(INDEX([1]怪物表!$U:$U,MATCH(G1558,[1]怪物表!$A:$A,0),1)*S1558/U1558,0)*AC1558</f>
        <v>0</v>
      </c>
      <c r="AC1558" s="77">
        <f t="shared" si="209"/>
        <v>30</v>
      </c>
      <c r="AD1558" s="77">
        <f>IFERROR(INDEX([1]怪物表!$J:$J,MATCH(G1558,[1]怪物表!$A:$A,0),1),0)*AE1558</f>
        <v>30</v>
      </c>
      <c r="AE1558" s="77">
        <f t="shared" si="210"/>
        <v>30</v>
      </c>
    </row>
    <row r="1559" spans="1:31" x14ac:dyDescent="0.45">
      <c r="A1559" s="4"/>
      <c r="B1559" s="7">
        <v>3994035</v>
      </c>
      <c r="C1559" s="6" t="s">
        <v>349</v>
      </c>
      <c r="D1559" s="4" t="s">
        <v>136</v>
      </c>
      <c r="E1559" s="7">
        <v>15</v>
      </c>
      <c r="F1559" s="4" t="s">
        <v>64</v>
      </c>
      <c r="G1559" s="4">
        <f>SUMIFS([1]怪物表!$A:$A,[1]怪物表!$B:$B,C1559,[1]怪物表!$C:$C,D1559)</f>
        <v>1399406</v>
      </c>
      <c r="H1559" s="8" t="str">
        <f>IF(G1559="","",INDEX([1]怪物表!$C:$C,MATCH(G1559,[1]怪物表!$A:$A,0)))</f>
        <v>弓兵2</v>
      </c>
      <c r="I1559" s="4"/>
      <c r="J1559" s="4" t="str">
        <f>IF(I1559="","",INDEX([1]怪物阵型表!$B:$B,MATCH(I1559,[1]怪物阵型表!$A:$A,0)))</f>
        <v/>
      </c>
      <c r="K1559" s="4"/>
      <c r="L1559" s="4"/>
      <c r="M1559" s="4"/>
      <c r="N1559" s="4"/>
      <c r="O1559" s="4" t="str">
        <f>IF(N1559="","",INDEX([2]物品表!$B:$B,MATCH(N1559,[2]物品表!$A:$A,0)))</f>
        <v/>
      </c>
      <c r="P1559" s="4"/>
      <c r="Q1559" s="7" t="s">
        <v>31</v>
      </c>
      <c r="R1559" s="7" t="s">
        <v>29</v>
      </c>
      <c r="S1559" s="9">
        <f>INDEX('#怪物刷新配置索引'!$E:$E,MATCH(E1559&amp;"-"&amp;F1559,'#怪物刷新配置索引'!$D:$D,0),1)</f>
        <v>3</v>
      </c>
      <c r="T1559" s="4"/>
      <c r="U1559" s="9">
        <f>INDEX('#怪物刷新配置索引'!$F:$F,MATCH(E1559&amp;"-"&amp;F1559,'#怪物刷新配置索引'!$D:$D,0),1)</f>
        <v>6</v>
      </c>
      <c r="V1559" s="4" t="str">
        <f t="shared" si="211"/>
        <v/>
      </c>
      <c r="W1559" s="4"/>
      <c r="X1559" s="7"/>
      <c r="Y1559" s="7"/>
      <c r="Z1559" s="28"/>
      <c r="AA1559" s="77">
        <f>COUNTIF([3]经验升级表!$C:$C,"&lt;="&amp;SUMIFS($AB$4:AB1559,$C$4:C1559,C1559))</f>
        <v>0</v>
      </c>
      <c r="AB1559" s="77">
        <f>IFERROR(INDEX([1]怪物表!$U:$U,MATCH(G1559,[1]怪物表!$A:$A,0),1)*S1559/U1559,0)*AC1559</f>
        <v>0</v>
      </c>
      <c r="AC1559" s="77">
        <f t="shared" si="209"/>
        <v>30</v>
      </c>
      <c r="AD1559" s="77">
        <f>IFERROR(INDEX([1]怪物表!$J:$J,MATCH(G1559,[1]怪物表!$A:$A,0),1),0)*AE1559</f>
        <v>15</v>
      </c>
      <c r="AE1559" s="77">
        <f t="shared" si="210"/>
        <v>15</v>
      </c>
    </row>
    <row r="1560" spans="1:31" s="47" customFormat="1" x14ac:dyDescent="0.45">
      <c r="A1560" s="81"/>
      <c r="B1560" s="82">
        <v>3994036</v>
      </c>
      <c r="C1560" s="83" t="s">
        <v>349</v>
      </c>
      <c r="D1560" s="81" t="s">
        <v>140</v>
      </c>
      <c r="E1560" s="82"/>
      <c r="F1560" s="81">
        <v>240</v>
      </c>
      <c r="G1560" s="81">
        <f>IF(I1560="",SUMIFS([1]怪物表!$A:$A,[1]怪物表!$B:$B,C1560,[1]怪物表!$C:$C,D1560),"")</f>
        <v>1399411</v>
      </c>
      <c r="H1560" s="84" t="str">
        <f>IF(G1560="","",INDEX([1]怪物表!$C:$C,MATCH(G1560,[1]怪物表!$A:$A,0)))</f>
        <v>巨象</v>
      </c>
      <c r="I1560" s="81" t="s">
        <v>54</v>
      </c>
      <c r="J1560" s="81" t="str">
        <f>IF(I1560="","",INDEX([1]怪物阵型表!$B:$B,MATCH(I1560,[1]怪物阵型表!$A:$A,0)))</f>
        <v/>
      </c>
      <c r="K1560" s="81"/>
      <c r="L1560" s="81"/>
      <c r="M1560" s="81"/>
      <c r="N1560" s="81"/>
      <c r="O1560" s="81" t="str">
        <f>IF(N1560="","",INDEX([2]物品表!$B:$B,MATCH(N1560,[2]物品表!$A:$A,0)))</f>
        <v/>
      </c>
      <c r="P1560" s="81"/>
      <c r="Q1560" s="82" t="s">
        <v>120</v>
      </c>
      <c r="R1560" s="82" t="s">
        <v>29</v>
      </c>
      <c r="S1560" s="85">
        <v>1</v>
      </c>
      <c r="T1560" s="81"/>
      <c r="U1560" s="85">
        <v>0</v>
      </c>
      <c r="V1560" s="81" t="str">
        <f>IF(W1560=1,"TID_Survivor_Notice_Occur_2",IF(W1560=2,"TID_Survivor_Notice_Occur_1",""))</f>
        <v>TID_Survivor_Notice_Occur_1</v>
      </c>
      <c r="W1560" s="81">
        <v>2</v>
      </c>
      <c r="X1560" s="81"/>
      <c r="Y1560" s="81"/>
      <c r="Z1560" s="86"/>
      <c r="AA1560" s="86">
        <f>COUNTIF([3]经验升级表!$C:$C,"&lt;="&amp;SUMIFS($AB$4:AB1560,$C$4:C1560,C1560))</f>
        <v>0</v>
      </c>
      <c r="AB1560" s="86">
        <f>IFERROR(INDEX([1]怪物表!$U:$U,MATCH(G1560,[1]怪物表!$A:$A,0),1)*S1560/U1560,0)*AC1560</f>
        <v>0</v>
      </c>
      <c r="AC1560" s="86">
        <f t="shared" si="209"/>
        <v>1</v>
      </c>
      <c r="AD1560" s="86">
        <f>IFERROR(INDEX([1]怪物表!$J:$J,MATCH(G1560,[1]怪物表!$A:$A,0),1),0)*AE1560</f>
        <v>0</v>
      </c>
      <c r="AE1560" s="86">
        <f t="shared" si="210"/>
        <v>0</v>
      </c>
    </row>
    <row r="1561" spans="1:31" x14ac:dyDescent="0.45">
      <c r="A1561" s="4"/>
      <c r="B1561" s="7">
        <v>3994037</v>
      </c>
      <c r="C1561" s="6" t="s">
        <v>349</v>
      </c>
      <c r="D1561" s="4"/>
      <c r="E1561" s="7"/>
      <c r="F1561" s="4">
        <v>240</v>
      </c>
      <c r="G1561" s="4" t="str">
        <f>IF(I1561="",SUMIFS([1]怪物表!$A:$A,[1]怪物表!$B:$B,C1561,[1]怪物表!$C:$C,D1561),"")</f>
        <v/>
      </c>
      <c r="H1561" s="8" t="str">
        <f>IF(G1561="","",INDEX([1]怪物表!$C:$C,MATCH(G1561,[1]怪物表!$A:$A,0)))</f>
        <v/>
      </c>
      <c r="I1561" s="4">
        <v>399401</v>
      </c>
      <c r="J1561" s="4" t="str">
        <f>IF(I1561="","",INDEX([1]怪物阵型表!$B:$B,MATCH(I1561,[1]怪物阵型表!$A:$A,0)))</f>
        <v>直线防御阵型</v>
      </c>
      <c r="K1561" s="4"/>
      <c r="L1561" s="4"/>
      <c r="M1561" s="4"/>
      <c r="N1561" s="4"/>
      <c r="O1561" s="4" t="str">
        <f>IF(N1561="","",INDEX([2]物品表!$B:$B,MATCH(N1561,[2]物品表!$A:$A,0)))</f>
        <v/>
      </c>
      <c r="P1561" s="4"/>
      <c r="Q1561" s="7" t="s">
        <v>109</v>
      </c>
      <c r="R1561" s="7" t="s">
        <v>29</v>
      </c>
      <c r="S1561" s="9">
        <v>1</v>
      </c>
      <c r="T1561" s="4"/>
      <c r="U1561" s="9">
        <v>0</v>
      </c>
      <c r="V1561" s="4" t="str">
        <f t="shared" ref="V1561:V1575" si="212">IF(W1561=1,"TID_Survivor_Notice_Occur_2",IF(W1561=2,"TID_Survivor_Notice_Occur_1",""))</f>
        <v>TID_Survivor_Notice_Occur_2</v>
      </c>
      <c r="W1561" s="4">
        <v>1</v>
      </c>
      <c r="X1561" s="4"/>
      <c r="Y1561" s="4"/>
      <c r="Z1561" s="28"/>
      <c r="AA1561" s="77">
        <f>COUNTIF([3]经验升级表!$C:$C,"&lt;="&amp;SUMIFS($AB$4:AB1561,$C$4:C1561,C1561))</f>
        <v>0</v>
      </c>
      <c r="AB1561" s="77">
        <f>IFERROR(INDEX([1]怪物表!$U:$U,MATCH(G1561,[1]怪物表!$A:$A,0),1)*S1561/U1561,0)*AC1561</f>
        <v>0</v>
      </c>
      <c r="AC1561" s="77">
        <f t="shared" si="209"/>
        <v>1</v>
      </c>
      <c r="AD1561" s="77">
        <f>IFERROR(INDEX([1]怪物表!$J:$J,MATCH(G1561,[1]怪物表!$A:$A,0),1),0)*AE1561</f>
        <v>0</v>
      </c>
      <c r="AE1561" s="77">
        <f t="shared" si="210"/>
        <v>0</v>
      </c>
    </row>
    <row r="1562" spans="1:31" x14ac:dyDescent="0.45">
      <c r="A1562" s="4"/>
      <c r="B1562" s="7">
        <v>3994038</v>
      </c>
      <c r="C1562" s="6" t="s">
        <v>349</v>
      </c>
      <c r="D1562" s="4"/>
      <c r="E1562" s="7"/>
      <c r="F1562" s="4">
        <v>240</v>
      </c>
      <c r="G1562" s="4" t="str">
        <f>IF(I1562="",SUMIFS([1]怪物表!$A:$A,[1]怪物表!$B:$B,C1562,[1]怪物表!$C:$C,D1562),"")</f>
        <v/>
      </c>
      <c r="H1562" s="8" t="str">
        <f>IF(G1562="","",INDEX([1]怪物表!$C:$C,MATCH(G1562,[1]怪物表!$A:$A,0)))</f>
        <v/>
      </c>
      <c r="I1562" s="4">
        <v>399402</v>
      </c>
      <c r="J1562" s="4" t="str">
        <f>IF(I1562="","",INDEX([1]怪物阵型表!$B:$B,MATCH(I1562,[1]怪物阵型表!$A:$A,0)))</f>
        <v>直线防御阵型</v>
      </c>
      <c r="K1562" s="4"/>
      <c r="L1562" s="4"/>
      <c r="M1562" s="4"/>
      <c r="N1562" s="4"/>
      <c r="O1562" s="4" t="str">
        <f>IF(N1562="","",INDEX([2]物品表!$B:$B,MATCH(N1562,[2]物品表!$A:$A,0)))</f>
        <v/>
      </c>
      <c r="P1562" s="4"/>
      <c r="Q1562" s="7" t="s">
        <v>109</v>
      </c>
      <c r="R1562" s="7" t="s">
        <v>29</v>
      </c>
      <c r="S1562" s="9">
        <v>1</v>
      </c>
      <c r="T1562" s="4"/>
      <c r="U1562" s="9">
        <v>0</v>
      </c>
      <c r="V1562" s="4" t="str">
        <f t="shared" si="212"/>
        <v/>
      </c>
      <c r="W1562" s="4"/>
      <c r="X1562" s="4"/>
      <c r="Y1562" s="4"/>
      <c r="Z1562" s="28"/>
      <c r="AA1562" s="77">
        <f>COUNTIF([3]经验升级表!$C:$C,"&lt;="&amp;SUMIFS($AB$4:AB1562,$C$4:C1562,C1562))</f>
        <v>0</v>
      </c>
      <c r="AB1562" s="77">
        <f>IFERROR(INDEX([1]怪物表!$U:$U,MATCH(G1562,[1]怪物表!$A:$A,0),1)*S1562/U1562,0)*AC1562</f>
        <v>0</v>
      </c>
      <c r="AC1562" s="77">
        <f t="shared" si="209"/>
        <v>1</v>
      </c>
      <c r="AD1562" s="77">
        <f>IFERROR(INDEX([1]怪物表!$J:$J,MATCH(G1562,[1]怪物表!$A:$A,0),1),0)*AE1562</f>
        <v>0</v>
      </c>
      <c r="AE1562" s="77">
        <f t="shared" si="210"/>
        <v>0</v>
      </c>
    </row>
    <row r="1563" spans="1:31" x14ac:dyDescent="0.45">
      <c r="A1563" s="4"/>
      <c r="B1563" s="7">
        <v>3994039</v>
      </c>
      <c r="C1563" s="6" t="s">
        <v>349</v>
      </c>
      <c r="D1563" s="4"/>
      <c r="E1563" s="7"/>
      <c r="F1563" s="4">
        <v>240</v>
      </c>
      <c r="G1563" s="4"/>
      <c r="H1563" s="8"/>
      <c r="I1563" s="4"/>
      <c r="J1563" s="4" t="str">
        <f>IF(I1563="","",INDEX([1]怪物阵型表!$B:$B,MATCH(I1563,[1]怪物阵型表!$A:$A,0)))</f>
        <v/>
      </c>
      <c r="K1563" s="4">
        <v>399406</v>
      </c>
      <c r="L1563" s="25" t="str" cm="1">
        <f t="array" ref="L1563">INDEX(怪物链表!A:C,MATCH(怪物刷新表!K1563&amp;C1563,怪物链表!A:A&amp;怪物链表!C:C,),2)</f>
        <v>骤变_中级_50</v>
      </c>
      <c r="M1563" s="4" t="str" cm="1">
        <f t="array" ref="M1563">INDEX(怪物链表!A:D,MATCH(怪物刷新表!L1563&amp;K1563,怪物链表!B:B&amp;怪物链表!A:A,),4)</f>
        <v>240-270</v>
      </c>
      <c r="N1563" s="4"/>
      <c r="O1563" s="4" t="str">
        <f>IF(N1563="","",INDEX([2]物品表!$B:$B,MATCH(N1563,[2]物品表!$A:$A,0)))</f>
        <v/>
      </c>
      <c r="P1563" s="4"/>
      <c r="Q1563" s="7" t="s">
        <v>120</v>
      </c>
      <c r="R1563" s="7" t="s">
        <v>29</v>
      </c>
      <c r="S1563" s="9">
        <v>1</v>
      </c>
      <c r="T1563" s="4"/>
      <c r="U1563" s="9">
        <v>0</v>
      </c>
      <c r="V1563" s="4" t="str">
        <f t="shared" si="212"/>
        <v/>
      </c>
      <c r="W1563" s="4"/>
      <c r="X1563" s="4"/>
      <c r="Y1563" s="4"/>
      <c r="Z1563" s="28"/>
      <c r="AA1563" s="77">
        <f>COUNTIF([3]经验升级表!$C:$C,"&lt;="&amp;SUMIFS($AB$4:AB1563,$C$4:C1563,C1563))</f>
        <v>0</v>
      </c>
      <c r="AB1563" s="77">
        <f>IFERROR(INDEX([1]怪物表!$U:$U,MATCH(G1563,[1]怪物表!$A:$A,0),1)*S1563/U1563,0)*AC1563</f>
        <v>0</v>
      </c>
      <c r="AC1563" s="77">
        <f t="shared" si="209"/>
        <v>1</v>
      </c>
      <c r="AD1563" s="77">
        <f>IFERROR(INDEX([1]怪物表!$J:$J,MATCH(G1563,[1]怪物表!$A:$A,0),1),0)*AE1563</f>
        <v>0</v>
      </c>
      <c r="AE1563" s="77">
        <f t="shared" si="210"/>
        <v>0</v>
      </c>
    </row>
    <row r="1564" spans="1:31" x14ac:dyDescent="0.45">
      <c r="A1564" s="4"/>
      <c r="B1564" s="7">
        <v>3994040</v>
      </c>
      <c r="C1564" s="6" t="s">
        <v>349</v>
      </c>
      <c r="D1564" s="4"/>
      <c r="E1564" s="7"/>
      <c r="F1564" s="4">
        <v>240</v>
      </c>
      <c r="G1564" s="4"/>
      <c r="H1564" s="8"/>
      <c r="I1564" s="4"/>
      <c r="J1564" s="4" t="str">
        <f>IF(I1564="","",INDEX([1]怪物阵型表!$B:$B,MATCH(I1564,[1]怪物阵型表!$A:$A,0)))</f>
        <v/>
      </c>
      <c r="K1564" s="4">
        <v>399407</v>
      </c>
      <c r="L1564" s="25" t="str" cm="1">
        <f t="array" ref="L1564">INDEX(怪物链表!A:C,MATCH(怪物刷新表!K1564&amp;C1564,怪物链表!A:A&amp;怪物链表!C:C,),2)</f>
        <v>骤变_特殊_50</v>
      </c>
      <c r="M1564" s="4" t="str" cm="1">
        <f t="array" ref="M1564">INDEX(怪物链表!A:D,MATCH(怪物刷新表!L1564&amp;K1564,怪物链表!B:B&amp;怪物链表!A:A,),4)</f>
        <v>240-270</v>
      </c>
      <c r="N1564" s="4"/>
      <c r="O1564" s="4" t="str">
        <f>IF(N1564="","",INDEX([2]物品表!$B:$B,MATCH(N1564,[2]物品表!$A:$A,0)))</f>
        <v/>
      </c>
      <c r="P1564" s="4"/>
      <c r="Q1564" s="7" t="s">
        <v>120</v>
      </c>
      <c r="R1564" s="7" t="s">
        <v>29</v>
      </c>
      <c r="S1564" s="9">
        <v>1</v>
      </c>
      <c r="T1564" s="4"/>
      <c r="U1564" s="9">
        <v>0</v>
      </c>
      <c r="V1564" s="4" t="str">
        <f t="shared" si="212"/>
        <v/>
      </c>
      <c r="W1564" s="4"/>
      <c r="X1564" s="4"/>
      <c r="Y1564" s="4"/>
      <c r="Z1564" s="28"/>
      <c r="AA1564" s="77">
        <f>COUNTIF([3]经验升级表!$C:$C,"&lt;="&amp;SUMIFS($AB$4:AB1564,$C$4:C1564,C1564))</f>
        <v>0</v>
      </c>
      <c r="AB1564" s="77">
        <f>IFERROR(INDEX([1]怪物表!$U:$U,MATCH(G1564,[1]怪物表!$A:$A,0),1)*S1564/U1564,0)*AC1564</f>
        <v>0</v>
      </c>
      <c r="AC1564" s="77">
        <f t="shared" si="209"/>
        <v>1</v>
      </c>
      <c r="AD1564" s="77">
        <f>IFERROR(INDEX([1]怪物表!$J:$J,MATCH(G1564,[1]怪物表!$A:$A,0),1),0)*AE1564</f>
        <v>0</v>
      </c>
      <c r="AE1564" s="77">
        <f t="shared" si="210"/>
        <v>0</v>
      </c>
    </row>
    <row r="1565" spans="1:31" x14ac:dyDescent="0.45">
      <c r="A1565" s="4"/>
      <c r="B1565" s="7">
        <v>3994041</v>
      </c>
      <c r="C1565" s="6" t="s">
        <v>349</v>
      </c>
      <c r="D1565" s="4" t="s">
        <v>127</v>
      </c>
      <c r="E1565" s="7">
        <v>60</v>
      </c>
      <c r="F1565" s="4" t="s">
        <v>55</v>
      </c>
      <c r="G1565" s="4">
        <f>SUMIFS([1]怪物表!$A:$A,[1]怪物表!$B:$B,C1565,[1]怪物表!$C:$C,D1565)</f>
        <v>1399408</v>
      </c>
      <c r="H1565" s="8" t="str">
        <f>IF(G1565="","",INDEX([1]怪物表!$C:$C,MATCH(G1565,[1]怪物表!$A:$A,0)))</f>
        <v>斗兽场饲养员</v>
      </c>
      <c r="I1565" s="4"/>
      <c r="J1565" s="4" t="str">
        <f>IF(I1565="","",INDEX([1]怪物阵型表!$B:$B,MATCH(I1565,[1]怪物阵型表!$A:$A,0)))</f>
        <v/>
      </c>
      <c r="K1565" s="4"/>
      <c r="L1565" s="4"/>
      <c r="M1565" s="4"/>
      <c r="N1565" s="4"/>
      <c r="O1565" s="4" t="str">
        <f>IF(N1565="","",INDEX([2]物品表!$B:$B,MATCH(N1565,[2]物品表!$A:$A,0)))</f>
        <v/>
      </c>
      <c r="P1565" s="4"/>
      <c r="Q1565" s="7" t="s">
        <v>31</v>
      </c>
      <c r="R1565" s="7" t="s">
        <v>29</v>
      </c>
      <c r="S1565" s="9">
        <f>INDEX('#怪物刷新配置索引'!$E:$E,MATCH(E1565&amp;"-"&amp;F1565,'#怪物刷新配置索引'!$D:$D,0),1)</f>
        <v>2</v>
      </c>
      <c r="T1565" s="4"/>
      <c r="U1565" s="9">
        <f>INDEX('#怪物刷新配置索引'!$F:$F,MATCH(E1565&amp;"-"&amp;F1565,'#怪物刷新配置索引'!$D:$D,0),1)</f>
        <v>1</v>
      </c>
      <c r="V1565" s="4" t="str">
        <f t="shared" si="212"/>
        <v/>
      </c>
      <c r="W1565" s="4"/>
      <c r="X1565" s="4"/>
      <c r="Y1565" s="7"/>
      <c r="Z1565" s="28"/>
      <c r="AA1565" s="77">
        <f>COUNTIF([3]经验升级表!$C:$C,"&lt;="&amp;SUMIFS($AB$4:AB1565,$C$4:C1565,C1565))</f>
        <v>0</v>
      </c>
      <c r="AB1565" s="77">
        <f>IFERROR(INDEX([1]怪物表!$U:$U,MATCH(G1565,[1]怪物表!$A:$A,0),1)*S1565/U1565,0)*AC1565</f>
        <v>0</v>
      </c>
      <c r="AC1565" s="77">
        <f t="shared" si="209"/>
        <v>30</v>
      </c>
      <c r="AD1565" s="77">
        <f>IFERROR(INDEX([1]怪物表!$J:$J,MATCH(G1565,[1]怪物表!$A:$A,0),1),0)*AE1565</f>
        <v>60</v>
      </c>
      <c r="AE1565" s="77">
        <f t="shared" si="210"/>
        <v>60</v>
      </c>
    </row>
    <row r="1566" spans="1:31" x14ac:dyDescent="0.45">
      <c r="A1566" s="4"/>
      <c r="B1566" s="7">
        <v>3994042</v>
      </c>
      <c r="C1566" s="6" t="s">
        <v>349</v>
      </c>
      <c r="D1566" s="4" t="s">
        <v>127</v>
      </c>
      <c r="E1566" s="7">
        <v>60</v>
      </c>
      <c r="F1566" s="4" t="s">
        <v>55</v>
      </c>
      <c r="G1566" s="4">
        <f>SUMIFS([1]怪物表!$A:$A,[1]怪物表!$B:$B,C1566,[1]怪物表!$C:$C,D1566)</f>
        <v>1399408</v>
      </c>
      <c r="H1566" s="8" t="str">
        <f>IF(G1566="","",INDEX([1]怪物表!$C:$C,MATCH(G1566,[1]怪物表!$A:$A,0)))</f>
        <v>斗兽场饲养员</v>
      </c>
      <c r="I1566" s="4"/>
      <c r="J1566" s="4" t="str">
        <f>IF(I1566="","",INDEX([1]怪物阵型表!$B:$B,MATCH(I1566,[1]怪物阵型表!$A:$A,0)))</f>
        <v/>
      </c>
      <c r="K1566" s="4"/>
      <c r="L1566" s="4"/>
      <c r="M1566" s="4"/>
      <c r="N1566" s="4"/>
      <c r="O1566" s="4" t="str">
        <f>IF(N1566="","",INDEX([2]物品表!$B:$B,MATCH(N1566,[2]物品表!$A:$A,0)))</f>
        <v/>
      </c>
      <c r="P1566" s="4"/>
      <c r="Q1566" s="7" t="s">
        <v>31</v>
      </c>
      <c r="R1566" s="7" t="s">
        <v>29</v>
      </c>
      <c r="S1566" s="9">
        <f>INDEX('#怪物刷新配置索引'!$E:$E,MATCH(E1566&amp;"-"&amp;F1566,'#怪物刷新配置索引'!$D:$D,0),1)</f>
        <v>2</v>
      </c>
      <c r="T1566" s="4"/>
      <c r="U1566" s="9">
        <f>INDEX('#怪物刷新配置索引'!$F:$F,MATCH(E1566&amp;"-"&amp;F1566,'#怪物刷新配置索引'!$D:$D,0),1)</f>
        <v>1</v>
      </c>
      <c r="V1566" s="4" t="str">
        <f t="shared" si="212"/>
        <v/>
      </c>
      <c r="W1566" s="4"/>
      <c r="X1566" s="4"/>
      <c r="Y1566" s="7"/>
      <c r="Z1566" s="28"/>
      <c r="AA1566" s="77">
        <f>COUNTIF([3]经验升级表!$C:$C,"&lt;="&amp;SUMIFS($AB$4:AB1566,$C$4:C1566,C1566))</f>
        <v>0</v>
      </c>
      <c r="AB1566" s="77">
        <f>IFERROR(INDEX([1]怪物表!$U:$U,MATCH(G1566,[1]怪物表!$A:$A,0),1)*S1566/U1566,0)*AC1566</f>
        <v>0</v>
      </c>
      <c r="AC1566" s="77">
        <f t="shared" si="209"/>
        <v>30</v>
      </c>
      <c r="AD1566" s="77">
        <f>IFERROR(INDEX([1]怪物表!$J:$J,MATCH(G1566,[1]怪物表!$A:$A,0),1),0)*AE1566</f>
        <v>60</v>
      </c>
      <c r="AE1566" s="77">
        <f t="shared" si="210"/>
        <v>60</v>
      </c>
    </row>
    <row r="1567" spans="1:31" x14ac:dyDescent="0.45">
      <c r="A1567" s="4"/>
      <c r="B1567" s="7">
        <v>3994043</v>
      </c>
      <c r="C1567" s="6" t="s">
        <v>349</v>
      </c>
      <c r="D1567" s="4" t="s">
        <v>123</v>
      </c>
      <c r="E1567" s="7">
        <v>20</v>
      </c>
      <c r="F1567" s="4" t="s">
        <v>55</v>
      </c>
      <c r="G1567" s="4">
        <f>SUMIFS([1]怪物表!$A:$A,[1]怪物表!$B:$B,C1567,[1]怪物表!$C:$C,D1567)</f>
        <v>1399405</v>
      </c>
      <c r="H1567" s="8" t="str">
        <f>IF(G1567="","",INDEX([1]怪物表!$C:$C,MATCH(G1567,[1]怪物表!$A:$A,0)))</f>
        <v>弓兵1</v>
      </c>
      <c r="I1567" s="4"/>
      <c r="J1567" s="4" t="str">
        <f>IF(I1567="","",INDEX([1]怪物阵型表!$B:$B,MATCH(I1567,[1]怪物阵型表!$A:$A,0)))</f>
        <v/>
      </c>
      <c r="K1567" s="4"/>
      <c r="L1567" s="4"/>
      <c r="M1567" s="4"/>
      <c r="N1567" s="4"/>
      <c r="O1567" s="4" t="str">
        <f>IF(N1567="","",INDEX([2]物品表!$B:$B,MATCH(N1567,[2]物品表!$A:$A,0)))</f>
        <v/>
      </c>
      <c r="P1567" s="4"/>
      <c r="Q1567" s="7" t="s">
        <v>31</v>
      </c>
      <c r="R1567" s="7" t="s">
        <v>29</v>
      </c>
      <c r="S1567" s="9">
        <f>INDEX('#怪物刷新配置索引'!$E:$E,MATCH(E1567&amp;"-"&amp;F1567,'#怪物刷新配置索引'!$D:$D,0),1)</f>
        <v>2</v>
      </c>
      <c r="T1567" s="4"/>
      <c r="U1567" s="9">
        <f>INDEX('#怪物刷新配置索引'!$F:$F,MATCH(E1567&amp;"-"&amp;F1567,'#怪物刷新配置索引'!$D:$D,0),1)</f>
        <v>3</v>
      </c>
      <c r="V1567" s="4" t="str">
        <f t="shared" si="212"/>
        <v/>
      </c>
      <c r="W1567" s="4"/>
      <c r="X1567" s="7"/>
      <c r="Y1567" s="7"/>
      <c r="Z1567" s="28"/>
      <c r="AA1567" s="77">
        <f>COUNTIF([3]经验升级表!$C:$C,"&lt;="&amp;SUMIFS($AB$4:AB1567,$C$4:C1567,C1567))</f>
        <v>0</v>
      </c>
      <c r="AB1567" s="77">
        <f>IFERROR(INDEX([1]怪物表!$U:$U,MATCH(G1567,[1]怪物表!$A:$A,0),1)*S1567/U1567,0)*AC1567</f>
        <v>0</v>
      </c>
      <c r="AC1567" s="77">
        <f t="shared" si="209"/>
        <v>30</v>
      </c>
      <c r="AD1567" s="77">
        <f>IFERROR(INDEX([1]怪物表!$J:$J,MATCH(G1567,[1]怪物表!$A:$A,0),1),0)*AE1567</f>
        <v>20</v>
      </c>
      <c r="AE1567" s="77">
        <f t="shared" si="210"/>
        <v>20</v>
      </c>
    </row>
    <row r="1568" spans="1:31" x14ac:dyDescent="0.45">
      <c r="A1568" s="4"/>
      <c r="B1568" s="7">
        <v>3994044</v>
      </c>
      <c r="C1568" s="6" t="s">
        <v>349</v>
      </c>
      <c r="D1568" s="4"/>
      <c r="E1568" s="7"/>
      <c r="F1568" s="4">
        <v>270</v>
      </c>
      <c r="G1568" s="4"/>
      <c r="H1568" s="8"/>
      <c r="I1568" s="4"/>
      <c r="J1568" s="4" t="str">
        <f>IF(I1568="","",INDEX([1]怪物阵型表!$B:$B,MATCH(I1568,[1]怪物阵型表!$A:$A,0)))</f>
        <v/>
      </c>
      <c r="K1568" s="4">
        <v>399408</v>
      </c>
      <c r="L1568" s="25" t="str" cm="1">
        <f t="array" ref="L1568">INDEX(怪物链表!A:C,MATCH(怪物刷新表!K1568&amp;C1568,怪物链表!A:A&amp;怪物链表!C:C,),2)</f>
        <v>骤变_高级_50</v>
      </c>
      <c r="M1568" s="4" t="str" cm="1">
        <f t="array" ref="M1568">INDEX(怪物链表!A:D,MATCH(怪物刷新表!L1568&amp;K1568,怪物链表!B:B&amp;怪物链表!A:A,),4)</f>
        <v>270-300</v>
      </c>
      <c r="N1568" s="4"/>
      <c r="O1568" s="4" t="str">
        <f>IF(N1568="","",INDEX([2]物品表!$B:$B,MATCH(N1568,[2]物品表!$A:$A,0)))</f>
        <v/>
      </c>
      <c r="P1568" s="4"/>
      <c r="Q1568" s="7" t="s">
        <v>120</v>
      </c>
      <c r="R1568" s="7" t="s">
        <v>29</v>
      </c>
      <c r="S1568" s="9">
        <v>1</v>
      </c>
      <c r="T1568" s="4"/>
      <c r="U1568" s="9">
        <v>0</v>
      </c>
      <c r="V1568" s="4" t="str">
        <f t="shared" si="212"/>
        <v/>
      </c>
      <c r="W1568" s="4"/>
      <c r="X1568" s="4"/>
      <c r="Y1568" s="4"/>
      <c r="Z1568" s="28"/>
      <c r="AA1568" s="77">
        <f>COUNTIF([3]经验升级表!$C:$C,"&lt;="&amp;SUMIFS($AB$4:AB1568,$C$4:C1568,C1568))</f>
        <v>0</v>
      </c>
      <c r="AB1568" s="77">
        <f>IFERROR(INDEX([1]怪物表!$U:$U,MATCH(G1568,[1]怪物表!$A:$A,0),1)*S1568/U1568,0)*AC1568</f>
        <v>0</v>
      </c>
      <c r="AC1568" s="77">
        <f t="shared" si="209"/>
        <v>1</v>
      </c>
      <c r="AD1568" s="77">
        <f>IFERROR(INDEX([1]怪物表!$J:$J,MATCH(G1568,[1]怪物表!$A:$A,0),1),0)*AE1568</f>
        <v>0</v>
      </c>
      <c r="AE1568" s="77">
        <f t="shared" si="210"/>
        <v>0</v>
      </c>
    </row>
    <row r="1569" spans="1:31" x14ac:dyDescent="0.45">
      <c r="A1569" s="4"/>
      <c r="B1569" s="7">
        <v>3994045</v>
      </c>
      <c r="C1569" s="6" t="s">
        <v>349</v>
      </c>
      <c r="D1569" s="4"/>
      <c r="E1569" s="7"/>
      <c r="F1569" s="4">
        <v>270</v>
      </c>
      <c r="G1569" s="4"/>
      <c r="H1569" s="8"/>
      <c r="I1569" s="4"/>
      <c r="J1569" s="4" t="str">
        <f>IF(I1569="","",INDEX([1]怪物阵型表!$B:$B,MATCH(I1569,[1]怪物阵型表!$A:$A,0)))</f>
        <v/>
      </c>
      <c r="K1569" s="4">
        <v>399409</v>
      </c>
      <c r="L1569" s="25" t="str" cm="1">
        <f t="array" ref="L1569">INDEX(怪物链表!A:C,MATCH(怪物刷新表!K1569&amp;C1569,怪物链表!A:A&amp;怪物链表!C:C,),2)</f>
        <v>骤变_特殊_50</v>
      </c>
      <c r="M1569" s="4" t="str" cm="1">
        <f t="array" ref="M1569">INDEX(怪物链表!A:D,MATCH(怪物刷新表!L1569&amp;K1569,怪物链表!B:B&amp;怪物链表!A:A,),4)</f>
        <v>270-300</v>
      </c>
      <c r="N1569" s="4"/>
      <c r="O1569" s="4" t="str">
        <f>IF(N1569="","",INDEX([2]物品表!$B:$B,MATCH(N1569,[2]物品表!$A:$A,0)))</f>
        <v/>
      </c>
      <c r="P1569" s="4"/>
      <c r="Q1569" s="7" t="s">
        <v>120</v>
      </c>
      <c r="R1569" s="7" t="s">
        <v>29</v>
      </c>
      <c r="S1569" s="9">
        <v>1</v>
      </c>
      <c r="T1569" s="4"/>
      <c r="U1569" s="9">
        <v>0</v>
      </c>
      <c r="V1569" s="4" t="str">
        <f t="shared" si="212"/>
        <v/>
      </c>
      <c r="W1569" s="4"/>
      <c r="X1569" s="4"/>
      <c r="Y1569" s="4"/>
      <c r="Z1569" s="28"/>
      <c r="AA1569" s="77">
        <f>COUNTIF([3]经验升级表!$C:$C,"&lt;="&amp;SUMIFS($AB$4:AB1569,$C$4:C1569,C1569))</f>
        <v>0</v>
      </c>
      <c r="AB1569" s="77">
        <f>IFERROR(INDEX([1]怪物表!$U:$U,MATCH(G1569,[1]怪物表!$A:$A,0),1)*S1569/U1569,0)*AC1569</f>
        <v>0</v>
      </c>
      <c r="AC1569" s="77">
        <f t="shared" si="209"/>
        <v>1</v>
      </c>
      <c r="AD1569" s="77">
        <f>IFERROR(INDEX([1]怪物表!$J:$J,MATCH(G1569,[1]怪物表!$A:$A,0),1),0)*AE1569</f>
        <v>0</v>
      </c>
      <c r="AE1569" s="77">
        <f t="shared" si="210"/>
        <v>0</v>
      </c>
    </row>
    <row r="1570" spans="1:31" x14ac:dyDescent="0.45">
      <c r="A1570" s="4"/>
      <c r="B1570" s="7">
        <v>3994046</v>
      </c>
      <c r="C1570" s="6" t="s">
        <v>349</v>
      </c>
      <c r="D1570" s="4" t="s">
        <v>127</v>
      </c>
      <c r="E1570" s="7">
        <v>60</v>
      </c>
      <c r="F1570" s="4" t="s">
        <v>49</v>
      </c>
      <c r="G1570" s="4">
        <f>SUMIFS([1]怪物表!$A:$A,[1]怪物表!$B:$B,C1570,[1]怪物表!$C:$C,D1570)</f>
        <v>1399408</v>
      </c>
      <c r="H1570" s="8" t="str">
        <f>IF(G1570="","",INDEX([1]怪物表!$C:$C,MATCH(G1570,[1]怪物表!$A:$A,0)))</f>
        <v>斗兽场饲养员</v>
      </c>
      <c r="I1570" s="4"/>
      <c r="J1570" s="4" t="str">
        <f>IF(I1570="","",INDEX([1]怪物阵型表!$B:$B,MATCH(I1570,[1]怪物阵型表!$A:$A,0)))</f>
        <v/>
      </c>
      <c r="K1570" s="4"/>
      <c r="L1570" s="4"/>
      <c r="M1570" s="4"/>
      <c r="N1570" s="4"/>
      <c r="O1570" s="4" t="str">
        <f>IF(N1570="","",INDEX([2]物品表!$B:$B,MATCH(N1570,[2]物品表!$A:$A,0)))</f>
        <v/>
      </c>
      <c r="P1570" s="4"/>
      <c r="Q1570" s="7" t="s">
        <v>31</v>
      </c>
      <c r="R1570" s="7" t="s">
        <v>29</v>
      </c>
      <c r="S1570" s="9">
        <f>INDEX('#怪物刷新配置索引'!$E:$E,MATCH(E1570&amp;"-"&amp;F1570,'#怪物刷新配置索引'!$D:$D,0),1)</f>
        <v>4</v>
      </c>
      <c r="T1570" s="4"/>
      <c r="U1570" s="9">
        <f>INDEX('#怪物刷新配置索引'!$F:$F,MATCH(E1570&amp;"-"&amp;F1570,'#怪物刷新配置索引'!$D:$D,0),1)</f>
        <v>2</v>
      </c>
      <c r="V1570" s="4" t="str">
        <f t="shared" si="212"/>
        <v/>
      </c>
      <c r="W1570" s="4"/>
      <c r="X1570" s="4"/>
      <c r="Y1570" s="7"/>
      <c r="Z1570" s="28"/>
      <c r="AA1570" s="77">
        <f>COUNTIF([3]经验升级表!$C:$C,"&lt;="&amp;SUMIFS($AB$4:AB1570,$C$4:C1570,C1570))</f>
        <v>0</v>
      </c>
      <c r="AB1570" s="77">
        <f>IFERROR(INDEX([1]怪物表!$U:$U,MATCH(G1570,[1]怪物表!$A:$A,0),1)*S1570/U1570,0)*AC1570</f>
        <v>0</v>
      </c>
      <c r="AC1570" s="77">
        <f t="shared" si="209"/>
        <v>30</v>
      </c>
      <c r="AD1570" s="77">
        <f>IFERROR(INDEX([1]怪物表!$J:$J,MATCH(G1570,[1]怪物表!$A:$A,0),1),0)*AE1570</f>
        <v>60</v>
      </c>
      <c r="AE1570" s="77">
        <f t="shared" si="210"/>
        <v>60</v>
      </c>
    </row>
    <row r="1571" spans="1:31" x14ac:dyDescent="0.45">
      <c r="A1571" s="4"/>
      <c r="B1571" s="7">
        <v>3994047</v>
      </c>
      <c r="C1571" s="6" t="s">
        <v>349</v>
      </c>
      <c r="D1571" s="4" t="s">
        <v>127</v>
      </c>
      <c r="E1571" s="7">
        <v>90</v>
      </c>
      <c r="F1571" s="4" t="s">
        <v>49</v>
      </c>
      <c r="G1571" s="4">
        <f>SUMIFS([1]怪物表!$A:$A,[1]怪物表!$B:$B,C1571,[1]怪物表!$C:$C,D1571)</f>
        <v>1399408</v>
      </c>
      <c r="H1571" s="8" t="str">
        <f>IF(G1571="","",INDEX([1]怪物表!$C:$C,MATCH(G1571,[1]怪物表!$A:$A,0)))</f>
        <v>斗兽场饲养员</v>
      </c>
      <c r="I1571" s="4"/>
      <c r="J1571" s="4" t="str">
        <f>IF(I1571="","",INDEX([1]怪物阵型表!$B:$B,MATCH(I1571,[1]怪物阵型表!$A:$A,0)))</f>
        <v/>
      </c>
      <c r="K1571" s="4"/>
      <c r="L1571" s="4"/>
      <c r="M1571" s="4"/>
      <c r="N1571" s="4"/>
      <c r="O1571" s="4" t="str">
        <f>IF(N1571="","",INDEX([2]物品表!$B:$B,MATCH(N1571,[2]物品表!$A:$A,0)))</f>
        <v/>
      </c>
      <c r="P1571" s="4"/>
      <c r="Q1571" s="7" t="s">
        <v>31</v>
      </c>
      <c r="R1571" s="7" t="s">
        <v>29</v>
      </c>
      <c r="S1571" s="9">
        <f>INDEX('#怪物刷新配置索引'!$E:$E,MATCH(E1571&amp;"-"&amp;F1571,'#怪物刷新配置索引'!$D:$D,0),1)</f>
        <v>3</v>
      </c>
      <c r="T1571" s="4"/>
      <c r="U1571" s="9">
        <f>INDEX('#怪物刷新配置索引'!$F:$F,MATCH(E1571&amp;"-"&amp;F1571,'#怪物刷新配置索引'!$D:$D,0),1)</f>
        <v>1</v>
      </c>
      <c r="V1571" s="4" t="str">
        <f t="shared" si="212"/>
        <v/>
      </c>
      <c r="W1571" s="4"/>
      <c r="X1571" s="4"/>
      <c r="Y1571" s="4"/>
      <c r="Z1571" s="28"/>
      <c r="AA1571" s="77">
        <f>COUNTIF([3]经验升级表!$C:$C,"&lt;="&amp;SUMIFS($AB$4:AB1571,$C$4:C1571,C1571))</f>
        <v>0</v>
      </c>
      <c r="AB1571" s="77">
        <f>IFERROR(INDEX([1]怪物表!$U:$U,MATCH(G1571,[1]怪物表!$A:$A,0),1)*S1571/U1571,0)*AC1571</f>
        <v>0</v>
      </c>
      <c r="AC1571" s="77">
        <f t="shared" si="209"/>
        <v>30</v>
      </c>
      <c r="AD1571" s="77">
        <f>IFERROR(INDEX([1]怪物表!$J:$J,MATCH(G1571,[1]怪物表!$A:$A,0),1),0)*AE1571</f>
        <v>90</v>
      </c>
      <c r="AE1571" s="77">
        <f t="shared" si="210"/>
        <v>90</v>
      </c>
    </row>
    <row r="1572" spans="1:31" x14ac:dyDescent="0.45">
      <c r="A1572" s="4"/>
      <c r="B1572" s="7">
        <v>3994048</v>
      </c>
      <c r="C1572" s="6" t="s">
        <v>349</v>
      </c>
      <c r="D1572" s="4" t="s">
        <v>127</v>
      </c>
      <c r="E1572" s="7">
        <v>90</v>
      </c>
      <c r="F1572" s="4" t="s">
        <v>49</v>
      </c>
      <c r="G1572" s="4">
        <f>SUMIFS([1]怪物表!$A:$A,[1]怪物表!$B:$B,C1572,[1]怪物表!$C:$C,D1572)</f>
        <v>1399408</v>
      </c>
      <c r="H1572" s="8" t="str">
        <f>IF(G1572="","",INDEX([1]怪物表!$C:$C,MATCH(G1572,[1]怪物表!$A:$A,0)))</f>
        <v>斗兽场饲养员</v>
      </c>
      <c r="I1572" s="4"/>
      <c r="J1572" s="4" t="str">
        <f>IF(I1572="","",INDEX([1]怪物阵型表!$B:$B,MATCH(I1572,[1]怪物阵型表!$A:$A,0)))</f>
        <v/>
      </c>
      <c r="K1572" s="4"/>
      <c r="L1572" s="4"/>
      <c r="M1572" s="4"/>
      <c r="N1572" s="4"/>
      <c r="O1572" s="4" t="str">
        <f>IF(N1572="","",INDEX([2]物品表!$B:$B,MATCH(N1572,[2]物品表!$A:$A,0)))</f>
        <v/>
      </c>
      <c r="P1572" s="4"/>
      <c r="Q1572" s="7" t="s">
        <v>31</v>
      </c>
      <c r="R1572" s="7" t="s">
        <v>29</v>
      </c>
      <c r="S1572" s="9">
        <f>INDEX('#怪物刷新配置索引'!$E:$E,MATCH(E1572&amp;"-"&amp;F1572,'#怪物刷新配置索引'!$D:$D,0),1)</f>
        <v>3</v>
      </c>
      <c r="T1572" s="4"/>
      <c r="U1572" s="9">
        <f>INDEX('#怪物刷新配置索引'!$F:$F,MATCH(E1572&amp;"-"&amp;F1572,'#怪物刷新配置索引'!$D:$D,0),1)</f>
        <v>1</v>
      </c>
      <c r="V1572" s="4" t="str">
        <f t="shared" si="212"/>
        <v/>
      </c>
      <c r="W1572" s="4"/>
      <c r="X1572" s="4"/>
      <c r="Y1572" s="4"/>
      <c r="Z1572" s="28"/>
      <c r="AA1572" s="77">
        <f>COUNTIF([3]经验升级表!$C:$C,"&lt;="&amp;SUMIFS($AB$4:AB1572,$C$4:C1572,C1572))</f>
        <v>0</v>
      </c>
      <c r="AB1572" s="77">
        <f>IFERROR(INDEX([1]怪物表!$U:$U,MATCH(G1572,[1]怪物表!$A:$A,0),1)*S1572/U1572,0)*AC1572</f>
        <v>0</v>
      </c>
      <c r="AC1572" s="77">
        <f t="shared" si="209"/>
        <v>30</v>
      </c>
      <c r="AD1572" s="77">
        <f>IFERROR(INDEX([1]怪物表!$J:$J,MATCH(G1572,[1]怪物表!$A:$A,0),1),0)*AE1572</f>
        <v>90</v>
      </c>
      <c r="AE1572" s="77">
        <f t="shared" si="210"/>
        <v>90</v>
      </c>
    </row>
    <row r="1573" spans="1:31" x14ac:dyDescent="0.45">
      <c r="A1573" s="4"/>
      <c r="B1573" s="7">
        <v>3994049</v>
      </c>
      <c r="C1573" s="6" t="s">
        <v>349</v>
      </c>
      <c r="D1573" s="4" t="s">
        <v>122</v>
      </c>
      <c r="E1573" s="4">
        <v>30</v>
      </c>
      <c r="F1573" s="4" t="s">
        <v>337</v>
      </c>
      <c r="G1573" s="4">
        <f>IF(I1573="",SUMIFS([1]怪物表!$A:$A,[1]怪物表!$B:$B,C1573,[1]怪物表!$C:$C,D1573),"")</f>
        <v>1399402</v>
      </c>
      <c r="H1573" s="8" t="str">
        <f>IF(G1573="","",INDEX([1]怪物表!$C:$C,MATCH(G1573,[1]怪物表!$A:$A,0)))</f>
        <v>小狼</v>
      </c>
      <c r="I1573" s="4"/>
      <c r="J1573" s="4" t="str">
        <f>IF(I1573="","",INDEX([1]怪物阵型表!$B:$B,MATCH(I1573,[1]怪物阵型表!$A:$A,0)))</f>
        <v/>
      </c>
      <c r="K1573" s="4"/>
      <c r="L1573" s="4"/>
      <c r="M1573" s="4"/>
      <c r="N1573" s="4"/>
      <c r="O1573" s="4" t="str">
        <f>IF(N1573="","",INDEX([2]物品表!$B:$B,MATCH(N1573,[2]物品表!$A:$A,0)))</f>
        <v/>
      </c>
      <c r="P1573" s="4"/>
      <c r="Q1573" s="7" t="s">
        <v>31</v>
      </c>
      <c r="R1573" s="7" t="s">
        <v>29</v>
      </c>
      <c r="S1573" s="9">
        <f>INDEX('#怪物刷新配置索引'!$E:$E,MATCH(E1573&amp;"-"&amp;F1573,'#怪物刷新配置索引'!$D:$D,0),1)</f>
        <v>4</v>
      </c>
      <c r="T1573" s="4"/>
      <c r="U1573" s="9">
        <f>INDEX('#怪物刷新配置索引'!$F:$F,MATCH(E1573&amp;"-"&amp;F1573,'#怪物刷新配置索引'!$D:$D,0),1)</f>
        <v>4</v>
      </c>
      <c r="V1573" s="4" t="str">
        <f t="shared" si="212"/>
        <v/>
      </c>
      <c r="W1573" s="4"/>
      <c r="X1573" s="4"/>
      <c r="Y1573" s="4"/>
      <c r="Z1573" s="28"/>
      <c r="AA1573" s="77">
        <f>COUNTIF([3]经验升级表!$C:$C,"&lt;="&amp;SUMIFS($AB$4:AB1573,$C$4:C1573,C1573))</f>
        <v>0</v>
      </c>
      <c r="AB1573" s="77">
        <f>IFERROR(INDEX([1]怪物表!$U:$U,MATCH(G1573,[1]怪物表!$A:$A,0),1)*S1573/U1573,0)*AC1573</f>
        <v>0</v>
      </c>
      <c r="AC1573" s="77">
        <f t="shared" si="209"/>
        <v>30</v>
      </c>
      <c r="AD1573" s="77">
        <f>IFERROR(INDEX([1]怪物表!$J:$J,MATCH(G1573,[1]怪物表!$A:$A,0),1),0)*AE1573</f>
        <v>30</v>
      </c>
      <c r="AE1573" s="77">
        <f t="shared" si="210"/>
        <v>30</v>
      </c>
    </row>
    <row r="1574" spans="1:31" x14ac:dyDescent="0.45">
      <c r="A1574" s="4"/>
      <c r="B1574" s="7">
        <v>3994050</v>
      </c>
      <c r="C1574" s="6" t="s">
        <v>349</v>
      </c>
      <c r="D1574" s="4" t="s">
        <v>122</v>
      </c>
      <c r="E1574" s="4">
        <v>30</v>
      </c>
      <c r="F1574" s="4" t="s">
        <v>191</v>
      </c>
      <c r="G1574" s="4">
        <f>IF(I1574="",SUMIFS([1]怪物表!$A:$A,[1]怪物表!$B:$B,C1574,[1]怪物表!$C:$C,D1574),"")</f>
        <v>1399402</v>
      </c>
      <c r="H1574" s="8" t="str">
        <f>IF(G1574="","",INDEX([1]怪物表!$C:$C,MATCH(G1574,[1]怪物表!$A:$A,0)))</f>
        <v>小狼</v>
      </c>
      <c r="I1574" s="4"/>
      <c r="J1574" s="4" t="str">
        <f>IF(I1574="","",INDEX([1]怪物阵型表!$B:$B,MATCH(I1574,[1]怪物阵型表!$A:$A,0)))</f>
        <v/>
      </c>
      <c r="K1574" s="4"/>
      <c r="L1574" s="4"/>
      <c r="M1574" s="4"/>
      <c r="N1574" s="4"/>
      <c r="O1574" s="4" t="str">
        <f>IF(N1574="","",INDEX([2]物品表!$B:$B,MATCH(N1574,[2]物品表!$A:$A,0)))</f>
        <v/>
      </c>
      <c r="P1574" s="4"/>
      <c r="Q1574" s="7" t="s">
        <v>31</v>
      </c>
      <c r="R1574" s="7" t="s">
        <v>29</v>
      </c>
      <c r="S1574" s="9">
        <f>INDEX('#怪物刷新配置索引'!$E:$E,MATCH(E1574&amp;"-"&amp;F1574,'#怪物刷新配置索引'!$D:$D,0),1)</f>
        <v>4</v>
      </c>
      <c r="T1574" s="4"/>
      <c r="U1574" s="9">
        <f>INDEX('#怪物刷新配置索引'!$F:$F,MATCH(E1574&amp;"-"&amp;F1574,'#怪物刷新配置索引'!$D:$D,0),1)</f>
        <v>4</v>
      </c>
      <c r="V1574" s="4" t="str">
        <f t="shared" si="212"/>
        <v/>
      </c>
      <c r="W1574" s="4"/>
      <c r="X1574" s="4"/>
      <c r="Y1574" s="4"/>
      <c r="Z1574" s="28"/>
      <c r="AA1574" s="77">
        <f>COUNTIF([3]经验升级表!$C:$C,"&lt;="&amp;SUMIFS($AB$4:AB1574,$C$4:C1574,C1574))</f>
        <v>0</v>
      </c>
      <c r="AB1574" s="77">
        <f>IFERROR(INDEX([1]怪物表!$U:$U,MATCH(G1574,[1]怪物表!$A:$A,0),1)*S1574/U1574,0)*AC1574</f>
        <v>0</v>
      </c>
      <c r="AC1574" s="77">
        <f t="shared" si="209"/>
        <v>30</v>
      </c>
      <c r="AD1574" s="77">
        <f>IFERROR(INDEX([1]怪物表!$J:$J,MATCH(G1574,[1]怪物表!$A:$A,0),1),0)*AE1574</f>
        <v>30</v>
      </c>
      <c r="AE1574" s="77">
        <f t="shared" si="210"/>
        <v>30</v>
      </c>
    </row>
    <row r="1575" spans="1:31" x14ac:dyDescent="0.45">
      <c r="A1575" s="4"/>
      <c r="B1575" s="7">
        <v>3994051</v>
      </c>
      <c r="C1575" s="6" t="s">
        <v>349</v>
      </c>
      <c r="D1575" s="4" t="s">
        <v>137</v>
      </c>
      <c r="E1575" s="4">
        <v>20</v>
      </c>
      <c r="F1575" s="4" t="s">
        <v>191</v>
      </c>
      <c r="G1575" s="4">
        <f>IF(I1575="",SUMIFS([1]怪物表!$A:$A,[1]怪物表!$B:$B,C1575,[1]怪物表!$C:$C,D1575),"")</f>
        <v>1399407</v>
      </c>
      <c r="H1575" s="8" t="str">
        <f>IF(G1575="","",INDEX([1]怪物表!$C:$C,MATCH(G1575,[1]怪物表!$A:$A,0)))</f>
        <v>鳄鱼</v>
      </c>
      <c r="I1575" s="4"/>
      <c r="J1575" s="4" t="str">
        <f>IF(I1575="","",INDEX([1]怪物阵型表!$B:$B,MATCH(I1575,[1]怪物阵型表!$A:$A,0)))</f>
        <v/>
      </c>
      <c r="K1575" s="4"/>
      <c r="L1575" s="4"/>
      <c r="M1575" s="4"/>
      <c r="N1575" s="4"/>
      <c r="O1575" s="4" t="str">
        <f>IF(N1575="","",INDEX([2]物品表!$B:$B,MATCH(N1575,[2]物品表!$A:$A,0)))</f>
        <v/>
      </c>
      <c r="P1575" s="4"/>
      <c r="Q1575" s="7" t="s">
        <v>31</v>
      </c>
      <c r="R1575" s="7" t="s">
        <v>29</v>
      </c>
      <c r="S1575" s="9">
        <f>INDEX('#怪物刷新配置索引'!$E:$E,MATCH(E1575&amp;"-"&amp;F1575,'#怪物刷新配置索引'!$D:$D,0),1)</f>
        <v>4</v>
      </c>
      <c r="T1575" s="4"/>
      <c r="U1575" s="9">
        <f>INDEX('#怪物刷新配置索引'!$F:$F,MATCH(E1575&amp;"-"&amp;F1575,'#怪物刷新配置索引'!$D:$D,0),1)</f>
        <v>6</v>
      </c>
      <c r="V1575" s="4" t="str">
        <f t="shared" si="212"/>
        <v/>
      </c>
      <c r="W1575" s="4"/>
      <c r="X1575" s="4"/>
      <c r="Y1575" s="4"/>
      <c r="Z1575" s="28"/>
      <c r="AA1575" s="77">
        <f>COUNTIF([3]经验升级表!$C:$C,"&lt;="&amp;SUMIFS($AB$4:AB1575,$C$4:C1575,C1575))</f>
        <v>0</v>
      </c>
      <c r="AB1575" s="77">
        <f>IFERROR(INDEX([1]怪物表!$U:$U,MATCH(G1575,[1]怪物表!$A:$A,0),1)*S1575/U1575,0)*AC1575</f>
        <v>0</v>
      </c>
      <c r="AC1575" s="77">
        <f t="shared" si="209"/>
        <v>30</v>
      </c>
      <c r="AD1575" s="77">
        <f>IFERROR(INDEX([1]怪物表!$J:$J,MATCH(G1575,[1]怪物表!$A:$A,0),1),0)*AE1575</f>
        <v>20</v>
      </c>
      <c r="AE1575" s="77">
        <f t="shared" si="210"/>
        <v>20</v>
      </c>
    </row>
    <row r="1576" spans="1:31" x14ac:dyDescent="0.45">
      <c r="A1576" s="4"/>
      <c r="B1576" s="7">
        <v>3994052</v>
      </c>
      <c r="C1576" s="6" t="s">
        <v>349</v>
      </c>
      <c r="D1576" s="4"/>
      <c r="E1576" s="7"/>
      <c r="F1576" s="4">
        <v>360</v>
      </c>
      <c r="G1576" s="4" t="str">
        <f>IF(I1576="",SUMIFS([1]怪物表!$A:$A,[1]怪物表!$B:$B,C1576,[1]怪物表!$C:$C,D1576),"")</f>
        <v/>
      </c>
      <c r="H1576" s="8" t="str">
        <f>IF(G1576="","",INDEX([1]怪物表!$C:$C,MATCH(G1576,[1]怪物表!$A:$A,0)))</f>
        <v/>
      </c>
      <c r="I1576" s="4">
        <v>399403</v>
      </c>
      <c r="J1576" s="4" t="str">
        <f>IF(I1576="","",INDEX([1]怪物阵型表!$B:$B,MATCH(I1576,[1]怪物阵型表!$A:$A,0)))</f>
        <v>直线防御阵型</v>
      </c>
      <c r="K1576" s="4"/>
      <c r="L1576" s="4"/>
      <c r="M1576" s="4"/>
      <c r="N1576" s="4"/>
      <c r="O1576" s="4" t="str">
        <f>IF(N1576="","",INDEX([2]物品表!$B:$B,MATCH(N1576,[2]物品表!$A:$A,0)))</f>
        <v/>
      </c>
      <c r="P1576" s="4"/>
      <c r="Q1576" s="7" t="s">
        <v>109</v>
      </c>
      <c r="R1576" s="7" t="s">
        <v>29</v>
      </c>
      <c r="S1576" s="9">
        <v>1</v>
      </c>
      <c r="T1576" s="4"/>
      <c r="U1576" s="9">
        <v>0</v>
      </c>
      <c r="V1576" s="4" t="str">
        <f t="shared" ref="V1576:V1596" si="213">IF(W1576=1,"TID_Survivor_Notice_Occur_2",IF(W1576=2,"TID_Survivor_Notice_Occur_1",""))</f>
        <v>TID_Survivor_Notice_Occur_2</v>
      </c>
      <c r="W1576" s="4">
        <v>1</v>
      </c>
      <c r="X1576" s="4"/>
      <c r="Y1576" s="4"/>
      <c r="Z1576" s="28"/>
      <c r="AA1576" s="77">
        <f>COUNTIF([3]经验升级表!$C:$C,"&lt;="&amp;SUMIFS($AB$4:AB1576,$C$4:C1576,C1576))</f>
        <v>0</v>
      </c>
      <c r="AB1576" s="77">
        <f>IFERROR(INDEX([1]怪物表!$U:$U,MATCH(G1576,[1]怪物表!$A:$A,0),1)*S1576/U1576,0)*AC1576</f>
        <v>0</v>
      </c>
      <c r="AC1576" s="77">
        <f t="shared" si="209"/>
        <v>1</v>
      </c>
      <c r="AD1576" s="77">
        <f>IFERROR(INDEX([1]怪物表!$J:$J,MATCH(G1576,[1]怪物表!$A:$A,0),1),0)*AE1576</f>
        <v>0</v>
      </c>
      <c r="AE1576" s="77">
        <f t="shared" si="210"/>
        <v>0</v>
      </c>
    </row>
    <row r="1577" spans="1:31" x14ac:dyDescent="0.45">
      <c r="A1577" s="4"/>
      <c r="B1577" s="7">
        <v>3994053</v>
      </c>
      <c r="C1577" s="6" t="s">
        <v>349</v>
      </c>
      <c r="D1577" s="4"/>
      <c r="E1577" s="7"/>
      <c r="F1577" s="4">
        <v>360</v>
      </c>
      <c r="G1577" s="4" t="str">
        <f>IF(I1577="",SUMIFS([1]怪物表!$A:$A,[1]怪物表!$B:$B,C1577,[1]怪物表!$C:$C,D1577),"")</f>
        <v/>
      </c>
      <c r="H1577" s="8" t="str">
        <f>IF(G1577="","",INDEX([1]怪物表!$C:$C,MATCH(G1577,[1]怪物表!$A:$A,0)))</f>
        <v/>
      </c>
      <c r="I1577" s="4">
        <v>399404</v>
      </c>
      <c r="J1577" s="4" t="str">
        <f>IF(I1577="","",INDEX([1]怪物阵型表!$B:$B,MATCH(I1577,[1]怪物阵型表!$A:$A,0)))</f>
        <v>直线防御阵型</v>
      </c>
      <c r="K1577" s="4"/>
      <c r="L1577" s="4"/>
      <c r="M1577" s="4"/>
      <c r="N1577" s="4"/>
      <c r="O1577" s="4" t="str">
        <f>IF(N1577="","",INDEX([2]物品表!$B:$B,MATCH(N1577,[2]物品表!$A:$A,0)))</f>
        <v/>
      </c>
      <c r="P1577" s="4"/>
      <c r="Q1577" s="7" t="s">
        <v>109</v>
      </c>
      <c r="R1577" s="7" t="s">
        <v>29</v>
      </c>
      <c r="S1577" s="9">
        <v>1</v>
      </c>
      <c r="T1577" s="4"/>
      <c r="U1577" s="9">
        <v>0</v>
      </c>
      <c r="V1577" s="4" t="str">
        <f t="shared" si="213"/>
        <v/>
      </c>
      <c r="W1577" s="4"/>
      <c r="X1577" s="4"/>
      <c r="Y1577" s="4"/>
      <c r="Z1577" s="28"/>
      <c r="AA1577" s="77">
        <f>COUNTIF([3]经验升级表!$C:$C,"&lt;="&amp;SUMIFS($AB$4:AB1577,$C$4:C1577,C1577))</f>
        <v>0</v>
      </c>
      <c r="AB1577" s="77">
        <f>IFERROR(INDEX([1]怪物表!$U:$U,MATCH(G1577,[1]怪物表!$A:$A,0),1)*S1577/U1577,0)*AC1577</f>
        <v>0</v>
      </c>
      <c r="AC1577" s="77">
        <f t="shared" si="209"/>
        <v>1</v>
      </c>
      <c r="AD1577" s="77">
        <f>IFERROR(INDEX([1]怪物表!$J:$J,MATCH(G1577,[1]怪物表!$A:$A,0),1),0)*AE1577</f>
        <v>0</v>
      </c>
      <c r="AE1577" s="77">
        <f t="shared" si="210"/>
        <v>0</v>
      </c>
    </row>
    <row r="1578" spans="1:31" x14ac:dyDescent="0.45">
      <c r="A1578" s="4"/>
      <c r="B1578" s="7">
        <v>3994054</v>
      </c>
      <c r="C1578" s="6" t="s">
        <v>349</v>
      </c>
      <c r="D1578" s="4"/>
      <c r="E1578" s="7"/>
      <c r="F1578" s="4">
        <v>360</v>
      </c>
      <c r="G1578" s="4"/>
      <c r="H1578" s="8"/>
      <c r="I1578" s="4"/>
      <c r="J1578" s="4" t="str">
        <f>IF(I1578="","",INDEX([1]怪物阵型表!$B:$B,MATCH(I1578,[1]怪物阵型表!$A:$A,0)))</f>
        <v/>
      </c>
      <c r="K1578" s="4">
        <v>399410</v>
      </c>
      <c r="L1578" s="25" t="str" cm="1">
        <f t="array" ref="L1578">INDEX(怪物链表!A:C,MATCH(怪物刷新表!K1578&amp;C1578,怪物链表!A:A&amp;怪物链表!C:C,),2)</f>
        <v>平滑_初级_150</v>
      </c>
      <c r="M1578" s="4" t="str" cm="1">
        <f t="array" ref="M1578">INDEX(怪物链表!A:D,MATCH(怪物刷新表!L1578&amp;K1578,怪物链表!B:B&amp;怪物链表!A:A,),4)</f>
        <v>360-390</v>
      </c>
      <c r="N1578" s="4"/>
      <c r="O1578" s="4" t="str">
        <f>IF(N1578="","",INDEX([2]物品表!$B:$B,MATCH(N1578,[2]物品表!$A:$A,0)))</f>
        <v/>
      </c>
      <c r="P1578" s="4"/>
      <c r="Q1578" s="7" t="s">
        <v>120</v>
      </c>
      <c r="R1578" s="7" t="s">
        <v>29</v>
      </c>
      <c r="S1578" s="9">
        <v>1</v>
      </c>
      <c r="T1578" s="4"/>
      <c r="U1578" s="9">
        <v>0</v>
      </c>
      <c r="V1578" s="4" t="str">
        <f t="shared" si="213"/>
        <v/>
      </c>
      <c r="W1578" s="4"/>
      <c r="X1578" s="4"/>
      <c r="Y1578" s="4"/>
      <c r="Z1578" s="28"/>
      <c r="AA1578" s="77">
        <f>COUNTIF([3]经验升级表!$C:$C,"&lt;="&amp;SUMIFS($AB$4:AB1578,$C$4:C1578,C1578))</f>
        <v>0</v>
      </c>
      <c r="AB1578" s="77">
        <f>IFERROR(INDEX([1]怪物表!$U:$U,MATCH(G1578,[1]怪物表!$A:$A,0),1)*S1578/U1578,0)*AC1578</f>
        <v>0</v>
      </c>
      <c r="AC1578" s="77">
        <f t="shared" si="209"/>
        <v>1</v>
      </c>
      <c r="AD1578" s="77">
        <f>IFERROR(INDEX([1]怪物表!$J:$J,MATCH(G1578,[1]怪物表!$A:$A,0),1),0)*AE1578</f>
        <v>0</v>
      </c>
      <c r="AE1578" s="77">
        <f t="shared" si="210"/>
        <v>0</v>
      </c>
    </row>
    <row r="1579" spans="1:31" x14ac:dyDescent="0.45">
      <c r="A1579" s="4"/>
      <c r="B1579" s="7">
        <v>3994055</v>
      </c>
      <c r="C1579" s="6" t="s">
        <v>349</v>
      </c>
      <c r="D1579" s="4"/>
      <c r="E1579" s="7"/>
      <c r="F1579" s="4">
        <v>360</v>
      </c>
      <c r="G1579" s="4"/>
      <c r="H1579" s="8"/>
      <c r="I1579" s="4"/>
      <c r="J1579" s="4" t="str">
        <f>IF(I1579="","",INDEX([1]怪物阵型表!$B:$B,MATCH(I1579,[1]怪物阵型表!$A:$A,0)))</f>
        <v/>
      </c>
      <c r="K1579" s="4">
        <v>399409</v>
      </c>
      <c r="L1579" s="25" t="str" cm="1">
        <f t="array" ref="L1579">INDEX(怪物链表!A:C,MATCH(怪物刷新表!K1579&amp;C1579,怪物链表!A:A&amp;怪物链表!C:C,),2)</f>
        <v>骤变_特殊_50</v>
      </c>
      <c r="M1579" s="4" t="str" cm="1">
        <f t="array" ref="M1579">INDEX(怪物链表!A:D,MATCH(怪物刷新表!L1579&amp;K1579,怪物链表!B:B&amp;怪物链表!A:A,),4)</f>
        <v>270-300</v>
      </c>
      <c r="N1579" s="4"/>
      <c r="O1579" s="4" t="str">
        <f>IF(N1579="","",INDEX([2]物品表!$B:$B,MATCH(N1579,[2]物品表!$A:$A,0)))</f>
        <v/>
      </c>
      <c r="P1579" s="4"/>
      <c r="Q1579" s="7" t="s">
        <v>120</v>
      </c>
      <c r="R1579" s="7" t="s">
        <v>29</v>
      </c>
      <c r="S1579" s="9">
        <v>1</v>
      </c>
      <c r="T1579" s="4"/>
      <c r="U1579" s="9">
        <v>0</v>
      </c>
      <c r="V1579" s="4" t="str">
        <f t="shared" si="213"/>
        <v/>
      </c>
      <c r="W1579" s="4"/>
      <c r="X1579" s="4"/>
      <c r="Y1579" s="4"/>
      <c r="Z1579" s="28"/>
      <c r="AA1579" s="77">
        <f>COUNTIF([3]经验升级表!$C:$C,"&lt;="&amp;SUMIFS($AB$4:AB1579,$C$4:C1579,C1579))</f>
        <v>0</v>
      </c>
      <c r="AB1579" s="77">
        <f>IFERROR(INDEX([1]怪物表!$U:$U,MATCH(G1579,[1]怪物表!$A:$A,0),1)*S1579/U1579,0)*AC1579</f>
        <v>0</v>
      </c>
      <c r="AC1579" s="77">
        <f t="shared" ref="AC1579" si="214">IFERROR(INDEX(_xlfn.TEXTSPLIT(F1579,"-"),1,2)-INDEX(_xlfn.TEXTSPLIT(F1579,"-"),1,1),1)</f>
        <v>1</v>
      </c>
      <c r="AD1579" s="77">
        <f>IFERROR(INDEX([1]怪物表!$J:$J,MATCH(G1579,[1]怪物表!$A:$A,0),1),0)*AE1579</f>
        <v>0</v>
      </c>
      <c r="AE1579" s="77">
        <f t="shared" ref="AE1579" si="215">IFERROR(ROUNDUP(AC1579*S1579/U1579,),0)</f>
        <v>0</v>
      </c>
    </row>
    <row r="1580" spans="1:31" x14ac:dyDescent="0.45">
      <c r="A1580" s="4"/>
      <c r="B1580" s="7">
        <v>3994056</v>
      </c>
      <c r="C1580" s="6" t="s">
        <v>349</v>
      </c>
      <c r="D1580" s="4" t="s">
        <v>124</v>
      </c>
      <c r="E1580" s="4">
        <v>30</v>
      </c>
      <c r="F1580" s="4" t="s">
        <v>200</v>
      </c>
      <c r="G1580" s="4">
        <f>IF(I1580="",SUMIFS([1]怪物表!$A:$A,[1]怪物表!$B:$B,C1580,[1]怪物表!$C:$C,D1580),"")</f>
        <v>1399403</v>
      </c>
      <c r="H1580" s="8" t="str">
        <f>IF(G1580="","",INDEX([1]怪物表!$C:$C,MATCH(G1580,[1]怪物表!$A:$A,0)))</f>
        <v>鹰</v>
      </c>
      <c r="I1580" s="4"/>
      <c r="J1580" s="4" t="str">
        <f>IF(I1580="","",INDEX([1]怪物阵型表!$B:$B,MATCH(I1580,[1]怪物阵型表!$A:$A,0)))</f>
        <v/>
      </c>
      <c r="K1580" s="4"/>
      <c r="L1580" s="4"/>
      <c r="M1580" s="4"/>
      <c r="N1580" s="4"/>
      <c r="O1580" s="4" t="str">
        <f>IF(N1580="","",INDEX([2]物品表!$B:$B,MATCH(N1580,[2]物品表!$A:$A,0)))</f>
        <v/>
      </c>
      <c r="P1580" s="4"/>
      <c r="Q1580" s="7" t="s">
        <v>31</v>
      </c>
      <c r="R1580" s="7" t="s">
        <v>29</v>
      </c>
      <c r="S1580" s="9">
        <f>INDEX('#怪物刷新配置索引'!$E:$E,MATCH(E1580&amp;"-"&amp;F1580,'#怪物刷新配置索引'!$D:$D,0),1)</f>
        <v>4</v>
      </c>
      <c r="T1580" s="4"/>
      <c r="U1580" s="9">
        <f>INDEX('#怪物刷新配置索引'!$F:$F,MATCH(E1580&amp;"-"&amp;F1580,'#怪物刷新配置索引'!$D:$D,0),1)</f>
        <v>4</v>
      </c>
      <c r="V1580" s="4" t="str">
        <f t="shared" si="213"/>
        <v/>
      </c>
      <c r="W1580" s="4"/>
      <c r="X1580" s="4"/>
      <c r="Y1580" s="4"/>
      <c r="Z1580" s="28"/>
      <c r="AA1580" s="77">
        <f>COUNTIF([3]经验升级表!$C:$C,"&lt;="&amp;SUMIFS($AB$4:AB1580,$C$4:C1580,C1580))</f>
        <v>0</v>
      </c>
      <c r="AB1580" s="77">
        <f>IFERROR(INDEX([1]怪物表!$U:$U,MATCH(G1580,[1]怪物表!$A:$A,0),1)*S1580/U1580,0)*AC1580</f>
        <v>0</v>
      </c>
      <c r="AC1580" s="77">
        <f t="shared" si="209"/>
        <v>30</v>
      </c>
      <c r="AD1580" s="77">
        <f>IFERROR(INDEX([1]怪物表!$J:$J,MATCH(G1580,[1]怪物表!$A:$A,0),1),0)*AE1580</f>
        <v>30</v>
      </c>
      <c r="AE1580" s="77">
        <f t="shared" si="210"/>
        <v>30</v>
      </c>
    </row>
    <row r="1581" spans="1:31" x14ac:dyDescent="0.45">
      <c r="A1581" s="4"/>
      <c r="B1581" s="7">
        <v>3994057</v>
      </c>
      <c r="C1581" s="6" t="s">
        <v>349</v>
      </c>
      <c r="D1581" s="4" t="s">
        <v>124</v>
      </c>
      <c r="E1581" s="4">
        <v>30</v>
      </c>
      <c r="F1581" s="4" t="s">
        <v>200</v>
      </c>
      <c r="G1581" s="4">
        <f>IF(I1581="",SUMIFS([1]怪物表!$A:$A,[1]怪物表!$B:$B,C1581,[1]怪物表!$C:$C,D1581),"")</f>
        <v>1399403</v>
      </c>
      <c r="H1581" s="8" t="str">
        <f>IF(G1581="","",INDEX([1]怪物表!$C:$C,MATCH(G1581,[1]怪物表!$A:$A,0)))</f>
        <v>鹰</v>
      </c>
      <c r="I1581" s="4"/>
      <c r="J1581" s="4" t="str">
        <f>IF(I1581="","",INDEX([1]怪物阵型表!$B:$B,MATCH(I1581,[1]怪物阵型表!$A:$A,0)))</f>
        <v/>
      </c>
      <c r="K1581" s="4"/>
      <c r="L1581" s="4"/>
      <c r="M1581" s="4"/>
      <c r="N1581" s="4"/>
      <c r="O1581" s="4" t="str">
        <f>IF(N1581="","",INDEX([2]物品表!$B:$B,MATCH(N1581,[2]物品表!$A:$A,0)))</f>
        <v/>
      </c>
      <c r="P1581" s="4"/>
      <c r="Q1581" s="7" t="s">
        <v>31</v>
      </c>
      <c r="R1581" s="7" t="s">
        <v>29</v>
      </c>
      <c r="S1581" s="9">
        <f>INDEX('#怪物刷新配置索引'!$E:$E,MATCH(E1581&amp;"-"&amp;F1581,'#怪物刷新配置索引'!$D:$D,0),1)</f>
        <v>4</v>
      </c>
      <c r="T1581" s="4"/>
      <c r="U1581" s="9">
        <f>INDEX('#怪物刷新配置索引'!$F:$F,MATCH(E1581&amp;"-"&amp;F1581,'#怪物刷新配置索引'!$D:$D,0),1)</f>
        <v>4</v>
      </c>
      <c r="V1581" s="4" t="str">
        <f t="shared" si="213"/>
        <v/>
      </c>
      <c r="W1581" s="4"/>
      <c r="X1581" s="4"/>
      <c r="Y1581" s="4"/>
      <c r="Z1581" s="28"/>
      <c r="AA1581" s="77">
        <f>COUNTIF([3]经验升级表!$C:$C,"&lt;="&amp;SUMIFS($AB$4:AB1581,$C$4:C1581,C1581))</f>
        <v>0</v>
      </c>
      <c r="AB1581" s="77">
        <f>IFERROR(INDEX([1]怪物表!$U:$U,MATCH(G1581,[1]怪物表!$A:$A,0),1)*S1581/U1581,0)*AC1581</f>
        <v>0</v>
      </c>
      <c r="AC1581" s="77">
        <f t="shared" si="209"/>
        <v>30</v>
      </c>
      <c r="AD1581" s="77">
        <f>IFERROR(INDEX([1]怪物表!$J:$J,MATCH(G1581,[1]怪物表!$A:$A,0),1),0)*AE1581</f>
        <v>30</v>
      </c>
      <c r="AE1581" s="77">
        <f t="shared" si="210"/>
        <v>30</v>
      </c>
    </row>
    <row r="1582" spans="1:31" x14ac:dyDescent="0.45">
      <c r="A1582" s="4"/>
      <c r="B1582" s="7">
        <v>3994058</v>
      </c>
      <c r="C1582" s="6" t="s">
        <v>349</v>
      </c>
      <c r="D1582" s="4" t="s">
        <v>124</v>
      </c>
      <c r="E1582" s="4">
        <v>30</v>
      </c>
      <c r="F1582" s="4" t="s">
        <v>200</v>
      </c>
      <c r="G1582" s="4">
        <f>IF(I1582="",SUMIFS([1]怪物表!$A:$A,[1]怪物表!$B:$B,C1582,[1]怪物表!$C:$C,D1582),"")</f>
        <v>1399403</v>
      </c>
      <c r="H1582" s="8" t="str">
        <f>IF(G1582="","",INDEX([1]怪物表!$C:$C,MATCH(G1582,[1]怪物表!$A:$A,0)))</f>
        <v>鹰</v>
      </c>
      <c r="I1582" s="4"/>
      <c r="J1582" s="4" t="str">
        <f>IF(I1582="","",INDEX([1]怪物阵型表!$B:$B,MATCH(I1582,[1]怪物阵型表!$A:$A,0)))</f>
        <v/>
      </c>
      <c r="K1582" s="4"/>
      <c r="L1582" s="4"/>
      <c r="M1582" s="4"/>
      <c r="N1582" s="4"/>
      <c r="O1582" s="4" t="str">
        <f>IF(N1582="","",INDEX([2]物品表!$B:$B,MATCH(N1582,[2]物品表!$A:$A,0)))</f>
        <v/>
      </c>
      <c r="P1582" s="4"/>
      <c r="Q1582" s="7" t="s">
        <v>31</v>
      </c>
      <c r="R1582" s="7" t="s">
        <v>29</v>
      </c>
      <c r="S1582" s="9">
        <f>INDEX('#怪物刷新配置索引'!$E:$E,MATCH(E1582&amp;"-"&amp;F1582,'#怪物刷新配置索引'!$D:$D,0),1)</f>
        <v>4</v>
      </c>
      <c r="T1582" s="4"/>
      <c r="U1582" s="9">
        <f>INDEX('#怪物刷新配置索引'!$F:$F,MATCH(E1582&amp;"-"&amp;F1582,'#怪物刷新配置索引'!$D:$D,0),1)</f>
        <v>4</v>
      </c>
      <c r="V1582" s="4" t="str">
        <f t="shared" si="213"/>
        <v/>
      </c>
      <c r="W1582" s="4"/>
      <c r="X1582" s="4"/>
      <c r="Y1582" s="4"/>
      <c r="Z1582" s="28"/>
      <c r="AA1582" s="77">
        <f>COUNTIF([3]经验升级表!$C:$C,"&lt;="&amp;SUMIFS($AB$4:AB1582,$C$4:C1582,C1582))</f>
        <v>0</v>
      </c>
      <c r="AB1582" s="77">
        <f>IFERROR(INDEX([1]怪物表!$U:$U,MATCH(G1582,[1]怪物表!$A:$A,0),1)*S1582/U1582,0)*AC1582</f>
        <v>0</v>
      </c>
      <c r="AC1582" s="77">
        <f t="shared" si="209"/>
        <v>30</v>
      </c>
      <c r="AD1582" s="77">
        <f>IFERROR(INDEX([1]怪物表!$J:$J,MATCH(G1582,[1]怪物表!$A:$A,0),1),0)*AE1582</f>
        <v>30</v>
      </c>
      <c r="AE1582" s="77">
        <f t="shared" si="210"/>
        <v>30</v>
      </c>
    </row>
    <row r="1583" spans="1:31" x14ac:dyDescent="0.45">
      <c r="A1583" s="4"/>
      <c r="B1583" s="7">
        <v>3994059</v>
      </c>
      <c r="C1583" s="6" t="s">
        <v>349</v>
      </c>
      <c r="D1583" s="4" t="s">
        <v>136</v>
      </c>
      <c r="E1583" s="4">
        <v>20</v>
      </c>
      <c r="F1583" s="4" t="s">
        <v>200</v>
      </c>
      <c r="G1583" s="4">
        <f>IF(I1583="",SUMIFS([1]怪物表!$A:$A,[1]怪物表!$B:$B,C1583,[1]怪物表!$C:$C,D1583),"")</f>
        <v>1399406</v>
      </c>
      <c r="H1583" s="8" t="str">
        <f>IF(G1583="","",INDEX([1]怪物表!$C:$C,MATCH(G1583,[1]怪物表!$A:$A,0)))</f>
        <v>弓兵2</v>
      </c>
      <c r="I1583" s="4"/>
      <c r="J1583" s="4" t="str">
        <f>IF(I1583="","",INDEX([1]怪物阵型表!$B:$B,MATCH(I1583,[1]怪物阵型表!$A:$A,0)))</f>
        <v/>
      </c>
      <c r="K1583" s="4"/>
      <c r="L1583" s="4"/>
      <c r="M1583" s="4"/>
      <c r="N1583" s="4"/>
      <c r="O1583" s="4" t="str">
        <f>IF(N1583="","",INDEX([2]物品表!$B:$B,MATCH(N1583,[2]物品表!$A:$A,0)))</f>
        <v/>
      </c>
      <c r="P1583" s="4"/>
      <c r="Q1583" s="7" t="s">
        <v>31</v>
      </c>
      <c r="R1583" s="7" t="s">
        <v>29</v>
      </c>
      <c r="S1583" s="9">
        <f>INDEX('#怪物刷新配置索引'!$E:$E,MATCH(E1583&amp;"-"&amp;F1583,'#怪物刷新配置索引'!$D:$D,0),1)</f>
        <v>4</v>
      </c>
      <c r="T1583" s="4"/>
      <c r="U1583" s="9">
        <f>INDEX('#怪物刷新配置索引'!$F:$F,MATCH(E1583&amp;"-"&amp;F1583,'#怪物刷新配置索引'!$D:$D,0),1)</f>
        <v>6</v>
      </c>
      <c r="V1583" s="4" t="str">
        <f t="shared" si="213"/>
        <v/>
      </c>
      <c r="W1583" s="4"/>
      <c r="X1583" s="4"/>
      <c r="Y1583" s="4"/>
      <c r="Z1583" s="28"/>
      <c r="AA1583" s="77">
        <f>COUNTIF([3]经验升级表!$C:$C,"&lt;="&amp;SUMIFS($AB$4:AB1583,$C$4:C1583,C1583))</f>
        <v>0</v>
      </c>
      <c r="AB1583" s="77">
        <f>IFERROR(INDEX([1]怪物表!$U:$U,MATCH(G1583,[1]怪物表!$A:$A,0),1)*S1583/U1583,0)*AC1583</f>
        <v>0</v>
      </c>
      <c r="AC1583" s="77">
        <f t="shared" si="209"/>
        <v>30</v>
      </c>
      <c r="AD1583" s="77">
        <f>IFERROR(INDEX([1]怪物表!$J:$J,MATCH(G1583,[1]怪物表!$A:$A,0),1),0)*AE1583</f>
        <v>20</v>
      </c>
      <c r="AE1583" s="77">
        <f t="shared" si="210"/>
        <v>20</v>
      </c>
    </row>
    <row r="1584" spans="1:31" x14ac:dyDescent="0.45">
      <c r="A1584" s="4"/>
      <c r="B1584" s="7">
        <v>3994060</v>
      </c>
      <c r="C1584" s="6" t="s">
        <v>349</v>
      </c>
      <c r="D1584" s="4" t="s">
        <v>124</v>
      </c>
      <c r="E1584" s="7">
        <v>60</v>
      </c>
      <c r="F1584" s="4" t="s">
        <v>201</v>
      </c>
      <c r="G1584" s="4">
        <f>IF(I1584="",SUMIFS([1]怪物表!$A:$A,[1]怪物表!$B:$B,C1584,[1]怪物表!$C:$C,D1584),"")</f>
        <v>1399403</v>
      </c>
      <c r="H1584" s="8" t="str">
        <f>IF(G1584="","",INDEX([1]怪物表!$C:$C,MATCH(G1584,[1]怪物表!$A:$A,0)))</f>
        <v>鹰</v>
      </c>
      <c r="I1584" s="4"/>
      <c r="J1584" s="4" t="str">
        <f>IF(I1584="","",INDEX([1]怪物阵型表!$B:$B,MATCH(I1584,[1]怪物阵型表!$A:$A,0)))</f>
        <v/>
      </c>
      <c r="K1584" s="4"/>
      <c r="L1584" s="4"/>
      <c r="M1584" s="4"/>
      <c r="N1584" s="4"/>
      <c r="O1584" s="4" t="str">
        <f>IF(N1584="","",INDEX([2]物品表!$B:$B,MATCH(N1584,[2]物品表!$A:$A,0)))</f>
        <v/>
      </c>
      <c r="P1584" s="4"/>
      <c r="Q1584" s="7" t="s">
        <v>31</v>
      </c>
      <c r="R1584" s="7" t="s">
        <v>29</v>
      </c>
      <c r="S1584" s="9">
        <f>INDEX('#怪物刷新配置索引'!$E:$E,MATCH(E1584&amp;"-"&amp;F1584,'#怪物刷新配置索引'!$D:$D,0),1)</f>
        <v>4</v>
      </c>
      <c r="T1584" s="4"/>
      <c r="U1584" s="9">
        <f>INDEX('#怪物刷新配置索引'!$F:$F,MATCH(E1584&amp;"-"&amp;F1584,'#怪物刷新配置索引'!$D:$D,0),1)</f>
        <v>2</v>
      </c>
      <c r="V1584" s="4" t="str">
        <f t="shared" si="213"/>
        <v/>
      </c>
      <c r="W1584" s="4"/>
      <c r="X1584" s="4"/>
      <c r="Y1584" s="4"/>
      <c r="Z1584" s="28"/>
      <c r="AA1584" s="77">
        <f>COUNTIF([3]经验升级表!$C:$C,"&lt;="&amp;SUMIFS($AB$4:AB1584,$C$4:C1584,C1584))</f>
        <v>0</v>
      </c>
      <c r="AB1584" s="77">
        <f>IFERROR(INDEX([1]怪物表!$U:$U,MATCH(G1584,[1]怪物表!$A:$A,0),1)*S1584/U1584,0)*AC1584</f>
        <v>0</v>
      </c>
      <c r="AC1584" s="77">
        <f t="shared" si="209"/>
        <v>30</v>
      </c>
      <c r="AD1584" s="77">
        <f>IFERROR(INDEX([1]怪物表!$J:$J,MATCH(G1584,[1]怪物表!$A:$A,0),1),0)*AE1584</f>
        <v>60</v>
      </c>
      <c r="AE1584" s="77">
        <f t="shared" si="210"/>
        <v>60</v>
      </c>
    </row>
    <row r="1585" spans="1:31" x14ac:dyDescent="0.45">
      <c r="A1585" s="4"/>
      <c r="B1585" s="7">
        <v>3994061</v>
      </c>
      <c r="C1585" s="6" t="s">
        <v>349</v>
      </c>
      <c r="D1585" s="4" t="s">
        <v>124</v>
      </c>
      <c r="E1585" s="7">
        <v>60</v>
      </c>
      <c r="F1585" s="4" t="s">
        <v>201</v>
      </c>
      <c r="G1585" s="4">
        <f>IF(I1585="",SUMIFS([1]怪物表!$A:$A,[1]怪物表!$B:$B,C1585,[1]怪物表!$C:$C,D1585),"")</f>
        <v>1399403</v>
      </c>
      <c r="H1585" s="8" t="str">
        <f>IF(G1585="","",INDEX([1]怪物表!$C:$C,MATCH(G1585,[1]怪物表!$A:$A,0)))</f>
        <v>鹰</v>
      </c>
      <c r="I1585" s="4"/>
      <c r="J1585" s="4" t="str">
        <f>IF(I1585="","",INDEX([1]怪物阵型表!$B:$B,MATCH(I1585,[1]怪物阵型表!$A:$A,0)))</f>
        <v/>
      </c>
      <c r="K1585" s="4"/>
      <c r="L1585" s="4"/>
      <c r="M1585" s="4"/>
      <c r="N1585" s="4"/>
      <c r="O1585" s="4" t="str">
        <f>IF(N1585="","",INDEX([2]物品表!$B:$B,MATCH(N1585,[2]物品表!$A:$A,0)))</f>
        <v/>
      </c>
      <c r="P1585" s="4"/>
      <c r="Q1585" s="7" t="s">
        <v>31</v>
      </c>
      <c r="R1585" s="7" t="s">
        <v>29</v>
      </c>
      <c r="S1585" s="9">
        <f>INDEX('#怪物刷新配置索引'!$E:$E,MATCH(E1585&amp;"-"&amp;F1585,'#怪物刷新配置索引'!$D:$D,0),1)</f>
        <v>4</v>
      </c>
      <c r="T1585" s="4"/>
      <c r="U1585" s="9">
        <f>INDEX('#怪物刷新配置索引'!$F:$F,MATCH(E1585&amp;"-"&amp;F1585,'#怪物刷新配置索引'!$D:$D,0),1)</f>
        <v>2</v>
      </c>
      <c r="V1585" s="4" t="str">
        <f t="shared" si="213"/>
        <v/>
      </c>
      <c r="W1585" s="4"/>
      <c r="X1585" s="4"/>
      <c r="Y1585" s="4"/>
      <c r="Z1585" s="28"/>
      <c r="AA1585" s="77">
        <f>COUNTIF([3]经验升级表!$C:$C,"&lt;="&amp;SUMIFS($AB$4:AB1585,$C$4:C1585,C1585))</f>
        <v>0</v>
      </c>
      <c r="AB1585" s="77">
        <f>IFERROR(INDEX([1]怪物表!$U:$U,MATCH(G1585,[1]怪物表!$A:$A,0),1)*S1585/U1585,0)*AC1585</f>
        <v>0</v>
      </c>
      <c r="AC1585" s="77">
        <f t="shared" si="209"/>
        <v>30</v>
      </c>
      <c r="AD1585" s="77">
        <f>IFERROR(INDEX([1]怪物表!$J:$J,MATCH(G1585,[1]怪物表!$A:$A,0),1),0)*AE1585</f>
        <v>60</v>
      </c>
      <c r="AE1585" s="77">
        <f t="shared" si="210"/>
        <v>60</v>
      </c>
    </row>
    <row r="1586" spans="1:31" x14ac:dyDescent="0.45">
      <c r="A1586" s="4"/>
      <c r="B1586" s="7">
        <v>3994062</v>
      </c>
      <c r="C1586" s="6" t="s">
        <v>349</v>
      </c>
      <c r="D1586" s="4" t="s">
        <v>124</v>
      </c>
      <c r="E1586" s="7">
        <v>60</v>
      </c>
      <c r="F1586" s="4" t="s">
        <v>201</v>
      </c>
      <c r="G1586" s="4">
        <f>IF(I1586="",SUMIFS([1]怪物表!$A:$A,[1]怪物表!$B:$B,C1586,[1]怪物表!$C:$C,D1586),"")</f>
        <v>1399403</v>
      </c>
      <c r="H1586" s="8" t="str">
        <f>IF(G1586="","",INDEX([1]怪物表!$C:$C,MATCH(G1586,[1]怪物表!$A:$A,0)))</f>
        <v>鹰</v>
      </c>
      <c r="I1586" s="4"/>
      <c r="J1586" s="4" t="str">
        <f>IF(I1586="","",INDEX([1]怪物阵型表!$B:$B,MATCH(I1586,[1]怪物阵型表!$A:$A,0)))</f>
        <v/>
      </c>
      <c r="K1586" s="4"/>
      <c r="L1586" s="4"/>
      <c r="M1586" s="4"/>
      <c r="N1586" s="4"/>
      <c r="O1586" s="4" t="str">
        <f>IF(N1586="","",INDEX([2]物品表!$B:$B,MATCH(N1586,[2]物品表!$A:$A,0)))</f>
        <v/>
      </c>
      <c r="P1586" s="4"/>
      <c r="Q1586" s="7" t="s">
        <v>31</v>
      </c>
      <c r="R1586" s="7" t="s">
        <v>29</v>
      </c>
      <c r="S1586" s="9">
        <f>INDEX('#怪物刷新配置索引'!$E:$E,MATCH(E1586&amp;"-"&amp;F1586,'#怪物刷新配置索引'!$D:$D,0),1)</f>
        <v>4</v>
      </c>
      <c r="T1586" s="4"/>
      <c r="U1586" s="9">
        <f>INDEX('#怪物刷新配置索引'!$F:$F,MATCH(E1586&amp;"-"&amp;F1586,'#怪物刷新配置索引'!$D:$D,0),1)</f>
        <v>2</v>
      </c>
      <c r="V1586" s="4" t="str">
        <f t="shared" si="213"/>
        <v/>
      </c>
      <c r="W1586" s="4"/>
      <c r="X1586" s="4"/>
      <c r="Y1586" s="4"/>
      <c r="Z1586" s="28"/>
      <c r="AA1586" s="77">
        <f>COUNTIF([3]经验升级表!$C:$C,"&lt;="&amp;SUMIFS($AB$4:AB1586,$C$4:C1586,C1586))</f>
        <v>0</v>
      </c>
      <c r="AB1586" s="77">
        <f>IFERROR(INDEX([1]怪物表!$U:$U,MATCH(G1586,[1]怪物表!$A:$A,0),1)*S1586/U1586,0)*AC1586</f>
        <v>0</v>
      </c>
      <c r="AC1586" s="77">
        <f t="shared" si="209"/>
        <v>30</v>
      </c>
      <c r="AD1586" s="77">
        <f>IFERROR(INDEX([1]怪物表!$J:$J,MATCH(G1586,[1]怪物表!$A:$A,0),1),0)*AE1586</f>
        <v>60</v>
      </c>
      <c r="AE1586" s="77">
        <f t="shared" si="210"/>
        <v>60</v>
      </c>
    </row>
    <row r="1587" spans="1:31" s="46" customFormat="1" x14ac:dyDescent="0.45">
      <c r="A1587" s="20"/>
      <c r="B1587" s="21">
        <v>3994063</v>
      </c>
      <c r="C1587" s="22" t="s">
        <v>349</v>
      </c>
      <c r="D1587" s="20" t="s">
        <v>139</v>
      </c>
      <c r="E1587" s="21"/>
      <c r="F1587" s="20">
        <v>420</v>
      </c>
      <c r="G1587" s="20">
        <f>IF(I1587="",SUMIFS([1]怪物表!$A:$A,[1]怪物表!$B:$B,C1587,[1]怪物表!$C:$C,D1587),"")</f>
        <v>1399410</v>
      </c>
      <c r="H1587" s="23" t="str">
        <f>IF(G1587="","",INDEX([1]怪物表!$C:$C,MATCH(G1587,[1]怪物表!$A:$A,0)))</f>
        <v>斗兽场监管员</v>
      </c>
      <c r="I1587" s="20" t="s">
        <v>54</v>
      </c>
      <c r="J1587" s="20" t="str">
        <f>IF(I1587="","",INDEX([1]怪物阵型表!$B:$B,MATCH(I1587,[1]怪物阵型表!$A:$A,0)))</f>
        <v/>
      </c>
      <c r="K1587" s="20"/>
      <c r="L1587" s="20"/>
      <c r="M1587" s="20"/>
      <c r="N1587" s="20"/>
      <c r="O1587" s="20" t="str">
        <f>IF(N1587="","",INDEX([2]物品表!$B:$B,MATCH(N1587,[2]物品表!$A:$A,0)))</f>
        <v/>
      </c>
      <c r="P1587" s="20"/>
      <c r="Q1587" s="21" t="s">
        <v>120</v>
      </c>
      <c r="R1587" s="21" t="s">
        <v>29</v>
      </c>
      <c r="S1587" s="24">
        <v>1</v>
      </c>
      <c r="T1587" s="20"/>
      <c r="U1587" s="24">
        <v>0</v>
      </c>
      <c r="V1587" s="20" t="str">
        <f>IF(W1587=1,"TID_Survivor_Notice_Occur_2",IF(W1587=2,"TID_Survivor_Notice_Occur_1",""))</f>
        <v/>
      </c>
      <c r="W1587" s="20"/>
      <c r="X1587" s="20"/>
      <c r="Y1587" s="20"/>
      <c r="Z1587" s="79"/>
      <c r="AA1587" s="79">
        <f>COUNTIF([3]经验升级表!$C:$C,"&lt;="&amp;SUMIFS($AB$4:AB1587,$C$4:C1587,C1587))</f>
        <v>0</v>
      </c>
      <c r="AB1587" s="79">
        <f>IFERROR(INDEX([1]怪物表!$U:$U,MATCH(G1587,[1]怪物表!$A:$A,0),1)*S1587/U1587,0)*AC1587</f>
        <v>0</v>
      </c>
      <c r="AC1587" s="79">
        <f>IFERROR(INDEX(_xlfn.TEXTSPLIT(F1587,"-"),1,2)-INDEX(_xlfn.TEXTSPLIT(F1587,"-"),1,1),1)</f>
        <v>1</v>
      </c>
      <c r="AD1587" s="79">
        <f>IFERROR(INDEX([1]怪物表!$J:$J,MATCH(G1587,[1]怪物表!$A:$A,0),1),0)*AE1587</f>
        <v>0</v>
      </c>
      <c r="AE1587" s="79">
        <f>IFERROR(ROUNDUP(AC1587*S1587/U1587,),0)</f>
        <v>0</v>
      </c>
    </row>
    <row r="1588" spans="1:31" x14ac:dyDescent="0.45">
      <c r="A1588" s="4"/>
      <c r="B1588" s="7">
        <v>3994064</v>
      </c>
      <c r="C1588" s="6" t="s">
        <v>349</v>
      </c>
      <c r="D1588" s="4"/>
      <c r="E1588" s="7"/>
      <c r="F1588" s="4">
        <v>420</v>
      </c>
      <c r="G1588" s="4" t="str">
        <f>IF(I1588="",SUMIFS([1]怪物表!$A:$A,[1]怪物表!$B:$B,C1588,[1]怪物表!$C:$C,D1588),"")</f>
        <v/>
      </c>
      <c r="H1588" s="8" t="str">
        <f>IF(G1588="","",INDEX([1]怪物表!$C:$C,MATCH(G1588,[1]怪物表!$A:$A,0)))</f>
        <v/>
      </c>
      <c r="I1588" s="4">
        <v>399403</v>
      </c>
      <c r="J1588" s="4" t="str">
        <f>IF(I1588="","",INDEX([1]怪物阵型表!$B:$B,MATCH(I1588,[1]怪物阵型表!$A:$A,0)))</f>
        <v>直线防御阵型</v>
      </c>
      <c r="K1588" s="4"/>
      <c r="L1588" s="4"/>
      <c r="M1588" s="4"/>
      <c r="N1588" s="4"/>
      <c r="O1588" s="4" t="str">
        <f>IF(N1588="","",INDEX([2]物品表!$B:$B,MATCH(N1588,[2]物品表!$A:$A,0)))</f>
        <v/>
      </c>
      <c r="P1588" s="4"/>
      <c r="Q1588" s="7" t="s">
        <v>109</v>
      </c>
      <c r="R1588" s="7" t="s">
        <v>29</v>
      </c>
      <c r="S1588" s="9">
        <v>1</v>
      </c>
      <c r="T1588" s="4"/>
      <c r="U1588" s="9">
        <v>0</v>
      </c>
      <c r="V1588" s="4" t="str">
        <f t="shared" si="213"/>
        <v>TID_Survivor_Notice_Occur_2</v>
      </c>
      <c r="W1588" s="4">
        <v>1</v>
      </c>
      <c r="X1588" s="4"/>
      <c r="Y1588" s="4"/>
      <c r="Z1588" s="28"/>
      <c r="AA1588" s="77">
        <f>COUNTIF([3]经验升级表!$C:$C,"&lt;="&amp;SUMIFS($AB$4:AB1588,$C$4:C1588,C1588))</f>
        <v>0</v>
      </c>
      <c r="AB1588" s="77">
        <f>IFERROR(INDEX([1]怪物表!$U:$U,MATCH(G1588,[1]怪物表!$A:$A,0),1)*S1588/U1588,0)*AC1588</f>
        <v>0</v>
      </c>
      <c r="AC1588" s="77">
        <f t="shared" si="209"/>
        <v>1</v>
      </c>
      <c r="AD1588" s="77">
        <f>IFERROR(INDEX([1]怪物表!$J:$J,MATCH(G1588,[1]怪物表!$A:$A,0),1),0)*AE1588</f>
        <v>0</v>
      </c>
      <c r="AE1588" s="77">
        <f t="shared" si="210"/>
        <v>0</v>
      </c>
    </row>
    <row r="1589" spans="1:31" x14ac:dyDescent="0.45">
      <c r="A1589" s="4"/>
      <c r="B1589" s="7">
        <v>3994065</v>
      </c>
      <c r="C1589" s="6" t="s">
        <v>349</v>
      </c>
      <c r="D1589" s="4"/>
      <c r="E1589" s="7"/>
      <c r="F1589" s="4">
        <v>420</v>
      </c>
      <c r="G1589" s="4" t="str">
        <f>IF(I1589="",SUMIFS([1]怪物表!$A:$A,[1]怪物表!$B:$B,C1589,[1]怪物表!$C:$C,D1589),"")</f>
        <v/>
      </c>
      <c r="H1589" s="8" t="str">
        <f>IF(G1589="","",INDEX([1]怪物表!$C:$C,MATCH(G1589,[1]怪物表!$A:$A,0)))</f>
        <v/>
      </c>
      <c r="I1589" s="4">
        <v>399404</v>
      </c>
      <c r="J1589" s="4" t="str">
        <f>IF(I1589="","",INDEX([1]怪物阵型表!$B:$B,MATCH(I1589,[1]怪物阵型表!$A:$A,0)))</f>
        <v>直线防御阵型</v>
      </c>
      <c r="K1589" s="4"/>
      <c r="L1589" s="4"/>
      <c r="M1589" s="4"/>
      <c r="N1589" s="4"/>
      <c r="O1589" s="4" t="str">
        <f>IF(N1589="","",INDEX([2]物品表!$B:$B,MATCH(N1589,[2]物品表!$A:$A,0)))</f>
        <v/>
      </c>
      <c r="P1589" s="4"/>
      <c r="Q1589" s="7" t="s">
        <v>109</v>
      </c>
      <c r="R1589" s="7" t="s">
        <v>29</v>
      </c>
      <c r="S1589" s="9">
        <v>1</v>
      </c>
      <c r="T1589" s="4"/>
      <c r="U1589" s="9">
        <v>0</v>
      </c>
      <c r="V1589" s="4" t="str">
        <f t="shared" si="213"/>
        <v/>
      </c>
      <c r="W1589" s="4"/>
      <c r="X1589" s="4"/>
      <c r="Y1589" s="4"/>
      <c r="Z1589" s="28"/>
      <c r="AA1589" s="77">
        <f>COUNTIF([3]经验升级表!$C:$C,"&lt;="&amp;SUMIFS($AB$4:AB1589,$C$4:C1589,C1589))</f>
        <v>0</v>
      </c>
      <c r="AB1589" s="77">
        <f>IFERROR(INDEX([1]怪物表!$U:$U,MATCH(G1589,[1]怪物表!$A:$A,0),1)*S1589/U1589,0)*AC1589</f>
        <v>0</v>
      </c>
      <c r="AC1589" s="77">
        <f t="shared" si="209"/>
        <v>1</v>
      </c>
      <c r="AD1589" s="77">
        <f>IFERROR(INDEX([1]怪物表!$J:$J,MATCH(G1589,[1]怪物表!$A:$A,0),1),0)*AE1589</f>
        <v>0</v>
      </c>
      <c r="AE1589" s="77">
        <f t="shared" si="210"/>
        <v>0</v>
      </c>
    </row>
    <row r="1590" spans="1:31" x14ac:dyDescent="0.45">
      <c r="A1590" s="4"/>
      <c r="B1590" s="7">
        <v>3994066</v>
      </c>
      <c r="C1590" s="6" t="s">
        <v>349</v>
      </c>
      <c r="D1590" s="4"/>
      <c r="E1590" s="7"/>
      <c r="F1590" s="4">
        <v>420</v>
      </c>
      <c r="G1590" s="4"/>
      <c r="H1590" s="8"/>
      <c r="I1590" s="4"/>
      <c r="J1590" s="4" t="str">
        <f>IF(I1590="","",INDEX([1]怪物阵型表!$B:$B,MATCH(I1590,[1]怪物阵型表!$A:$A,0)))</f>
        <v/>
      </c>
      <c r="K1590" s="4">
        <v>399411</v>
      </c>
      <c r="L1590" s="25" t="str" cm="1">
        <f t="array" ref="L1590">INDEX(怪物链表!A:C,MATCH(怪物刷新表!K1590&amp;C1590,怪物链表!A:A&amp;怪物链表!C:C,),2)</f>
        <v>平滑_中级_150</v>
      </c>
      <c r="M1590" s="4" t="str" cm="1">
        <f t="array" ref="M1590">INDEX(怪物链表!A:D,MATCH(怪物刷新表!L1590&amp;K1590,怪物链表!B:B&amp;怪物链表!A:A,),4)</f>
        <v>420-450</v>
      </c>
      <c r="N1590" s="4"/>
      <c r="O1590" s="4" t="str">
        <f>IF(N1590="","",INDEX([2]物品表!$B:$B,MATCH(N1590,[2]物品表!$A:$A,0)))</f>
        <v/>
      </c>
      <c r="P1590" s="4"/>
      <c r="Q1590" s="7" t="s">
        <v>120</v>
      </c>
      <c r="R1590" s="7" t="s">
        <v>29</v>
      </c>
      <c r="S1590" s="9">
        <v>1</v>
      </c>
      <c r="T1590" s="4"/>
      <c r="U1590" s="9">
        <v>0</v>
      </c>
      <c r="V1590" s="4" t="str">
        <f t="shared" si="213"/>
        <v/>
      </c>
      <c r="W1590" s="4"/>
      <c r="X1590" s="4"/>
      <c r="Y1590" s="4"/>
      <c r="Z1590" s="28"/>
      <c r="AA1590" s="77">
        <f>COUNTIF([3]经验升级表!$C:$C,"&lt;="&amp;SUMIFS($AB$4:AB1590,$C$4:C1590,C1590))</f>
        <v>0</v>
      </c>
      <c r="AB1590" s="77">
        <f>IFERROR(INDEX([1]怪物表!$U:$U,MATCH(G1590,[1]怪物表!$A:$A,0),1)*S1590/U1590,0)*AC1590</f>
        <v>0</v>
      </c>
      <c r="AC1590" s="77">
        <f t="shared" si="209"/>
        <v>1</v>
      </c>
      <c r="AD1590" s="77">
        <f>IFERROR(INDEX([1]怪物表!$J:$J,MATCH(G1590,[1]怪物表!$A:$A,0),1),0)*AE1590</f>
        <v>0</v>
      </c>
      <c r="AE1590" s="77">
        <f t="shared" si="210"/>
        <v>0</v>
      </c>
    </row>
    <row r="1591" spans="1:31" x14ac:dyDescent="0.45">
      <c r="A1591" s="4"/>
      <c r="B1591" s="7">
        <v>3994067</v>
      </c>
      <c r="C1591" s="6" t="s">
        <v>349</v>
      </c>
      <c r="D1591" s="4"/>
      <c r="E1591" s="7"/>
      <c r="F1591" s="4">
        <v>420</v>
      </c>
      <c r="G1591" s="4"/>
      <c r="H1591" s="8"/>
      <c r="I1591" s="4"/>
      <c r="J1591" s="4" t="str">
        <f>IF(I1591="","",INDEX([1]怪物阵型表!$B:$B,MATCH(I1591,[1]怪物阵型表!$A:$A,0)))</f>
        <v/>
      </c>
      <c r="K1591" s="4">
        <v>399412</v>
      </c>
      <c r="L1591" s="25" t="str" cm="1">
        <f t="array" ref="L1591">INDEX(怪物链表!A:C,MATCH(怪物刷新表!K1591&amp;C1591,怪物链表!A:A&amp;怪物链表!C:C,),2)</f>
        <v>平滑_高级_75</v>
      </c>
      <c r="M1591" s="4" t="str" cm="1">
        <f t="array" ref="M1591">INDEX(怪物链表!A:D,MATCH(怪物刷新表!L1591&amp;K1591,怪物链表!B:B&amp;怪物链表!A:A,),4)</f>
        <v>420-450</v>
      </c>
      <c r="N1591" s="4"/>
      <c r="O1591" s="4" t="str">
        <f>IF(N1591="","",INDEX([2]物品表!$B:$B,MATCH(N1591,[2]物品表!$A:$A,0)))</f>
        <v/>
      </c>
      <c r="P1591" s="4"/>
      <c r="Q1591" s="7" t="s">
        <v>120</v>
      </c>
      <c r="R1591" s="7" t="s">
        <v>29</v>
      </c>
      <c r="S1591" s="9">
        <v>1</v>
      </c>
      <c r="T1591" s="4"/>
      <c r="U1591" s="9">
        <v>0</v>
      </c>
      <c r="V1591" s="4" t="str">
        <f t="shared" si="213"/>
        <v/>
      </c>
      <c r="W1591" s="4"/>
      <c r="X1591" s="4"/>
      <c r="Y1591" s="4"/>
      <c r="Z1591" s="28"/>
      <c r="AA1591" s="77">
        <f>COUNTIF([3]经验升级表!$C:$C,"&lt;="&amp;SUMIFS($AB$4:AB1591,$C$4:C1591,C1591))</f>
        <v>0</v>
      </c>
      <c r="AB1591" s="77">
        <f>IFERROR(INDEX([1]怪物表!$U:$U,MATCH(G1591,[1]怪物表!$A:$A,0),1)*S1591/U1591,0)*AC1591</f>
        <v>0</v>
      </c>
      <c r="AC1591" s="77">
        <f t="shared" si="209"/>
        <v>1</v>
      </c>
      <c r="AD1591" s="77">
        <f>IFERROR(INDEX([1]怪物表!$J:$J,MATCH(G1591,[1]怪物表!$A:$A,0),1),0)*AE1591</f>
        <v>0</v>
      </c>
      <c r="AE1591" s="77">
        <f t="shared" si="210"/>
        <v>0</v>
      </c>
    </row>
    <row r="1592" spans="1:31" x14ac:dyDescent="0.45">
      <c r="A1592" s="4"/>
      <c r="B1592" s="7">
        <v>3994068</v>
      </c>
      <c r="C1592" s="6" t="s">
        <v>349</v>
      </c>
      <c r="D1592" s="4" t="s">
        <v>137</v>
      </c>
      <c r="E1592" s="7">
        <v>60</v>
      </c>
      <c r="F1592" s="4" t="s">
        <v>202</v>
      </c>
      <c r="G1592" s="4">
        <f>IF(I1592="",SUMIFS([1]怪物表!$A:$A,[1]怪物表!$B:$B,C1592,[1]怪物表!$C:$C,D1592),"")</f>
        <v>1399407</v>
      </c>
      <c r="H1592" s="8" t="str">
        <f>IF(G1592="","",INDEX([1]怪物表!$C:$C,MATCH(G1592,[1]怪物表!$A:$A,0)))</f>
        <v>鳄鱼</v>
      </c>
      <c r="I1592" s="4"/>
      <c r="J1592" s="4" t="str">
        <f>IF(I1592="","",INDEX([1]怪物阵型表!$B:$B,MATCH(I1592,[1]怪物阵型表!$A:$A,0)))</f>
        <v/>
      </c>
      <c r="K1592" s="4"/>
      <c r="L1592" s="4"/>
      <c r="M1592" s="4"/>
      <c r="N1592" s="4"/>
      <c r="O1592" s="4" t="str">
        <f>IF(N1592="","",INDEX([2]物品表!$B:$B,MATCH(N1592,[2]物品表!$A:$A,0)))</f>
        <v/>
      </c>
      <c r="P1592" s="4"/>
      <c r="Q1592" s="7" t="s">
        <v>31</v>
      </c>
      <c r="R1592" s="7" t="s">
        <v>29</v>
      </c>
      <c r="S1592" s="9">
        <f>INDEX('#怪物刷新配置索引'!$E:$E,MATCH(E1592&amp;"-"&amp;F1592,'#怪物刷新配置索引'!$D:$D,0),1)</f>
        <v>4</v>
      </c>
      <c r="T1592" s="4"/>
      <c r="U1592" s="9">
        <f>INDEX('#怪物刷新配置索引'!$F:$F,MATCH(E1592&amp;"-"&amp;F1592,'#怪物刷新配置索引'!$D:$D,0),1)</f>
        <v>2</v>
      </c>
      <c r="V1592" s="4" t="str">
        <f t="shared" si="213"/>
        <v/>
      </c>
      <c r="W1592" s="4"/>
      <c r="X1592" s="4"/>
      <c r="Y1592" s="4"/>
      <c r="Z1592" s="28"/>
      <c r="AA1592" s="77">
        <f>COUNTIF([3]经验升级表!$C:$C,"&lt;="&amp;SUMIFS($AB$4:AB1592,$C$4:C1592,C1592))</f>
        <v>0</v>
      </c>
      <c r="AB1592" s="77">
        <f>IFERROR(INDEX([1]怪物表!$U:$U,MATCH(G1592,[1]怪物表!$A:$A,0),1)*S1592/U1592,0)*AC1592</f>
        <v>0</v>
      </c>
      <c r="AC1592" s="77">
        <f t="shared" si="209"/>
        <v>30</v>
      </c>
      <c r="AD1592" s="77">
        <f>IFERROR(INDEX([1]怪物表!$J:$J,MATCH(G1592,[1]怪物表!$A:$A,0),1),0)*AE1592</f>
        <v>60</v>
      </c>
      <c r="AE1592" s="77">
        <f t="shared" si="210"/>
        <v>60</v>
      </c>
    </row>
    <row r="1593" spans="1:31" x14ac:dyDescent="0.45">
      <c r="A1593" s="4"/>
      <c r="B1593" s="7">
        <v>3994069</v>
      </c>
      <c r="C1593" s="6" t="s">
        <v>349</v>
      </c>
      <c r="D1593" s="4" t="s">
        <v>137</v>
      </c>
      <c r="E1593" s="7">
        <v>60</v>
      </c>
      <c r="F1593" s="4" t="s">
        <v>202</v>
      </c>
      <c r="G1593" s="4">
        <f>IF(I1593="",SUMIFS([1]怪物表!$A:$A,[1]怪物表!$B:$B,C1593,[1]怪物表!$C:$C,D1593),"")</f>
        <v>1399407</v>
      </c>
      <c r="H1593" s="8" t="str">
        <f>IF(G1593="","",INDEX([1]怪物表!$C:$C,MATCH(G1593,[1]怪物表!$A:$A,0)))</f>
        <v>鳄鱼</v>
      </c>
      <c r="I1593" s="4"/>
      <c r="J1593" s="4" t="str">
        <f>IF(I1593="","",INDEX([1]怪物阵型表!$B:$B,MATCH(I1593,[1]怪物阵型表!$A:$A,0)))</f>
        <v/>
      </c>
      <c r="K1593" s="4"/>
      <c r="L1593" s="4"/>
      <c r="M1593" s="4"/>
      <c r="N1593" s="4"/>
      <c r="O1593" s="4" t="str">
        <f>IF(N1593="","",INDEX([2]物品表!$B:$B,MATCH(N1593,[2]物品表!$A:$A,0)))</f>
        <v/>
      </c>
      <c r="P1593" s="4"/>
      <c r="Q1593" s="7" t="s">
        <v>31</v>
      </c>
      <c r="R1593" s="7" t="s">
        <v>29</v>
      </c>
      <c r="S1593" s="9">
        <f>INDEX('#怪物刷新配置索引'!$E:$E,MATCH(E1593&amp;"-"&amp;F1593,'#怪物刷新配置索引'!$D:$D,0),1)</f>
        <v>4</v>
      </c>
      <c r="T1593" s="4"/>
      <c r="U1593" s="9">
        <f>INDEX('#怪物刷新配置索引'!$F:$F,MATCH(E1593&amp;"-"&amp;F1593,'#怪物刷新配置索引'!$D:$D,0),1)</f>
        <v>2</v>
      </c>
      <c r="V1593" s="4" t="str">
        <f t="shared" si="213"/>
        <v/>
      </c>
      <c r="W1593" s="4"/>
      <c r="X1593" s="4"/>
      <c r="Y1593" s="4"/>
      <c r="Z1593" s="28"/>
      <c r="AA1593" s="77">
        <f>COUNTIF([3]经验升级表!$C:$C,"&lt;="&amp;SUMIFS($AB$4:AB1593,$C$4:C1593,C1593))</f>
        <v>0</v>
      </c>
      <c r="AB1593" s="77">
        <f>IFERROR(INDEX([1]怪物表!$U:$U,MATCH(G1593,[1]怪物表!$A:$A,0),1)*S1593/U1593,0)*AC1593</f>
        <v>0</v>
      </c>
      <c r="AC1593" s="77">
        <f t="shared" si="209"/>
        <v>30</v>
      </c>
      <c r="AD1593" s="77">
        <f>IFERROR(INDEX([1]怪物表!$J:$J,MATCH(G1593,[1]怪物表!$A:$A,0),1),0)*AE1593</f>
        <v>60</v>
      </c>
      <c r="AE1593" s="77">
        <f t="shared" si="210"/>
        <v>60</v>
      </c>
    </row>
    <row r="1594" spans="1:31" x14ac:dyDescent="0.45">
      <c r="A1594" s="4"/>
      <c r="B1594" s="7">
        <v>3994070</v>
      </c>
      <c r="C1594" s="6" t="s">
        <v>349</v>
      </c>
      <c r="D1594" s="4" t="s">
        <v>123</v>
      </c>
      <c r="E1594" s="4">
        <v>20</v>
      </c>
      <c r="F1594" s="4" t="s">
        <v>202</v>
      </c>
      <c r="G1594" s="4">
        <f>IF(I1594="",SUMIFS([1]怪物表!$A:$A,[1]怪物表!$B:$B,C1594,[1]怪物表!$C:$C,D1594),"")</f>
        <v>1399405</v>
      </c>
      <c r="H1594" s="8" t="str">
        <f>IF(G1594="","",INDEX([1]怪物表!$C:$C,MATCH(G1594,[1]怪物表!$A:$A,0)))</f>
        <v>弓兵1</v>
      </c>
      <c r="I1594" s="4"/>
      <c r="J1594" s="4" t="str">
        <f>IF(I1594="","",INDEX([1]怪物阵型表!$B:$B,MATCH(I1594,[1]怪物阵型表!$A:$A,0)))</f>
        <v/>
      </c>
      <c r="K1594" s="4"/>
      <c r="L1594" s="4"/>
      <c r="M1594" s="4"/>
      <c r="N1594" s="4"/>
      <c r="O1594" s="4" t="str">
        <f>IF(N1594="","",INDEX([2]物品表!$B:$B,MATCH(N1594,[2]物品表!$A:$A,0)))</f>
        <v/>
      </c>
      <c r="P1594" s="4"/>
      <c r="Q1594" s="7" t="s">
        <v>31</v>
      </c>
      <c r="R1594" s="7" t="s">
        <v>29</v>
      </c>
      <c r="S1594" s="9">
        <f>INDEX('#怪物刷新配置索引'!$E:$E,MATCH(E1594&amp;"-"&amp;F1594,'#怪物刷新配置索引'!$D:$D,0),1)</f>
        <v>4</v>
      </c>
      <c r="T1594" s="4"/>
      <c r="U1594" s="9">
        <f>INDEX('#怪物刷新配置索引'!$F:$F,MATCH(E1594&amp;"-"&amp;F1594,'#怪物刷新配置索引'!$D:$D,0),1)</f>
        <v>6</v>
      </c>
      <c r="V1594" s="4" t="str">
        <f t="shared" si="213"/>
        <v/>
      </c>
      <c r="W1594" s="4"/>
      <c r="X1594" s="4"/>
      <c r="Y1594" s="4"/>
      <c r="Z1594" s="28"/>
      <c r="AA1594" s="77">
        <f>COUNTIF([3]经验升级表!$C:$C,"&lt;="&amp;SUMIFS($AB$4:AB1594,$C$4:C1594,C1594))</f>
        <v>0</v>
      </c>
      <c r="AB1594" s="77">
        <f>IFERROR(INDEX([1]怪物表!$U:$U,MATCH(G1594,[1]怪物表!$A:$A,0),1)*S1594/U1594,0)*AC1594</f>
        <v>0</v>
      </c>
      <c r="AC1594" s="77">
        <f t="shared" si="209"/>
        <v>30</v>
      </c>
      <c r="AD1594" s="77">
        <f>IFERROR(INDEX([1]怪物表!$J:$J,MATCH(G1594,[1]怪物表!$A:$A,0),1),0)*AE1594</f>
        <v>20</v>
      </c>
      <c r="AE1594" s="77">
        <f t="shared" si="210"/>
        <v>20</v>
      </c>
    </row>
    <row r="1595" spans="1:31" x14ac:dyDescent="0.45">
      <c r="A1595" s="4"/>
      <c r="B1595" s="7">
        <v>3994071</v>
      </c>
      <c r="C1595" s="6" t="s">
        <v>349</v>
      </c>
      <c r="D1595" s="4" t="s">
        <v>122</v>
      </c>
      <c r="E1595" s="4">
        <v>20</v>
      </c>
      <c r="F1595" s="4" t="s">
        <v>203</v>
      </c>
      <c r="G1595" s="4">
        <f>SUMIFS([1]怪物表!$A:$A,[1]怪物表!$B:$B,C1595,[1]怪物表!$C:$C,D1595)</f>
        <v>1399402</v>
      </c>
      <c r="H1595" s="8" t="str">
        <f>IF(G1595="","",INDEX([1]怪物表!$C:$C,MATCH(G1595,[1]怪物表!$A:$A,0)))</f>
        <v>小狼</v>
      </c>
      <c r="I1595" s="4"/>
      <c r="J1595" s="4" t="str">
        <f>IF(I1595="","",INDEX([1]怪物阵型表!$B:$B,MATCH(I1595,[1]怪物阵型表!$A:$A,0)))</f>
        <v/>
      </c>
      <c r="K1595" s="4"/>
      <c r="L1595" s="4"/>
      <c r="M1595" s="4"/>
      <c r="N1595" s="4"/>
      <c r="O1595" s="4" t="str">
        <f>IF(N1595="","",INDEX([2]物品表!$B:$B,MATCH(N1595,[2]物品表!$A:$A,0)))</f>
        <v/>
      </c>
      <c r="P1595" s="4"/>
      <c r="Q1595" s="7" t="s">
        <v>31</v>
      </c>
      <c r="R1595" s="7" t="s">
        <v>29</v>
      </c>
      <c r="S1595" s="9">
        <f>INDEX('#怪物刷新配置索引'!$E:$E,MATCH(E1595&amp;"-"&amp;F1595,'#怪物刷新配置索引'!$D:$D,0),1)</f>
        <v>4</v>
      </c>
      <c r="T1595" s="4"/>
      <c r="U1595" s="9">
        <f>INDEX('#怪物刷新配置索引'!$F:$F,MATCH(E1595&amp;"-"&amp;F1595,'#怪物刷新配置索引'!$D:$D,0),1)</f>
        <v>6</v>
      </c>
      <c r="V1595" s="4" t="str">
        <f t="shared" si="213"/>
        <v/>
      </c>
      <c r="W1595" s="4"/>
      <c r="X1595" s="4"/>
      <c r="Y1595" s="4"/>
      <c r="Z1595" s="28"/>
      <c r="AA1595" s="77">
        <f>COUNTIF([3]经验升级表!$C:$C,"&lt;="&amp;SUMIFS($AB$4:AB1595,$C$4:C1595,C1595))</f>
        <v>0</v>
      </c>
      <c r="AB1595" s="77">
        <f>IFERROR(INDEX([1]怪物表!$U:$U,MATCH(G1595,[1]怪物表!$A:$A,0),1)*S1595/U1595,0)*AC1595</f>
        <v>0</v>
      </c>
      <c r="AC1595" s="77">
        <f t="shared" si="209"/>
        <v>30</v>
      </c>
      <c r="AD1595" s="77">
        <f>IFERROR(INDEX([1]怪物表!$J:$J,MATCH(G1595,[1]怪物表!$A:$A,0),1),0)*AE1595</f>
        <v>20</v>
      </c>
      <c r="AE1595" s="77">
        <f t="shared" si="210"/>
        <v>20</v>
      </c>
    </row>
    <row r="1596" spans="1:31" x14ac:dyDescent="0.45">
      <c r="A1596" s="4"/>
      <c r="B1596" s="7">
        <v>3994072</v>
      </c>
      <c r="C1596" s="6" t="s">
        <v>349</v>
      </c>
      <c r="D1596" s="4" t="s">
        <v>122</v>
      </c>
      <c r="E1596" s="4">
        <v>20</v>
      </c>
      <c r="F1596" s="4" t="s">
        <v>203</v>
      </c>
      <c r="G1596" s="4">
        <f>SUMIFS([1]怪物表!$A:$A,[1]怪物表!$B:$B,C1596,[1]怪物表!$C:$C,D1596)</f>
        <v>1399402</v>
      </c>
      <c r="H1596" s="8" t="str">
        <f>IF(G1596="","",INDEX([1]怪物表!$C:$C,MATCH(G1596,[1]怪物表!$A:$A,0)))</f>
        <v>小狼</v>
      </c>
      <c r="I1596" s="4"/>
      <c r="J1596" s="4" t="str">
        <f>IF(I1596="","",INDEX([1]怪物阵型表!$B:$B,MATCH(I1596,[1]怪物阵型表!$A:$A,0)))</f>
        <v/>
      </c>
      <c r="K1596" s="4"/>
      <c r="L1596" s="4"/>
      <c r="M1596" s="4"/>
      <c r="N1596" s="4"/>
      <c r="O1596" s="4" t="str">
        <f>IF(N1596="","",INDEX([2]物品表!$B:$B,MATCH(N1596,[2]物品表!$A:$A,0)))</f>
        <v/>
      </c>
      <c r="P1596" s="4"/>
      <c r="Q1596" s="7" t="s">
        <v>31</v>
      </c>
      <c r="R1596" s="7" t="s">
        <v>29</v>
      </c>
      <c r="S1596" s="9">
        <f>INDEX('#怪物刷新配置索引'!$E:$E,MATCH(E1596&amp;"-"&amp;F1596,'#怪物刷新配置索引'!$D:$D,0),1)</f>
        <v>4</v>
      </c>
      <c r="T1596" s="4"/>
      <c r="U1596" s="9">
        <f>INDEX('#怪物刷新配置索引'!$F:$F,MATCH(E1596&amp;"-"&amp;F1596,'#怪物刷新配置索引'!$D:$D,0),1)</f>
        <v>6</v>
      </c>
      <c r="V1596" s="4" t="str">
        <f t="shared" si="213"/>
        <v/>
      </c>
      <c r="W1596" s="4"/>
      <c r="X1596" s="4"/>
      <c r="Y1596" s="4"/>
      <c r="Z1596" s="28"/>
      <c r="AA1596" s="77">
        <f>COUNTIF([3]经验升级表!$C:$C,"&lt;="&amp;SUMIFS($AB$4:AB1596,$C$4:C1596,C1596))</f>
        <v>0</v>
      </c>
      <c r="AB1596" s="77">
        <f>IFERROR(INDEX([1]怪物表!$U:$U,MATCH(G1596,[1]怪物表!$A:$A,0),1)*S1596/U1596,0)*AC1596</f>
        <v>0</v>
      </c>
      <c r="AC1596" s="77">
        <f t="shared" si="209"/>
        <v>30</v>
      </c>
      <c r="AD1596" s="77">
        <f>IFERROR(INDEX([1]怪物表!$J:$J,MATCH(G1596,[1]怪物表!$A:$A,0),1),0)*AE1596</f>
        <v>20</v>
      </c>
      <c r="AE1596" s="77">
        <f t="shared" si="210"/>
        <v>20</v>
      </c>
    </row>
    <row r="1597" spans="1:31" s="47" customFormat="1" x14ac:dyDescent="0.45">
      <c r="A1597" s="81"/>
      <c r="B1597" s="82">
        <v>3994073</v>
      </c>
      <c r="C1597" s="83" t="s">
        <v>349</v>
      </c>
      <c r="D1597" s="81" t="s">
        <v>132</v>
      </c>
      <c r="E1597" s="82"/>
      <c r="F1597" s="81">
        <v>480</v>
      </c>
      <c r="G1597" s="81">
        <f>IF(I1597="",SUMIFS([1]怪物表!$A:$A,[1]怪物表!$B:$B,C1597,[1]怪物表!$C:$C,D1597),"")</f>
        <v>1399412</v>
      </c>
      <c r="H1597" s="84" t="str">
        <f>IF(G1597="","",INDEX([1]怪物表!$C:$C,MATCH(G1597,[1]怪物表!$A:$A,0)))</f>
        <v>荒漠法师</v>
      </c>
      <c r="I1597" s="81" t="s">
        <v>54</v>
      </c>
      <c r="J1597" s="81" t="str">
        <f>IF(I1597="","",INDEX([1]怪物阵型表!$B:$B,MATCH(I1597,[1]怪物阵型表!$A:$A,0)))</f>
        <v/>
      </c>
      <c r="K1597" s="81"/>
      <c r="L1597" s="81"/>
      <c r="M1597" s="81"/>
      <c r="N1597" s="81"/>
      <c r="O1597" s="81" t="str">
        <f>IF(N1597="","",INDEX([2]物品表!$B:$B,MATCH(N1597,[2]物品表!$A:$A,0)))</f>
        <v/>
      </c>
      <c r="P1597" s="81"/>
      <c r="Q1597" s="82" t="s">
        <v>120</v>
      </c>
      <c r="R1597" s="82" t="s">
        <v>29</v>
      </c>
      <c r="S1597" s="85">
        <v>1</v>
      </c>
      <c r="T1597" s="81"/>
      <c r="U1597" s="85">
        <v>0</v>
      </c>
      <c r="V1597" s="81" t="str">
        <f>IF(W1597=1,"TID_Survivor_Notice_Occur_2",IF(W1597=2,"TID_Survivor_Notice_Occur_1",""))</f>
        <v>TID_Survivor_Notice_Occur_1</v>
      </c>
      <c r="W1597" s="81">
        <v>2</v>
      </c>
      <c r="X1597" s="81"/>
      <c r="Y1597" s="81"/>
      <c r="Z1597" s="86"/>
      <c r="AA1597" s="86">
        <f>COUNTIF([3]经验升级表!$C:$C,"&lt;="&amp;SUMIFS($AB$4:AB1597,$C$4:C1597,C1597))</f>
        <v>0</v>
      </c>
      <c r="AB1597" s="86">
        <f>IFERROR(INDEX([1]怪物表!$U:$U,MATCH(G1597,[1]怪物表!$A:$A,0),1)*S1597/U1597,0)*AC1597</f>
        <v>0</v>
      </c>
      <c r="AC1597" s="86">
        <f t="shared" si="209"/>
        <v>1</v>
      </c>
      <c r="AD1597" s="86">
        <f>IFERROR(INDEX([1]怪物表!$J:$J,MATCH(G1597,[1]怪物表!$A:$A,0),1),0)*AE1597</f>
        <v>0</v>
      </c>
      <c r="AE1597" s="86">
        <f t="shared" si="210"/>
        <v>0</v>
      </c>
    </row>
    <row r="1598" spans="1:31" x14ac:dyDescent="0.45">
      <c r="A1598" s="4"/>
      <c r="B1598" s="7">
        <v>3994074</v>
      </c>
      <c r="C1598" s="6" t="s">
        <v>349</v>
      </c>
      <c r="D1598" s="4" t="s">
        <v>137</v>
      </c>
      <c r="E1598" s="4">
        <v>20</v>
      </c>
      <c r="F1598" s="4" t="s">
        <v>193</v>
      </c>
      <c r="G1598" s="4">
        <f>SUMIFS([1]怪物表!$A:$A,[1]怪物表!$B:$B,C1598,[1]怪物表!$C:$C,D1598)</f>
        <v>1399407</v>
      </c>
      <c r="H1598" s="8" t="str">
        <f>IF(G1598="","",INDEX([1]怪物表!$C:$C,MATCH(G1598,[1]怪物表!$A:$A,0)))</f>
        <v>鳄鱼</v>
      </c>
      <c r="I1598" s="4"/>
      <c r="J1598" s="4" t="str">
        <f>IF(I1598="","",INDEX([1]怪物阵型表!$B:$B,MATCH(I1598,[1]怪物阵型表!$A:$A,0)))</f>
        <v/>
      </c>
      <c r="K1598" s="4"/>
      <c r="L1598" s="4"/>
      <c r="M1598" s="4"/>
      <c r="N1598" s="4"/>
      <c r="O1598" s="4" t="str">
        <f>IF(N1598="","",INDEX([2]物品表!$B:$B,MATCH(N1598,[2]物品表!$A:$A,0)))</f>
        <v/>
      </c>
      <c r="P1598" s="4"/>
      <c r="Q1598" s="7" t="s">
        <v>31</v>
      </c>
      <c r="R1598" s="7" t="s">
        <v>29</v>
      </c>
      <c r="S1598" s="9">
        <f>INDEX('#怪物刷新配置索引'!$E:$E,MATCH(E1598&amp;"-"&amp;F1598,'#怪物刷新配置索引'!$D:$D,0),1)</f>
        <v>4</v>
      </c>
      <c r="T1598" s="4"/>
      <c r="U1598" s="9">
        <f>INDEX('#怪物刷新配置索引'!$F:$F,MATCH(E1598&amp;"-"&amp;F1598,'#怪物刷新配置索引'!$D:$D,0),1)</f>
        <v>6</v>
      </c>
      <c r="V1598" s="4" t="str">
        <f t="shared" ref="V1598:V1610" si="216">IF(W1598=1,"TID_Survivor_Notice_Occur_2",IF(W1598=2,"TID_Survivor_Notice_Occur_1",""))</f>
        <v/>
      </c>
      <c r="W1598" s="4"/>
      <c r="X1598" s="7"/>
      <c r="Y1598" s="4"/>
      <c r="Z1598" s="28"/>
      <c r="AA1598" s="77">
        <f>COUNTIF([3]经验升级表!$C:$C,"&lt;="&amp;SUMIFS($AB$4:AB1598,$C$4:C1598,C1598))</f>
        <v>0</v>
      </c>
      <c r="AB1598" s="77">
        <f>IFERROR(INDEX([1]怪物表!$U:$U,MATCH(G1598,[1]怪物表!$A:$A,0),1)*S1598/U1598,0)*AC1598</f>
        <v>0</v>
      </c>
      <c r="AC1598" s="77">
        <f t="shared" si="209"/>
        <v>30</v>
      </c>
      <c r="AD1598" s="77">
        <f>IFERROR(INDEX([1]怪物表!$J:$J,MATCH(G1598,[1]怪物表!$A:$A,0),1),0)*AE1598</f>
        <v>20</v>
      </c>
      <c r="AE1598" s="77">
        <f t="shared" si="210"/>
        <v>20</v>
      </c>
    </row>
    <row r="1599" spans="1:31" x14ac:dyDescent="0.45">
      <c r="A1599" s="4"/>
      <c r="B1599" s="7">
        <v>3994075</v>
      </c>
      <c r="C1599" s="6" t="s">
        <v>349</v>
      </c>
      <c r="D1599" s="4" t="s">
        <v>137</v>
      </c>
      <c r="E1599" s="4">
        <v>20</v>
      </c>
      <c r="F1599" s="4" t="s">
        <v>193</v>
      </c>
      <c r="G1599" s="4">
        <f>SUMIFS([1]怪物表!$A:$A,[1]怪物表!$B:$B,C1599,[1]怪物表!$C:$C,D1599)</f>
        <v>1399407</v>
      </c>
      <c r="H1599" s="8" t="str">
        <f>IF(G1599="","",INDEX([1]怪物表!$C:$C,MATCH(G1599,[1]怪物表!$A:$A,0)))</f>
        <v>鳄鱼</v>
      </c>
      <c r="I1599" s="4"/>
      <c r="J1599" s="4" t="str">
        <f>IF(I1599="","",INDEX([1]怪物阵型表!$B:$B,MATCH(I1599,[1]怪物阵型表!$A:$A,0)))</f>
        <v/>
      </c>
      <c r="K1599" s="4"/>
      <c r="L1599" s="4"/>
      <c r="M1599" s="4"/>
      <c r="N1599" s="4"/>
      <c r="O1599" s="4" t="str">
        <f>IF(N1599="","",INDEX([2]物品表!$B:$B,MATCH(N1599,[2]物品表!$A:$A,0)))</f>
        <v/>
      </c>
      <c r="P1599" s="4"/>
      <c r="Q1599" s="7" t="s">
        <v>31</v>
      </c>
      <c r="R1599" s="7" t="s">
        <v>29</v>
      </c>
      <c r="S1599" s="9">
        <f>INDEX('#怪物刷新配置索引'!$E:$E,MATCH(E1599&amp;"-"&amp;F1599,'#怪物刷新配置索引'!$D:$D,0),1)</f>
        <v>4</v>
      </c>
      <c r="T1599" s="4"/>
      <c r="U1599" s="9">
        <f>INDEX('#怪物刷新配置索引'!$F:$F,MATCH(E1599&amp;"-"&amp;F1599,'#怪物刷新配置索引'!$D:$D,0),1)</f>
        <v>6</v>
      </c>
      <c r="V1599" s="7" t="str">
        <f t="shared" si="216"/>
        <v/>
      </c>
      <c r="W1599" s="4"/>
      <c r="X1599" s="4"/>
      <c r="Y1599" s="4"/>
      <c r="Z1599" s="28"/>
      <c r="AA1599" s="77">
        <f>COUNTIF([3]经验升级表!$C:$C,"&lt;="&amp;SUMIFS($AB$4:AB1599,$C$4:C1599,C1599))</f>
        <v>0</v>
      </c>
      <c r="AB1599" s="77">
        <f>IFERROR(INDEX([1]怪物表!$U:$U,MATCH(G1599,[1]怪物表!$A:$A,0),1)*S1599/U1599,0)*AC1599</f>
        <v>0</v>
      </c>
      <c r="AC1599" s="77">
        <f t="shared" si="209"/>
        <v>30</v>
      </c>
      <c r="AD1599" s="77">
        <f>IFERROR(INDEX([1]怪物表!$J:$J,MATCH(G1599,[1]怪物表!$A:$A,0),1),0)*AE1599</f>
        <v>20</v>
      </c>
      <c r="AE1599" s="77">
        <f t="shared" si="210"/>
        <v>20</v>
      </c>
    </row>
    <row r="1600" spans="1:31" x14ac:dyDescent="0.45">
      <c r="A1600" s="4"/>
      <c r="B1600" s="7">
        <v>3994076</v>
      </c>
      <c r="C1600" s="6" t="s">
        <v>349</v>
      </c>
      <c r="D1600" s="4" t="s">
        <v>137</v>
      </c>
      <c r="E1600" s="4">
        <v>20</v>
      </c>
      <c r="F1600" s="4" t="s">
        <v>193</v>
      </c>
      <c r="G1600" s="4">
        <f>SUMIFS([1]怪物表!$A:$A,[1]怪物表!$B:$B,C1600,[1]怪物表!$C:$C,D1600)</f>
        <v>1399407</v>
      </c>
      <c r="H1600" s="8" t="str">
        <f>IF(G1600="","",INDEX([1]怪物表!$C:$C,MATCH(G1600,[1]怪物表!$A:$A,0)))</f>
        <v>鳄鱼</v>
      </c>
      <c r="I1600" s="4"/>
      <c r="J1600" s="4" t="str">
        <f>IF(I1600="","",INDEX([1]怪物阵型表!$B:$B,MATCH(I1600,[1]怪物阵型表!$A:$A,0)))</f>
        <v/>
      </c>
      <c r="K1600" s="4"/>
      <c r="L1600" s="4"/>
      <c r="M1600" s="4"/>
      <c r="N1600" s="4"/>
      <c r="O1600" s="4" t="str">
        <f>IF(N1600="","",INDEX([2]物品表!$B:$B,MATCH(N1600,[2]物品表!$A:$A,0)))</f>
        <v/>
      </c>
      <c r="P1600" s="4"/>
      <c r="Q1600" s="7" t="s">
        <v>31</v>
      </c>
      <c r="R1600" s="7" t="s">
        <v>29</v>
      </c>
      <c r="S1600" s="9">
        <f>INDEX('#怪物刷新配置索引'!$E:$E,MATCH(E1600&amp;"-"&amp;F1600,'#怪物刷新配置索引'!$D:$D,0),1)</f>
        <v>4</v>
      </c>
      <c r="T1600" s="4"/>
      <c r="U1600" s="9">
        <f>INDEX('#怪物刷新配置索引'!$F:$F,MATCH(E1600&amp;"-"&amp;F1600,'#怪物刷新配置索引'!$D:$D,0),1)</f>
        <v>6</v>
      </c>
      <c r="V1600" s="4" t="str">
        <f t="shared" si="216"/>
        <v/>
      </c>
      <c r="W1600" s="4"/>
      <c r="X1600" s="7"/>
      <c r="Y1600" s="7"/>
      <c r="Z1600" s="28"/>
      <c r="AA1600" s="77">
        <f>COUNTIF([3]经验升级表!$C:$C,"&lt;="&amp;SUMIFS($AB$4:AB1600,$C$4:C1600,C1600))</f>
        <v>0</v>
      </c>
      <c r="AB1600" s="77">
        <f>IFERROR(INDEX([1]怪物表!$U:$U,MATCH(G1600,[1]怪物表!$A:$A,0),1)*S1600/U1600,0)*AC1600</f>
        <v>0</v>
      </c>
      <c r="AC1600" s="77">
        <f t="shared" si="209"/>
        <v>30</v>
      </c>
      <c r="AD1600" s="77">
        <f>IFERROR(INDEX([1]怪物表!$J:$J,MATCH(G1600,[1]怪物表!$A:$A,0),1),0)*AE1600</f>
        <v>20</v>
      </c>
      <c r="AE1600" s="77">
        <f t="shared" si="210"/>
        <v>20</v>
      </c>
    </row>
    <row r="1601" spans="1:31" x14ac:dyDescent="0.45">
      <c r="A1601" s="4"/>
      <c r="B1601" s="7">
        <v>3994077</v>
      </c>
      <c r="C1601" s="6" t="s">
        <v>349</v>
      </c>
      <c r="D1601" s="4" t="s">
        <v>137</v>
      </c>
      <c r="E1601" s="4">
        <v>20</v>
      </c>
      <c r="F1601" s="4" t="s">
        <v>193</v>
      </c>
      <c r="G1601" s="4">
        <f>SUMIFS([1]怪物表!$A:$A,[1]怪物表!$B:$B,C1601,[1]怪物表!$C:$C,D1601)</f>
        <v>1399407</v>
      </c>
      <c r="H1601" s="8" t="str">
        <f>IF(G1601="","",INDEX([1]怪物表!$C:$C,MATCH(G1601,[1]怪物表!$A:$A,0)))</f>
        <v>鳄鱼</v>
      </c>
      <c r="I1601" s="4"/>
      <c r="J1601" s="4" t="str">
        <f>IF(I1601="","",INDEX([1]怪物阵型表!$B:$B,MATCH(I1601,[1]怪物阵型表!$A:$A,0)))</f>
        <v/>
      </c>
      <c r="K1601" s="4"/>
      <c r="L1601" s="4"/>
      <c r="M1601" s="4"/>
      <c r="N1601" s="4"/>
      <c r="O1601" s="4" t="str">
        <f>IF(N1601="","",INDEX([2]物品表!$B:$B,MATCH(N1601,[2]物品表!$A:$A,0)))</f>
        <v/>
      </c>
      <c r="P1601" s="4"/>
      <c r="Q1601" s="7" t="s">
        <v>31</v>
      </c>
      <c r="R1601" s="7" t="s">
        <v>29</v>
      </c>
      <c r="S1601" s="9">
        <f>INDEX('#怪物刷新配置索引'!$E:$E,MATCH(E1601&amp;"-"&amp;F1601,'#怪物刷新配置索引'!$D:$D,0),1)</f>
        <v>4</v>
      </c>
      <c r="T1601" s="4"/>
      <c r="U1601" s="9">
        <f>INDEX('#怪物刷新配置索引'!$F:$F,MATCH(E1601&amp;"-"&amp;F1601,'#怪物刷新配置索引'!$D:$D,0),1)</f>
        <v>6</v>
      </c>
      <c r="V1601" s="4" t="str">
        <f t="shared" si="216"/>
        <v/>
      </c>
      <c r="W1601" s="4"/>
      <c r="X1601" s="7"/>
      <c r="Y1601" s="7"/>
      <c r="Z1601" s="28"/>
      <c r="AA1601" s="77">
        <f>COUNTIF([3]经验升级表!$C:$C,"&lt;="&amp;SUMIFS($AB$4:AB1601,$C$4:C1601,C1601))</f>
        <v>0</v>
      </c>
      <c r="AB1601" s="77">
        <f>IFERROR(INDEX([1]怪物表!$U:$U,MATCH(G1601,[1]怪物表!$A:$A,0),1)*S1601/U1601,0)*AC1601</f>
        <v>0</v>
      </c>
      <c r="AC1601" s="77">
        <f t="shared" si="209"/>
        <v>30</v>
      </c>
      <c r="AD1601" s="77">
        <f>IFERROR(INDEX([1]怪物表!$J:$J,MATCH(G1601,[1]怪物表!$A:$A,0),1),0)*AE1601</f>
        <v>20</v>
      </c>
      <c r="AE1601" s="77">
        <f t="shared" si="210"/>
        <v>20</v>
      </c>
    </row>
    <row r="1602" spans="1:31" x14ac:dyDescent="0.45">
      <c r="A1602" s="4"/>
      <c r="B1602" s="7">
        <v>3994078</v>
      </c>
      <c r="C1602" s="6" t="s">
        <v>349</v>
      </c>
      <c r="D1602" s="4" t="s">
        <v>123</v>
      </c>
      <c r="E1602" s="4">
        <v>20</v>
      </c>
      <c r="F1602" s="4" t="s">
        <v>193</v>
      </c>
      <c r="G1602" s="4">
        <f>SUMIFS([1]怪物表!$A:$A,[1]怪物表!$B:$B,C1602,[1]怪物表!$C:$C,D1602)</f>
        <v>1399405</v>
      </c>
      <c r="H1602" s="8" t="str">
        <f>IF(G1602="","",INDEX([1]怪物表!$C:$C,MATCH(G1602,[1]怪物表!$A:$A,0)))</f>
        <v>弓兵1</v>
      </c>
      <c r="I1602" s="4"/>
      <c r="J1602" s="4" t="str">
        <f>IF(I1602="","",INDEX([1]怪物阵型表!$B:$B,MATCH(I1602,[1]怪物阵型表!$A:$A,0)))</f>
        <v/>
      </c>
      <c r="K1602" s="4"/>
      <c r="L1602" s="4"/>
      <c r="M1602" s="4"/>
      <c r="N1602" s="4"/>
      <c r="O1602" s="4" t="str">
        <f>IF(N1602="","",INDEX([2]物品表!$B:$B,MATCH(N1602,[2]物品表!$A:$A,0)))</f>
        <v/>
      </c>
      <c r="P1602" s="4"/>
      <c r="Q1602" s="7" t="s">
        <v>31</v>
      </c>
      <c r="R1602" s="7" t="s">
        <v>29</v>
      </c>
      <c r="S1602" s="9">
        <f>INDEX('#怪物刷新配置索引'!$E:$E,MATCH(E1602&amp;"-"&amp;F1602,'#怪物刷新配置索引'!$D:$D,0),1)</f>
        <v>4</v>
      </c>
      <c r="T1602" s="4"/>
      <c r="U1602" s="9">
        <f>INDEX('#怪物刷新配置索引'!$F:$F,MATCH(E1602&amp;"-"&amp;F1602,'#怪物刷新配置索引'!$D:$D,0),1)</f>
        <v>6</v>
      </c>
      <c r="V1602" s="4" t="str">
        <f t="shared" si="216"/>
        <v/>
      </c>
      <c r="W1602" s="4"/>
      <c r="X1602" s="4"/>
      <c r="Y1602" s="4"/>
      <c r="Z1602" s="28"/>
      <c r="AA1602" s="77">
        <f>COUNTIF([3]经验升级表!$C:$C,"&lt;="&amp;SUMIFS($AB$4:AB1602,$C$4:C1602,C1602))</f>
        <v>0</v>
      </c>
      <c r="AB1602" s="77">
        <f>IFERROR(INDEX([1]怪物表!$U:$U,MATCH(G1602,[1]怪物表!$A:$A,0),1)*S1602/U1602,0)*AC1602</f>
        <v>0</v>
      </c>
      <c r="AC1602" s="77">
        <f t="shared" si="209"/>
        <v>30</v>
      </c>
      <c r="AD1602" s="77">
        <f>IFERROR(INDEX([1]怪物表!$J:$J,MATCH(G1602,[1]怪物表!$A:$A,0),1),0)*AE1602</f>
        <v>20</v>
      </c>
      <c r="AE1602" s="77">
        <f t="shared" si="210"/>
        <v>20</v>
      </c>
    </row>
    <row r="1603" spans="1:31" x14ac:dyDescent="0.45">
      <c r="A1603" s="4"/>
      <c r="B1603" s="7">
        <v>3994079</v>
      </c>
      <c r="C1603" s="6" t="s">
        <v>349</v>
      </c>
      <c r="D1603" s="4"/>
      <c r="E1603" s="7"/>
      <c r="F1603" s="4">
        <v>510</v>
      </c>
      <c r="G1603" s="4" t="str">
        <f>IF(I1603="",SUMIFS([1]怪物表!$A:$A,[1]怪物表!$B:$B,C1603,[1]怪物表!$C:$C,D1603),"")</f>
        <v/>
      </c>
      <c r="H1603" s="8" t="str">
        <f>IF(G1603="","",INDEX([1]怪物表!$C:$C,MATCH(G1603,[1]怪物表!$A:$A,0)))</f>
        <v/>
      </c>
      <c r="I1603" s="4">
        <v>399401</v>
      </c>
      <c r="J1603" s="4" t="str">
        <f>IF(I1603="","",INDEX([1]怪物阵型表!$B:$B,MATCH(I1603,[1]怪物阵型表!$A:$A,0)))</f>
        <v>直线防御阵型</v>
      </c>
      <c r="K1603" s="4"/>
      <c r="L1603" s="4"/>
      <c r="M1603" s="4"/>
      <c r="N1603" s="4"/>
      <c r="O1603" s="4" t="str">
        <f>IF(N1603="","",INDEX([2]物品表!$B:$B,MATCH(N1603,[2]物品表!$A:$A,0)))</f>
        <v/>
      </c>
      <c r="P1603" s="4"/>
      <c r="Q1603" s="7" t="s">
        <v>109</v>
      </c>
      <c r="R1603" s="7" t="s">
        <v>29</v>
      </c>
      <c r="S1603" s="9">
        <v>1</v>
      </c>
      <c r="T1603" s="4"/>
      <c r="U1603" s="9">
        <v>0</v>
      </c>
      <c r="V1603" s="4" t="str">
        <f t="shared" si="216"/>
        <v>TID_Survivor_Notice_Occur_2</v>
      </c>
      <c r="W1603" s="4">
        <v>1</v>
      </c>
      <c r="X1603" s="4"/>
      <c r="Y1603" s="4"/>
      <c r="Z1603" s="28"/>
      <c r="AA1603" s="77">
        <f>COUNTIF([3]经验升级表!$C:$C,"&lt;="&amp;SUMIFS($AB$4:AB1603,$C$4:C1603,C1603))</f>
        <v>0</v>
      </c>
      <c r="AB1603" s="77">
        <f>IFERROR(INDEX([1]怪物表!$U:$U,MATCH(G1603,[1]怪物表!$A:$A,0),1)*S1603/U1603,0)*AC1603</f>
        <v>0</v>
      </c>
      <c r="AC1603" s="77">
        <f t="shared" si="209"/>
        <v>1</v>
      </c>
      <c r="AD1603" s="77">
        <f>IFERROR(INDEX([1]怪物表!$J:$J,MATCH(G1603,[1]怪物表!$A:$A,0),1),0)*AE1603</f>
        <v>0</v>
      </c>
      <c r="AE1603" s="77">
        <f t="shared" si="210"/>
        <v>0</v>
      </c>
    </row>
    <row r="1604" spans="1:31" x14ac:dyDescent="0.45">
      <c r="A1604" s="4"/>
      <c r="B1604" s="7">
        <v>3994080</v>
      </c>
      <c r="C1604" s="6" t="s">
        <v>349</v>
      </c>
      <c r="D1604" s="4"/>
      <c r="E1604" s="7"/>
      <c r="F1604" s="4">
        <v>510</v>
      </c>
      <c r="G1604" s="4" t="str">
        <f>IF(I1604="",SUMIFS([1]怪物表!$A:$A,[1]怪物表!$B:$B,C1604,[1]怪物表!$C:$C,D1604),"")</f>
        <v/>
      </c>
      <c r="H1604" s="8" t="str">
        <f>IF(G1604="","",INDEX([1]怪物表!$C:$C,MATCH(G1604,[1]怪物表!$A:$A,0)))</f>
        <v/>
      </c>
      <c r="I1604" s="4">
        <v>399402</v>
      </c>
      <c r="J1604" s="4" t="str">
        <f>IF(I1604="","",INDEX([1]怪物阵型表!$B:$B,MATCH(I1604,[1]怪物阵型表!$A:$A,0)))</f>
        <v>直线防御阵型</v>
      </c>
      <c r="K1604" s="4"/>
      <c r="L1604" s="4"/>
      <c r="M1604" s="4"/>
      <c r="N1604" s="4"/>
      <c r="O1604" s="4" t="str">
        <f>IF(N1604="","",INDEX([2]物品表!$B:$B,MATCH(N1604,[2]物品表!$A:$A,0)))</f>
        <v/>
      </c>
      <c r="P1604" s="4"/>
      <c r="Q1604" s="7" t="s">
        <v>109</v>
      </c>
      <c r="R1604" s="7" t="s">
        <v>29</v>
      </c>
      <c r="S1604" s="9">
        <v>1</v>
      </c>
      <c r="T1604" s="4"/>
      <c r="U1604" s="9">
        <v>0</v>
      </c>
      <c r="V1604" s="4" t="str">
        <f t="shared" si="216"/>
        <v/>
      </c>
      <c r="W1604" s="4"/>
      <c r="X1604" s="4"/>
      <c r="Y1604" s="4"/>
      <c r="Z1604" s="28"/>
      <c r="AA1604" s="77">
        <f>COUNTIF([3]经验升级表!$C:$C,"&lt;="&amp;SUMIFS($AB$4:AB1604,$C$4:C1604,C1604))</f>
        <v>0</v>
      </c>
      <c r="AB1604" s="77">
        <f>IFERROR(INDEX([1]怪物表!$U:$U,MATCH(G1604,[1]怪物表!$A:$A,0),1)*S1604/U1604,0)*AC1604</f>
        <v>0</v>
      </c>
      <c r="AC1604" s="77">
        <f t="shared" si="209"/>
        <v>1</v>
      </c>
      <c r="AD1604" s="77">
        <f>IFERROR(INDEX([1]怪物表!$J:$J,MATCH(G1604,[1]怪物表!$A:$A,0),1),0)*AE1604</f>
        <v>0</v>
      </c>
      <c r="AE1604" s="77">
        <f t="shared" si="210"/>
        <v>0</v>
      </c>
    </row>
    <row r="1605" spans="1:31" x14ac:dyDescent="0.45">
      <c r="A1605" s="4"/>
      <c r="B1605" s="7">
        <v>3994081</v>
      </c>
      <c r="C1605" s="6" t="s">
        <v>349</v>
      </c>
      <c r="D1605" s="4"/>
      <c r="E1605" s="7"/>
      <c r="F1605" s="4">
        <v>520</v>
      </c>
      <c r="G1605" s="4" t="str">
        <f>IF(I1605="",SUMIFS([1]怪物表!$A:$A,[1]怪物表!$B:$B,C1605,[1]怪物表!$C:$C,D1605),"")</f>
        <v/>
      </c>
      <c r="H1605" s="8" t="str">
        <f>IF(G1605="","",INDEX([1]怪物表!$C:$C,MATCH(G1605,[1]怪物表!$A:$A,0)))</f>
        <v/>
      </c>
      <c r="I1605" s="4">
        <v>399403</v>
      </c>
      <c r="J1605" s="4" t="str">
        <f>IF(I1605="","",INDEX([1]怪物阵型表!$B:$B,MATCH(I1605,[1]怪物阵型表!$A:$A,0)))</f>
        <v>直线防御阵型</v>
      </c>
      <c r="K1605" s="4"/>
      <c r="L1605" s="4"/>
      <c r="M1605" s="4"/>
      <c r="N1605" s="4"/>
      <c r="O1605" s="4" t="str">
        <f>IF(N1605="","",INDEX([2]物品表!$B:$B,MATCH(N1605,[2]物品表!$A:$A,0)))</f>
        <v/>
      </c>
      <c r="P1605" s="4"/>
      <c r="Q1605" s="7" t="s">
        <v>109</v>
      </c>
      <c r="R1605" s="7" t="s">
        <v>29</v>
      </c>
      <c r="S1605" s="9">
        <v>1</v>
      </c>
      <c r="T1605" s="4"/>
      <c r="U1605" s="9">
        <v>0</v>
      </c>
      <c r="V1605" s="4" t="str">
        <f t="shared" si="216"/>
        <v/>
      </c>
      <c r="W1605" s="4"/>
      <c r="X1605" s="4"/>
      <c r="Y1605" s="4"/>
      <c r="Z1605" s="28"/>
      <c r="AA1605" s="77">
        <f>COUNTIF([3]经验升级表!$C:$C,"&lt;="&amp;SUMIFS($AB$4:AB1605,$C$4:C1605,C1605))</f>
        <v>0</v>
      </c>
      <c r="AB1605" s="77">
        <f>IFERROR(INDEX([1]怪物表!$U:$U,MATCH(G1605,[1]怪物表!$A:$A,0),1)*S1605/U1605,0)*AC1605</f>
        <v>0</v>
      </c>
      <c r="AC1605" s="77">
        <f t="shared" si="209"/>
        <v>1</v>
      </c>
      <c r="AD1605" s="77">
        <f>IFERROR(INDEX([1]怪物表!$J:$J,MATCH(G1605,[1]怪物表!$A:$A,0),1),0)*AE1605</f>
        <v>0</v>
      </c>
      <c r="AE1605" s="77">
        <f t="shared" si="210"/>
        <v>0</v>
      </c>
    </row>
    <row r="1606" spans="1:31" x14ac:dyDescent="0.45">
      <c r="A1606" s="4"/>
      <c r="B1606" s="7">
        <v>3994082</v>
      </c>
      <c r="C1606" s="6" t="s">
        <v>349</v>
      </c>
      <c r="D1606" s="4"/>
      <c r="E1606" s="7"/>
      <c r="F1606" s="4">
        <v>520</v>
      </c>
      <c r="G1606" s="4" t="str">
        <f>IF(I1606="",SUMIFS([1]怪物表!$A:$A,[1]怪物表!$B:$B,C1606,[1]怪物表!$C:$C,D1606),"")</f>
        <v/>
      </c>
      <c r="H1606" s="8" t="str">
        <f>IF(G1606="","",INDEX([1]怪物表!$C:$C,MATCH(G1606,[1]怪物表!$A:$A,0)))</f>
        <v/>
      </c>
      <c r="I1606" s="4">
        <v>399404</v>
      </c>
      <c r="J1606" s="4" t="str">
        <f>IF(I1606="","",INDEX([1]怪物阵型表!$B:$B,MATCH(I1606,[1]怪物阵型表!$A:$A,0)))</f>
        <v>直线防御阵型</v>
      </c>
      <c r="K1606" s="4"/>
      <c r="L1606" s="4"/>
      <c r="M1606" s="4"/>
      <c r="N1606" s="4"/>
      <c r="O1606" s="4" t="str">
        <f>IF(N1606="","",INDEX([2]物品表!$B:$B,MATCH(N1606,[2]物品表!$A:$A,0)))</f>
        <v/>
      </c>
      <c r="P1606" s="4"/>
      <c r="Q1606" s="7" t="s">
        <v>109</v>
      </c>
      <c r="R1606" s="7" t="s">
        <v>29</v>
      </c>
      <c r="S1606" s="9">
        <v>1</v>
      </c>
      <c r="T1606" s="4"/>
      <c r="U1606" s="9">
        <v>0</v>
      </c>
      <c r="V1606" s="4" t="str">
        <f t="shared" si="216"/>
        <v/>
      </c>
      <c r="W1606" s="4"/>
      <c r="X1606" s="4"/>
      <c r="Y1606" s="4"/>
      <c r="Z1606" s="28"/>
      <c r="AA1606" s="77">
        <f>COUNTIF([3]经验升级表!$C:$C,"&lt;="&amp;SUMIFS($AB$4:AB1606,$C$4:C1606,C1606))</f>
        <v>0</v>
      </c>
      <c r="AB1606" s="77">
        <f>IFERROR(INDEX([1]怪物表!$U:$U,MATCH(G1606,[1]怪物表!$A:$A,0),1)*S1606/U1606,0)*AC1606</f>
        <v>0</v>
      </c>
      <c r="AC1606" s="77">
        <f t="shared" si="209"/>
        <v>1</v>
      </c>
      <c r="AD1606" s="77">
        <f>IFERROR(INDEX([1]怪物表!$J:$J,MATCH(G1606,[1]怪物表!$A:$A,0),1),0)*AE1606</f>
        <v>0</v>
      </c>
      <c r="AE1606" s="77">
        <f t="shared" si="210"/>
        <v>0</v>
      </c>
    </row>
    <row r="1607" spans="1:31" x14ac:dyDescent="0.45">
      <c r="A1607" s="4"/>
      <c r="B1607" s="7">
        <v>3994083</v>
      </c>
      <c r="C1607" s="6" t="s">
        <v>349</v>
      </c>
      <c r="D1607" s="4" t="s">
        <v>137</v>
      </c>
      <c r="E1607" s="7">
        <v>60</v>
      </c>
      <c r="F1607" s="4" t="s">
        <v>195</v>
      </c>
      <c r="G1607" s="4">
        <f>SUMIFS([1]怪物表!$A:$A,[1]怪物表!$B:$B,C1607,[1]怪物表!$C:$C,D1607)</f>
        <v>1399407</v>
      </c>
      <c r="H1607" s="8" t="str">
        <f>IF(G1607="","",INDEX([1]怪物表!$C:$C,MATCH(G1607,[1]怪物表!$A:$A,0)))</f>
        <v>鳄鱼</v>
      </c>
      <c r="I1607" s="4"/>
      <c r="J1607" s="4" t="str">
        <f>IF(I1607="","",INDEX([1]怪物阵型表!$B:$B,MATCH(I1607,[1]怪物阵型表!$A:$A,0)))</f>
        <v/>
      </c>
      <c r="K1607" s="4"/>
      <c r="L1607" s="4"/>
      <c r="M1607" s="4"/>
      <c r="N1607" s="4"/>
      <c r="O1607" s="4" t="str">
        <f>IF(N1607="","",INDEX([2]物品表!$B:$B,MATCH(N1607,[2]物品表!$A:$A,0)))</f>
        <v/>
      </c>
      <c r="P1607" s="4"/>
      <c r="Q1607" s="7" t="s">
        <v>31</v>
      </c>
      <c r="R1607" s="7" t="s">
        <v>29</v>
      </c>
      <c r="S1607" s="9">
        <f>INDEX('#怪物刷新配置索引'!$E:$E,MATCH(E1607&amp;"-"&amp;F1607,'#怪物刷新配置索引'!$D:$D,0),1)</f>
        <v>4</v>
      </c>
      <c r="T1607" s="4"/>
      <c r="U1607" s="9">
        <f>INDEX('#怪物刷新配置索引'!$F:$F,MATCH(E1607&amp;"-"&amp;F1607,'#怪物刷新配置索引'!$D:$D,0),1)</f>
        <v>2</v>
      </c>
      <c r="V1607" s="7" t="str">
        <f t="shared" si="216"/>
        <v/>
      </c>
      <c r="W1607" s="4"/>
      <c r="X1607" s="4"/>
      <c r="Y1607" s="4"/>
      <c r="Z1607" s="28"/>
      <c r="AA1607" s="77">
        <f>COUNTIF([3]经验升级表!$C:$C,"&lt;="&amp;SUMIFS($AB$4:AB1607,$C$4:C1607,C1607))</f>
        <v>0</v>
      </c>
      <c r="AB1607" s="77">
        <f>IFERROR(INDEX([1]怪物表!$U:$U,MATCH(G1607,[1]怪物表!$A:$A,0),1)*S1607/U1607,0)*AC1607</f>
        <v>0</v>
      </c>
      <c r="AC1607" s="77">
        <f t="shared" si="209"/>
        <v>30</v>
      </c>
      <c r="AD1607" s="77">
        <f>IFERROR(INDEX([1]怪物表!$J:$J,MATCH(G1607,[1]怪物表!$A:$A,0),1),0)*AE1607</f>
        <v>60</v>
      </c>
      <c r="AE1607" s="77">
        <f t="shared" si="210"/>
        <v>60</v>
      </c>
    </row>
    <row r="1608" spans="1:31" x14ac:dyDescent="0.45">
      <c r="A1608" s="4"/>
      <c r="B1608" s="7">
        <v>3994084</v>
      </c>
      <c r="C1608" s="6" t="s">
        <v>349</v>
      </c>
      <c r="D1608" s="4" t="s">
        <v>137</v>
      </c>
      <c r="E1608" s="7">
        <v>40</v>
      </c>
      <c r="F1608" s="4" t="s">
        <v>195</v>
      </c>
      <c r="G1608" s="4">
        <f>SUMIFS([1]怪物表!$A:$A,[1]怪物表!$B:$B,C1608,[1]怪物表!$C:$C,D1608)</f>
        <v>1399407</v>
      </c>
      <c r="H1608" s="8" t="str">
        <f>IF(G1608="","",INDEX([1]怪物表!$C:$C,MATCH(G1608,[1]怪物表!$A:$A,0)))</f>
        <v>鳄鱼</v>
      </c>
      <c r="I1608" s="4"/>
      <c r="J1608" s="4" t="str">
        <f>IF(I1608="","",INDEX([1]怪物阵型表!$B:$B,MATCH(I1608,[1]怪物阵型表!$A:$A,0)))</f>
        <v/>
      </c>
      <c r="K1608" s="4"/>
      <c r="L1608" s="4"/>
      <c r="M1608" s="4"/>
      <c r="N1608" s="4"/>
      <c r="O1608" s="4" t="str">
        <f>IF(N1608="","",INDEX([2]物品表!$B:$B,MATCH(N1608,[2]物品表!$A:$A,0)))</f>
        <v/>
      </c>
      <c r="P1608" s="4"/>
      <c r="Q1608" s="7" t="s">
        <v>31</v>
      </c>
      <c r="R1608" s="7" t="s">
        <v>29</v>
      </c>
      <c r="S1608" s="9">
        <f>INDEX('#怪物刷新配置索引'!$E:$E,MATCH(E1608&amp;"-"&amp;F1608,'#怪物刷新配置索引'!$D:$D,0),1)</f>
        <v>4</v>
      </c>
      <c r="T1608" s="4"/>
      <c r="U1608" s="9">
        <f>INDEX('#怪物刷新配置索引'!$F:$F,MATCH(E1608&amp;"-"&amp;F1608,'#怪物刷新配置索引'!$D:$D,0),1)</f>
        <v>3</v>
      </c>
      <c r="V1608" s="4" t="str">
        <f t="shared" si="216"/>
        <v/>
      </c>
      <c r="W1608" s="4"/>
      <c r="X1608" s="4"/>
      <c r="Y1608" s="4"/>
      <c r="Z1608" s="28"/>
      <c r="AA1608" s="77">
        <f>COUNTIF([3]经验升级表!$C:$C,"&lt;="&amp;SUMIFS($AB$4:AB1608,$C$4:C1608,C1608))</f>
        <v>0</v>
      </c>
      <c r="AB1608" s="77">
        <f>IFERROR(INDEX([1]怪物表!$U:$U,MATCH(G1608,[1]怪物表!$A:$A,0),1)*S1608/U1608,0)*AC1608</f>
        <v>0</v>
      </c>
      <c r="AC1608" s="77">
        <f t="shared" si="209"/>
        <v>30</v>
      </c>
      <c r="AD1608" s="77">
        <f>IFERROR(INDEX([1]怪物表!$J:$J,MATCH(G1608,[1]怪物表!$A:$A,0),1),0)*AE1608</f>
        <v>40</v>
      </c>
      <c r="AE1608" s="77">
        <f t="shared" si="210"/>
        <v>40</v>
      </c>
    </row>
    <row r="1609" spans="1:31" x14ac:dyDescent="0.45">
      <c r="A1609" s="4"/>
      <c r="B1609" s="7">
        <v>3994085</v>
      </c>
      <c r="C1609" s="6" t="s">
        <v>349</v>
      </c>
      <c r="D1609" s="4" t="s">
        <v>137</v>
      </c>
      <c r="E1609" s="7">
        <v>40</v>
      </c>
      <c r="F1609" s="4" t="s">
        <v>195</v>
      </c>
      <c r="G1609" s="4">
        <f>SUMIFS([1]怪物表!$A:$A,[1]怪物表!$B:$B,C1609,[1]怪物表!$C:$C,D1609)</f>
        <v>1399407</v>
      </c>
      <c r="H1609" s="8" t="str">
        <f>IF(G1609="","",INDEX([1]怪物表!$C:$C,MATCH(G1609,[1]怪物表!$A:$A,0)))</f>
        <v>鳄鱼</v>
      </c>
      <c r="I1609" s="4"/>
      <c r="J1609" s="4" t="str">
        <f>IF(I1609="","",INDEX([1]怪物阵型表!$B:$B,MATCH(I1609,[1]怪物阵型表!$A:$A,0)))</f>
        <v/>
      </c>
      <c r="K1609" s="4"/>
      <c r="L1609" s="4"/>
      <c r="M1609" s="4"/>
      <c r="N1609" s="4"/>
      <c r="O1609" s="4" t="str">
        <f>IF(N1609="","",INDEX([2]物品表!$B:$B,MATCH(N1609,[2]物品表!$A:$A,0)))</f>
        <v/>
      </c>
      <c r="P1609" s="4"/>
      <c r="Q1609" s="7" t="s">
        <v>31</v>
      </c>
      <c r="R1609" s="7" t="s">
        <v>29</v>
      </c>
      <c r="S1609" s="9">
        <f>INDEX('#怪物刷新配置索引'!$E:$E,MATCH(E1609&amp;"-"&amp;F1609,'#怪物刷新配置索引'!$D:$D,0),1)</f>
        <v>4</v>
      </c>
      <c r="T1609" s="4"/>
      <c r="U1609" s="9">
        <f>INDEX('#怪物刷新配置索引'!$F:$F,MATCH(E1609&amp;"-"&amp;F1609,'#怪物刷新配置索引'!$D:$D,0),1)</f>
        <v>3</v>
      </c>
      <c r="V1609" s="4" t="str">
        <f t="shared" si="216"/>
        <v/>
      </c>
      <c r="W1609" s="4"/>
      <c r="X1609" s="7"/>
      <c r="Y1609" s="7"/>
      <c r="Z1609" s="28"/>
      <c r="AA1609" s="77">
        <f>COUNTIF([3]经验升级表!$C:$C,"&lt;="&amp;SUMIFS($AB$4:AB1609,$C$4:C1609,C1609))</f>
        <v>0</v>
      </c>
      <c r="AB1609" s="77">
        <f>IFERROR(INDEX([1]怪物表!$U:$U,MATCH(G1609,[1]怪物表!$A:$A,0),1)*S1609/U1609,0)*AC1609</f>
        <v>0</v>
      </c>
      <c r="AC1609" s="77">
        <f t="shared" si="209"/>
        <v>30</v>
      </c>
      <c r="AD1609" s="77">
        <f>IFERROR(INDEX([1]怪物表!$J:$J,MATCH(G1609,[1]怪物表!$A:$A,0),1),0)*AE1609</f>
        <v>40</v>
      </c>
      <c r="AE1609" s="77">
        <f t="shared" si="210"/>
        <v>40</v>
      </c>
    </row>
    <row r="1610" spans="1:31" x14ac:dyDescent="0.45">
      <c r="A1610" s="4"/>
      <c r="B1610" s="7">
        <v>3994086</v>
      </c>
      <c r="C1610" s="6" t="s">
        <v>349</v>
      </c>
      <c r="D1610" s="4" t="s">
        <v>136</v>
      </c>
      <c r="E1610" s="4">
        <v>20</v>
      </c>
      <c r="F1610" s="4" t="s">
        <v>195</v>
      </c>
      <c r="G1610" s="4">
        <f>SUMIFS([1]怪物表!$A:$A,[1]怪物表!$B:$B,C1610,[1]怪物表!$C:$C,D1610)</f>
        <v>1399406</v>
      </c>
      <c r="H1610" s="8" t="str">
        <f>IF(G1610="","",INDEX([1]怪物表!$C:$C,MATCH(G1610,[1]怪物表!$A:$A,0)))</f>
        <v>弓兵2</v>
      </c>
      <c r="I1610" s="4"/>
      <c r="J1610" s="4" t="str">
        <f>IF(I1610="","",INDEX([1]怪物阵型表!$B:$B,MATCH(I1610,[1]怪物阵型表!$A:$A,0)))</f>
        <v/>
      </c>
      <c r="K1610" s="4"/>
      <c r="L1610" s="4"/>
      <c r="M1610" s="4"/>
      <c r="N1610" s="4"/>
      <c r="O1610" s="4" t="str">
        <f>IF(N1610="","",INDEX([2]物品表!$B:$B,MATCH(N1610,[2]物品表!$A:$A,0)))</f>
        <v/>
      </c>
      <c r="P1610" s="4"/>
      <c r="Q1610" s="7" t="s">
        <v>31</v>
      </c>
      <c r="R1610" s="7" t="s">
        <v>29</v>
      </c>
      <c r="S1610" s="9">
        <f>INDEX('#怪物刷新配置索引'!$E:$E,MATCH(E1610&amp;"-"&amp;F1610,'#怪物刷新配置索引'!$D:$D,0),1)</f>
        <v>4</v>
      </c>
      <c r="T1610" s="4"/>
      <c r="U1610" s="9">
        <f>INDEX('#怪物刷新配置索引'!$F:$F,MATCH(E1610&amp;"-"&amp;F1610,'#怪物刷新配置索引'!$D:$D,0),1)</f>
        <v>6</v>
      </c>
      <c r="V1610" s="4" t="str">
        <f t="shared" si="216"/>
        <v/>
      </c>
      <c r="W1610" s="4"/>
      <c r="X1610" s="4"/>
      <c r="Y1610" s="4"/>
      <c r="Z1610" s="28"/>
      <c r="AA1610" s="77">
        <f>COUNTIF([3]经验升级表!$C:$C,"&lt;="&amp;SUMIFS($AB$4:AB1610,$C$4:C1610,C1610))</f>
        <v>0</v>
      </c>
      <c r="AB1610" s="77">
        <f>IFERROR(INDEX([1]怪物表!$U:$U,MATCH(G1610,[1]怪物表!$A:$A,0),1)*S1610/U1610,0)*AC1610</f>
        <v>0</v>
      </c>
      <c r="AC1610" s="77">
        <f t="shared" si="209"/>
        <v>30</v>
      </c>
      <c r="AD1610" s="77">
        <f>IFERROR(INDEX([1]怪物表!$J:$J,MATCH(G1610,[1]怪物表!$A:$A,0),1),0)*AE1610</f>
        <v>20</v>
      </c>
      <c r="AE1610" s="77">
        <f t="shared" si="210"/>
        <v>20</v>
      </c>
    </row>
    <row r="1611" spans="1:31" s="46" customFormat="1" x14ac:dyDescent="0.45">
      <c r="A1611" s="20"/>
      <c r="B1611" s="21">
        <v>3994087</v>
      </c>
      <c r="C1611" s="22" t="s">
        <v>349</v>
      </c>
      <c r="D1611" s="20" t="s">
        <v>144</v>
      </c>
      <c r="E1611" s="21"/>
      <c r="F1611" s="20">
        <v>540</v>
      </c>
      <c r="G1611" s="20">
        <f>IF(I1611="",SUMIFS([1]怪物表!$A:$A,[1]怪物表!$B:$B,C1611,[1]怪物表!$C:$C,D1611),"")</f>
        <v>1399409</v>
      </c>
      <c r="H1611" s="23" t="str">
        <f>IF(G1611="","",INDEX([1]怪物表!$C:$C,MATCH(G1611,[1]怪物表!$A:$A,0)))</f>
        <v>大象</v>
      </c>
      <c r="I1611" s="20" t="s">
        <v>54</v>
      </c>
      <c r="J1611" s="20" t="str">
        <f>IF(I1611="","",INDEX([1]怪物阵型表!$B:$B,MATCH(I1611,[1]怪物阵型表!$A:$A,0)))</f>
        <v/>
      </c>
      <c r="K1611" s="20"/>
      <c r="L1611" s="20"/>
      <c r="M1611" s="20"/>
      <c r="N1611" s="20"/>
      <c r="O1611" s="20" t="str">
        <f>IF(N1611="","",INDEX([2]物品表!$B:$B,MATCH(N1611,[2]物品表!$A:$A,0)))</f>
        <v/>
      </c>
      <c r="P1611" s="20"/>
      <c r="Q1611" s="21" t="s">
        <v>120</v>
      </c>
      <c r="R1611" s="21" t="s">
        <v>29</v>
      </c>
      <c r="S1611" s="24">
        <v>1</v>
      </c>
      <c r="T1611" s="20"/>
      <c r="U1611" s="24">
        <v>0</v>
      </c>
      <c r="V1611" s="20" t="str">
        <f>IF(W1611=1,"TID_Survivor_Notice_Occur_2",IF(W1611=2,"TID_Survivor_Notice_Occur_1",""))</f>
        <v/>
      </c>
      <c r="W1611" s="20"/>
      <c r="X1611" s="20"/>
      <c r="Y1611" s="20"/>
      <c r="Z1611" s="79"/>
      <c r="AA1611" s="79">
        <f>COUNTIF([3]经验升级表!$C:$C,"&lt;="&amp;SUMIFS($AB$4:AB1611,$C$4:C1611,C1611))</f>
        <v>0</v>
      </c>
      <c r="AB1611" s="79">
        <f>IFERROR(INDEX([1]怪物表!$U:$U,MATCH(G1611,[1]怪物表!$A:$A,0),1)*S1611/U1611,0)*AC1611</f>
        <v>0</v>
      </c>
      <c r="AC1611" s="79">
        <f t="shared" si="209"/>
        <v>1</v>
      </c>
      <c r="AD1611" s="79">
        <f>IFERROR(INDEX([1]怪物表!$J:$J,MATCH(G1611,[1]怪物表!$A:$A,0),1),0)*AE1611</f>
        <v>0</v>
      </c>
      <c r="AE1611" s="79">
        <f t="shared" si="210"/>
        <v>0</v>
      </c>
    </row>
    <row r="1612" spans="1:31" x14ac:dyDescent="0.45">
      <c r="A1612" s="4"/>
      <c r="B1612" s="7">
        <v>3994088</v>
      </c>
      <c r="C1612" s="6" t="s">
        <v>349</v>
      </c>
      <c r="D1612" s="4"/>
      <c r="E1612" s="7"/>
      <c r="F1612" s="4">
        <v>540</v>
      </c>
      <c r="G1612" s="4"/>
      <c r="H1612" s="8"/>
      <c r="I1612" s="4"/>
      <c r="J1612" s="4" t="str">
        <f>IF(I1612="","",INDEX([1]怪物阵型表!$B:$B,MATCH(I1612,[1]怪物阵型表!$A:$A,0)))</f>
        <v/>
      </c>
      <c r="K1612" s="4">
        <v>399413</v>
      </c>
      <c r="L1612" s="25" t="str" cm="1">
        <f t="array" ref="L1612">INDEX(怪物链表!A:C,MATCH(怪物刷新表!K1612&amp;C1612,怪物链表!A:A&amp;怪物链表!C:C,),2)</f>
        <v>骤变_特殊_75</v>
      </c>
      <c r="M1612" s="4" t="str" cm="1">
        <f t="array" ref="M1612">INDEX(怪物链表!A:D,MATCH(怪物刷新表!L1612&amp;K1612,怪物链表!B:B&amp;怪物链表!A:A,),4)</f>
        <v>540-570</v>
      </c>
      <c r="N1612" s="4"/>
      <c r="O1612" s="4" t="str">
        <f>IF(N1612="","",INDEX([2]物品表!$B:$B,MATCH(N1612,[2]物品表!$A:$A,0)))</f>
        <v/>
      </c>
      <c r="P1612" s="4"/>
      <c r="Q1612" s="7" t="s">
        <v>120</v>
      </c>
      <c r="R1612" s="7" t="s">
        <v>29</v>
      </c>
      <c r="S1612" s="9">
        <v>1</v>
      </c>
      <c r="T1612" s="4"/>
      <c r="U1612" s="9">
        <v>0</v>
      </c>
      <c r="V1612" s="4" t="str">
        <f t="shared" ref="V1612:V1640" si="217">IF(W1612=1,"TID_Survivor_Notice_Occur_2",IF(W1612=2,"TID_Survivor_Notice_Occur_1",""))</f>
        <v/>
      </c>
      <c r="W1612" s="4"/>
      <c r="X1612" s="4"/>
      <c r="Y1612" s="4"/>
      <c r="Z1612" s="28"/>
      <c r="AA1612" s="77">
        <f>COUNTIF([3]经验升级表!$C:$C,"&lt;="&amp;SUMIFS($AB$4:AB1612,$C$4:C1612,C1612))</f>
        <v>0</v>
      </c>
      <c r="AB1612" s="77">
        <f>IFERROR(INDEX([1]怪物表!$U:$U,MATCH(G1612,[1]怪物表!$A:$A,0),1)*S1612/U1612,0)*AC1612</f>
        <v>0</v>
      </c>
      <c r="AC1612" s="77">
        <f t="shared" si="209"/>
        <v>1</v>
      </c>
      <c r="AD1612" s="77">
        <f>IFERROR(INDEX([1]怪物表!$J:$J,MATCH(G1612,[1]怪物表!$A:$A,0),1),0)*AE1612</f>
        <v>0</v>
      </c>
      <c r="AE1612" s="77">
        <f t="shared" si="210"/>
        <v>0</v>
      </c>
    </row>
    <row r="1613" spans="1:31" x14ac:dyDescent="0.45">
      <c r="A1613" s="4"/>
      <c r="B1613" s="7">
        <v>3994089</v>
      </c>
      <c r="C1613" s="6" t="s">
        <v>349</v>
      </c>
      <c r="D1613" s="4"/>
      <c r="E1613" s="7"/>
      <c r="F1613" s="4">
        <v>540</v>
      </c>
      <c r="G1613" s="4"/>
      <c r="H1613" s="8"/>
      <c r="I1613" s="4"/>
      <c r="J1613" s="4" t="str">
        <f>IF(I1613="","",INDEX([1]怪物阵型表!$B:$B,MATCH(I1613,[1]怪物阵型表!$A:$A,0)))</f>
        <v/>
      </c>
      <c r="K1613" s="4">
        <v>399414</v>
      </c>
      <c r="L1613" s="25" t="str" cm="1">
        <f t="array" ref="L1613">INDEX(怪物链表!A:C,MATCH(怪物刷新表!K1613&amp;C1613,怪物链表!A:A&amp;怪物链表!C:C,),2)</f>
        <v>骤变_特殊_75</v>
      </c>
      <c r="M1613" s="4" t="str" cm="1">
        <f t="array" ref="M1613">INDEX(怪物链表!A:D,MATCH(怪物刷新表!L1613&amp;K1613,怪物链表!B:B&amp;怪物链表!A:A,),4)</f>
        <v>540-570</v>
      </c>
      <c r="N1613" s="4"/>
      <c r="O1613" s="4" t="str">
        <f>IF(N1613="","",INDEX([2]物品表!$B:$B,MATCH(N1613,[2]物品表!$A:$A,0)))</f>
        <v/>
      </c>
      <c r="P1613" s="4"/>
      <c r="Q1613" s="7" t="s">
        <v>120</v>
      </c>
      <c r="R1613" s="7" t="s">
        <v>29</v>
      </c>
      <c r="S1613" s="9">
        <v>1</v>
      </c>
      <c r="T1613" s="4"/>
      <c r="U1613" s="9">
        <v>0</v>
      </c>
      <c r="V1613" s="4" t="str">
        <f t="shared" si="217"/>
        <v/>
      </c>
      <c r="W1613" s="4"/>
      <c r="X1613" s="4"/>
      <c r="Y1613" s="4"/>
      <c r="Z1613" s="28"/>
      <c r="AA1613" s="77">
        <f>COUNTIF([3]经验升级表!$C:$C,"&lt;="&amp;SUMIFS($AB$4:AB1613,$C$4:C1613,C1613))</f>
        <v>0</v>
      </c>
      <c r="AB1613" s="77">
        <f>IFERROR(INDEX([1]怪物表!$U:$U,MATCH(G1613,[1]怪物表!$A:$A,0),1)*S1613/U1613,0)*AC1613</f>
        <v>0</v>
      </c>
      <c r="AC1613" s="77">
        <f t="shared" si="209"/>
        <v>1</v>
      </c>
      <c r="AD1613" s="77">
        <f>IFERROR(INDEX([1]怪物表!$J:$J,MATCH(G1613,[1]怪物表!$A:$A,0),1),0)*AE1613</f>
        <v>0</v>
      </c>
      <c r="AE1613" s="77">
        <f t="shared" si="210"/>
        <v>0</v>
      </c>
    </row>
    <row r="1614" spans="1:31" x14ac:dyDescent="0.45">
      <c r="A1614" s="4"/>
      <c r="B1614" s="7">
        <v>3994090</v>
      </c>
      <c r="C1614" s="6" t="s">
        <v>349</v>
      </c>
      <c r="D1614" s="4"/>
      <c r="E1614" s="7"/>
      <c r="F1614" s="4">
        <v>540</v>
      </c>
      <c r="G1614" s="4"/>
      <c r="H1614" s="8"/>
      <c r="I1614" s="4"/>
      <c r="J1614" s="4" t="str">
        <f>IF(I1614="","",INDEX([1]怪物阵型表!$B:$B,MATCH(I1614,[1]怪物阵型表!$A:$A,0)))</f>
        <v/>
      </c>
      <c r="K1614" s="4">
        <v>399415</v>
      </c>
      <c r="L1614" s="25" t="str" cm="1">
        <f t="array" ref="L1614">INDEX(怪物链表!A:C,MATCH(怪物刷新表!K1614&amp;C1614,怪物链表!A:A&amp;怪物链表!C:C,),2)</f>
        <v>骤变_高级_150</v>
      </c>
      <c r="M1614" s="4" t="str" cm="1">
        <f t="array" ref="M1614">INDEX(怪物链表!A:D,MATCH(怪物刷新表!L1614&amp;K1614,怪物链表!B:B&amp;怪物链表!A:A,),4)</f>
        <v>540-570</v>
      </c>
      <c r="N1614" s="4"/>
      <c r="O1614" s="4" t="str">
        <f>IF(N1614="","",INDEX([2]物品表!$B:$B,MATCH(N1614,[2]物品表!$A:$A,0)))</f>
        <v/>
      </c>
      <c r="P1614" s="4"/>
      <c r="Q1614" s="7" t="s">
        <v>120</v>
      </c>
      <c r="R1614" s="7" t="s">
        <v>29</v>
      </c>
      <c r="S1614" s="9">
        <v>1</v>
      </c>
      <c r="T1614" s="4"/>
      <c r="U1614" s="9">
        <v>0</v>
      </c>
      <c r="V1614" s="4" t="str">
        <f t="shared" si="217"/>
        <v/>
      </c>
      <c r="W1614" s="4"/>
      <c r="X1614" s="4"/>
      <c r="Y1614" s="4"/>
      <c r="Z1614" s="28"/>
      <c r="AA1614" s="77">
        <f>COUNTIF([3]经验升级表!$C:$C,"&lt;="&amp;SUMIFS($AB$4:AB1614,$C$4:C1614,C1614))</f>
        <v>0</v>
      </c>
      <c r="AB1614" s="77">
        <f>IFERROR(INDEX([1]怪物表!$U:$U,MATCH(G1614,[1]怪物表!$A:$A,0),1)*S1614/U1614,0)*AC1614</f>
        <v>0</v>
      </c>
      <c r="AC1614" s="77">
        <f t="shared" si="209"/>
        <v>1</v>
      </c>
      <c r="AD1614" s="77">
        <f>IFERROR(INDEX([1]怪物表!$J:$J,MATCH(G1614,[1]怪物表!$A:$A,0),1),0)*AE1614</f>
        <v>0</v>
      </c>
      <c r="AE1614" s="77">
        <f t="shared" si="210"/>
        <v>0</v>
      </c>
    </row>
    <row r="1615" spans="1:31" x14ac:dyDescent="0.45">
      <c r="A1615" s="4"/>
      <c r="B1615" s="7">
        <v>3994091</v>
      </c>
      <c r="C1615" s="6" t="s">
        <v>349</v>
      </c>
      <c r="D1615" s="4" t="s">
        <v>127</v>
      </c>
      <c r="E1615" s="7">
        <v>60</v>
      </c>
      <c r="F1615" s="4" t="s">
        <v>197</v>
      </c>
      <c r="G1615" s="4">
        <f>SUMIFS([1]怪物表!$A:$A,[1]怪物表!$B:$B,C1615,[1]怪物表!$C:$C,D1615)</f>
        <v>1399408</v>
      </c>
      <c r="H1615" s="8" t="str">
        <f>IF(G1615="","",INDEX([1]怪物表!$C:$C,MATCH(G1615,[1]怪物表!$A:$A,0)))</f>
        <v>斗兽场饲养员</v>
      </c>
      <c r="I1615" s="4"/>
      <c r="J1615" s="4" t="str">
        <f>IF(I1615="","",INDEX([1]怪物阵型表!$B:$B,MATCH(I1615,[1]怪物阵型表!$A:$A,0)))</f>
        <v/>
      </c>
      <c r="K1615" s="4"/>
      <c r="L1615" s="4"/>
      <c r="M1615" s="4"/>
      <c r="N1615" s="4"/>
      <c r="O1615" s="4" t="str">
        <f>IF(N1615="","",INDEX([2]物品表!$B:$B,MATCH(N1615,[2]物品表!$A:$A,0)))</f>
        <v/>
      </c>
      <c r="P1615" s="4"/>
      <c r="Q1615" s="7" t="s">
        <v>31</v>
      </c>
      <c r="R1615" s="7" t="s">
        <v>29</v>
      </c>
      <c r="S1615" s="9">
        <f>INDEX('#怪物刷新配置索引'!$E:$E,MATCH(E1615&amp;"-"&amp;F1615,'#怪物刷新配置索引'!$D:$D,0),1)</f>
        <v>4</v>
      </c>
      <c r="T1615" s="4"/>
      <c r="U1615" s="9">
        <f>INDEX('#怪物刷新配置索引'!$F:$F,MATCH(E1615&amp;"-"&amp;F1615,'#怪物刷新配置索引'!$D:$D,0),1)</f>
        <v>2</v>
      </c>
      <c r="V1615" s="4" t="str">
        <f t="shared" si="217"/>
        <v/>
      </c>
      <c r="W1615" s="4"/>
      <c r="X1615" s="4"/>
      <c r="Y1615" s="7"/>
      <c r="Z1615" s="28"/>
      <c r="AA1615" s="77">
        <f>COUNTIF([3]经验升级表!$C:$C,"&lt;="&amp;SUMIFS($AB$4:AB1615,$C$4:C1615,C1615))</f>
        <v>0</v>
      </c>
      <c r="AB1615" s="77">
        <f>IFERROR(INDEX([1]怪物表!$U:$U,MATCH(G1615,[1]怪物表!$A:$A,0),1)*S1615/U1615,0)*AC1615</f>
        <v>0</v>
      </c>
      <c r="AC1615" s="77">
        <f t="shared" si="209"/>
        <v>30</v>
      </c>
      <c r="AD1615" s="77">
        <f>IFERROR(INDEX([1]怪物表!$J:$J,MATCH(G1615,[1]怪物表!$A:$A,0),1),0)*AE1615</f>
        <v>60</v>
      </c>
      <c r="AE1615" s="77">
        <f t="shared" si="210"/>
        <v>60</v>
      </c>
    </row>
    <row r="1616" spans="1:31" x14ac:dyDescent="0.45">
      <c r="A1616" s="4"/>
      <c r="B1616" s="7">
        <v>3994092</v>
      </c>
      <c r="C1616" s="6" t="s">
        <v>349</v>
      </c>
      <c r="D1616" s="4" t="s">
        <v>127</v>
      </c>
      <c r="E1616" s="7">
        <v>150</v>
      </c>
      <c r="F1616" s="4" t="s">
        <v>197</v>
      </c>
      <c r="G1616" s="4">
        <f>SUMIFS([1]怪物表!$A:$A,[1]怪物表!$B:$B,C1616,[1]怪物表!$C:$C,D1616)</f>
        <v>1399408</v>
      </c>
      <c r="H1616" s="8" t="str">
        <f>IF(G1616="","",INDEX([1]怪物表!$C:$C,MATCH(G1616,[1]怪物表!$A:$A,0)))</f>
        <v>斗兽场饲养员</v>
      </c>
      <c r="I1616" s="4"/>
      <c r="J1616" s="4" t="str">
        <f>IF(I1616="","",INDEX([1]怪物阵型表!$B:$B,MATCH(I1616,[1]怪物阵型表!$A:$A,0)))</f>
        <v/>
      </c>
      <c r="K1616" s="4"/>
      <c r="L1616" s="4"/>
      <c r="M1616" s="4"/>
      <c r="N1616" s="4"/>
      <c r="O1616" s="4" t="str">
        <f>IF(N1616="","",INDEX([2]物品表!$B:$B,MATCH(N1616,[2]物品表!$A:$A,0)))</f>
        <v/>
      </c>
      <c r="P1616" s="4"/>
      <c r="Q1616" s="7" t="s">
        <v>31</v>
      </c>
      <c r="R1616" s="7" t="s">
        <v>29</v>
      </c>
      <c r="S1616" s="9">
        <f>INDEX('#怪物刷新配置索引'!$E:$E,MATCH(E1616&amp;"-"&amp;F1616,'#怪物刷新配置索引'!$D:$D,0),1)</f>
        <v>5</v>
      </c>
      <c r="T1616" s="4"/>
      <c r="U1616" s="9">
        <f>INDEX('#怪物刷新配置索引'!$F:$F,MATCH(E1616&amp;"-"&amp;F1616,'#怪物刷新配置索引'!$D:$D,0),1)</f>
        <v>1</v>
      </c>
      <c r="V1616" s="4" t="str">
        <f t="shared" si="217"/>
        <v/>
      </c>
      <c r="W1616" s="4"/>
      <c r="X1616" s="4"/>
      <c r="Y1616" s="7"/>
      <c r="Z1616" s="28"/>
      <c r="AA1616" s="77">
        <f>COUNTIF([3]经验升级表!$C:$C,"&lt;="&amp;SUMIFS($AB$4:AB1616,$C$4:C1616,C1616))</f>
        <v>0</v>
      </c>
      <c r="AB1616" s="77">
        <f>IFERROR(INDEX([1]怪物表!$U:$U,MATCH(G1616,[1]怪物表!$A:$A,0),1)*S1616/U1616,0)*AC1616</f>
        <v>0</v>
      </c>
      <c r="AC1616" s="77">
        <f t="shared" si="209"/>
        <v>30</v>
      </c>
      <c r="AD1616" s="77">
        <f>IFERROR(INDEX([1]怪物表!$J:$J,MATCH(G1616,[1]怪物表!$A:$A,0),1),0)*AE1616</f>
        <v>150</v>
      </c>
      <c r="AE1616" s="77">
        <f t="shared" si="210"/>
        <v>150</v>
      </c>
    </row>
    <row r="1617" spans="1:31" x14ac:dyDescent="0.45">
      <c r="A1617" s="4"/>
      <c r="B1617" s="7">
        <v>3994093</v>
      </c>
      <c r="C1617" s="6" t="s">
        <v>349</v>
      </c>
      <c r="D1617" s="4" t="s">
        <v>136</v>
      </c>
      <c r="E1617" s="7">
        <v>20</v>
      </c>
      <c r="F1617" s="4" t="s">
        <v>197</v>
      </c>
      <c r="G1617" s="4">
        <f>SUMIFS([1]怪物表!$A:$A,[1]怪物表!$B:$B,C1617,[1]怪物表!$C:$C,D1617)</f>
        <v>1399406</v>
      </c>
      <c r="H1617" s="8" t="str">
        <f>IF(G1617="","",INDEX([1]怪物表!$C:$C,MATCH(G1617,[1]怪物表!$A:$A,0)))</f>
        <v>弓兵2</v>
      </c>
      <c r="I1617" s="4"/>
      <c r="J1617" s="4" t="str">
        <f>IF(I1617="","",INDEX([1]怪物阵型表!$B:$B,MATCH(I1617,[1]怪物阵型表!$A:$A,0)))</f>
        <v/>
      </c>
      <c r="K1617" s="4"/>
      <c r="L1617" s="4"/>
      <c r="M1617" s="4"/>
      <c r="N1617" s="4"/>
      <c r="O1617" s="4" t="str">
        <f>IF(N1617="","",INDEX([2]物品表!$B:$B,MATCH(N1617,[2]物品表!$A:$A,0)))</f>
        <v/>
      </c>
      <c r="P1617" s="4"/>
      <c r="Q1617" s="7" t="s">
        <v>31</v>
      </c>
      <c r="R1617" s="7" t="s">
        <v>29</v>
      </c>
      <c r="S1617" s="9">
        <f>INDEX('#怪物刷新配置索引'!$E:$E,MATCH(E1617&amp;"-"&amp;F1617,'#怪物刷新配置索引'!$D:$D,0),1)</f>
        <v>4</v>
      </c>
      <c r="T1617" s="4"/>
      <c r="U1617" s="9">
        <f>INDEX('#怪物刷新配置索引'!$F:$F,MATCH(E1617&amp;"-"&amp;F1617,'#怪物刷新配置索引'!$D:$D,0),1)</f>
        <v>6</v>
      </c>
      <c r="V1617" s="4" t="str">
        <f t="shared" si="217"/>
        <v/>
      </c>
      <c r="W1617" s="4"/>
      <c r="X1617" s="7"/>
      <c r="Y1617" s="7"/>
      <c r="Z1617" s="28"/>
      <c r="AA1617" s="77">
        <f>COUNTIF([3]经验升级表!$C:$C,"&lt;="&amp;SUMIFS($AB$4:AB1617,$C$4:C1617,C1617))</f>
        <v>0</v>
      </c>
      <c r="AB1617" s="77">
        <f>IFERROR(INDEX([1]怪物表!$U:$U,MATCH(G1617,[1]怪物表!$A:$A,0),1)*S1617/U1617,0)*AC1617</f>
        <v>0</v>
      </c>
      <c r="AC1617" s="77">
        <f t="shared" si="209"/>
        <v>30</v>
      </c>
      <c r="AD1617" s="77">
        <f>IFERROR(INDEX([1]怪物表!$J:$J,MATCH(G1617,[1]怪物表!$A:$A,0),1),0)*AE1617</f>
        <v>20</v>
      </c>
      <c r="AE1617" s="77">
        <f t="shared" si="210"/>
        <v>20</v>
      </c>
    </row>
    <row r="1618" spans="1:31" x14ac:dyDescent="0.45">
      <c r="A1618" s="4"/>
      <c r="B1618" s="7">
        <v>3994094</v>
      </c>
      <c r="C1618" s="6" t="s">
        <v>349</v>
      </c>
      <c r="D1618" s="4"/>
      <c r="E1618" s="7"/>
      <c r="F1618" s="4">
        <v>570</v>
      </c>
      <c r="G1618" s="4" t="str">
        <f>IF(I1618="",SUMIFS([1]怪物表!$A:$A,[1]怪物表!$B:$B,C1618,[1]怪物表!$C:$C,D1618),"")</f>
        <v/>
      </c>
      <c r="H1618" s="8" t="str">
        <f>IF(G1618="","",INDEX([1]怪物表!$C:$C,MATCH(G1618,[1]怪物表!$A:$A,0)))</f>
        <v/>
      </c>
      <c r="I1618" s="4">
        <v>399401</v>
      </c>
      <c r="J1618" s="4" t="str">
        <f>IF(I1618="","",INDEX([1]怪物阵型表!$B:$B,MATCH(I1618,[1]怪物阵型表!$A:$A,0)))</f>
        <v>直线防御阵型</v>
      </c>
      <c r="K1618" s="4"/>
      <c r="L1618" s="4"/>
      <c r="M1618" s="4"/>
      <c r="N1618" s="4"/>
      <c r="O1618" s="4" t="str">
        <f>IF(N1618="","",INDEX([2]物品表!$B:$B,MATCH(N1618,[2]物品表!$A:$A,0)))</f>
        <v/>
      </c>
      <c r="P1618" s="4"/>
      <c r="Q1618" s="7" t="s">
        <v>109</v>
      </c>
      <c r="R1618" s="7" t="s">
        <v>29</v>
      </c>
      <c r="S1618" s="9">
        <v>1</v>
      </c>
      <c r="T1618" s="4"/>
      <c r="U1618" s="9">
        <v>0</v>
      </c>
      <c r="V1618" s="4" t="str">
        <f t="shared" si="217"/>
        <v>TID_Survivor_Notice_Occur_2</v>
      </c>
      <c r="W1618" s="4">
        <v>1</v>
      </c>
      <c r="X1618" s="4"/>
      <c r="Y1618" s="4"/>
      <c r="Z1618" s="28"/>
      <c r="AA1618" s="77">
        <f>COUNTIF([3]经验升级表!$C:$C,"&lt;="&amp;SUMIFS($AB$4:AB1618,$C$4:C1618,C1618))</f>
        <v>0</v>
      </c>
      <c r="AB1618" s="77">
        <f>IFERROR(INDEX([1]怪物表!$U:$U,MATCH(G1618,[1]怪物表!$A:$A,0),1)*S1618/U1618,0)*AC1618</f>
        <v>0</v>
      </c>
      <c r="AC1618" s="77">
        <f t="shared" si="209"/>
        <v>1</v>
      </c>
      <c r="AD1618" s="77">
        <f>IFERROR(INDEX([1]怪物表!$J:$J,MATCH(G1618,[1]怪物表!$A:$A,0),1),0)*AE1618</f>
        <v>0</v>
      </c>
      <c r="AE1618" s="77">
        <f t="shared" si="210"/>
        <v>0</v>
      </c>
    </row>
    <row r="1619" spans="1:31" x14ac:dyDescent="0.45">
      <c r="A1619" s="4"/>
      <c r="B1619" s="7">
        <v>3994095</v>
      </c>
      <c r="C1619" s="6" t="s">
        <v>349</v>
      </c>
      <c r="D1619" s="4"/>
      <c r="E1619" s="7"/>
      <c r="F1619" s="4">
        <v>570</v>
      </c>
      <c r="G1619" s="4" t="str">
        <f>IF(I1619="",SUMIFS([1]怪物表!$A:$A,[1]怪物表!$B:$B,C1619,[1]怪物表!$C:$C,D1619),"")</f>
        <v/>
      </c>
      <c r="H1619" s="8" t="str">
        <f>IF(G1619="","",INDEX([1]怪物表!$C:$C,MATCH(G1619,[1]怪物表!$A:$A,0)))</f>
        <v/>
      </c>
      <c r="I1619" s="4">
        <v>399402</v>
      </c>
      <c r="J1619" s="4" t="str">
        <f>IF(I1619="","",INDEX([1]怪物阵型表!$B:$B,MATCH(I1619,[1]怪物阵型表!$A:$A,0)))</f>
        <v>直线防御阵型</v>
      </c>
      <c r="K1619" s="4"/>
      <c r="L1619" s="4"/>
      <c r="M1619" s="4"/>
      <c r="N1619" s="4"/>
      <c r="O1619" s="4" t="str">
        <f>IF(N1619="","",INDEX([2]物品表!$B:$B,MATCH(N1619,[2]物品表!$A:$A,0)))</f>
        <v/>
      </c>
      <c r="P1619" s="4"/>
      <c r="Q1619" s="7" t="s">
        <v>109</v>
      </c>
      <c r="R1619" s="7" t="s">
        <v>29</v>
      </c>
      <c r="S1619" s="9">
        <v>1</v>
      </c>
      <c r="T1619" s="4"/>
      <c r="U1619" s="9">
        <v>0</v>
      </c>
      <c r="V1619" s="4" t="str">
        <f t="shared" si="217"/>
        <v/>
      </c>
      <c r="W1619" s="4"/>
      <c r="X1619" s="4"/>
      <c r="Y1619" s="4"/>
      <c r="Z1619" s="28"/>
      <c r="AA1619" s="77">
        <f>COUNTIF([3]经验升级表!$C:$C,"&lt;="&amp;SUMIFS($AB$4:AB1619,$C$4:C1619,C1619))</f>
        <v>0</v>
      </c>
      <c r="AB1619" s="77">
        <f>IFERROR(INDEX([1]怪物表!$U:$U,MATCH(G1619,[1]怪物表!$A:$A,0),1)*S1619/U1619,0)*AC1619</f>
        <v>0</v>
      </c>
      <c r="AC1619" s="77">
        <f t="shared" si="209"/>
        <v>1</v>
      </c>
      <c r="AD1619" s="77">
        <f>IFERROR(INDEX([1]怪物表!$J:$J,MATCH(G1619,[1]怪物表!$A:$A,0),1),0)*AE1619</f>
        <v>0</v>
      </c>
      <c r="AE1619" s="77">
        <f t="shared" si="210"/>
        <v>0</v>
      </c>
    </row>
    <row r="1620" spans="1:31" x14ac:dyDescent="0.45">
      <c r="A1620" s="4"/>
      <c r="B1620" s="7">
        <v>3994096</v>
      </c>
      <c r="C1620" s="6" t="s">
        <v>349</v>
      </c>
      <c r="D1620" s="4"/>
      <c r="E1620" s="7"/>
      <c r="F1620" s="4">
        <v>585</v>
      </c>
      <c r="G1620" s="4" t="str">
        <f>IF(I1620="",SUMIFS([1]怪物表!$A:$A,[1]怪物表!$B:$B,C1620,[1]怪物表!$C:$C,D1620),"")</f>
        <v/>
      </c>
      <c r="H1620" s="8" t="str">
        <f>IF(G1620="","",INDEX([1]怪物表!$C:$C,MATCH(G1620,[1]怪物表!$A:$A,0)))</f>
        <v/>
      </c>
      <c r="I1620" s="4">
        <v>399403</v>
      </c>
      <c r="J1620" s="4" t="str">
        <f>IF(I1620="","",INDEX([1]怪物阵型表!$B:$B,MATCH(I1620,[1]怪物阵型表!$A:$A,0)))</f>
        <v>直线防御阵型</v>
      </c>
      <c r="K1620" s="4"/>
      <c r="L1620" s="4"/>
      <c r="M1620" s="4"/>
      <c r="N1620" s="4"/>
      <c r="O1620" s="4" t="str">
        <f>IF(N1620="","",INDEX([2]物品表!$B:$B,MATCH(N1620,[2]物品表!$A:$A,0)))</f>
        <v/>
      </c>
      <c r="P1620" s="4"/>
      <c r="Q1620" s="7" t="s">
        <v>109</v>
      </c>
      <c r="R1620" s="7" t="s">
        <v>29</v>
      </c>
      <c r="S1620" s="9">
        <v>1</v>
      </c>
      <c r="T1620" s="4"/>
      <c r="U1620" s="9">
        <v>0</v>
      </c>
      <c r="V1620" s="4" t="str">
        <f t="shared" si="217"/>
        <v/>
      </c>
      <c r="W1620" s="4"/>
      <c r="X1620" s="4"/>
      <c r="Y1620" s="4"/>
      <c r="Z1620" s="28"/>
      <c r="AA1620" s="77">
        <f>COUNTIF([3]经验升级表!$C:$C,"&lt;="&amp;SUMIFS($AB$4:AB1620,$C$4:C1620,C1620))</f>
        <v>0</v>
      </c>
      <c r="AB1620" s="77">
        <f>IFERROR(INDEX([1]怪物表!$U:$U,MATCH(G1620,[1]怪物表!$A:$A,0),1)*S1620/U1620,0)*AC1620</f>
        <v>0</v>
      </c>
      <c r="AC1620" s="77">
        <f t="shared" si="209"/>
        <v>1</v>
      </c>
      <c r="AD1620" s="77">
        <f>IFERROR(INDEX([1]怪物表!$J:$J,MATCH(G1620,[1]怪物表!$A:$A,0),1),0)*AE1620</f>
        <v>0</v>
      </c>
      <c r="AE1620" s="77">
        <f t="shared" si="210"/>
        <v>0</v>
      </c>
    </row>
    <row r="1621" spans="1:31" x14ac:dyDescent="0.45">
      <c r="A1621" s="4"/>
      <c r="B1621" s="7">
        <v>3994097</v>
      </c>
      <c r="C1621" s="6" t="s">
        <v>349</v>
      </c>
      <c r="D1621" s="4"/>
      <c r="E1621" s="7"/>
      <c r="F1621" s="4">
        <v>585</v>
      </c>
      <c r="G1621" s="4" t="str">
        <f>IF(I1621="",SUMIFS([1]怪物表!$A:$A,[1]怪物表!$B:$B,C1621,[1]怪物表!$C:$C,D1621),"")</f>
        <v/>
      </c>
      <c r="H1621" s="8" t="str">
        <f>IF(G1621="","",INDEX([1]怪物表!$C:$C,MATCH(G1621,[1]怪物表!$A:$A,0)))</f>
        <v/>
      </c>
      <c r="I1621" s="4">
        <v>399404</v>
      </c>
      <c r="J1621" s="4" t="str">
        <f>IF(I1621="","",INDEX([1]怪物阵型表!$B:$B,MATCH(I1621,[1]怪物阵型表!$A:$A,0)))</f>
        <v>直线防御阵型</v>
      </c>
      <c r="K1621" s="4"/>
      <c r="L1621" s="4"/>
      <c r="M1621" s="4"/>
      <c r="N1621" s="4"/>
      <c r="O1621" s="4" t="str">
        <f>IF(N1621="","",INDEX([2]物品表!$B:$B,MATCH(N1621,[2]物品表!$A:$A,0)))</f>
        <v/>
      </c>
      <c r="P1621" s="4"/>
      <c r="Q1621" s="7" t="s">
        <v>109</v>
      </c>
      <c r="R1621" s="7" t="s">
        <v>29</v>
      </c>
      <c r="S1621" s="9">
        <v>1</v>
      </c>
      <c r="T1621" s="4"/>
      <c r="U1621" s="9">
        <v>0</v>
      </c>
      <c r="V1621" s="4" t="str">
        <f t="shared" si="217"/>
        <v/>
      </c>
      <c r="W1621" s="4"/>
      <c r="X1621" s="4"/>
      <c r="Y1621" s="4"/>
      <c r="Z1621" s="28"/>
      <c r="AA1621" s="77">
        <f>COUNTIF([3]经验升级表!$C:$C,"&lt;="&amp;SUMIFS($AB$4:AB1621,$C$4:C1621,C1621))</f>
        <v>0</v>
      </c>
      <c r="AB1621" s="77">
        <f>IFERROR(INDEX([1]怪物表!$U:$U,MATCH(G1621,[1]怪物表!$A:$A,0),1)*S1621/U1621,0)*AC1621</f>
        <v>0</v>
      </c>
      <c r="AC1621" s="77">
        <f t="shared" si="209"/>
        <v>1</v>
      </c>
      <c r="AD1621" s="77">
        <f>IFERROR(INDEX([1]怪物表!$J:$J,MATCH(G1621,[1]怪物表!$A:$A,0),1),0)*AE1621</f>
        <v>0</v>
      </c>
      <c r="AE1621" s="77">
        <f t="shared" si="210"/>
        <v>0</v>
      </c>
    </row>
    <row r="1622" spans="1:31" x14ac:dyDescent="0.45">
      <c r="A1622" s="4"/>
      <c r="B1622" s="7">
        <v>3994098</v>
      </c>
      <c r="C1622" s="6" t="s">
        <v>349</v>
      </c>
      <c r="D1622" s="4"/>
      <c r="E1622" s="7"/>
      <c r="F1622" s="4">
        <v>570</v>
      </c>
      <c r="G1622" s="4"/>
      <c r="H1622" s="8"/>
      <c r="I1622" s="4"/>
      <c r="J1622" s="4" t="str">
        <f>IF(I1622="","",INDEX([1]怪物阵型表!$B:$B,MATCH(I1622,[1]怪物阵型表!$A:$A,0)))</f>
        <v/>
      </c>
      <c r="K1622" s="4">
        <v>399416</v>
      </c>
      <c r="L1622" s="25" t="str" cm="1">
        <f t="array" ref="L1622">INDEX(怪物链表!A:C,MATCH(怪物刷新表!K1622&amp;C1622,怪物链表!A:A&amp;怪物链表!C:C,),2)</f>
        <v>骤变_特殊_75</v>
      </c>
      <c r="M1622" s="4" t="str" cm="1">
        <f t="array" ref="M1622">INDEX(怪物链表!A:D,MATCH(怪物刷新表!L1622&amp;K1622,怪物链表!B:B&amp;怪物链表!A:A,),4)</f>
        <v>570-600</v>
      </c>
      <c r="N1622" s="4"/>
      <c r="O1622" s="4" t="str">
        <f>IF(N1622="","",INDEX([2]物品表!$B:$B,MATCH(N1622,[2]物品表!$A:$A,0)))</f>
        <v/>
      </c>
      <c r="P1622" s="4"/>
      <c r="Q1622" s="7" t="s">
        <v>120</v>
      </c>
      <c r="R1622" s="7" t="s">
        <v>29</v>
      </c>
      <c r="S1622" s="9">
        <v>1</v>
      </c>
      <c r="T1622" s="4"/>
      <c r="U1622" s="9">
        <v>0</v>
      </c>
      <c r="V1622" s="4" t="str">
        <f t="shared" si="217"/>
        <v/>
      </c>
      <c r="W1622" s="4"/>
      <c r="X1622" s="4"/>
      <c r="Y1622" s="4"/>
      <c r="Z1622" s="28"/>
      <c r="AA1622" s="77">
        <f>COUNTIF([3]经验升级表!$C:$C,"&lt;="&amp;SUMIFS($AB$4:AB1622,$C$4:C1622,C1622))</f>
        <v>0</v>
      </c>
      <c r="AB1622" s="77">
        <f>IFERROR(INDEX([1]怪物表!$U:$U,MATCH(G1622,[1]怪物表!$A:$A,0),1)*S1622/U1622,0)*AC1622</f>
        <v>0</v>
      </c>
      <c r="AC1622" s="77">
        <f t="shared" si="209"/>
        <v>1</v>
      </c>
      <c r="AD1622" s="77">
        <f>IFERROR(INDEX([1]怪物表!$J:$J,MATCH(G1622,[1]怪物表!$A:$A,0),1),0)*AE1622</f>
        <v>0</v>
      </c>
      <c r="AE1622" s="77">
        <f t="shared" si="210"/>
        <v>0</v>
      </c>
    </row>
    <row r="1623" spans="1:31" x14ac:dyDescent="0.45">
      <c r="A1623" s="4"/>
      <c r="B1623" s="7">
        <v>3994099</v>
      </c>
      <c r="C1623" s="6" t="s">
        <v>349</v>
      </c>
      <c r="D1623" s="4"/>
      <c r="E1623" s="7"/>
      <c r="F1623" s="4">
        <v>570</v>
      </c>
      <c r="G1623" s="4"/>
      <c r="H1623" s="8"/>
      <c r="I1623" s="4"/>
      <c r="J1623" s="4" t="str">
        <f>IF(I1623="","",INDEX([1]怪物阵型表!$B:$B,MATCH(I1623,[1]怪物阵型表!$A:$A,0)))</f>
        <v/>
      </c>
      <c r="K1623" s="4">
        <v>399416</v>
      </c>
      <c r="L1623" s="25" t="str" cm="1">
        <f t="array" ref="L1623">INDEX(怪物链表!A:C,MATCH(怪物刷新表!K1623&amp;C1623,怪物链表!A:A&amp;怪物链表!C:C,),2)</f>
        <v>骤变_特殊_75</v>
      </c>
      <c r="M1623" s="4" t="str" cm="1">
        <f t="array" ref="M1623">INDEX(怪物链表!A:D,MATCH(怪物刷新表!L1623&amp;K1623,怪物链表!B:B&amp;怪物链表!A:A,),4)</f>
        <v>570-600</v>
      </c>
      <c r="N1623" s="4"/>
      <c r="O1623" s="4" t="str">
        <f>IF(N1623="","",INDEX([2]物品表!$B:$B,MATCH(N1623,[2]物品表!$A:$A,0)))</f>
        <v/>
      </c>
      <c r="P1623" s="4"/>
      <c r="Q1623" s="7" t="s">
        <v>120</v>
      </c>
      <c r="R1623" s="7" t="s">
        <v>29</v>
      </c>
      <c r="S1623" s="9">
        <v>1</v>
      </c>
      <c r="T1623" s="4"/>
      <c r="U1623" s="9">
        <v>0</v>
      </c>
      <c r="V1623" s="4" t="str">
        <f t="shared" ref="V1623" si="218">IF(W1623=1,"TID_Survivor_Notice_Occur_2",IF(W1623=2,"TID_Survivor_Notice_Occur_1",""))</f>
        <v/>
      </c>
      <c r="W1623" s="4"/>
      <c r="X1623" s="4"/>
      <c r="Y1623" s="4"/>
      <c r="Z1623" s="28"/>
      <c r="AA1623" s="77">
        <f>COUNTIF([3]经验升级表!$C:$C,"&lt;="&amp;SUMIFS($AB$4:AB1623,$C$4:C1623,C1623))</f>
        <v>0</v>
      </c>
      <c r="AB1623" s="77">
        <f>IFERROR(INDEX([1]怪物表!$U:$U,MATCH(G1623,[1]怪物表!$A:$A,0),1)*S1623/U1623,0)*AC1623</f>
        <v>0</v>
      </c>
      <c r="AC1623" s="77">
        <f t="shared" ref="AC1623" si="219">IFERROR(INDEX(_xlfn.TEXTSPLIT(F1623,"-"),1,2)-INDEX(_xlfn.TEXTSPLIT(F1623,"-"),1,1),1)</f>
        <v>1</v>
      </c>
      <c r="AD1623" s="77">
        <f>IFERROR(INDEX([1]怪物表!$J:$J,MATCH(G1623,[1]怪物表!$A:$A,0),1),0)*AE1623</f>
        <v>0</v>
      </c>
      <c r="AE1623" s="77">
        <f t="shared" ref="AE1623" si="220">IFERROR(ROUNDUP(AC1623*S1623/U1623,),0)</f>
        <v>0</v>
      </c>
    </row>
    <row r="1624" spans="1:31" x14ac:dyDescent="0.45">
      <c r="A1624" s="4"/>
      <c r="B1624" s="7">
        <v>3994100</v>
      </c>
      <c r="C1624" s="6" t="s">
        <v>349</v>
      </c>
      <c r="D1624" s="4"/>
      <c r="E1624" s="7"/>
      <c r="F1624" s="4">
        <v>570</v>
      </c>
      <c r="G1624" s="4"/>
      <c r="H1624" s="8"/>
      <c r="I1624" s="4"/>
      <c r="J1624" s="4" t="str">
        <f>IF(I1624="","",INDEX([1]怪物阵型表!$B:$B,MATCH(I1624,[1]怪物阵型表!$A:$A,0)))</f>
        <v/>
      </c>
      <c r="K1624" s="4">
        <v>399417</v>
      </c>
      <c r="L1624" s="25" t="str" cm="1">
        <f t="array" ref="L1624">INDEX(怪物链表!A:C,MATCH(怪物刷新表!K1624&amp;C1624,怪物链表!A:A&amp;怪物链表!C:C,),2)</f>
        <v>骤变_高级_150</v>
      </c>
      <c r="M1624" s="4" t="str" cm="1">
        <f t="array" ref="M1624">INDEX(怪物链表!A:D,MATCH(怪物刷新表!L1624&amp;K1624,怪物链表!B:B&amp;怪物链表!A:A,),4)</f>
        <v>570-600</v>
      </c>
      <c r="N1624" s="4"/>
      <c r="O1624" s="4" t="str">
        <f>IF(N1624="","",INDEX([2]物品表!$B:$B,MATCH(N1624,[2]物品表!$A:$A,0)))</f>
        <v/>
      </c>
      <c r="P1624" s="4"/>
      <c r="Q1624" s="7" t="s">
        <v>120</v>
      </c>
      <c r="R1624" s="7" t="s">
        <v>29</v>
      </c>
      <c r="S1624" s="9">
        <v>1</v>
      </c>
      <c r="T1624" s="4"/>
      <c r="U1624" s="9">
        <v>0</v>
      </c>
      <c r="V1624" s="4" t="str">
        <f t="shared" si="217"/>
        <v/>
      </c>
      <c r="W1624" s="4"/>
      <c r="X1624" s="4"/>
      <c r="Y1624" s="4"/>
      <c r="Z1624" s="28"/>
      <c r="AA1624" s="77">
        <f>COUNTIF([3]经验升级表!$C:$C,"&lt;="&amp;SUMIFS($AB$4:AB1624,$C$4:C1624,C1624))</f>
        <v>0</v>
      </c>
      <c r="AB1624" s="77">
        <f>IFERROR(INDEX([1]怪物表!$U:$U,MATCH(G1624,[1]怪物表!$A:$A,0),1)*S1624/U1624,0)*AC1624</f>
        <v>0</v>
      </c>
      <c r="AC1624" s="77">
        <f t="shared" si="209"/>
        <v>1</v>
      </c>
      <c r="AD1624" s="77">
        <f>IFERROR(INDEX([1]怪物表!$J:$J,MATCH(G1624,[1]怪物表!$A:$A,0),1),0)*AE1624</f>
        <v>0</v>
      </c>
      <c r="AE1624" s="77">
        <f t="shared" si="210"/>
        <v>0</v>
      </c>
    </row>
    <row r="1625" spans="1:31" x14ac:dyDescent="0.45">
      <c r="A1625" s="4"/>
      <c r="B1625" s="7">
        <v>3994101</v>
      </c>
      <c r="C1625" s="6" t="s">
        <v>349</v>
      </c>
      <c r="D1625" s="4" t="s">
        <v>127</v>
      </c>
      <c r="E1625" s="7">
        <v>50</v>
      </c>
      <c r="F1625" s="4" t="s">
        <v>199</v>
      </c>
      <c r="G1625" s="4">
        <f>SUMIFS([1]怪物表!$A:$A,[1]怪物表!$B:$B,C1625,[1]怪物表!$C:$C,D1625)</f>
        <v>1399408</v>
      </c>
      <c r="H1625" s="8" t="str">
        <f>IF(G1625="","",INDEX([1]怪物表!$C:$C,MATCH(G1625,[1]怪物表!$A:$A,0)))</f>
        <v>斗兽场饲养员</v>
      </c>
      <c r="I1625" s="4"/>
      <c r="J1625" s="4" t="str">
        <f>IF(I1625="","",INDEX([1]怪物阵型表!$B:$B,MATCH(I1625,[1]怪物阵型表!$A:$A,0)))</f>
        <v/>
      </c>
      <c r="K1625" s="4"/>
      <c r="L1625" s="4"/>
      <c r="M1625" s="4"/>
      <c r="N1625" s="4"/>
      <c r="O1625" s="4" t="str">
        <f>IF(N1625="","",INDEX([2]物品表!$B:$B,MATCH(N1625,[2]物品表!$A:$A,0)))</f>
        <v/>
      </c>
      <c r="P1625" s="4"/>
      <c r="Q1625" s="7" t="s">
        <v>31</v>
      </c>
      <c r="R1625" s="7" t="s">
        <v>29</v>
      </c>
      <c r="S1625" s="9">
        <f>INDEX('#怪物刷新配置索引'!$E:$E,MATCH(E1625&amp;"-"&amp;F1625,'#怪物刷新配置索引'!$D:$D,0),1)</f>
        <v>5</v>
      </c>
      <c r="T1625" s="4"/>
      <c r="U1625" s="9">
        <f>INDEX('#怪物刷新配置索引'!$F:$F,MATCH(E1625&amp;"-"&amp;F1625,'#怪物刷新配置索引'!$D:$D,0),1)</f>
        <v>3</v>
      </c>
      <c r="V1625" s="4" t="str">
        <f t="shared" si="217"/>
        <v/>
      </c>
      <c r="W1625" s="4"/>
      <c r="X1625" s="4"/>
      <c r="Y1625" s="7"/>
      <c r="Z1625" s="28"/>
      <c r="AA1625" s="77">
        <f>COUNTIF([3]经验升级表!$C:$C,"&lt;="&amp;SUMIFS($AB$4:AB1625,$C$4:C1625,C1625))</f>
        <v>0</v>
      </c>
      <c r="AB1625" s="77">
        <f>IFERROR(INDEX([1]怪物表!$U:$U,MATCH(G1625,[1]怪物表!$A:$A,0),1)*S1625/U1625,0)*AC1625</f>
        <v>0</v>
      </c>
      <c r="AC1625" s="77">
        <f t="shared" si="209"/>
        <v>30</v>
      </c>
      <c r="AD1625" s="77">
        <f>IFERROR(INDEX([1]怪物表!$J:$J,MATCH(G1625,[1]怪物表!$A:$A,0),1),0)*AE1625</f>
        <v>50</v>
      </c>
      <c r="AE1625" s="77">
        <f t="shared" si="210"/>
        <v>50</v>
      </c>
    </row>
    <row r="1626" spans="1:31" x14ac:dyDescent="0.45">
      <c r="A1626" s="4"/>
      <c r="B1626" s="7">
        <v>3994102</v>
      </c>
      <c r="C1626" s="6" t="s">
        <v>349</v>
      </c>
      <c r="D1626" s="4" t="s">
        <v>127</v>
      </c>
      <c r="E1626" s="7">
        <v>120</v>
      </c>
      <c r="F1626" s="4" t="s">
        <v>199</v>
      </c>
      <c r="G1626" s="4">
        <f>SUMIFS([1]怪物表!$A:$A,[1]怪物表!$B:$B,C1626,[1]怪物表!$C:$C,D1626)</f>
        <v>1399408</v>
      </c>
      <c r="H1626" s="8" t="str">
        <f>IF(G1626="","",INDEX([1]怪物表!$C:$C,MATCH(G1626,[1]怪物表!$A:$A,0)))</f>
        <v>斗兽场饲养员</v>
      </c>
      <c r="I1626" s="4"/>
      <c r="J1626" s="4" t="str">
        <f>IF(I1626="","",INDEX([1]怪物阵型表!$B:$B,MATCH(I1626,[1]怪物阵型表!$A:$A,0)))</f>
        <v/>
      </c>
      <c r="K1626" s="4"/>
      <c r="L1626" s="4"/>
      <c r="M1626" s="4"/>
      <c r="N1626" s="4"/>
      <c r="O1626" s="4" t="str">
        <f>IF(N1626="","",INDEX([2]物品表!$B:$B,MATCH(N1626,[2]物品表!$A:$A,0)))</f>
        <v/>
      </c>
      <c r="P1626" s="4"/>
      <c r="Q1626" s="7" t="s">
        <v>31</v>
      </c>
      <c r="R1626" s="7" t="s">
        <v>29</v>
      </c>
      <c r="S1626" s="9">
        <f>INDEX('#怪物刷新配置索引'!$E:$E,MATCH(E1626&amp;"-"&amp;F1626,'#怪物刷新配置索引'!$D:$D,0),1)</f>
        <v>4</v>
      </c>
      <c r="T1626" s="4"/>
      <c r="U1626" s="9">
        <f>INDEX('#怪物刷新配置索引'!$F:$F,MATCH(E1626&amp;"-"&amp;F1626,'#怪物刷新配置索引'!$D:$D,0),1)</f>
        <v>1</v>
      </c>
      <c r="V1626" s="4" t="str">
        <f t="shared" si="217"/>
        <v/>
      </c>
      <c r="W1626" s="4"/>
      <c r="X1626" s="4"/>
      <c r="Y1626" s="4"/>
      <c r="Z1626" s="28"/>
      <c r="AA1626" s="77">
        <f>COUNTIF([3]经验升级表!$C:$C,"&lt;="&amp;SUMIFS($AB$4:AB1626,$C$4:C1626,C1626))</f>
        <v>0</v>
      </c>
      <c r="AB1626" s="77">
        <f>IFERROR(INDEX([1]怪物表!$U:$U,MATCH(G1626,[1]怪物表!$A:$A,0),1)*S1626/U1626,0)*AC1626</f>
        <v>0</v>
      </c>
      <c r="AC1626" s="77">
        <f t="shared" si="209"/>
        <v>30</v>
      </c>
      <c r="AD1626" s="77">
        <f>IFERROR(INDEX([1]怪物表!$J:$J,MATCH(G1626,[1]怪物表!$A:$A,0),1),0)*AE1626</f>
        <v>120</v>
      </c>
      <c r="AE1626" s="77">
        <f t="shared" si="210"/>
        <v>120</v>
      </c>
    </row>
    <row r="1627" spans="1:31" x14ac:dyDescent="0.45">
      <c r="A1627" s="4"/>
      <c r="B1627" s="7">
        <v>3994103</v>
      </c>
      <c r="C1627" s="6" t="s">
        <v>349</v>
      </c>
      <c r="D1627" s="4" t="s">
        <v>127</v>
      </c>
      <c r="E1627" s="7">
        <v>120</v>
      </c>
      <c r="F1627" s="4" t="s">
        <v>199</v>
      </c>
      <c r="G1627" s="4">
        <f>SUMIFS([1]怪物表!$A:$A,[1]怪物表!$B:$B,C1627,[1]怪物表!$C:$C,D1627)</f>
        <v>1399408</v>
      </c>
      <c r="H1627" s="8" t="str">
        <f>IF(G1627="","",INDEX([1]怪物表!$C:$C,MATCH(G1627,[1]怪物表!$A:$A,0)))</f>
        <v>斗兽场饲养员</v>
      </c>
      <c r="I1627" s="4"/>
      <c r="J1627" s="4" t="str">
        <f>IF(I1627="","",INDEX([1]怪物阵型表!$B:$B,MATCH(I1627,[1]怪物阵型表!$A:$A,0)))</f>
        <v/>
      </c>
      <c r="K1627" s="4"/>
      <c r="L1627" s="4"/>
      <c r="M1627" s="4"/>
      <c r="N1627" s="4"/>
      <c r="O1627" s="4" t="str">
        <f>IF(N1627="","",INDEX([2]物品表!$B:$B,MATCH(N1627,[2]物品表!$A:$A,0)))</f>
        <v/>
      </c>
      <c r="P1627" s="4"/>
      <c r="Q1627" s="7" t="s">
        <v>31</v>
      </c>
      <c r="R1627" s="7" t="s">
        <v>29</v>
      </c>
      <c r="S1627" s="9">
        <f>INDEX('#怪物刷新配置索引'!$E:$E,MATCH(E1627&amp;"-"&amp;F1627,'#怪物刷新配置索引'!$D:$D,0),1)</f>
        <v>4</v>
      </c>
      <c r="T1627" s="4"/>
      <c r="U1627" s="9">
        <f>INDEX('#怪物刷新配置索引'!$F:$F,MATCH(E1627&amp;"-"&amp;F1627,'#怪物刷新配置索引'!$D:$D,0),1)</f>
        <v>1</v>
      </c>
      <c r="V1627" s="4" t="str">
        <f t="shared" si="217"/>
        <v/>
      </c>
      <c r="W1627" s="4"/>
      <c r="X1627" s="4"/>
      <c r="Y1627" s="4"/>
      <c r="Z1627" s="28"/>
      <c r="AA1627" s="77">
        <f>COUNTIF([3]经验升级表!$C:$C,"&lt;="&amp;SUMIFS($AB$4:AB1627,$C$4:C1627,C1627))</f>
        <v>0</v>
      </c>
      <c r="AB1627" s="77">
        <f>IFERROR(INDEX([1]怪物表!$U:$U,MATCH(G1627,[1]怪物表!$A:$A,0),1)*S1627/U1627,0)*AC1627</f>
        <v>0</v>
      </c>
      <c r="AC1627" s="77">
        <f t="shared" si="209"/>
        <v>30</v>
      </c>
      <c r="AD1627" s="77">
        <f>IFERROR(INDEX([1]怪物表!$J:$J,MATCH(G1627,[1]怪物表!$A:$A,0),1),0)*AE1627</f>
        <v>120</v>
      </c>
      <c r="AE1627" s="77">
        <f t="shared" si="210"/>
        <v>120</v>
      </c>
    </row>
    <row r="1628" spans="1:31" x14ac:dyDescent="0.45">
      <c r="A1628" s="4"/>
      <c r="B1628" s="7">
        <v>3994104</v>
      </c>
      <c r="C1628" s="6" t="s">
        <v>349</v>
      </c>
      <c r="D1628" s="4" t="s">
        <v>122</v>
      </c>
      <c r="E1628" s="4">
        <v>20</v>
      </c>
      <c r="F1628" s="4" t="s">
        <v>219</v>
      </c>
      <c r="G1628" s="4">
        <f>SUMIFS([1]怪物表!$A:$A,[1]怪物表!$B:$B,C1628,[1]怪物表!$C:$C,D1628)</f>
        <v>1399402</v>
      </c>
      <c r="H1628" s="8" t="str">
        <f>IF(G1628="","",INDEX([1]怪物表!$C:$C,MATCH(G1628,[1]怪物表!$A:$A,0)))</f>
        <v>小狼</v>
      </c>
      <c r="I1628" s="4"/>
      <c r="J1628" s="4" t="str">
        <f>IF(I1628="","",INDEX([1]怪物阵型表!$B:$B,MATCH(I1628,[1]怪物阵型表!$A:$A,0)))</f>
        <v/>
      </c>
      <c r="K1628" s="4"/>
      <c r="L1628" s="4"/>
      <c r="M1628" s="4"/>
      <c r="N1628" s="4"/>
      <c r="O1628" s="4" t="str">
        <f>IF(N1628="","",INDEX([2]物品表!$B:$B,MATCH(N1628,[2]物品表!$A:$A,0)))</f>
        <v/>
      </c>
      <c r="P1628" s="4"/>
      <c r="Q1628" s="7" t="s">
        <v>31</v>
      </c>
      <c r="R1628" s="7" t="s">
        <v>29</v>
      </c>
      <c r="S1628" s="9">
        <f>INDEX('#怪物刷新配置索引'!$E:$E,MATCH(E1628&amp;"-"&amp;F1628,'#怪物刷新配置索引'!$D:$D,0),1)</f>
        <v>4</v>
      </c>
      <c r="T1628" s="4"/>
      <c r="U1628" s="9">
        <f>INDEX('#怪物刷新配置索引'!$F:$F,MATCH(E1628&amp;"-"&amp;F1628,'#怪物刷新配置索引'!$D:$D,0),1)</f>
        <v>6</v>
      </c>
      <c r="V1628" s="4" t="str">
        <f t="shared" si="217"/>
        <v/>
      </c>
      <c r="W1628" s="4"/>
      <c r="X1628" s="7"/>
      <c r="Y1628" s="4"/>
      <c r="Z1628" s="28"/>
      <c r="AA1628" s="77">
        <f>COUNTIF([3]经验升级表!$C:$C,"&lt;="&amp;SUMIFS($AB$4:AB1628,$C$4:C1628,C1628))</f>
        <v>0</v>
      </c>
      <c r="AB1628" s="77">
        <f>IFERROR(INDEX([1]怪物表!$U:$U,MATCH(G1628,[1]怪物表!$A:$A,0),1)*S1628/U1628,0)*AC1628</f>
        <v>0</v>
      </c>
      <c r="AC1628" s="77">
        <f t="shared" si="209"/>
        <v>30</v>
      </c>
      <c r="AD1628" s="77">
        <f>IFERROR(INDEX([1]怪物表!$J:$J,MATCH(G1628,[1]怪物表!$A:$A,0),1),0)*AE1628</f>
        <v>20</v>
      </c>
      <c r="AE1628" s="77">
        <f t="shared" si="210"/>
        <v>20</v>
      </c>
    </row>
    <row r="1629" spans="1:31" x14ac:dyDescent="0.45">
      <c r="A1629" s="4"/>
      <c r="B1629" s="7">
        <v>3994105</v>
      </c>
      <c r="C1629" s="6" t="s">
        <v>349</v>
      </c>
      <c r="D1629" s="4" t="s">
        <v>122</v>
      </c>
      <c r="E1629" s="4">
        <v>20</v>
      </c>
      <c r="F1629" s="4" t="s">
        <v>219</v>
      </c>
      <c r="G1629" s="4">
        <f>SUMIFS([1]怪物表!$A:$A,[1]怪物表!$B:$B,C1629,[1]怪物表!$C:$C,D1629)</f>
        <v>1399402</v>
      </c>
      <c r="H1629" s="8" t="str">
        <f>IF(G1629="","",INDEX([1]怪物表!$C:$C,MATCH(G1629,[1]怪物表!$A:$A,0)))</f>
        <v>小狼</v>
      </c>
      <c r="I1629" s="4"/>
      <c r="J1629" s="4" t="str">
        <f>IF(I1629="","",INDEX([1]怪物阵型表!$B:$B,MATCH(I1629,[1]怪物阵型表!$A:$A,0)))</f>
        <v/>
      </c>
      <c r="K1629" s="4"/>
      <c r="L1629" s="4"/>
      <c r="M1629" s="4"/>
      <c r="N1629" s="4"/>
      <c r="O1629" s="4" t="str">
        <f>IF(N1629="","",INDEX([2]物品表!$B:$B,MATCH(N1629,[2]物品表!$A:$A,0)))</f>
        <v/>
      </c>
      <c r="P1629" s="4"/>
      <c r="Q1629" s="7" t="s">
        <v>31</v>
      </c>
      <c r="R1629" s="7" t="s">
        <v>29</v>
      </c>
      <c r="S1629" s="9">
        <f>INDEX('#怪物刷新配置索引'!$E:$E,MATCH(E1629&amp;"-"&amp;F1629,'#怪物刷新配置索引'!$D:$D,0),1)</f>
        <v>4</v>
      </c>
      <c r="T1629" s="4"/>
      <c r="U1629" s="9">
        <f>INDEX('#怪物刷新配置索引'!$F:$F,MATCH(E1629&amp;"-"&amp;F1629,'#怪物刷新配置索引'!$D:$D,0),1)</f>
        <v>6</v>
      </c>
      <c r="V1629" s="7" t="str">
        <f t="shared" si="217"/>
        <v/>
      </c>
      <c r="W1629" s="4"/>
      <c r="X1629" s="4"/>
      <c r="Y1629" s="4"/>
      <c r="Z1629" s="28"/>
      <c r="AA1629" s="77">
        <f>COUNTIF([3]经验升级表!$C:$C,"&lt;="&amp;SUMIFS($AB$4:AB1629,$C$4:C1629,C1629))</f>
        <v>0</v>
      </c>
      <c r="AB1629" s="77">
        <f>IFERROR(INDEX([1]怪物表!$U:$U,MATCH(G1629,[1]怪物表!$A:$A,0),1)*S1629/U1629,0)*AC1629</f>
        <v>0</v>
      </c>
      <c r="AC1629" s="77">
        <f t="shared" si="209"/>
        <v>30</v>
      </c>
      <c r="AD1629" s="77">
        <f>IFERROR(INDEX([1]怪物表!$J:$J,MATCH(G1629,[1]怪物表!$A:$A,0),1),0)*AE1629</f>
        <v>20</v>
      </c>
      <c r="AE1629" s="77">
        <f t="shared" si="210"/>
        <v>20</v>
      </c>
    </row>
    <row r="1630" spans="1:31" x14ac:dyDescent="0.45">
      <c r="A1630" s="4"/>
      <c r="B1630" s="7">
        <v>3994106</v>
      </c>
      <c r="C1630" s="6" t="s">
        <v>349</v>
      </c>
      <c r="D1630" s="4" t="s">
        <v>122</v>
      </c>
      <c r="E1630" s="4">
        <v>20</v>
      </c>
      <c r="F1630" s="4" t="s">
        <v>219</v>
      </c>
      <c r="G1630" s="4">
        <f>SUMIFS([1]怪物表!$A:$A,[1]怪物表!$B:$B,C1630,[1]怪物表!$C:$C,D1630)</f>
        <v>1399402</v>
      </c>
      <c r="H1630" s="8" t="str">
        <f>IF(G1630="","",INDEX([1]怪物表!$C:$C,MATCH(G1630,[1]怪物表!$A:$A,0)))</f>
        <v>小狼</v>
      </c>
      <c r="I1630" s="4"/>
      <c r="J1630" s="4" t="str">
        <f>IF(I1630="","",INDEX([1]怪物阵型表!$B:$B,MATCH(I1630,[1]怪物阵型表!$A:$A,0)))</f>
        <v/>
      </c>
      <c r="K1630" s="4"/>
      <c r="L1630" s="4"/>
      <c r="M1630" s="4"/>
      <c r="N1630" s="4"/>
      <c r="O1630" s="4" t="str">
        <f>IF(N1630="","",INDEX([2]物品表!$B:$B,MATCH(N1630,[2]物品表!$A:$A,0)))</f>
        <v/>
      </c>
      <c r="P1630" s="4"/>
      <c r="Q1630" s="7" t="s">
        <v>31</v>
      </c>
      <c r="R1630" s="7" t="s">
        <v>29</v>
      </c>
      <c r="S1630" s="9">
        <f>INDEX('#怪物刷新配置索引'!$E:$E,MATCH(E1630&amp;"-"&amp;F1630,'#怪物刷新配置索引'!$D:$D,0),1)</f>
        <v>4</v>
      </c>
      <c r="T1630" s="4"/>
      <c r="U1630" s="9">
        <f>INDEX('#怪物刷新配置索引'!$F:$F,MATCH(E1630&amp;"-"&amp;F1630,'#怪物刷新配置索引'!$D:$D,0),1)</f>
        <v>6</v>
      </c>
      <c r="V1630" s="4" t="str">
        <f t="shared" si="217"/>
        <v/>
      </c>
      <c r="W1630" s="4"/>
      <c r="X1630" s="7"/>
      <c r="Y1630" s="7"/>
      <c r="Z1630" s="28"/>
      <c r="AA1630" s="77">
        <f>COUNTIF([3]经验升级表!$C:$C,"&lt;="&amp;SUMIFS($AB$4:AB1630,$C$4:C1630,C1630))</f>
        <v>0</v>
      </c>
      <c r="AB1630" s="77">
        <f>IFERROR(INDEX([1]怪物表!$U:$U,MATCH(G1630,[1]怪物表!$A:$A,0),1)*S1630/U1630,0)*AC1630</f>
        <v>0</v>
      </c>
      <c r="AC1630" s="77">
        <f t="shared" si="209"/>
        <v>30</v>
      </c>
      <c r="AD1630" s="77">
        <f>IFERROR(INDEX([1]怪物表!$J:$J,MATCH(G1630,[1]怪物表!$A:$A,0),1),0)*AE1630</f>
        <v>20</v>
      </c>
      <c r="AE1630" s="77">
        <f t="shared" si="210"/>
        <v>20</v>
      </c>
    </row>
    <row r="1631" spans="1:31" x14ac:dyDescent="0.45">
      <c r="A1631" s="4"/>
      <c r="B1631" s="7">
        <v>3994107</v>
      </c>
      <c r="C1631" s="6" t="s">
        <v>349</v>
      </c>
      <c r="D1631" s="4" t="s">
        <v>122</v>
      </c>
      <c r="E1631" s="4">
        <v>20</v>
      </c>
      <c r="F1631" s="4" t="s">
        <v>219</v>
      </c>
      <c r="G1631" s="4">
        <f>SUMIFS([1]怪物表!$A:$A,[1]怪物表!$B:$B,C1631,[1]怪物表!$C:$C,D1631)</f>
        <v>1399402</v>
      </c>
      <c r="H1631" s="8" t="str">
        <f>IF(G1631="","",INDEX([1]怪物表!$C:$C,MATCH(G1631,[1]怪物表!$A:$A,0)))</f>
        <v>小狼</v>
      </c>
      <c r="I1631" s="4"/>
      <c r="J1631" s="4" t="str">
        <f>IF(I1631="","",INDEX([1]怪物阵型表!$B:$B,MATCH(I1631,[1]怪物阵型表!$A:$A,0)))</f>
        <v/>
      </c>
      <c r="K1631" s="4"/>
      <c r="L1631" s="4"/>
      <c r="M1631" s="4"/>
      <c r="N1631" s="4"/>
      <c r="O1631" s="4" t="str">
        <f>IF(N1631="","",INDEX([2]物品表!$B:$B,MATCH(N1631,[2]物品表!$A:$A,0)))</f>
        <v/>
      </c>
      <c r="P1631" s="4"/>
      <c r="Q1631" s="7" t="s">
        <v>31</v>
      </c>
      <c r="R1631" s="7" t="s">
        <v>29</v>
      </c>
      <c r="S1631" s="9">
        <f>INDEX('#怪物刷新配置索引'!$E:$E,MATCH(E1631&amp;"-"&amp;F1631,'#怪物刷新配置索引'!$D:$D,0),1)</f>
        <v>4</v>
      </c>
      <c r="T1631" s="4"/>
      <c r="U1631" s="9">
        <f>INDEX('#怪物刷新配置索引'!$F:$F,MATCH(E1631&amp;"-"&amp;F1631,'#怪物刷新配置索引'!$D:$D,0),1)</f>
        <v>6</v>
      </c>
      <c r="V1631" s="4" t="str">
        <f t="shared" si="217"/>
        <v/>
      </c>
      <c r="W1631" s="4"/>
      <c r="X1631" s="7"/>
      <c r="Y1631" s="7"/>
      <c r="Z1631" s="28"/>
      <c r="AA1631" s="77">
        <f>COUNTIF([3]经验升级表!$C:$C,"&lt;="&amp;SUMIFS($AB$4:AB1631,$C$4:C1631,C1631))</f>
        <v>0</v>
      </c>
      <c r="AB1631" s="77">
        <f>IFERROR(INDEX([1]怪物表!$U:$U,MATCH(G1631,[1]怪物表!$A:$A,0),1)*S1631/U1631,0)*AC1631</f>
        <v>0</v>
      </c>
      <c r="AC1631" s="77">
        <f t="shared" si="209"/>
        <v>30</v>
      </c>
      <c r="AD1631" s="77">
        <f>IFERROR(INDEX([1]怪物表!$J:$J,MATCH(G1631,[1]怪物表!$A:$A,0),1),0)*AE1631</f>
        <v>20</v>
      </c>
      <c r="AE1631" s="77">
        <f t="shared" si="210"/>
        <v>20</v>
      </c>
    </row>
    <row r="1632" spans="1:31" x14ac:dyDescent="0.45">
      <c r="A1632" s="4"/>
      <c r="B1632" s="7">
        <v>3994108</v>
      </c>
      <c r="C1632" s="6" t="s">
        <v>349</v>
      </c>
      <c r="D1632" s="4" t="s">
        <v>123</v>
      </c>
      <c r="E1632" s="4">
        <v>40</v>
      </c>
      <c r="F1632" s="4" t="s">
        <v>219</v>
      </c>
      <c r="G1632" s="4">
        <f>SUMIFS([1]怪物表!$A:$A,[1]怪物表!$B:$B,C1632,[1]怪物表!$C:$C,D1632)</f>
        <v>1399405</v>
      </c>
      <c r="H1632" s="8" t="str">
        <f>IF(G1632="","",INDEX([1]怪物表!$C:$C,MATCH(G1632,[1]怪物表!$A:$A,0)))</f>
        <v>弓兵1</v>
      </c>
      <c r="I1632" s="4"/>
      <c r="J1632" s="4" t="str">
        <f>IF(I1632="","",INDEX([1]怪物阵型表!$B:$B,MATCH(I1632,[1]怪物阵型表!$A:$A,0)))</f>
        <v/>
      </c>
      <c r="K1632" s="4"/>
      <c r="L1632" s="4"/>
      <c r="M1632" s="4"/>
      <c r="N1632" s="4"/>
      <c r="O1632" s="4" t="str">
        <f>IF(N1632="","",INDEX([2]物品表!$B:$B,MATCH(N1632,[2]物品表!$A:$A,0)))</f>
        <v/>
      </c>
      <c r="P1632" s="4"/>
      <c r="Q1632" s="7" t="s">
        <v>31</v>
      </c>
      <c r="R1632" s="7" t="s">
        <v>29</v>
      </c>
      <c r="S1632" s="9">
        <f>INDEX('#怪物刷新配置索引'!$E:$E,MATCH(E1632&amp;"-"&amp;F1632,'#怪物刷新配置索引'!$D:$D,0),1)</f>
        <v>4</v>
      </c>
      <c r="T1632" s="4"/>
      <c r="U1632" s="9">
        <f>INDEX('#怪物刷新配置索引'!$F:$F,MATCH(E1632&amp;"-"&amp;F1632,'#怪物刷新配置索引'!$D:$D,0),1)</f>
        <v>3</v>
      </c>
      <c r="V1632" s="4" t="str">
        <f t="shared" si="217"/>
        <v/>
      </c>
      <c r="W1632" s="4"/>
      <c r="X1632" s="4"/>
      <c r="Y1632" s="4"/>
      <c r="Z1632" s="28"/>
      <c r="AA1632" s="77">
        <f>COUNTIF([3]经验升级表!$C:$C,"&lt;="&amp;SUMIFS($AB$4:AB1632,$C$4:C1632,C1632))</f>
        <v>0</v>
      </c>
      <c r="AB1632" s="77">
        <f>IFERROR(INDEX([1]怪物表!$U:$U,MATCH(G1632,[1]怪物表!$A:$A,0),1)*S1632/U1632,0)*AC1632</f>
        <v>0</v>
      </c>
      <c r="AC1632" s="77">
        <f t="shared" si="209"/>
        <v>30</v>
      </c>
      <c r="AD1632" s="77">
        <f>IFERROR(INDEX([1]怪物表!$J:$J,MATCH(G1632,[1]怪物表!$A:$A,0),1),0)*AE1632</f>
        <v>40</v>
      </c>
      <c r="AE1632" s="77">
        <f t="shared" si="210"/>
        <v>40</v>
      </c>
    </row>
    <row r="1633" spans="1:31" x14ac:dyDescent="0.45">
      <c r="A1633" s="4"/>
      <c r="B1633" s="7">
        <v>3994109</v>
      </c>
      <c r="C1633" s="6" t="s">
        <v>349</v>
      </c>
      <c r="D1633" s="4"/>
      <c r="E1633" s="7"/>
      <c r="F1633" s="4">
        <v>630</v>
      </c>
      <c r="G1633" s="4" t="str">
        <f>IF(I1633="",SUMIFS([1]怪物表!$A:$A,[1]怪物表!$B:$B,C1633,[1]怪物表!$C:$C,D1633),"")</f>
        <v/>
      </c>
      <c r="H1633" s="8" t="str">
        <f>IF(G1633="","",INDEX([1]怪物表!$C:$C,MATCH(G1633,[1]怪物表!$A:$A,0)))</f>
        <v/>
      </c>
      <c r="I1633" s="4">
        <v>399401</v>
      </c>
      <c r="J1633" s="4" t="str">
        <f>IF(I1633="","",INDEX([1]怪物阵型表!$B:$B,MATCH(I1633,[1]怪物阵型表!$A:$A,0)))</f>
        <v>直线防御阵型</v>
      </c>
      <c r="K1633" s="4"/>
      <c r="L1633" s="4"/>
      <c r="M1633" s="4"/>
      <c r="N1633" s="4"/>
      <c r="O1633" s="4" t="str">
        <f>IF(N1633="","",INDEX([2]物品表!$B:$B,MATCH(N1633,[2]物品表!$A:$A,0)))</f>
        <v/>
      </c>
      <c r="P1633" s="4"/>
      <c r="Q1633" s="7" t="s">
        <v>109</v>
      </c>
      <c r="R1633" s="7" t="s">
        <v>29</v>
      </c>
      <c r="S1633" s="9">
        <v>1</v>
      </c>
      <c r="T1633" s="4"/>
      <c r="U1633" s="9">
        <v>0</v>
      </c>
      <c r="V1633" s="4" t="str">
        <f t="shared" si="217"/>
        <v>TID_Survivor_Notice_Occur_2</v>
      </c>
      <c r="W1633" s="4">
        <v>1</v>
      </c>
      <c r="X1633" s="4"/>
      <c r="Y1633" s="4"/>
      <c r="Z1633" s="28"/>
      <c r="AA1633" s="77">
        <f>COUNTIF([3]经验升级表!$C:$C,"&lt;="&amp;SUMIFS($AB$4:AB1633,$C$4:C1633,C1633))</f>
        <v>0</v>
      </c>
      <c r="AB1633" s="77">
        <f>IFERROR(INDEX([1]怪物表!$U:$U,MATCH(G1633,[1]怪物表!$A:$A,0),1)*S1633/U1633,0)*AC1633</f>
        <v>0</v>
      </c>
      <c r="AC1633" s="77">
        <f t="shared" si="209"/>
        <v>1</v>
      </c>
      <c r="AD1633" s="77">
        <f>IFERROR(INDEX([1]怪物表!$J:$J,MATCH(G1633,[1]怪物表!$A:$A,0),1),0)*AE1633</f>
        <v>0</v>
      </c>
      <c r="AE1633" s="77">
        <f t="shared" si="210"/>
        <v>0</v>
      </c>
    </row>
    <row r="1634" spans="1:31" x14ac:dyDescent="0.45">
      <c r="A1634" s="4"/>
      <c r="B1634" s="7">
        <v>3994110</v>
      </c>
      <c r="C1634" s="6" t="s">
        <v>349</v>
      </c>
      <c r="D1634" s="4"/>
      <c r="E1634" s="7"/>
      <c r="F1634" s="4">
        <v>630</v>
      </c>
      <c r="G1634" s="4" t="str">
        <f>IF(I1634="",SUMIFS([1]怪物表!$A:$A,[1]怪物表!$B:$B,C1634,[1]怪物表!$C:$C,D1634),"")</f>
        <v/>
      </c>
      <c r="H1634" s="8" t="str">
        <f>IF(G1634="","",INDEX([1]怪物表!$C:$C,MATCH(G1634,[1]怪物表!$A:$A,0)))</f>
        <v/>
      </c>
      <c r="I1634" s="4">
        <v>399402</v>
      </c>
      <c r="J1634" s="4" t="str">
        <f>IF(I1634="","",INDEX([1]怪物阵型表!$B:$B,MATCH(I1634,[1]怪物阵型表!$A:$A,0)))</f>
        <v>直线防御阵型</v>
      </c>
      <c r="K1634" s="4"/>
      <c r="L1634" s="4"/>
      <c r="M1634" s="4"/>
      <c r="N1634" s="4"/>
      <c r="O1634" s="4" t="str">
        <f>IF(N1634="","",INDEX([2]物品表!$B:$B,MATCH(N1634,[2]物品表!$A:$A,0)))</f>
        <v/>
      </c>
      <c r="P1634" s="4"/>
      <c r="Q1634" s="7" t="s">
        <v>109</v>
      </c>
      <c r="R1634" s="7" t="s">
        <v>29</v>
      </c>
      <c r="S1634" s="9">
        <v>1</v>
      </c>
      <c r="T1634" s="4"/>
      <c r="U1634" s="9">
        <v>0</v>
      </c>
      <c r="V1634" s="4" t="str">
        <f t="shared" si="217"/>
        <v/>
      </c>
      <c r="W1634" s="4"/>
      <c r="X1634" s="4"/>
      <c r="Y1634" s="4"/>
      <c r="Z1634" s="28"/>
      <c r="AA1634" s="77">
        <f>COUNTIF([3]经验升级表!$C:$C,"&lt;="&amp;SUMIFS($AB$4:AB1634,$C$4:C1634,C1634))</f>
        <v>0</v>
      </c>
      <c r="AB1634" s="77">
        <f>IFERROR(INDEX([1]怪物表!$U:$U,MATCH(G1634,[1]怪物表!$A:$A,0),1)*S1634/U1634,0)*AC1634</f>
        <v>0</v>
      </c>
      <c r="AC1634" s="77">
        <f t="shared" si="209"/>
        <v>1</v>
      </c>
      <c r="AD1634" s="77">
        <f>IFERROR(INDEX([1]怪物表!$J:$J,MATCH(G1634,[1]怪物表!$A:$A,0),1),0)*AE1634</f>
        <v>0</v>
      </c>
      <c r="AE1634" s="77">
        <f t="shared" si="210"/>
        <v>0</v>
      </c>
    </row>
    <row r="1635" spans="1:31" x14ac:dyDescent="0.45">
      <c r="A1635" s="4"/>
      <c r="B1635" s="7">
        <v>3994111</v>
      </c>
      <c r="C1635" s="6" t="s">
        <v>349</v>
      </c>
      <c r="D1635" s="4"/>
      <c r="E1635" s="7"/>
      <c r="F1635" s="4">
        <v>640</v>
      </c>
      <c r="G1635" s="4" t="str">
        <f>IF(I1635="",SUMIFS([1]怪物表!$A:$A,[1]怪物表!$B:$B,C1635,[1]怪物表!$C:$C,D1635),"")</f>
        <v/>
      </c>
      <c r="H1635" s="8" t="str">
        <f>IF(G1635="","",INDEX([1]怪物表!$C:$C,MATCH(G1635,[1]怪物表!$A:$A,0)))</f>
        <v/>
      </c>
      <c r="I1635" s="4">
        <v>399403</v>
      </c>
      <c r="J1635" s="4" t="str">
        <f>IF(I1635="","",INDEX([1]怪物阵型表!$B:$B,MATCH(I1635,[1]怪物阵型表!$A:$A,0)))</f>
        <v>直线防御阵型</v>
      </c>
      <c r="K1635" s="4"/>
      <c r="L1635" s="4"/>
      <c r="M1635" s="4"/>
      <c r="N1635" s="4"/>
      <c r="O1635" s="4" t="str">
        <f>IF(N1635="","",INDEX([2]物品表!$B:$B,MATCH(N1635,[2]物品表!$A:$A,0)))</f>
        <v/>
      </c>
      <c r="P1635" s="4"/>
      <c r="Q1635" s="7" t="s">
        <v>109</v>
      </c>
      <c r="R1635" s="7" t="s">
        <v>29</v>
      </c>
      <c r="S1635" s="9">
        <v>1</v>
      </c>
      <c r="T1635" s="4"/>
      <c r="U1635" s="9">
        <v>0</v>
      </c>
      <c r="V1635" s="4" t="str">
        <f t="shared" si="217"/>
        <v/>
      </c>
      <c r="W1635" s="4"/>
      <c r="X1635" s="4"/>
      <c r="Y1635" s="4"/>
      <c r="Z1635" s="28"/>
      <c r="AA1635" s="77">
        <f>COUNTIF([3]经验升级表!$C:$C,"&lt;="&amp;SUMIFS($AB$4:AB1635,$C$4:C1635,C1635))</f>
        <v>0</v>
      </c>
      <c r="AB1635" s="77">
        <f>IFERROR(INDEX([1]怪物表!$U:$U,MATCH(G1635,[1]怪物表!$A:$A,0),1)*S1635/U1635,0)*AC1635</f>
        <v>0</v>
      </c>
      <c r="AC1635" s="77">
        <f t="shared" si="209"/>
        <v>1</v>
      </c>
      <c r="AD1635" s="77">
        <f>IFERROR(INDEX([1]怪物表!$J:$J,MATCH(G1635,[1]怪物表!$A:$A,0),1),0)*AE1635</f>
        <v>0</v>
      </c>
      <c r="AE1635" s="77">
        <f t="shared" si="210"/>
        <v>0</v>
      </c>
    </row>
    <row r="1636" spans="1:31" x14ac:dyDescent="0.45">
      <c r="A1636" s="4"/>
      <c r="B1636" s="7">
        <v>3994112</v>
      </c>
      <c r="C1636" s="6" t="s">
        <v>349</v>
      </c>
      <c r="D1636" s="4"/>
      <c r="E1636" s="7"/>
      <c r="F1636" s="4">
        <v>640</v>
      </c>
      <c r="G1636" s="4" t="str">
        <f>IF(I1636="",SUMIFS([1]怪物表!$A:$A,[1]怪物表!$B:$B,C1636,[1]怪物表!$C:$C,D1636),"")</f>
        <v/>
      </c>
      <c r="H1636" s="8" t="str">
        <f>IF(G1636="","",INDEX([1]怪物表!$C:$C,MATCH(G1636,[1]怪物表!$A:$A,0)))</f>
        <v/>
      </c>
      <c r="I1636" s="4">
        <v>399404</v>
      </c>
      <c r="J1636" s="4" t="str">
        <f>IF(I1636="","",INDEX([1]怪物阵型表!$B:$B,MATCH(I1636,[1]怪物阵型表!$A:$A,0)))</f>
        <v>直线防御阵型</v>
      </c>
      <c r="K1636" s="4"/>
      <c r="L1636" s="4"/>
      <c r="M1636" s="4"/>
      <c r="N1636" s="4"/>
      <c r="O1636" s="4" t="str">
        <f>IF(N1636="","",INDEX([2]物品表!$B:$B,MATCH(N1636,[2]物品表!$A:$A,0)))</f>
        <v/>
      </c>
      <c r="P1636" s="4"/>
      <c r="Q1636" s="7" t="s">
        <v>109</v>
      </c>
      <c r="R1636" s="7" t="s">
        <v>29</v>
      </c>
      <c r="S1636" s="9">
        <v>1</v>
      </c>
      <c r="T1636" s="4"/>
      <c r="U1636" s="9">
        <v>0</v>
      </c>
      <c r="V1636" s="4" t="str">
        <f t="shared" si="217"/>
        <v/>
      </c>
      <c r="W1636" s="4"/>
      <c r="X1636" s="4"/>
      <c r="Y1636" s="4"/>
      <c r="Z1636" s="28"/>
      <c r="AA1636" s="77">
        <f>COUNTIF([3]经验升级表!$C:$C,"&lt;="&amp;SUMIFS($AB$4:AB1636,$C$4:C1636,C1636))</f>
        <v>0</v>
      </c>
      <c r="AB1636" s="77">
        <f>IFERROR(INDEX([1]怪物表!$U:$U,MATCH(G1636,[1]怪物表!$A:$A,0),1)*S1636/U1636,0)*AC1636</f>
        <v>0</v>
      </c>
      <c r="AC1636" s="77">
        <f t="shared" si="209"/>
        <v>1</v>
      </c>
      <c r="AD1636" s="77">
        <f>IFERROR(INDEX([1]怪物表!$J:$J,MATCH(G1636,[1]怪物表!$A:$A,0),1),0)*AE1636</f>
        <v>0</v>
      </c>
      <c r="AE1636" s="77">
        <f t="shared" si="210"/>
        <v>0</v>
      </c>
    </row>
    <row r="1637" spans="1:31" x14ac:dyDescent="0.45">
      <c r="A1637" s="4"/>
      <c r="B1637" s="7">
        <v>3994113</v>
      </c>
      <c r="C1637" s="6" t="s">
        <v>349</v>
      </c>
      <c r="D1637" s="4" t="s">
        <v>124</v>
      </c>
      <c r="E1637" s="7">
        <v>60</v>
      </c>
      <c r="F1637" s="4" t="s">
        <v>221</v>
      </c>
      <c r="G1637" s="4">
        <f>SUMIFS([1]怪物表!$A:$A,[1]怪物表!$B:$B,C1637,[1]怪物表!$C:$C,D1637)</f>
        <v>1399403</v>
      </c>
      <c r="H1637" s="8" t="str">
        <f>IF(G1637="","",INDEX([1]怪物表!$C:$C,MATCH(G1637,[1]怪物表!$A:$A,0)))</f>
        <v>鹰</v>
      </c>
      <c r="I1637" s="4"/>
      <c r="J1637" s="4" t="str">
        <f>IF(I1637="","",INDEX([1]怪物阵型表!$B:$B,MATCH(I1637,[1]怪物阵型表!$A:$A,0)))</f>
        <v/>
      </c>
      <c r="K1637" s="4"/>
      <c r="L1637" s="4"/>
      <c r="M1637" s="4"/>
      <c r="N1637" s="4"/>
      <c r="O1637" s="4" t="str">
        <f>IF(N1637="","",INDEX([2]物品表!$B:$B,MATCH(N1637,[2]物品表!$A:$A,0)))</f>
        <v/>
      </c>
      <c r="P1637" s="4"/>
      <c r="Q1637" s="7" t="s">
        <v>31</v>
      </c>
      <c r="R1637" s="7" t="s">
        <v>29</v>
      </c>
      <c r="S1637" s="9">
        <f>INDEX('#怪物刷新配置索引'!$E:$E,MATCH(E1637&amp;"-"&amp;F1637,'#怪物刷新配置索引'!$D:$D,0),1)</f>
        <v>4</v>
      </c>
      <c r="T1637" s="4"/>
      <c r="U1637" s="9">
        <f>INDEX('#怪物刷新配置索引'!$F:$F,MATCH(E1637&amp;"-"&amp;F1637,'#怪物刷新配置索引'!$D:$D,0),1)</f>
        <v>2</v>
      </c>
      <c r="V1637" s="7" t="str">
        <f t="shared" si="217"/>
        <v/>
      </c>
      <c r="W1637" s="4"/>
      <c r="X1637" s="4"/>
      <c r="Y1637" s="4"/>
      <c r="Z1637" s="28"/>
      <c r="AA1637" s="77">
        <f>COUNTIF([3]经验升级表!$C:$C,"&lt;="&amp;SUMIFS($AB$4:AB1637,$C$4:C1637,C1637))</f>
        <v>0</v>
      </c>
      <c r="AB1637" s="77">
        <f>IFERROR(INDEX([1]怪物表!$U:$U,MATCH(G1637,[1]怪物表!$A:$A,0),1)*S1637/U1637,0)*AC1637</f>
        <v>0</v>
      </c>
      <c r="AC1637" s="77">
        <f t="shared" si="209"/>
        <v>30</v>
      </c>
      <c r="AD1637" s="77">
        <f>IFERROR(INDEX([1]怪物表!$J:$J,MATCH(G1637,[1]怪物表!$A:$A,0),1),0)*AE1637</f>
        <v>60</v>
      </c>
      <c r="AE1637" s="77">
        <f t="shared" si="210"/>
        <v>60</v>
      </c>
    </row>
    <row r="1638" spans="1:31" x14ac:dyDescent="0.45">
      <c r="A1638" s="4"/>
      <c r="B1638" s="7">
        <v>3994114</v>
      </c>
      <c r="C1638" s="6" t="s">
        <v>349</v>
      </c>
      <c r="D1638" s="4" t="s">
        <v>124</v>
      </c>
      <c r="E1638" s="7">
        <v>40</v>
      </c>
      <c r="F1638" s="4" t="s">
        <v>221</v>
      </c>
      <c r="G1638" s="4">
        <f>SUMIFS([1]怪物表!$A:$A,[1]怪物表!$B:$B,C1638,[1]怪物表!$C:$C,D1638)</f>
        <v>1399403</v>
      </c>
      <c r="H1638" s="8" t="str">
        <f>IF(G1638="","",INDEX([1]怪物表!$C:$C,MATCH(G1638,[1]怪物表!$A:$A,0)))</f>
        <v>鹰</v>
      </c>
      <c r="I1638" s="4"/>
      <c r="J1638" s="4" t="str">
        <f>IF(I1638="","",INDEX([1]怪物阵型表!$B:$B,MATCH(I1638,[1]怪物阵型表!$A:$A,0)))</f>
        <v/>
      </c>
      <c r="K1638" s="4"/>
      <c r="L1638" s="4"/>
      <c r="M1638" s="4"/>
      <c r="N1638" s="4"/>
      <c r="O1638" s="4" t="str">
        <f>IF(N1638="","",INDEX([2]物品表!$B:$B,MATCH(N1638,[2]物品表!$A:$A,0)))</f>
        <v/>
      </c>
      <c r="P1638" s="4"/>
      <c r="Q1638" s="7" t="s">
        <v>31</v>
      </c>
      <c r="R1638" s="7" t="s">
        <v>29</v>
      </c>
      <c r="S1638" s="9">
        <f>INDEX('#怪物刷新配置索引'!$E:$E,MATCH(E1638&amp;"-"&amp;F1638,'#怪物刷新配置索引'!$D:$D,0),1)</f>
        <v>4</v>
      </c>
      <c r="T1638" s="4"/>
      <c r="U1638" s="9">
        <f>INDEX('#怪物刷新配置索引'!$F:$F,MATCH(E1638&amp;"-"&amp;F1638,'#怪物刷新配置索引'!$D:$D,0),1)</f>
        <v>3</v>
      </c>
      <c r="V1638" s="4" t="str">
        <f t="shared" si="217"/>
        <v/>
      </c>
      <c r="W1638" s="4"/>
      <c r="X1638" s="4"/>
      <c r="Y1638" s="4"/>
      <c r="Z1638" s="28"/>
      <c r="AA1638" s="77">
        <f>COUNTIF([3]经验升级表!$C:$C,"&lt;="&amp;SUMIFS($AB$4:AB1638,$C$4:C1638,C1638))</f>
        <v>0</v>
      </c>
      <c r="AB1638" s="77">
        <f>IFERROR(INDEX([1]怪物表!$U:$U,MATCH(G1638,[1]怪物表!$A:$A,0),1)*S1638/U1638,0)*AC1638</f>
        <v>0</v>
      </c>
      <c r="AC1638" s="77">
        <f t="shared" si="209"/>
        <v>30</v>
      </c>
      <c r="AD1638" s="77">
        <f>IFERROR(INDEX([1]怪物表!$J:$J,MATCH(G1638,[1]怪物表!$A:$A,0),1),0)*AE1638</f>
        <v>40</v>
      </c>
      <c r="AE1638" s="77">
        <f t="shared" si="210"/>
        <v>40</v>
      </c>
    </row>
    <row r="1639" spans="1:31" x14ac:dyDescent="0.45">
      <c r="A1639" s="4"/>
      <c r="B1639" s="7">
        <v>3994115</v>
      </c>
      <c r="C1639" s="6" t="s">
        <v>349</v>
      </c>
      <c r="D1639" s="4" t="s">
        <v>124</v>
      </c>
      <c r="E1639" s="7">
        <v>40</v>
      </c>
      <c r="F1639" s="4" t="s">
        <v>221</v>
      </c>
      <c r="G1639" s="4">
        <f>SUMIFS([1]怪物表!$A:$A,[1]怪物表!$B:$B,C1639,[1]怪物表!$C:$C,D1639)</f>
        <v>1399403</v>
      </c>
      <c r="H1639" s="8" t="str">
        <f>IF(G1639="","",INDEX([1]怪物表!$C:$C,MATCH(G1639,[1]怪物表!$A:$A,0)))</f>
        <v>鹰</v>
      </c>
      <c r="I1639" s="4"/>
      <c r="J1639" s="4" t="str">
        <f>IF(I1639="","",INDEX([1]怪物阵型表!$B:$B,MATCH(I1639,[1]怪物阵型表!$A:$A,0)))</f>
        <v/>
      </c>
      <c r="K1639" s="4"/>
      <c r="L1639" s="4"/>
      <c r="M1639" s="4"/>
      <c r="N1639" s="4"/>
      <c r="O1639" s="4" t="str">
        <f>IF(N1639="","",INDEX([2]物品表!$B:$B,MATCH(N1639,[2]物品表!$A:$A,0)))</f>
        <v/>
      </c>
      <c r="P1639" s="4"/>
      <c r="Q1639" s="7" t="s">
        <v>31</v>
      </c>
      <c r="R1639" s="7" t="s">
        <v>29</v>
      </c>
      <c r="S1639" s="9">
        <f>INDEX('#怪物刷新配置索引'!$E:$E,MATCH(E1639&amp;"-"&amp;F1639,'#怪物刷新配置索引'!$D:$D,0),1)</f>
        <v>4</v>
      </c>
      <c r="T1639" s="4"/>
      <c r="U1639" s="9">
        <f>INDEX('#怪物刷新配置索引'!$F:$F,MATCH(E1639&amp;"-"&amp;F1639,'#怪物刷新配置索引'!$D:$D,0),1)</f>
        <v>3</v>
      </c>
      <c r="V1639" s="4" t="str">
        <f t="shared" si="217"/>
        <v/>
      </c>
      <c r="W1639" s="4"/>
      <c r="X1639" s="7"/>
      <c r="Y1639" s="7"/>
      <c r="Z1639" s="28"/>
      <c r="AA1639" s="77">
        <f>COUNTIF([3]经验升级表!$C:$C,"&lt;="&amp;SUMIFS($AB$4:AB1639,$C$4:C1639,C1639))</f>
        <v>0</v>
      </c>
      <c r="AB1639" s="77">
        <f>IFERROR(INDEX([1]怪物表!$U:$U,MATCH(G1639,[1]怪物表!$A:$A,0),1)*S1639/U1639,0)*AC1639</f>
        <v>0</v>
      </c>
      <c r="AC1639" s="77">
        <f t="shared" si="209"/>
        <v>30</v>
      </c>
      <c r="AD1639" s="77">
        <f>IFERROR(INDEX([1]怪物表!$J:$J,MATCH(G1639,[1]怪物表!$A:$A,0),1),0)*AE1639</f>
        <v>40</v>
      </c>
      <c r="AE1639" s="77">
        <f t="shared" si="210"/>
        <v>40</v>
      </c>
    </row>
    <row r="1640" spans="1:31" x14ac:dyDescent="0.45">
      <c r="A1640" s="4"/>
      <c r="B1640" s="7">
        <v>3994116</v>
      </c>
      <c r="C1640" s="6" t="s">
        <v>349</v>
      </c>
      <c r="D1640" s="4" t="s">
        <v>136</v>
      </c>
      <c r="E1640" s="4">
        <v>40</v>
      </c>
      <c r="F1640" s="4" t="s">
        <v>221</v>
      </c>
      <c r="G1640" s="4">
        <f>SUMIFS([1]怪物表!$A:$A,[1]怪物表!$B:$B,C1640,[1]怪物表!$C:$C,D1640)</f>
        <v>1399406</v>
      </c>
      <c r="H1640" s="8" t="str">
        <f>IF(G1640="","",INDEX([1]怪物表!$C:$C,MATCH(G1640,[1]怪物表!$A:$A,0)))</f>
        <v>弓兵2</v>
      </c>
      <c r="I1640" s="4"/>
      <c r="J1640" s="4" t="str">
        <f>IF(I1640="","",INDEX([1]怪物阵型表!$B:$B,MATCH(I1640,[1]怪物阵型表!$A:$A,0)))</f>
        <v/>
      </c>
      <c r="K1640" s="4"/>
      <c r="L1640" s="4"/>
      <c r="M1640" s="4"/>
      <c r="N1640" s="4"/>
      <c r="O1640" s="4" t="str">
        <f>IF(N1640="","",INDEX([2]物品表!$B:$B,MATCH(N1640,[2]物品表!$A:$A,0)))</f>
        <v/>
      </c>
      <c r="P1640" s="4"/>
      <c r="Q1640" s="7" t="s">
        <v>31</v>
      </c>
      <c r="R1640" s="7" t="s">
        <v>29</v>
      </c>
      <c r="S1640" s="9">
        <f>INDEX('#怪物刷新配置索引'!$E:$E,MATCH(E1640&amp;"-"&amp;F1640,'#怪物刷新配置索引'!$D:$D,0),1)</f>
        <v>4</v>
      </c>
      <c r="T1640" s="4"/>
      <c r="U1640" s="9">
        <f>INDEX('#怪物刷新配置索引'!$F:$F,MATCH(E1640&amp;"-"&amp;F1640,'#怪物刷新配置索引'!$D:$D,0),1)</f>
        <v>3</v>
      </c>
      <c r="V1640" s="4" t="str">
        <f t="shared" si="217"/>
        <v/>
      </c>
      <c r="W1640" s="4"/>
      <c r="X1640" s="4"/>
      <c r="Y1640" s="4"/>
      <c r="Z1640" s="28"/>
      <c r="AA1640" s="77">
        <f>COUNTIF([3]经验升级表!$C:$C,"&lt;="&amp;SUMIFS($AB$4:AB1640,$C$4:C1640,C1640))</f>
        <v>0</v>
      </c>
      <c r="AB1640" s="77">
        <f>IFERROR(INDEX([1]怪物表!$U:$U,MATCH(G1640,[1]怪物表!$A:$A,0),1)*S1640/U1640,0)*AC1640</f>
        <v>0</v>
      </c>
      <c r="AC1640" s="77">
        <f t="shared" si="209"/>
        <v>30</v>
      </c>
      <c r="AD1640" s="77">
        <f>IFERROR(INDEX([1]怪物表!$J:$J,MATCH(G1640,[1]怪物表!$A:$A,0),1),0)*AE1640</f>
        <v>40</v>
      </c>
      <c r="AE1640" s="77">
        <f t="shared" si="210"/>
        <v>40</v>
      </c>
    </row>
    <row r="1641" spans="1:31" s="46" customFormat="1" x14ac:dyDescent="0.45">
      <c r="A1641" s="20"/>
      <c r="B1641" s="21">
        <v>3994117</v>
      </c>
      <c r="C1641" s="22" t="s">
        <v>349</v>
      </c>
      <c r="D1641" s="20" t="s">
        <v>144</v>
      </c>
      <c r="E1641" s="21"/>
      <c r="F1641" s="20">
        <v>660</v>
      </c>
      <c r="G1641" s="20">
        <f>IF(I1641="",SUMIFS([1]怪物表!$A:$A,[1]怪物表!$B:$B,C1641,[1]怪物表!$C:$C,D1641),"")</f>
        <v>1399409</v>
      </c>
      <c r="H1641" s="23" t="str">
        <f>IF(G1641="","",INDEX([1]怪物表!$C:$C,MATCH(G1641,[1]怪物表!$A:$A,0)))</f>
        <v>大象</v>
      </c>
      <c r="I1641" s="20" t="s">
        <v>54</v>
      </c>
      <c r="J1641" s="20" t="str">
        <f>IF(I1641="","",INDEX([1]怪物阵型表!$B:$B,MATCH(I1641,[1]怪物阵型表!$A:$A,0)))</f>
        <v/>
      </c>
      <c r="K1641" s="20"/>
      <c r="L1641" s="20"/>
      <c r="M1641" s="20"/>
      <c r="N1641" s="20"/>
      <c r="O1641" s="20" t="str">
        <f>IF(N1641="","",INDEX([2]物品表!$B:$B,MATCH(N1641,[2]物品表!$A:$A,0)))</f>
        <v/>
      </c>
      <c r="P1641" s="20"/>
      <c r="Q1641" s="21" t="s">
        <v>120</v>
      </c>
      <c r="R1641" s="21" t="s">
        <v>29</v>
      </c>
      <c r="S1641" s="24">
        <v>1</v>
      </c>
      <c r="T1641" s="20"/>
      <c r="U1641" s="24">
        <v>0</v>
      </c>
      <c r="V1641" s="20" t="str">
        <f>IF(W1641=1,"TID_Survivor_Notice_Occur_2",IF(W1641=2,"TID_Survivor_Notice_Occur_1",""))</f>
        <v/>
      </c>
      <c r="W1641" s="20"/>
      <c r="X1641" s="20"/>
      <c r="Y1641" s="20"/>
      <c r="Z1641" s="79"/>
      <c r="AA1641" s="79">
        <f>COUNTIF([3]经验升级表!$C:$C,"&lt;="&amp;SUMIFS($AB$4:AB1641,$C$4:C1641,C1641))</f>
        <v>0</v>
      </c>
      <c r="AB1641" s="79">
        <f>IFERROR(INDEX([1]怪物表!$U:$U,MATCH(G1641,[1]怪物表!$A:$A,0),1)*S1641/U1641,0)*AC1641</f>
        <v>0</v>
      </c>
      <c r="AC1641" s="79">
        <f t="shared" si="209"/>
        <v>1</v>
      </c>
      <c r="AD1641" s="79">
        <f>IFERROR(INDEX([1]怪物表!$J:$J,MATCH(G1641,[1]怪物表!$A:$A,0),1),0)*AE1641</f>
        <v>0</v>
      </c>
      <c r="AE1641" s="79">
        <f t="shared" si="210"/>
        <v>0</v>
      </c>
    </row>
    <row r="1642" spans="1:31" x14ac:dyDescent="0.45">
      <c r="A1642" s="4"/>
      <c r="B1642" s="7">
        <v>3994118</v>
      </c>
      <c r="C1642" s="6" t="s">
        <v>349</v>
      </c>
      <c r="D1642" s="4"/>
      <c r="E1642" s="7"/>
      <c r="F1642" s="4">
        <v>660</v>
      </c>
      <c r="G1642" s="4"/>
      <c r="H1642" s="8"/>
      <c r="I1642" s="4"/>
      <c r="J1642" s="4" t="str">
        <f>IF(I1642="","",INDEX([1]怪物阵型表!$B:$B,MATCH(I1642,[1]怪物阵型表!$A:$A,0)))</f>
        <v/>
      </c>
      <c r="K1642" s="4">
        <v>399413</v>
      </c>
      <c r="L1642" s="25" t="str" cm="1">
        <f t="array" ref="L1642">INDEX(怪物链表!A:C,MATCH(怪物刷新表!K1642&amp;C1642,怪物链表!A:A&amp;怪物链表!C:C,),2)</f>
        <v>骤变_特殊_75</v>
      </c>
      <c r="M1642" s="4" t="str" cm="1">
        <f t="array" ref="M1642">INDEX(怪物链表!A:D,MATCH(怪物刷新表!L1642&amp;K1642,怪物链表!B:B&amp;怪物链表!A:A,),4)</f>
        <v>540-570</v>
      </c>
      <c r="N1642" s="4"/>
      <c r="O1642" s="4" t="str">
        <f>IF(N1642="","",INDEX([2]物品表!$B:$B,MATCH(N1642,[2]物品表!$A:$A,0)))</f>
        <v/>
      </c>
      <c r="P1642" s="4"/>
      <c r="Q1642" s="7" t="s">
        <v>120</v>
      </c>
      <c r="R1642" s="7" t="s">
        <v>29</v>
      </c>
      <c r="S1642" s="9">
        <v>1</v>
      </c>
      <c r="T1642" s="4"/>
      <c r="U1642" s="9">
        <v>0</v>
      </c>
      <c r="V1642" s="4" t="str">
        <f t="shared" ref="V1642:V1657" si="221">IF(W1642=1,"TID_Survivor_Notice_Occur_2",IF(W1642=2,"TID_Survivor_Notice_Occur_1",""))</f>
        <v/>
      </c>
      <c r="W1642" s="4"/>
      <c r="X1642" s="4"/>
      <c r="Y1642" s="4"/>
      <c r="Z1642" s="28"/>
      <c r="AA1642" s="77">
        <f>COUNTIF([3]经验升级表!$C:$C,"&lt;="&amp;SUMIFS($AB$4:AB1642,$C$4:C1642,C1642))</f>
        <v>0</v>
      </c>
      <c r="AB1642" s="77">
        <f>IFERROR(INDEX([1]怪物表!$U:$U,MATCH(G1642,[1]怪物表!$A:$A,0),1)*S1642/U1642,0)*AC1642</f>
        <v>0</v>
      </c>
      <c r="AC1642" s="77">
        <f t="shared" si="209"/>
        <v>1</v>
      </c>
      <c r="AD1642" s="77">
        <f>IFERROR(INDEX([1]怪物表!$J:$J,MATCH(G1642,[1]怪物表!$A:$A,0),1),0)*AE1642</f>
        <v>0</v>
      </c>
      <c r="AE1642" s="77">
        <f t="shared" si="210"/>
        <v>0</v>
      </c>
    </row>
    <row r="1643" spans="1:31" x14ac:dyDescent="0.45">
      <c r="A1643" s="4"/>
      <c r="B1643" s="7">
        <v>3994119</v>
      </c>
      <c r="C1643" s="6" t="s">
        <v>349</v>
      </c>
      <c r="D1643" s="4"/>
      <c r="E1643" s="7"/>
      <c r="F1643" s="4">
        <v>660</v>
      </c>
      <c r="G1643" s="4"/>
      <c r="H1643" s="8"/>
      <c r="I1643" s="4"/>
      <c r="J1643" s="4" t="str">
        <f>IF(I1643="","",INDEX([1]怪物阵型表!$B:$B,MATCH(I1643,[1]怪物阵型表!$A:$A,0)))</f>
        <v/>
      </c>
      <c r="K1643" s="4">
        <v>399414</v>
      </c>
      <c r="L1643" s="25" t="str" cm="1">
        <f t="array" ref="L1643">INDEX(怪物链表!A:C,MATCH(怪物刷新表!K1643&amp;C1643,怪物链表!A:A&amp;怪物链表!C:C,),2)</f>
        <v>骤变_特殊_75</v>
      </c>
      <c r="M1643" s="4" t="str" cm="1">
        <f t="array" ref="M1643">INDEX(怪物链表!A:D,MATCH(怪物刷新表!L1643&amp;K1643,怪物链表!B:B&amp;怪物链表!A:A,),4)</f>
        <v>540-570</v>
      </c>
      <c r="N1643" s="4"/>
      <c r="O1643" s="4" t="str">
        <f>IF(N1643="","",INDEX([2]物品表!$B:$B,MATCH(N1643,[2]物品表!$A:$A,0)))</f>
        <v/>
      </c>
      <c r="P1643" s="4"/>
      <c r="Q1643" s="7" t="s">
        <v>120</v>
      </c>
      <c r="R1643" s="7" t="s">
        <v>29</v>
      </c>
      <c r="S1643" s="9">
        <v>1</v>
      </c>
      <c r="T1643" s="4"/>
      <c r="U1643" s="9">
        <v>0</v>
      </c>
      <c r="V1643" s="4" t="str">
        <f t="shared" si="221"/>
        <v/>
      </c>
      <c r="W1643" s="4"/>
      <c r="X1643" s="4"/>
      <c r="Y1643" s="4"/>
      <c r="Z1643" s="28"/>
      <c r="AA1643" s="77">
        <f>COUNTIF([3]经验升级表!$C:$C,"&lt;="&amp;SUMIFS($AB$4:AB1643,$C$4:C1643,C1643))</f>
        <v>0</v>
      </c>
      <c r="AB1643" s="77">
        <f>IFERROR(INDEX([1]怪物表!$U:$U,MATCH(G1643,[1]怪物表!$A:$A,0),1)*S1643/U1643,0)*AC1643</f>
        <v>0</v>
      </c>
      <c r="AC1643" s="77">
        <f t="shared" si="209"/>
        <v>1</v>
      </c>
      <c r="AD1643" s="77">
        <f>IFERROR(INDEX([1]怪物表!$J:$J,MATCH(G1643,[1]怪物表!$A:$A,0),1),0)*AE1643</f>
        <v>0</v>
      </c>
      <c r="AE1643" s="77">
        <f t="shared" si="210"/>
        <v>0</v>
      </c>
    </row>
    <row r="1644" spans="1:31" x14ac:dyDescent="0.45">
      <c r="A1644" s="4"/>
      <c r="B1644" s="7">
        <v>3994120</v>
      </c>
      <c r="C1644" s="6" t="s">
        <v>349</v>
      </c>
      <c r="D1644" s="4"/>
      <c r="E1644" s="7"/>
      <c r="F1644" s="4">
        <v>660</v>
      </c>
      <c r="G1644" s="4"/>
      <c r="H1644" s="8"/>
      <c r="I1644" s="4"/>
      <c r="J1644" s="4" t="str">
        <f>IF(I1644="","",INDEX([1]怪物阵型表!$B:$B,MATCH(I1644,[1]怪物阵型表!$A:$A,0)))</f>
        <v/>
      </c>
      <c r="K1644" s="4">
        <v>399415</v>
      </c>
      <c r="L1644" s="25" t="str" cm="1">
        <f t="array" ref="L1644">INDEX(怪物链表!A:C,MATCH(怪物刷新表!K1644&amp;C1644,怪物链表!A:A&amp;怪物链表!C:C,),2)</f>
        <v>骤变_高级_150</v>
      </c>
      <c r="M1644" s="4" t="str" cm="1">
        <f t="array" ref="M1644">INDEX(怪物链表!A:D,MATCH(怪物刷新表!L1644&amp;K1644,怪物链表!B:B&amp;怪物链表!A:A,),4)</f>
        <v>540-570</v>
      </c>
      <c r="N1644" s="4"/>
      <c r="O1644" s="4" t="str">
        <f>IF(N1644="","",INDEX([2]物品表!$B:$B,MATCH(N1644,[2]物品表!$A:$A,0)))</f>
        <v/>
      </c>
      <c r="P1644" s="4"/>
      <c r="Q1644" s="7" t="s">
        <v>120</v>
      </c>
      <c r="R1644" s="7" t="s">
        <v>29</v>
      </c>
      <c r="S1644" s="9">
        <v>1</v>
      </c>
      <c r="T1644" s="4"/>
      <c r="U1644" s="9">
        <v>0</v>
      </c>
      <c r="V1644" s="4" t="str">
        <f t="shared" si="221"/>
        <v/>
      </c>
      <c r="W1644" s="4"/>
      <c r="X1644" s="4"/>
      <c r="Y1644" s="4"/>
      <c r="Z1644" s="28"/>
      <c r="AA1644" s="77">
        <f>COUNTIF([3]经验升级表!$C:$C,"&lt;="&amp;SUMIFS($AB$4:AB1644,$C$4:C1644,C1644))</f>
        <v>0</v>
      </c>
      <c r="AB1644" s="77">
        <f>IFERROR(INDEX([1]怪物表!$U:$U,MATCH(G1644,[1]怪物表!$A:$A,0),1)*S1644/U1644,0)*AC1644</f>
        <v>0</v>
      </c>
      <c r="AC1644" s="77">
        <f t="shared" si="209"/>
        <v>1</v>
      </c>
      <c r="AD1644" s="77">
        <f>IFERROR(INDEX([1]怪物表!$J:$J,MATCH(G1644,[1]怪物表!$A:$A,0),1),0)*AE1644</f>
        <v>0</v>
      </c>
      <c r="AE1644" s="77">
        <f t="shared" si="210"/>
        <v>0</v>
      </c>
    </row>
    <row r="1645" spans="1:31" x14ac:dyDescent="0.45">
      <c r="A1645" s="4"/>
      <c r="B1645" s="7">
        <v>3994121</v>
      </c>
      <c r="C1645" s="6" t="s">
        <v>349</v>
      </c>
      <c r="D1645" s="4" t="s">
        <v>127</v>
      </c>
      <c r="E1645" s="7">
        <v>60</v>
      </c>
      <c r="F1645" s="4" t="s">
        <v>223</v>
      </c>
      <c r="G1645" s="4">
        <f>SUMIFS([1]怪物表!$A:$A,[1]怪物表!$B:$B,C1645,[1]怪物表!$C:$C,D1645)</f>
        <v>1399408</v>
      </c>
      <c r="H1645" s="8" t="str">
        <f>IF(G1645="","",INDEX([1]怪物表!$C:$C,MATCH(G1645,[1]怪物表!$A:$A,0)))</f>
        <v>斗兽场饲养员</v>
      </c>
      <c r="I1645" s="4"/>
      <c r="J1645" s="4" t="str">
        <f>IF(I1645="","",INDEX([1]怪物阵型表!$B:$B,MATCH(I1645,[1]怪物阵型表!$A:$A,0)))</f>
        <v/>
      </c>
      <c r="K1645" s="4"/>
      <c r="L1645" s="4"/>
      <c r="M1645" s="4"/>
      <c r="N1645" s="4"/>
      <c r="O1645" s="4" t="str">
        <f>IF(N1645="","",INDEX([2]物品表!$B:$B,MATCH(N1645,[2]物品表!$A:$A,0)))</f>
        <v/>
      </c>
      <c r="P1645" s="4"/>
      <c r="Q1645" s="7" t="s">
        <v>31</v>
      </c>
      <c r="R1645" s="7" t="s">
        <v>29</v>
      </c>
      <c r="S1645" s="9">
        <f>INDEX('#怪物刷新配置索引'!$E:$E,MATCH(E1645&amp;"-"&amp;F1645,'#怪物刷新配置索引'!$D:$D,0),1)</f>
        <v>4</v>
      </c>
      <c r="T1645" s="4"/>
      <c r="U1645" s="9">
        <f>INDEX('#怪物刷新配置索引'!$F:$F,MATCH(E1645&amp;"-"&amp;F1645,'#怪物刷新配置索引'!$D:$D,0),1)</f>
        <v>2</v>
      </c>
      <c r="V1645" s="4" t="str">
        <f t="shared" si="221"/>
        <v/>
      </c>
      <c r="W1645" s="4"/>
      <c r="X1645" s="4"/>
      <c r="Y1645" s="7"/>
      <c r="Z1645" s="28"/>
      <c r="AA1645" s="77">
        <f>COUNTIF([3]经验升级表!$C:$C,"&lt;="&amp;SUMIFS($AB$4:AB1645,$C$4:C1645,C1645))</f>
        <v>0</v>
      </c>
      <c r="AB1645" s="77">
        <f>IFERROR(INDEX([1]怪物表!$U:$U,MATCH(G1645,[1]怪物表!$A:$A,0),1)*S1645/U1645,0)*AC1645</f>
        <v>0</v>
      </c>
      <c r="AC1645" s="77">
        <f t="shared" si="209"/>
        <v>30</v>
      </c>
      <c r="AD1645" s="77">
        <f>IFERROR(INDEX([1]怪物表!$J:$J,MATCH(G1645,[1]怪物表!$A:$A,0),1),0)*AE1645</f>
        <v>60</v>
      </c>
      <c r="AE1645" s="77">
        <f t="shared" si="210"/>
        <v>60</v>
      </c>
    </row>
    <row r="1646" spans="1:31" x14ac:dyDescent="0.45">
      <c r="A1646" s="4"/>
      <c r="B1646" s="7">
        <v>3994122</v>
      </c>
      <c r="C1646" s="6" t="s">
        <v>349</v>
      </c>
      <c r="D1646" s="4" t="s">
        <v>127</v>
      </c>
      <c r="E1646" s="7">
        <v>150</v>
      </c>
      <c r="F1646" s="4" t="s">
        <v>223</v>
      </c>
      <c r="G1646" s="4">
        <f>SUMIFS([1]怪物表!$A:$A,[1]怪物表!$B:$B,C1646,[1]怪物表!$C:$C,D1646)</f>
        <v>1399408</v>
      </c>
      <c r="H1646" s="8" t="str">
        <f>IF(G1646="","",INDEX([1]怪物表!$C:$C,MATCH(G1646,[1]怪物表!$A:$A,0)))</f>
        <v>斗兽场饲养员</v>
      </c>
      <c r="I1646" s="4"/>
      <c r="J1646" s="4" t="str">
        <f>IF(I1646="","",INDEX([1]怪物阵型表!$B:$B,MATCH(I1646,[1]怪物阵型表!$A:$A,0)))</f>
        <v/>
      </c>
      <c r="K1646" s="4"/>
      <c r="L1646" s="4"/>
      <c r="M1646" s="4"/>
      <c r="N1646" s="4"/>
      <c r="O1646" s="4" t="str">
        <f>IF(N1646="","",INDEX([2]物品表!$B:$B,MATCH(N1646,[2]物品表!$A:$A,0)))</f>
        <v/>
      </c>
      <c r="P1646" s="4"/>
      <c r="Q1646" s="7" t="s">
        <v>31</v>
      </c>
      <c r="R1646" s="7" t="s">
        <v>29</v>
      </c>
      <c r="S1646" s="9">
        <f>INDEX('#怪物刷新配置索引'!$E:$E,MATCH(E1646&amp;"-"&amp;F1646,'#怪物刷新配置索引'!$D:$D,0),1)</f>
        <v>5</v>
      </c>
      <c r="T1646" s="4"/>
      <c r="U1646" s="9">
        <f>INDEX('#怪物刷新配置索引'!$F:$F,MATCH(E1646&amp;"-"&amp;F1646,'#怪物刷新配置索引'!$D:$D,0),1)</f>
        <v>1</v>
      </c>
      <c r="V1646" s="4" t="str">
        <f t="shared" si="221"/>
        <v/>
      </c>
      <c r="W1646" s="4"/>
      <c r="X1646" s="4"/>
      <c r="Y1646" s="7"/>
      <c r="Z1646" s="28"/>
      <c r="AA1646" s="77">
        <f>COUNTIF([3]经验升级表!$C:$C,"&lt;="&amp;SUMIFS($AB$4:AB1646,$C$4:C1646,C1646))</f>
        <v>0</v>
      </c>
      <c r="AB1646" s="77">
        <f>IFERROR(INDEX([1]怪物表!$U:$U,MATCH(G1646,[1]怪物表!$A:$A,0),1)*S1646/U1646,0)*AC1646</f>
        <v>0</v>
      </c>
      <c r="AC1646" s="77">
        <f t="shared" si="209"/>
        <v>30</v>
      </c>
      <c r="AD1646" s="77">
        <f>IFERROR(INDEX([1]怪物表!$J:$J,MATCH(G1646,[1]怪物表!$A:$A,0),1),0)*AE1646</f>
        <v>150</v>
      </c>
      <c r="AE1646" s="77">
        <f t="shared" si="210"/>
        <v>150</v>
      </c>
    </row>
    <row r="1647" spans="1:31" x14ac:dyDescent="0.45">
      <c r="A1647" s="4"/>
      <c r="B1647" s="7">
        <v>3994123</v>
      </c>
      <c r="C1647" s="6" t="s">
        <v>349</v>
      </c>
      <c r="D1647" s="4" t="s">
        <v>136</v>
      </c>
      <c r="E1647" s="7">
        <v>40</v>
      </c>
      <c r="F1647" s="4" t="s">
        <v>223</v>
      </c>
      <c r="G1647" s="4">
        <f>SUMIFS([1]怪物表!$A:$A,[1]怪物表!$B:$B,C1647,[1]怪物表!$C:$C,D1647)</f>
        <v>1399406</v>
      </c>
      <c r="H1647" s="8" t="str">
        <f>IF(G1647="","",INDEX([1]怪物表!$C:$C,MATCH(G1647,[1]怪物表!$A:$A,0)))</f>
        <v>弓兵2</v>
      </c>
      <c r="I1647" s="4"/>
      <c r="J1647" s="4" t="str">
        <f>IF(I1647="","",INDEX([1]怪物阵型表!$B:$B,MATCH(I1647,[1]怪物阵型表!$A:$A,0)))</f>
        <v/>
      </c>
      <c r="K1647" s="4"/>
      <c r="L1647" s="4"/>
      <c r="M1647" s="4"/>
      <c r="N1647" s="4"/>
      <c r="O1647" s="4" t="str">
        <f>IF(N1647="","",INDEX([2]物品表!$B:$B,MATCH(N1647,[2]物品表!$A:$A,0)))</f>
        <v/>
      </c>
      <c r="P1647" s="4"/>
      <c r="Q1647" s="7" t="s">
        <v>31</v>
      </c>
      <c r="R1647" s="7" t="s">
        <v>29</v>
      </c>
      <c r="S1647" s="9">
        <f>INDEX('#怪物刷新配置索引'!$E:$E,MATCH(E1647&amp;"-"&amp;F1647,'#怪物刷新配置索引'!$D:$D,0),1)</f>
        <v>4</v>
      </c>
      <c r="T1647" s="4"/>
      <c r="U1647" s="9">
        <f>INDEX('#怪物刷新配置索引'!$F:$F,MATCH(E1647&amp;"-"&amp;F1647,'#怪物刷新配置索引'!$D:$D,0),1)</f>
        <v>3</v>
      </c>
      <c r="V1647" s="4" t="str">
        <f t="shared" si="221"/>
        <v/>
      </c>
      <c r="W1647" s="4"/>
      <c r="X1647" s="7"/>
      <c r="Y1647" s="7"/>
      <c r="Z1647" s="28"/>
      <c r="AA1647" s="77">
        <f>COUNTIF([3]经验升级表!$C:$C,"&lt;="&amp;SUMIFS($AB$4:AB1647,$C$4:C1647,C1647))</f>
        <v>0</v>
      </c>
      <c r="AB1647" s="77">
        <f>IFERROR(INDEX([1]怪物表!$U:$U,MATCH(G1647,[1]怪物表!$A:$A,0),1)*S1647/U1647,0)*AC1647</f>
        <v>0</v>
      </c>
      <c r="AC1647" s="77">
        <f t="shared" si="209"/>
        <v>30</v>
      </c>
      <c r="AD1647" s="77">
        <f>IFERROR(INDEX([1]怪物表!$J:$J,MATCH(G1647,[1]怪物表!$A:$A,0),1),0)*AE1647</f>
        <v>40</v>
      </c>
      <c r="AE1647" s="77">
        <f t="shared" si="210"/>
        <v>40</v>
      </c>
    </row>
    <row r="1648" spans="1:31" x14ac:dyDescent="0.45">
      <c r="A1648" s="4"/>
      <c r="B1648" s="7">
        <v>3994124</v>
      </c>
      <c r="C1648" s="6" t="s">
        <v>349</v>
      </c>
      <c r="D1648" s="4"/>
      <c r="E1648" s="7"/>
      <c r="F1648" s="4">
        <v>690</v>
      </c>
      <c r="G1648" s="4" t="str">
        <f>IF(I1648="",SUMIFS([1]怪物表!$A:$A,[1]怪物表!$B:$B,C1648,[1]怪物表!$C:$C,D1648),"")</f>
        <v/>
      </c>
      <c r="H1648" s="8" t="str">
        <f>IF(G1648="","",INDEX([1]怪物表!$C:$C,MATCH(G1648,[1]怪物表!$A:$A,0)))</f>
        <v/>
      </c>
      <c r="I1648" s="4">
        <v>399401</v>
      </c>
      <c r="J1648" s="4" t="str">
        <f>IF(I1648="","",INDEX([1]怪物阵型表!$B:$B,MATCH(I1648,[1]怪物阵型表!$A:$A,0)))</f>
        <v>直线防御阵型</v>
      </c>
      <c r="K1648" s="4"/>
      <c r="L1648" s="4"/>
      <c r="M1648" s="4"/>
      <c r="N1648" s="4"/>
      <c r="O1648" s="4" t="str">
        <f>IF(N1648="","",INDEX([2]物品表!$B:$B,MATCH(N1648,[2]物品表!$A:$A,0)))</f>
        <v/>
      </c>
      <c r="P1648" s="4"/>
      <c r="Q1648" s="7" t="s">
        <v>109</v>
      </c>
      <c r="R1648" s="7" t="s">
        <v>29</v>
      </c>
      <c r="S1648" s="9">
        <v>1</v>
      </c>
      <c r="T1648" s="4"/>
      <c r="U1648" s="9">
        <v>0</v>
      </c>
      <c r="V1648" s="4" t="str">
        <f t="shared" si="221"/>
        <v>TID_Survivor_Notice_Occur_2</v>
      </c>
      <c r="W1648" s="4">
        <v>1</v>
      </c>
      <c r="X1648" s="4"/>
      <c r="Y1648" s="4"/>
      <c r="Z1648" s="28"/>
      <c r="AA1648" s="77">
        <f>COUNTIF([3]经验升级表!$C:$C,"&lt;="&amp;SUMIFS($AB$4:AB1648,$C$4:C1648,C1648))</f>
        <v>0</v>
      </c>
      <c r="AB1648" s="77">
        <f>IFERROR(INDEX([1]怪物表!$U:$U,MATCH(G1648,[1]怪物表!$A:$A,0),1)*S1648/U1648,0)*AC1648</f>
        <v>0</v>
      </c>
      <c r="AC1648" s="77">
        <f t="shared" si="209"/>
        <v>1</v>
      </c>
      <c r="AD1648" s="77">
        <f>IFERROR(INDEX([1]怪物表!$J:$J,MATCH(G1648,[1]怪物表!$A:$A,0),1),0)*AE1648</f>
        <v>0</v>
      </c>
      <c r="AE1648" s="77">
        <f t="shared" si="210"/>
        <v>0</v>
      </c>
    </row>
    <row r="1649" spans="1:46" x14ac:dyDescent="0.45">
      <c r="A1649" s="4"/>
      <c r="B1649" s="7">
        <v>3994125</v>
      </c>
      <c r="C1649" s="6" t="s">
        <v>349</v>
      </c>
      <c r="D1649" s="4"/>
      <c r="E1649" s="7"/>
      <c r="F1649" s="4">
        <v>690</v>
      </c>
      <c r="G1649" s="4" t="str">
        <f>IF(I1649="",SUMIFS([1]怪物表!$A:$A,[1]怪物表!$B:$B,C1649,[1]怪物表!$C:$C,D1649),"")</f>
        <v/>
      </c>
      <c r="H1649" s="8" t="str">
        <f>IF(G1649="","",INDEX([1]怪物表!$C:$C,MATCH(G1649,[1]怪物表!$A:$A,0)))</f>
        <v/>
      </c>
      <c r="I1649" s="4">
        <v>399402</v>
      </c>
      <c r="J1649" s="4" t="str">
        <f>IF(I1649="","",INDEX([1]怪物阵型表!$B:$B,MATCH(I1649,[1]怪物阵型表!$A:$A,0)))</f>
        <v>直线防御阵型</v>
      </c>
      <c r="K1649" s="4"/>
      <c r="L1649" s="4"/>
      <c r="M1649" s="4"/>
      <c r="N1649" s="4"/>
      <c r="O1649" s="4" t="str">
        <f>IF(N1649="","",INDEX([2]物品表!$B:$B,MATCH(N1649,[2]物品表!$A:$A,0)))</f>
        <v/>
      </c>
      <c r="P1649" s="4"/>
      <c r="Q1649" s="7" t="s">
        <v>109</v>
      </c>
      <c r="R1649" s="7" t="s">
        <v>29</v>
      </c>
      <c r="S1649" s="9">
        <v>1</v>
      </c>
      <c r="T1649" s="4"/>
      <c r="U1649" s="9">
        <v>0</v>
      </c>
      <c r="V1649" s="4" t="str">
        <f t="shared" si="221"/>
        <v/>
      </c>
      <c r="W1649" s="4"/>
      <c r="X1649" s="4"/>
      <c r="Y1649" s="4"/>
      <c r="Z1649" s="28"/>
      <c r="AA1649" s="77">
        <f>COUNTIF([3]经验升级表!$C:$C,"&lt;="&amp;SUMIFS($AB$4:AB1649,$C$4:C1649,C1649))</f>
        <v>0</v>
      </c>
      <c r="AB1649" s="77">
        <f>IFERROR(INDEX([1]怪物表!$U:$U,MATCH(G1649,[1]怪物表!$A:$A,0),1)*S1649/U1649,0)*AC1649</f>
        <v>0</v>
      </c>
      <c r="AC1649" s="77">
        <f t="shared" si="209"/>
        <v>1</v>
      </c>
      <c r="AD1649" s="77">
        <f>IFERROR(INDEX([1]怪物表!$J:$J,MATCH(G1649,[1]怪物表!$A:$A,0),1),0)*AE1649</f>
        <v>0</v>
      </c>
      <c r="AE1649" s="77">
        <f t="shared" si="210"/>
        <v>0</v>
      </c>
    </row>
    <row r="1650" spans="1:46" x14ac:dyDescent="0.45">
      <c r="A1650" s="4"/>
      <c r="B1650" s="7">
        <v>3994126</v>
      </c>
      <c r="C1650" s="6" t="s">
        <v>349</v>
      </c>
      <c r="D1650" s="4"/>
      <c r="E1650" s="7"/>
      <c r="F1650" s="4">
        <v>705</v>
      </c>
      <c r="G1650" s="4" t="str">
        <f>IF(I1650="",SUMIFS([1]怪物表!$A:$A,[1]怪物表!$B:$B,C1650,[1]怪物表!$C:$C,D1650),"")</f>
        <v/>
      </c>
      <c r="H1650" s="8" t="str">
        <f>IF(G1650="","",INDEX([1]怪物表!$C:$C,MATCH(G1650,[1]怪物表!$A:$A,0)))</f>
        <v/>
      </c>
      <c r="I1650" s="4">
        <v>399403</v>
      </c>
      <c r="J1650" s="4" t="str">
        <f>IF(I1650="","",INDEX([1]怪物阵型表!$B:$B,MATCH(I1650,[1]怪物阵型表!$A:$A,0)))</f>
        <v>直线防御阵型</v>
      </c>
      <c r="K1650" s="4"/>
      <c r="L1650" s="4"/>
      <c r="M1650" s="4"/>
      <c r="N1650" s="4"/>
      <c r="O1650" s="4" t="str">
        <f>IF(N1650="","",INDEX([2]物品表!$B:$B,MATCH(N1650,[2]物品表!$A:$A,0)))</f>
        <v/>
      </c>
      <c r="P1650" s="4"/>
      <c r="Q1650" s="7" t="s">
        <v>109</v>
      </c>
      <c r="R1650" s="7" t="s">
        <v>29</v>
      </c>
      <c r="S1650" s="9">
        <v>1</v>
      </c>
      <c r="T1650" s="4"/>
      <c r="U1650" s="9">
        <v>0</v>
      </c>
      <c r="V1650" s="4" t="str">
        <f t="shared" si="221"/>
        <v/>
      </c>
      <c r="W1650" s="4"/>
      <c r="X1650" s="4"/>
      <c r="Y1650" s="4"/>
      <c r="Z1650" s="28"/>
      <c r="AA1650" s="77">
        <f>COUNTIF([3]经验升级表!$C:$C,"&lt;="&amp;SUMIFS($AB$4:AB1650,$C$4:C1650,C1650))</f>
        <v>0</v>
      </c>
      <c r="AB1650" s="77">
        <f>IFERROR(INDEX([1]怪物表!$U:$U,MATCH(G1650,[1]怪物表!$A:$A,0),1)*S1650/U1650,0)*AC1650</f>
        <v>0</v>
      </c>
      <c r="AC1650" s="77">
        <f t="shared" si="209"/>
        <v>1</v>
      </c>
      <c r="AD1650" s="77">
        <f>IFERROR(INDEX([1]怪物表!$J:$J,MATCH(G1650,[1]怪物表!$A:$A,0),1),0)*AE1650</f>
        <v>0</v>
      </c>
      <c r="AE1650" s="77">
        <f t="shared" si="210"/>
        <v>0</v>
      </c>
    </row>
    <row r="1651" spans="1:46" x14ac:dyDescent="0.45">
      <c r="A1651" s="4"/>
      <c r="B1651" s="7">
        <v>3994127</v>
      </c>
      <c r="C1651" s="6" t="s">
        <v>349</v>
      </c>
      <c r="D1651" s="4"/>
      <c r="E1651" s="7"/>
      <c r="F1651" s="4">
        <v>705</v>
      </c>
      <c r="G1651" s="4" t="str">
        <f>IF(I1651="",SUMIFS([1]怪物表!$A:$A,[1]怪物表!$B:$B,C1651,[1]怪物表!$C:$C,D1651),"")</f>
        <v/>
      </c>
      <c r="H1651" s="8" t="str">
        <f>IF(G1651="","",INDEX([1]怪物表!$C:$C,MATCH(G1651,[1]怪物表!$A:$A,0)))</f>
        <v/>
      </c>
      <c r="I1651" s="4">
        <v>399404</v>
      </c>
      <c r="J1651" s="4" t="str">
        <f>IF(I1651="","",INDEX([1]怪物阵型表!$B:$B,MATCH(I1651,[1]怪物阵型表!$A:$A,0)))</f>
        <v>直线防御阵型</v>
      </c>
      <c r="K1651" s="4"/>
      <c r="L1651" s="4"/>
      <c r="M1651" s="4"/>
      <c r="N1651" s="4"/>
      <c r="O1651" s="4" t="str">
        <f>IF(N1651="","",INDEX([2]物品表!$B:$B,MATCH(N1651,[2]物品表!$A:$A,0)))</f>
        <v/>
      </c>
      <c r="P1651" s="4"/>
      <c r="Q1651" s="7" t="s">
        <v>109</v>
      </c>
      <c r="R1651" s="7" t="s">
        <v>29</v>
      </c>
      <c r="S1651" s="9">
        <v>1</v>
      </c>
      <c r="T1651" s="4"/>
      <c r="U1651" s="9">
        <v>0</v>
      </c>
      <c r="V1651" s="4" t="str">
        <f t="shared" si="221"/>
        <v/>
      </c>
      <c r="W1651" s="4"/>
      <c r="X1651" s="4"/>
      <c r="Y1651" s="4"/>
      <c r="Z1651" s="28"/>
      <c r="AA1651" s="77">
        <f>COUNTIF([3]经验升级表!$C:$C,"&lt;="&amp;SUMIFS($AB$4:AB1651,$C$4:C1651,C1651))</f>
        <v>0</v>
      </c>
      <c r="AB1651" s="77">
        <f>IFERROR(INDEX([1]怪物表!$U:$U,MATCH(G1651,[1]怪物表!$A:$A,0),1)*S1651/U1651,0)*AC1651</f>
        <v>0</v>
      </c>
      <c r="AC1651" s="77">
        <f t="shared" si="209"/>
        <v>1</v>
      </c>
      <c r="AD1651" s="77">
        <f>IFERROR(INDEX([1]怪物表!$J:$J,MATCH(G1651,[1]怪物表!$A:$A,0),1),0)*AE1651</f>
        <v>0</v>
      </c>
      <c r="AE1651" s="77">
        <f t="shared" si="210"/>
        <v>0</v>
      </c>
    </row>
    <row r="1652" spans="1:46" x14ac:dyDescent="0.45">
      <c r="A1652" s="4"/>
      <c r="B1652" s="7">
        <v>3994128</v>
      </c>
      <c r="C1652" s="6" t="s">
        <v>349</v>
      </c>
      <c r="D1652" s="4"/>
      <c r="E1652" s="7"/>
      <c r="F1652" s="4">
        <v>690</v>
      </c>
      <c r="G1652" s="4"/>
      <c r="H1652" s="8"/>
      <c r="I1652" s="4"/>
      <c r="J1652" s="4" t="str">
        <f>IF(I1652="","",INDEX([1]怪物阵型表!$B:$B,MATCH(I1652,[1]怪物阵型表!$A:$A,0)))</f>
        <v/>
      </c>
      <c r="K1652" s="4">
        <v>399416</v>
      </c>
      <c r="L1652" s="25" t="str" cm="1">
        <f t="array" ref="L1652">INDEX(怪物链表!A:C,MATCH(怪物刷新表!K1652&amp;C1652,怪物链表!A:A&amp;怪物链表!C:C,),2)</f>
        <v>骤变_特殊_75</v>
      </c>
      <c r="M1652" s="4" t="str" cm="1">
        <f t="array" ref="M1652">INDEX(怪物链表!A:D,MATCH(怪物刷新表!L1652&amp;K1652,怪物链表!B:B&amp;怪物链表!A:A,),4)</f>
        <v>570-600</v>
      </c>
      <c r="N1652" s="4"/>
      <c r="O1652" s="4" t="str">
        <f>IF(N1652="","",INDEX([2]物品表!$B:$B,MATCH(N1652,[2]物品表!$A:$A,0)))</f>
        <v/>
      </c>
      <c r="P1652" s="4"/>
      <c r="Q1652" s="7" t="s">
        <v>120</v>
      </c>
      <c r="R1652" s="7" t="s">
        <v>29</v>
      </c>
      <c r="S1652" s="9">
        <v>1</v>
      </c>
      <c r="T1652" s="4"/>
      <c r="U1652" s="9">
        <v>0</v>
      </c>
      <c r="V1652" s="4" t="str">
        <f t="shared" si="221"/>
        <v/>
      </c>
      <c r="W1652" s="4"/>
      <c r="X1652" s="4"/>
      <c r="Y1652" s="4"/>
      <c r="Z1652" s="28"/>
      <c r="AA1652" s="77">
        <f>COUNTIF([3]经验升级表!$C:$C,"&lt;="&amp;SUMIFS($AB$4:AB1652,$C$4:C1652,C1652))</f>
        <v>0</v>
      </c>
      <c r="AB1652" s="77">
        <f>IFERROR(INDEX([1]怪物表!$U:$U,MATCH(G1652,[1]怪物表!$A:$A,0),1)*S1652/U1652,0)*AC1652</f>
        <v>0</v>
      </c>
      <c r="AC1652" s="77">
        <f t="shared" si="209"/>
        <v>1</v>
      </c>
      <c r="AD1652" s="77">
        <f>IFERROR(INDEX([1]怪物表!$J:$J,MATCH(G1652,[1]怪物表!$A:$A,0),1),0)*AE1652</f>
        <v>0</v>
      </c>
      <c r="AE1652" s="77">
        <f t="shared" si="210"/>
        <v>0</v>
      </c>
    </row>
    <row r="1653" spans="1:46" x14ac:dyDescent="0.45">
      <c r="A1653" s="4"/>
      <c r="B1653" s="7">
        <v>3994129</v>
      </c>
      <c r="C1653" s="6" t="s">
        <v>349</v>
      </c>
      <c r="D1653" s="4"/>
      <c r="E1653" s="7"/>
      <c r="F1653" s="4">
        <v>690</v>
      </c>
      <c r="G1653" s="4"/>
      <c r="H1653" s="8"/>
      <c r="I1653" s="4"/>
      <c r="J1653" s="4" t="str">
        <f>IF(I1653="","",INDEX([1]怪物阵型表!$B:$B,MATCH(I1653,[1]怪物阵型表!$A:$A,0)))</f>
        <v/>
      </c>
      <c r="K1653" s="4">
        <v>399416</v>
      </c>
      <c r="L1653" s="25" t="str" cm="1">
        <f t="array" ref="L1653">INDEX(怪物链表!A:C,MATCH(怪物刷新表!K1653&amp;C1653,怪物链表!A:A&amp;怪物链表!C:C,),2)</f>
        <v>骤变_特殊_75</v>
      </c>
      <c r="M1653" s="4" t="str" cm="1">
        <f t="array" ref="M1653">INDEX(怪物链表!A:D,MATCH(怪物刷新表!L1653&amp;K1653,怪物链表!B:B&amp;怪物链表!A:A,),4)</f>
        <v>570-600</v>
      </c>
      <c r="N1653" s="4"/>
      <c r="O1653" s="4" t="str">
        <f>IF(N1653="","",INDEX([2]物品表!$B:$B,MATCH(N1653,[2]物品表!$A:$A,0)))</f>
        <v/>
      </c>
      <c r="P1653" s="4"/>
      <c r="Q1653" s="7" t="s">
        <v>120</v>
      </c>
      <c r="R1653" s="7" t="s">
        <v>29</v>
      </c>
      <c r="S1653" s="9">
        <v>1</v>
      </c>
      <c r="T1653" s="4"/>
      <c r="U1653" s="9">
        <v>0</v>
      </c>
      <c r="V1653" s="4" t="str">
        <f t="shared" ref="V1653" si="222">IF(W1653=1,"TID_Survivor_Notice_Occur_2",IF(W1653=2,"TID_Survivor_Notice_Occur_1",""))</f>
        <v/>
      </c>
      <c r="W1653" s="4"/>
      <c r="X1653" s="4"/>
      <c r="Y1653" s="4"/>
      <c r="Z1653" s="28"/>
      <c r="AA1653" s="77">
        <f>COUNTIF([3]经验升级表!$C:$C,"&lt;="&amp;SUMIFS($AB$4:AB1653,$C$4:C1653,C1653))</f>
        <v>0</v>
      </c>
      <c r="AB1653" s="77">
        <f>IFERROR(INDEX([1]怪物表!$U:$U,MATCH(G1653,[1]怪物表!$A:$A,0),1)*S1653/U1653,0)*AC1653</f>
        <v>0</v>
      </c>
      <c r="AC1653" s="77">
        <f t="shared" ref="AC1653" si="223">IFERROR(INDEX(_xlfn.TEXTSPLIT(F1653,"-"),1,2)-INDEX(_xlfn.TEXTSPLIT(F1653,"-"),1,1),1)</f>
        <v>1</v>
      </c>
      <c r="AD1653" s="77">
        <f>IFERROR(INDEX([1]怪物表!$J:$J,MATCH(G1653,[1]怪物表!$A:$A,0),1),0)*AE1653</f>
        <v>0</v>
      </c>
      <c r="AE1653" s="77">
        <f t="shared" ref="AE1653" si="224">IFERROR(ROUNDUP(AC1653*S1653/U1653,),0)</f>
        <v>0</v>
      </c>
    </row>
    <row r="1654" spans="1:46" x14ac:dyDescent="0.45">
      <c r="A1654" s="4"/>
      <c r="B1654" s="7">
        <v>3994130</v>
      </c>
      <c r="C1654" s="6" t="s">
        <v>349</v>
      </c>
      <c r="D1654" s="4"/>
      <c r="E1654" s="7"/>
      <c r="F1654" s="4">
        <v>690</v>
      </c>
      <c r="G1654" s="4"/>
      <c r="H1654" s="8"/>
      <c r="I1654" s="4"/>
      <c r="J1654" s="4" t="str">
        <f>IF(I1654="","",INDEX([1]怪物阵型表!$B:$B,MATCH(I1654,[1]怪物阵型表!$A:$A,0)))</f>
        <v/>
      </c>
      <c r="K1654" s="4">
        <v>399417</v>
      </c>
      <c r="L1654" s="25" t="str" cm="1">
        <f t="array" ref="L1654">INDEX(怪物链表!A:C,MATCH(怪物刷新表!K1654&amp;C1654,怪物链表!A:A&amp;怪物链表!C:C,),2)</f>
        <v>骤变_高级_150</v>
      </c>
      <c r="M1654" s="4" t="str" cm="1">
        <f t="array" ref="M1654">INDEX(怪物链表!A:D,MATCH(怪物刷新表!L1654&amp;K1654,怪物链表!B:B&amp;怪物链表!A:A,),4)</f>
        <v>570-600</v>
      </c>
      <c r="N1654" s="4"/>
      <c r="O1654" s="4" t="str">
        <f>IF(N1654="","",INDEX([2]物品表!$B:$B,MATCH(N1654,[2]物品表!$A:$A,0)))</f>
        <v/>
      </c>
      <c r="P1654" s="4"/>
      <c r="Q1654" s="7" t="s">
        <v>120</v>
      </c>
      <c r="R1654" s="7" t="s">
        <v>29</v>
      </c>
      <c r="S1654" s="9">
        <v>1</v>
      </c>
      <c r="T1654" s="4"/>
      <c r="U1654" s="9">
        <v>0</v>
      </c>
      <c r="V1654" s="4" t="str">
        <f t="shared" si="221"/>
        <v/>
      </c>
      <c r="W1654" s="4"/>
      <c r="X1654" s="4"/>
      <c r="Y1654" s="4"/>
      <c r="Z1654" s="28"/>
      <c r="AA1654" s="77">
        <f>COUNTIF([3]经验升级表!$C:$C,"&lt;="&amp;SUMIFS($AB$4:AB1654,$C$4:C1654,C1654))</f>
        <v>0</v>
      </c>
      <c r="AB1654" s="77">
        <f>IFERROR(INDEX([1]怪物表!$U:$U,MATCH(G1654,[1]怪物表!$A:$A,0),1)*S1654/U1654,0)*AC1654</f>
        <v>0</v>
      </c>
      <c r="AC1654" s="77">
        <f t="shared" si="209"/>
        <v>1</v>
      </c>
      <c r="AD1654" s="77">
        <f>IFERROR(INDEX([1]怪物表!$J:$J,MATCH(G1654,[1]怪物表!$A:$A,0),1),0)*AE1654</f>
        <v>0</v>
      </c>
      <c r="AE1654" s="77">
        <f t="shared" si="210"/>
        <v>0</v>
      </c>
    </row>
    <row r="1655" spans="1:46" x14ac:dyDescent="0.45">
      <c r="A1655" s="4"/>
      <c r="B1655" s="7">
        <v>3994131</v>
      </c>
      <c r="C1655" s="6" t="s">
        <v>349</v>
      </c>
      <c r="D1655" s="4" t="s">
        <v>127</v>
      </c>
      <c r="E1655" s="7">
        <v>120</v>
      </c>
      <c r="F1655" s="4" t="s">
        <v>225</v>
      </c>
      <c r="G1655" s="4">
        <f>SUMIFS([1]怪物表!$A:$A,[1]怪物表!$B:$B,C1655,[1]怪物表!$C:$C,D1655)</f>
        <v>1399408</v>
      </c>
      <c r="H1655" s="8" t="str">
        <f>IF(G1655="","",INDEX([1]怪物表!$C:$C,MATCH(G1655,[1]怪物表!$A:$A,0)))</f>
        <v>斗兽场饲养员</v>
      </c>
      <c r="I1655" s="4"/>
      <c r="J1655" s="4" t="str">
        <f>IF(I1655="","",INDEX([1]怪物阵型表!$B:$B,MATCH(I1655,[1]怪物阵型表!$A:$A,0)))</f>
        <v/>
      </c>
      <c r="K1655" s="4"/>
      <c r="L1655" s="4"/>
      <c r="M1655" s="4"/>
      <c r="N1655" s="4"/>
      <c r="O1655" s="4" t="str">
        <f>IF(N1655="","",INDEX([2]物品表!$B:$B,MATCH(N1655,[2]物品表!$A:$A,0)))</f>
        <v/>
      </c>
      <c r="P1655" s="4"/>
      <c r="Q1655" s="7" t="s">
        <v>31</v>
      </c>
      <c r="R1655" s="7" t="s">
        <v>29</v>
      </c>
      <c r="S1655" s="9">
        <f>INDEX('#怪物刷新配置索引'!$E:$E,MATCH(E1655&amp;"-"&amp;F1655,'#怪物刷新配置索引'!$D:$D,0),1)</f>
        <v>4</v>
      </c>
      <c r="T1655" s="4"/>
      <c r="U1655" s="9">
        <f>INDEX('#怪物刷新配置索引'!$F:$F,MATCH(E1655&amp;"-"&amp;F1655,'#怪物刷新配置索引'!$D:$D,0),1)</f>
        <v>1</v>
      </c>
      <c r="V1655" s="4" t="str">
        <f t="shared" si="221"/>
        <v/>
      </c>
      <c r="W1655" s="4"/>
      <c r="X1655" s="4"/>
      <c r="Y1655" s="7"/>
      <c r="Z1655" s="28"/>
      <c r="AA1655" s="77">
        <f>COUNTIF([3]经验升级表!$C:$C,"&lt;="&amp;SUMIFS($AB$4:AB1655,$C$4:C1655,C1655))</f>
        <v>0</v>
      </c>
      <c r="AB1655" s="77">
        <f>IFERROR(INDEX([1]怪物表!$U:$U,MATCH(G1655,[1]怪物表!$A:$A,0),1)*S1655/U1655,0)*AC1655</f>
        <v>0</v>
      </c>
      <c r="AC1655" s="77">
        <f t="shared" si="209"/>
        <v>30</v>
      </c>
      <c r="AD1655" s="77">
        <f>IFERROR(INDEX([1]怪物表!$J:$J,MATCH(G1655,[1]怪物表!$A:$A,0),1),0)*AE1655</f>
        <v>120</v>
      </c>
      <c r="AE1655" s="77">
        <f t="shared" si="210"/>
        <v>120</v>
      </c>
    </row>
    <row r="1656" spans="1:46" x14ac:dyDescent="0.45">
      <c r="A1656" s="4"/>
      <c r="B1656" s="7">
        <v>3994132</v>
      </c>
      <c r="C1656" s="6" t="s">
        <v>349</v>
      </c>
      <c r="D1656" s="4" t="s">
        <v>127</v>
      </c>
      <c r="E1656" s="7">
        <v>120</v>
      </c>
      <c r="F1656" s="4" t="s">
        <v>225</v>
      </c>
      <c r="G1656" s="4">
        <f>SUMIFS([1]怪物表!$A:$A,[1]怪物表!$B:$B,C1656,[1]怪物表!$C:$C,D1656)</f>
        <v>1399408</v>
      </c>
      <c r="H1656" s="8" t="str">
        <f>IF(G1656="","",INDEX([1]怪物表!$C:$C,MATCH(G1656,[1]怪物表!$A:$A,0)))</f>
        <v>斗兽场饲养员</v>
      </c>
      <c r="I1656" s="4"/>
      <c r="J1656" s="4" t="str">
        <f>IF(I1656="","",INDEX([1]怪物阵型表!$B:$B,MATCH(I1656,[1]怪物阵型表!$A:$A,0)))</f>
        <v/>
      </c>
      <c r="K1656" s="4"/>
      <c r="L1656" s="4"/>
      <c r="M1656" s="4"/>
      <c r="N1656" s="4"/>
      <c r="O1656" s="4" t="str">
        <f>IF(N1656="","",INDEX([2]物品表!$B:$B,MATCH(N1656,[2]物品表!$A:$A,0)))</f>
        <v/>
      </c>
      <c r="P1656" s="4"/>
      <c r="Q1656" s="7" t="s">
        <v>31</v>
      </c>
      <c r="R1656" s="7" t="s">
        <v>29</v>
      </c>
      <c r="S1656" s="9">
        <f>INDEX('#怪物刷新配置索引'!$E:$E,MATCH(E1656&amp;"-"&amp;F1656,'#怪物刷新配置索引'!$D:$D,0),1)</f>
        <v>4</v>
      </c>
      <c r="T1656" s="4"/>
      <c r="U1656" s="9">
        <f>INDEX('#怪物刷新配置索引'!$F:$F,MATCH(E1656&amp;"-"&amp;F1656,'#怪物刷新配置索引'!$D:$D,0),1)</f>
        <v>1</v>
      </c>
      <c r="V1656" s="4" t="str">
        <f t="shared" si="221"/>
        <v/>
      </c>
      <c r="W1656" s="4"/>
      <c r="X1656" s="4"/>
      <c r="Y1656" s="4"/>
      <c r="Z1656" s="28"/>
      <c r="AA1656" s="77">
        <f>COUNTIF([3]经验升级表!$C:$C,"&lt;="&amp;SUMIFS($AB$4:AB1656,$C$4:C1656,C1656))</f>
        <v>0</v>
      </c>
      <c r="AB1656" s="77">
        <f>IFERROR(INDEX([1]怪物表!$U:$U,MATCH(G1656,[1]怪物表!$A:$A,0),1)*S1656/U1656,0)*AC1656</f>
        <v>0</v>
      </c>
      <c r="AC1656" s="77">
        <f t="shared" si="209"/>
        <v>30</v>
      </c>
      <c r="AD1656" s="77">
        <f>IFERROR(INDEX([1]怪物表!$J:$J,MATCH(G1656,[1]怪物表!$A:$A,0),1),0)*AE1656</f>
        <v>120</v>
      </c>
      <c r="AE1656" s="77">
        <f t="shared" si="210"/>
        <v>120</v>
      </c>
    </row>
    <row r="1657" spans="1:46" x14ac:dyDescent="0.45">
      <c r="A1657" s="4"/>
      <c r="B1657" s="7">
        <v>3994133</v>
      </c>
      <c r="C1657" s="6" t="s">
        <v>349</v>
      </c>
      <c r="D1657" s="4" t="s">
        <v>127</v>
      </c>
      <c r="E1657" s="7">
        <v>120</v>
      </c>
      <c r="F1657" s="4" t="s">
        <v>225</v>
      </c>
      <c r="G1657" s="4">
        <f>SUMIFS([1]怪物表!$A:$A,[1]怪物表!$B:$B,C1657,[1]怪物表!$C:$C,D1657)</f>
        <v>1399408</v>
      </c>
      <c r="H1657" s="8" t="str">
        <f>IF(G1657="","",INDEX([1]怪物表!$C:$C,MATCH(G1657,[1]怪物表!$A:$A,0)))</f>
        <v>斗兽场饲养员</v>
      </c>
      <c r="I1657" s="4"/>
      <c r="J1657" s="4" t="str">
        <f>IF(I1657="","",INDEX([1]怪物阵型表!$B:$B,MATCH(I1657,[1]怪物阵型表!$A:$A,0)))</f>
        <v/>
      </c>
      <c r="K1657" s="4"/>
      <c r="L1657" s="4"/>
      <c r="M1657" s="4"/>
      <c r="N1657" s="4"/>
      <c r="O1657" s="4" t="str">
        <f>IF(N1657="","",INDEX([2]物品表!$B:$B,MATCH(N1657,[2]物品表!$A:$A,0)))</f>
        <v/>
      </c>
      <c r="P1657" s="4"/>
      <c r="Q1657" s="7" t="s">
        <v>31</v>
      </c>
      <c r="R1657" s="7" t="s">
        <v>29</v>
      </c>
      <c r="S1657" s="9">
        <f>INDEX('#怪物刷新配置索引'!$E:$E,MATCH(E1657&amp;"-"&amp;F1657,'#怪物刷新配置索引'!$D:$D,0),1)</f>
        <v>4</v>
      </c>
      <c r="T1657" s="4"/>
      <c r="U1657" s="9">
        <f>INDEX('#怪物刷新配置索引'!$F:$F,MATCH(E1657&amp;"-"&amp;F1657,'#怪物刷新配置索引'!$D:$D,0),1)</f>
        <v>1</v>
      </c>
      <c r="V1657" s="4" t="str">
        <f t="shared" si="221"/>
        <v/>
      </c>
      <c r="W1657" s="4"/>
      <c r="X1657" s="4"/>
      <c r="Y1657" s="4"/>
      <c r="Z1657" s="28"/>
      <c r="AA1657" s="77">
        <f>COUNTIF([3]经验升级表!$C:$C,"&lt;="&amp;SUMIFS($AB$4:AB1657,$C$4:C1657,C1657))</f>
        <v>0</v>
      </c>
      <c r="AB1657" s="77">
        <f>IFERROR(INDEX([1]怪物表!$U:$U,MATCH(G1657,[1]怪物表!$A:$A,0),1)*S1657/U1657,0)*AC1657</f>
        <v>0</v>
      </c>
      <c r="AC1657" s="77">
        <f t="shared" si="209"/>
        <v>30</v>
      </c>
      <c r="AD1657" s="77">
        <f>IFERROR(INDEX([1]怪物表!$J:$J,MATCH(G1657,[1]怪物表!$A:$A,0),1),0)*AE1657</f>
        <v>120</v>
      </c>
      <c r="AE1657" s="77">
        <f t="shared" si="210"/>
        <v>120</v>
      </c>
    </row>
    <row r="1658" spans="1:46" s="47" customFormat="1" x14ac:dyDescent="0.45">
      <c r="A1658" s="81"/>
      <c r="B1658" s="82">
        <v>3994134</v>
      </c>
      <c r="C1658" s="83" t="s">
        <v>349</v>
      </c>
      <c r="D1658" s="81" t="s">
        <v>215</v>
      </c>
      <c r="E1658" s="82"/>
      <c r="F1658" s="81">
        <v>720</v>
      </c>
      <c r="G1658" s="81">
        <f>IF(I1658="",SUMIFS([1]怪物表!$A:$A,[1]怪物表!$B:$B,C1658,[1]怪物表!$C:$C,D1658),"")</f>
        <v>1399413</v>
      </c>
      <c r="H1658" s="84" t="str">
        <f>IF(G1658="","",INDEX([1]怪物表!$C:$C,MATCH(G1658,[1]怪物表!$A:$A,0)))</f>
        <v>裁判官</v>
      </c>
      <c r="I1658" s="81" t="s">
        <v>54</v>
      </c>
      <c r="J1658" s="81" t="str">
        <f>IF(I1658="","",INDEX([1]怪物阵型表!$B:$B,MATCH(I1658,[1]怪物阵型表!$A:$A,0)))</f>
        <v/>
      </c>
      <c r="K1658" s="81"/>
      <c r="L1658" s="81"/>
      <c r="M1658" s="81"/>
      <c r="N1658" s="81"/>
      <c r="O1658" s="81" t="str">
        <f>IF(N1658="","",INDEX([2]物品表!$B:$B,MATCH(N1658,[2]物品表!$A:$A,0)))</f>
        <v/>
      </c>
      <c r="P1658" s="81"/>
      <c r="Q1658" s="82" t="s">
        <v>120</v>
      </c>
      <c r="R1658" s="82" t="s">
        <v>29</v>
      </c>
      <c r="S1658" s="85">
        <v>1</v>
      </c>
      <c r="T1658" s="81"/>
      <c r="U1658" s="85">
        <v>0</v>
      </c>
      <c r="V1658" s="81" t="str">
        <f>IF(W1658=1,"TID_Survivor_Notice_Occur_2",IF(W1658=2,"TID_Survivor_Notice_Occur_1",""))</f>
        <v>TID_Survivor_Notice_Occur_1</v>
      </c>
      <c r="W1658" s="81">
        <v>2</v>
      </c>
      <c r="X1658" s="81"/>
      <c r="Y1658" s="81"/>
      <c r="Z1658" s="86"/>
      <c r="AA1658" s="86">
        <f>COUNTIF([3]经验升级表!$C:$C,"&lt;="&amp;SUMIFS($AB$4:AB1658,$C$4:C1658,C1658))</f>
        <v>0</v>
      </c>
      <c r="AB1658" s="86">
        <f>IFERROR(INDEX([1]怪物表!$U:$U,MATCH(G1658,[1]怪物表!$A:$A,0),1)*S1658/U1658,0)*AC1658</f>
        <v>0</v>
      </c>
      <c r="AC1658" s="86">
        <f t="shared" si="209"/>
        <v>1</v>
      </c>
      <c r="AD1658" s="86">
        <f>IFERROR(INDEX([1]怪物表!$J:$J,MATCH(G1658,[1]怪物表!$A:$A,0),1),0)*AE1658</f>
        <v>0</v>
      </c>
      <c r="AE1658" s="86">
        <f t="shared" si="210"/>
        <v>0</v>
      </c>
    </row>
    <row r="1659" spans="1:46" x14ac:dyDescent="0.45">
      <c r="A1659" s="4"/>
      <c r="B1659" s="7">
        <v>3994901</v>
      </c>
      <c r="C1659" s="6" t="s">
        <v>349</v>
      </c>
      <c r="D1659" s="4" t="s">
        <v>142</v>
      </c>
      <c r="E1659" s="7"/>
      <c r="F1659" s="4">
        <v>0</v>
      </c>
      <c r="G1659" s="4"/>
      <c r="H1659" s="8" t="str">
        <f>IF(G1659="","",INDEX([1]怪物表!$C:$C,MATCH(G1659,[1]怪物表!$A:$A,0)))</f>
        <v/>
      </c>
      <c r="I1659" s="4"/>
      <c r="J1659" s="4" t="str">
        <f>IF(I1659="","",INDEX([1]怪物阵型表!$B:$B,MATCH(I1659,[1]怪物阵型表!$A:$A,0)))</f>
        <v/>
      </c>
      <c r="K1659" s="4"/>
      <c r="L1659" s="4"/>
      <c r="M1659" s="4"/>
      <c r="N1659" s="4">
        <v>4</v>
      </c>
      <c r="O1659" s="4" t="str">
        <f>IF(N1659="","",INDEX([2]物品表!$B:$B,MATCH(N1659,[2]物品表!$A:$A,0)))</f>
        <v>Survivor_Item_3</v>
      </c>
      <c r="P1659" s="4"/>
      <c r="Q1659" s="7" t="s">
        <v>302</v>
      </c>
      <c r="R1659" s="7" t="s">
        <v>29</v>
      </c>
      <c r="S1659" s="9">
        <v>8</v>
      </c>
      <c r="T1659" s="4"/>
      <c r="U1659" s="9">
        <v>0</v>
      </c>
      <c r="V1659" s="4" t="str">
        <f t="shared" ref="V1659:V1661" si="225">IF(W1659=1,"TID_Survivor_Notice_Occur_2",IF(W1659=2,"TID_Survivor_Notice_Occur_1",""))</f>
        <v/>
      </c>
      <c r="W1659" s="4"/>
      <c r="X1659" s="4"/>
      <c r="Y1659" s="4"/>
      <c r="Z1659" s="28"/>
      <c r="AA1659" s="77">
        <f>COUNTIF([3]经验升级表!$C:$C,"&lt;="&amp;SUMIFS($AB$4:AB1659,$C$4:C1659,C1659))</f>
        <v>0</v>
      </c>
      <c r="AB1659" s="77">
        <f>IFERROR(INDEX([1]怪物表!$U:$U,MATCH(G1659,[1]怪物表!$A:$A,0),1)*S1659/U1659,0)*AC1659</f>
        <v>0</v>
      </c>
      <c r="AC1659" s="77">
        <f t="shared" si="209"/>
        <v>1</v>
      </c>
      <c r="AD1659" s="77">
        <f>IFERROR(INDEX([1]怪物表!$J:$J,MATCH(G1659,[1]怪物表!$A:$A,0),1),0)*AE1659</f>
        <v>0</v>
      </c>
      <c r="AE1659" s="77">
        <f t="shared" si="210"/>
        <v>0</v>
      </c>
    </row>
    <row r="1660" spans="1:46" x14ac:dyDescent="0.45">
      <c r="A1660" s="4"/>
      <c r="B1660" s="7">
        <v>3994902</v>
      </c>
      <c r="C1660" s="6" t="s">
        <v>349</v>
      </c>
      <c r="D1660" s="4" t="s">
        <v>47</v>
      </c>
      <c r="E1660" s="7"/>
      <c r="F1660" s="4" t="s">
        <v>317</v>
      </c>
      <c r="G1660" s="4"/>
      <c r="H1660" s="8" t="str">
        <f>IF(G1660="","",INDEX([1]怪物表!$C:$C,MATCH(G1660,[1]怪物表!$A:$A,0)))</f>
        <v/>
      </c>
      <c r="I1660" s="4"/>
      <c r="J1660" s="4" t="str">
        <f>IF(I1660="","",INDEX([1]怪物阵型表!$B:$B,MATCH(I1660,[1]怪物阵型表!$A:$A,0)))</f>
        <v/>
      </c>
      <c r="K1660" s="4"/>
      <c r="L1660" s="4"/>
      <c r="M1660" s="4"/>
      <c r="N1660" s="4">
        <v>17</v>
      </c>
      <c r="O1660" s="4" t="str">
        <f>IF(N1660="","",INDEX([2]物品表!$B:$B,MATCH(N1660,[2]物品表!$A:$A,0)))</f>
        <v>Survivor_Item_8</v>
      </c>
      <c r="P1660" s="4"/>
      <c r="Q1660" s="7" t="s">
        <v>107</v>
      </c>
      <c r="R1660" s="7" t="s">
        <v>29</v>
      </c>
      <c r="S1660" s="9">
        <v>1</v>
      </c>
      <c r="T1660" s="4"/>
      <c r="U1660" s="9">
        <v>16</v>
      </c>
      <c r="V1660" s="4" t="str">
        <f t="shared" si="225"/>
        <v/>
      </c>
      <c r="W1660" s="4"/>
      <c r="X1660" s="4"/>
      <c r="Y1660" s="4"/>
      <c r="Z1660" s="28"/>
      <c r="AA1660" s="77">
        <f>COUNTIF([3]经验升级表!$C:$C,"&lt;="&amp;SUMIFS($AB$4:AB1660,$C$4:C1660,C1660))</f>
        <v>0</v>
      </c>
      <c r="AB1660" s="77">
        <f>IFERROR(INDEX([1]怪物表!$U:$U,MATCH(G1660,[1]怪物表!$A:$A,0),1)*S1660/U1660,0)*AC1660</f>
        <v>0</v>
      </c>
      <c r="AC1660" s="77">
        <f t="shared" si="209"/>
        <v>690</v>
      </c>
      <c r="AD1660" s="77">
        <f>IFERROR(INDEX([1]怪物表!$J:$J,MATCH(G1660,[1]怪物表!$A:$A,0),1),0)*AE1660</f>
        <v>0</v>
      </c>
      <c r="AE1660" s="77">
        <f t="shared" si="210"/>
        <v>44</v>
      </c>
    </row>
    <row r="1661" spans="1:46" x14ac:dyDescent="0.45">
      <c r="A1661" s="4"/>
      <c r="B1661" s="7">
        <v>3994903</v>
      </c>
      <c r="C1661" s="6" t="s">
        <v>349</v>
      </c>
      <c r="D1661" s="4" t="s">
        <v>51</v>
      </c>
      <c r="E1661" s="7"/>
      <c r="F1661" s="4" t="s">
        <v>318</v>
      </c>
      <c r="G1661" s="4"/>
      <c r="H1661" s="8" t="str">
        <f>IF(G1661="","",INDEX([1]怪物表!$C:$C,MATCH(G1661,[1]怪物表!$A:$A,0)))</f>
        <v/>
      </c>
      <c r="I1661" s="4"/>
      <c r="J1661" s="4" t="str">
        <f>IF(I1661="","",INDEX([1]怪物阵型表!$B:$B,MATCH(I1661,[1]怪物阵型表!$A:$A,0)))</f>
        <v/>
      </c>
      <c r="K1661" s="4"/>
      <c r="L1661" s="4"/>
      <c r="M1661" s="4"/>
      <c r="N1661" s="4">
        <v>3003</v>
      </c>
      <c r="O1661" s="4" t="str">
        <f>IF(N1661="","",INDEX([2]物品表!$B:$B,MATCH(N1661,[2]物品表!$A:$A,0)))</f>
        <v>Survivor_Item_8</v>
      </c>
      <c r="P1661" s="4"/>
      <c r="Q1661" s="7" t="s">
        <v>107</v>
      </c>
      <c r="R1661" s="7" t="s">
        <v>29</v>
      </c>
      <c r="S1661" s="9">
        <v>1</v>
      </c>
      <c r="T1661" s="4"/>
      <c r="U1661" s="9">
        <v>16</v>
      </c>
      <c r="V1661" s="4" t="str">
        <f t="shared" si="225"/>
        <v/>
      </c>
      <c r="W1661" s="4"/>
      <c r="X1661" s="4"/>
      <c r="Y1661" s="4"/>
      <c r="Z1661" s="28"/>
      <c r="AA1661" s="77">
        <f>COUNTIF([3]经验升级表!$C:$C,"&lt;="&amp;SUMIFS($AB$4:AB1661,$C$4:C1661,C1661))</f>
        <v>0</v>
      </c>
      <c r="AB1661" s="77">
        <f>IFERROR(INDEX([1]怪物表!$U:$U,MATCH(G1661,[1]怪物表!$A:$A,0),1)*S1661/U1661,0)*AC1661</f>
        <v>0</v>
      </c>
      <c r="AC1661" s="77">
        <f t="shared" ref="AC1661:AC1687" si="226">IFERROR(INDEX(_xlfn.TEXTSPLIT(F1661,"-"),1,2)-INDEX(_xlfn.TEXTSPLIT(F1661,"-"),1,1),1)</f>
        <v>700</v>
      </c>
      <c r="AD1661" s="77">
        <f>IFERROR(INDEX([1]怪物表!$J:$J,MATCH(G1661,[1]怪物表!$A:$A,0),1),0)*AE1661</f>
        <v>0</v>
      </c>
      <c r="AE1661" s="77">
        <f t="shared" ref="AE1661:AE1687" si="227">IFERROR(ROUNDUP(AC1661*S1661/U1661,),0)</f>
        <v>44</v>
      </c>
    </row>
    <row r="1662" spans="1:46" s="51" customFormat="1" x14ac:dyDescent="0.45">
      <c r="A1662" s="89"/>
      <c r="B1662" s="7">
        <v>3994904</v>
      </c>
      <c r="C1662" s="6" t="s">
        <v>349</v>
      </c>
      <c r="D1662" s="89" t="s">
        <v>112</v>
      </c>
      <c r="E1662" s="73"/>
      <c r="F1662" s="4">
        <v>60</v>
      </c>
      <c r="G1662" s="89"/>
      <c r="H1662" s="89" t="str">
        <f>IF(G1662="","",INDEX([1]怪物表!$C:$C,MATCH(G1662,[1]怪物表!$A:$A,0)))</f>
        <v/>
      </c>
      <c r="I1662" s="89"/>
      <c r="J1662" s="89" t="str">
        <f>IF(I1662="","",INDEX([1]怪物阵型表!$B:$B,MATCH(I1662,[1]怪物阵型表!$A:$A,0)))</f>
        <v/>
      </c>
      <c r="K1662" s="89"/>
      <c r="L1662" s="89"/>
      <c r="M1662" s="89"/>
      <c r="N1662" s="89">
        <v>200701</v>
      </c>
      <c r="O1662" s="89" t="str">
        <f>IF(N1662="","",INDEX([2]物品表!$B:$B,MATCH(N1662,[2]物品表!$A:$A,0)))</f>
        <v>Survivor_Item_10</v>
      </c>
      <c r="P1662" s="89" t="b">
        <v>1</v>
      </c>
      <c r="Q1662" s="73" t="s">
        <v>160</v>
      </c>
      <c r="R1662" s="73" t="s">
        <v>29</v>
      </c>
      <c r="S1662" s="89">
        <v>1</v>
      </c>
      <c r="T1662" s="89"/>
      <c r="U1662" s="89">
        <v>0</v>
      </c>
      <c r="V1662" s="89"/>
      <c r="W1662" s="89"/>
      <c r="X1662" s="89" t="s">
        <v>110</v>
      </c>
      <c r="Y1662" s="89" t="s">
        <v>111</v>
      </c>
      <c r="Z1662" s="89" t="s">
        <v>163</v>
      </c>
      <c r="AA1662" s="77">
        <f>COUNTIF([3]经验升级表!$C:$C,"&lt;="&amp;SUMIFS($AB$4:AB1662,$C$4:C1662,C1662))</f>
        <v>0</v>
      </c>
      <c r="AB1662" s="77">
        <f>IFERROR(INDEX([1]怪物表!$U:$U,MATCH(G1662,[1]怪物表!$A:$A,0),1)*S1662/U1662,0)*AC1662</f>
        <v>0</v>
      </c>
      <c r="AC1662" s="77">
        <f t="shared" si="226"/>
        <v>1</v>
      </c>
      <c r="AD1662" s="77">
        <f>IFERROR(INDEX([1]怪物表!$J:$J,MATCH(G1662,[1]怪物表!$A:$A,0),1),0)*AE1662</f>
        <v>0</v>
      </c>
      <c r="AE1662" s="77">
        <f t="shared" si="227"/>
        <v>0</v>
      </c>
      <c r="AF1662" s="50"/>
      <c r="AG1662" s="45"/>
      <c r="AH1662" s="50"/>
      <c r="AI1662" s="50"/>
      <c r="AJ1662" s="50"/>
      <c r="AK1662" s="50"/>
      <c r="AL1662" s="50"/>
      <c r="AM1662" s="50"/>
      <c r="AN1662" s="50"/>
      <c r="AO1662" s="50"/>
      <c r="AP1662" s="50"/>
      <c r="AQ1662" s="50"/>
      <c r="AR1662" s="50"/>
      <c r="AS1662" s="50"/>
      <c r="AT1662" s="50"/>
    </row>
    <row r="1663" spans="1:46" x14ac:dyDescent="0.45">
      <c r="A1663" s="4"/>
      <c r="B1663" s="7">
        <v>3994905</v>
      </c>
      <c r="C1663" s="6" t="s">
        <v>206</v>
      </c>
      <c r="D1663" s="4" t="s">
        <v>383</v>
      </c>
      <c r="E1663" s="7"/>
      <c r="F1663" s="4">
        <v>150</v>
      </c>
      <c r="G1663" s="81">
        <f>IF(I1663="",SUMIFS([1]怪物表!$A:$A,[1]怪物表!$B:$B,C1663,[1]怪物表!$C:$C,D1663),"")</f>
        <v>1299117</v>
      </c>
      <c r="H1663" s="84" t="str">
        <f>IF(G1663="","",INDEX([1]怪物表!$C:$C,MATCH(G1663,[1]怪物表!$A:$A,0)))</f>
        <v>塔罗牌_狼</v>
      </c>
      <c r="I1663" s="4"/>
      <c r="J1663" s="4"/>
      <c r="K1663" s="4"/>
      <c r="L1663" s="4"/>
      <c r="M1663" s="4"/>
      <c r="N1663" s="4"/>
      <c r="O1663" s="4"/>
      <c r="P1663" s="4" t="b">
        <v>1</v>
      </c>
      <c r="Q1663" s="82" t="s">
        <v>120</v>
      </c>
      <c r="R1663" s="82" t="s">
        <v>29</v>
      </c>
      <c r="S1663" s="85">
        <v>1</v>
      </c>
      <c r="T1663" s="81"/>
      <c r="U1663" s="85">
        <v>0</v>
      </c>
      <c r="V1663" s="4"/>
      <c r="W1663" s="4"/>
      <c r="X1663" s="4"/>
      <c r="Y1663" s="4"/>
      <c r="Z1663" s="28"/>
      <c r="AA1663" s="77"/>
      <c r="AB1663" s="77"/>
      <c r="AC1663" s="77"/>
      <c r="AD1663" s="77"/>
      <c r="AE1663" s="77"/>
    </row>
    <row r="1664" spans="1:46" x14ac:dyDescent="0.45">
      <c r="A1664" s="4"/>
      <c r="B1664" s="7">
        <v>3994906</v>
      </c>
      <c r="C1664" s="6" t="s">
        <v>206</v>
      </c>
      <c r="D1664" s="4" t="s">
        <v>383</v>
      </c>
      <c r="E1664" s="7"/>
      <c r="F1664" s="4">
        <v>300</v>
      </c>
      <c r="G1664" s="81">
        <f>IF(I1664="",SUMIFS([1]怪物表!$A:$A,[1]怪物表!$B:$B,C1664,[1]怪物表!$C:$C,D1664),"")</f>
        <v>1299117</v>
      </c>
      <c r="H1664" s="84" t="str">
        <f>IF(G1664="","",INDEX([1]怪物表!$C:$C,MATCH(G1664,[1]怪物表!$A:$A,0)))</f>
        <v>塔罗牌_狼</v>
      </c>
      <c r="I1664" s="4"/>
      <c r="J1664" s="4"/>
      <c r="K1664" s="4"/>
      <c r="L1664" s="4"/>
      <c r="M1664" s="4"/>
      <c r="N1664" s="4"/>
      <c r="O1664" s="4"/>
      <c r="P1664" s="4" t="b">
        <v>1</v>
      </c>
      <c r="Q1664" s="82" t="s">
        <v>120</v>
      </c>
      <c r="R1664" s="82" t="s">
        <v>29</v>
      </c>
      <c r="S1664" s="85">
        <v>1</v>
      </c>
      <c r="T1664" s="81"/>
      <c r="U1664" s="85">
        <v>0</v>
      </c>
      <c r="V1664" s="4"/>
      <c r="W1664" s="4"/>
      <c r="X1664" s="4"/>
      <c r="Y1664" s="4"/>
      <c r="Z1664" s="28"/>
      <c r="AA1664" s="77"/>
      <c r="AB1664" s="77"/>
      <c r="AC1664" s="77"/>
      <c r="AD1664" s="77"/>
      <c r="AE1664" s="77"/>
    </row>
    <row r="1665" spans="1:46" s="44" customFormat="1" x14ac:dyDescent="0.45">
      <c r="A1665" s="15">
        <v>3995</v>
      </c>
      <c r="B1665" s="16">
        <v>3995001</v>
      </c>
      <c r="C1665" s="17" t="s">
        <v>359</v>
      </c>
      <c r="D1665" s="15" t="s">
        <v>122</v>
      </c>
      <c r="E1665" s="15">
        <v>5</v>
      </c>
      <c r="F1665" s="15">
        <v>0</v>
      </c>
      <c r="G1665" s="15">
        <f>IF(I1665="",SUMIFS([1]怪物表!$A:$A,[1]怪物表!$B:$B,C1665,[1]怪物表!$C:$C,D1665),"")</f>
        <v>1399502</v>
      </c>
      <c r="H1665" s="18" t="str">
        <f>IF(G1665="","",INDEX([1]怪物表!$C:$C,MATCH(G1665,[1]怪物表!$A:$A,0)))</f>
        <v>小狼</v>
      </c>
      <c r="I1665" s="15"/>
      <c r="J1665" s="15" t="str">
        <f>IF(I1665="","",INDEX([1]怪物阵型表!$B:$B,MATCH(I1665,[1]怪物阵型表!$A:$A,0)))</f>
        <v/>
      </c>
      <c r="K1665" s="15"/>
      <c r="L1665" s="15"/>
      <c r="M1665" s="15"/>
      <c r="N1665" s="16"/>
      <c r="O1665" s="16" t="str">
        <f>IF(N1665="","",INDEX([2]物品表!$B:$B,MATCH(N1665,[2]物品表!$A:$A,0)))</f>
        <v/>
      </c>
      <c r="P1665" s="16"/>
      <c r="Q1665" s="16" t="s">
        <v>107</v>
      </c>
      <c r="R1665" s="16" t="s">
        <v>29</v>
      </c>
      <c r="S1665" s="19">
        <v>5</v>
      </c>
      <c r="T1665" s="15"/>
      <c r="U1665" s="19">
        <v>0</v>
      </c>
      <c r="V1665" s="15" t="str">
        <f t="shared" ref="V1665:V1687" si="228">IF(W1665=1,"TID_Survivor_Notice_Occur_2",IF(W1665=2,"TID_Survivor_Notice_Occur_1",""))</f>
        <v/>
      </c>
      <c r="W1665" s="15"/>
      <c r="X1665" s="15"/>
      <c r="Y1665" s="15"/>
      <c r="Z1665" s="76"/>
      <c r="AA1665" s="77">
        <f>COUNTIF([3]经验升级表!$C:$C,"&lt;="&amp;SUMIFS($AB$4:AB1665,$C$4:C1665,C1665))</f>
        <v>0</v>
      </c>
      <c r="AB1665" s="77">
        <f>IFERROR(INDEX([1]怪物表!$U:$U,MATCH(G1665,[1]怪物表!$A:$A,0),1)*S1665/U1665,0)*AC1665</f>
        <v>0</v>
      </c>
      <c r="AC1665" s="77">
        <f t="shared" si="226"/>
        <v>1</v>
      </c>
      <c r="AD1665" s="77">
        <f>IFERROR(INDEX([1]怪物表!$J:$J,MATCH(G1665,[1]怪物表!$A:$A,0),1),0)*AE1665</f>
        <v>0</v>
      </c>
      <c r="AE1665" s="77">
        <f t="shared" si="227"/>
        <v>0</v>
      </c>
      <c r="AF1665" s="45"/>
      <c r="AG1665" s="45"/>
      <c r="AH1665" s="45"/>
      <c r="AI1665" s="45"/>
      <c r="AJ1665" s="45"/>
      <c r="AK1665" s="45"/>
      <c r="AL1665" s="45"/>
      <c r="AM1665" s="45"/>
      <c r="AN1665" s="45"/>
      <c r="AO1665" s="45"/>
      <c r="AP1665" s="45"/>
      <c r="AQ1665" s="45"/>
      <c r="AR1665" s="45"/>
      <c r="AS1665" s="45"/>
      <c r="AT1665" s="45"/>
    </row>
    <row r="1666" spans="1:46" x14ac:dyDescent="0.45">
      <c r="A1666" s="4"/>
      <c r="B1666" s="7">
        <v>3995002</v>
      </c>
      <c r="C1666" s="6" t="s">
        <v>359</v>
      </c>
      <c r="D1666" s="4" t="s">
        <v>122</v>
      </c>
      <c r="E1666" s="4">
        <v>10</v>
      </c>
      <c r="F1666" s="4" t="s">
        <v>30</v>
      </c>
      <c r="G1666" s="4">
        <f>IF(I1666="",SUMIFS([1]怪物表!$A:$A,[1]怪物表!$B:$B,C1666,[1]怪物表!$C:$C,D1666),"")</f>
        <v>1399502</v>
      </c>
      <c r="H1666" s="8" t="str">
        <f>IF(G1666="","",INDEX([1]怪物表!$C:$C,MATCH(G1666,[1]怪物表!$A:$A,0)))</f>
        <v>小狼</v>
      </c>
      <c r="I1666" s="4"/>
      <c r="J1666" s="4" t="str">
        <f>IF(I1666="","",INDEX([1]怪物阵型表!$B:$B,MATCH(I1666,[1]怪物阵型表!$A:$A,0)))</f>
        <v/>
      </c>
      <c r="K1666" s="4"/>
      <c r="L1666" s="4"/>
      <c r="M1666" s="4"/>
      <c r="N1666" s="4"/>
      <c r="O1666" s="4" t="str">
        <f>IF(N1666="","",INDEX([2]物品表!$B:$B,MATCH(N1666,[2]物品表!$A:$A,0)))</f>
        <v/>
      </c>
      <c r="P1666" s="4"/>
      <c r="Q1666" s="7" t="s">
        <v>31</v>
      </c>
      <c r="R1666" s="7" t="s">
        <v>29</v>
      </c>
      <c r="S1666" s="9">
        <f>INDEX('#怪物刷新配置索引'!$E:$E,MATCH(E1666&amp;"-"&amp;F1666,'#怪物刷新配置索引'!$D:$D,0),1)</f>
        <v>1</v>
      </c>
      <c r="T1666" s="4"/>
      <c r="U1666" s="9">
        <f>INDEX('#怪物刷新配置索引'!$F:$F,MATCH(E1666&amp;"-"&amp;F1666,'#怪物刷新配置索引'!$D:$D,0),1)</f>
        <v>3</v>
      </c>
      <c r="V1666" s="4" t="str">
        <f t="shared" si="228"/>
        <v/>
      </c>
      <c r="W1666" s="4"/>
      <c r="X1666" s="4"/>
      <c r="Y1666" s="4"/>
      <c r="Z1666" s="28"/>
      <c r="AA1666" s="77">
        <f>COUNTIF([3]经验升级表!$C:$C,"&lt;="&amp;SUMIFS($AB$4:AB1666,$C$4:C1666,C1666))</f>
        <v>0</v>
      </c>
      <c r="AB1666" s="77">
        <f>IFERROR(INDEX([1]怪物表!$U:$U,MATCH(G1666,[1]怪物表!$A:$A,0),1)*S1666/U1666,0)*AC1666</f>
        <v>0</v>
      </c>
      <c r="AC1666" s="77">
        <f t="shared" si="226"/>
        <v>30</v>
      </c>
      <c r="AD1666" s="77">
        <f>IFERROR(INDEX([1]怪物表!$J:$J,MATCH(G1666,[1]怪物表!$A:$A,0),1),0)*AE1666</f>
        <v>10</v>
      </c>
      <c r="AE1666" s="77">
        <f t="shared" si="227"/>
        <v>10</v>
      </c>
    </row>
    <row r="1667" spans="1:46" x14ac:dyDescent="0.45">
      <c r="A1667" s="4"/>
      <c r="B1667" s="7">
        <v>3995003</v>
      </c>
      <c r="C1667" s="6" t="s">
        <v>359</v>
      </c>
      <c r="D1667" s="4" t="s">
        <v>122</v>
      </c>
      <c r="E1667" s="4">
        <v>20</v>
      </c>
      <c r="F1667" s="4" t="s">
        <v>30</v>
      </c>
      <c r="G1667" s="4">
        <f>IF(I1667="",SUMIFS([1]怪物表!$A:$A,[1]怪物表!$B:$B,C1667,[1]怪物表!$C:$C,D1667),"")</f>
        <v>1399502</v>
      </c>
      <c r="H1667" s="8" t="str">
        <f>IF(G1667="","",INDEX([1]怪物表!$C:$C,MATCH(G1667,[1]怪物表!$A:$A,0)))</f>
        <v>小狼</v>
      </c>
      <c r="I1667" s="4"/>
      <c r="J1667" s="4" t="str">
        <f>IF(I1667="","",INDEX([1]怪物阵型表!$B:$B,MATCH(I1667,[1]怪物阵型表!$A:$A,0)))</f>
        <v/>
      </c>
      <c r="K1667" s="4"/>
      <c r="L1667" s="4"/>
      <c r="M1667" s="4"/>
      <c r="N1667" s="4"/>
      <c r="O1667" s="4" t="str">
        <f>IF(N1667="","",INDEX([2]物品表!$B:$B,MATCH(N1667,[2]物品表!$A:$A,0)))</f>
        <v/>
      </c>
      <c r="P1667" s="4"/>
      <c r="Q1667" s="7" t="s">
        <v>31</v>
      </c>
      <c r="R1667" s="7" t="s">
        <v>29</v>
      </c>
      <c r="S1667" s="9">
        <f>INDEX('#怪物刷新配置索引'!$E:$E,MATCH(E1667&amp;"-"&amp;F1667,'#怪物刷新配置索引'!$D:$D,0),1)</f>
        <v>2</v>
      </c>
      <c r="T1667" s="4"/>
      <c r="U1667" s="9">
        <f>INDEX('#怪物刷新配置索引'!$F:$F,MATCH(E1667&amp;"-"&amp;F1667,'#怪物刷新配置索引'!$D:$D,0),1)</f>
        <v>3</v>
      </c>
      <c r="V1667" s="4" t="str">
        <f t="shared" si="228"/>
        <v/>
      </c>
      <c r="W1667" s="4"/>
      <c r="X1667" s="4"/>
      <c r="Y1667" s="4"/>
      <c r="Z1667" s="28"/>
      <c r="AA1667" s="77">
        <f>COUNTIF([3]经验升级表!$C:$C,"&lt;="&amp;SUMIFS($AB$4:AB1667,$C$4:C1667,C1667))</f>
        <v>0</v>
      </c>
      <c r="AB1667" s="77">
        <f>IFERROR(INDEX([1]怪物表!$U:$U,MATCH(G1667,[1]怪物表!$A:$A,0),1)*S1667/U1667,0)*AC1667</f>
        <v>0</v>
      </c>
      <c r="AC1667" s="77">
        <f t="shared" si="226"/>
        <v>30</v>
      </c>
      <c r="AD1667" s="77">
        <f>IFERROR(INDEX([1]怪物表!$J:$J,MATCH(G1667,[1]怪物表!$A:$A,0),1),0)*AE1667</f>
        <v>20</v>
      </c>
      <c r="AE1667" s="77">
        <f t="shared" si="227"/>
        <v>20</v>
      </c>
    </row>
    <row r="1668" spans="1:46" x14ac:dyDescent="0.45">
      <c r="A1668" s="4"/>
      <c r="B1668" s="7">
        <v>3995004</v>
      </c>
      <c r="C1668" s="6" t="s">
        <v>359</v>
      </c>
      <c r="D1668" s="4" t="s">
        <v>124</v>
      </c>
      <c r="E1668" s="4">
        <v>20</v>
      </c>
      <c r="F1668" s="4" t="s">
        <v>43</v>
      </c>
      <c r="G1668" s="4">
        <f>IF(I1668="",SUMIFS([1]怪物表!$A:$A,[1]怪物表!$B:$B,C1668,[1]怪物表!$C:$C,D1668),"")</f>
        <v>1399503</v>
      </c>
      <c r="H1668" s="8" t="str">
        <f>IF(G1668="","",INDEX([1]怪物表!$C:$C,MATCH(G1668,[1]怪物表!$A:$A,0)))</f>
        <v>鹰</v>
      </c>
      <c r="I1668" s="4"/>
      <c r="J1668" s="4" t="str">
        <f>IF(I1668="","",INDEX([1]怪物阵型表!$B:$B,MATCH(I1668,[1]怪物阵型表!$A:$A,0)))</f>
        <v/>
      </c>
      <c r="K1668" s="4"/>
      <c r="L1668" s="4"/>
      <c r="M1668" s="4"/>
      <c r="N1668" s="4"/>
      <c r="O1668" s="4" t="str">
        <f>IF(N1668="","",INDEX([2]物品表!$B:$B,MATCH(N1668,[2]物品表!$A:$A,0)))</f>
        <v/>
      </c>
      <c r="P1668" s="4"/>
      <c r="Q1668" s="7" t="s">
        <v>31</v>
      </c>
      <c r="R1668" s="7" t="s">
        <v>29</v>
      </c>
      <c r="S1668" s="9">
        <f>INDEX('#怪物刷新配置索引'!$E:$E,MATCH(E1668&amp;"-"&amp;F1668,'#怪物刷新配置索引'!$D:$D,0),1)</f>
        <v>2</v>
      </c>
      <c r="T1668" s="4"/>
      <c r="U1668" s="9">
        <f>INDEX('#怪物刷新配置索引'!$F:$F,MATCH(E1668&amp;"-"&amp;F1668,'#怪物刷新配置索引'!$D:$D,0),1)</f>
        <v>3</v>
      </c>
      <c r="V1668" s="4" t="str">
        <f t="shared" si="228"/>
        <v/>
      </c>
      <c r="W1668" s="4"/>
      <c r="X1668" s="4"/>
      <c r="Y1668" s="4"/>
      <c r="Z1668" s="28"/>
      <c r="AA1668" s="77">
        <f>COUNTIF([3]经验升级表!$C:$C,"&lt;="&amp;SUMIFS($AB$4:AB1668,$C$4:C1668,C1668))</f>
        <v>0</v>
      </c>
      <c r="AB1668" s="77">
        <f>IFERROR(INDEX([1]怪物表!$U:$U,MATCH(G1668,[1]怪物表!$A:$A,0),1)*S1668/U1668,0)*AC1668</f>
        <v>0</v>
      </c>
      <c r="AC1668" s="77">
        <f t="shared" si="226"/>
        <v>30</v>
      </c>
      <c r="AD1668" s="77">
        <f>IFERROR(INDEX([1]怪物表!$J:$J,MATCH(G1668,[1]怪物表!$A:$A,0),1),0)*AE1668</f>
        <v>20</v>
      </c>
      <c r="AE1668" s="77">
        <f t="shared" si="227"/>
        <v>20</v>
      </c>
    </row>
    <row r="1669" spans="1:46" x14ac:dyDescent="0.45">
      <c r="A1669" s="4"/>
      <c r="B1669" s="7">
        <v>3995005</v>
      </c>
      <c r="C1669" s="6" t="s">
        <v>359</v>
      </c>
      <c r="D1669" s="4" t="s">
        <v>124</v>
      </c>
      <c r="E1669" s="4">
        <v>20</v>
      </c>
      <c r="F1669" s="4" t="s">
        <v>43</v>
      </c>
      <c r="G1669" s="4">
        <f>IF(I1669="",SUMIFS([1]怪物表!$A:$A,[1]怪物表!$B:$B,C1669,[1]怪物表!$C:$C,D1669),"")</f>
        <v>1399503</v>
      </c>
      <c r="H1669" s="8" t="str">
        <f>IF(G1669="","",INDEX([1]怪物表!$C:$C,MATCH(G1669,[1]怪物表!$A:$A,0)))</f>
        <v>鹰</v>
      </c>
      <c r="I1669" s="4"/>
      <c r="J1669" s="4" t="str">
        <f>IF(I1669="","",INDEX([1]怪物阵型表!$B:$B,MATCH(I1669,[1]怪物阵型表!$A:$A,0)))</f>
        <v/>
      </c>
      <c r="K1669" s="4"/>
      <c r="L1669" s="4"/>
      <c r="M1669" s="4"/>
      <c r="N1669" s="4"/>
      <c r="O1669" s="4" t="str">
        <f>IF(N1669="","",INDEX([2]物品表!$B:$B,MATCH(N1669,[2]物品表!$A:$A,0)))</f>
        <v/>
      </c>
      <c r="P1669" s="4"/>
      <c r="Q1669" s="7" t="s">
        <v>31</v>
      </c>
      <c r="R1669" s="7" t="s">
        <v>29</v>
      </c>
      <c r="S1669" s="9">
        <f>INDEX('#怪物刷新配置索引'!$E:$E,MATCH(E1669&amp;"-"&amp;F1669,'#怪物刷新配置索引'!$D:$D,0),1)</f>
        <v>2</v>
      </c>
      <c r="T1669" s="4"/>
      <c r="U1669" s="9">
        <f>INDEX('#怪物刷新配置索引'!$F:$F,MATCH(E1669&amp;"-"&amp;F1669,'#怪物刷新配置索引'!$D:$D,0),1)</f>
        <v>3</v>
      </c>
      <c r="V1669" s="4" t="str">
        <f t="shared" si="228"/>
        <v/>
      </c>
      <c r="W1669" s="4"/>
      <c r="X1669" s="4"/>
      <c r="Y1669" s="4"/>
      <c r="Z1669" s="28"/>
      <c r="AA1669" s="77">
        <f>COUNTIF([3]经验升级表!$C:$C,"&lt;="&amp;SUMIFS($AB$4:AB1669,$C$4:C1669,C1669))</f>
        <v>0</v>
      </c>
      <c r="AB1669" s="77">
        <f>IFERROR(INDEX([1]怪物表!$U:$U,MATCH(G1669,[1]怪物表!$A:$A,0),1)*S1669/U1669,0)*AC1669</f>
        <v>0</v>
      </c>
      <c r="AC1669" s="77">
        <f t="shared" si="226"/>
        <v>30</v>
      </c>
      <c r="AD1669" s="77">
        <f>IFERROR(INDEX([1]怪物表!$J:$J,MATCH(G1669,[1]怪物表!$A:$A,0),1),0)*AE1669</f>
        <v>20</v>
      </c>
      <c r="AE1669" s="77">
        <f t="shared" si="227"/>
        <v>20</v>
      </c>
    </row>
    <row r="1670" spans="1:46" x14ac:dyDescent="0.45">
      <c r="A1670" s="4"/>
      <c r="B1670" s="7">
        <v>3995006</v>
      </c>
      <c r="C1670" s="6" t="s">
        <v>359</v>
      </c>
      <c r="D1670" s="4" t="s">
        <v>124</v>
      </c>
      <c r="E1670" s="4">
        <v>20</v>
      </c>
      <c r="F1670" s="4" t="s">
        <v>43</v>
      </c>
      <c r="G1670" s="4">
        <f>IF(I1670="",SUMIFS([1]怪物表!$A:$A,[1]怪物表!$B:$B,C1670,[1]怪物表!$C:$C,D1670),"")</f>
        <v>1399503</v>
      </c>
      <c r="H1670" s="8" t="str">
        <f>IF(G1670="","",INDEX([1]怪物表!$C:$C,MATCH(G1670,[1]怪物表!$A:$A,0)))</f>
        <v>鹰</v>
      </c>
      <c r="I1670" s="4"/>
      <c r="J1670" s="4" t="str">
        <f>IF(I1670="","",INDEX([1]怪物阵型表!$B:$B,MATCH(I1670,[1]怪物阵型表!$A:$A,0)))</f>
        <v/>
      </c>
      <c r="K1670" s="4"/>
      <c r="L1670" s="4"/>
      <c r="M1670" s="4"/>
      <c r="N1670" s="4"/>
      <c r="O1670" s="4" t="str">
        <f>IF(N1670="","",INDEX([2]物品表!$B:$B,MATCH(N1670,[2]物品表!$A:$A,0)))</f>
        <v/>
      </c>
      <c r="P1670" s="4"/>
      <c r="Q1670" s="7" t="s">
        <v>31</v>
      </c>
      <c r="R1670" s="7" t="s">
        <v>29</v>
      </c>
      <c r="S1670" s="9">
        <f>INDEX('#怪物刷新配置索引'!$E:$E,MATCH(E1670&amp;"-"&amp;F1670,'#怪物刷新配置索引'!$D:$D,0),1)</f>
        <v>2</v>
      </c>
      <c r="T1670" s="4"/>
      <c r="U1670" s="9">
        <f>INDEX('#怪物刷新配置索引'!$F:$F,MATCH(E1670&amp;"-"&amp;F1670,'#怪物刷新配置索引'!$D:$D,0),1)</f>
        <v>3</v>
      </c>
      <c r="V1670" s="4" t="str">
        <f t="shared" si="228"/>
        <v/>
      </c>
      <c r="W1670" s="4"/>
      <c r="X1670" s="4"/>
      <c r="Y1670" s="4"/>
      <c r="Z1670" s="28"/>
      <c r="AA1670" s="77">
        <f>COUNTIF([3]经验升级表!$C:$C,"&lt;="&amp;SUMIFS($AB$4:AB1670,$C$4:C1670,C1670))</f>
        <v>0</v>
      </c>
      <c r="AB1670" s="77">
        <f>IFERROR(INDEX([1]怪物表!$U:$U,MATCH(G1670,[1]怪物表!$A:$A,0),1)*S1670/U1670,0)*AC1670</f>
        <v>0</v>
      </c>
      <c r="AC1670" s="77">
        <f t="shared" si="226"/>
        <v>30</v>
      </c>
      <c r="AD1670" s="77">
        <f>IFERROR(INDEX([1]怪物表!$J:$J,MATCH(G1670,[1]怪物表!$A:$A,0),1),0)*AE1670</f>
        <v>20</v>
      </c>
      <c r="AE1670" s="77">
        <f t="shared" si="227"/>
        <v>20</v>
      </c>
    </row>
    <row r="1671" spans="1:46" s="46" customFormat="1" x14ac:dyDescent="0.45">
      <c r="A1671" s="20"/>
      <c r="B1671" s="21">
        <v>3995007</v>
      </c>
      <c r="C1671" s="22" t="s">
        <v>359</v>
      </c>
      <c r="D1671" s="20" t="s">
        <v>139</v>
      </c>
      <c r="E1671" s="21"/>
      <c r="F1671" s="20">
        <v>60</v>
      </c>
      <c r="G1671" s="20">
        <f>IF(I1671="",SUMIFS([1]怪物表!$A:$A,[1]怪物表!$B:$B,C1671,[1]怪物表!$C:$C,D1671),"")</f>
        <v>1399510</v>
      </c>
      <c r="H1671" s="23" t="str">
        <f>IF(G1671="","",INDEX([1]怪物表!$C:$C,MATCH(G1671,[1]怪物表!$A:$A,0)))</f>
        <v>斗兽场监管员</v>
      </c>
      <c r="I1671" s="20" t="s">
        <v>54</v>
      </c>
      <c r="J1671" s="20" t="str">
        <f>IF(I1671="","",INDEX([1]怪物阵型表!$B:$B,MATCH(I1671,[1]怪物阵型表!$A:$A,0)))</f>
        <v/>
      </c>
      <c r="K1671" s="20"/>
      <c r="L1671" s="20"/>
      <c r="M1671" s="20"/>
      <c r="N1671" s="20"/>
      <c r="O1671" s="20" t="str">
        <f>IF(N1671="","",INDEX([2]物品表!$B:$B,MATCH(N1671,[2]物品表!$A:$A,0)))</f>
        <v/>
      </c>
      <c r="P1671" s="20"/>
      <c r="Q1671" s="21" t="s">
        <v>120</v>
      </c>
      <c r="R1671" s="21" t="s">
        <v>29</v>
      </c>
      <c r="S1671" s="24">
        <v>1</v>
      </c>
      <c r="T1671" s="20"/>
      <c r="U1671" s="24">
        <v>0</v>
      </c>
      <c r="V1671" s="20" t="str">
        <f t="shared" si="228"/>
        <v/>
      </c>
      <c r="W1671" s="20"/>
      <c r="X1671" s="20"/>
      <c r="Y1671" s="20"/>
      <c r="Z1671" s="79"/>
      <c r="AA1671" s="79">
        <f>COUNTIF([3]经验升级表!$C:$C,"&lt;="&amp;SUMIFS($AB$4:AB1671,$C$4:C1671,C1671))</f>
        <v>0</v>
      </c>
      <c r="AB1671" s="79">
        <f>IFERROR(INDEX([1]怪物表!$U:$U,MATCH(G1671,[1]怪物表!$A:$A,0),1)*S1671/U1671,0)*AC1671</f>
        <v>0</v>
      </c>
      <c r="AC1671" s="79">
        <f t="shared" si="226"/>
        <v>1</v>
      </c>
      <c r="AD1671" s="79">
        <f>IFERROR(INDEX([1]怪物表!$J:$J,MATCH(G1671,[1]怪物表!$A:$A,0),1),0)*AE1671</f>
        <v>0</v>
      </c>
      <c r="AE1671" s="79">
        <f t="shared" si="227"/>
        <v>0</v>
      </c>
    </row>
    <row r="1672" spans="1:46" x14ac:dyDescent="0.45">
      <c r="A1672" s="4"/>
      <c r="B1672" s="7">
        <v>3995008</v>
      </c>
      <c r="C1672" s="6" t="s">
        <v>359</v>
      </c>
      <c r="D1672" s="4" t="s">
        <v>122</v>
      </c>
      <c r="E1672" s="7">
        <v>45</v>
      </c>
      <c r="F1672" s="4" t="s">
        <v>32</v>
      </c>
      <c r="G1672" s="4">
        <f>IF(I1672="",SUMIFS([1]怪物表!$A:$A,[1]怪物表!$B:$B,C1672,[1]怪物表!$C:$C,D1672),"")</f>
        <v>1399502</v>
      </c>
      <c r="H1672" s="8" t="str">
        <f>IF(G1672="","",INDEX([1]怪物表!$C:$C,MATCH(G1672,[1]怪物表!$A:$A,0)))</f>
        <v>小狼</v>
      </c>
      <c r="I1672" s="4"/>
      <c r="J1672" s="4" t="str">
        <f>IF(I1672="","",INDEX([1]怪物阵型表!$B:$B,MATCH(I1672,[1]怪物阵型表!$A:$A,0)))</f>
        <v/>
      </c>
      <c r="K1672" s="4"/>
      <c r="L1672" s="4"/>
      <c r="M1672" s="4"/>
      <c r="N1672" s="4"/>
      <c r="O1672" s="4" t="str">
        <f>IF(N1672="","",INDEX([2]物品表!$B:$B,MATCH(N1672,[2]物品表!$A:$A,0)))</f>
        <v/>
      </c>
      <c r="P1672" s="4"/>
      <c r="Q1672" s="7" t="s">
        <v>31</v>
      </c>
      <c r="R1672" s="7" t="s">
        <v>29</v>
      </c>
      <c r="S1672" s="9">
        <f>INDEX('#怪物刷新配置索引'!$E:$E,MATCH(E1672&amp;"-"&amp;F1672,'#怪物刷新配置索引'!$D:$D,0),1)</f>
        <v>3</v>
      </c>
      <c r="T1672" s="4"/>
      <c r="U1672" s="9">
        <f>INDEX('#怪物刷新配置索引'!$F:$F,MATCH(E1672&amp;"-"&amp;F1672,'#怪物刷新配置索引'!$D:$D,0),1)</f>
        <v>2</v>
      </c>
      <c r="V1672" s="4" t="str">
        <f t="shared" si="228"/>
        <v/>
      </c>
      <c r="W1672" s="4"/>
      <c r="X1672" s="4"/>
      <c r="Y1672" s="4"/>
      <c r="Z1672" s="28"/>
      <c r="AA1672" s="77">
        <f>COUNTIF([3]经验升级表!$C:$C,"&lt;="&amp;SUMIFS($AB$4:AB1672,$C$4:C1672,C1672))</f>
        <v>0</v>
      </c>
      <c r="AB1672" s="77">
        <f>IFERROR(INDEX([1]怪物表!$U:$U,MATCH(G1672,[1]怪物表!$A:$A,0),1)*S1672/U1672,0)*AC1672</f>
        <v>0</v>
      </c>
      <c r="AC1672" s="77">
        <f t="shared" si="226"/>
        <v>30</v>
      </c>
      <c r="AD1672" s="77">
        <f>IFERROR(INDEX([1]怪物表!$J:$J,MATCH(G1672,[1]怪物表!$A:$A,0),1),0)*AE1672</f>
        <v>45</v>
      </c>
      <c r="AE1672" s="77">
        <f t="shared" si="227"/>
        <v>45</v>
      </c>
    </row>
    <row r="1673" spans="1:46" x14ac:dyDescent="0.45">
      <c r="A1673" s="4"/>
      <c r="B1673" s="7">
        <v>3995009</v>
      </c>
      <c r="C1673" s="6" t="s">
        <v>359</v>
      </c>
      <c r="D1673" s="4" t="s">
        <v>122</v>
      </c>
      <c r="E1673" s="7">
        <v>50</v>
      </c>
      <c r="F1673" s="4" t="s">
        <v>32</v>
      </c>
      <c r="G1673" s="4">
        <f>IF(I1673="",SUMIFS([1]怪物表!$A:$A,[1]怪物表!$B:$B,C1673,[1]怪物表!$C:$C,D1673),"")</f>
        <v>1399502</v>
      </c>
      <c r="H1673" s="8" t="str">
        <f>IF(G1673="","",INDEX([1]怪物表!$C:$C,MATCH(G1673,[1]怪物表!$A:$A,0)))</f>
        <v>小狼</v>
      </c>
      <c r="I1673" s="4"/>
      <c r="J1673" s="4" t="str">
        <f>IF(I1673="","",INDEX([1]怪物阵型表!$B:$B,MATCH(I1673,[1]怪物阵型表!$A:$A,0)))</f>
        <v/>
      </c>
      <c r="K1673" s="4"/>
      <c r="L1673" s="4"/>
      <c r="M1673" s="4"/>
      <c r="N1673" s="4"/>
      <c r="O1673" s="4" t="str">
        <f>IF(N1673="","",INDEX([2]物品表!$B:$B,MATCH(N1673,[2]物品表!$A:$A,0)))</f>
        <v/>
      </c>
      <c r="P1673" s="4"/>
      <c r="Q1673" s="7" t="s">
        <v>31</v>
      </c>
      <c r="R1673" s="7" t="s">
        <v>29</v>
      </c>
      <c r="S1673" s="9">
        <f>INDEX('#怪物刷新配置索引'!$E:$E,MATCH(E1673&amp;"-"&amp;F1673,'#怪物刷新配置索引'!$D:$D,0),1)</f>
        <v>5</v>
      </c>
      <c r="T1673" s="4"/>
      <c r="U1673" s="9">
        <f>INDEX('#怪物刷新配置索引'!$F:$F,MATCH(E1673&amp;"-"&amp;F1673,'#怪物刷新配置索引'!$D:$D,0),1)</f>
        <v>3</v>
      </c>
      <c r="V1673" s="4" t="str">
        <f t="shared" si="228"/>
        <v/>
      </c>
      <c r="W1673" s="4"/>
      <c r="X1673" s="4"/>
      <c r="Y1673" s="4"/>
      <c r="Z1673" s="28"/>
      <c r="AA1673" s="77">
        <f>COUNTIF([3]经验升级表!$C:$C,"&lt;="&amp;SUMIFS($AB$4:AB1673,$C$4:C1673,C1673))</f>
        <v>0</v>
      </c>
      <c r="AB1673" s="77">
        <f>IFERROR(INDEX([1]怪物表!$U:$U,MATCH(G1673,[1]怪物表!$A:$A,0),1)*S1673/U1673,0)*AC1673</f>
        <v>0</v>
      </c>
      <c r="AC1673" s="77">
        <f t="shared" si="226"/>
        <v>30</v>
      </c>
      <c r="AD1673" s="77">
        <f>IFERROR(INDEX([1]怪物表!$J:$J,MATCH(G1673,[1]怪物表!$A:$A,0),1),0)*AE1673</f>
        <v>50</v>
      </c>
      <c r="AE1673" s="77">
        <f t="shared" si="227"/>
        <v>50</v>
      </c>
    </row>
    <row r="1674" spans="1:46" x14ac:dyDescent="0.45">
      <c r="A1674" s="4"/>
      <c r="B1674" s="7">
        <v>3995010</v>
      </c>
      <c r="C1674" s="6" t="s">
        <v>359</v>
      </c>
      <c r="D1674" s="4" t="s">
        <v>123</v>
      </c>
      <c r="E1674" s="7">
        <v>10</v>
      </c>
      <c r="F1674" s="4" t="s">
        <v>32</v>
      </c>
      <c r="G1674" s="4">
        <f>IF(I1674="",SUMIFS([1]怪物表!$A:$A,[1]怪物表!$B:$B,C1674,[1]怪物表!$C:$C,D1674),"")</f>
        <v>1399505</v>
      </c>
      <c r="H1674" s="8" t="str">
        <f>IF(G1674="","",INDEX([1]怪物表!$C:$C,MATCH(G1674,[1]怪物表!$A:$A,0)))</f>
        <v>弓兵1</v>
      </c>
      <c r="I1674" s="4"/>
      <c r="J1674" s="4" t="str">
        <f>IF(I1674="","",INDEX([1]怪物阵型表!$B:$B,MATCH(I1674,[1]怪物阵型表!$A:$A,0)))</f>
        <v/>
      </c>
      <c r="K1674" s="4"/>
      <c r="L1674" s="4"/>
      <c r="M1674" s="4"/>
      <c r="N1674" s="4"/>
      <c r="O1674" s="4" t="str">
        <f>IF(N1674="","",INDEX([2]物品表!$B:$B,MATCH(N1674,[2]物品表!$A:$A,0)))</f>
        <v/>
      </c>
      <c r="P1674" s="4"/>
      <c r="Q1674" s="7" t="s">
        <v>31</v>
      </c>
      <c r="R1674" s="7" t="s">
        <v>29</v>
      </c>
      <c r="S1674" s="9">
        <f>INDEX('#怪物刷新配置索引'!$E:$E,MATCH(E1674&amp;"-"&amp;F1674,'#怪物刷新配置索引'!$D:$D,0),1)</f>
        <v>1</v>
      </c>
      <c r="T1674" s="4"/>
      <c r="U1674" s="9">
        <f>INDEX('#怪物刷新配置索引'!$F:$F,MATCH(E1674&amp;"-"&amp;F1674,'#怪物刷新配置索引'!$D:$D,0),1)</f>
        <v>3</v>
      </c>
      <c r="V1674" s="4" t="str">
        <f t="shared" si="228"/>
        <v/>
      </c>
      <c r="W1674" s="4"/>
      <c r="X1674" s="4"/>
      <c r="Y1674" s="4"/>
      <c r="Z1674" s="28"/>
      <c r="AA1674" s="77">
        <f>COUNTIF([3]经验升级表!$C:$C,"&lt;="&amp;SUMIFS($AB$4:AB1674,$C$4:C1674,C1674))</f>
        <v>0</v>
      </c>
      <c r="AB1674" s="77">
        <f>IFERROR(INDEX([1]怪物表!$U:$U,MATCH(G1674,[1]怪物表!$A:$A,0),1)*S1674/U1674,0)*AC1674</f>
        <v>0</v>
      </c>
      <c r="AC1674" s="77">
        <f t="shared" si="226"/>
        <v>30</v>
      </c>
      <c r="AD1674" s="77">
        <f>IFERROR(INDEX([1]怪物表!$J:$J,MATCH(G1674,[1]怪物表!$A:$A,0),1),0)*AE1674</f>
        <v>10</v>
      </c>
      <c r="AE1674" s="77">
        <f t="shared" si="227"/>
        <v>10</v>
      </c>
    </row>
    <row r="1675" spans="1:46" x14ac:dyDescent="0.45">
      <c r="A1675" s="4"/>
      <c r="B1675" s="7">
        <v>3995011</v>
      </c>
      <c r="C1675" s="6" t="s">
        <v>359</v>
      </c>
      <c r="D1675" s="4"/>
      <c r="E1675" s="7"/>
      <c r="F1675" s="4">
        <v>90</v>
      </c>
      <c r="G1675" s="4" t="str">
        <f>IF(I1675="",SUMIFS([1]怪物表!$A:$A,[1]怪物表!$B:$B,C1675,[1]怪物表!$C:$C,D1675),"")</f>
        <v/>
      </c>
      <c r="H1675" s="8" t="str">
        <f>IF(G1675="","",INDEX([1]怪物表!$C:$C,MATCH(G1675,[1]怪物表!$A:$A,0)))</f>
        <v/>
      </c>
      <c r="I1675" s="4">
        <v>399501</v>
      </c>
      <c r="J1675" s="4" t="str">
        <f>IF(I1675="","",INDEX([1]怪物阵型表!$B:$B,MATCH(I1675,[1]怪物阵型表!$A:$A,0)))</f>
        <v>直线防御阵型</v>
      </c>
      <c r="K1675" s="4"/>
      <c r="L1675" s="4"/>
      <c r="M1675" s="4"/>
      <c r="N1675" s="4"/>
      <c r="O1675" s="4" t="str">
        <f>IF(N1675="","",INDEX([2]物品表!$B:$B,MATCH(N1675,[2]物品表!$A:$A,0)))</f>
        <v/>
      </c>
      <c r="P1675" s="4"/>
      <c r="Q1675" s="7" t="s">
        <v>109</v>
      </c>
      <c r="R1675" s="7" t="s">
        <v>29</v>
      </c>
      <c r="S1675" s="9">
        <v>1</v>
      </c>
      <c r="T1675" s="4"/>
      <c r="U1675" s="9">
        <v>0</v>
      </c>
      <c r="V1675" s="4" t="str">
        <f t="shared" si="228"/>
        <v/>
      </c>
      <c r="W1675" s="4"/>
      <c r="X1675" s="4"/>
      <c r="Y1675" s="4"/>
      <c r="Z1675" s="28"/>
      <c r="AA1675" s="77">
        <f>COUNTIF([3]经验升级表!$C:$C,"&lt;="&amp;SUMIFS($AB$4:AB1675,$C$4:C1675,C1675))</f>
        <v>0</v>
      </c>
      <c r="AB1675" s="77">
        <f>IFERROR(INDEX([1]怪物表!$U:$U,MATCH(G1675,[1]怪物表!$A:$A,0),1)*S1675/U1675,0)*AC1675</f>
        <v>0</v>
      </c>
      <c r="AC1675" s="77">
        <f t="shared" si="226"/>
        <v>1</v>
      </c>
      <c r="AD1675" s="77">
        <f>IFERROR(INDEX([1]怪物表!$J:$J,MATCH(G1675,[1]怪物表!$A:$A,0),1),0)*AE1675</f>
        <v>0</v>
      </c>
      <c r="AE1675" s="77">
        <f t="shared" si="227"/>
        <v>0</v>
      </c>
    </row>
    <row r="1676" spans="1:46" x14ac:dyDescent="0.45">
      <c r="A1676" s="4"/>
      <c r="B1676" s="7">
        <v>3995012</v>
      </c>
      <c r="C1676" s="6" t="s">
        <v>359</v>
      </c>
      <c r="D1676" s="4" t="s">
        <v>124</v>
      </c>
      <c r="E1676" s="7">
        <v>45</v>
      </c>
      <c r="F1676" s="4" t="s">
        <v>58</v>
      </c>
      <c r="G1676" s="4">
        <f>IF(I1676="",SUMIFS([1]怪物表!$A:$A,[1]怪物表!$B:$B,C1676,[1]怪物表!$C:$C,D1676),"")</f>
        <v>1399503</v>
      </c>
      <c r="H1676" s="8" t="str">
        <f>IF(G1676="","",INDEX([1]怪物表!$C:$C,MATCH(G1676,[1]怪物表!$A:$A,0)))</f>
        <v>鹰</v>
      </c>
      <c r="I1676" s="4"/>
      <c r="J1676" s="4" t="str">
        <f>IF(I1676="","",INDEX([1]怪物阵型表!$B:$B,MATCH(I1676,[1]怪物阵型表!$A:$A,0)))</f>
        <v/>
      </c>
      <c r="K1676" s="4"/>
      <c r="L1676" s="4"/>
      <c r="M1676" s="4"/>
      <c r="N1676" s="4"/>
      <c r="O1676" s="4" t="str">
        <f>IF(N1676="","",INDEX([2]物品表!$B:$B,MATCH(N1676,[2]物品表!$A:$A,0)))</f>
        <v/>
      </c>
      <c r="P1676" s="4"/>
      <c r="Q1676" s="7" t="s">
        <v>31</v>
      </c>
      <c r="R1676" s="7" t="s">
        <v>29</v>
      </c>
      <c r="S1676" s="9">
        <f>INDEX('#怪物刷新配置索引'!$E:$E,MATCH(E1676&amp;"-"&amp;F1676,'#怪物刷新配置索引'!$D:$D,0),1)</f>
        <v>3</v>
      </c>
      <c r="T1676" s="4"/>
      <c r="U1676" s="9">
        <f>INDEX('#怪物刷新配置索引'!$F:$F,MATCH(E1676&amp;"-"&amp;F1676,'#怪物刷新配置索引'!$D:$D,0),1)</f>
        <v>2</v>
      </c>
      <c r="V1676" s="4" t="str">
        <f t="shared" si="228"/>
        <v/>
      </c>
      <c r="W1676" s="4"/>
      <c r="X1676" s="4"/>
      <c r="Y1676" s="4"/>
      <c r="Z1676" s="28"/>
      <c r="AA1676" s="77">
        <f>COUNTIF([3]经验升级表!$C:$C,"&lt;="&amp;SUMIFS($AB$4:AB1676,$C$4:C1676,C1676))</f>
        <v>0</v>
      </c>
      <c r="AB1676" s="77">
        <f>IFERROR(INDEX([1]怪物表!$U:$U,MATCH(G1676,[1]怪物表!$A:$A,0),1)*S1676/U1676,0)*AC1676</f>
        <v>0</v>
      </c>
      <c r="AC1676" s="77">
        <f t="shared" si="226"/>
        <v>30</v>
      </c>
      <c r="AD1676" s="77">
        <f>IFERROR(INDEX([1]怪物表!$J:$J,MATCH(G1676,[1]怪物表!$A:$A,0),1),0)*AE1676</f>
        <v>45</v>
      </c>
      <c r="AE1676" s="77">
        <f t="shared" si="227"/>
        <v>45</v>
      </c>
    </row>
    <row r="1677" spans="1:46" x14ac:dyDescent="0.45">
      <c r="A1677" s="4"/>
      <c r="B1677" s="7">
        <v>3995013</v>
      </c>
      <c r="C1677" s="6" t="s">
        <v>359</v>
      </c>
      <c r="D1677" s="4" t="s">
        <v>124</v>
      </c>
      <c r="E1677" s="7">
        <v>60</v>
      </c>
      <c r="F1677" s="4" t="s">
        <v>58</v>
      </c>
      <c r="G1677" s="4">
        <f>IF(I1677="",SUMIFS([1]怪物表!$A:$A,[1]怪物表!$B:$B,C1677,[1]怪物表!$C:$C,D1677),"")</f>
        <v>1399503</v>
      </c>
      <c r="H1677" s="8" t="str">
        <f>IF(G1677="","",INDEX([1]怪物表!$C:$C,MATCH(G1677,[1]怪物表!$A:$A,0)))</f>
        <v>鹰</v>
      </c>
      <c r="I1677" s="4"/>
      <c r="J1677" s="4" t="str">
        <f>IF(I1677="","",INDEX([1]怪物阵型表!$B:$B,MATCH(I1677,[1]怪物阵型表!$A:$A,0)))</f>
        <v/>
      </c>
      <c r="K1677" s="4"/>
      <c r="L1677" s="4"/>
      <c r="M1677" s="4"/>
      <c r="N1677" s="4"/>
      <c r="O1677" s="4" t="str">
        <f>IF(N1677="","",INDEX([2]物品表!$B:$B,MATCH(N1677,[2]物品表!$A:$A,0)))</f>
        <v/>
      </c>
      <c r="P1677" s="4"/>
      <c r="Q1677" s="7" t="s">
        <v>31</v>
      </c>
      <c r="R1677" s="7" t="s">
        <v>29</v>
      </c>
      <c r="S1677" s="9">
        <f>INDEX('#怪物刷新配置索引'!$E:$E,MATCH(E1677&amp;"-"&amp;F1677,'#怪物刷新配置索引'!$D:$D,0),1)</f>
        <v>2</v>
      </c>
      <c r="T1677" s="4"/>
      <c r="U1677" s="9">
        <f>INDEX('#怪物刷新配置索引'!$F:$F,MATCH(E1677&amp;"-"&amp;F1677,'#怪物刷新配置索引'!$D:$D,0),1)</f>
        <v>1</v>
      </c>
      <c r="V1677" s="4" t="str">
        <f t="shared" si="228"/>
        <v/>
      </c>
      <c r="W1677" s="4"/>
      <c r="X1677" s="4"/>
      <c r="Y1677" s="4"/>
      <c r="Z1677" s="28"/>
      <c r="AA1677" s="77">
        <f>COUNTIF([3]经验升级表!$C:$C,"&lt;="&amp;SUMIFS($AB$4:AB1677,$C$4:C1677,C1677))</f>
        <v>0</v>
      </c>
      <c r="AB1677" s="77">
        <f>IFERROR(INDEX([1]怪物表!$U:$U,MATCH(G1677,[1]怪物表!$A:$A,0),1)*S1677/U1677,0)*AC1677</f>
        <v>0</v>
      </c>
      <c r="AC1677" s="77">
        <f t="shared" si="226"/>
        <v>30</v>
      </c>
      <c r="AD1677" s="77">
        <f>IFERROR(INDEX([1]怪物表!$J:$J,MATCH(G1677,[1]怪物表!$A:$A,0),1),0)*AE1677</f>
        <v>60</v>
      </c>
      <c r="AE1677" s="77">
        <f t="shared" si="227"/>
        <v>60</v>
      </c>
    </row>
    <row r="1678" spans="1:46" x14ac:dyDescent="0.45">
      <c r="A1678" s="4"/>
      <c r="B1678" s="7">
        <v>3995014</v>
      </c>
      <c r="C1678" s="6" t="s">
        <v>359</v>
      </c>
      <c r="D1678" s="4" t="s">
        <v>123</v>
      </c>
      <c r="E1678" s="7">
        <v>10</v>
      </c>
      <c r="F1678" s="4" t="s">
        <v>58</v>
      </c>
      <c r="G1678" s="4">
        <f>IF(I1678="",SUMIFS([1]怪物表!$A:$A,[1]怪物表!$B:$B,C1678,[1]怪物表!$C:$C,D1678),"")</f>
        <v>1399505</v>
      </c>
      <c r="H1678" s="8" t="str">
        <f>IF(G1678="","",INDEX([1]怪物表!$C:$C,MATCH(G1678,[1]怪物表!$A:$A,0)))</f>
        <v>弓兵1</v>
      </c>
      <c r="I1678" s="4"/>
      <c r="J1678" s="4" t="str">
        <f>IF(I1678="","",INDEX([1]怪物阵型表!$B:$B,MATCH(I1678,[1]怪物阵型表!$A:$A,0)))</f>
        <v/>
      </c>
      <c r="K1678" s="4"/>
      <c r="L1678" s="4"/>
      <c r="M1678" s="4"/>
      <c r="N1678" s="4"/>
      <c r="O1678" s="4" t="str">
        <f>IF(N1678="","",INDEX([2]物品表!$B:$B,MATCH(N1678,[2]物品表!$A:$A,0)))</f>
        <v/>
      </c>
      <c r="P1678" s="4"/>
      <c r="Q1678" s="7" t="s">
        <v>31</v>
      </c>
      <c r="R1678" s="7" t="s">
        <v>29</v>
      </c>
      <c r="S1678" s="9">
        <f>INDEX('#怪物刷新配置索引'!$E:$E,MATCH(E1678&amp;"-"&amp;F1678,'#怪物刷新配置索引'!$D:$D,0),1)</f>
        <v>2</v>
      </c>
      <c r="T1678" s="4"/>
      <c r="U1678" s="9">
        <f>INDEX('#怪物刷新配置索引'!$F:$F,MATCH(E1678&amp;"-"&amp;F1678,'#怪物刷新配置索引'!$D:$D,0),1)</f>
        <v>6</v>
      </c>
      <c r="V1678" s="4" t="str">
        <f t="shared" si="228"/>
        <v/>
      </c>
      <c r="W1678" s="4"/>
      <c r="X1678" s="4"/>
      <c r="Y1678" s="4"/>
      <c r="Z1678" s="28"/>
      <c r="AA1678" s="77">
        <f>COUNTIF([3]经验升级表!$C:$C,"&lt;="&amp;SUMIFS($AB$4:AB1678,$C$4:C1678,C1678))</f>
        <v>0</v>
      </c>
      <c r="AB1678" s="77">
        <f>IFERROR(INDEX([1]怪物表!$U:$U,MATCH(G1678,[1]怪物表!$A:$A,0),1)*S1678/U1678,0)*AC1678</f>
        <v>0</v>
      </c>
      <c r="AC1678" s="77">
        <f t="shared" si="226"/>
        <v>30</v>
      </c>
      <c r="AD1678" s="77">
        <f>IFERROR(INDEX([1]怪物表!$J:$J,MATCH(G1678,[1]怪物表!$A:$A,0),1),0)*AE1678</f>
        <v>10</v>
      </c>
      <c r="AE1678" s="77">
        <f t="shared" si="227"/>
        <v>10</v>
      </c>
    </row>
    <row r="1679" spans="1:46" x14ac:dyDescent="0.45">
      <c r="A1679" s="4"/>
      <c r="B1679" s="7">
        <v>3995015</v>
      </c>
      <c r="C1679" s="6" t="s">
        <v>359</v>
      </c>
      <c r="D1679" s="4"/>
      <c r="E1679" s="7"/>
      <c r="F1679" s="4">
        <v>120</v>
      </c>
      <c r="G1679" s="4" t="str">
        <f>IF(I1679="",SUMIFS([1]怪物表!$A:$A,[1]怪物表!$B:$B,C1679,[1]怪物表!$C:$C,D1679),"")</f>
        <v/>
      </c>
      <c r="H1679" s="8" t="str">
        <f>IF(G1679="","",INDEX([1]怪物表!$C:$C,MATCH(G1679,[1]怪物表!$A:$A,0)))</f>
        <v/>
      </c>
      <c r="I1679" s="4">
        <v>399502</v>
      </c>
      <c r="J1679" s="4" t="str">
        <f>IF(I1679="","",INDEX([1]怪物阵型表!$B:$B,MATCH(I1679,[1]怪物阵型表!$A:$A,0)))</f>
        <v>直线防御阵型</v>
      </c>
      <c r="K1679" s="4"/>
      <c r="L1679" s="4"/>
      <c r="M1679" s="4"/>
      <c r="N1679" s="4"/>
      <c r="O1679" s="4" t="str">
        <f>IF(N1679="","",INDEX([2]物品表!$B:$B,MATCH(N1679,[2]物品表!$A:$A,0)))</f>
        <v/>
      </c>
      <c r="P1679" s="4"/>
      <c r="Q1679" s="7" t="s">
        <v>109</v>
      </c>
      <c r="R1679" s="7" t="s">
        <v>29</v>
      </c>
      <c r="S1679" s="9">
        <v>1</v>
      </c>
      <c r="T1679" s="4"/>
      <c r="U1679" s="9">
        <v>0</v>
      </c>
      <c r="V1679" s="4" t="str">
        <f t="shared" si="228"/>
        <v/>
      </c>
      <c r="W1679" s="4"/>
      <c r="X1679" s="4"/>
      <c r="Y1679" s="4"/>
      <c r="Z1679" s="28"/>
      <c r="AA1679" s="77">
        <f>COUNTIF([3]经验升级表!$C:$C,"&lt;="&amp;SUMIFS($AB$4:AB1679,$C$4:C1679,C1679))</f>
        <v>0</v>
      </c>
      <c r="AB1679" s="77">
        <f>IFERROR(INDEX([1]怪物表!$U:$U,MATCH(G1679,[1]怪物表!$A:$A,0),1)*S1679/U1679,0)*AC1679</f>
        <v>0</v>
      </c>
      <c r="AC1679" s="77">
        <f t="shared" si="226"/>
        <v>1</v>
      </c>
      <c r="AD1679" s="77">
        <f>IFERROR(INDEX([1]怪物表!$J:$J,MATCH(G1679,[1]怪物表!$A:$A,0),1),0)*AE1679</f>
        <v>0</v>
      </c>
      <c r="AE1679" s="77">
        <f t="shared" si="227"/>
        <v>0</v>
      </c>
    </row>
    <row r="1680" spans="1:46" x14ac:dyDescent="0.45">
      <c r="A1680" s="4"/>
      <c r="B1680" s="7">
        <v>3995016</v>
      </c>
      <c r="C1680" s="6" t="s">
        <v>359</v>
      </c>
      <c r="D1680" s="4" t="s">
        <v>125</v>
      </c>
      <c r="E1680" s="7">
        <v>45</v>
      </c>
      <c r="F1680" s="4" t="s">
        <v>38</v>
      </c>
      <c r="G1680" s="4">
        <f>SUMIFS([1]怪物表!$A:$A,[1]怪物表!$B:$B,C1680,[1]怪物表!$C:$C,D1680)</f>
        <v>1399504</v>
      </c>
      <c r="H1680" s="8" t="str">
        <f>IF(G1680="","",INDEX([1]怪物表!$C:$C,MATCH(G1680,[1]怪物表!$A:$A,0)))</f>
        <v>小熊</v>
      </c>
      <c r="I1680" s="4"/>
      <c r="J1680" s="4" t="str">
        <f>IF(I1680="","",INDEX([1]怪物阵型表!$B:$B,MATCH(I1680,[1]怪物阵型表!$A:$A,0)))</f>
        <v/>
      </c>
      <c r="K1680" s="4"/>
      <c r="L1680" s="4"/>
      <c r="M1680" s="4"/>
      <c r="N1680" s="4"/>
      <c r="O1680" s="4" t="str">
        <f>IF(N1680="","",INDEX([2]物品表!$B:$B,MATCH(N1680,[2]物品表!$A:$A,0)))</f>
        <v/>
      </c>
      <c r="P1680" s="4"/>
      <c r="Q1680" s="7" t="s">
        <v>31</v>
      </c>
      <c r="R1680" s="7" t="s">
        <v>29</v>
      </c>
      <c r="S1680" s="9">
        <f>INDEX('#怪物刷新配置索引'!$E:$E,MATCH(E1680&amp;"-"&amp;F1680,'#怪物刷新配置索引'!$D:$D,0),1)</f>
        <v>3</v>
      </c>
      <c r="T1680" s="4"/>
      <c r="U1680" s="9">
        <f>INDEX('#怪物刷新配置索引'!$F:$F,MATCH(E1680&amp;"-"&amp;F1680,'#怪物刷新配置索引'!$D:$D,0),1)</f>
        <v>2</v>
      </c>
      <c r="V1680" s="4" t="str">
        <f t="shared" si="228"/>
        <v/>
      </c>
      <c r="W1680" s="4"/>
      <c r="X1680" s="4"/>
      <c r="Y1680" s="4"/>
      <c r="Z1680" s="28"/>
      <c r="AA1680" s="77">
        <f>COUNTIF([3]经验升级表!$C:$C,"&lt;="&amp;SUMIFS($AB$4:AB1680,$C$4:C1680,C1680))</f>
        <v>0</v>
      </c>
      <c r="AB1680" s="77">
        <f>IFERROR(INDEX([1]怪物表!$U:$U,MATCH(G1680,[1]怪物表!$A:$A,0),1)*S1680/U1680,0)*AC1680</f>
        <v>0</v>
      </c>
      <c r="AC1680" s="77">
        <f t="shared" si="226"/>
        <v>30</v>
      </c>
      <c r="AD1680" s="77">
        <f>IFERROR(INDEX([1]怪物表!$J:$J,MATCH(G1680,[1]怪物表!$A:$A,0),1),0)*AE1680</f>
        <v>45</v>
      </c>
      <c r="AE1680" s="77">
        <f t="shared" si="227"/>
        <v>45</v>
      </c>
    </row>
    <row r="1681" spans="1:31" x14ac:dyDescent="0.45">
      <c r="A1681" s="4"/>
      <c r="B1681" s="7">
        <v>3995017</v>
      </c>
      <c r="C1681" s="6" t="s">
        <v>359</v>
      </c>
      <c r="D1681" s="4" t="s">
        <v>125</v>
      </c>
      <c r="E1681" s="7">
        <v>45</v>
      </c>
      <c r="F1681" s="4" t="s">
        <v>38</v>
      </c>
      <c r="G1681" s="4">
        <f>SUMIFS([1]怪物表!$A:$A,[1]怪物表!$B:$B,C1681,[1]怪物表!$C:$C,D1681)</f>
        <v>1399504</v>
      </c>
      <c r="H1681" s="8" t="str">
        <f>IF(G1681="","",INDEX([1]怪物表!$C:$C,MATCH(G1681,[1]怪物表!$A:$A,0)))</f>
        <v>小熊</v>
      </c>
      <c r="I1681" s="4"/>
      <c r="J1681" s="4" t="str">
        <f>IF(I1681="","",INDEX([1]怪物阵型表!$B:$B,MATCH(I1681,[1]怪物阵型表!$A:$A,0)))</f>
        <v/>
      </c>
      <c r="K1681" s="4"/>
      <c r="L1681" s="4"/>
      <c r="M1681" s="4"/>
      <c r="N1681" s="4"/>
      <c r="O1681" s="4" t="str">
        <f>IF(N1681="","",INDEX([2]物品表!$B:$B,MATCH(N1681,[2]物品表!$A:$A,0)))</f>
        <v/>
      </c>
      <c r="P1681" s="4"/>
      <c r="Q1681" s="7" t="s">
        <v>31</v>
      </c>
      <c r="R1681" s="7" t="s">
        <v>29</v>
      </c>
      <c r="S1681" s="9">
        <f>INDEX('#怪物刷新配置索引'!$E:$E,MATCH(E1681&amp;"-"&amp;F1681,'#怪物刷新配置索引'!$D:$D,0),1)</f>
        <v>3</v>
      </c>
      <c r="T1681" s="4"/>
      <c r="U1681" s="9">
        <f>INDEX('#怪物刷新配置索引'!$F:$F,MATCH(E1681&amp;"-"&amp;F1681,'#怪物刷新配置索引'!$D:$D,0),1)</f>
        <v>2</v>
      </c>
      <c r="V1681" s="4" t="str">
        <f t="shared" si="228"/>
        <v/>
      </c>
      <c r="W1681" s="4"/>
      <c r="X1681" s="4"/>
      <c r="Y1681" s="4"/>
      <c r="Z1681" s="28"/>
      <c r="AA1681" s="77">
        <f>COUNTIF([3]经验升级表!$C:$C,"&lt;="&amp;SUMIFS($AB$4:AB1681,$C$4:C1681,C1681))</f>
        <v>0</v>
      </c>
      <c r="AB1681" s="77">
        <f>IFERROR(INDEX([1]怪物表!$U:$U,MATCH(G1681,[1]怪物表!$A:$A,0),1)*S1681/U1681,0)*AC1681</f>
        <v>0</v>
      </c>
      <c r="AC1681" s="77">
        <f t="shared" si="226"/>
        <v>30</v>
      </c>
      <c r="AD1681" s="77">
        <f>IFERROR(INDEX([1]怪物表!$J:$J,MATCH(G1681,[1]怪物表!$A:$A,0),1),0)*AE1681</f>
        <v>45</v>
      </c>
      <c r="AE1681" s="77">
        <f t="shared" si="227"/>
        <v>45</v>
      </c>
    </row>
    <row r="1682" spans="1:31" x14ac:dyDescent="0.45">
      <c r="A1682" s="4"/>
      <c r="B1682" s="7">
        <v>3995018</v>
      </c>
      <c r="C1682" s="6" t="s">
        <v>359</v>
      </c>
      <c r="D1682" s="4" t="s">
        <v>125</v>
      </c>
      <c r="E1682" s="7">
        <v>30</v>
      </c>
      <c r="F1682" s="4" t="s">
        <v>38</v>
      </c>
      <c r="G1682" s="4">
        <f>SUMIFS([1]怪物表!$A:$A,[1]怪物表!$B:$B,C1682,[1]怪物表!$C:$C,D1682)</f>
        <v>1399504</v>
      </c>
      <c r="H1682" s="8" t="str">
        <f>IF(G1682="","",INDEX([1]怪物表!$C:$C,MATCH(G1682,[1]怪物表!$A:$A,0)))</f>
        <v>小熊</v>
      </c>
      <c r="I1682" s="4"/>
      <c r="J1682" s="4" t="str">
        <f>IF(I1682="","",INDEX([1]怪物阵型表!$B:$B,MATCH(I1682,[1]怪物阵型表!$A:$A,0)))</f>
        <v/>
      </c>
      <c r="K1682" s="4"/>
      <c r="L1682" s="4"/>
      <c r="M1682" s="4"/>
      <c r="N1682" s="4"/>
      <c r="O1682" s="4" t="str">
        <f>IF(N1682="","",INDEX([2]物品表!$B:$B,MATCH(N1682,[2]物品表!$A:$A,0)))</f>
        <v/>
      </c>
      <c r="P1682" s="4"/>
      <c r="Q1682" s="7" t="s">
        <v>31</v>
      </c>
      <c r="R1682" s="7" t="s">
        <v>29</v>
      </c>
      <c r="S1682" s="9">
        <f>INDEX('#怪物刷新配置索引'!$E:$E,MATCH(E1682&amp;"-"&amp;F1682,'#怪物刷新配置索引'!$D:$D,0),1)</f>
        <v>2</v>
      </c>
      <c r="T1682" s="4"/>
      <c r="U1682" s="9">
        <f>INDEX('#怪物刷新配置索引'!$F:$F,MATCH(E1682&amp;"-"&amp;F1682,'#怪物刷新配置索引'!$D:$D,0),1)</f>
        <v>2</v>
      </c>
      <c r="V1682" s="4" t="str">
        <f t="shared" si="228"/>
        <v/>
      </c>
      <c r="W1682" s="4"/>
      <c r="X1682" s="4"/>
      <c r="Y1682" s="4"/>
      <c r="Z1682" s="28"/>
      <c r="AA1682" s="77">
        <f>COUNTIF([3]经验升级表!$C:$C,"&lt;="&amp;SUMIFS($AB$4:AB1682,$C$4:C1682,C1682))</f>
        <v>0</v>
      </c>
      <c r="AB1682" s="77">
        <f>IFERROR(INDEX([1]怪物表!$U:$U,MATCH(G1682,[1]怪物表!$A:$A,0),1)*S1682/U1682,0)*AC1682</f>
        <v>0</v>
      </c>
      <c r="AC1682" s="77">
        <f t="shared" si="226"/>
        <v>30</v>
      </c>
      <c r="AD1682" s="77">
        <f>IFERROR(INDEX([1]怪物表!$J:$J,MATCH(G1682,[1]怪物表!$A:$A,0),1),0)*AE1682</f>
        <v>30</v>
      </c>
      <c r="AE1682" s="77">
        <f t="shared" si="227"/>
        <v>30</v>
      </c>
    </row>
    <row r="1683" spans="1:31" x14ac:dyDescent="0.45">
      <c r="A1683" s="4"/>
      <c r="B1683" s="7">
        <v>3995019</v>
      </c>
      <c r="C1683" s="6" t="s">
        <v>359</v>
      </c>
      <c r="D1683" s="4" t="s">
        <v>136</v>
      </c>
      <c r="E1683" s="7">
        <v>10</v>
      </c>
      <c r="F1683" s="4" t="s">
        <v>38</v>
      </c>
      <c r="G1683" s="4">
        <f>SUMIFS([1]怪物表!$A:$A,[1]怪物表!$B:$B,C1683,[1]怪物表!$C:$C,D1683)</f>
        <v>1399506</v>
      </c>
      <c r="H1683" s="8" t="str">
        <f>IF(G1683="","",INDEX([1]怪物表!$C:$C,MATCH(G1683,[1]怪物表!$A:$A,0)))</f>
        <v>弓兵2</v>
      </c>
      <c r="I1683" s="4"/>
      <c r="J1683" s="4" t="str">
        <f>IF(I1683="","",INDEX([1]怪物阵型表!$B:$B,MATCH(I1683,[1]怪物阵型表!$A:$A,0)))</f>
        <v/>
      </c>
      <c r="K1683" s="4"/>
      <c r="L1683" s="4"/>
      <c r="M1683" s="4"/>
      <c r="N1683" s="4"/>
      <c r="O1683" s="4" t="str">
        <f>IF(N1683="","",INDEX([2]物品表!$B:$B,MATCH(N1683,[2]物品表!$A:$A,0)))</f>
        <v/>
      </c>
      <c r="P1683" s="4"/>
      <c r="Q1683" s="7" t="s">
        <v>31</v>
      </c>
      <c r="R1683" s="7" t="s">
        <v>29</v>
      </c>
      <c r="S1683" s="9">
        <f>INDEX('#怪物刷新配置索引'!$E:$E,MATCH(E1683&amp;"-"&amp;F1683,'#怪物刷新配置索引'!$D:$D,0),1)</f>
        <v>2</v>
      </c>
      <c r="T1683" s="4"/>
      <c r="U1683" s="9">
        <f>INDEX('#怪物刷新配置索引'!$F:$F,MATCH(E1683&amp;"-"&amp;F1683,'#怪物刷新配置索引'!$D:$D,0),1)</f>
        <v>6</v>
      </c>
      <c r="V1683" s="4" t="str">
        <f t="shared" si="228"/>
        <v/>
      </c>
      <c r="W1683" s="4"/>
      <c r="X1683" s="4"/>
      <c r="Y1683" s="4"/>
      <c r="Z1683" s="28"/>
      <c r="AA1683" s="77">
        <f>COUNTIF([3]经验升级表!$C:$C,"&lt;="&amp;SUMIFS($AB$4:AB1683,$C$4:C1683,C1683))</f>
        <v>0</v>
      </c>
      <c r="AB1683" s="77">
        <f>IFERROR(INDEX([1]怪物表!$U:$U,MATCH(G1683,[1]怪物表!$A:$A,0),1)*S1683/U1683,0)*AC1683</f>
        <v>0</v>
      </c>
      <c r="AC1683" s="77">
        <f t="shared" si="226"/>
        <v>30</v>
      </c>
      <c r="AD1683" s="77">
        <f>IFERROR(INDEX([1]怪物表!$J:$J,MATCH(G1683,[1]怪物表!$A:$A,0),1),0)*AE1683</f>
        <v>10</v>
      </c>
      <c r="AE1683" s="77">
        <f t="shared" si="227"/>
        <v>10</v>
      </c>
    </row>
    <row r="1684" spans="1:31" x14ac:dyDescent="0.45">
      <c r="A1684" s="4"/>
      <c r="B1684" s="7">
        <v>3995020</v>
      </c>
      <c r="C1684" s="6" t="s">
        <v>359</v>
      </c>
      <c r="D1684" s="4" t="s">
        <v>125</v>
      </c>
      <c r="E1684" s="7">
        <v>45</v>
      </c>
      <c r="F1684" s="4" t="s">
        <v>39</v>
      </c>
      <c r="G1684" s="4">
        <f>SUMIFS([1]怪物表!$A:$A,[1]怪物表!$B:$B,C1684,[1]怪物表!$C:$C,D1684)</f>
        <v>1399504</v>
      </c>
      <c r="H1684" s="8" t="str">
        <f>IF(G1684="","",INDEX([1]怪物表!$C:$C,MATCH(G1684,[1]怪物表!$A:$A,0)))</f>
        <v>小熊</v>
      </c>
      <c r="I1684" s="4"/>
      <c r="J1684" s="4" t="str">
        <f>IF(I1684="","",INDEX([1]怪物阵型表!$B:$B,MATCH(I1684,[1]怪物阵型表!$A:$A,0)))</f>
        <v/>
      </c>
      <c r="K1684" s="4"/>
      <c r="L1684" s="4"/>
      <c r="M1684" s="4"/>
      <c r="N1684" s="4"/>
      <c r="O1684" s="4" t="str">
        <f>IF(N1684="","",INDEX([2]物品表!$B:$B,MATCH(N1684,[2]物品表!$A:$A,0)))</f>
        <v/>
      </c>
      <c r="P1684" s="4"/>
      <c r="Q1684" s="7" t="s">
        <v>31</v>
      </c>
      <c r="R1684" s="7" t="s">
        <v>29</v>
      </c>
      <c r="S1684" s="9">
        <f>INDEX('#怪物刷新配置索引'!$E:$E,MATCH(E1684&amp;"-"&amp;F1684,'#怪物刷新配置索引'!$D:$D,0),1)</f>
        <v>3</v>
      </c>
      <c r="T1684" s="4"/>
      <c r="U1684" s="9">
        <f>INDEX('#怪物刷新配置索引'!$F:$F,MATCH(E1684&amp;"-"&amp;F1684,'#怪物刷新配置索引'!$D:$D,0),1)</f>
        <v>2</v>
      </c>
      <c r="V1684" s="4" t="str">
        <f t="shared" si="228"/>
        <v/>
      </c>
      <c r="W1684" s="4"/>
      <c r="X1684" s="4"/>
      <c r="Y1684" s="4"/>
      <c r="Z1684" s="28"/>
      <c r="AA1684" s="77">
        <f>COUNTIF([3]经验升级表!$C:$C,"&lt;="&amp;SUMIFS($AB$4:AB1684,$C$4:C1684,C1684))</f>
        <v>0</v>
      </c>
      <c r="AB1684" s="77">
        <f>IFERROR(INDEX([1]怪物表!$U:$U,MATCH(G1684,[1]怪物表!$A:$A,0),1)*S1684/U1684,0)*AC1684</f>
        <v>0</v>
      </c>
      <c r="AC1684" s="77">
        <f t="shared" si="226"/>
        <v>30</v>
      </c>
      <c r="AD1684" s="77">
        <f>IFERROR(INDEX([1]怪物表!$J:$J,MATCH(G1684,[1]怪物表!$A:$A,0),1),0)*AE1684</f>
        <v>45</v>
      </c>
      <c r="AE1684" s="77">
        <f t="shared" si="227"/>
        <v>45</v>
      </c>
    </row>
    <row r="1685" spans="1:31" x14ac:dyDescent="0.45">
      <c r="A1685" s="4"/>
      <c r="B1685" s="7">
        <v>3995021</v>
      </c>
      <c r="C1685" s="6" t="s">
        <v>359</v>
      </c>
      <c r="D1685" s="4" t="s">
        <v>125</v>
      </c>
      <c r="E1685" s="7">
        <v>10</v>
      </c>
      <c r="F1685" s="4" t="s">
        <v>39</v>
      </c>
      <c r="G1685" s="4">
        <f>SUMIFS([1]怪物表!$A:$A,[1]怪物表!$B:$B,C1685,[1]怪物表!$C:$C,D1685)</f>
        <v>1399504</v>
      </c>
      <c r="H1685" s="8" t="str">
        <f>IF(G1685="","",INDEX([1]怪物表!$C:$C,MATCH(G1685,[1]怪物表!$A:$A,0)))</f>
        <v>小熊</v>
      </c>
      <c r="I1685" s="4"/>
      <c r="J1685" s="4" t="str">
        <f>IF(I1685="","",INDEX([1]怪物阵型表!$B:$B,MATCH(I1685,[1]怪物阵型表!$A:$A,0)))</f>
        <v/>
      </c>
      <c r="K1685" s="4"/>
      <c r="L1685" s="4"/>
      <c r="M1685" s="4"/>
      <c r="N1685" s="4"/>
      <c r="O1685" s="4" t="str">
        <f>IF(N1685="","",INDEX([2]物品表!$B:$B,MATCH(N1685,[2]物品表!$A:$A,0)))</f>
        <v/>
      </c>
      <c r="P1685" s="4"/>
      <c r="Q1685" s="7" t="s">
        <v>31</v>
      </c>
      <c r="R1685" s="7" t="s">
        <v>29</v>
      </c>
      <c r="S1685" s="9">
        <f>INDEX('#怪物刷新配置索引'!$E:$E,MATCH(E1685&amp;"-"&amp;F1685,'#怪物刷新配置索引'!$D:$D,0),1)</f>
        <v>2</v>
      </c>
      <c r="T1685" s="4"/>
      <c r="U1685" s="9">
        <f>INDEX('#怪物刷新配置索引'!$F:$F,MATCH(E1685&amp;"-"&amp;F1685,'#怪物刷新配置索引'!$D:$D,0),1)</f>
        <v>6</v>
      </c>
      <c r="V1685" s="4" t="str">
        <f t="shared" si="228"/>
        <v/>
      </c>
      <c r="W1685" s="4"/>
      <c r="X1685" s="4"/>
      <c r="Y1685" s="4"/>
      <c r="Z1685" s="28"/>
      <c r="AA1685" s="77">
        <f>COUNTIF([3]经验升级表!$C:$C,"&lt;="&amp;SUMIFS($AB$4:AB1685,$C$4:C1685,C1685))</f>
        <v>0</v>
      </c>
      <c r="AB1685" s="77">
        <f>IFERROR(INDEX([1]怪物表!$U:$U,MATCH(G1685,[1]怪物表!$A:$A,0),1)*S1685/U1685,0)*AC1685</f>
        <v>0</v>
      </c>
      <c r="AC1685" s="77">
        <f t="shared" si="226"/>
        <v>30</v>
      </c>
      <c r="AD1685" s="77">
        <f>IFERROR(INDEX([1]怪物表!$J:$J,MATCH(G1685,[1]怪物表!$A:$A,0),1),0)*AE1685</f>
        <v>10</v>
      </c>
      <c r="AE1685" s="77">
        <f t="shared" si="227"/>
        <v>10</v>
      </c>
    </row>
    <row r="1686" spans="1:31" x14ac:dyDescent="0.45">
      <c r="A1686" s="4"/>
      <c r="B1686" s="7">
        <v>3995022</v>
      </c>
      <c r="C1686" s="6" t="s">
        <v>359</v>
      </c>
      <c r="D1686" s="4" t="s">
        <v>125</v>
      </c>
      <c r="E1686" s="7">
        <v>60</v>
      </c>
      <c r="F1686" s="4" t="s">
        <v>39</v>
      </c>
      <c r="G1686" s="4">
        <f>SUMIFS([1]怪物表!$A:$A,[1]怪物表!$B:$B,C1686,[1]怪物表!$C:$C,D1686)</f>
        <v>1399504</v>
      </c>
      <c r="H1686" s="8" t="str">
        <f>IF(G1686="","",INDEX([1]怪物表!$C:$C,MATCH(G1686,[1]怪物表!$A:$A,0)))</f>
        <v>小熊</v>
      </c>
      <c r="I1686" s="4"/>
      <c r="J1686" s="4" t="str">
        <f>IF(I1686="","",INDEX([1]怪物阵型表!$B:$B,MATCH(I1686,[1]怪物阵型表!$A:$A,0)))</f>
        <v/>
      </c>
      <c r="K1686" s="4"/>
      <c r="L1686" s="4"/>
      <c r="M1686" s="4"/>
      <c r="N1686" s="4"/>
      <c r="O1686" s="4" t="str">
        <f>IF(N1686="","",INDEX([2]物品表!$B:$B,MATCH(N1686,[2]物品表!$A:$A,0)))</f>
        <v/>
      </c>
      <c r="P1686" s="4"/>
      <c r="Q1686" s="7" t="s">
        <v>31</v>
      </c>
      <c r="R1686" s="7" t="s">
        <v>29</v>
      </c>
      <c r="S1686" s="9">
        <f>INDEX('#怪物刷新配置索引'!$E:$E,MATCH(E1686&amp;"-"&amp;F1686,'#怪物刷新配置索引'!$D:$D,0),1)</f>
        <v>2</v>
      </c>
      <c r="T1686" s="4"/>
      <c r="U1686" s="9">
        <f>INDEX('#怪物刷新配置索引'!$F:$F,MATCH(E1686&amp;"-"&amp;F1686,'#怪物刷新配置索引'!$D:$D,0),1)</f>
        <v>1</v>
      </c>
      <c r="V1686" s="4" t="str">
        <f t="shared" si="228"/>
        <v/>
      </c>
      <c r="W1686" s="4"/>
      <c r="X1686" s="4"/>
      <c r="Y1686" s="4"/>
      <c r="Z1686" s="28"/>
      <c r="AA1686" s="77">
        <f>COUNTIF([3]经验升级表!$C:$C,"&lt;="&amp;SUMIFS($AB$4:AB1686,$C$4:C1686,C1686))</f>
        <v>0</v>
      </c>
      <c r="AB1686" s="77">
        <f>IFERROR(INDEX([1]怪物表!$U:$U,MATCH(G1686,[1]怪物表!$A:$A,0),1)*S1686/U1686,0)*AC1686</f>
        <v>0</v>
      </c>
      <c r="AC1686" s="77">
        <f t="shared" si="226"/>
        <v>30</v>
      </c>
      <c r="AD1686" s="77">
        <f>IFERROR(INDEX([1]怪物表!$J:$J,MATCH(G1686,[1]怪物表!$A:$A,0),1),0)*AE1686</f>
        <v>60</v>
      </c>
      <c r="AE1686" s="77">
        <f t="shared" si="227"/>
        <v>60</v>
      </c>
    </row>
    <row r="1687" spans="1:31" x14ac:dyDescent="0.45">
      <c r="A1687" s="4"/>
      <c r="B1687" s="7">
        <v>3995023</v>
      </c>
      <c r="C1687" s="6" t="s">
        <v>359</v>
      </c>
      <c r="D1687" s="4" t="s">
        <v>136</v>
      </c>
      <c r="E1687" s="7">
        <v>10</v>
      </c>
      <c r="F1687" s="4" t="s">
        <v>39</v>
      </c>
      <c r="G1687" s="4">
        <f>SUMIFS([1]怪物表!$A:$A,[1]怪物表!$B:$B,C1687,[1]怪物表!$C:$C,D1687)</f>
        <v>1399506</v>
      </c>
      <c r="H1687" s="8" t="str">
        <f>IF(G1687="","",INDEX([1]怪物表!$C:$C,MATCH(G1687,[1]怪物表!$A:$A,0)))</f>
        <v>弓兵2</v>
      </c>
      <c r="I1687" s="4"/>
      <c r="J1687" s="4" t="str">
        <f>IF(I1687="","",INDEX([1]怪物阵型表!$B:$B,MATCH(I1687,[1]怪物阵型表!$A:$A,0)))</f>
        <v/>
      </c>
      <c r="K1687" s="4"/>
      <c r="L1687" s="4"/>
      <c r="M1687" s="4"/>
      <c r="N1687" s="4"/>
      <c r="O1687" s="4" t="str">
        <f>IF(N1687="","",INDEX([2]物品表!$B:$B,MATCH(N1687,[2]物品表!$A:$A,0)))</f>
        <v/>
      </c>
      <c r="P1687" s="4"/>
      <c r="Q1687" s="7" t="s">
        <v>31</v>
      </c>
      <c r="R1687" s="7" t="s">
        <v>29</v>
      </c>
      <c r="S1687" s="9">
        <f>INDEX('#怪物刷新配置索引'!$E:$E,MATCH(E1687&amp;"-"&amp;F1687,'#怪物刷新配置索引'!$D:$D,0),1)</f>
        <v>2</v>
      </c>
      <c r="T1687" s="4"/>
      <c r="U1687" s="9">
        <f>INDEX('#怪物刷新配置索引'!$F:$F,MATCH(E1687&amp;"-"&amp;F1687,'#怪物刷新配置索引'!$D:$D,0),1)</f>
        <v>6</v>
      </c>
      <c r="V1687" s="4" t="str">
        <f t="shared" si="228"/>
        <v/>
      </c>
      <c r="W1687" s="4"/>
      <c r="X1687" s="4"/>
      <c r="Y1687" s="4"/>
      <c r="Z1687" s="28"/>
      <c r="AA1687" s="77">
        <f>COUNTIF([3]经验升级表!$C:$C,"&lt;="&amp;SUMIFS($AB$4:AB1687,$C$4:C1687,C1687))</f>
        <v>0</v>
      </c>
      <c r="AB1687" s="77">
        <f>IFERROR(INDEX([1]怪物表!$U:$U,MATCH(G1687,[1]怪物表!$A:$A,0),1)*S1687/U1687,0)*AC1687</f>
        <v>0</v>
      </c>
      <c r="AC1687" s="77">
        <f t="shared" si="226"/>
        <v>30</v>
      </c>
      <c r="AD1687" s="77">
        <f>IFERROR(INDEX([1]怪物表!$J:$J,MATCH(G1687,[1]怪物表!$A:$A,0),1),0)*AE1687</f>
        <v>10</v>
      </c>
      <c r="AE1687" s="77">
        <f t="shared" si="227"/>
        <v>10</v>
      </c>
    </row>
    <row r="1688" spans="1:31" s="46" customFormat="1" x14ac:dyDescent="0.45">
      <c r="A1688" s="20"/>
      <c r="B1688" s="21">
        <v>3995024</v>
      </c>
      <c r="C1688" s="22" t="s">
        <v>359</v>
      </c>
      <c r="D1688" s="20" t="s">
        <v>144</v>
      </c>
      <c r="E1688" s="21"/>
      <c r="F1688" s="20">
        <v>180</v>
      </c>
      <c r="G1688" s="20">
        <f>IF(I1688="",SUMIFS([1]怪物表!$A:$A,[1]怪物表!$B:$B,C1688,[1]怪物表!$C:$C,D1688),"")</f>
        <v>1399509</v>
      </c>
      <c r="H1688" s="23" t="str">
        <f>IF(G1688="","",INDEX([1]怪物表!$C:$C,MATCH(G1688,[1]怪物表!$A:$A,0)))</f>
        <v>大象</v>
      </c>
      <c r="I1688" s="20" t="s">
        <v>54</v>
      </c>
      <c r="J1688" s="20" t="str">
        <f>IF(I1688="","",INDEX([1]怪物阵型表!$B:$B,MATCH(I1688,[1]怪物阵型表!$A:$A,0)))</f>
        <v/>
      </c>
      <c r="K1688" s="20"/>
      <c r="L1688" s="20"/>
      <c r="M1688" s="20"/>
      <c r="N1688" s="20"/>
      <c r="O1688" s="20" t="str">
        <f>IF(N1688="","",INDEX([2]物品表!$B:$B,MATCH(N1688,[2]物品表!$A:$A,0)))</f>
        <v/>
      </c>
      <c r="P1688" s="20"/>
      <c r="Q1688" s="21" t="s">
        <v>120</v>
      </c>
      <c r="R1688" s="21" t="s">
        <v>29</v>
      </c>
      <c r="S1688" s="24">
        <v>1</v>
      </c>
      <c r="T1688" s="20"/>
      <c r="U1688" s="24">
        <v>0</v>
      </c>
      <c r="V1688" s="20" t="str">
        <f>IF(W1688=1,"TID_Survivor_Notice_Occur_2",IF(W1688=2,"TID_Survivor_Notice_Occur_1",""))</f>
        <v/>
      </c>
      <c r="W1688" s="20"/>
      <c r="X1688" s="20"/>
      <c r="Y1688" s="20"/>
      <c r="Z1688" s="79"/>
      <c r="AA1688" s="79">
        <f>COUNTIF([3]经验升级表!$C:$C,"&lt;="&amp;SUMIFS($AB$4:AB1688,$C$4:C1688,C1688))</f>
        <v>0</v>
      </c>
      <c r="AB1688" s="79">
        <f>IFERROR(INDEX([1]怪物表!$U:$U,MATCH(G1688,[1]怪物表!$A:$A,0),1)*S1688/U1688,0)*AC1688</f>
        <v>0</v>
      </c>
      <c r="AC1688" s="79">
        <f>IFERROR(INDEX(_xlfn.TEXTSPLIT(F1688,"-"),1,2)-INDEX(_xlfn.TEXTSPLIT(F1688,"-"),1,1),1)</f>
        <v>1</v>
      </c>
      <c r="AD1688" s="79">
        <f>IFERROR(INDEX([1]怪物表!$J:$J,MATCH(G1688,[1]怪物表!$A:$A,0),1),0)*AE1688</f>
        <v>0</v>
      </c>
      <c r="AE1688" s="79">
        <f>IFERROR(ROUNDUP(AC1688*S1688/U1688,),0)</f>
        <v>0</v>
      </c>
    </row>
    <row r="1689" spans="1:31" x14ac:dyDescent="0.45">
      <c r="A1689" s="4"/>
      <c r="B1689" s="7">
        <v>3995025</v>
      </c>
      <c r="C1689" s="6" t="s">
        <v>359</v>
      </c>
      <c r="D1689" s="4" t="s">
        <v>124</v>
      </c>
      <c r="E1689" s="7">
        <v>60</v>
      </c>
      <c r="F1689" s="4" t="s">
        <v>46</v>
      </c>
      <c r="G1689" s="4">
        <f>SUMIFS([1]怪物表!$A:$A,[1]怪物表!$B:$B,C1689,[1]怪物表!$C:$C,D1689)</f>
        <v>1399503</v>
      </c>
      <c r="H1689" s="8" t="str">
        <f>IF(G1689="","",INDEX([1]怪物表!$C:$C,MATCH(G1689,[1]怪物表!$A:$A,0)))</f>
        <v>鹰</v>
      </c>
      <c r="I1689" s="4"/>
      <c r="J1689" s="4" t="str">
        <f>IF(I1689="","",INDEX([1]怪物阵型表!$B:$B,MATCH(I1689,[1]怪物阵型表!$A:$A,0)))</f>
        <v/>
      </c>
      <c r="K1689" s="4"/>
      <c r="L1689" s="4"/>
      <c r="M1689" s="4"/>
      <c r="N1689" s="4"/>
      <c r="O1689" s="4" t="str">
        <f>IF(N1689="","",INDEX([2]物品表!$B:$B,MATCH(N1689,[2]物品表!$A:$A,0)))</f>
        <v/>
      </c>
      <c r="P1689" s="4"/>
      <c r="Q1689" s="7" t="s">
        <v>31</v>
      </c>
      <c r="R1689" s="7" t="s">
        <v>29</v>
      </c>
      <c r="S1689" s="9">
        <f>INDEX('#怪物刷新配置索引'!$E:$E,MATCH(E1689&amp;"-"&amp;F1689,'#怪物刷新配置索引'!$D:$D,0),1)</f>
        <v>2</v>
      </c>
      <c r="T1689" s="4"/>
      <c r="U1689" s="9">
        <f>INDEX('#怪物刷新配置索引'!$F:$F,MATCH(E1689&amp;"-"&amp;F1689,'#怪物刷新配置索引'!$D:$D,0),1)</f>
        <v>1</v>
      </c>
      <c r="V1689" s="4" t="str">
        <f t="shared" ref="V1689:V1699" si="229">IF(W1689=1,"TID_Survivor_Notice_Occur_2",IF(W1689=2,"TID_Survivor_Notice_Occur_1",""))</f>
        <v/>
      </c>
      <c r="W1689" s="4"/>
      <c r="X1689" s="7"/>
      <c r="Y1689" s="4"/>
      <c r="Z1689" s="28"/>
      <c r="AA1689" s="77">
        <f>COUNTIF([3]经验升级表!$C:$C,"&lt;="&amp;SUMIFS($AB$4:AB1689,$C$4:C1689,C1689))</f>
        <v>0</v>
      </c>
      <c r="AB1689" s="77">
        <f>IFERROR(INDEX([1]怪物表!$U:$U,MATCH(G1689,[1]怪物表!$A:$A,0),1)*S1689/U1689,0)*AC1689</f>
        <v>0</v>
      </c>
      <c r="AC1689" s="77">
        <f t="shared" ref="AC1689:AC1726" si="230">IFERROR(INDEX(_xlfn.TEXTSPLIT(F1689,"-"),1,2)-INDEX(_xlfn.TEXTSPLIT(F1689,"-"),1,1),1)</f>
        <v>30</v>
      </c>
      <c r="AD1689" s="77">
        <f>IFERROR(INDEX([1]怪物表!$J:$J,MATCH(G1689,[1]怪物表!$A:$A,0),1),0)*AE1689</f>
        <v>60</v>
      </c>
      <c r="AE1689" s="77">
        <f t="shared" ref="AE1689:AE1726" si="231">IFERROR(ROUNDUP(AC1689*S1689/U1689,),0)</f>
        <v>60</v>
      </c>
    </row>
    <row r="1690" spans="1:31" x14ac:dyDescent="0.45">
      <c r="A1690" s="4"/>
      <c r="B1690" s="7">
        <v>3995026</v>
      </c>
      <c r="C1690" s="6" t="s">
        <v>359</v>
      </c>
      <c r="D1690" s="4" t="s">
        <v>124</v>
      </c>
      <c r="E1690" s="7">
        <v>90</v>
      </c>
      <c r="F1690" s="4" t="s">
        <v>46</v>
      </c>
      <c r="G1690" s="4">
        <f>SUMIFS([1]怪物表!$A:$A,[1]怪物表!$B:$B,C1690,[1]怪物表!$C:$C,D1690)</f>
        <v>1399503</v>
      </c>
      <c r="H1690" s="8" t="str">
        <f>IF(G1690="","",INDEX([1]怪物表!$C:$C,MATCH(G1690,[1]怪物表!$A:$A,0)))</f>
        <v>鹰</v>
      </c>
      <c r="I1690" s="4"/>
      <c r="J1690" s="4" t="str">
        <f>IF(I1690="","",INDEX([1]怪物阵型表!$B:$B,MATCH(I1690,[1]怪物阵型表!$A:$A,0)))</f>
        <v/>
      </c>
      <c r="K1690" s="4"/>
      <c r="L1690" s="4"/>
      <c r="M1690" s="4"/>
      <c r="N1690" s="4"/>
      <c r="O1690" s="4" t="str">
        <f>IF(N1690="","",INDEX([2]物品表!$B:$B,MATCH(N1690,[2]物品表!$A:$A,0)))</f>
        <v/>
      </c>
      <c r="P1690" s="4"/>
      <c r="Q1690" s="7" t="s">
        <v>31</v>
      </c>
      <c r="R1690" s="7" t="s">
        <v>29</v>
      </c>
      <c r="S1690" s="9">
        <f>INDEX('#怪物刷新配置索引'!$E:$E,MATCH(E1690&amp;"-"&amp;F1690,'#怪物刷新配置索引'!$D:$D,0),1)</f>
        <v>3</v>
      </c>
      <c r="T1690" s="4"/>
      <c r="U1690" s="9">
        <f>INDEX('#怪物刷新配置索引'!$F:$F,MATCH(E1690&amp;"-"&amp;F1690,'#怪物刷新配置索引'!$D:$D,0),1)</f>
        <v>1</v>
      </c>
      <c r="V1690" s="7" t="str">
        <f t="shared" si="229"/>
        <v/>
      </c>
      <c r="W1690" s="4"/>
      <c r="X1690" s="4"/>
      <c r="Y1690" s="4"/>
      <c r="Z1690" s="28"/>
      <c r="AA1690" s="77">
        <f>COUNTIF([3]经验升级表!$C:$C,"&lt;="&amp;SUMIFS($AB$4:AB1690,$C$4:C1690,C1690))</f>
        <v>0</v>
      </c>
      <c r="AB1690" s="77">
        <f>IFERROR(INDEX([1]怪物表!$U:$U,MATCH(G1690,[1]怪物表!$A:$A,0),1)*S1690/U1690,0)*AC1690</f>
        <v>0</v>
      </c>
      <c r="AC1690" s="77">
        <f t="shared" si="230"/>
        <v>30</v>
      </c>
      <c r="AD1690" s="77">
        <f>IFERROR(INDEX([1]怪物表!$J:$J,MATCH(G1690,[1]怪物表!$A:$A,0),1),0)*AE1690</f>
        <v>90</v>
      </c>
      <c r="AE1690" s="77">
        <f t="shared" si="231"/>
        <v>90</v>
      </c>
    </row>
    <row r="1691" spans="1:31" x14ac:dyDescent="0.45">
      <c r="A1691" s="4"/>
      <c r="B1691" s="7">
        <v>3995027</v>
      </c>
      <c r="C1691" s="6" t="s">
        <v>359</v>
      </c>
      <c r="D1691" s="4" t="s">
        <v>125</v>
      </c>
      <c r="E1691" s="7">
        <v>40</v>
      </c>
      <c r="F1691" s="4" t="s">
        <v>46</v>
      </c>
      <c r="G1691" s="4">
        <f>SUMIFS([1]怪物表!$A:$A,[1]怪物表!$B:$B,C1691,[1]怪物表!$C:$C,D1691)</f>
        <v>1399504</v>
      </c>
      <c r="H1691" s="8" t="str">
        <f>IF(G1691="","",INDEX([1]怪物表!$C:$C,MATCH(G1691,[1]怪物表!$A:$A,0)))</f>
        <v>小熊</v>
      </c>
      <c r="I1691" s="4"/>
      <c r="J1691" s="4" t="str">
        <f>IF(I1691="","",INDEX([1]怪物阵型表!$B:$B,MATCH(I1691,[1]怪物阵型表!$A:$A,0)))</f>
        <v/>
      </c>
      <c r="K1691" s="4"/>
      <c r="L1691" s="4"/>
      <c r="M1691" s="4"/>
      <c r="N1691" s="4"/>
      <c r="O1691" s="4" t="str">
        <f>IF(N1691="","",INDEX([2]物品表!$B:$B,MATCH(N1691,[2]物品表!$A:$A,0)))</f>
        <v/>
      </c>
      <c r="P1691" s="4"/>
      <c r="Q1691" s="7" t="s">
        <v>31</v>
      </c>
      <c r="R1691" s="7" t="s">
        <v>29</v>
      </c>
      <c r="S1691" s="9">
        <f>INDEX('#怪物刷新配置索引'!$E:$E,MATCH(E1691&amp;"-"&amp;F1691,'#怪物刷新配置索引'!$D:$D,0),1)</f>
        <v>4</v>
      </c>
      <c r="T1691" s="4"/>
      <c r="U1691" s="9">
        <f>INDEX('#怪物刷新配置索引'!$F:$F,MATCH(E1691&amp;"-"&amp;F1691,'#怪物刷新配置索引'!$D:$D,0),1)</f>
        <v>3</v>
      </c>
      <c r="V1691" s="4" t="str">
        <f t="shared" si="229"/>
        <v/>
      </c>
      <c r="W1691" s="4"/>
      <c r="X1691" s="7"/>
      <c r="Y1691" s="7"/>
      <c r="Z1691" s="28"/>
      <c r="AA1691" s="77">
        <f>COUNTIF([3]经验升级表!$C:$C,"&lt;="&amp;SUMIFS($AB$4:AB1691,$C$4:C1691,C1691))</f>
        <v>0</v>
      </c>
      <c r="AB1691" s="77">
        <f>IFERROR(INDEX([1]怪物表!$U:$U,MATCH(G1691,[1]怪物表!$A:$A,0),1)*S1691/U1691,0)*AC1691</f>
        <v>0</v>
      </c>
      <c r="AC1691" s="77">
        <f t="shared" si="230"/>
        <v>30</v>
      </c>
      <c r="AD1691" s="77">
        <f>IFERROR(INDEX([1]怪物表!$J:$J,MATCH(G1691,[1]怪物表!$A:$A,0),1),0)*AE1691</f>
        <v>40</v>
      </c>
      <c r="AE1691" s="77">
        <f t="shared" si="231"/>
        <v>40</v>
      </c>
    </row>
    <row r="1692" spans="1:31" x14ac:dyDescent="0.45">
      <c r="A1692" s="4"/>
      <c r="B1692" s="7">
        <v>3995028</v>
      </c>
      <c r="C1692" s="6" t="s">
        <v>359</v>
      </c>
      <c r="D1692" s="4" t="s">
        <v>125</v>
      </c>
      <c r="E1692" s="7">
        <v>40</v>
      </c>
      <c r="F1692" s="4" t="s">
        <v>46</v>
      </c>
      <c r="G1692" s="4">
        <f>SUMIFS([1]怪物表!$A:$A,[1]怪物表!$B:$B,C1692,[1]怪物表!$C:$C,D1692)</f>
        <v>1399504</v>
      </c>
      <c r="H1692" s="8" t="str">
        <f>IF(G1692="","",INDEX([1]怪物表!$C:$C,MATCH(G1692,[1]怪物表!$A:$A,0)))</f>
        <v>小熊</v>
      </c>
      <c r="I1692" s="4"/>
      <c r="J1692" s="4" t="str">
        <f>IF(I1692="","",INDEX([1]怪物阵型表!$B:$B,MATCH(I1692,[1]怪物阵型表!$A:$A,0)))</f>
        <v/>
      </c>
      <c r="K1692" s="4"/>
      <c r="L1692" s="4"/>
      <c r="M1692" s="4"/>
      <c r="N1692" s="4"/>
      <c r="O1692" s="4" t="str">
        <f>IF(N1692="","",INDEX([2]物品表!$B:$B,MATCH(N1692,[2]物品表!$A:$A,0)))</f>
        <v/>
      </c>
      <c r="P1692" s="4"/>
      <c r="Q1692" s="7" t="s">
        <v>31</v>
      </c>
      <c r="R1692" s="7" t="s">
        <v>29</v>
      </c>
      <c r="S1692" s="9">
        <f>INDEX('#怪物刷新配置索引'!$E:$E,MATCH(E1692&amp;"-"&amp;F1692,'#怪物刷新配置索引'!$D:$D,0),1)</f>
        <v>4</v>
      </c>
      <c r="T1692" s="4"/>
      <c r="U1692" s="9">
        <f>INDEX('#怪物刷新配置索引'!$F:$F,MATCH(E1692&amp;"-"&amp;F1692,'#怪物刷新配置索引'!$D:$D,0),1)</f>
        <v>3</v>
      </c>
      <c r="V1692" s="4" t="str">
        <f t="shared" si="229"/>
        <v/>
      </c>
      <c r="W1692" s="4"/>
      <c r="X1692" s="7"/>
      <c r="Y1692" s="7"/>
      <c r="Z1692" s="28"/>
      <c r="AA1692" s="77">
        <f>COUNTIF([3]经验升级表!$C:$C,"&lt;="&amp;SUMIFS($AB$4:AB1692,$C$4:C1692,C1692))</f>
        <v>0</v>
      </c>
      <c r="AB1692" s="77">
        <f>IFERROR(INDEX([1]怪物表!$U:$U,MATCH(G1692,[1]怪物表!$A:$A,0),1)*S1692/U1692,0)*AC1692</f>
        <v>0</v>
      </c>
      <c r="AC1692" s="77">
        <f t="shared" si="230"/>
        <v>30</v>
      </c>
      <c r="AD1692" s="77">
        <f>IFERROR(INDEX([1]怪物表!$J:$J,MATCH(G1692,[1]怪物表!$A:$A,0),1),0)*AE1692</f>
        <v>40</v>
      </c>
      <c r="AE1692" s="77">
        <f t="shared" si="231"/>
        <v>40</v>
      </c>
    </row>
    <row r="1693" spans="1:31" x14ac:dyDescent="0.45">
      <c r="A1693" s="4"/>
      <c r="B1693" s="7">
        <v>3995029</v>
      </c>
      <c r="C1693" s="6" t="s">
        <v>359</v>
      </c>
      <c r="D1693" s="4" t="s">
        <v>123</v>
      </c>
      <c r="E1693" s="7">
        <v>10</v>
      </c>
      <c r="F1693" s="4" t="s">
        <v>46</v>
      </c>
      <c r="G1693" s="4">
        <f>SUMIFS([1]怪物表!$A:$A,[1]怪物表!$B:$B,C1693,[1]怪物表!$C:$C,D1693)</f>
        <v>1399505</v>
      </c>
      <c r="H1693" s="8" t="str">
        <f>IF(G1693="","",INDEX([1]怪物表!$C:$C,MATCH(G1693,[1]怪物表!$A:$A,0)))</f>
        <v>弓兵1</v>
      </c>
      <c r="I1693" s="4"/>
      <c r="J1693" s="4" t="str">
        <f>IF(I1693="","",INDEX([1]怪物阵型表!$B:$B,MATCH(I1693,[1]怪物阵型表!$A:$A,0)))</f>
        <v/>
      </c>
      <c r="K1693" s="4"/>
      <c r="L1693" s="4"/>
      <c r="M1693" s="4"/>
      <c r="N1693" s="4"/>
      <c r="O1693" s="4" t="str">
        <f>IF(N1693="","",INDEX([2]物品表!$B:$B,MATCH(N1693,[2]物品表!$A:$A,0)))</f>
        <v/>
      </c>
      <c r="P1693" s="4"/>
      <c r="Q1693" s="7" t="s">
        <v>31</v>
      </c>
      <c r="R1693" s="7" t="s">
        <v>29</v>
      </c>
      <c r="S1693" s="9">
        <f>INDEX('#怪物刷新配置索引'!$E:$E,MATCH(E1693&amp;"-"&amp;F1693,'#怪物刷新配置索引'!$D:$D,0),1)</f>
        <v>2</v>
      </c>
      <c r="T1693" s="4"/>
      <c r="U1693" s="9">
        <f>INDEX('#怪物刷新配置索引'!$F:$F,MATCH(E1693&amp;"-"&amp;F1693,'#怪物刷新配置索引'!$D:$D,0),1)</f>
        <v>6</v>
      </c>
      <c r="V1693" s="4" t="str">
        <f t="shared" si="229"/>
        <v/>
      </c>
      <c r="W1693" s="4"/>
      <c r="X1693" s="7"/>
      <c r="Y1693" s="7"/>
      <c r="Z1693" s="28"/>
      <c r="AA1693" s="77">
        <f>COUNTIF([3]经验升级表!$C:$C,"&lt;="&amp;SUMIFS($AB$4:AB1693,$C$4:C1693,C1693))</f>
        <v>0</v>
      </c>
      <c r="AB1693" s="77">
        <f>IFERROR(INDEX([1]怪物表!$U:$U,MATCH(G1693,[1]怪物表!$A:$A,0),1)*S1693/U1693,0)*AC1693</f>
        <v>0</v>
      </c>
      <c r="AC1693" s="77">
        <f t="shared" si="230"/>
        <v>30</v>
      </c>
      <c r="AD1693" s="77">
        <f>IFERROR(INDEX([1]怪物表!$J:$J,MATCH(G1693,[1]怪物表!$A:$A,0),1),0)*AE1693</f>
        <v>10</v>
      </c>
      <c r="AE1693" s="77">
        <f t="shared" si="231"/>
        <v>10</v>
      </c>
    </row>
    <row r="1694" spans="1:31" x14ac:dyDescent="0.45">
      <c r="A1694" s="4"/>
      <c r="B1694" s="7">
        <v>3995030</v>
      </c>
      <c r="C1694" s="6" t="s">
        <v>359</v>
      </c>
      <c r="D1694" s="4"/>
      <c r="E1694" s="7"/>
      <c r="F1694" s="4">
        <v>210</v>
      </c>
      <c r="G1694" s="4"/>
      <c r="H1694" s="8"/>
      <c r="I1694" s="4"/>
      <c r="J1694" s="4" t="str">
        <f>IF(I1694="","",INDEX([1]怪物阵型表!$B:$B,MATCH(I1694,[1]怪物阵型表!$A:$A,0)))</f>
        <v/>
      </c>
      <c r="K1694" s="4">
        <v>399505</v>
      </c>
      <c r="L1694" s="25" t="str" cm="1">
        <f t="array" ref="L1694">INDEX(怪物链表!A:C,MATCH(怪物刷新表!K1694&amp;C1694,怪物链表!A:A&amp;怪物链表!C:C,),2)</f>
        <v>平滑_高级_75</v>
      </c>
      <c r="M1694" s="4" t="str" cm="1">
        <f t="array" ref="M1694">INDEX(怪物链表!A:D,MATCH(怪物刷新表!L1694&amp;K1694,怪物链表!B:B&amp;怪物链表!A:A,),4)</f>
        <v>210-240</v>
      </c>
      <c r="N1694" s="4"/>
      <c r="O1694" s="4" t="str">
        <f>IF(N1694="","",INDEX([2]物品表!$B:$B,MATCH(N1694,[2]物品表!$A:$A,0)))</f>
        <v/>
      </c>
      <c r="P1694" s="4"/>
      <c r="Q1694" s="7" t="s">
        <v>120</v>
      </c>
      <c r="R1694" s="7" t="s">
        <v>29</v>
      </c>
      <c r="S1694" s="9">
        <v>1</v>
      </c>
      <c r="T1694" s="4"/>
      <c r="U1694" s="9">
        <v>0</v>
      </c>
      <c r="V1694" s="4" t="str">
        <f t="shared" si="229"/>
        <v/>
      </c>
      <c r="W1694" s="4"/>
      <c r="X1694" s="4"/>
      <c r="Y1694" s="4"/>
      <c r="Z1694" s="28"/>
      <c r="AA1694" s="77">
        <f>COUNTIF([3]经验升级表!$C:$C,"&lt;="&amp;SUMIFS($AB$4:AB1694,$C$4:C1694,C1694))</f>
        <v>0</v>
      </c>
      <c r="AB1694" s="77">
        <f>IFERROR(INDEX([1]怪物表!$U:$U,MATCH(G1694,[1]怪物表!$A:$A,0),1)*S1694/U1694,0)*AC1694</f>
        <v>0</v>
      </c>
      <c r="AC1694" s="77">
        <f t="shared" si="230"/>
        <v>1</v>
      </c>
      <c r="AD1694" s="77">
        <f>IFERROR(INDEX([1]怪物表!$J:$J,MATCH(G1694,[1]怪物表!$A:$A,0),1),0)*AE1694</f>
        <v>0</v>
      </c>
      <c r="AE1694" s="77">
        <f t="shared" si="231"/>
        <v>0</v>
      </c>
    </row>
    <row r="1695" spans="1:31" x14ac:dyDescent="0.45">
      <c r="A1695" s="4"/>
      <c r="B1695" s="7">
        <v>3995031</v>
      </c>
      <c r="C1695" s="6" t="s">
        <v>359</v>
      </c>
      <c r="D1695" s="4" t="s">
        <v>122</v>
      </c>
      <c r="E1695" s="7">
        <v>15</v>
      </c>
      <c r="F1695" s="4" t="s">
        <v>64</v>
      </c>
      <c r="G1695" s="4">
        <f>SUMIFS([1]怪物表!$A:$A,[1]怪物表!$B:$B,C1695,[1]怪物表!$C:$C,D1695)</f>
        <v>1399502</v>
      </c>
      <c r="H1695" s="8" t="str">
        <f>IF(G1695="","",INDEX([1]怪物表!$C:$C,MATCH(G1695,[1]怪物表!$A:$A,0)))</f>
        <v>小狼</v>
      </c>
      <c r="I1695" s="4"/>
      <c r="J1695" s="4" t="str">
        <f>IF(I1695="","",INDEX([1]怪物阵型表!$B:$B,MATCH(I1695,[1]怪物阵型表!$A:$A,0)))</f>
        <v/>
      </c>
      <c r="K1695" s="4"/>
      <c r="L1695" s="4"/>
      <c r="M1695" s="4"/>
      <c r="N1695" s="4"/>
      <c r="O1695" s="4" t="str">
        <f>IF(N1695="","",INDEX([2]物品表!$B:$B,MATCH(N1695,[2]物品表!$A:$A,0)))</f>
        <v/>
      </c>
      <c r="P1695" s="4"/>
      <c r="Q1695" s="7" t="s">
        <v>31</v>
      </c>
      <c r="R1695" s="7" t="s">
        <v>29</v>
      </c>
      <c r="S1695" s="9">
        <f>INDEX('#怪物刷新配置索引'!$E:$E,MATCH(E1695&amp;"-"&amp;F1695,'#怪物刷新配置索引'!$D:$D,0),1)</f>
        <v>3</v>
      </c>
      <c r="T1695" s="4"/>
      <c r="U1695" s="9">
        <f>INDEX('#怪物刷新配置索引'!$F:$F,MATCH(E1695&amp;"-"&amp;F1695,'#怪物刷新配置索引'!$D:$D,0),1)</f>
        <v>6</v>
      </c>
      <c r="V1695" s="7" t="str">
        <f t="shared" si="229"/>
        <v/>
      </c>
      <c r="W1695" s="7"/>
      <c r="X1695" s="4"/>
      <c r="Y1695" s="7"/>
      <c r="Z1695" s="28"/>
      <c r="AA1695" s="77">
        <f>COUNTIF([3]经验升级表!$C:$C,"&lt;="&amp;SUMIFS($AB$4:AB1695,$C$4:C1695,C1695))</f>
        <v>0</v>
      </c>
      <c r="AB1695" s="77">
        <f>IFERROR(INDEX([1]怪物表!$U:$U,MATCH(G1695,[1]怪物表!$A:$A,0),1)*S1695/U1695,0)*AC1695</f>
        <v>0</v>
      </c>
      <c r="AC1695" s="77">
        <f t="shared" si="230"/>
        <v>30</v>
      </c>
      <c r="AD1695" s="77">
        <f>IFERROR(INDEX([1]怪物表!$J:$J,MATCH(G1695,[1]怪物表!$A:$A,0),1),0)*AE1695</f>
        <v>15</v>
      </c>
      <c r="AE1695" s="77">
        <f t="shared" si="231"/>
        <v>15</v>
      </c>
    </row>
    <row r="1696" spans="1:31" x14ac:dyDescent="0.45">
      <c r="A1696" s="4"/>
      <c r="B1696" s="7">
        <v>3995032</v>
      </c>
      <c r="C1696" s="6" t="s">
        <v>359</v>
      </c>
      <c r="D1696" s="4" t="s">
        <v>122</v>
      </c>
      <c r="E1696" s="7">
        <v>30</v>
      </c>
      <c r="F1696" s="4" t="s">
        <v>64</v>
      </c>
      <c r="G1696" s="4">
        <f>SUMIFS([1]怪物表!$A:$A,[1]怪物表!$B:$B,C1696,[1]怪物表!$C:$C,D1696)</f>
        <v>1399502</v>
      </c>
      <c r="H1696" s="8" t="str">
        <f>IF(G1696="","",INDEX([1]怪物表!$C:$C,MATCH(G1696,[1]怪物表!$A:$A,0)))</f>
        <v>小狼</v>
      </c>
      <c r="I1696" s="4"/>
      <c r="J1696" s="4" t="str">
        <f>IF(I1696="","",INDEX([1]怪物阵型表!$B:$B,MATCH(I1696,[1]怪物阵型表!$A:$A,0)))</f>
        <v/>
      </c>
      <c r="K1696" s="4"/>
      <c r="L1696" s="4"/>
      <c r="M1696" s="4"/>
      <c r="N1696" s="4"/>
      <c r="O1696" s="4" t="str">
        <f>IF(N1696="","",INDEX([2]物品表!$B:$B,MATCH(N1696,[2]物品表!$A:$A,0)))</f>
        <v/>
      </c>
      <c r="P1696" s="4"/>
      <c r="Q1696" s="7" t="s">
        <v>31</v>
      </c>
      <c r="R1696" s="7" t="s">
        <v>29</v>
      </c>
      <c r="S1696" s="9">
        <f>INDEX('#怪物刷新配置索引'!$E:$E,MATCH(E1696&amp;"-"&amp;F1696,'#怪物刷新配置索引'!$D:$D,0),1)</f>
        <v>3</v>
      </c>
      <c r="T1696" s="4"/>
      <c r="U1696" s="9">
        <f>INDEX('#怪物刷新配置索引'!$F:$F,MATCH(E1696&amp;"-"&amp;F1696,'#怪物刷新配置索引'!$D:$D,0),1)</f>
        <v>3</v>
      </c>
      <c r="V1696" s="4" t="str">
        <f t="shared" si="229"/>
        <v/>
      </c>
      <c r="W1696" s="4"/>
      <c r="X1696" s="7"/>
      <c r="Y1696" s="4"/>
      <c r="Z1696" s="28"/>
      <c r="AA1696" s="77">
        <f>COUNTIF([3]经验升级表!$C:$C,"&lt;="&amp;SUMIFS($AB$4:AB1696,$C$4:C1696,C1696))</f>
        <v>0</v>
      </c>
      <c r="AB1696" s="77">
        <f>IFERROR(INDEX([1]怪物表!$U:$U,MATCH(G1696,[1]怪物表!$A:$A,0),1)*S1696/U1696,0)*AC1696</f>
        <v>0</v>
      </c>
      <c r="AC1696" s="77">
        <f t="shared" si="230"/>
        <v>30</v>
      </c>
      <c r="AD1696" s="77">
        <f>IFERROR(INDEX([1]怪物表!$J:$J,MATCH(G1696,[1]怪物表!$A:$A,0),1),0)*AE1696</f>
        <v>30</v>
      </c>
      <c r="AE1696" s="77">
        <f t="shared" si="231"/>
        <v>30</v>
      </c>
    </row>
    <row r="1697" spans="1:31" x14ac:dyDescent="0.45">
      <c r="A1697" s="4"/>
      <c r="B1697" s="7">
        <v>3995033</v>
      </c>
      <c r="C1697" s="6" t="s">
        <v>359</v>
      </c>
      <c r="D1697" s="4" t="s">
        <v>125</v>
      </c>
      <c r="E1697" s="7">
        <v>15</v>
      </c>
      <c r="F1697" s="4" t="s">
        <v>64</v>
      </c>
      <c r="G1697" s="4">
        <f>SUMIFS([1]怪物表!$A:$A,[1]怪物表!$B:$B,C1697,[1]怪物表!$C:$C,D1697)</f>
        <v>1399504</v>
      </c>
      <c r="H1697" s="8" t="str">
        <f>IF(G1697="","",INDEX([1]怪物表!$C:$C,MATCH(G1697,[1]怪物表!$A:$A,0)))</f>
        <v>小熊</v>
      </c>
      <c r="I1697" s="4"/>
      <c r="J1697" s="4" t="str">
        <f>IF(I1697="","",INDEX([1]怪物阵型表!$B:$B,MATCH(I1697,[1]怪物阵型表!$A:$A,0)))</f>
        <v/>
      </c>
      <c r="K1697" s="4"/>
      <c r="L1697" s="4"/>
      <c r="M1697" s="4"/>
      <c r="N1697" s="4"/>
      <c r="O1697" s="4" t="str">
        <f>IF(N1697="","",INDEX([2]物品表!$B:$B,MATCH(N1697,[2]物品表!$A:$A,0)))</f>
        <v/>
      </c>
      <c r="P1697" s="4"/>
      <c r="Q1697" s="7" t="s">
        <v>31</v>
      </c>
      <c r="R1697" s="7" t="s">
        <v>29</v>
      </c>
      <c r="S1697" s="9">
        <f>INDEX('#怪物刷新配置索引'!$E:$E,MATCH(E1697&amp;"-"&amp;F1697,'#怪物刷新配置索引'!$D:$D,0),1)</f>
        <v>3</v>
      </c>
      <c r="T1697" s="4"/>
      <c r="U1697" s="9">
        <f>INDEX('#怪物刷新配置索引'!$F:$F,MATCH(E1697&amp;"-"&amp;F1697,'#怪物刷新配置索引'!$D:$D,0),1)</f>
        <v>6</v>
      </c>
      <c r="V1697" s="7" t="str">
        <f t="shared" si="229"/>
        <v/>
      </c>
      <c r="W1697" s="4"/>
      <c r="X1697" s="4"/>
      <c r="Y1697" s="4"/>
      <c r="Z1697" s="28"/>
      <c r="AA1697" s="77">
        <f>COUNTIF([3]经验升级表!$C:$C,"&lt;="&amp;SUMIFS($AB$4:AB1697,$C$4:C1697,C1697))</f>
        <v>0</v>
      </c>
      <c r="AB1697" s="77">
        <f>IFERROR(INDEX([1]怪物表!$U:$U,MATCH(G1697,[1]怪物表!$A:$A,0),1)*S1697/U1697,0)*AC1697</f>
        <v>0</v>
      </c>
      <c r="AC1697" s="77">
        <f t="shared" si="230"/>
        <v>30</v>
      </c>
      <c r="AD1697" s="77">
        <f>IFERROR(INDEX([1]怪物表!$J:$J,MATCH(G1697,[1]怪物表!$A:$A,0),1),0)*AE1697</f>
        <v>15</v>
      </c>
      <c r="AE1697" s="77">
        <f t="shared" si="231"/>
        <v>15</v>
      </c>
    </row>
    <row r="1698" spans="1:31" x14ac:dyDescent="0.45">
      <c r="A1698" s="4"/>
      <c r="B1698" s="7">
        <v>3995034</v>
      </c>
      <c r="C1698" s="6" t="s">
        <v>359</v>
      </c>
      <c r="D1698" s="4" t="s">
        <v>125</v>
      </c>
      <c r="E1698" s="7">
        <v>30</v>
      </c>
      <c r="F1698" s="4" t="s">
        <v>64</v>
      </c>
      <c r="G1698" s="4">
        <f>SUMIFS([1]怪物表!$A:$A,[1]怪物表!$B:$B,C1698,[1]怪物表!$C:$C,D1698)</f>
        <v>1399504</v>
      </c>
      <c r="H1698" s="8" t="str">
        <f>IF(G1698="","",INDEX([1]怪物表!$C:$C,MATCH(G1698,[1]怪物表!$A:$A,0)))</f>
        <v>小熊</v>
      </c>
      <c r="I1698" s="4"/>
      <c r="J1698" s="4" t="str">
        <f>IF(I1698="","",INDEX([1]怪物阵型表!$B:$B,MATCH(I1698,[1]怪物阵型表!$A:$A,0)))</f>
        <v/>
      </c>
      <c r="K1698" s="4"/>
      <c r="L1698" s="4"/>
      <c r="M1698" s="4"/>
      <c r="N1698" s="4"/>
      <c r="O1698" s="4" t="str">
        <f>IF(N1698="","",INDEX([2]物品表!$B:$B,MATCH(N1698,[2]物品表!$A:$A,0)))</f>
        <v/>
      </c>
      <c r="P1698" s="4"/>
      <c r="Q1698" s="7" t="s">
        <v>31</v>
      </c>
      <c r="R1698" s="7" t="s">
        <v>29</v>
      </c>
      <c r="S1698" s="9">
        <f>INDEX('#怪物刷新配置索引'!$E:$E,MATCH(E1698&amp;"-"&amp;F1698,'#怪物刷新配置索引'!$D:$D,0),1)</f>
        <v>3</v>
      </c>
      <c r="T1698" s="4"/>
      <c r="U1698" s="9">
        <f>INDEX('#怪物刷新配置索引'!$F:$F,MATCH(E1698&amp;"-"&amp;F1698,'#怪物刷新配置索引'!$D:$D,0),1)</f>
        <v>3</v>
      </c>
      <c r="V1698" s="4" t="str">
        <f t="shared" si="229"/>
        <v/>
      </c>
      <c r="W1698" s="4"/>
      <c r="X1698" s="4"/>
      <c r="Y1698" s="4"/>
      <c r="Z1698" s="28"/>
      <c r="AA1698" s="77">
        <f>COUNTIF([3]经验升级表!$C:$C,"&lt;="&amp;SUMIFS($AB$4:AB1698,$C$4:C1698,C1698))</f>
        <v>0</v>
      </c>
      <c r="AB1698" s="77">
        <f>IFERROR(INDEX([1]怪物表!$U:$U,MATCH(G1698,[1]怪物表!$A:$A,0),1)*S1698/U1698,0)*AC1698</f>
        <v>0</v>
      </c>
      <c r="AC1698" s="77">
        <f t="shared" si="230"/>
        <v>30</v>
      </c>
      <c r="AD1698" s="77">
        <f>IFERROR(INDEX([1]怪物表!$J:$J,MATCH(G1698,[1]怪物表!$A:$A,0),1),0)*AE1698</f>
        <v>30</v>
      </c>
      <c r="AE1698" s="77">
        <f t="shared" si="231"/>
        <v>30</v>
      </c>
    </row>
    <row r="1699" spans="1:31" x14ac:dyDescent="0.45">
      <c r="A1699" s="4"/>
      <c r="B1699" s="7">
        <v>3995035</v>
      </c>
      <c r="C1699" s="6" t="s">
        <v>359</v>
      </c>
      <c r="D1699" s="4" t="s">
        <v>136</v>
      </c>
      <c r="E1699" s="7">
        <v>15</v>
      </c>
      <c r="F1699" s="4" t="s">
        <v>64</v>
      </c>
      <c r="G1699" s="4">
        <f>SUMIFS([1]怪物表!$A:$A,[1]怪物表!$B:$B,C1699,[1]怪物表!$C:$C,D1699)</f>
        <v>1399506</v>
      </c>
      <c r="H1699" s="8" t="str">
        <f>IF(G1699="","",INDEX([1]怪物表!$C:$C,MATCH(G1699,[1]怪物表!$A:$A,0)))</f>
        <v>弓兵2</v>
      </c>
      <c r="I1699" s="4"/>
      <c r="J1699" s="4" t="str">
        <f>IF(I1699="","",INDEX([1]怪物阵型表!$B:$B,MATCH(I1699,[1]怪物阵型表!$A:$A,0)))</f>
        <v/>
      </c>
      <c r="K1699" s="4"/>
      <c r="L1699" s="4"/>
      <c r="M1699" s="4"/>
      <c r="N1699" s="4"/>
      <c r="O1699" s="4" t="str">
        <f>IF(N1699="","",INDEX([2]物品表!$B:$B,MATCH(N1699,[2]物品表!$A:$A,0)))</f>
        <v/>
      </c>
      <c r="P1699" s="4"/>
      <c r="Q1699" s="7" t="s">
        <v>31</v>
      </c>
      <c r="R1699" s="7" t="s">
        <v>29</v>
      </c>
      <c r="S1699" s="9">
        <f>INDEX('#怪物刷新配置索引'!$E:$E,MATCH(E1699&amp;"-"&amp;F1699,'#怪物刷新配置索引'!$D:$D,0),1)</f>
        <v>3</v>
      </c>
      <c r="T1699" s="4"/>
      <c r="U1699" s="9">
        <f>INDEX('#怪物刷新配置索引'!$F:$F,MATCH(E1699&amp;"-"&amp;F1699,'#怪物刷新配置索引'!$D:$D,0),1)</f>
        <v>6</v>
      </c>
      <c r="V1699" s="4" t="str">
        <f t="shared" si="229"/>
        <v/>
      </c>
      <c r="W1699" s="4"/>
      <c r="X1699" s="7"/>
      <c r="Y1699" s="7"/>
      <c r="Z1699" s="28"/>
      <c r="AA1699" s="77">
        <f>COUNTIF([3]经验升级表!$C:$C,"&lt;="&amp;SUMIFS($AB$4:AB1699,$C$4:C1699,C1699))</f>
        <v>0</v>
      </c>
      <c r="AB1699" s="77">
        <f>IFERROR(INDEX([1]怪物表!$U:$U,MATCH(G1699,[1]怪物表!$A:$A,0),1)*S1699/U1699,0)*AC1699</f>
        <v>0</v>
      </c>
      <c r="AC1699" s="77">
        <f t="shared" si="230"/>
        <v>30</v>
      </c>
      <c r="AD1699" s="77">
        <f>IFERROR(INDEX([1]怪物表!$J:$J,MATCH(G1699,[1]怪物表!$A:$A,0),1),0)*AE1699</f>
        <v>15</v>
      </c>
      <c r="AE1699" s="77">
        <f t="shared" si="231"/>
        <v>15</v>
      </c>
    </row>
    <row r="1700" spans="1:31" s="47" customFormat="1" x14ac:dyDescent="0.45">
      <c r="A1700" s="81"/>
      <c r="B1700" s="82">
        <v>3995036</v>
      </c>
      <c r="C1700" s="83" t="s">
        <v>359</v>
      </c>
      <c r="D1700" s="81" t="s">
        <v>140</v>
      </c>
      <c r="E1700" s="82"/>
      <c r="F1700" s="81">
        <v>240</v>
      </c>
      <c r="G1700" s="81">
        <f>IF(I1700="",SUMIFS([1]怪物表!$A:$A,[1]怪物表!$B:$B,C1700,[1]怪物表!$C:$C,D1700),"")</f>
        <v>1399511</v>
      </c>
      <c r="H1700" s="84" t="str">
        <f>IF(G1700="","",INDEX([1]怪物表!$C:$C,MATCH(G1700,[1]怪物表!$A:$A,0)))</f>
        <v>巨象</v>
      </c>
      <c r="I1700" s="81" t="s">
        <v>54</v>
      </c>
      <c r="J1700" s="81" t="str">
        <f>IF(I1700="","",INDEX([1]怪物阵型表!$B:$B,MATCH(I1700,[1]怪物阵型表!$A:$A,0)))</f>
        <v/>
      </c>
      <c r="K1700" s="81"/>
      <c r="L1700" s="81"/>
      <c r="M1700" s="81"/>
      <c r="N1700" s="81"/>
      <c r="O1700" s="81" t="str">
        <f>IF(N1700="","",INDEX([2]物品表!$B:$B,MATCH(N1700,[2]物品表!$A:$A,0)))</f>
        <v/>
      </c>
      <c r="P1700" s="81"/>
      <c r="Q1700" s="82" t="s">
        <v>120</v>
      </c>
      <c r="R1700" s="82" t="s">
        <v>29</v>
      </c>
      <c r="S1700" s="85">
        <v>1</v>
      </c>
      <c r="T1700" s="81"/>
      <c r="U1700" s="85">
        <v>0</v>
      </c>
      <c r="V1700" s="81" t="str">
        <f>IF(W1700=1,"TID_Survivor_Notice_Occur_2",IF(W1700=2,"TID_Survivor_Notice_Occur_1",""))</f>
        <v>TID_Survivor_Notice_Occur_1</v>
      </c>
      <c r="W1700" s="81">
        <v>2</v>
      </c>
      <c r="X1700" s="81"/>
      <c r="Y1700" s="81"/>
      <c r="Z1700" s="86"/>
      <c r="AA1700" s="86">
        <f>COUNTIF([3]经验升级表!$C:$C,"&lt;="&amp;SUMIFS($AB$4:AB1700,$C$4:C1700,C1700))</f>
        <v>0</v>
      </c>
      <c r="AB1700" s="86">
        <f>IFERROR(INDEX([1]怪物表!$U:$U,MATCH(G1700,[1]怪物表!$A:$A,0),1)*S1700/U1700,0)*AC1700</f>
        <v>0</v>
      </c>
      <c r="AC1700" s="86">
        <f t="shared" si="230"/>
        <v>1</v>
      </c>
      <c r="AD1700" s="86">
        <f>IFERROR(INDEX([1]怪物表!$J:$J,MATCH(G1700,[1]怪物表!$A:$A,0),1),0)*AE1700</f>
        <v>0</v>
      </c>
      <c r="AE1700" s="86">
        <f t="shared" si="231"/>
        <v>0</v>
      </c>
    </row>
    <row r="1701" spans="1:31" x14ac:dyDescent="0.45">
      <c r="A1701" s="4"/>
      <c r="B1701" s="7">
        <v>3995037</v>
      </c>
      <c r="C1701" s="6" t="s">
        <v>359</v>
      </c>
      <c r="D1701" s="4"/>
      <c r="E1701" s="7"/>
      <c r="F1701" s="4">
        <v>240</v>
      </c>
      <c r="G1701" s="4" t="str">
        <f>IF(I1701="",SUMIFS([1]怪物表!$A:$A,[1]怪物表!$B:$B,C1701,[1]怪物表!$C:$C,D1701),"")</f>
        <v/>
      </c>
      <c r="H1701" s="8" t="str">
        <f>IF(G1701="","",INDEX([1]怪物表!$C:$C,MATCH(G1701,[1]怪物表!$A:$A,0)))</f>
        <v/>
      </c>
      <c r="I1701" s="4">
        <v>399501</v>
      </c>
      <c r="J1701" s="4" t="str">
        <f>IF(I1701="","",INDEX([1]怪物阵型表!$B:$B,MATCH(I1701,[1]怪物阵型表!$A:$A,0)))</f>
        <v>直线防御阵型</v>
      </c>
      <c r="K1701" s="4"/>
      <c r="L1701" s="4"/>
      <c r="M1701" s="4"/>
      <c r="N1701" s="4"/>
      <c r="O1701" s="4" t="str">
        <f>IF(N1701="","",INDEX([2]物品表!$B:$B,MATCH(N1701,[2]物品表!$A:$A,0)))</f>
        <v/>
      </c>
      <c r="P1701" s="4"/>
      <c r="Q1701" s="7" t="s">
        <v>109</v>
      </c>
      <c r="R1701" s="7" t="s">
        <v>29</v>
      </c>
      <c r="S1701" s="9">
        <v>1</v>
      </c>
      <c r="T1701" s="4"/>
      <c r="U1701" s="9">
        <v>0</v>
      </c>
      <c r="V1701" s="4" t="str">
        <f t="shared" ref="V1701:V1726" si="232">IF(W1701=1,"TID_Survivor_Notice_Occur_2",IF(W1701=2,"TID_Survivor_Notice_Occur_1",""))</f>
        <v>TID_Survivor_Notice_Occur_2</v>
      </c>
      <c r="W1701" s="4">
        <v>1</v>
      </c>
      <c r="X1701" s="4"/>
      <c r="Y1701" s="4"/>
      <c r="Z1701" s="28"/>
      <c r="AA1701" s="77">
        <f>COUNTIF([3]经验升级表!$C:$C,"&lt;="&amp;SUMIFS($AB$4:AB1701,$C$4:C1701,C1701))</f>
        <v>0</v>
      </c>
      <c r="AB1701" s="77">
        <f>IFERROR(INDEX([1]怪物表!$U:$U,MATCH(G1701,[1]怪物表!$A:$A,0),1)*S1701/U1701,0)*AC1701</f>
        <v>0</v>
      </c>
      <c r="AC1701" s="77">
        <f t="shared" si="230"/>
        <v>1</v>
      </c>
      <c r="AD1701" s="77">
        <f>IFERROR(INDEX([1]怪物表!$J:$J,MATCH(G1701,[1]怪物表!$A:$A,0),1),0)*AE1701</f>
        <v>0</v>
      </c>
      <c r="AE1701" s="77">
        <f t="shared" si="231"/>
        <v>0</v>
      </c>
    </row>
    <row r="1702" spans="1:31" x14ac:dyDescent="0.45">
      <c r="A1702" s="4"/>
      <c r="B1702" s="7">
        <v>3995038</v>
      </c>
      <c r="C1702" s="6" t="s">
        <v>359</v>
      </c>
      <c r="D1702" s="4"/>
      <c r="E1702" s="7"/>
      <c r="F1702" s="4">
        <v>240</v>
      </c>
      <c r="G1702" s="4" t="str">
        <f>IF(I1702="",SUMIFS([1]怪物表!$A:$A,[1]怪物表!$B:$B,C1702,[1]怪物表!$C:$C,D1702),"")</f>
        <v/>
      </c>
      <c r="H1702" s="8" t="str">
        <f>IF(G1702="","",INDEX([1]怪物表!$C:$C,MATCH(G1702,[1]怪物表!$A:$A,0)))</f>
        <v/>
      </c>
      <c r="I1702" s="4">
        <v>399502</v>
      </c>
      <c r="J1702" s="4" t="str">
        <f>IF(I1702="","",INDEX([1]怪物阵型表!$B:$B,MATCH(I1702,[1]怪物阵型表!$A:$A,0)))</f>
        <v>直线防御阵型</v>
      </c>
      <c r="K1702" s="4"/>
      <c r="L1702" s="4"/>
      <c r="M1702" s="4"/>
      <c r="N1702" s="4"/>
      <c r="O1702" s="4" t="str">
        <f>IF(N1702="","",INDEX([2]物品表!$B:$B,MATCH(N1702,[2]物品表!$A:$A,0)))</f>
        <v/>
      </c>
      <c r="P1702" s="4"/>
      <c r="Q1702" s="7" t="s">
        <v>109</v>
      </c>
      <c r="R1702" s="7" t="s">
        <v>29</v>
      </c>
      <c r="S1702" s="9">
        <v>1</v>
      </c>
      <c r="T1702" s="4"/>
      <c r="U1702" s="9">
        <v>0</v>
      </c>
      <c r="V1702" s="4" t="str">
        <f t="shared" si="232"/>
        <v/>
      </c>
      <c r="W1702" s="4"/>
      <c r="X1702" s="4"/>
      <c r="Y1702" s="4"/>
      <c r="Z1702" s="28"/>
      <c r="AA1702" s="77">
        <f>COUNTIF([3]经验升级表!$C:$C,"&lt;="&amp;SUMIFS($AB$4:AB1702,$C$4:C1702,C1702))</f>
        <v>0</v>
      </c>
      <c r="AB1702" s="77">
        <f>IFERROR(INDEX([1]怪物表!$U:$U,MATCH(G1702,[1]怪物表!$A:$A,0),1)*S1702/U1702,0)*AC1702</f>
        <v>0</v>
      </c>
      <c r="AC1702" s="77">
        <f t="shared" si="230"/>
        <v>1</v>
      </c>
      <c r="AD1702" s="77">
        <f>IFERROR(INDEX([1]怪物表!$J:$J,MATCH(G1702,[1]怪物表!$A:$A,0),1),0)*AE1702</f>
        <v>0</v>
      </c>
      <c r="AE1702" s="77">
        <f t="shared" si="231"/>
        <v>0</v>
      </c>
    </row>
    <row r="1703" spans="1:31" x14ac:dyDescent="0.45">
      <c r="A1703" s="4"/>
      <c r="B1703" s="7">
        <v>3995039</v>
      </c>
      <c r="C1703" s="6" t="s">
        <v>359</v>
      </c>
      <c r="D1703" s="4"/>
      <c r="E1703" s="7"/>
      <c r="F1703" s="4">
        <v>240</v>
      </c>
      <c r="G1703" s="4"/>
      <c r="H1703" s="8"/>
      <c r="I1703" s="4"/>
      <c r="J1703" s="4" t="str">
        <f>IF(I1703="","",INDEX([1]怪物阵型表!$B:$B,MATCH(I1703,[1]怪物阵型表!$A:$A,0)))</f>
        <v/>
      </c>
      <c r="K1703" s="4">
        <v>399506</v>
      </c>
      <c r="L1703" s="25" t="str" cm="1">
        <f t="array" ref="L1703">INDEX(怪物链表!A:C,MATCH(怪物刷新表!K1703&amp;C1703,怪物链表!A:A&amp;怪物链表!C:C,),2)</f>
        <v>骤变_中级_50</v>
      </c>
      <c r="M1703" s="4" t="str" cm="1">
        <f t="array" ref="M1703">INDEX(怪物链表!A:D,MATCH(怪物刷新表!L1703&amp;K1703,怪物链表!B:B&amp;怪物链表!A:A,),4)</f>
        <v>240-270</v>
      </c>
      <c r="N1703" s="4"/>
      <c r="O1703" s="4" t="str">
        <f>IF(N1703="","",INDEX([2]物品表!$B:$B,MATCH(N1703,[2]物品表!$A:$A,0)))</f>
        <v/>
      </c>
      <c r="P1703" s="4"/>
      <c r="Q1703" s="7" t="s">
        <v>120</v>
      </c>
      <c r="R1703" s="7" t="s">
        <v>29</v>
      </c>
      <c r="S1703" s="9">
        <v>1</v>
      </c>
      <c r="T1703" s="4"/>
      <c r="U1703" s="9">
        <v>0</v>
      </c>
      <c r="V1703" s="4" t="str">
        <f t="shared" si="232"/>
        <v/>
      </c>
      <c r="W1703" s="4"/>
      <c r="X1703" s="4"/>
      <c r="Y1703" s="4"/>
      <c r="Z1703" s="28"/>
      <c r="AA1703" s="77">
        <f>COUNTIF([3]经验升级表!$C:$C,"&lt;="&amp;SUMIFS($AB$4:AB1703,$C$4:C1703,C1703))</f>
        <v>0</v>
      </c>
      <c r="AB1703" s="77">
        <f>IFERROR(INDEX([1]怪物表!$U:$U,MATCH(G1703,[1]怪物表!$A:$A,0),1)*S1703/U1703,0)*AC1703</f>
        <v>0</v>
      </c>
      <c r="AC1703" s="77">
        <f t="shared" si="230"/>
        <v>1</v>
      </c>
      <c r="AD1703" s="77">
        <f>IFERROR(INDEX([1]怪物表!$J:$J,MATCH(G1703,[1]怪物表!$A:$A,0),1),0)*AE1703</f>
        <v>0</v>
      </c>
      <c r="AE1703" s="77">
        <f t="shared" si="231"/>
        <v>0</v>
      </c>
    </row>
    <row r="1704" spans="1:31" x14ac:dyDescent="0.45">
      <c r="A1704" s="4"/>
      <c r="B1704" s="7">
        <v>3995040</v>
      </c>
      <c r="C1704" s="6" t="s">
        <v>359</v>
      </c>
      <c r="D1704" s="4"/>
      <c r="E1704" s="7"/>
      <c r="F1704" s="4">
        <v>240</v>
      </c>
      <c r="G1704" s="4"/>
      <c r="H1704" s="8"/>
      <c r="I1704" s="4"/>
      <c r="J1704" s="4" t="str">
        <f>IF(I1704="","",INDEX([1]怪物阵型表!$B:$B,MATCH(I1704,[1]怪物阵型表!$A:$A,0)))</f>
        <v/>
      </c>
      <c r="K1704" s="4">
        <v>399507</v>
      </c>
      <c r="L1704" s="25" t="str" cm="1">
        <f t="array" ref="L1704">INDEX(怪物链表!A:C,MATCH(怪物刷新表!K1704&amp;C1704,怪物链表!A:A&amp;怪物链表!C:C,),2)</f>
        <v>骤变_特殊_50</v>
      </c>
      <c r="M1704" s="4" t="str" cm="1">
        <f t="array" ref="M1704">INDEX(怪物链表!A:D,MATCH(怪物刷新表!L1704&amp;K1704,怪物链表!B:B&amp;怪物链表!A:A,),4)</f>
        <v>240-270</v>
      </c>
      <c r="N1704" s="4"/>
      <c r="O1704" s="4" t="str">
        <f>IF(N1704="","",INDEX([2]物品表!$B:$B,MATCH(N1704,[2]物品表!$A:$A,0)))</f>
        <v/>
      </c>
      <c r="P1704" s="4"/>
      <c r="Q1704" s="7" t="s">
        <v>120</v>
      </c>
      <c r="R1704" s="7" t="s">
        <v>29</v>
      </c>
      <c r="S1704" s="9">
        <v>1</v>
      </c>
      <c r="T1704" s="4"/>
      <c r="U1704" s="9">
        <v>0</v>
      </c>
      <c r="V1704" s="4" t="str">
        <f t="shared" si="232"/>
        <v/>
      </c>
      <c r="W1704" s="4"/>
      <c r="X1704" s="4"/>
      <c r="Y1704" s="4"/>
      <c r="Z1704" s="28"/>
      <c r="AA1704" s="77">
        <f>COUNTIF([3]经验升级表!$C:$C,"&lt;="&amp;SUMIFS($AB$4:AB1704,$C$4:C1704,C1704))</f>
        <v>0</v>
      </c>
      <c r="AB1704" s="77">
        <f>IFERROR(INDEX([1]怪物表!$U:$U,MATCH(G1704,[1]怪物表!$A:$A,0),1)*S1704/U1704,0)*AC1704</f>
        <v>0</v>
      </c>
      <c r="AC1704" s="77">
        <f t="shared" si="230"/>
        <v>1</v>
      </c>
      <c r="AD1704" s="77">
        <f>IFERROR(INDEX([1]怪物表!$J:$J,MATCH(G1704,[1]怪物表!$A:$A,0),1),0)*AE1704</f>
        <v>0</v>
      </c>
      <c r="AE1704" s="77">
        <f t="shared" si="231"/>
        <v>0</v>
      </c>
    </row>
    <row r="1705" spans="1:31" x14ac:dyDescent="0.45">
      <c r="A1705" s="4"/>
      <c r="B1705" s="7">
        <v>3995041</v>
      </c>
      <c r="C1705" s="6" t="s">
        <v>359</v>
      </c>
      <c r="D1705" s="4" t="s">
        <v>127</v>
      </c>
      <c r="E1705" s="7">
        <v>60</v>
      </c>
      <c r="F1705" s="4" t="s">
        <v>55</v>
      </c>
      <c r="G1705" s="4">
        <f>SUMIFS([1]怪物表!$A:$A,[1]怪物表!$B:$B,C1705,[1]怪物表!$C:$C,D1705)</f>
        <v>1399508</v>
      </c>
      <c r="H1705" s="8" t="str">
        <f>IF(G1705="","",INDEX([1]怪物表!$C:$C,MATCH(G1705,[1]怪物表!$A:$A,0)))</f>
        <v>斗兽场饲养员</v>
      </c>
      <c r="I1705" s="4"/>
      <c r="J1705" s="4" t="str">
        <f>IF(I1705="","",INDEX([1]怪物阵型表!$B:$B,MATCH(I1705,[1]怪物阵型表!$A:$A,0)))</f>
        <v/>
      </c>
      <c r="K1705" s="4"/>
      <c r="L1705" s="4"/>
      <c r="M1705" s="4"/>
      <c r="N1705" s="4"/>
      <c r="O1705" s="4" t="str">
        <f>IF(N1705="","",INDEX([2]物品表!$B:$B,MATCH(N1705,[2]物品表!$A:$A,0)))</f>
        <v/>
      </c>
      <c r="P1705" s="4"/>
      <c r="Q1705" s="7" t="s">
        <v>31</v>
      </c>
      <c r="R1705" s="7" t="s">
        <v>29</v>
      </c>
      <c r="S1705" s="9">
        <f>INDEX('#怪物刷新配置索引'!$E:$E,MATCH(E1705&amp;"-"&amp;F1705,'#怪物刷新配置索引'!$D:$D,0),1)</f>
        <v>2</v>
      </c>
      <c r="T1705" s="4"/>
      <c r="U1705" s="9">
        <f>INDEX('#怪物刷新配置索引'!$F:$F,MATCH(E1705&amp;"-"&amp;F1705,'#怪物刷新配置索引'!$D:$D,0),1)</f>
        <v>1</v>
      </c>
      <c r="V1705" s="4" t="str">
        <f t="shared" si="232"/>
        <v/>
      </c>
      <c r="W1705" s="4"/>
      <c r="X1705" s="4"/>
      <c r="Y1705" s="7"/>
      <c r="Z1705" s="28"/>
      <c r="AA1705" s="77">
        <f>COUNTIF([3]经验升级表!$C:$C,"&lt;="&amp;SUMIFS($AB$4:AB1705,$C$4:C1705,C1705))</f>
        <v>0</v>
      </c>
      <c r="AB1705" s="77">
        <f>IFERROR(INDEX([1]怪物表!$U:$U,MATCH(G1705,[1]怪物表!$A:$A,0),1)*S1705/U1705,0)*AC1705</f>
        <v>0</v>
      </c>
      <c r="AC1705" s="77">
        <f t="shared" si="230"/>
        <v>30</v>
      </c>
      <c r="AD1705" s="77">
        <f>IFERROR(INDEX([1]怪物表!$J:$J,MATCH(G1705,[1]怪物表!$A:$A,0),1),0)*AE1705</f>
        <v>60</v>
      </c>
      <c r="AE1705" s="77">
        <f t="shared" si="231"/>
        <v>60</v>
      </c>
    </row>
    <row r="1706" spans="1:31" x14ac:dyDescent="0.45">
      <c r="A1706" s="4"/>
      <c r="B1706" s="7">
        <v>3995042</v>
      </c>
      <c r="C1706" s="6" t="s">
        <v>359</v>
      </c>
      <c r="D1706" s="4" t="s">
        <v>127</v>
      </c>
      <c r="E1706" s="7">
        <v>60</v>
      </c>
      <c r="F1706" s="4" t="s">
        <v>55</v>
      </c>
      <c r="G1706" s="4">
        <f>SUMIFS([1]怪物表!$A:$A,[1]怪物表!$B:$B,C1706,[1]怪物表!$C:$C,D1706)</f>
        <v>1399508</v>
      </c>
      <c r="H1706" s="8" t="str">
        <f>IF(G1706="","",INDEX([1]怪物表!$C:$C,MATCH(G1706,[1]怪物表!$A:$A,0)))</f>
        <v>斗兽场饲养员</v>
      </c>
      <c r="I1706" s="4"/>
      <c r="J1706" s="4" t="str">
        <f>IF(I1706="","",INDEX([1]怪物阵型表!$B:$B,MATCH(I1706,[1]怪物阵型表!$A:$A,0)))</f>
        <v/>
      </c>
      <c r="K1706" s="4"/>
      <c r="L1706" s="4"/>
      <c r="M1706" s="4"/>
      <c r="N1706" s="4"/>
      <c r="O1706" s="4" t="str">
        <f>IF(N1706="","",INDEX([2]物品表!$B:$B,MATCH(N1706,[2]物品表!$A:$A,0)))</f>
        <v/>
      </c>
      <c r="P1706" s="4"/>
      <c r="Q1706" s="7" t="s">
        <v>31</v>
      </c>
      <c r="R1706" s="7" t="s">
        <v>29</v>
      </c>
      <c r="S1706" s="9">
        <f>INDEX('#怪物刷新配置索引'!$E:$E,MATCH(E1706&amp;"-"&amp;F1706,'#怪物刷新配置索引'!$D:$D,0),1)</f>
        <v>2</v>
      </c>
      <c r="T1706" s="4"/>
      <c r="U1706" s="9">
        <f>INDEX('#怪物刷新配置索引'!$F:$F,MATCH(E1706&amp;"-"&amp;F1706,'#怪物刷新配置索引'!$D:$D,0),1)</f>
        <v>1</v>
      </c>
      <c r="V1706" s="4" t="str">
        <f t="shared" si="232"/>
        <v/>
      </c>
      <c r="W1706" s="4"/>
      <c r="X1706" s="4"/>
      <c r="Y1706" s="7"/>
      <c r="Z1706" s="28"/>
      <c r="AA1706" s="77">
        <f>COUNTIF([3]经验升级表!$C:$C,"&lt;="&amp;SUMIFS($AB$4:AB1706,$C$4:C1706,C1706))</f>
        <v>0</v>
      </c>
      <c r="AB1706" s="77">
        <f>IFERROR(INDEX([1]怪物表!$U:$U,MATCH(G1706,[1]怪物表!$A:$A,0),1)*S1706/U1706,0)*AC1706</f>
        <v>0</v>
      </c>
      <c r="AC1706" s="77">
        <f t="shared" si="230"/>
        <v>30</v>
      </c>
      <c r="AD1706" s="77">
        <f>IFERROR(INDEX([1]怪物表!$J:$J,MATCH(G1706,[1]怪物表!$A:$A,0),1),0)*AE1706</f>
        <v>60</v>
      </c>
      <c r="AE1706" s="77">
        <f t="shared" si="231"/>
        <v>60</v>
      </c>
    </row>
    <row r="1707" spans="1:31" x14ac:dyDescent="0.45">
      <c r="A1707" s="4"/>
      <c r="B1707" s="7">
        <v>3995043</v>
      </c>
      <c r="C1707" s="6" t="s">
        <v>359</v>
      </c>
      <c r="D1707" s="4" t="s">
        <v>123</v>
      </c>
      <c r="E1707" s="7">
        <v>20</v>
      </c>
      <c r="F1707" s="4" t="s">
        <v>55</v>
      </c>
      <c r="G1707" s="4">
        <f>SUMIFS([1]怪物表!$A:$A,[1]怪物表!$B:$B,C1707,[1]怪物表!$C:$C,D1707)</f>
        <v>1399505</v>
      </c>
      <c r="H1707" s="8" t="str">
        <f>IF(G1707="","",INDEX([1]怪物表!$C:$C,MATCH(G1707,[1]怪物表!$A:$A,0)))</f>
        <v>弓兵1</v>
      </c>
      <c r="I1707" s="4"/>
      <c r="J1707" s="4" t="str">
        <f>IF(I1707="","",INDEX([1]怪物阵型表!$B:$B,MATCH(I1707,[1]怪物阵型表!$A:$A,0)))</f>
        <v/>
      </c>
      <c r="K1707" s="4"/>
      <c r="L1707" s="4"/>
      <c r="M1707" s="4"/>
      <c r="N1707" s="4"/>
      <c r="O1707" s="4" t="str">
        <f>IF(N1707="","",INDEX([2]物品表!$B:$B,MATCH(N1707,[2]物品表!$A:$A,0)))</f>
        <v/>
      </c>
      <c r="P1707" s="4"/>
      <c r="Q1707" s="7" t="s">
        <v>31</v>
      </c>
      <c r="R1707" s="7" t="s">
        <v>29</v>
      </c>
      <c r="S1707" s="9">
        <f>INDEX('#怪物刷新配置索引'!$E:$E,MATCH(E1707&amp;"-"&amp;F1707,'#怪物刷新配置索引'!$D:$D,0),1)</f>
        <v>2</v>
      </c>
      <c r="T1707" s="4"/>
      <c r="U1707" s="9">
        <f>INDEX('#怪物刷新配置索引'!$F:$F,MATCH(E1707&amp;"-"&amp;F1707,'#怪物刷新配置索引'!$D:$D,0),1)</f>
        <v>3</v>
      </c>
      <c r="V1707" s="4" t="str">
        <f t="shared" si="232"/>
        <v/>
      </c>
      <c r="W1707" s="4"/>
      <c r="X1707" s="7"/>
      <c r="Y1707" s="7"/>
      <c r="Z1707" s="28"/>
      <c r="AA1707" s="77">
        <f>COUNTIF([3]经验升级表!$C:$C,"&lt;="&amp;SUMIFS($AB$4:AB1707,$C$4:C1707,C1707))</f>
        <v>0</v>
      </c>
      <c r="AB1707" s="77">
        <f>IFERROR(INDEX([1]怪物表!$U:$U,MATCH(G1707,[1]怪物表!$A:$A,0),1)*S1707/U1707,0)*AC1707</f>
        <v>0</v>
      </c>
      <c r="AC1707" s="77">
        <f t="shared" si="230"/>
        <v>30</v>
      </c>
      <c r="AD1707" s="77">
        <f>IFERROR(INDEX([1]怪物表!$J:$J,MATCH(G1707,[1]怪物表!$A:$A,0),1),0)*AE1707</f>
        <v>20</v>
      </c>
      <c r="AE1707" s="77">
        <f t="shared" si="231"/>
        <v>20</v>
      </c>
    </row>
    <row r="1708" spans="1:31" x14ac:dyDescent="0.45">
      <c r="A1708" s="4"/>
      <c r="B1708" s="7">
        <v>3995044</v>
      </c>
      <c r="C1708" s="6" t="s">
        <v>359</v>
      </c>
      <c r="D1708" s="4"/>
      <c r="E1708" s="7"/>
      <c r="F1708" s="4">
        <v>270</v>
      </c>
      <c r="G1708" s="4"/>
      <c r="H1708" s="8"/>
      <c r="I1708" s="4"/>
      <c r="J1708" s="4" t="str">
        <f>IF(I1708="","",INDEX([1]怪物阵型表!$B:$B,MATCH(I1708,[1]怪物阵型表!$A:$A,0)))</f>
        <v/>
      </c>
      <c r="K1708" s="4">
        <v>399508</v>
      </c>
      <c r="L1708" s="25" t="str" cm="1">
        <f t="array" ref="L1708">INDEX(怪物链表!A:C,MATCH(怪物刷新表!K1708&amp;C1708,怪物链表!A:A&amp;怪物链表!C:C,),2)</f>
        <v>骤变_高级_50</v>
      </c>
      <c r="M1708" s="4" t="str" cm="1">
        <f t="array" ref="M1708">INDEX(怪物链表!A:D,MATCH(怪物刷新表!L1708&amp;K1708,怪物链表!B:B&amp;怪物链表!A:A,),4)</f>
        <v>270-300</v>
      </c>
      <c r="N1708" s="4"/>
      <c r="O1708" s="4" t="str">
        <f>IF(N1708="","",INDEX([2]物品表!$B:$B,MATCH(N1708,[2]物品表!$A:$A,0)))</f>
        <v/>
      </c>
      <c r="P1708" s="4"/>
      <c r="Q1708" s="7" t="s">
        <v>120</v>
      </c>
      <c r="R1708" s="7" t="s">
        <v>29</v>
      </c>
      <c r="S1708" s="9">
        <v>1</v>
      </c>
      <c r="T1708" s="4"/>
      <c r="U1708" s="9">
        <v>0</v>
      </c>
      <c r="V1708" s="4" t="str">
        <f t="shared" si="232"/>
        <v/>
      </c>
      <c r="W1708" s="4"/>
      <c r="X1708" s="4"/>
      <c r="Y1708" s="4"/>
      <c r="Z1708" s="28"/>
      <c r="AA1708" s="77">
        <f>COUNTIF([3]经验升级表!$C:$C,"&lt;="&amp;SUMIFS($AB$4:AB1708,$C$4:C1708,C1708))</f>
        <v>0</v>
      </c>
      <c r="AB1708" s="77">
        <f>IFERROR(INDEX([1]怪物表!$U:$U,MATCH(G1708,[1]怪物表!$A:$A,0),1)*S1708/U1708,0)*AC1708</f>
        <v>0</v>
      </c>
      <c r="AC1708" s="77">
        <f t="shared" si="230"/>
        <v>1</v>
      </c>
      <c r="AD1708" s="77">
        <f>IFERROR(INDEX([1]怪物表!$J:$J,MATCH(G1708,[1]怪物表!$A:$A,0),1),0)*AE1708</f>
        <v>0</v>
      </c>
      <c r="AE1708" s="77">
        <f t="shared" si="231"/>
        <v>0</v>
      </c>
    </row>
    <row r="1709" spans="1:31" x14ac:dyDescent="0.45">
      <c r="A1709" s="4"/>
      <c r="B1709" s="7">
        <v>3995045</v>
      </c>
      <c r="C1709" s="6" t="s">
        <v>359</v>
      </c>
      <c r="D1709" s="4"/>
      <c r="E1709" s="7"/>
      <c r="F1709" s="4">
        <v>270</v>
      </c>
      <c r="G1709" s="4"/>
      <c r="H1709" s="8"/>
      <c r="I1709" s="4"/>
      <c r="J1709" s="4" t="str">
        <f>IF(I1709="","",INDEX([1]怪物阵型表!$B:$B,MATCH(I1709,[1]怪物阵型表!$A:$A,0)))</f>
        <v/>
      </c>
      <c r="K1709" s="4">
        <v>399509</v>
      </c>
      <c r="L1709" s="25" t="str" cm="1">
        <f t="array" ref="L1709">INDEX(怪物链表!A:C,MATCH(怪物刷新表!K1709&amp;C1709,怪物链表!A:A&amp;怪物链表!C:C,),2)</f>
        <v>骤变_特殊_75</v>
      </c>
      <c r="M1709" s="4" t="str" cm="1">
        <f t="array" ref="M1709">INDEX(怪物链表!A:D,MATCH(怪物刷新表!L1709&amp;K1709,怪物链表!B:B&amp;怪物链表!A:A,),4)</f>
        <v>270-300</v>
      </c>
      <c r="N1709" s="4"/>
      <c r="O1709" s="4" t="str">
        <f>IF(N1709="","",INDEX([2]物品表!$B:$B,MATCH(N1709,[2]物品表!$A:$A,0)))</f>
        <v/>
      </c>
      <c r="P1709" s="4"/>
      <c r="Q1709" s="7" t="s">
        <v>120</v>
      </c>
      <c r="R1709" s="7" t="s">
        <v>29</v>
      </c>
      <c r="S1709" s="9">
        <v>1</v>
      </c>
      <c r="T1709" s="4"/>
      <c r="U1709" s="9">
        <v>0</v>
      </c>
      <c r="V1709" s="4" t="str">
        <f t="shared" si="232"/>
        <v/>
      </c>
      <c r="W1709" s="4"/>
      <c r="X1709" s="4"/>
      <c r="Y1709" s="4"/>
      <c r="Z1709" s="28"/>
      <c r="AA1709" s="77">
        <f>COUNTIF([3]经验升级表!$C:$C,"&lt;="&amp;SUMIFS($AB$4:AB1709,$C$4:C1709,C1709))</f>
        <v>0</v>
      </c>
      <c r="AB1709" s="77">
        <f>IFERROR(INDEX([1]怪物表!$U:$U,MATCH(G1709,[1]怪物表!$A:$A,0),1)*S1709/U1709,0)*AC1709</f>
        <v>0</v>
      </c>
      <c r="AC1709" s="77">
        <f t="shared" si="230"/>
        <v>1</v>
      </c>
      <c r="AD1709" s="77">
        <f>IFERROR(INDEX([1]怪物表!$J:$J,MATCH(G1709,[1]怪物表!$A:$A,0),1),0)*AE1709</f>
        <v>0</v>
      </c>
      <c r="AE1709" s="77">
        <f t="shared" si="231"/>
        <v>0</v>
      </c>
    </row>
    <row r="1710" spans="1:31" x14ac:dyDescent="0.45">
      <c r="A1710" s="4"/>
      <c r="B1710" s="7">
        <v>3995046</v>
      </c>
      <c r="C1710" s="6" t="s">
        <v>359</v>
      </c>
      <c r="D1710" s="4" t="s">
        <v>127</v>
      </c>
      <c r="E1710" s="7">
        <v>60</v>
      </c>
      <c r="F1710" s="4" t="s">
        <v>49</v>
      </c>
      <c r="G1710" s="4">
        <f>SUMIFS([1]怪物表!$A:$A,[1]怪物表!$B:$B,C1710,[1]怪物表!$C:$C,D1710)</f>
        <v>1399508</v>
      </c>
      <c r="H1710" s="8" t="str">
        <f>IF(G1710="","",INDEX([1]怪物表!$C:$C,MATCH(G1710,[1]怪物表!$A:$A,0)))</f>
        <v>斗兽场饲养员</v>
      </c>
      <c r="I1710" s="4"/>
      <c r="J1710" s="4" t="str">
        <f>IF(I1710="","",INDEX([1]怪物阵型表!$B:$B,MATCH(I1710,[1]怪物阵型表!$A:$A,0)))</f>
        <v/>
      </c>
      <c r="K1710" s="4"/>
      <c r="L1710" s="4"/>
      <c r="M1710" s="4"/>
      <c r="N1710" s="4"/>
      <c r="O1710" s="4" t="str">
        <f>IF(N1710="","",INDEX([2]物品表!$B:$B,MATCH(N1710,[2]物品表!$A:$A,0)))</f>
        <v/>
      </c>
      <c r="P1710" s="4"/>
      <c r="Q1710" s="7" t="s">
        <v>31</v>
      </c>
      <c r="R1710" s="7" t="s">
        <v>29</v>
      </c>
      <c r="S1710" s="9">
        <f>INDEX('#怪物刷新配置索引'!$E:$E,MATCH(E1710&amp;"-"&amp;F1710,'#怪物刷新配置索引'!$D:$D,0),1)</f>
        <v>4</v>
      </c>
      <c r="T1710" s="4"/>
      <c r="U1710" s="9">
        <f>INDEX('#怪物刷新配置索引'!$F:$F,MATCH(E1710&amp;"-"&amp;F1710,'#怪物刷新配置索引'!$D:$D,0),1)</f>
        <v>2</v>
      </c>
      <c r="V1710" s="4" t="str">
        <f t="shared" si="232"/>
        <v/>
      </c>
      <c r="W1710" s="4"/>
      <c r="X1710" s="4"/>
      <c r="Y1710" s="7"/>
      <c r="Z1710" s="28"/>
      <c r="AA1710" s="77">
        <f>COUNTIF([3]经验升级表!$C:$C,"&lt;="&amp;SUMIFS($AB$4:AB1710,$C$4:C1710,C1710))</f>
        <v>0</v>
      </c>
      <c r="AB1710" s="77">
        <f>IFERROR(INDEX([1]怪物表!$U:$U,MATCH(G1710,[1]怪物表!$A:$A,0),1)*S1710/U1710,0)*AC1710</f>
        <v>0</v>
      </c>
      <c r="AC1710" s="77">
        <f t="shared" si="230"/>
        <v>30</v>
      </c>
      <c r="AD1710" s="77">
        <f>IFERROR(INDEX([1]怪物表!$J:$J,MATCH(G1710,[1]怪物表!$A:$A,0),1),0)*AE1710</f>
        <v>60</v>
      </c>
      <c r="AE1710" s="77">
        <f t="shared" si="231"/>
        <v>60</v>
      </c>
    </row>
    <row r="1711" spans="1:31" x14ac:dyDescent="0.45">
      <c r="A1711" s="4"/>
      <c r="B1711" s="7">
        <v>3995047</v>
      </c>
      <c r="C1711" s="6" t="s">
        <v>359</v>
      </c>
      <c r="D1711" s="4" t="s">
        <v>127</v>
      </c>
      <c r="E1711" s="7">
        <v>90</v>
      </c>
      <c r="F1711" s="4" t="s">
        <v>49</v>
      </c>
      <c r="G1711" s="4">
        <f>SUMIFS([1]怪物表!$A:$A,[1]怪物表!$B:$B,C1711,[1]怪物表!$C:$C,D1711)</f>
        <v>1399508</v>
      </c>
      <c r="H1711" s="8" t="str">
        <f>IF(G1711="","",INDEX([1]怪物表!$C:$C,MATCH(G1711,[1]怪物表!$A:$A,0)))</f>
        <v>斗兽场饲养员</v>
      </c>
      <c r="I1711" s="4"/>
      <c r="J1711" s="4" t="str">
        <f>IF(I1711="","",INDEX([1]怪物阵型表!$B:$B,MATCH(I1711,[1]怪物阵型表!$A:$A,0)))</f>
        <v/>
      </c>
      <c r="K1711" s="4"/>
      <c r="L1711" s="4"/>
      <c r="M1711" s="4"/>
      <c r="N1711" s="4"/>
      <c r="O1711" s="4" t="str">
        <f>IF(N1711="","",INDEX([2]物品表!$B:$B,MATCH(N1711,[2]物品表!$A:$A,0)))</f>
        <v/>
      </c>
      <c r="P1711" s="4"/>
      <c r="Q1711" s="7" t="s">
        <v>31</v>
      </c>
      <c r="R1711" s="7" t="s">
        <v>29</v>
      </c>
      <c r="S1711" s="9">
        <f>INDEX('#怪物刷新配置索引'!$E:$E,MATCH(E1711&amp;"-"&amp;F1711,'#怪物刷新配置索引'!$D:$D,0),1)</f>
        <v>3</v>
      </c>
      <c r="T1711" s="4"/>
      <c r="U1711" s="9">
        <f>INDEX('#怪物刷新配置索引'!$F:$F,MATCH(E1711&amp;"-"&amp;F1711,'#怪物刷新配置索引'!$D:$D,0),1)</f>
        <v>1</v>
      </c>
      <c r="V1711" s="4" t="str">
        <f t="shared" si="232"/>
        <v/>
      </c>
      <c r="W1711" s="4"/>
      <c r="X1711" s="4"/>
      <c r="Y1711" s="4"/>
      <c r="Z1711" s="28"/>
      <c r="AA1711" s="77">
        <f>COUNTIF([3]经验升级表!$C:$C,"&lt;="&amp;SUMIFS($AB$4:AB1711,$C$4:C1711,C1711))</f>
        <v>0</v>
      </c>
      <c r="AB1711" s="77">
        <f>IFERROR(INDEX([1]怪物表!$U:$U,MATCH(G1711,[1]怪物表!$A:$A,0),1)*S1711/U1711,0)*AC1711</f>
        <v>0</v>
      </c>
      <c r="AC1711" s="77">
        <f t="shared" si="230"/>
        <v>30</v>
      </c>
      <c r="AD1711" s="77">
        <f>IFERROR(INDEX([1]怪物表!$J:$J,MATCH(G1711,[1]怪物表!$A:$A,0),1),0)*AE1711</f>
        <v>90</v>
      </c>
      <c r="AE1711" s="77">
        <f t="shared" si="231"/>
        <v>90</v>
      </c>
    </row>
    <row r="1712" spans="1:31" x14ac:dyDescent="0.45">
      <c r="A1712" s="4"/>
      <c r="B1712" s="7">
        <v>3995048</v>
      </c>
      <c r="C1712" s="6" t="s">
        <v>359</v>
      </c>
      <c r="D1712" s="4" t="s">
        <v>127</v>
      </c>
      <c r="E1712" s="7">
        <v>90</v>
      </c>
      <c r="F1712" s="4" t="s">
        <v>49</v>
      </c>
      <c r="G1712" s="4">
        <f>SUMIFS([1]怪物表!$A:$A,[1]怪物表!$B:$B,C1712,[1]怪物表!$C:$C,D1712)</f>
        <v>1399508</v>
      </c>
      <c r="H1712" s="8" t="str">
        <f>IF(G1712="","",INDEX([1]怪物表!$C:$C,MATCH(G1712,[1]怪物表!$A:$A,0)))</f>
        <v>斗兽场饲养员</v>
      </c>
      <c r="I1712" s="4"/>
      <c r="J1712" s="4" t="str">
        <f>IF(I1712="","",INDEX([1]怪物阵型表!$B:$B,MATCH(I1712,[1]怪物阵型表!$A:$A,0)))</f>
        <v/>
      </c>
      <c r="K1712" s="4"/>
      <c r="L1712" s="4"/>
      <c r="M1712" s="4"/>
      <c r="N1712" s="4"/>
      <c r="O1712" s="4" t="str">
        <f>IF(N1712="","",INDEX([2]物品表!$B:$B,MATCH(N1712,[2]物品表!$A:$A,0)))</f>
        <v/>
      </c>
      <c r="P1712" s="4"/>
      <c r="Q1712" s="7" t="s">
        <v>31</v>
      </c>
      <c r="R1712" s="7" t="s">
        <v>29</v>
      </c>
      <c r="S1712" s="9">
        <f>INDEX('#怪物刷新配置索引'!$E:$E,MATCH(E1712&amp;"-"&amp;F1712,'#怪物刷新配置索引'!$D:$D,0),1)</f>
        <v>3</v>
      </c>
      <c r="T1712" s="4"/>
      <c r="U1712" s="9">
        <f>INDEX('#怪物刷新配置索引'!$F:$F,MATCH(E1712&amp;"-"&amp;F1712,'#怪物刷新配置索引'!$D:$D,0),1)</f>
        <v>1</v>
      </c>
      <c r="V1712" s="4" t="str">
        <f t="shared" si="232"/>
        <v/>
      </c>
      <c r="W1712" s="4"/>
      <c r="X1712" s="4"/>
      <c r="Y1712" s="4"/>
      <c r="Z1712" s="28"/>
      <c r="AA1712" s="77">
        <f>COUNTIF([3]经验升级表!$C:$C,"&lt;="&amp;SUMIFS($AB$4:AB1712,$C$4:C1712,C1712))</f>
        <v>0</v>
      </c>
      <c r="AB1712" s="77">
        <f>IFERROR(INDEX([1]怪物表!$U:$U,MATCH(G1712,[1]怪物表!$A:$A,0),1)*S1712/U1712,0)*AC1712</f>
        <v>0</v>
      </c>
      <c r="AC1712" s="77">
        <f t="shared" si="230"/>
        <v>30</v>
      </c>
      <c r="AD1712" s="77">
        <f>IFERROR(INDEX([1]怪物表!$J:$J,MATCH(G1712,[1]怪物表!$A:$A,0),1),0)*AE1712</f>
        <v>90</v>
      </c>
      <c r="AE1712" s="77">
        <f t="shared" si="231"/>
        <v>90</v>
      </c>
    </row>
    <row r="1713" spans="1:31" x14ac:dyDescent="0.45">
      <c r="A1713" s="4"/>
      <c r="B1713" s="7">
        <v>3995049</v>
      </c>
      <c r="C1713" s="6" t="s">
        <v>359</v>
      </c>
      <c r="D1713" s="4" t="s">
        <v>122</v>
      </c>
      <c r="E1713" s="4">
        <v>30</v>
      </c>
      <c r="F1713" s="4" t="s">
        <v>337</v>
      </c>
      <c r="G1713" s="4">
        <f>IF(I1713="",SUMIFS([1]怪物表!$A:$A,[1]怪物表!$B:$B,C1713,[1]怪物表!$C:$C,D1713),"")</f>
        <v>1399502</v>
      </c>
      <c r="H1713" s="8" t="str">
        <f>IF(G1713="","",INDEX([1]怪物表!$C:$C,MATCH(G1713,[1]怪物表!$A:$A,0)))</f>
        <v>小狼</v>
      </c>
      <c r="I1713" s="4"/>
      <c r="J1713" s="4" t="str">
        <f>IF(I1713="","",INDEX([1]怪物阵型表!$B:$B,MATCH(I1713,[1]怪物阵型表!$A:$A,0)))</f>
        <v/>
      </c>
      <c r="K1713" s="4"/>
      <c r="L1713" s="4"/>
      <c r="M1713" s="4"/>
      <c r="N1713" s="4"/>
      <c r="O1713" s="4" t="str">
        <f>IF(N1713="","",INDEX([2]物品表!$B:$B,MATCH(N1713,[2]物品表!$A:$A,0)))</f>
        <v/>
      </c>
      <c r="P1713" s="4"/>
      <c r="Q1713" s="7" t="s">
        <v>31</v>
      </c>
      <c r="R1713" s="7" t="s">
        <v>29</v>
      </c>
      <c r="S1713" s="9">
        <f>INDEX('#怪物刷新配置索引'!$E:$E,MATCH(E1713&amp;"-"&amp;F1713,'#怪物刷新配置索引'!$D:$D,0),1)</f>
        <v>4</v>
      </c>
      <c r="T1713" s="4"/>
      <c r="U1713" s="9">
        <f>INDEX('#怪物刷新配置索引'!$F:$F,MATCH(E1713&amp;"-"&amp;F1713,'#怪物刷新配置索引'!$D:$D,0),1)</f>
        <v>4</v>
      </c>
      <c r="V1713" s="4" t="str">
        <f t="shared" si="232"/>
        <v/>
      </c>
      <c r="W1713" s="4"/>
      <c r="X1713" s="4"/>
      <c r="Y1713" s="4"/>
      <c r="Z1713" s="28"/>
      <c r="AA1713" s="77">
        <f>COUNTIF([3]经验升级表!$C:$C,"&lt;="&amp;SUMIFS($AB$4:AB1713,$C$4:C1713,C1713))</f>
        <v>0</v>
      </c>
      <c r="AB1713" s="77">
        <f>IFERROR(INDEX([1]怪物表!$U:$U,MATCH(G1713,[1]怪物表!$A:$A,0),1)*S1713/U1713,0)*AC1713</f>
        <v>0</v>
      </c>
      <c r="AC1713" s="77">
        <f t="shared" si="230"/>
        <v>30</v>
      </c>
      <c r="AD1713" s="77">
        <f>IFERROR(INDEX([1]怪物表!$J:$J,MATCH(G1713,[1]怪物表!$A:$A,0),1),0)*AE1713</f>
        <v>30</v>
      </c>
      <c r="AE1713" s="77">
        <f t="shared" si="231"/>
        <v>30</v>
      </c>
    </row>
    <row r="1714" spans="1:31" x14ac:dyDescent="0.45">
      <c r="A1714" s="4"/>
      <c r="B1714" s="7">
        <v>3995050</v>
      </c>
      <c r="C1714" s="6" t="s">
        <v>359</v>
      </c>
      <c r="D1714" s="4" t="s">
        <v>122</v>
      </c>
      <c r="E1714" s="4">
        <v>30</v>
      </c>
      <c r="F1714" s="4" t="s">
        <v>191</v>
      </c>
      <c r="G1714" s="4">
        <f>IF(I1714="",SUMIFS([1]怪物表!$A:$A,[1]怪物表!$B:$B,C1714,[1]怪物表!$C:$C,D1714),"")</f>
        <v>1399502</v>
      </c>
      <c r="H1714" s="8" t="str">
        <f>IF(G1714="","",INDEX([1]怪物表!$C:$C,MATCH(G1714,[1]怪物表!$A:$A,0)))</f>
        <v>小狼</v>
      </c>
      <c r="I1714" s="4"/>
      <c r="J1714" s="4" t="str">
        <f>IF(I1714="","",INDEX([1]怪物阵型表!$B:$B,MATCH(I1714,[1]怪物阵型表!$A:$A,0)))</f>
        <v/>
      </c>
      <c r="K1714" s="4"/>
      <c r="L1714" s="4"/>
      <c r="M1714" s="4"/>
      <c r="N1714" s="4"/>
      <c r="O1714" s="4" t="str">
        <f>IF(N1714="","",INDEX([2]物品表!$B:$B,MATCH(N1714,[2]物品表!$A:$A,0)))</f>
        <v/>
      </c>
      <c r="P1714" s="4"/>
      <c r="Q1714" s="7" t="s">
        <v>31</v>
      </c>
      <c r="R1714" s="7" t="s">
        <v>29</v>
      </c>
      <c r="S1714" s="9">
        <f>INDEX('#怪物刷新配置索引'!$E:$E,MATCH(E1714&amp;"-"&amp;F1714,'#怪物刷新配置索引'!$D:$D,0),1)</f>
        <v>4</v>
      </c>
      <c r="T1714" s="4"/>
      <c r="U1714" s="9">
        <f>INDEX('#怪物刷新配置索引'!$F:$F,MATCH(E1714&amp;"-"&amp;F1714,'#怪物刷新配置索引'!$D:$D,0),1)</f>
        <v>4</v>
      </c>
      <c r="V1714" s="4" t="str">
        <f t="shared" si="232"/>
        <v/>
      </c>
      <c r="W1714" s="4"/>
      <c r="X1714" s="4"/>
      <c r="Y1714" s="4"/>
      <c r="Z1714" s="28"/>
      <c r="AA1714" s="77">
        <f>COUNTIF([3]经验升级表!$C:$C,"&lt;="&amp;SUMIFS($AB$4:AB1714,$C$4:C1714,C1714))</f>
        <v>0</v>
      </c>
      <c r="AB1714" s="77">
        <f>IFERROR(INDEX([1]怪物表!$U:$U,MATCH(G1714,[1]怪物表!$A:$A,0),1)*S1714/U1714,0)*AC1714</f>
        <v>0</v>
      </c>
      <c r="AC1714" s="77">
        <f t="shared" si="230"/>
        <v>30</v>
      </c>
      <c r="AD1714" s="77">
        <f>IFERROR(INDEX([1]怪物表!$J:$J,MATCH(G1714,[1]怪物表!$A:$A,0),1),0)*AE1714</f>
        <v>30</v>
      </c>
      <c r="AE1714" s="77">
        <f t="shared" si="231"/>
        <v>30</v>
      </c>
    </row>
    <row r="1715" spans="1:31" x14ac:dyDescent="0.45">
      <c r="A1715" s="4"/>
      <c r="B1715" s="7">
        <v>3995051</v>
      </c>
      <c r="C1715" s="6" t="s">
        <v>359</v>
      </c>
      <c r="D1715" s="4" t="s">
        <v>137</v>
      </c>
      <c r="E1715" s="4">
        <v>20</v>
      </c>
      <c r="F1715" s="4" t="s">
        <v>191</v>
      </c>
      <c r="G1715" s="4">
        <f>IF(I1715="",SUMIFS([1]怪物表!$A:$A,[1]怪物表!$B:$B,C1715,[1]怪物表!$C:$C,D1715),"")</f>
        <v>1399507</v>
      </c>
      <c r="H1715" s="8" t="str">
        <f>IF(G1715="","",INDEX([1]怪物表!$C:$C,MATCH(G1715,[1]怪物表!$A:$A,0)))</f>
        <v>鳄鱼</v>
      </c>
      <c r="I1715" s="4"/>
      <c r="J1715" s="4" t="str">
        <f>IF(I1715="","",INDEX([1]怪物阵型表!$B:$B,MATCH(I1715,[1]怪物阵型表!$A:$A,0)))</f>
        <v/>
      </c>
      <c r="K1715" s="4"/>
      <c r="L1715" s="4"/>
      <c r="M1715" s="4"/>
      <c r="N1715" s="4"/>
      <c r="O1715" s="4" t="str">
        <f>IF(N1715="","",INDEX([2]物品表!$B:$B,MATCH(N1715,[2]物品表!$A:$A,0)))</f>
        <v/>
      </c>
      <c r="P1715" s="4"/>
      <c r="Q1715" s="7" t="s">
        <v>31</v>
      </c>
      <c r="R1715" s="7" t="s">
        <v>29</v>
      </c>
      <c r="S1715" s="9">
        <f>INDEX('#怪物刷新配置索引'!$E:$E,MATCH(E1715&amp;"-"&amp;F1715,'#怪物刷新配置索引'!$D:$D,0),1)</f>
        <v>4</v>
      </c>
      <c r="T1715" s="4"/>
      <c r="U1715" s="9">
        <f>INDEX('#怪物刷新配置索引'!$F:$F,MATCH(E1715&amp;"-"&amp;F1715,'#怪物刷新配置索引'!$D:$D,0),1)</f>
        <v>6</v>
      </c>
      <c r="V1715" s="4" t="str">
        <f t="shared" si="232"/>
        <v/>
      </c>
      <c r="W1715" s="4"/>
      <c r="X1715" s="4"/>
      <c r="Y1715" s="4"/>
      <c r="Z1715" s="28"/>
      <c r="AA1715" s="77">
        <f>COUNTIF([3]经验升级表!$C:$C,"&lt;="&amp;SUMIFS($AB$4:AB1715,$C$4:C1715,C1715))</f>
        <v>0</v>
      </c>
      <c r="AB1715" s="77">
        <f>IFERROR(INDEX([1]怪物表!$U:$U,MATCH(G1715,[1]怪物表!$A:$A,0),1)*S1715/U1715,0)*AC1715</f>
        <v>0</v>
      </c>
      <c r="AC1715" s="77">
        <f t="shared" si="230"/>
        <v>30</v>
      </c>
      <c r="AD1715" s="77">
        <f>IFERROR(INDEX([1]怪物表!$J:$J,MATCH(G1715,[1]怪物表!$A:$A,0),1),0)*AE1715</f>
        <v>20</v>
      </c>
      <c r="AE1715" s="77">
        <f t="shared" si="231"/>
        <v>20</v>
      </c>
    </row>
    <row r="1716" spans="1:31" x14ac:dyDescent="0.45">
      <c r="A1716" s="4"/>
      <c r="B1716" s="7">
        <v>3995052</v>
      </c>
      <c r="C1716" s="6" t="s">
        <v>359</v>
      </c>
      <c r="D1716" s="4"/>
      <c r="E1716" s="7"/>
      <c r="F1716" s="4">
        <v>360</v>
      </c>
      <c r="G1716" s="4" t="str">
        <f>IF(I1716="",SUMIFS([1]怪物表!$A:$A,[1]怪物表!$B:$B,C1716,[1]怪物表!$C:$C,D1716),"")</f>
        <v/>
      </c>
      <c r="H1716" s="8" t="str">
        <f>IF(G1716="","",INDEX([1]怪物表!$C:$C,MATCH(G1716,[1]怪物表!$A:$A,0)))</f>
        <v/>
      </c>
      <c r="I1716" s="4">
        <v>399503</v>
      </c>
      <c r="J1716" s="4" t="str">
        <f>IF(I1716="","",INDEX([1]怪物阵型表!$B:$B,MATCH(I1716,[1]怪物阵型表!$A:$A,0)))</f>
        <v>直线防御阵型</v>
      </c>
      <c r="K1716" s="4"/>
      <c r="L1716" s="4"/>
      <c r="M1716" s="4"/>
      <c r="N1716" s="4"/>
      <c r="O1716" s="4" t="str">
        <f>IF(N1716="","",INDEX([2]物品表!$B:$B,MATCH(N1716,[2]物品表!$A:$A,0)))</f>
        <v/>
      </c>
      <c r="P1716" s="4"/>
      <c r="Q1716" s="7" t="s">
        <v>109</v>
      </c>
      <c r="R1716" s="7" t="s">
        <v>29</v>
      </c>
      <c r="S1716" s="9">
        <v>1</v>
      </c>
      <c r="T1716" s="4"/>
      <c r="U1716" s="9">
        <v>0</v>
      </c>
      <c r="V1716" s="4" t="str">
        <f t="shared" si="232"/>
        <v>TID_Survivor_Notice_Occur_2</v>
      </c>
      <c r="W1716" s="4">
        <v>1</v>
      </c>
      <c r="X1716" s="4"/>
      <c r="Y1716" s="4"/>
      <c r="Z1716" s="28"/>
      <c r="AA1716" s="77">
        <f>COUNTIF([3]经验升级表!$C:$C,"&lt;="&amp;SUMIFS($AB$4:AB1716,$C$4:C1716,C1716))</f>
        <v>0</v>
      </c>
      <c r="AB1716" s="77">
        <f>IFERROR(INDEX([1]怪物表!$U:$U,MATCH(G1716,[1]怪物表!$A:$A,0),1)*S1716/U1716,0)*AC1716</f>
        <v>0</v>
      </c>
      <c r="AC1716" s="77">
        <f t="shared" si="230"/>
        <v>1</v>
      </c>
      <c r="AD1716" s="77">
        <f>IFERROR(INDEX([1]怪物表!$J:$J,MATCH(G1716,[1]怪物表!$A:$A,0),1),0)*AE1716</f>
        <v>0</v>
      </c>
      <c r="AE1716" s="77">
        <f t="shared" si="231"/>
        <v>0</v>
      </c>
    </row>
    <row r="1717" spans="1:31" x14ac:dyDescent="0.45">
      <c r="A1717" s="4"/>
      <c r="B1717" s="7">
        <v>3995053</v>
      </c>
      <c r="C1717" s="6" t="s">
        <v>359</v>
      </c>
      <c r="D1717" s="4"/>
      <c r="E1717" s="7"/>
      <c r="F1717" s="4">
        <v>360</v>
      </c>
      <c r="G1717" s="4" t="str">
        <f>IF(I1717="",SUMIFS([1]怪物表!$A:$A,[1]怪物表!$B:$B,C1717,[1]怪物表!$C:$C,D1717),"")</f>
        <v/>
      </c>
      <c r="H1717" s="8" t="str">
        <f>IF(G1717="","",INDEX([1]怪物表!$C:$C,MATCH(G1717,[1]怪物表!$A:$A,0)))</f>
        <v/>
      </c>
      <c r="I1717" s="4">
        <v>399504</v>
      </c>
      <c r="J1717" s="4" t="str">
        <f>IF(I1717="","",INDEX([1]怪物阵型表!$B:$B,MATCH(I1717,[1]怪物阵型表!$A:$A,0)))</f>
        <v>直线防御阵型</v>
      </c>
      <c r="K1717" s="4"/>
      <c r="L1717" s="4"/>
      <c r="M1717" s="4"/>
      <c r="N1717" s="4"/>
      <c r="O1717" s="4" t="str">
        <f>IF(N1717="","",INDEX([2]物品表!$B:$B,MATCH(N1717,[2]物品表!$A:$A,0)))</f>
        <v/>
      </c>
      <c r="P1717" s="4"/>
      <c r="Q1717" s="7" t="s">
        <v>109</v>
      </c>
      <c r="R1717" s="7" t="s">
        <v>29</v>
      </c>
      <c r="S1717" s="9">
        <v>1</v>
      </c>
      <c r="T1717" s="4"/>
      <c r="U1717" s="9">
        <v>0</v>
      </c>
      <c r="V1717" s="4" t="str">
        <f t="shared" si="232"/>
        <v/>
      </c>
      <c r="W1717" s="4"/>
      <c r="X1717" s="4"/>
      <c r="Y1717" s="4"/>
      <c r="Z1717" s="28"/>
      <c r="AA1717" s="77">
        <f>COUNTIF([3]经验升级表!$C:$C,"&lt;="&amp;SUMIFS($AB$4:AB1717,$C$4:C1717,C1717))</f>
        <v>0</v>
      </c>
      <c r="AB1717" s="77">
        <f>IFERROR(INDEX([1]怪物表!$U:$U,MATCH(G1717,[1]怪物表!$A:$A,0),1)*S1717/U1717,0)*AC1717</f>
        <v>0</v>
      </c>
      <c r="AC1717" s="77">
        <f t="shared" si="230"/>
        <v>1</v>
      </c>
      <c r="AD1717" s="77">
        <f>IFERROR(INDEX([1]怪物表!$J:$J,MATCH(G1717,[1]怪物表!$A:$A,0),1),0)*AE1717</f>
        <v>0</v>
      </c>
      <c r="AE1717" s="77">
        <f t="shared" si="231"/>
        <v>0</v>
      </c>
    </row>
    <row r="1718" spans="1:31" x14ac:dyDescent="0.45">
      <c r="A1718" s="4"/>
      <c r="B1718" s="7">
        <v>3995054</v>
      </c>
      <c r="C1718" s="6" t="s">
        <v>359</v>
      </c>
      <c r="D1718" s="4"/>
      <c r="E1718" s="7"/>
      <c r="F1718" s="4">
        <v>360</v>
      </c>
      <c r="G1718" s="4"/>
      <c r="H1718" s="8"/>
      <c r="I1718" s="4"/>
      <c r="J1718" s="4" t="str">
        <f>IF(I1718="","",INDEX([1]怪物阵型表!$B:$B,MATCH(I1718,[1]怪物阵型表!$A:$A,0)))</f>
        <v/>
      </c>
      <c r="K1718" s="4">
        <v>399510</v>
      </c>
      <c r="L1718" s="25" t="str" cm="1">
        <f t="array" ref="L1718">INDEX(怪物链表!A:C,MATCH(怪物刷新表!K1718&amp;C1718,怪物链表!A:A&amp;怪物链表!C:C,),2)</f>
        <v>平滑_初级_150</v>
      </c>
      <c r="M1718" s="4" t="str" cm="1">
        <f t="array" ref="M1718">INDEX(怪物链表!A:D,MATCH(怪物刷新表!L1718&amp;K1718,怪物链表!B:B&amp;怪物链表!A:A,),4)</f>
        <v>360-390</v>
      </c>
      <c r="N1718" s="4"/>
      <c r="O1718" s="4" t="str">
        <f>IF(N1718="","",INDEX([2]物品表!$B:$B,MATCH(N1718,[2]物品表!$A:$A,0)))</f>
        <v/>
      </c>
      <c r="P1718" s="4"/>
      <c r="Q1718" s="7" t="s">
        <v>120</v>
      </c>
      <c r="R1718" s="7" t="s">
        <v>29</v>
      </c>
      <c r="S1718" s="9">
        <v>1</v>
      </c>
      <c r="T1718" s="4"/>
      <c r="U1718" s="9">
        <v>0</v>
      </c>
      <c r="V1718" s="4" t="str">
        <f t="shared" si="232"/>
        <v/>
      </c>
      <c r="W1718" s="4"/>
      <c r="X1718" s="4"/>
      <c r="Y1718" s="4"/>
      <c r="Z1718" s="28"/>
      <c r="AA1718" s="77">
        <f>COUNTIF([3]经验升级表!$C:$C,"&lt;="&amp;SUMIFS($AB$4:AB1718,$C$4:C1718,C1718))</f>
        <v>0</v>
      </c>
      <c r="AB1718" s="77">
        <f>IFERROR(INDEX([1]怪物表!$U:$U,MATCH(G1718,[1]怪物表!$A:$A,0),1)*S1718/U1718,0)*AC1718</f>
        <v>0</v>
      </c>
      <c r="AC1718" s="77">
        <f t="shared" si="230"/>
        <v>1</v>
      </c>
      <c r="AD1718" s="77">
        <f>IFERROR(INDEX([1]怪物表!$J:$J,MATCH(G1718,[1]怪物表!$A:$A,0),1),0)*AE1718</f>
        <v>0</v>
      </c>
      <c r="AE1718" s="77">
        <f t="shared" si="231"/>
        <v>0</v>
      </c>
    </row>
    <row r="1719" spans="1:31" x14ac:dyDescent="0.45">
      <c r="A1719" s="4"/>
      <c r="B1719" s="7">
        <v>3995055</v>
      </c>
      <c r="C1719" s="6" t="s">
        <v>359</v>
      </c>
      <c r="D1719" s="4"/>
      <c r="E1719" s="7"/>
      <c r="F1719" s="4">
        <v>360</v>
      </c>
      <c r="G1719" s="4"/>
      <c r="H1719" s="8"/>
      <c r="I1719" s="4"/>
      <c r="J1719" s="4" t="str">
        <f>IF(I1719="","",INDEX([1]怪物阵型表!$B:$B,MATCH(I1719,[1]怪物阵型表!$A:$A,0)))</f>
        <v/>
      </c>
      <c r="K1719" s="4">
        <v>399509</v>
      </c>
      <c r="L1719" s="25" t="str" cm="1">
        <f t="array" ref="L1719">INDEX(怪物链表!A:C,MATCH(怪物刷新表!K1719&amp;C1719,怪物链表!A:A&amp;怪物链表!C:C,),2)</f>
        <v>骤变_特殊_75</v>
      </c>
      <c r="M1719" s="4" t="str" cm="1">
        <f t="array" ref="M1719">INDEX(怪物链表!A:D,MATCH(怪物刷新表!L1719&amp;K1719,怪物链表!B:B&amp;怪物链表!A:A,),4)</f>
        <v>270-300</v>
      </c>
      <c r="N1719" s="4"/>
      <c r="O1719" s="4" t="str">
        <f>IF(N1719="","",INDEX([2]物品表!$B:$B,MATCH(N1719,[2]物品表!$A:$A,0)))</f>
        <v/>
      </c>
      <c r="P1719" s="4"/>
      <c r="Q1719" s="7" t="s">
        <v>120</v>
      </c>
      <c r="R1719" s="7" t="s">
        <v>29</v>
      </c>
      <c r="S1719" s="9">
        <v>1</v>
      </c>
      <c r="T1719" s="4"/>
      <c r="U1719" s="9">
        <v>0</v>
      </c>
      <c r="V1719" s="4" t="str">
        <f t="shared" si="232"/>
        <v/>
      </c>
      <c r="W1719" s="4"/>
      <c r="X1719" s="4"/>
      <c r="Y1719" s="4"/>
      <c r="Z1719" s="28"/>
      <c r="AA1719" s="77">
        <f>COUNTIF([3]经验升级表!$C:$C,"&lt;="&amp;SUMIFS($AB$4:AB1719,$C$4:C1719,C1719))</f>
        <v>0</v>
      </c>
      <c r="AB1719" s="77">
        <f>IFERROR(INDEX([1]怪物表!$U:$U,MATCH(G1719,[1]怪物表!$A:$A,0),1)*S1719/U1719,0)*AC1719</f>
        <v>0</v>
      </c>
      <c r="AC1719" s="77">
        <f t="shared" si="230"/>
        <v>1</v>
      </c>
      <c r="AD1719" s="77">
        <f>IFERROR(INDEX([1]怪物表!$J:$J,MATCH(G1719,[1]怪物表!$A:$A,0),1),0)*AE1719</f>
        <v>0</v>
      </c>
      <c r="AE1719" s="77">
        <f t="shared" si="231"/>
        <v>0</v>
      </c>
    </row>
    <row r="1720" spans="1:31" x14ac:dyDescent="0.45">
      <c r="A1720" s="4"/>
      <c r="B1720" s="7">
        <v>3995056</v>
      </c>
      <c r="C1720" s="6" t="s">
        <v>359</v>
      </c>
      <c r="D1720" s="4" t="s">
        <v>124</v>
      </c>
      <c r="E1720" s="4">
        <v>30</v>
      </c>
      <c r="F1720" s="4" t="s">
        <v>200</v>
      </c>
      <c r="G1720" s="4">
        <f>IF(I1720="",SUMIFS([1]怪物表!$A:$A,[1]怪物表!$B:$B,C1720,[1]怪物表!$C:$C,D1720),"")</f>
        <v>1399503</v>
      </c>
      <c r="H1720" s="8" t="str">
        <f>IF(G1720="","",INDEX([1]怪物表!$C:$C,MATCH(G1720,[1]怪物表!$A:$A,0)))</f>
        <v>鹰</v>
      </c>
      <c r="I1720" s="4"/>
      <c r="J1720" s="4" t="str">
        <f>IF(I1720="","",INDEX([1]怪物阵型表!$B:$B,MATCH(I1720,[1]怪物阵型表!$A:$A,0)))</f>
        <v/>
      </c>
      <c r="K1720" s="4"/>
      <c r="L1720" s="4"/>
      <c r="M1720" s="4"/>
      <c r="N1720" s="4"/>
      <c r="O1720" s="4" t="str">
        <f>IF(N1720="","",INDEX([2]物品表!$B:$B,MATCH(N1720,[2]物品表!$A:$A,0)))</f>
        <v/>
      </c>
      <c r="P1720" s="4"/>
      <c r="Q1720" s="7" t="s">
        <v>31</v>
      </c>
      <c r="R1720" s="7" t="s">
        <v>29</v>
      </c>
      <c r="S1720" s="9">
        <f>INDEX('#怪物刷新配置索引'!$E:$E,MATCH(E1720&amp;"-"&amp;F1720,'#怪物刷新配置索引'!$D:$D,0),1)</f>
        <v>4</v>
      </c>
      <c r="T1720" s="4"/>
      <c r="U1720" s="9">
        <f>INDEX('#怪物刷新配置索引'!$F:$F,MATCH(E1720&amp;"-"&amp;F1720,'#怪物刷新配置索引'!$D:$D,0),1)</f>
        <v>4</v>
      </c>
      <c r="V1720" s="4" t="str">
        <f t="shared" si="232"/>
        <v/>
      </c>
      <c r="W1720" s="4"/>
      <c r="X1720" s="4"/>
      <c r="Y1720" s="4"/>
      <c r="Z1720" s="28"/>
      <c r="AA1720" s="77">
        <f>COUNTIF([3]经验升级表!$C:$C,"&lt;="&amp;SUMIFS($AB$4:AB1720,$C$4:C1720,C1720))</f>
        <v>0</v>
      </c>
      <c r="AB1720" s="77">
        <f>IFERROR(INDEX([1]怪物表!$U:$U,MATCH(G1720,[1]怪物表!$A:$A,0),1)*S1720/U1720,0)*AC1720</f>
        <v>0</v>
      </c>
      <c r="AC1720" s="77">
        <f t="shared" si="230"/>
        <v>30</v>
      </c>
      <c r="AD1720" s="77">
        <f>IFERROR(INDEX([1]怪物表!$J:$J,MATCH(G1720,[1]怪物表!$A:$A,0),1),0)*AE1720</f>
        <v>30</v>
      </c>
      <c r="AE1720" s="77">
        <f t="shared" si="231"/>
        <v>30</v>
      </c>
    </row>
    <row r="1721" spans="1:31" x14ac:dyDescent="0.45">
      <c r="A1721" s="4"/>
      <c r="B1721" s="7">
        <v>3995057</v>
      </c>
      <c r="C1721" s="6" t="s">
        <v>359</v>
      </c>
      <c r="D1721" s="4" t="s">
        <v>124</v>
      </c>
      <c r="E1721" s="4">
        <v>30</v>
      </c>
      <c r="F1721" s="4" t="s">
        <v>200</v>
      </c>
      <c r="G1721" s="4">
        <f>IF(I1721="",SUMIFS([1]怪物表!$A:$A,[1]怪物表!$B:$B,C1721,[1]怪物表!$C:$C,D1721),"")</f>
        <v>1399503</v>
      </c>
      <c r="H1721" s="8" t="str">
        <f>IF(G1721="","",INDEX([1]怪物表!$C:$C,MATCH(G1721,[1]怪物表!$A:$A,0)))</f>
        <v>鹰</v>
      </c>
      <c r="I1721" s="4"/>
      <c r="J1721" s="4" t="str">
        <f>IF(I1721="","",INDEX([1]怪物阵型表!$B:$B,MATCH(I1721,[1]怪物阵型表!$A:$A,0)))</f>
        <v/>
      </c>
      <c r="K1721" s="4"/>
      <c r="L1721" s="4"/>
      <c r="M1721" s="4"/>
      <c r="N1721" s="4"/>
      <c r="O1721" s="4" t="str">
        <f>IF(N1721="","",INDEX([2]物品表!$B:$B,MATCH(N1721,[2]物品表!$A:$A,0)))</f>
        <v/>
      </c>
      <c r="P1721" s="4"/>
      <c r="Q1721" s="7" t="s">
        <v>31</v>
      </c>
      <c r="R1721" s="7" t="s">
        <v>29</v>
      </c>
      <c r="S1721" s="9">
        <f>INDEX('#怪物刷新配置索引'!$E:$E,MATCH(E1721&amp;"-"&amp;F1721,'#怪物刷新配置索引'!$D:$D,0),1)</f>
        <v>4</v>
      </c>
      <c r="T1721" s="4"/>
      <c r="U1721" s="9">
        <f>INDEX('#怪物刷新配置索引'!$F:$F,MATCH(E1721&amp;"-"&amp;F1721,'#怪物刷新配置索引'!$D:$D,0),1)</f>
        <v>4</v>
      </c>
      <c r="V1721" s="4" t="str">
        <f t="shared" si="232"/>
        <v/>
      </c>
      <c r="W1721" s="4"/>
      <c r="X1721" s="4"/>
      <c r="Y1721" s="4"/>
      <c r="Z1721" s="28"/>
      <c r="AA1721" s="77">
        <f>COUNTIF([3]经验升级表!$C:$C,"&lt;="&amp;SUMIFS($AB$4:AB1721,$C$4:C1721,C1721))</f>
        <v>0</v>
      </c>
      <c r="AB1721" s="77">
        <f>IFERROR(INDEX([1]怪物表!$U:$U,MATCH(G1721,[1]怪物表!$A:$A,0),1)*S1721/U1721,0)*AC1721</f>
        <v>0</v>
      </c>
      <c r="AC1721" s="77">
        <f t="shared" si="230"/>
        <v>30</v>
      </c>
      <c r="AD1721" s="77">
        <f>IFERROR(INDEX([1]怪物表!$J:$J,MATCH(G1721,[1]怪物表!$A:$A,0),1),0)*AE1721</f>
        <v>30</v>
      </c>
      <c r="AE1721" s="77">
        <f t="shared" si="231"/>
        <v>30</v>
      </c>
    </row>
    <row r="1722" spans="1:31" x14ac:dyDescent="0.45">
      <c r="A1722" s="4"/>
      <c r="B1722" s="7">
        <v>3995058</v>
      </c>
      <c r="C1722" s="6" t="s">
        <v>359</v>
      </c>
      <c r="D1722" s="4" t="s">
        <v>124</v>
      </c>
      <c r="E1722" s="4">
        <v>30</v>
      </c>
      <c r="F1722" s="4" t="s">
        <v>200</v>
      </c>
      <c r="G1722" s="4">
        <f>IF(I1722="",SUMIFS([1]怪物表!$A:$A,[1]怪物表!$B:$B,C1722,[1]怪物表!$C:$C,D1722),"")</f>
        <v>1399503</v>
      </c>
      <c r="H1722" s="8" t="str">
        <f>IF(G1722="","",INDEX([1]怪物表!$C:$C,MATCH(G1722,[1]怪物表!$A:$A,0)))</f>
        <v>鹰</v>
      </c>
      <c r="I1722" s="4"/>
      <c r="J1722" s="4" t="str">
        <f>IF(I1722="","",INDEX([1]怪物阵型表!$B:$B,MATCH(I1722,[1]怪物阵型表!$A:$A,0)))</f>
        <v/>
      </c>
      <c r="K1722" s="4"/>
      <c r="L1722" s="4"/>
      <c r="M1722" s="4"/>
      <c r="N1722" s="4"/>
      <c r="O1722" s="4" t="str">
        <f>IF(N1722="","",INDEX([2]物品表!$B:$B,MATCH(N1722,[2]物品表!$A:$A,0)))</f>
        <v/>
      </c>
      <c r="P1722" s="4"/>
      <c r="Q1722" s="7" t="s">
        <v>31</v>
      </c>
      <c r="R1722" s="7" t="s">
        <v>29</v>
      </c>
      <c r="S1722" s="9">
        <f>INDEX('#怪物刷新配置索引'!$E:$E,MATCH(E1722&amp;"-"&amp;F1722,'#怪物刷新配置索引'!$D:$D,0),1)</f>
        <v>4</v>
      </c>
      <c r="T1722" s="4"/>
      <c r="U1722" s="9">
        <f>INDEX('#怪物刷新配置索引'!$F:$F,MATCH(E1722&amp;"-"&amp;F1722,'#怪物刷新配置索引'!$D:$D,0),1)</f>
        <v>4</v>
      </c>
      <c r="V1722" s="4" t="str">
        <f t="shared" si="232"/>
        <v/>
      </c>
      <c r="W1722" s="4"/>
      <c r="X1722" s="4"/>
      <c r="Y1722" s="4"/>
      <c r="Z1722" s="28"/>
      <c r="AA1722" s="77">
        <f>COUNTIF([3]经验升级表!$C:$C,"&lt;="&amp;SUMIFS($AB$4:AB1722,$C$4:C1722,C1722))</f>
        <v>0</v>
      </c>
      <c r="AB1722" s="77">
        <f>IFERROR(INDEX([1]怪物表!$U:$U,MATCH(G1722,[1]怪物表!$A:$A,0),1)*S1722/U1722,0)*AC1722</f>
        <v>0</v>
      </c>
      <c r="AC1722" s="77">
        <f t="shared" si="230"/>
        <v>30</v>
      </c>
      <c r="AD1722" s="77">
        <f>IFERROR(INDEX([1]怪物表!$J:$J,MATCH(G1722,[1]怪物表!$A:$A,0),1),0)*AE1722</f>
        <v>30</v>
      </c>
      <c r="AE1722" s="77">
        <f t="shared" si="231"/>
        <v>30</v>
      </c>
    </row>
    <row r="1723" spans="1:31" x14ac:dyDescent="0.45">
      <c r="A1723" s="4"/>
      <c r="B1723" s="7">
        <v>3995059</v>
      </c>
      <c r="C1723" s="6" t="s">
        <v>359</v>
      </c>
      <c r="D1723" s="4" t="s">
        <v>136</v>
      </c>
      <c r="E1723" s="4">
        <v>20</v>
      </c>
      <c r="F1723" s="4" t="s">
        <v>200</v>
      </c>
      <c r="G1723" s="4">
        <f>IF(I1723="",SUMIFS([1]怪物表!$A:$A,[1]怪物表!$B:$B,C1723,[1]怪物表!$C:$C,D1723),"")</f>
        <v>1399506</v>
      </c>
      <c r="H1723" s="8" t="str">
        <f>IF(G1723="","",INDEX([1]怪物表!$C:$C,MATCH(G1723,[1]怪物表!$A:$A,0)))</f>
        <v>弓兵2</v>
      </c>
      <c r="I1723" s="4"/>
      <c r="J1723" s="4" t="str">
        <f>IF(I1723="","",INDEX([1]怪物阵型表!$B:$B,MATCH(I1723,[1]怪物阵型表!$A:$A,0)))</f>
        <v/>
      </c>
      <c r="K1723" s="4"/>
      <c r="L1723" s="4"/>
      <c r="M1723" s="4"/>
      <c r="N1723" s="4"/>
      <c r="O1723" s="4" t="str">
        <f>IF(N1723="","",INDEX([2]物品表!$B:$B,MATCH(N1723,[2]物品表!$A:$A,0)))</f>
        <v/>
      </c>
      <c r="P1723" s="4"/>
      <c r="Q1723" s="7" t="s">
        <v>31</v>
      </c>
      <c r="R1723" s="7" t="s">
        <v>29</v>
      </c>
      <c r="S1723" s="9">
        <f>INDEX('#怪物刷新配置索引'!$E:$E,MATCH(E1723&amp;"-"&amp;F1723,'#怪物刷新配置索引'!$D:$D,0),1)</f>
        <v>4</v>
      </c>
      <c r="T1723" s="4"/>
      <c r="U1723" s="9">
        <f>INDEX('#怪物刷新配置索引'!$F:$F,MATCH(E1723&amp;"-"&amp;F1723,'#怪物刷新配置索引'!$D:$D,0),1)</f>
        <v>6</v>
      </c>
      <c r="V1723" s="4" t="str">
        <f t="shared" si="232"/>
        <v/>
      </c>
      <c r="W1723" s="4"/>
      <c r="X1723" s="4"/>
      <c r="Y1723" s="4"/>
      <c r="Z1723" s="28"/>
      <c r="AA1723" s="77">
        <f>COUNTIF([3]经验升级表!$C:$C,"&lt;="&amp;SUMIFS($AB$4:AB1723,$C$4:C1723,C1723))</f>
        <v>0</v>
      </c>
      <c r="AB1723" s="77">
        <f>IFERROR(INDEX([1]怪物表!$U:$U,MATCH(G1723,[1]怪物表!$A:$A,0),1)*S1723/U1723,0)*AC1723</f>
        <v>0</v>
      </c>
      <c r="AC1723" s="77">
        <f t="shared" si="230"/>
        <v>30</v>
      </c>
      <c r="AD1723" s="77">
        <f>IFERROR(INDEX([1]怪物表!$J:$J,MATCH(G1723,[1]怪物表!$A:$A,0),1),0)*AE1723</f>
        <v>20</v>
      </c>
      <c r="AE1723" s="77">
        <f t="shared" si="231"/>
        <v>20</v>
      </c>
    </row>
    <row r="1724" spans="1:31" x14ac:dyDescent="0.45">
      <c r="A1724" s="4"/>
      <c r="B1724" s="7">
        <v>3995060</v>
      </c>
      <c r="C1724" s="6" t="s">
        <v>359</v>
      </c>
      <c r="D1724" s="4" t="s">
        <v>124</v>
      </c>
      <c r="E1724" s="7">
        <v>60</v>
      </c>
      <c r="F1724" s="4" t="s">
        <v>201</v>
      </c>
      <c r="G1724" s="4">
        <f>IF(I1724="",SUMIFS([1]怪物表!$A:$A,[1]怪物表!$B:$B,C1724,[1]怪物表!$C:$C,D1724),"")</f>
        <v>1399503</v>
      </c>
      <c r="H1724" s="8" t="str">
        <f>IF(G1724="","",INDEX([1]怪物表!$C:$C,MATCH(G1724,[1]怪物表!$A:$A,0)))</f>
        <v>鹰</v>
      </c>
      <c r="I1724" s="4"/>
      <c r="J1724" s="4" t="str">
        <f>IF(I1724="","",INDEX([1]怪物阵型表!$B:$B,MATCH(I1724,[1]怪物阵型表!$A:$A,0)))</f>
        <v/>
      </c>
      <c r="K1724" s="4"/>
      <c r="L1724" s="4"/>
      <c r="M1724" s="4"/>
      <c r="N1724" s="4"/>
      <c r="O1724" s="4" t="str">
        <f>IF(N1724="","",INDEX([2]物品表!$B:$B,MATCH(N1724,[2]物品表!$A:$A,0)))</f>
        <v/>
      </c>
      <c r="P1724" s="4"/>
      <c r="Q1724" s="7" t="s">
        <v>31</v>
      </c>
      <c r="R1724" s="7" t="s">
        <v>29</v>
      </c>
      <c r="S1724" s="9">
        <f>INDEX('#怪物刷新配置索引'!$E:$E,MATCH(E1724&amp;"-"&amp;F1724,'#怪物刷新配置索引'!$D:$D,0),1)</f>
        <v>4</v>
      </c>
      <c r="T1724" s="4"/>
      <c r="U1724" s="9">
        <f>INDEX('#怪物刷新配置索引'!$F:$F,MATCH(E1724&amp;"-"&amp;F1724,'#怪物刷新配置索引'!$D:$D,0),1)</f>
        <v>2</v>
      </c>
      <c r="V1724" s="4" t="str">
        <f t="shared" si="232"/>
        <v/>
      </c>
      <c r="W1724" s="4"/>
      <c r="X1724" s="4"/>
      <c r="Y1724" s="4"/>
      <c r="Z1724" s="28"/>
      <c r="AA1724" s="77">
        <f>COUNTIF([3]经验升级表!$C:$C,"&lt;="&amp;SUMIFS($AB$4:AB1724,$C$4:C1724,C1724))</f>
        <v>0</v>
      </c>
      <c r="AB1724" s="77">
        <f>IFERROR(INDEX([1]怪物表!$U:$U,MATCH(G1724,[1]怪物表!$A:$A,0),1)*S1724/U1724,0)*AC1724</f>
        <v>0</v>
      </c>
      <c r="AC1724" s="77">
        <f t="shared" si="230"/>
        <v>30</v>
      </c>
      <c r="AD1724" s="77">
        <f>IFERROR(INDEX([1]怪物表!$J:$J,MATCH(G1724,[1]怪物表!$A:$A,0),1),0)*AE1724</f>
        <v>60</v>
      </c>
      <c r="AE1724" s="77">
        <f t="shared" si="231"/>
        <v>60</v>
      </c>
    </row>
    <row r="1725" spans="1:31" x14ac:dyDescent="0.45">
      <c r="A1725" s="4"/>
      <c r="B1725" s="7">
        <v>3995061</v>
      </c>
      <c r="C1725" s="6" t="s">
        <v>359</v>
      </c>
      <c r="D1725" s="4" t="s">
        <v>124</v>
      </c>
      <c r="E1725" s="7">
        <v>60</v>
      </c>
      <c r="F1725" s="4" t="s">
        <v>201</v>
      </c>
      <c r="G1725" s="4">
        <f>IF(I1725="",SUMIFS([1]怪物表!$A:$A,[1]怪物表!$B:$B,C1725,[1]怪物表!$C:$C,D1725),"")</f>
        <v>1399503</v>
      </c>
      <c r="H1725" s="8" t="str">
        <f>IF(G1725="","",INDEX([1]怪物表!$C:$C,MATCH(G1725,[1]怪物表!$A:$A,0)))</f>
        <v>鹰</v>
      </c>
      <c r="I1725" s="4"/>
      <c r="J1725" s="4" t="str">
        <f>IF(I1725="","",INDEX([1]怪物阵型表!$B:$B,MATCH(I1725,[1]怪物阵型表!$A:$A,0)))</f>
        <v/>
      </c>
      <c r="K1725" s="4"/>
      <c r="L1725" s="4"/>
      <c r="M1725" s="4"/>
      <c r="N1725" s="4"/>
      <c r="O1725" s="4" t="str">
        <f>IF(N1725="","",INDEX([2]物品表!$B:$B,MATCH(N1725,[2]物品表!$A:$A,0)))</f>
        <v/>
      </c>
      <c r="P1725" s="4"/>
      <c r="Q1725" s="7" t="s">
        <v>31</v>
      </c>
      <c r="R1725" s="7" t="s">
        <v>29</v>
      </c>
      <c r="S1725" s="9">
        <f>INDEX('#怪物刷新配置索引'!$E:$E,MATCH(E1725&amp;"-"&amp;F1725,'#怪物刷新配置索引'!$D:$D,0),1)</f>
        <v>4</v>
      </c>
      <c r="T1725" s="4"/>
      <c r="U1725" s="9">
        <f>INDEX('#怪物刷新配置索引'!$F:$F,MATCH(E1725&amp;"-"&amp;F1725,'#怪物刷新配置索引'!$D:$D,0),1)</f>
        <v>2</v>
      </c>
      <c r="V1725" s="4" t="str">
        <f t="shared" si="232"/>
        <v/>
      </c>
      <c r="W1725" s="4"/>
      <c r="X1725" s="4"/>
      <c r="Y1725" s="4"/>
      <c r="Z1725" s="28"/>
      <c r="AA1725" s="77">
        <f>COUNTIF([3]经验升级表!$C:$C,"&lt;="&amp;SUMIFS($AB$4:AB1725,$C$4:C1725,C1725))</f>
        <v>0</v>
      </c>
      <c r="AB1725" s="77">
        <f>IFERROR(INDEX([1]怪物表!$U:$U,MATCH(G1725,[1]怪物表!$A:$A,0),1)*S1725/U1725,0)*AC1725</f>
        <v>0</v>
      </c>
      <c r="AC1725" s="77">
        <f t="shared" si="230"/>
        <v>30</v>
      </c>
      <c r="AD1725" s="77">
        <f>IFERROR(INDEX([1]怪物表!$J:$J,MATCH(G1725,[1]怪物表!$A:$A,0),1),0)*AE1725</f>
        <v>60</v>
      </c>
      <c r="AE1725" s="77">
        <f t="shared" si="231"/>
        <v>60</v>
      </c>
    </row>
    <row r="1726" spans="1:31" x14ac:dyDescent="0.45">
      <c r="A1726" s="4"/>
      <c r="B1726" s="7">
        <v>3995062</v>
      </c>
      <c r="C1726" s="6" t="s">
        <v>359</v>
      </c>
      <c r="D1726" s="4" t="s">
        <v>124</v>
      </c>
      <c r="E1726" s="7">
        <v>60</v>
      </c>
      <c r="F1726" s="4" t="s">
        <v>201</v>
      </c>
      <c r="G1726" s="4">
        <f>IF(I1726="",SUMIFS([1]怪物表!$A:$A,[1]怪物表!$B:$B,C1726,[1]怪物表!$C:$C,D1726),"")</f>
        <v>1399503</v>
      </c>
      <c r="H1726" s="8" t="str">
        <f>IF(G1726="","",INDEX([1]怪物表!$C:$C,MATCH(G1726,[1]怪物表!$A:$A,0)))</f>
        <v>鹰</v>
      </c>
      <c r="I1726" s="4"/>
      <c r="J1726" s="4" t="str">
        <f>IF(I1726="","",INDEX([1]怪物阵型表!$B:$B,MATCH(I1726,[1]怪物阵型表!$A:$A,0)))</f>
        <v/>
      </c>
      <c r="K1726" s="4"/>
      <c r="L1726" s="4"/>
      <c r="M1726" s="4"/>
      <c r="N1726" s="4"/>
      <c r="O1726" s="4" t="str">
        <f>IF(N1726="","",INDEX([2]物品表!$B:$B,MATCH(N1726,[2]物品表!$A:$A,0)))</f>
        <v/>
      </c>
      <c r="P1726" s="4"/>
      <c r="Q1726" s="7" t="s">
        <v>31</v>
      </c>
      <c r="R1726" s="7" t="s">
        <v>29</v>
      </c>
      <c r="S1726" s="9">
        <f>INDEX('#怪物刷新配置索引'!$E:$E,MATCH(E1726&amp;"-"&amp;F1726,'#怪物刷新配置索引'!$D:$D,0),1)</f>
        <v>4</v>
      </c>
      <c r="T1726" s="4"/>
      <c r="U1726" s="9">
        <f>INDEX('#怪物刷新配置索引'!$F:$F,MATCH(E1726&amp;"-"&amp;F1726,'#怪物刷新配置索引'!$D:$D,0),1)</f>
        <v>2</v>
      </c>
      <c r="V1726" s="4" t="str">
        <f t="shared" si="232"/>
        <v/>
      </c>
      <c r="W1726" s="4"/>
      <c r="X1726" s="4"/>
      <c r="Y1726" s="4"/>
      <c r="Z1726" s="28"/>
      <c r="AA1726" s="77">
        <f>COUNTIF([3]经验升级表!$C:$C,"&lt;="&amp;SUMIFS($AB$4:AB1726,$C$4:C1726,C1726))</f>
        <v>0</v>
      </c>
      <c r="AB1726" s="77">
        <f>IFERROR(INDEX([1]怪物表!$U:$U,MATCH(G1726,[1]怪物表!$A:$A,0),1)*S1726/U1726,0)*AC1726</f>
        <v>0</v>
      </c>
      <c r="AC1726" s="77">
        <f t="shared" si="230"/>
        <v>30</v>
      </c>
      <c r="AD1726" s="77">
        <f>IFERROR(INDEX([1]怪物表!$J:$J,MATCH(G1726,[1]怪物表!$A:$A,0),1),0)*AE1726</f>
        <v>60</v>
      </c>
      <c r="AE1726" s="77">
        <f t="shared" si="231"/>
        <v>60</v>
      </c>
    </row>
    <row r="1727" spans="1:31" s="46" customFormat="1" x14ac:dyDescent="0.45">
      <c r="A1727" s="20"/>
      <c r="B1727" s="21">
        <v>3995063</v>
      </c>
      <c r="C1727" s="22" t="s">
        <v>359</v>
      </c>
      <c r="D1727" s="20" t="s">
        <v>139</v>
      </c>
      <c r="E1727" s="21"/>
      <c r="F1727" s="20">
        <v>420</v>
      </c>
      <c r="G1727" s="20">
        <f>IF(I1727="",SUMIFS([1]怪物表!$A:$A,[1]怪物表!$B:$B,C1727,[1]怪物表!$C:$C,D1727),"")</f>
        <v>1399510</v>
      </c>
      <c r="H1727" s="23" t="str">
        <f>IF(G1727="","",INDEX([1]怪物表!$C:$C,MATCH(G1727,[1]怪物表!$A:$A,0)))</f>
        <v>斗兽场监管员</v>
      </c>
      <c r="I1727" s="20" t="s">
        <v>54</v>
      </c>
      <c r="J1727" s="20" t="str">
        <f>IF(I1727="","",INDEX([1]怪物阵型表!$B:$B,MATCH(I1727,[1]怪物阵型表!$A:$A,0)))</f>
        <v/>
      </c>
      <c r="K1727" s="20"/>
      <c r="L1727" s="20"/>
      <c r="M1727" s="20"/>
      <c r="N1727" s="20"/>
      <c r="O1727" s="20" t="str">
        <f>IF(N1727="","",INDEX([2]物品表!$B:$B,MATCH(N1727,[2]物品表!$A:$A,0)))</f>
        <v/>
      </c>
      <c r="P1727" s="20"/>
      <c r="Q1727" s="21" t="s">
        <v>120</v>
      </c>
      <c r="R1727" s="21" t="s">
        <v>29</v>
      </c>
      <c r="S1727" s="24">
        <v>1</v>
      </c>
      <c r="T1727" s="20"/>
      <c r="U1727" s="24">
        <v>0</v>
      </c>
      <c r="V1727" s="20" t="str">
        <f>IF(W1727=1,"TID_Survivor_Notice_Occur_2",IF(W1727=2,"TID_Survivor_Notice_Occur_1",""))</f>
        <v/>
      </c>
      <c r="W1727" s="20"/>
      <c r="X1727" s="20"/>
      <c r="Y1727" s="20"/>
      <c r="Z1727" s="79"/>
      <c r="AA1727" s="79">
        <f>COUNTIF([3]经验升级表!$C:$C,"&lt;="&amp;SUMIFS($AB$4:AB1727,$C$4:C1727,C1727))</f>
        <v>0</v>
      </c>
      <c r="AB1727" s="79">
        <f>IFERROR(INDEX([1]怪物表!$U:$U,MATCH(G1727,[1]怪物表!$A:$A,0),1)*S1727/U1727,0)*AC1727</f>
        <v>0</v>
      </c>
      <c r="AC1727" s="79">
        <f>IFERROR(INDEX(_xlfn.TEXTSPLIT(F1727,"-"),1,2)-INDEX(_xlfn.TEXTSPLIT(F1727,"-"),1,1),1)</f>
        <v>1</v>
      </c>
      <c r="AD1727" s="79">
        <f>IFERROR(INDEX([1]怪物表!$J:$J,MATCH(G1727,[1]怪物表!$A:$A,0),1),0)*AE1727</f>
        <v>0</v>
      </c>
      <c r="AE1727" s="79">
        <f>IFERROR(ROUNDUP(AC1727*S1727/U1727,),0)</f>
        <v>0</v>
      </c>
    </row>
    <row r="1728" spans="1:31" x14ac:dyDescent="0.45">
      <c r="A1728" s="4"/>
      <c r="B1728" s="7">
        <v>3995064</v>
      </c>
      <c r="C1728" s="6" t="s">
        <v>359</v>
      </c>
      <c r="D1728" s="4"/>
      <c r="E1728" s="7"/>
      <c r="F1728" s="4">
        <v>420</v>
      </c>
      <c r="G1728" s="4" t="str">
        <f>IF(I1728="",SUMIFS([1]怪物表!$A:$A,[1]怪物表!$B:$B,C1728,[1]怪物表!$C:$C,D1728),"")</f>
        <v/>
      </c>
      <c r="H1728" s="8" t="str">
        <f>IF(G1728="","",INDEX([1]怪物表!$C:$C,MATCH(G1728,[1]怪物表!$A:$A,0)))</f>
        <v/>
      </c>
      <c r="I1728" s="4">
        <v>399503</v>
      </c>
      <c r="J1728" s="4" t="str">
        <f>IF(I1728="","",INDEX([1]怪物阵型表!$B:$B,MATCH(I1728,[1]怪物阵型表!$A:$A,0)))</f>
        <v>直线防御阵型</v>
      </c>
      <c r="K1728" s="4"/>
      <c r="L1728" s="4"/>
      <c r="M1728" s="4"/>
      <c r="N1728" s="4"/>
      <c r="O1728" s="4" t="str">
        <f>IF(N1728="","",INDEX([2]物品表!$B:$B,MATCH(N1728,[2]物品表!$A:$A,0)))</f>
        <v/>
      </c>
      <c r="P1728" s="4"/>
      <c r="Q1728" s="7" t="s">
        <v>109</v>
      </c>
      <c r="R1728" s="7" t="s">
        <v>29</v>
      </c>
      <c r="S1728" s="9">
        <v>1</v>
      </c>
      <c r="T1728" s="4"/>
      <c r="U1728" s="9">
        <v>0</v>
      </c>
      <c r="V1728" s="4" t="str">
        <f t="shared" ref="V1728:V1736" si="233">IF(W1728=1,"TID_Survivor_Notice_Occur_2",IF(W1728=2,"TID_Survivor_Notice_Occur_1",""))</f>
        <v>TID_Survivor_Notice_Occur_2</v>
      </c>
      <c r="W1728" s="4">
        <v>1</v>
      </c>
      <c r="X1728" s="4"/>
      <c r="Y1728" s="4"/>
      <c r="Z1728" s="28"/>
      <c r="AA1728" s="77">
        <f>COUNTIF([3]经验升级表!$C:$C,"&lt;="&amp;SUMIFS($AB$4:AB1728,$C$4:C1728,C1728))</f>
        <v>0</v>
      </c>
      <c r="AB1728" s="77">
        <f>IFERROR(INDEX([1]怪物表!$U:$U,MATCH(G1728,[1]怪物表!$A:$A,0),1)*S1728/U1728,0)*AC1728</f>
        <v>0</v>
      </c>
      <c r="AC1728" s="77">
        <f t="shared" ref="AC1728:AC1802" si="234">IFERROR(INDEX(_xlfn.TEXTSPLIT(F1728,"-"),1,2)-INDEX(_xlfn.TEXTSPLIT(F1728,"-"),1,1),1)</f>
        <v>1</v>
      </c>
      <c r="AD1728" s="77">
        <f>IFERROR(INDEX([1]怪物表!$J:$J,MATCH(G1728,[1]怪物表!$A:$A,0),1),0)*AE1728</f>
        <v>0</v>
      </c>
      <c r="AE1728" s="77">
        <f t="shared" ref="AE1728:AE1802" si="235">IFERROR(ROUNDUP(AC1728*S1728/U1728,),0)</f>
        <v>0</v>
      </c>
    </row>
    <row r="1729" spans="1:31" x14ac:dyDescent="0.45">
      <c r="A1729" s="4"/>
      <c r="B1729" s="7">
        <v>3995065</v>
      </c>
      <c r="C1729" s="6" t="s">
        <v>359</v>
      </c>
      <c r="D1729" s="4"/>
      <c r="E1729" s="7"/>
      <c r="F1729" s="4">
        <v>420</v>
      </c>
      <c r="G1729" s="4" t="str">
        <f>IF(I1729="",SUMIFS([1]怪物表!$A:$A,[1]怪物表!$B:$B,C1729,[1]怪物表!$C:$C,D1729),"")</f>
        <v/>
      </c>
      <c r="H1729" s="8" t="str">
        <f>IF(G1729="","",INDEX([1]怪物表!$C:$C,MATCH(G1729,[1]怪物表!$A:$A,0)))</f>
        <v/>
      </c>
      <c r="I1729" s="4">
        <v>399504</v>
      </c>
      <c r="J1729" s="4" t="str">
        <f>IF(I1729="","",INDEX([1]怪物阵型表!$B:$B,MATCH(I1729,[1]怪物阵型表!$A:$A,0)))</f>
        <v>直线防御阵型</v>
      </c>
      <c r="K1729" s="4"/>
      <c r="L1729" s="4"/>
      <c r="M1729" s="4"/>
      <c r="N1729" s="4"/>
      <c r="O1729" s="4" t="str">
        <f>IF(N1729="","",INDEX([2]物品表!$B:$B,MATCH(N1729,[2]物品表!$A:$A,0)))</f>
        <v/>
      </c>
      <c r="P1729" s="4"/>
      <c r="Q1729" s="7" t="s">
        <v>109</v>
      </c>
      <c r="R1729" s="7" t="s">
        <v>29</v>
      </c>
      <c r="S1729" s="9">
        <v>1</v>
      </c>
      <c r="T1729" s="4"/>
      <c r="U1729" s="9">
        <v>0</v>
      </c>
      <c r="V1729" s="4" t="str">
        <f t="shared" si="233"/>
        <v/>
      </c>
      <c r="W1729" s="4"/>
      <c r="X1729" s="4"/>
      <c r="Y1729" s="4"/>
      <c r="Z1729" s="28"/>
      <c r="AA1729" s="77">
        <f>COUNTIF([3]经验升级表!$C:$C,"&lt;="&amp;SUMIFS($AB$4:AB1729,$C$4:C1729,C1729))</f>
        <v>0</v>
      </c>
      <c r="AB1729" s="77">
        <f>IFERROR(INDEX([1]怪物表!$U:$U,MATCH(G1729,[1]怪物表!$A:$A,0),1)*S1729/U1729,0)*AC1729</f>
        <v>0</v>
      </c>
      <c r="AC1729" s="77">
        <f t="shared" si="234"/>
        <v>1</v>
      </c>
      <c r="AD1729" s="77">
        <f>IFERROR(INDEX([1]怪物表!$J:$J,MATCH(G1729,[1]怪物表!$A:$A,0),1),0)*AE1729</f>
        <v>0</v>
      </c>
      <c r="AE1729" s="77">
        <f t="shared" si="235"/>
        <v>0</v>
      </c>
    </row>
    <row r="1730" spans="1:31" x14ac:dyDescent="0.45">
      <c r="A1730" s="4"/>
      <c r="B1730" s="7">
        <v>3995066</v>
      </c>
      <c r="C1730" s="6" t="s">
        <v>359</v>
      </c>
      <c r="D1730" s="4"/>
      <c r="E1730" s="7"/>
      <c r="F1730" s="4">
        <v>420</v>
      </c>
      <c r="G1730" s="4"/>
      <c r="H1730" s="8"/>
      <c r="I1730" s="4"/>
      <c r="J1730" s="4" t="str">
        <f>IF(I1730="","",INDEX([1]怪物阵型表!$B:$B,MATCH(I1730,[1]怪物阵型表!$A:$A,0)))</f>
        <v/>
      </c>
      <c r="K1730" s="4">
        <v>399511</v>
      </c>
      <c r="L1730" s="25" t="str" cm="1">
        <f t="array" ref="L1730">INDEX(怪物链表!A:C,MATCH(怪物刷新表!K1730&amp;C1730,怪物链表!A:A&amp;怪物链表!C:C,),2)</f>
        <v>平滑_中级_150</v>
      </c>
      <c r="M1730" s="4" t="str" cm="1">
        <f t="array" ref="M1730">INDEX(怪物链表!A:D,MATCH(怪物刷新表!L1730&amp;K1730,怪物链表!B:B&amp;怪物链表!A:A,),4)</f>
        <v>420-450</v>
      </c>
      <c r="N1730" s="4"/>
      <c r="O1730" s="4" t="str">
        <f>IF(N1730="","",INDEX([2]物品表!$B:$B,MATCH(N1730,[2]物品表!$A:$A,0)))</f>
        <v/>
      </c>
      <c r="P1730" s="4"/>
      <c r="Q1730" s="7" t="s">
        <v>120</v>
      </c>
      <c r="R1730" s="7" t="s">
        <v>29</v>
      </c>
      <c r="S1730" s="9">
        <v>1</v>
      </c>
      <c r="T1730" s="4"/>
      <c r="U1730" s="9">
        <v>0</v>
      </c>
      <c r="V1730" s="4" t="str">
        <f t="shared" si="233"/>
        <v/>
      </c>
      <c r="W1730" s="4"/>
      <c r="X1730" s="4"/>
      <c r="Y1730" s="4"/>
      <c r="Z1730" s="28"/>
      <c r="AA1730" s="77">
        <f>COUNTIF([3]经验升级表!$C:$C,"&lt;="&amp;SUMIFS($AB$4:AB1730,$C$4:C1730,C1730))</f>
        <v>0</v>
      </c>
      <c r="AB1730" s="77">
        <f>IFERROR(INDEX([1]怪物表!$U:$U,MATCH(G1730,[1]怪物表!$A:$A,0),1)*S1730/U1730,0)*AC1730</f>
        <v>0</v>
      </c>
      <c r="AC1730" s="77">
        <f t="shared" si="234"/>
        <v>1</v>
      </c>
      <c r="AD1730" s="77">
        <f>IFERROR(INDEX([1]怪物表!$J:$J,MATCH(G1730,[1]怪物表!$A:$A,0),1),0)*AE1730</f>
        <v>0</v>
      </c>
      <c r="AE1730" s="77">
        <f t="shared" si="235"/>
        <v>0</v>
      </c>
    </row>
    <row r="1731" spans="1:31" x14ac:dyDescent="0.45">
      <c r="A1731" s="4"/>
      <c r="B1731" s="7">
        <v>3995067</v>
      </c>
      <c r="C1731" s="6" t="s">
        <v>359</v>
      </c>
      <c r="D1731" s="4"/>
      <c r="E1731" s="7"/>
      <c r="F1731" s="4">
        <v>420</v>
      </c>
      <c r="G1731" s="4"/>
      <c r="H1731" s="8"/>
      <c r="I1731" s="4"/>
      <c r="J1731" s="4" t="str">
        <f>IF(I1731="","",INDEX([1]怪物阵型表!$B:$B,MATCH(I1731,[1]怪物阵型表!$A:$A,0)))</f>
        <v/>
      </c>
      <c r="K1731" s="4">
        <v>399512</v>
      </c>
      <c r="L1731" s="25" t="str" cm="1">
        <f t="array" ref="L1731">INDEX(怪物链表!A:C,MATCH(怪物刷新表!K1731&amp;C1731,怪物链表!A:A&amp;怪物链表!C:C,),2)</f>
        <v>平滑_高级_75</v>
      </c>
      <c r="M1731" s="4" t="str" cm="1">
        <f t="array" ref="M1731">INDEX(怪物链表!A:D,MATCH(怪物刷新表!L1731&amp;K1731,怪物链表!B:B&amp;怪物链表!A:A,),4)</f>
        <v>420-450</v>
      </c>
      <c r="N1731" s="4"/>
      <c r="O1731" s="4" t="str">
        <f>IF(N1731="","",INDEX([2]物品表!$B:$B,MATCH(N1731,[2]物品表!$A:$A,0)))</f>
        <v/>
      </c>
      <c r="P1731" s="4"/>
      <c r="Q1731" s="7" t="s">
        <v>120</v>
      </c>
      <c r="R1731" s="7" t="s">
        <v>29</v>
      </c>
      <c r="S1731" s="9">
        <v>1</v>
      </c>
      <c r="T1731" s="4"/>
      <c r="U1731" s="9">
        <v>0</v>
      </c>
      <c r="V1731" s="4" t="str">
        <f t="shared" si="233"/>
        <v/>
      </c>
      <c r="W1731" s="4"/>
      <c r="X1731" s="4"/>
      <c r="Y1731" s="4"/>
      <c r="Z1731" s="28"/>
      <c r="AA1731" s="77">
        <f>COUNTIF([3]经验升级表!$C:$C,"&lt;="&amp;SUMIFS($AB$4:AB1731,$C$4:C1731,C1731))</f>
        <v>0</v>
      </c>
      <c r="AB1731" s="77">
        <f>IFERROR(INDEX([1]怪物表!$U:$U,MATCH(G1731,[1]怪物表!$A:$A,0),1)*S1731/U1731,0)*AC1731</f>
        <v>0</v>
      </c>
      <c r="AC1731" s="77">
        <f t="shared" si="234"/>
        <v>1</v>
      </c>
      <c r="AD1731" s="77">
        <f>IFERROR(INDEX([1]怪物表!$J:$J,MATCH(G1731,[1]怪物表!$A:$A,0),1),0)*AE1731</f>
        <v>0</v>
      </c>
      <c r="AE1731" s="77">
        <f t="shared" si="235"/>
        <v>0</v>
      </c>
    </row>
    <row r="1732" spans="1:31" x14ac:dyDescent="0.45">
      <c r="A1732" s="4"/>
      <c r="B1732" s="7">
        <v>3995068</v>
      </c>
      <c r="C1732" s="6" t="s">
        <v>359</v>
      </c>
      <c r="D1732" s="4" t="s">
        <v>137</v>
      </c>
      <c r="E1732" s="7">
        <v>60</v>
      </c>
      <c r="F1732" s="4" t="s">
        <v>202</v>
      </c>
      <c r="G1732" s="4">
        <f>IF(I1732="",SUMIFS([1]怪物表!$A:$A,[1]怪物表!$B:$B,C1732,[1]怪物表!$C:$C,D1732),"")</f>
        <v>1399507</v>
      </c>
      <c r="H1732" s="8" t="str">
        <f>IF(G1732="","",INDEX([1]怪物表!$C:$C,MATCH(G1732,[1]怪物表!$A:$A,0)))</f>
        <v>鳄鱼</v>
      </c>
      <c r="I1732" s="4"/>
      <c r="J1732" s="4" t="str">
        <f>IF(I1732="","",INDEX([1]怪物阵型表!$B:$B,MATCH(I1732,[1]怪物阵型表!$A:$A,0)))</f>
        <v/>
      </c>
      <c r="K1732" s="4"/>
      <c r="L1732" s="4"/>
      <c r="M1732" s="4"/>
      <c r="N1732" s="4"/>
      <c r="O1732" s="4" t="str">
        <f>IF(N1732="","",INDEX([2]物品表!$B:$B,MATCH(N1732,[2]物品表!$A:$A,0)))</f>
        <v/>
      </c>
      <c r="P1732" s="4"/>
      <c r="Q1732" s="7" t="s">
        <v>31</v>
      </c>
      <c r="R1732" s="7" t="s">
        <v>29</v>
      </c>
      <c r="S1732" s="9">
        <f>INDEX('#怪物刷新配置索引'!$E:$E,MATCH(E1732&amp;"-"&amp;F1732,'#怪物刷新配置索引'!$D:$D,0),1)</f>
        <v>4</v>
      </c>
      <c r="T1732" s="4"/>
      <c r="U1732" s="9">
        <f>INDEX('#怪物刷新配置索引'!$F:$F,MATCH(E1732&amp;"-"&amp;F1732,'#怪物刷新配置索引'!$D:$D,0),1)</f>
        <v>2</v>
      </c>
      <c r="V1732" s="4" t="str">
        <f t="shared" si="233"/>
        <v/>
      </c>
      <c r="W1732" s="4"/>
      <c r="X1732" s="4"/>
      <c r="Y1732" s="4"/>
      <c r="Z1732" s="28"/>
      <c r="AA1732" s="77">
        <f>COUNTIF([3]经验升级表!$C:$C,"&lt;="&amp;SUMIFS($AB$4:AB1732,$C$4:C1732,C1732))</f>
        <v>0</v>
      </c>
      <c r="AB1732" s="77">
        <f>IFERROR(INDEX([1]怪物表!$U:$U,MATCH(G1732,[1]怪物表!$A:$A,0),1)*S1732/U1732,0)*AC1732</f>
        <v>0</v>
      </c>
      <c r="AC1732" s="77">
        <f t="shared" si="234"/>
        <v>30</v>
      </c>
      <c r="AD1732" s="77">
        <f>IFERROR(INDEX([1]怪物表!$J:$J,MATCH(G1732,[1]怪物表!$A:$A,0),1),0)*AE1732</f>
        <v>60</v>
      </c>
      <c r="AE1732" s="77">
        <f t="shared" si="235"/>
        <v>60</v>
      </c>
    </row>
    <row r="1733" spans="1:31" x14ac:dyDescent="0.45">
      <c r="A1733" s="4"/>
      <c r="B1733" s="7">
        <v>3995069</v>
      </c>
      <c r="C1733" s="6" t="s">
        <v>359</v>
      </c>
      <c r="D1733" s="4" t="s">
        <v>137</v>
      </c>
      <c r="E1733" s="7">
        <v>60</v>
      </c>
      <c r="F1733" s="4" t="s">
        <v>202</v>
      </c>
      <c r="G1733" s="4">
        <f>IF(I1733="",SUMIFS([1]怪物表!$A:$A,[1]怪物表!$B:$B,C1733,[1]怪物表!$C:$C,D1733),"")</f>
        <v>1399507</v>
      </c>
      <c r="H1733" s="8" t="str">
        <f>IF(G1733="","",INDEX([1]怪物表!$C:$C,MATCH(G1733,[1]怪物表!$A:$A,0)))</f>
        <v>鳄鱼</v>
      </c>
      <c r="I1733" s="4"/>
      <c r="J1733" s="4" t="str">
        <f>IF(I1733="","",INDEX([1]怪物阵型表!$B:$B,MATCH(I1733,[1]怪物阵型表!$A:$A,0)))</f>
        <v/>
      </c>
      <c r="K1733" s="4"/>
      <c r="L1733" s="4"/>
      <c r="M1733" s="4"/>
      <c r="N1733" s="4"/>
      <c r="O1733" s="4" t="str">
        <f>IF(N1733="","",INDEX([2]物品表!$B:$B,MATCH(N1733,[2]物品表!$A:$A,0)))</f>
        <v/>
      </c>
      <c r="P1733" s="4"/>
      <c r="Q1733" s="7" t="s">
        <v>31</v>
      </c>
      <c r="R1733" s="7" t="s">
        <v>29</v>
      </c>
      <c r="S1733" s="9">
        <f>INDEX('#怪物刷新配置索引'!$E:$E,MATCH(E1733&amp;"-"&amp;F1733,'#怪物刷新配置索引'!$D:$D,0),1)</f>
        <v>4</v>
      </c>
      <c r="T1733" s="4"/>
      <c r="U1733" s="9">
        <f>INDEX('#怪物刷新配置索引'!$F:$F,MATCH(E1733&amp;"-"&amp;F1733,'#怪物刷新配置索引'!$D:$D,0),1)</f>
        <v>2</v>
      </c>
      <c r="V1733" s="4" t="str">
        <f t="shared" si="233"/>
        <v/>
      </c>
      <c r="W1733" s="4"/>
      <c r="X1733" s="4"/>
      <c r="Y1733" s="4"/>
      <c r="Z1733" s="28"/>
      <c r="AA1733" s="77">
        <f>COUNTIF([3]经验升级表!$C:$C,"&lt;="&amp;SUMIFS($AB$4:AB1733,$C$4:C1733,C1733))</f>
        <v>0</v>
      </c>
      <c r="AB1733" s="77">
        <f>IFERROR(INDEX([1]怪物表!$U:$U,MATCH(G1733,[1]怪物表!$A:$A,0),1)*S1733/U1733,0)*AC1733</f>
        <v>0</v>
      </c>
      <c r="AC1733" s="77">
        <f t="shared" si="234"/>
        <v>30</v>
      </c>
      <c r="AD1733" s="77">
        <f>IFERROR(INDEX([1]怪物表!$J:$J,MATCH(G1733,[1]怪物表!$A:$A,0),1),0)*AE1733</f>
        <v>60</v>
      </c>
      <c r="AE1733" s="77">
        <f t="shared" si="235"/>
        <v>60</v>
      </c>
    </row>
    <row r="1734" spans="1:31" x14ac:dyDescent="0.45">
      <c r="A1734" s="4"/>
      <c r="B1734" s="7">
        <v>3995070</v>
      </c>
      <c r="C1734" s="6" t="s">
        <v>359</v>
      </c>
      <c r="D1734" s="4" t="s">
        <v>123</v>
      </c>
      <c r="E1734" s="4">
        <v>20</v>
      </c>
      <c r="F1734" s="4" t="s">
        <v>202</v>
      </c>
      <c r="G1734" s="4">
        <f>IF(I1734="",SUMIFS([1]怪物表!$A:$A,[1]怪物表!$B:$B,C1734,[1]怪物表!$C:$C,D1734),"")</f>
        <v>1399505</v>
      </c>
      <c r="H1734" s="8" t="str">
        <f>IF(G1734="","",INDEX([1]怪物表!$C:$C,MATCH(G1734,[1]怪物表!$A:$A,0)))</f>
        <v>弓兵1</v>
      </c>
      <c r="I1734" s="4"/>
      <c r="J1734" s="4" t="str">
        <f>IF(I1734="","",INDEX([1]怪物阵型表!$B:$B,MATCH(I1734,[1]怪物阵型表!$A:$A,0)))</f>
        <v/>
      </c>
      <c r="K1734" s="4"/>
      <c r="L1734" s="4"/>
      <c r="M1734" s="4"/>
      <c r="N1734" s="4"/>
      <c r="O1734" s="4" t="str">
        <f>IF(N1734="","",INDEX([2]物品表!$B:$B,MATCH(N1734,[2]物品表!$A:$A,0)))</f>
        <v/>
      </c>
      <c r="P1734" s="4"/>
      <c r="Q1734" s="7" t="s">
        <v>31</v>
      </c>
      <c r="R1734" s="7" t="s">
        <v>29</v>
      </c>
      <c r="S1734" s="9">
        <f>INDEX('#怪物刷新配置索引'!$E:$E,MATCH(E1734&amp;"-"&amp;F1734,'#怪物刷新配置索引'!$D:$D,0),1)</f>
        <v>4</v>
      </c>
      <c r="T1734" s="4"/>
      <c r="U1734" s="9">
        <f>INDEX('#怪物刷新配置索引'!$F:$F,MATCH(E1734&amp;"-"&amp;F1734,'#怪物刷新配置索引'!$D:$D,0),1)</f>
        <v>6</v>
      </c>
      <c r="V1734" s="4" t="str">
        <f t="shared" si="233"/>
        <v/>
      </c>
      <c r="W1734" s="4"/>
      <c r="X1734" s="4"/>
      <c r="Y1734" s="4"/>
      <c r="Z1734" s="28"/>
      <c r="AA1734" s="77">
        <f>COUNTIF([3]经验升级表!$C:$C,"&lt;="&amp;SUMIFS($AB$4:AB1734,$C$4:C1734,C1734))</f>
        <v>0</v>
      </c>
      <c r="AB1734" s="77">
        <f>IFERROR(INDEX([1]怪物表!$U:$U,MATCH(G1734,[1]怪物表!$A:$A,0),1)*S1734/U1734,0)*AC1734</f>
        <v>0</v>
      </c>
      <c r="AC1734" s="77">
        <f t="shared" si="234"/>
        <v>30</v>
      </c>
      <c r="AD1734" s="77">
        <f>IFERROR(INDEX([1]怪物表!$J:$J,MATCH(G1734,[1]怪物表!$A:$A,0),1),0)*AE1734</f>
        <v>20</v>
      </c>
      <c r="AE1734" s="77">
        <f t="shared" si="235"/>
        <v>20</v>
      </c>
    </row>
    <row r="1735" spans="1:31" x14ac:dyDescent="0.45">
      <c r="A1735" s="4"/>
      <c r="B1735" s="7">
        <v>3995071</v>
      </c>
      <c r="C1735" s="6" t="s">
        <v>359</v>
      </c>
      <c r="D1735" s="4" t="s">
        <v>122</v>
      </c>
      <c r="E1735" s="4">
        <v>20</v>
      </c>
      <c r="F1735" s="4" t="s">
        <v>203</v>
      </c>
      <c r="G1735" s="4">
        <f>SUMIFS([1]怪物表!$A:$A,[1]怪物表!$B:$B,C1735,[1]怪物表!$C:$C,D1735)</f>
        <v>1399502</v>
      </c>
      <c r="H1735" s="8" t="str">
        <f>IF(G1735="","",INDEX([1]怪物表!$C:$C,MATCH(G1735,[1]怪物表!$A:$A,0)))</f>
        <v>小狼</v>
      </c>
      <c r="I1735" s="4"/>
      <c r="J1735" s="4" t="str">
        <f>IF(I1735="","",INDEX([1]怪物阵型表!$B:$B,MATCH(I1735,[1]怪物阵型表!$A:$A,0)))</f>
        <v/>
      </c>
      <c r="K1735" s="4"/>
      <c r="L1735" s="4"/>
      <c r="M1735" s="4"/>
      <c r="N1735" s="4"/>
      <c r="O1735" s="4" t="str">
        <f>IF(N1735="","",INDEX([2]物品表!$B:$B,MATCH(N1735,[2]物品表!$A:$A,0)))</f>
        <v/>
      </c>
      <c r="P1735" s="4"/>
      <c r="Q1735" s="7" t="s">
        <v>31</v>
      </c>
      <c r="R1735" s="7" t="s">
        <v>29</v>
      </c>
      <c r="S1735" s="9">
        <f>INDEX('#怪物刷新配置索引'!$E:$E,MATCH(E1735&amp;"-"&amp;F1735,'#怪物刷新配置索引'!$D:$D,0),1)</f>
        <v>4</v>
      </c>
      <c r="T1735" s="4"/>
      <c r="U1735" s="9">
        <f>INDEX('#怪物刷新配置索引'!$F:$F,MATCH(E1735&amp;"-"&amp;F1735,'#怪物刷新配置索引'!$D:$D,0),1)</f>
        <v>6</v>
      </c>
      <c r="V1735" s="4" t="str">
        <f t="shared" si="233"/>
        <v/>
      </c>
      <c r="W1735" s="4"/>
      <c r="X1735" s="4"/>
      <c r="Y1735" s="4"/>
      <c r="Z1735" s="28"/>
      <c r="AA1735" s="77">
        <f>COUNTIF([3]经验升级表!$C:$C,"&lt;="&amp;SUMIFS($AB$4:AB1735,$C$4:C1735,C1735))</f>
        <v>0</v>
      </c>
      <c r="AB1735" s="77">
        <f>IFERROR(INDEX([1]怪物表!$U:$U,MATCH(G1735,[1]怪物表!$A:$A,0),1)*S1735/U1735,0)*AC1735</f>
        <v>0</v>
      </c>
      <c r="AC1735" s="77">
        <f t="shared" si="234"/>
        <v>30</v>
      </c>
      <c r="AD1735" s="77">
        <f>IFERROR(INDEX([1]怪物表!$J:$J,MATCH(G1735,[1]怪物表!$A:$A,0),1),0)*AE1735</f>
        <v>20</v>
      </c>
      <c r="AE1735" s="77">
        <f t="shared" si="235"/>
        <v>20</v>
      </c>
    </row>
    <row r="1736" spans="1:31" x14ac:dyDescent="0.45">
      <c r="A1736" s="4"/>
      <c r="B1736" s="7">
        <v>3995072</v>
      </c>
      <c r="C1736" s="6" t="s">
        <v>359</v>
      </c>
      <c r="D1736" s="4" t="s">
        <v>122</v>
      </c>
      <c r="E1736" s="4">
        <v>20</v>
      </c>
      <c r="F1736" s="4" t="s">
        <v>203</v>
      </c>
      <c r="G1736" s="4">
        <f>SUMIFS([1]怪物表!$A:$A,[1]怪物表!$B:$B,C1736,[1]怪物表!$C:$C,D1736)</f>
        <v>1399502</v>
      </c>
      <c r="H1736" s="8" t="str">
        <f>IF(G1736="","",INDEX([1]怪物表!$C:$C,MATCH(G1736,[1]怪物表!$A:$A,0)))</f>
        <v>小狼</v>
      </c>
      <c r="I1736" s="4"/>
      <c r="J1736" s="4" t="str">
        <f>IF(I1736="","",INDEX([1]怪物阵型表!$B:$B,MATCH(I1736,[1]怪物阵型表!$A:$A,0)))</f>
        <v/>
      </c>
      <c r="K1736" s="4"/>
      <c r="L1736" s="4"/>
      <c r="M1736" s="4"/>
      <c r="N1736" s="4"/>
      <c r="O1736" s="4" t="str">
        <f>IF(N1736="","",INDEX([2]物品表!$B:$B,MATCH(N1736,[2]物品表!$A:$A,0)))</f>
        <v/>
      </c>
      <c r="P1736" s="4"/>
      <c r="Q1736" s="7" t="s">
        <v>31</v>
      </c>
      <c r="R1736" s="7" t="s">
        <v>29</v>
      </c>
      <c r="S1736" s="9">
        <f>INDEX('#怪物刷新配置索引'!$E:$E,MATCH(E1736&amp;"-"&amp;F1736,'#怪物刷新配置索引'!$D:$D,0),1)</f>
        <v>4</v>
      </c>
      <c r="T1736" s="4"/>
      <c r="U1736" s="9">
        <f>INDEX('#怪物刷新配置索引'!$F:$F,MATCH(E1736&amp;"-"&amp;F1736,'#怪物刷新配置索引'!$D:$D,0),1)</f>
        <v>6</v>
      </c>
      <c r="V1736" s="4" t="str">
        <f t="shared" si="233"/>
        <v/>
      </c>
      <c r="W1736" s="4"/>
      <c r="X1736" s="4"/>
      <c r="Y1736" s="4"/>
      <c r="Z1736" s="28"/>
      <c r="AA1736" s="77">
        <f>COUNTIF([3]经验升级表!$C:$C,"&lt;="&amp;SUMIFS($AB$4:AB1736,$C$4:C1736,C1736))</f>
        <v>0</v>
      </c>
      <c r="AB1736" s="77">
        <f>IFERROR(INDEX([1]怪物表!$U:$U,MATCH(G1736,[1]怪物表!$A:$A,0),1)*S1736/U1736,0)*AC1736</f>
        <v>0</v>
      </c>
      <c r="AC1736" s="77">
        <f t="shared" si="234"/>
        <v>30</v>
      </c>
      <c r="AD1736" s="77">
        <f>IFERROR(INDEX([1]怪物表!$J:$J,MATCH(G1736,[1]怪物表!$A:$A,0),1),0)*AE1736</f>
        <v>20</v>
      </c>
      <c r="AE1736" s="77">
        <f t="shared" si="235"/>
        <v>20</v>
      </c>
    </row>
    <row r="1737" spans="1:31" s="47" customFormat="1" x14ac:dyDescent="0.45">
      <c r="A1737" s="81"/>
      <c r="B1737" s="82">
        <v>3995073</v>
      </c>
      <c r="C1737" s="83" t="s">
        <v>359</v>
      </c>
      <c r="D1737" s="81" t="s">
        <v>132</v>
      </c>
      <c r="E1737" s="82"/>
      <c r="F1737" s="81">
        <v>480</v>
      </c>
      <c r="G1737" s="81">
        <f>IF(I1737="",SUMIFS([1]怪物表!$A:$A,[1]怪物表!$B:$B,C1737,[1]怪物表!$C:$C,D1737),"")</f>
        <v>1399512</v>
      </c>
      <c r="H1737" s="84" t="str">
        <f>IF(G1737="","",INDEX([1]怪物表!$C:$C,MATCH(G1737,[1]怪物表!$A:$A,0)))</f>
        <v>荒漠法师</v>
      </c>
      <c r="I1737" s="81" t="s">
        <v>54</v>
      </c>
      <c r="J1737" s="81" t="str">
        <f>IF(I1737="","",INDEX([1]怪物阵型表!$B:$B,MATCH(I1737,[1]怪物阵型表!$A:$A,0)))</f>
        <v/>
      </c>
      <c r="K1737" s="81"/>
      <c r="L1737" s="81"/>
      <c r="M1737" s="81"/>
      <c r="N1737" s="81"/>
      <c r="O1737" s="81" t="str">
        <f>IF(N1737="","",INDEX([2]物品表!$B:$B,MATCH(N1737,[2]物品表!$A:$A,0)))</f>
        <v/>
      </c>
      <c r="P1737" s="81"/>
      <c r="Q1737" s="82" t="s">
        <v>120</v>
      </c>
      <c r="R1737" s="82" t="s">
        <v>29</v>
      </c>
      <c r="S1737" s="85">
        <v>1</v>
      </c>
      <c r="T1737" s="81"/>
      <c r="U1737" s="85">
        <v>0</v>
      </c>
      <c r="V1737" s="81" t="str">
        <f>IF(W1737=1,"TID_Survivor_Notice_Occur_2",IF(W1737=2,"TID_Survivor_Notice_Occur_1",""))</f>
        <v>TID_Survivor_Notice_Occur_1</v>
      </c>
      <c r="W1737" s="81">
        <v>2</v>
      </c>
      <c r="X1737" s="81"/>
      <c r="Y1737" s="81"/>
      <c r="Z1737" s="86"/>
      <c r="AA1737" s="86">
        <f>COUNTIF([3]经验升级表!$C:$C,"&lt;="&amp;SUMIFS($AB$4:AB1737,$C$4:C1737,C1737))</f>
        <v>0</v>
      </c>
      <c r="AB1737" s="86">
        <f>IFERROR(INDEX([1]怪物表!$U:$U,MATCH(G1737,[1]怪物表!$A:$A,0),1)*S1737/U1737,0)*AC1737</f>
        <v>0</v>
      </c>
      <c r="AC1737" s="86">
        <f t="shared" si="234"/>
        <v>1</v>
      </c>
      <c r="AD1737" s="86">
        <f>IFERROR(INDEX([1]怪物表!$J:$J,MATCH(G1737,[1]怪物表!$A:$A,0),1),0)*AE1737</f>
        <v>0</v>
      </c>
      <c r="AE1737" s="86">
        <f t="shared" si="235"/>
        <v>0</v>
      </c>
    </row>
    <row r="1738" spans="1:31" x14ac:dyDescent="0.45">
      <c r="A1738" s="4"/>
      <c r="B1738" s="7">
        <v>3995074</v>
      </c>
      <c r="C1738" s="6" t="s">
        <v>359</v>
      </c>
      <c r="D1738" s="4" t="s">
        <v>137</v>
      </c>
      <c r="E1738" s="4">
        <v>20</v>
      </c>
      <c r="F1738" s="4" t="s">
        <v>193</v>
      </c>
      <c r="G1738" s="4">
        <f>SUMIFS([1]怪物表!$A:$A,[1]怪物表!$B:$B,C1738,[1]怪物表!$C:$C,D1738)</f>
        <v>1399507</v>
      </c>
      <c r="H1738" s="8" t="str">
        <f>IF(G1738="","",INDEX([1]怪物表!$C:$C,MATCH(G1738,[1]怪物表!$A:$A,0)))</f>
        <v>鳄鱼</v>
      </c>
      <c r="I1738" s="4"/>
      <c r="J1738" s="4" t="str">
        <f>IF(I1738="","",INDEX([1]怪物阵型表!$B:$B,MATCH(I1738,[1]怪物阵型表!$A:$A,0)))</f>
        <v/>
      </c>
      <c r="K1738" s="4"/>
      <c r="L1738" s="4"/>
      <c r="M1738" s="4"/>
      <c r="N1738" s="4"/>
      <c r="O1738" s="4" t="str">
        <f>IF(N1738="","",INDEX([2]物品表!$B:$B,MATCH(N1738,[2]物品表!$A:$A,0)))</f>
        <v/>
      </c>
      <c r="P1738" s="4"/>
      <c r="Q1738" s="7" t="s">
        <v>31</v>
      </c>
      <c r="R1738" s="7" t="s">
        <v>29</v>
      </c>
      <c r="S1738" s="9">
        <f>INDEX('#怪物刷新配置索引'!$E:$E,MATCH(E1738&amp;"-"&amp;F1738,'#怪物刷新配置索引'!$D:$D,0),1)</f>
        <v>4</v>
      </c>
      <c r="T1738" s="4"/>
      <c r="U1738" s="9">
        <f>INDEX('#怪物刷新配置索引'!$F:$F,MATCH(E1738&amp;"-"&amp;F1738,'#怪物刷新配置索引'!$D:$D,0),1)</f>
        <v>6</v>
      </c>
      <c r="V1738" s="4" t="str">
        <f t="shared" ref="V1738:V1750" si="236">IF(W1738=1,"TID_Survivor_Notice_Occur_2",IF(W1738=2,"TID_Survivor_Notice_Occur_1",""))</f>
        <v/>
      </c>
      <c r="W1738" s="4"/>
      <c r="X1738" s="7"/>
      <c r="Y1738" s="4"/>
      <c r="Z1738" s="28"/>
      <c r="AA1738" s="77">
        <f>COUNTIF([3]经验升级表!$C:$C,"&lt;="&amp;SUMIFS($AB$4:AB1738,$C$4:C1738,C1738))</f>
        <v>0</v>
      </c>
      <c r="AB1738" s="77">
        <f>IFERROR(INDEX([1]怪物表!$U:$U,MATCH(G1738,[1]怪物表!$A:$A,0),1)*S1738/U1738,0)*AC1738</f>
        <v>0</v>
      </c>
      <c r="AC1738" s="77">
        <f t="shared" si="234"/>
        <v>30</v>
      </c>
      <c r="AD1738" s="77">
        <f>IFERROR(INDEX([1]怪物表!$J:$J,MATCH(G1738,[1]怪物表!$A:$A,0),1),0)*AE1738</f>
        <v>20</v>
      </c>
      <c r="AE1738" s="77">
        <f t="shared" si="235"/>
        <v>20</v>
      </c>
    </row>
    <row r="1739" spans="1:31" x14ac:dyDescent="0.45">
      <c r="A1739" s="4"/>
      <c r="B1739" s="7">
        <v>3995075</v>
      </c>
      <c r="C1739" s="6" t="s">
        <v>359</v>
      </c>
      <c r="D1739" s="4" t="s">
        <v>137</v>
      </c>
      <c r="E1739" s="4">
        <v>20</v>
      </c>
      <c r="F1739" s="4" t="s">
        <v>193</v>
      </c>
      <c r="G1739" s="4">
        <f>SUMIFS([1]怪物表!$A:$A,[1]怪物表!$B:$B,C1739,[1]怪物表!$C:$C,D1739)</f>
        <v>1399507</v>
      </c>
      <c r="H1739" s="8" t="str">
        <f>IF(G1739="","",INDEX([1]怪物表!$C:$C,MATCH(G1739,[1]怪物表!$A:$A,0)))</f>
        <v>鳄鱼</v>
      </c>
      <c r="I1739" s="4"/>
      <c r="J1739" s="4" t="str">
        <f>IF(I1739="","",INDEX([1]怪物阵型表!$B:$B,MATCH(I1739,[1]怪物阵型表!$A:$A,0)))</f>
        <v/>
      </c>
      <c r="K1739" s="4"/>
      <c r="L1739" s="4"/>
      <c r="M1739" s="4"/>
      <c r="N1739" s="4"/>
      <c r="O1739" s="4" t="str">
        <f>IF(N1739="","",INDEX([2]物品表!$B:$B,MATCH(N1739,[2]物品表!$A:$A,0)))</f>
        <v/>
      </c>
      <c r="P1739" s="4"/>
      <c r="Q1739" s="7" t="s">
        <v>31</v>
      </c>
      <c r="R1739" s="7" t="s">
        <v>29</v>
      </c>
      <c r="S1739" s="9">
        <f>INDEX('#怪物刷新配置索引'!$E:$E,MATCH(E1739&amp;"-"&amp;F1739,'#怪物刷新配置索引'!$D:$D,0),1)</f>
        <v>4</v>
      </c>
      <c r="T1739" s="4"/>
      <c r="U1739" s="9">
        <f>INDEX('#怪物刷新配置索引'!$F:$F,MATCH(E1739&amp;"-"&amp;F1739,'#怪物刷新配置索引'!$D:$D,0),1)</f>
        <v>6</v>
      </c>
      <c r="V1739" s="7" t="str">
        <f t="shared" si="236"/>
        <v/>
      </c>
      <c r="W1739" s="4"/>
      <c r="X1739" s="4"/>
      <c r="Y1739" s="4"/>
      <c r="Z1739" s="28"/>
      <c r="AA1739" s="77">
        <f>COUNTIF([3]经验升级表!$C:$C,"&lt;="&amp;SUMIFS($AB$4:AB1739,$C$4:C1739,C1739))</f>
        <v>0</v>
      </c>
      <c r="AB1739" s="77">
        <f>IFERROR(INDEX([1]怪物表!$U:$U,MATCH(G1739,[1]怪物表!$A:$A,0),1)*S1739/U1739,0)*AC1739</f>
        <v>0</v>
      </c>
      <c r="AC1739" s="77">
        <f t="shared" si="234"/>
        <v>30</v>
      </c>
      <c r="AD1739" s="77">
        <f>IFERROR(INDEX([1]怪物表!$J:$J,MATCH(G1739,[1]怪物表!$A:$A,0),1),0)*AE1739</f>
        <v>20</v>
      </c>
      <c r="AE1739" s="77">
        <f t="shared" si="235"/>
        <v>20</v>
      </c>
    </row>
    <row r="1740" spans="1:31" x14ac:dyDescent="0.45">
      <c r="A1740" s="4"/>
      <c r="B1740" s="7">
        <v>3995076</v>
      </c>
      <c r="C1740" s="6" t="s">
        <v>359</v>
      </c>
      <c r="D1740" s="4" t="s">
        <v>137</v>
      </c>
      <c r="E1740" s="4">
        <v>20</v>
      </c>
      <c r="F1740" s="4" t="s">
        <v>193</v>
      </c>
      <c r="G1740" s="4">
        <f>SUMIFS([1]怪物表!$A:$A,[1]怪物表!$B:$B,C1740,[1]怪物表!$C:$C,D1740)</f>
        <v>1399507</v>
      </c>
      <c r="H1740" s="8" t="str">
        <f>IF(G1740="","",INDEX([1]怪物表!$C:$C,MATCH(G1740,[1]怪物表!$A:$A,0)))</f>
        <v>鳄鱼</v>
      </c>
      <c r="I1740" s="4"/>
      <c r="J1740" s="4" t="str">
        <f>IF(I1740="","",INDEX([1]怪物阵型表!$B:$B,MATCH(I1740,[1]怪物阵型表!$A:$A,0)))</f>
        <v/>
      </c>
      <c r="K1740" s="4"/>
      <c r="L1740" s="4"/>
      <c r="M1740" s="4"/>
      <c r="N1740" s="4"/>
      <c r="O1740" s="4" t="str">
        <f>IF(N1740="","",INDEX([2]物品表!$B:$B,MATCH(N1740,[2]物品表!$A:$A,0)))</f>
        <v/>
      </c>
      <c r="P1740" s="4"/>
      <c r="Q1740" s="7" t="s">
        <v>31</v>
      </c>
      <c r="R1740" s="7" t="s">
        <v>29</v>
      </c>
      <c r="S1740" s="9">
        <f>INDEX('#怪物刷新配置索引'!$E:$E,MATCH(E1740&amp;"-"&amp;F1740,'#怪物刷新配置索引'!$D:$D,0),1)</f>
        <v>4</v>
      </c>
      <c r="T1740" s="4"/>
      <c r="U1740" s="9">
        <f>INDEX('#怪物刷新配置索引'!$F:$F,MATCH(E1740&amp;"-"&amp;F1740,'#怪物刷新配置索引'!$D:$D,0),1)</f>
        <v>6</v>
      </c>
      <c r="V1740" s="4" t="str">
        <f t="shared" si="236"/>
        <v/>
      </c>
      <c r="W1740" s="4"/>
      <c r="X1740" s="7"/>
      <c r="Y1740" s="7"/>
      <c r="Z1740" s="28"/>
      <c r="AA1740" s="77">
        <f>COUNTIF([3]经验升级表!$C:$C,"&lt;="&amp;SUMIFS($AB$4:AB1740,$C$4:C1740,C1740))</f>
        <v>0</v>
      </c>
      <c r="AB1740" s="77">
        <f>IFERROR(INDEX([1]怪物表!$U:$U,MATCH(G1740,[1]怪物表!$A:$A,0),1)*S1740/U1740,0)*AC1740</f>
        <v>0</v>
      </c>
      <c r="AC1740" s="77">
        <f t="shared" si="234"/>
        <v>30</v>
      </c>
      <c r="AD1740" s="77">
        <f>IFERROR(INDEX([1]怪物表!$J:$J,MATCH(G1740,[1]怪物表!$A:$A,0),1),0)*AE1740</f>
        <v>20</v>
      </c>
      <c r="AE1740" s="77">
        <f t="shared" si="235"/>
        <v>20</v>
      </c>
    </row>
    <row r="1741" spans="1:31" x14ac:dyDescent="0.45">
      <c r="A1741" s="4"/>
      <c r="B1741" s="7">
        <v>3995077</v>
      </c>
      <c r="C1741" s="6" t="s">
        <v>359</v>
      </c>
      <c r="D1741" s="4" t="s">
        <v>137</v>
      </c>
      <c r="E1741" s="4">
        <v>20</v>
      </c>
      <c r="F1741" s="4" t="s">
        <v>193</v>
      </c>
      <c r="G1741" s="4">
        <f>SUMIFS([1]怪物表!$A:$A,[1]怪物表!$B:$B,C1741,[1]怪物表!$C:$C,D1741)</f>
        <v>1399507</v>
      </c>
      <c r="H1741" s="8" t="str">
        <f>IF(G1741="","",INDEX([1]怪物表!$C:$C,MATCH(G1741,[1]怪物表!$A:$A,0)))</f>
        <v>鳄鱼</v>
      </c>
      <c r="I1741" s="4"/>
      <c r="J1741" s="4" t="str">
        <f>IF(I1741="","",INDEX([1]怪物阵型表!$B:$B,MATCH(I1741,[1]怪物阵型表!$A:$A,0)))</f>
        <v/>
      </c>
      <c r="K1741" s="4"/>
      <c r="L1741" s="4"/>
      <c r="M1741" s="4"/>
      <c r="N1741" s="4"/>
      <c r="O1741" s="4" t="str">
        <f>IF(N1741="","",INDEX([2]物品表!$B:$B,MATCH(N1741,[2]物品表!$A:$A,0)))</f>
        <v/>
      </c>
      <c r="P1741" s="4"/>
      <c r="Q1741" s="7" t="s">
        <v>31</v>
      </c>
      <c r="R1741" s="7" t="s">
        <v>29</v>
      </c>
      <c r="S1741" s="9">
        <f>INDEX('#怪物刷新配置索引'!$E:$E,MATCH(E1741&amp;"-"&amp;F1741,'#怪物刷新配置索引'!$D:$D,0),1)</f>
        <v>4</v>
      </c>
      <c r="T1741" s="4"/>
      <c r="U1741" s="9">
        <f>INDEX('#怪物刷新配置索引'!$F:$F,MATCH(E1741&amp;"-"&amp;F1741,'#怪物刷新配置索引'!$D:$D,0),1)</f>
        <v>6</v>
      </c>
      <c r="V1741" s="4" t="str">
        <f t="shared" si="236"/>
        <v/>
      </c>
      <c r="W1741" s="4"/>
      <c r="X1741" s="7"/>
      <c r="Y1741" s="7"/>
      <c r="Z1741" s="28"/>
      <c r="AA1741" s="77">
        <f>COUNTIF([3]经验升级表!$C:$C,"&lt;="&amp;SUMIFS($AB$4:AB1741,$C$4:C1741,C1741))</f>
        <v>0</v>
      </c>
      <c r="AB1741" s="77">
        <f>IFERROR(INDEX([1]怪物表!$U:$U,MATCH(G1741,[1]怪物表!$A:$A,0),1)*S1741/U1741,0)*AC1741</f>
        <v>0</v>
      </c>
      <c r="AC1741" s="77">
        <f t="shared" si="234"/>
        <v>30</v>
      </c>
      <c r="AD1741" s="77">
        <f>IFERROR(INDEX([1]怪物表!$J:$J,MATCH(G1741,[1]怪物表!$A:$A,0),1),0)*AE1741</f>
        <v>20</v>
      </c>
      <c r="AE1741" s="77">
        <f t="shared" si="235"/>
        <v>20</v>
      </c>
    </row>
    <row r="1742" spans="1:31" x14ac:dyDescent="0.45">
      <c r="A1742" s="4"/>
      <c r="B1742" s="7">
        <v>3995078</v>
      </c>
      <c r="C1742" s="6" t="s">
        <v>359</v>
      </c>
      <c r="D1742" s="4" t="s">
        <v>123</v>
      </c>
      <c r="E1742" s="4">
        <v>20</v>
      </c>
      <c r="F1742" s="4" t="s">
        <v>193</v>
      </c>
      <c r="G1742" s="4">
        <f>SUMIFS([1]怪物表!$A:$A,[1]怪物表!$B:$B,C1742,[1]怪物表!$C:$C,D1742)</f>
        <v>1399505</v>
      </c>
      <c r="H1742" s="8" t="str">
        <f>IF(G1742="","",INDEX([1]怪物表!$C:$C,MATCH(G1742,[1]怪物表!$A:$A,0)))</f>
        <v>弓兵1</v>
      </c>
      <c r="I1742" s="4"/>
      <c r="J1742" s="4" t="str">
        <f>IF(I1742="","",INDEX([1]怪物阵型表!$B:$B,MATCH(I1742,[1]怪物阵型表!$A:$A,0)))</f>
        <v/>
      </c>
      <c r="K1742" s="4"/>
      <c r="L1742" s="4"/>
      <c r="M1742" s="4"/>
      <c r="N1742" s="4"/>
      <c r="O1742" s="4" t="str">
        <f>IF(N1742="","",INDEX([2]物品表!$B:$B,MATCH(N1742,[2]物品表!$A:$A,0)))</f>
        <v/>
      </c>
      <c r="P1742" s="4"/>
      <c r="Q1742" s="7" t="s">
        <v>31</v>
      </c>
      <c r="R1742" s="7" t="s">
        <v>29</v>
      </c>
      <c r="S1742" s="9">
        <f>INDEX('#怪物刷新配置索引'!$E:$E,MATCH(E1742&amp;"-"&amp;F1742,'#怪物刷新配置索引'!$D:$D,0),1)</f>
        <v>4</v>
      </c>
      <c r="T1742" s="4"/>
      <c r="U1742" s="9">
        <f>INDEX('#怪物刷新配置索引'!$F:$F,MATCH(E1742&amp;"-"&amp;F1742,'#怪物刷新配置索引'!$D:$D,0),1)</f>
        <v>6</v>
      </c>
      <c r="V1742" s="4" t="str">
        <f t="shared" si="236"/>
        <v/>
      </c>
      <c r="W1742" s="4"/>
      <c r="X1742" s="4"/>
      <c r="Y1742" s="4"/>
      <c r="Z1742" s="28"/>
      <c r="AA1742" s="77">
        <f>COUNTIF([3]经验升级表!$C:$C,"&lt;="&amp;SUMIFS($AB$4:AB1742,$C$4:C1742,C1742))</f>
        <v>0</v>
      </c>
      <c r="AB1742" s="77">
        <f>IFERROR(INDEX([1]怪物表!$U:$U,MATCH(G1742,[1]怪物表!$A:$A,0),1)*S1742/U1742,0)*AC1742</f>
        <v>0</v>
      </c>
      <c r="AC1742" s="77">
        <f t="shared" si="234"/>
        <v>30</v>
      </c>
      <c r="AD1742" s="77">
        <f>IFERROR(INDEX([1]怪物表!$J:$J,MATCH(G1742,[1]怪物表!$A:$A,0),1),0)*AE1742</f>
        <v>20</v>
      </c>
      <c r="AE1742" s="77">
        <f t="shared" si="235"/>
        <v>20</v>
      </c>
    </row>
    <row r="1743" spans="1:31" x14ac:dyDescent="0.45">
      <c r="A1743" s="4"/>
      <c r="B1743" s="7">
        <v>3995079</v>
      </c>
      <c r="C1743" s="6" t="s">
        <v>359</v>
      </c>
      <c r="D1743" s="4"/>
      <c r="E1743" s="7"/>
      <c r="F1743" s="4">
        <v>510</v>
      </c>
      <c r="G1743" s="4" t="str">
        <f>IF(I1743="",SUMIFS([1]怪物表!$A:$A,[1]怪物表!$B:$B,C1743,[1]怪物表!$C:$C,D1743),"")</f>
        <v/>
      </c>
      <c r="H1743" s="8" t="str">
        <f>IF(G1743="","",INDEX([1]怪物表!$C:$C,MATCH(G1743,[1]怪物表!$A:$A,0)))</f>
        <v/>
      </c>
      <c r="I1743" s="4">
        <v>399501</v>
      </c>
      <c r="J1743" s="4" t="str">
        <f>IF(I1743="","",INDEX([1]怪物阵型表!$B:$B,MATCH(I1743,[1]怪物阵型表!$A:$A,0)))</f>
        <v>直线防御阵型</v>
      </c>
      <c r="K1743" s="4"/>
      <c r="L1743" s="4"/>
      <c r="M1743" s="4"/>
      <c r="N1743" s="4"/>
      <c r="O1743" s="4" t="str">
        <f>IF(N1743="","",INDEX([2]物品表!$B:$B,MATCH(N1743,[2]物品表!$A:$A,0)))</f>
        <v/>
      </c>
      <c r="P1743" s="4"/>
      <c r="Q1743" s="7" t="s">
        <v>109</v>
      </c>
      <c r="R1743" s="7" t="s">
        <v>29</v>
      </c>
      <c r="S1743" s="9">
        <v>1</v>
      </c>
      <c r="T1743" s="4"/>
      <c r="U1743" s="9">
        <v>0</v>
      </c>
      <c r="V1743" s="4" t="str">
        <f t="shared" si="236"/>
        <v>TID_Survivor_Notice_Occur_2</v>
      </c>
      <c r="W1743" s="4">
        <v>1</v>
      </c>
      <c r="X1743" s="4"/>
      <c r="Y1743" s="4"/>
      <c r="Z1743" s="28"/>
      <c r="AA1743" s="77">
        <f>COUNTIF([3]经验升级表!$C:$C,"&lt;="&amp;SUMIFS($AB$4:AB1743,$C$4:C1743,C1743))</f>
        <v>0</v>
      </c>
      <c r="AB1743" s="77">
        <f>IFERROR(INDEX([1]怪物表!$U:$U,MATCH(G1743,[1]怪物表!$A:$A,0),1)*S1743/U1743,0)*AC1743</f>
        <v>0</v>
      </c>
      <c r="AC1743" s="77">
        <f t="shared" si="234"/>
        <v>1</v>
      </c>
      <c r="AD1743" s="77">
        <f>IFERROR(INDEX([1]怪物表!$J:$J,MATCH(G1743,[1]怪物表!$A:$A,0),1),0)*AE1743</f>
        <v>0</v>
      </c>
      <c r="AE1743" s="77">
        <f t="shared" si="235"/>
        <v>0</v>
      </c>
    </row>
    <row r="1744" spans="1:31" x14ac:dyDescent="0.45">
      <c r="A1744" s="4"/>
      <c r="B1744" s="7">
        <v>3995080</v>
      </c>
      <c r="C1744" s="6" t="s">
        <v>359</v>
      </c>
      <c r="D1744" s="4"/>
      <c r="E1744" s="7"/>
      <c r="F1744" s="4">
        <v>510</v>
      </c>
      <c r="G1744" s="4" t="str">
        <f>IF(I1744="",SUMIFS([1]怪物表!$A:$A,[1]怪物表!$B:$B,C1744,[1]怪物表!$C:$C,D1744),"")</f>
        <v/>
      </c>
      <c r="H1744" s="8" t="str">
        <f>IF(G1744="","",INDEX([1]怪物表!$C:$C,MATCH(G1744,[1]怪物表!$A:$A,0)))</f>
        <v/>
      </c>
      <c r="I1744" s="4">
        <v>399502</v>
      </c>
      <c r="J1744" s="4" t="str">
        <f>IF(I1744="","",INDEX([1]怪物阵型表!$B:$B,MATCH(I1744,[1]怪物阵型表!$A:$A,0)))</f>
        <v>直线防御阵型</v>
      </c>
      <c r="K1744" s="4"/>
      <c r="L1744" s="4"/>
      <c r="M1744" s="4"/>
      <c r="N1744" s="4"/>
      <c r="O1744" s="4" t="str">
        <f>IF(N1744="","",INDEX([2]物品表!$B:$B,MATCH(N1744,[2]物品表!$A:$A,0)))</f>
        <v/>
      </c>
      <c r="P1744" s="4"/>
      <c r="Q1744" s="7" t="s">
        <v>109</v>
      </c>
      <c r="R1744" s="7" t="s">
        <v>29</v>
      </c>
      <c r="S1744" s="9">
        <v>1</v>
      </c>
      <c r="T1744" s="4"/>
      <c r="U1744" s="9">
        <v>0</v>
      </c>
      <c r="V1744" s="4" t="str">
        <f t="shared" si="236"/>
        <v/>
      </c>
      <c r="W1744" s="4"/>
      <c r="X1744" s="4"/>
      <c r="Y1744" s="4"/>
      <c r="Z1744" s="28"/>
      <c r="AA1744" s="77">
        <f>COUNTIF([3]经验升级表!$C:$C,"&lt;="&amp;SUMIFS($AB$4:AB1744,$C$4:C1744,C1744))</f>
        <v>0</v>
      </c>
      <c r="AB1744" s="77">
        <f>IFERROR(INDEX([1]怪物表!$U:$U,MATCH(G1744,[1]怪物表!$A:$A,0),1)*S1744/U1744,0)*AC1744</f>
        <v>0</v>
      </c>
      <c r="AC1744" s="77">
        <f t="shared" si="234"/>
        <v>1</v>
      </c>
      <c r="AD1744" s="77">
        <f>IFERROR(INDEX([1]怪物表!$J:$J,MATCH(G1744,[1]怪物表!$A:$A,0),1),0)*AE1744</f>
        <v>0</v>
      </c>
      <c r="AE1744" s="77">
        <f t="shared" si="235"/>
        <v>0</v>
      </c>
    </row>
    <row r="1745" spans="1:31" x14ac:dyDescent="0.45">
      <c r="A1745" s="4"/>
      <c r="B1745" s="7">
        <v>3995081</v>
      </c>
      <c r="C1745" s="6" t="s">
        <v>359</v>
      </c>
      <c r="D1745" s="4"/>
      <c r="E1745" s="7"/>
      <c r="F1745" s="4">
        <v>520</v>
      </c>
      <c r="G1745" s="4" t="str">
        <f>IF(I1745="",SUMIFS([1]怪物表!$A:$A,[1]怪物表!$B:$B,C1745,[1]怪物表!$C:$C,D1745),"")</f>
        <v/>
      </c>
      <c r="H1745" s="8" t="str">
        <f>IF(G1745="","",INDEX([1]怪物表!$C:$C,MATCH(G1745,[1]怪物表!$A:$A,0)))</f>
        <v/>
      </c>
      <c r="I1745" s="4">
        <v>399503</v>
      </c>
      <c r="J1745" s="4" t="str">
        <f>IF(I1745="","",INDEX([1]怪物阵型表!$B:$B,MATCH(I1745,[1]怪物阵型表!$A:$A,0)))</f>
        <v>直线防御阵型</v>
      </c>
      <c r="K1745" s="4"/>
      <c r="L1745" s="4"/>
      <c r="M1745" s="4"/>
      <c r="N1745" s="4"/>
      <c r="O1745" s="4" t="str">
        <f>IF(N1745="","",INDEX([2]物品表!$B:$B,MATCH(N1745,[2]物品表!$A:$A,0)))</f>
        <v/>
      </c>
      <c r="P1745" s="4"/>
      <c r="Q1745" s="7" t="s">
        <v>109</v>
      </c>
      <c r="R1745" s="7" t="s">
        <v>29</v>
      </c>
      <c r="S1745" s="9">
        <v>1</v>
      </c>
      <c r="T1745" s="4"/>
      <c r="U1745" s="9">
        <v>0</v>
      </c>
      <c r="V1745" s="4" t="str">
        <f t="shared" si="236"/>
        <v/>
      </c>
      <c r="W1745" s="4"/>
      <c r="X1745" s="4"/>
      <c r="Y1745" s="4"/>
      <c r="Z1745" s="28"/>
      <c r="AA1745" s="77">
        <f>COUNTIF([3]经验升级表!$C:$C,"&lt;="&amp;SUMIFS($AB$4:AB1745,$C$4:C1745,C1745))</f>
        <v>0</v>
      </c>
      <c r="AB1745" s="77">
        <f>IFERROR(INDEX([1]怪物表!$U:$U,MATCH(G1745,[1]怪物表!$A:$A,0),1)*S1745/U1745,0)*AC1745</f>
        <v>0</v>
      </c>
      <c r="AC1745" s="77">
        <f t="shared" si="234"/>
        <v>1</v>
      </c>
      <c r="AD1745" s="77">
        <f>IFERROR(INDEX([1]怪物表!$J:$J,MATCH(G1745,[1]怪物表!$A:$A,0),1),0)*AE1745</f>
        <v>0</v>
      </c>
      <c r="AE1745" s="77">
        <f t="shared" si="235"/>
        <v>0</v>
      </c>
    </row>
    <row r="1746" spans="1:31" x14ac:dyDescent="0.45">
      <c r="A1746" s="4"/>
      <c r="B1746" s="7">
        <v>3995082</v>
      </c>
      <c r="C1746" s="6" t="s">
        <v>359</v>
      </c>
      <c r="D1746" s="4"/>
      <c r="E1746" s="7"/>
      <c r="F1746" s="4">
        <v>520</v>
      </c>
      <c r="G1746" s="4" t="str">
        <f>IF(I1746="",SUMIFS([1]怪物表!$A:$A,[1]怪物表!$B:$B,C1746,[1]怪物表!$C:$C,D1746),"")</f>
        <v/>
      </c>
      <c r="H1746" s="8" t="str">
        <f>IF(G1746="","",INDEX([1]怪物表!$C:$C,MATCH(G1746,[1]怪物表!$A:$A,0)))</f>
        <v/>
      </c>
      <c r="I1746" s="4">
        <v>399504</v>
      </c>
      <c r="J1746" s="4" t="str">
        <f>IF(I1746="","",INDEX([1]怪物阵型表!$B:$B,MATCH(I1746,[1]怪物阵型表!$A:$A,0)))</f>
        <v>直线防御阵型</v>
      </c>
      <c r="K1746" s="4"/>
      <c r="L1746" s="4"/>
      <c r="M1746" s="4"/>
      <c r="N1746" s="4"/>
      <c r="O1746" s="4" t="str">
        <f>IF(N1746="","",INDEX([2]物品表!$B:$B,MATCH(N1746,[2]物品表!$A:$A,0)))</f>
        <v/>
      </c>
      <c r="P1746" s="4"/>
      <c r="Q1746" s="7" t="s">
        <v>109</v>
      </c>
      <c r="R1746" s="7" t="s">
        <v>29</v>
      </c>
      <c r="S1746" s="9">
        <v>1</v>
      </c>
      <c r="T1746" s="4"/>
      <c r="U1746" s="9">
        <v>0</v>
      </c>
      <c r="V1746" s="4" t="str">
        <f t="shared" si="236"/>
        <v/>
      </c>
      <c r="W1746" s="4"/>
      <c r="X1746" s="4"/>
      <c r="Y1746" s="4"/>
      <c r="Z1746" s="28"/>
      <c r="AA1746" s="77">
        <f>COUNTIF([3]经验升级表!$C:$C,"&lt;="&amp;SUMIFS($AB$4:AB1746,$C$4:C1746,C1746))</f>
        <v>0</v>
      </c>
      <c r="AB1746" s="77">
        <f>IFERROR(INDEX([1]怪物表!$U:$U,MATCH(G1746,[1]怪物表!$A:$A,0),1)*S1746/U1746,0)*AC1746</f>
        <v>0</v>
      </c>
      <c r="AC1746" s="77">
        <f t="shared" si="234"/>
        <v>1</v>
      </c>
      <c r="AD1746" s="77">
        <f>IFERROR(INDEX([1]怪物表!$J:$J,MATCH(G1746,[1]怪物表!$A:$A,0),1),0)*AE1746</f>
        <v>0</v>
      </c>
      <c r="AE1746" s="77">
        <f t="shared" si="235"/>
        <v>0</v>
      </c>
    </row>
    <row r="1747" spans="1:31" x14ac:dyDescent="0.45">
      <c r="A1747" s="4"/>
      <c r="B1747" s="7">
        <v>3995083</v>
      </c>
      <c r="C1747" s="6" t="s">
        <v>359</v>
      </c>
      <c r="D1747" s="4" t="s">
        <v>137</v>
      </c>
      <c r="E1747" s="7">
        <v>60</v>
      </c>
      <c r="F1747" s="4" t="s">
        <v>195</v>
      </c>
      <c r="G1747" s="4">
        <f>SUMIFS([1]怪物表!$A:$A,[1]怪物表!$B:$B,C1747,[1]怪物表!$C:$C,D1747)</f>
        <v>1399507</v>
      </c>
      <c r="H1747" s="8" t="str">
        <f>IF(G1747="","",INDEX([1]怪物表!$C:$C,MATCH(G1747,[1]怪物表!$A:$A,0)))</f>
        <v>鳄鱼</v>
      </c>
      <c r="I1747" s="4"/>
      <c r="J1747" s="4" t="str">
        <f>IF(I1747="","",INDEX([1]怪物阵型表!$B:$B,MATCH(I1747,[1]怪物阵型表!$A:$A,0)))</f>
        <v/>
      </c>
      <c r="K1747" s="4"/>
      <c r="L1747" s="4"/>
      <c r="M1747" s="4"/>
      <c r="N1747" s="4"/>
      <c r="O1747" s="4" t="str">
        <f>IF(N1747="","",INDEX([2]物品表!$B:$B,MATCH(N1747,[2]物品表!$A:$A,0)))</f>
        <v/>
      </c>
      <c r="P1747" s="4"/>
      <c r="Q1747" s="7" t="s">
        <v>31</v>
      </c>
      <c r="R1747" s="7" t="s">
        <v>29</v>
      </c>
      <c r="S1747" s="9">
        <f>INDEX('#怪物刷新配置索引'!$E:$E,MATCH(E1747&amp;"-"&amp;F1747,'#怪物刷新配置索引'!$D:$D,0),1)</f>
        <v>4</v>
      </c>
      <c r="T1747" s="4"/>
      <c r="U1747" s="9">
        <f>INDEX('#怪物刷新配置索引'!$F:$F,MATCH(E1747&amp;"-"&amp;F1747,'#怪物刷新配置索引'!$D:$D,0),1)</f>
        <v>2</v>
      </c>
      <c r="V1747" s="7" t="str">
        <f t="shared" si="236"/>
        <v/>
      </c>
      <c r="W1747" s="4"/>
      <c r="X1747" s="4"/>
      <c r="Y1747" s="4"/>
      <c r="Z1747" s="28"/>
      <c r="AA1747" s="77">
        <f>COUNTIF([3]经验升级表!$C:$C,"&lt;="&amp;SUMIFS($AB$4:AB1747,$C$4:C1747,C1747))</f>
        <v>0</v>
      </c>
      <c r="AB1747" s="77">
        <f>IFERROR(INDEX([1]怪物表!$U:$U,MATCH(G1747,[1]怪物表!$A:$A,0),1)*S1747/U1747,0)*AC1747</f>
        <v>0</v>
      </c>
      <c r="AC1747" s="77">
        <f t="shared" si="234"/>
        <v>30</v>
      </c>
      <c r="AD1747" s="77">
        <f>IFERROR(INDEX([1]怪物表!$J:$J,MATCH(G1747,[1]怪物表!$A:$A,0),1),0)*AE1747</f>
        <v>60</v>
      </c>
      <c r="AE1747" s="77">
        <f t="shared" si="235"/>
        <v>60</v>
      </c>
    </row>
    <row r="1748" spans="1:31" x14ac:dyDescent="0.45">
      <c r="A1748" s="4"/>
      <c r="B1748" s="7">
        <v>3995084</v>
      </c>
      <c r="C1748" s="6" t="s">
        <v>359</v>
      </c>
      <c r="D1748" s="4" t="s">
        <v>137</v>
      </c>
      <c r="E1748" s="7">
        <v>40</v>
      </c>
      <c r="F1748" s="4" t="s">
        <v>195</v>
      </c>
      <c r="G1748" s="4">
        <f>SUMIFS([1]怪物表!$A:$A,[1]怪物表!$B:$B,C1748,[1]怪物表!$C:$C,D1748)</f>
        <v>1399507</v>
      </c>
      <c r="H1748" s="8" t="str">
        <f>IF(G1748="","",INDEX([1]怪物表!$C:$C,MATCH(G1748,[1]怪物表!$A:$A,0)))</f>
        <v>鳄鱼</v>
      </c>
      <c r="I1748" s="4"/>
      <c r="J1748" s="4" t="str">
        <f>IF(I1748="","",INDEX([1]怪物阵型表!$B:$B,MATCH(I1748,[1]怪物阵型表!$A:$A,0)))</f>
        <v/>
      </c>
      <c r="K1748" s="4"/>
      <c r="L1748" s="4"/>
      <c r="M1748" s="4"/>
      <c r="N1748" s="4"/>
      <c r="O1748" s="4" t="str">
        <f>IF(N1748="","",INDEX([2]物品表!$B:$B,MATCH(N1748,[2]物品表!$A:$A,0)))</f>
        <v/>
      </c>
      <c r="P1748" s="4"/>
      <c r="Q1748" s="7" t="s">
        <v>31</v>
      </c>
      <c r="R1748" s="7" t="s">
        <v>29</v>
      </c>
      <c r="S1748" s="9">
        <f>INDEX('#怪物刷新配置索引'!$E:$E,MATCH(E1748&amp;"-"&amp;F1748,'#怪物刷新配置索引'!$D:$D,0),1)</f>
        <v>4</v>
      </c>
      <c r="T1748" s="4"/>
      <c r="U1748" s="9">
        <f>INDEX('#怪物刷新配置索引'!$F:$F,MATCH(E1748&amp;"-"&amp;F1748,'#怪物刷新配置索引'!$D:$D,0),1)</f>
        <v>3</v>
      </c>
      <c r="V1748" s="4" t="str">
        <f t="shared" si="236"/>
        <v/>
      </c>
      <c r="W1748" s="4"/>
      <c r="X1748" s="4"/>
      <c r="Y1748" s="4"/>
      <c r="Z1748" s="28"/>
      <c r="AA1748" s="77">
        <f>COUNTIF([3]经验升级表!$C:$C,"&lt;="&amp;SUMIFS($AB$4:AB1748,$C$4:C1748,C1748))</f>
        <v>0</v>
      </c>
      <c r="AB1748" s="77">
        <f>IFERROR(INDEX([1]怪物表!$U:$U,MATCH(G1748,[1]怪物表!$A:$A,0),1)*S1748/U1748,0)*AC1748</f>
        <v>0</v>
      </c>
      <c r="AC1748" s="77">
        <f t="shared" si="234"/>
        <v>30</v>
      </c>
      <c r="AD1748" s="77">
        <f>IFERROR(INDEX([1]怪物表!$J:$J,MATCH(G1748,[1]怪物表!$A:$A,0),1),0)*AE1748</f>
        <v>40</v>
      </c>
      <c r="AE1748" s="77">
        <f t="shared" si="235"/>
        <v>40</v>
      </c>
    </row>
    <row r="1749" spans="1:31" x14ac:dyDescent="0.45">
      <c r="A1749" s="4"/>
      <c r="B1749" s="7">
        <v>3995085</v>
      </c>
      <c r="C1749" s="6" t="s">
        <v>359</v>
      </c>
      <c r="D1749" s="4" t="s">
        <v>137</v>
      </c>
      <c r="E1749" s="7">
        <v>40</v>
      </c>
      <c r="F1749" s="4" t="s">
        <v>195</v>
      </c>
      <c r="G1749" s="4">
        <f>SUMIFS([1]怪物表!$A:$A,[1]怪物表!$B:$B,C1749,[1]怪物表!$C:$C,D1749)</f>
        <v>1399507</v>
      </c>
      <c r="H1749" s="8" t="str">
        <f>IF(G1749="","",INDEX([1]怪物表!$C:$C,MATCH(G1749,[1]怪物表!$A:$A,0)))</f>
        <v>鳄鱼</v>
      </c>
      <c r="I1749" s="4"/>
      <c r="J1749" s="4" t="str">
        <f>IF(I1749="","",INDEX([1]怪物阵型表!$B:$B,MATCH(I1749,[1]怪物阵型表!$A:$A,0)))</f>
        <v/>
      </c>
      <c r="K1749" s="4"/>
      <c r="L1749" s="4"/>
      <c r="M1749" s="4"/>
      <c r="N1749" s="4"/>
      <c r="O1749" s="4" t="str">
        <f>IF(N1749="","",INDEX([2]物品表!$B:$B,MATCH(N1749,[2]物品表!$A:$A,0)))</f>
        <v/>
      </c>
      <c r="P1749" s="4"/>
      <c r="Q1749" s="7" t="s">
        <v>31</v>
      </c>
      <c r="R1749" s="7" t="s">
        <v>29</v>
      </c>
      <c r="S1749" s="9">
        <f>INDEX('#怪物刷新配置索引'!$E:$E,MATCH(E1749&amp;"-"&amp;F1749,'#怪物刷新配置索引'!$D:$D,0),1)</f>
        <v>4</v>
      </c>
      <c r="T1749" s="4"/>
      <c r="U1749" s="9">
        <f>INDEX('#怪物刷新配置索引'!$F:$F,MATCH(E1749&amp;"-"&amp;F1749,'#怪物刷新配置索引'!$D:$D,0),1)</f>
        <v>3</v>
      </c>
      <c r="V1749" s="4" t="str">
        <f t="shared" si="236"/>
        <v/>
      </c>
      <c r="W1749" s="4"/>
      <c r="X1749" s="7"/>
      <c r="Y1749" s="7"/>
      <c r="Z1749" s="28"/>
      <c r="AA1749" s="77">
        <f>COUNTIF([3]经验升级表!$C:$C,"&lt;="&amp;SUMIFS($AB$4:AB1749,$C$4:C1749,C1749))</f>
        <v>0</v>
      </c>
      <c r="AB1749" s="77">
        <f>IFERROR(INDEX([1]怪物表!$U:$U,MATCH(G1749,[1]怪物表!$A:$A,0),1)*S1749/U1749,0)*AC1749</f>
        <v>0</v>
      </c>
      <c r="AC1749" s="77">
        <f t="shared" si="234"/>
        <v>30</v>
      </c>
      <c r="AD1749" s="77">
        <f>IFERROR(INDEX([1]怪物表!$J:$J,MATCH(G1749,[1]怪物表!$A:$A,0),1),0)*AE1749</f>
        <v>40</v>
      </c>
      <c r="AE1749" s="77">
        <f t="shared" si="235"/>
        <v>40</v>
      </c>
    </row>
    <row r="1750" spans="1:31" x14ac:dyDescent="0.45">
      <c r="A1750" s="4"/>
      <c r="B1750" s="7">
        <v>3995086</v>
      </c>
      <c r="C1750" s="6" t="s">
        <v>359</v>
      </c>
      <c r="D1750" s="4" t="s">
        <v>136</v>
      </c>
      <c r="E1750" s="4">
        <v>20</v>
      </c>
      <c r="F1750" s="4" t="s">
        <v>195</v>
      </c>
      <c r="G1750" s="4">
        <f>SUMIFS([1]怪物表!$A:$A,[1]怪物表!$B:$B,C1750,[1]怪物表!$C:$C,D1750)</f>
        <v>1399506</v>
      </c>
      <c r="H1750" s="8" t="str">
        <f>IF(G1750="","",INDEX([1]怪物表!$C:$C,MATCH(G1750,[1]怪物表!$A:$A,0)))</f>
        <v>弓兵2</v>
      </c>
      <c r="I1750" s="4"/>
      <c r="J1750" s="4" t="str">
        <f>IF(I1750="","",INDEX([1]怪物阵型表!$B:$B,MATCH(I1750,[1]怪物阵型表!$A:$A,0)))</f>
        <v/>
      </c>
      <c r="K1750" s="4"/>
      <c r="L1750" s="4"/>
      <c r="M1750" s="4"/>
      <c r="N1750" s="4"/>
      <c r="O1750" s="4" t="str">
        <f>IF(N1750="","",INDEX([2]物品表!$B:$B,MATCH(N1750,[2]物品表!$A:$A,0)))</f>
        <v/>
      </c>
      <c r="P1750" s="4"/>
      <c r="Q1750" s="7" t="s">
        <v>31</v>
      </c>
      <c r="R1750" s="7" t="s">
        <v>29</v>
      </c>
      <c r="S1750" s="9">
        <f>INDEX('#怪物刷新配置索引'!$E:$E,MATCH(E1750&amp;"-"&amp;F1750,'#怪物刷新配置索引'!$D:$D,0),1)</f>
        <v>4</v>
      </c>
      <c r="T1750" s="4"/>
      <c r="U1750" s="9">
        <f>INDEX('#怪物刷新配置索引'!$F:$F,MATCH(E1750&amp;"-"&amp;F1750,'#怪物刷新配置索引'!$D:$D,0),1)</f>
        <v>6</v>
      </c>
      <c r="V1750" s="4" t="str">
        <f t="shared" si="236"/>
        <v/>
      </c>
      <c r="W1750" s="4"/>
      <c r="X1750" s="4"/>
      <c r="Y1750" s="4"/>
      <c r="Z1750" s="28"/>
      <c r="AA1750" s="77">
        <f>COUNTIF([3]经验升级表!$C:$C,"&lt;="&amp;SUMIFS($AB$4:AB1750,$C$4:C1750,C1750))</f>
        <v>0</v>
      </c>
      <c r="AB1750" s="77">
        <f>IFERROR(INDEX([1]怪物表!$U:$U,MATCH(G1750,[1]怪物表!$A:$A,0),1)*S1750/U1750,0)*AC1750</f>
        <v>0</v>
      </c>
      <c r="AC1750" s="77">
        <f t="shared" si="234"/>
        <v>30</v>
      </c>
      <c r="AD1750" s="77">
        <f>IFERROR(INDEX([1]怪物表!$J:$J,MATCH(G1750,[1]怪物表!$A:$A,0),1),0)*AE1750</f>
        <v>20</v>
      </c>
      <c r="AE1750" s="77">
        <f t="shared" si="235"/>
        <v>20</v>
      </c>
    </row>
    <row r="1751" spans="1:31" s="46" customFormat="1" x14ac:dyDescent="0.45">
      <c r="A1751" s="20"/>
      <c r="B1751" s="21">
        <v>3995087</v>
      </c>
      <c r="C1751" s="22" t="s">
        <v>359</v>
      </c>
      <c r="D1751" s="20" t="s">
        <v>144</v>
      </c>
      <c r="E1751" s="21"/>
      <c r="F1751" s="20">
        <v>540</v>
      </c>
      <c r="G1751" s="20">
        <f>IF(I1751="",SUMIFS([1]怪物表!$A:$A,[1]怪物表!$B:$B,C1751,[1]怪物表!$C:$C,D1751),"")</f>
        <v>1399509</v>
      </c>
      <c r="H1751" s="23" t="str">
        <f>IF(G1751="","",INDEX([1]怪物表!$C:$C,MATCH(G1751,[1]怪物表!$A:$A,0)))</f>
        <v>大象</v>
      </c>
      <c r="I1751" s="20" t="s">
        <v>54</v>
      </c>
      <c r="J1751" s="20" t="str">
        <f>IF(I1751="","",INDEX([1]怪物阵型表!$B:$B,MATCH(I1751,[1]怪物阵型表!$A:$A,0)))</f>
        <v/>
      </c>
      <c r="K1751" s="20"/>
      <c r="L1751" s="20"/>
      <c r="M1751" s="20"/>
      <c r="N1751" s="20"/>
      <c r="O1751" s="20" t="str">
        <f>IF(N1751="","",INDEX([2]物品表!$B:$B,MATCH(N1751,[2]物品表!$A:$A,0)))</f>
        <v/>
      </c>
      <c r="P1751" s="20"/>
      <c r="Q1751" s="21" t="s">
        <v>120</v>
      </c>
      <c r="R1751" s="21" t="s">
        <v>29</v>
      </c>
      <c r="S1751" s="24">
        <v>1</v>
      </c>
      <c r="T1751" s="20"/>
      <c r="U1751" s="24">
        <v>0</v>
      </c>
      <c r="V1751" s="20" t="str">
        <f>IF(W1751=1,"TID_Survivor_Notice_Occur_2",IF(W1751=2,"TID_Survivor_Notice_Occur_1",""))</f>
        <v/>
      </c>
      <c r="W1751" s="20"/>
      <c r="X1751" s="20"/>
      <c r="Y1751" s="20"/>
      <c r="Z1751" s="79"/>
      <c r="AA1751" s="79">
        <f>COUNTIF([3]经验升级表!$C:$C,"&lt;="&amp;SUMIFS($AB$4:AB1751,$C$4:C1751,C1751))</f>
        <v>0</v>
      </c>
      <c r="AB1751" s="79">
        <f>IFERROR(INDEX([1]怪物表!$U:$U,MATCH(G1751,[1]怪物表!$A:$A,0),1)*S1751/U1751,0)*AC1751</f>
        <v>0</v>
      </c>
      <c r="AC1751" s="79">
        <f t="shared" si="234"/>
        <v>1</v>
      </c>
      <c r="AD1751" s="79">
        <f>IFERROR(INDEX([1]怪物表!$J:$J,MATCH(G1751,[1]怪物表!$A:$A,0),1),0)*AE1751</f>
        <v>0</v>
      </c>
      <c r="AE1751" s="79">
        <f t="shared" si="235"/>
        <v>0</v>
      </c>
    </row>
    <row r="1752" spans="1:31" x14ac:dyDescent="0.45">
      <c r="A1752" s="4"/>
      <c r="B1752" s="7">
        <v>3995088</v>
      </c>
      <c r="C1752" s="6" t="s">
        <v>359</v>
      </c>
      <c r="D1752" s="4"/>
      <c r="E1752" s="7"/>
      <c r="F1752" s="4">
        <v>540</v>
      </c>
      <c r="G1752" s="4"/>
      <c r="H1752" s="8"/>
      <c r="I1752" s="4"/>
      <c r="J1752" s="4" t="str">
        <f>IF(I1752="","",INDEX([1]怪物阵型表!$B:$B,MATCH(I1752,[1]怪物阵型表!$A:$A,0)))</f>
        <v/>
      </c>
      <c r="K1752" s="4">
        <v>399513</v>
      </c>
      <c r="L1752" s="25" t="str" cm="1">
        <f t="array" ref="L1752">INDEX(怪物链表!A:C,MATCH(怪物刷新表!K1752&amp;C1752,怪物链表!A:A&amp;怪物链表!C:C,),2)</f>
        <v>骤变_特殊_150</v>
      </c>
      <c r="M1752" s="4" t="str" cm="1">
        <f t="array" ref="M1752">INDEX(怪物链表!A:D,MATCH(怪物刷新表!L1752&amp;K1752,怪物链表!B:B&amp;怪物链表!A:A,),4)</f>
        <v>540-570</v>
      </c>
      <c r="N1752" s="4"/>
      <c r="O1752" s="4" t="str">
        <f>IF(N1752="","",INDEX([2]物品表!$B:$B,MATCH(N1752,[2]物品表!$A:$A,0)))</f>
        <v/>
      </c>
      <c r="P1752" s="4"/>
      <c r="Q1752" s="7" t="s">
        <v>120</v>
      </c>
      <c r="R1752" s="7" t="s">
        <v>29</v>
      </c>
      <c r="S1752" s="9">
        <v>1</v>
      </c>
      <c r="T1752" s="4"/>
      <c r="U1752" s="9">
        <v>0</v>
      </c>
      <c r="V1752" s="4" t="str">
        <f t="shared" ref="V1752:V1780" si="237">IF(W1752=1,"TID_Survivor_Notice_Occur_2",IF(W1752=2,"TID_Survivor_Notice_Occur_1",""))</f>
        <v/>
      </c>
      <c r="W1752" s="4"/>
      <c r="X1752" s="4"/>
      <c r="Y1752" s="4"/>
      <c r="Z1752" s="28"/>
      <c r="AA1752" s="77">
        <f>COUNTIF([3]经验升级表!$C:$C,"&lt;="&amp;SUMIFS($AB$4:AB1752,$C$4:C1752,C1752))</f>
        <v>0</v>
      </c>
      <c r="AB1752" s="77">
        <f>IFERROR(INDEX([1]怪物表!$U:$U,MATCH(G1752,[1]怪物表!$A:$A,0),1)*S1752/U1752,0)*AC1752</f>
        <v>0</v>
      </c>
      <c r="AC1752" s="77">
        <f t="shared" si="234"/>
        <v>1</v>
      </c>
      <c r="AD1752" s="77">
        <f>IFERROR(INDEX([1]怪物表!$J:$J,MATCH(G1752,[1]怪物表!$A:$A,0),1),0)*AE1752</f>
        <v>0</v>
      </c>
      <c r="AE1752" s="77">
        <f t="shared" si="235"/>
        <v>0</v>
      </c>
    </row>
    <row r="1753" spans="1:31" x14ac:dyDescent="0.45">
      <c r="A1753" s="4"/>
      <c r="B1753" s="7">
        <v>3995089</v>
      </c>
      <c r="C1753" s="6" t="s">
        <v>359</v>
      </c>
      <c r="D1753" s="4"/>
      <c r="E1753" s="7"/>
      <c r="F1753" s="4">
        <v>540</v>
      </c>
      <c r="G1753" s="4"/>
      <c r="H1753" s="8"/>
      <c r="I1753" s="4"/>
      <c r="J1753" s="4" t="str">
        <f>IF(I1753="","",INDEX([1]怪物阵型表!$B:$B,MATCH(I1753,[1]怪物阵型表!$A:$A,0)))</f>
        <v/>
      </c>
      <c r="K1753" s="4">
        <v>399514</v>
      </c>
      <c r="L1753" s="25" t="str" cm="1">
        <f t="array" ref="L1753">INDEX(怪物链表!A:C,MATCH(怪物刷新表!K1753&amp;C1753,怪物链表!A:A&amp;怪物链表!C:C,),2)</f>
        <v>骤变_特殊_150</v>
      </c>
      <c r="M1753" s="4" t="str" cm="1">
        <f t="array" ref="M1753">INDEX(怪物链表!A:D,MATCH(怪物刷新表!L1753&amp;K1753,怪物链表!B:B&amp;怪物链表!A:A,),4)</f>
        <v>540-570</v>
      </c>
      <c r="N1753" s="4"/>
      <c r="O1753" s="4" t="str">
        <f>IF(N1753="","",INDEX([2]物品表!$B:$B,MATCH(N1753,[2]物品表!$A:$A,0)))</f>
        <v/>
      </c>
      <c r="P1753" s="4"/>
      <c r="Q1753" s="7" t="s">
        <v>120</v>
      </c>
      <c r="R1753" s="7" t="s">
        <v>29</v>
      </c>
      <c r="S1753" s="9">
        <v>1</v>
      </c>
      <c r="T1753" s="4"/>
      <c r="U1753" s="9">
        <v>0</v>
      </c>
      <c r="V1753" s="4" t="str">
        <f t="shared" si="237"/>
        <v/>
      </c>
      <c r="W1753" s="4"/>
      <c r="X1753" s="4"/>
      <c r="Y1753" s="4"/>
      <c r="Z1753" s="28"/>
      <c r="AA1753" s="77">
        <f>COUNTIF([3]经验升级表!$C:$C,"&lt;="&amp;SUMIFS($AB$4:AB1753,$C$4:C1753,C1753))</f>
        <v>0</v>
      </c>
      <c r="AB1753" s="77">
        <f>IFERROR(INDEX([1]怪物表!$U:$U,MATCH(G1753,[1]怪物表!$A:$A,0),1)*S1753/U1753,0)*AC1753</f>
        <v>0</v>
      </c>
      <c r="AC1753" s="77">
        <f t="shared" si="234"/>
        <v>1</v>
      </c>
      <c r="AD1753" s="77">
        <f>IFERROR(INDEX([1]怪物表!$J:$J,MATCH(G1753,[1]怪物表!$A:$A,0),1),0)*AE1753</f>
        <v>0</v>
      </c>
      <c r="AE1753" s="77">
        <f t="shared" si="235"/>
        <v>0</v>
      </c>
    </row>
    <row r="1754" spans="1:31" x14ac:dyDescent="0.45">
      <c r="A1754" s="4"/>
      <c r="B1754" s="7">
        <v>3995090</v>
      </c>
      <c r="C1754" s="6" t="s">
        <v>359</v>
      </c>
      <c r="D1754" s="4"/>
      <c r="E1754" s="7"/>
      <c r="F1754" s="4">
        <v>540</v>
      </c>
      <c r="G1754" s="4"/>
      <c r="H1754" s="8"/>
      <c r="I1754" s="4"/>
      <c r="J1754" s="4" t="str">
        <f>IF(I1754="","",INDEX([1]怪物阵型表!$B:$B,MATCH(I1754,[1]怪物阵型表!$A:$A,0)))</f>
        <v/>
      </c>
      <c r="K1754" s="4">
        <v>399515</v>
      </c>
      <c r="L1754" s="25" t="str" cm="1">
        <f t="array" ref="L1754">INDEX(怪物链表!A:C,MATCH(怪物刷新表!K1754&amp;C1754,怪物链表!A:A&amp;怪物链表!C:C,),2)</f>
        <v>骤变_高级_150</v>
      </c>
      <c r="M1754" s="4" t="str" cm="1">
        <f t="array" ref="M1754">INDEX(怪物链表!A:D,MATCH(怪物刷新表!L1754&amp;K1754,怪物链表!B:B&amp;怪物链表!A:A,),4)</f>
        <v>540-570</v>
      </c>
      <c r="N1754" s="4"/>
      <c r="O1754" s="4" t="str">
        <f>IF(N1754="","",INDEX([2]物品表!$B:$B,MATCH(N1754,[2]物品表!$A:$A,0)))</f>
        <v/>
      </c>
      <c r="P1754" s="4"/>
      <c r="Q1754" s="7" t="s">
        <v>120</v>
      </c>
      <c r="R1754" s="7" t="s">
        <v>29</v>
      </c>
      <c r="S1754" s="9">
        <v>1</v>
      </c>
      <c r="T1754" s="4"/>
      <c r="U1754" s="9">
        <v>0</v>
      </c>
      <c r="V1754" s="4" t="str">
        <f t="shared" si="237"/>
        <v/>
      </c>
      <c r="W1754" s="4"/>
      <c r="X1754" s="4"/>
      <c r="Y1754" s="4"/>
      <c r="Z1754" s="28"/>
      <c r="AA1754" s="77">
        <f>COUNTIF([3]经验升级表!$C:$C,"&lt;="&amp;SUMIFS($AB$4:AB1754,$C$4:C1754,C1754))</f>
        <v>0</v>
      </c>
      <c r="AB1754" s="77">
        <f>IFERROR(INDEX([1]怪物表!$U:$U,MATCH(G1754,[1]怪物表!$A:$A,0),1)*S1754/U1754,0)*AC1754</f>
        <v>0</v>
      </c>
      <c r="AC1754" s="77">
        <f t="shared" si="234"/>
        <v>1</v>
      </c>
      <c r="AD1754" s="77">
        <f>IFERROR(INDEX([1]怪物表!$J:$J,MATCH(G1754,[1]怪物表!$A:$A,0),1),0)*AE1754</f>
        <v>0</v>
      </c>
      <c r="AE1754" s="77">
        <f t="shared" si="235"/>
        <v>0</v>
      </c>
    </row>
    <row r="1755" spans="1:31" x14ac:dyDescent="0.45">
      <c r="A1755" s="4"/>
      <c r="B1755" s="7">
        <v>3995091</v>
      </c>
      <c r="C1755" s="6" t="s">
        <v>359</v>
      </c>
      <c r="D1755" s="4" t="s">
        <v>127</v>
      </c>
      <c r="E1755" s="7">
        <v>60</v>
      </c>
      <c r="F1755" s="4" t="s">
        <v>197</v>
      </c>
      <c r="G1755" s="4">
        <f>SUMIFS([1]怪物表!$A:$A,[1]怪物表!$B:$B,C1755,[1]怪物表!$C:$C,D1755)</f>
        <v>1399508</v>
      </c>
      <c r="H1755" s="8" t="str">
        <f>IF(G1755="","",INDEX([1]怪物表!$C:$C,MATCH(G1755,[1]怪物表!$A:$A,0)))</f>
        <v>斗兽场饲养员</v>
      </c>
      <c r="I1755" s="4"/>
      <c r="J1755" s="4" t="str">
        <f>IF(I1755="","",INDEX([1]怪物阵型表!$B:$B,MATCH(I1755,[1]怪物阵型表!$A:$A,0)))</f>
        <v/>
      </c>
      <c r="K1755" s="4"/>
      <c r="L1755" s="4"/>
      <c r="M1755" s="4"/>
      <c r="N1755" s="4"/>
      <c r="O1755" s="4" t="str">
        <f>IF(N1755="","",INDEX([2]物品表!$B:$B,MATCH(N1755,[2]物品表!$A:$A,0)))</f>
        <v/>
      </c>
      <c r="P1755" s="4"/>
      <c r="Q1755" s="7" t="s">
        <v>31</v>
      </c>
      <c r="R1755" s="7" t="s">
        <v>29</v>
      </c>
      <c r="S1755" s="9">
        <f>INDEX('#怪物刷新配置索引'!$E:$E,MATCH(E1755&amp;"-"&amp;F1755,'#怪物刷新配置索引'!$D:$D,0),1)</f>
        <v>4</v>
      </c>
      <c r="T1755" s="4"/>
      <c r="U1755" s="9">
        <f>INDEX('#怪物刷新配置索引'!$F:$F,MATCH(E1755&amp;"-"&amp;F1755,'#怪物刷新配置索引'!$D:$D,0),1)</f>
        <v>2</v>
      </c>
      <c r="V1755" s="4" t="str">
        <f t="shared" si="237"/>
        <v/>
      </c>
      <c r="W1755" s="4"/>
      <c r="X1755" s="4"/>
      <c r="Y1755" s="7"/>
      <c r="Z1755" s="28"/>
      <c r="AA1755" s="77">
        <f>COUNTIF([3]经验升级表!$C:$C,"&lt;="&amp;SUMIFS($AB$4:AB1755,$C$4:C1755,C1755))</f>
        <v>0</v>
      </c>
      <c r="AB1755" s="77">
        <f>IFERROR(INDEX([1]怪物表!$U:$U,MATCH(G1755,[1]怪物表!$A:$A,0),1)*S1755/U1755,0)*AC1755</f>
        <v>0</v>
      </c>
      <c r="AC1755" s="77">
        <f t="shared" si="234"/>
        <v>30</v>
      </c>
      <c r="AD1755" s="77">
        <f>IFERROR(INDEX([1]怪物表!$J:$J,MATCH(G1755,[1]怪物表!$A:$A,0),1),0)*AE1755</f>
        <v>60</v>
      </c>
      <c r="AE1755" s="77">
        <f t="shared" si="235"/>
        <v>60</v>
      </c>
    </row>
    <row r="1756" spans="1:31" x14ac:dyDescent="0.45">
      <c r="A1756" s="4"/>
      <c r="B1756" s="7">
        <v>3995092</v>
      </c>
      <c r="C1756" s="6" t="s">
        <v>359</v>
      </c>
      <c r="D1756" s="4" t="s">
        <v>127</v>
      </c>
      <c r="E1756" s="7">
        <v>150</v>
      </c>
      <c r="F1756" s="4" t="s">
        <v>197</v>
      </c>
      <c r="G1756" s="4">
        <f>SUMIFS([1]怪物表!$A:$A,[1]怪物表!$B:$B,C1756,[1]怪物表!$C:$C,D1756)</f>
        <v>1399508</v>
      </c>
      <c r="H1756" s="8" t="str">
        <f>IF(G1756="","",INDEX([1]怪物表!$C:$C,MATCH(G1756,[1]怪物表!$A:$A,0)))</f>
        <v>斗兽场饲养员</v>
      </c>
      <c r="I1756" s="4"/>
      <c r="J1756" s="4" t="str">
        <f>IF(I1756="","",INDEX([1]怪物阵型表!$B:$B,MATCH(I1756,[1]怪物阵型表!$A:$A,0)))</f>
        <v/>
      </c>
      <c r="K1756" s="4"/>
      <c r="L1756" s="4"/>
      <c r="M1756" s="4"/>
      <c r="N1756" s="4"/>
      <c r="O1756" s="4" t="str">
        <f>IF(N1756="","",INDEX([2]物品表!$B:$B,MATCH(N1756,[2]物品表!$A:$A,0)))</f>
        <v/>
      </c>
      <c r="P1756" s="4"/>
      <c r="Q1756" s="7" t="s">
        <v>31</v>
      </c>
      <c r="R1756" s="7" t="s">
        <v>29</v>
      </c>
      <c r="S1756" s="9">
        <f>INDEX('#怪物刷新配置索引'!$E:$E,MATCH(E1756&amp;"-"&amp;F1756,'#怪物刷新配置索引'!$D:$D,0),1)</f>
        <v>5</v>
      </c>
      <c r="T1756" s="4"/>
      <c r="U1756" s="9">
        <f>INDEX('#怪物刷新配置索引'!$F:$F,MATCH(E1756&amp;"-"&amp;F1756,'#怪物刷新配置索引'!$D:$D,0),1)</f>
        <v>1</v>
      </c>
      <c r="V1756" s="4" t="str">
        <f t="shared" si="237"/>
        <v/>
      </c>
      <c r="W1756" s="4"/>
      <c r="X1756" s="4"/>
      <c r="Y1756" s="7"/>
      <c r="Z1756" s="28"/>
      <c r="AA1756" s="77">
        <f>COUNTIF([3]经验升级表!$C:$C,"&lt;="&amp;SUMIFS($AB$4:AB1756,$C$4:C1756,C1756))</f>
        <v>0</v>
      </c>
      <c r="AB1756" s="77">
        <f>IFERROR(INDEX([1]怪物表!$U:$U,MATCH(G1756,[1]怪物表!$A:$A,0),1)*S1756/U1756,0)*AC1756</f>
        <v>0</v>
      </c>
      <c r="AC1756" s="77">
        <f t="shared" si="234"/>
        <v>30</v>
      </c>
      <c r="AD1756" s="77">
        <f>IFERROR(INDEX([1]怪物表!$J:$J,MATCH(G1756,[1]怪物表!$A:$A,0),1),0)*AE1756</f>
        <v>150</v>
      </c>
      <c r="AE1756" s="77">
        <f t="shared" si="235"/>
        <v>150</v>
      </c>
    </row>
    <row r="1757" spans="1:31" x14ac:dyDescent="0.45">
      <c r="A1757" s="4"/>
      <c r="B1757" s="7">
        <v>3995093</v>
      </c>
      <c r="C1757" s="6" t="s">
        <v>359</v>
      </c>
      <c r="D1757" s="4" t="s">
        <v>136</v>
      </c>
      <c r="E1757" s="7">
        <v>20</v>
      </c>
      <c r="F1757" s="4" t="s">
        <v>197</v>
      </c>
      <c r="G1757" s="4">
        <f>SUMIFS([1]怪物表!$A:$A,[1]怪物表!$B:$B,C1757,[1]怪物表!$C:$C,D1757)</f>
        <v>1399506</v>
      </c>
      <c r="H1757" s="8" t="str">
        <f>IF(G1757="","",INDEX([1]怪物表!$C:$C,MATCH(G1757,[1]怪物表!$A:$A,0)))</f>
        <v>弓兵2</v>
      </c>
      <c r="I1757" s="4"/>
      <c r="J1757" s="4" t="str">
        <f>IF(I1757="","",INDEX([1]怪物阵型表!$B:$B,MATCH(I1757,[1]怪物阵型表!$A:$A,0)))</f>
        <v/>
      </c>
      <c r="K1757" s="4"/>
      <c r="L1757" s="4"/>
      <c r="M1757" s="4"/>
      <c r="N1757" s="4"/>
      <c r="O1757" s="4" t="str">
        <f>IF(N1757="","",INDEX([2]物品表!$B:$B,MATCH(N1757,[2]物品表!$A:$A,0)))</f>
        <v/>
      </c>
      <c r="P1757" s="4"/>
      <c r="Q1757" s="7" t="s">
        <v>31</v>
      </c>
      <c r="R1757" s="7" t="s">
        <v>29</v>
      </c>
      <c r="S1757" s="9">
        <f>INDEX('#怪物刷新配置索引'!$E:$E,MATCH(E1757&amp;"-"&amp;F1757,'#怪物刷新配置索引'!$D:$D,0),1)</f>
        <v>4</v>
      </c>
      <c r="T1757" s="4"/>
      <c r="U1757" s="9">
        <f>INDEX('#怪物刷新配置索引'!$F:$F,MATCH(E1757&amp;"-"&amp;F1757,'#怪物刷新配置索引'!$D:$D,0),1)</f>
        <v>6</v>
      </c>
      <c r="V1757" s="4" t="str">
        <f t="shared" si="237"/>
        <v/>
      </c>
      <c r="W1757" s="4"/>
      <c r="X1757" s="7"/>
      <c r="Y1757" s="7"/>
      <c r="Z1757" s="28"/>
      <c r="AA1757" s="77">
        <f>COUNTIF([3]经验升级表!$C:$C,"&lt;="&amp;SUMIFS($AB$4:AB1757,$C$4:C1757,C1757))</f>
        <v>0</v>
      </c>
      <c r="AB1757" s="77">
        <f>IFERROR(INDEX([1]怪物表!$U:$U,MATCH(G1757,[1]怪物表!$A:$A,0),1)*S1757/U1757,0)*AC1757</f>
        <v>0</v>
      </c>
      <c r="AC1757" s="77">
        <f t="shared" si="234"/>
        <v>30</v>
      </c>
      <c r="AD1757" s="77">
        <f>IFERROR(INDEX([1]怪物表!$J:$J,MATCH(G1757,[1]怪物表!$A:$A,0),1),0)*AE1757</f>
        <v>20</v>
      </c>
      <c r="AE1757" s="77">
        <f t="shared" si="235"/>
        <v>20</v>
      </c>
    </row>
    <row r="1758" spans="1:31" x14ac:dyDescent="0.45">
      <c r="A1758" s="4"/>
      <c r="B1758" s="7">
        <v>3995094</v>
      </c>
      <c r="C1758" s="6" t="s">
        <v>359</v>
      </c>
      <c r="D1758" s="4"/>
      <c r="E1758" s="7"/>
      <c r="F1758" s="4">
        <v>570</v>
      </c>
      <c r="G1758" s="4" t="str">
        <f>IF(I1758="",SUMIFS([1]怪物表!$A:$A,[1]怪物表!$B:$B,C1758,[1]怪物表!$C:$C,D1758),"")</f>
        <v/>
      </c>
      <c r="H1758" s="8" t="str">
        <f>IF(G1758="","",INDEX([1]怪物表!$C:$C,MATCH(G1758,[1]怪物表!$A:$A,0)))</f>
        <v/>
      </c>
      <c r="I1758" s="4">
        <v>399501</v>
      </c>
      <c r="J1758" s="4" t="str">
        <f>IF(I1758="","",INDEX([1]怪物阵型表!$B:$B,MATCH(I1758,[1]怪物阵型表!$A:$A,0)))</f>
        <v>直线防御阵型</v>
      </c>
      <c r="K1758" s="4"/>
      <c r="L1758" s="4"/>
      <c r="M1758" s="4"/>
      <c r="N1758" s="4"/>
      <c r="O1758" s="4" t="str">
        <f>IF(N1758="","",INDEX([2]物品表!$B:$B,MATCH(N1758,[2]物品表!$A:$A,0)))</f>
        <v/>
      </c>
      <c r="P1758" s="4"/>
      <c r="Q1758" s="7" t="s">
        <v>109</v>
      </c>
      <c r="R1758" s="7" t="s">
        <v>29</v>
      </c>
      <c r="S1758" s="9">
        <v>1</v>
      </c>
      <c r="T1758" s="4"/>
      <c r="U1758" s="9">
        <v>0</v>
      </c>
      <c r="V1758" s="4" t="str">
        <f t="shared" si="237"/>
        <v>TID_Survivor_Notice_Occur_2</v>
      </c>
      <c r="W1758" s="4">
        <v>1</v>
      </c>
      <c r="X1758" s="4"/>
      <c r="Y1758" s="4"/>
      <c r="Z1758" s="28"/>
      <c r="AA1758" s="77">
        <f>COUNTIF([3]经验升级表!$C:$C,"&lt;="&amp;SUMIFS($AB$4:AB1758,$C$4:C1758,C1758))</f>
        <v>0</v>
      </c>
      <c r="AB1758" s="77">
        <f>IFERROR(INDEX([1]怪物表!$U:$U,MATCH(G1758,[1]怪物表!$A:$A,0),1)*S1758/U1758,0)*AC1758</f>
        <v>0</v>
      </c>
      <c r="AC1758" s="77">
        <f t="shared" si="234"/>
        <v>1</v>
      </c>
      <c r="AD1758" s="77">
        <f>IFERROR(INDEX([1]怪物表!$J:$J,MATCH(G1758,[1]怪物表!$A:$A,0),1),0)*AE1758</f>
        <v>0</v>
      </c>
      <c r="AE1758" s="77">
        <f t="shared" si="235"/>
        <v>0</v>
      </c>
    </row>
    <row r="1759" spans="1:31" x14ac:dyDescent="0.45">
      <c r="A1759" s="4"/>
      <c r="B1759" s="7">
        <v>3995095</v>
      </c>
      <c r="C1759" s="6" t="s">
        <v>359</v>
      </c>
      <c r="D1759" s="4"/>
      <c r="E1759" s="7"/>
      <c r="F1759" s="4">
        <v>570</v>
      </c>
      <c r="G1759" s="4" t="str">
        <f>IF(I1759="",SUMIFS([1]怪物表!$A:$A,[1]怪物表!$B:$B,C1759,[1]怪物表!$C:$C,D1759),"")</f>
        <v/>
      </c>
      <c r="H1759" s="8" t="str">
        <f>IF(G1759="","",INDEX([1]怪物表!$C:$C,MATCH(G1759,[1]怪物表!$A:$A,0)))</f>
        <v/>
      </c>
      <c r="I1759" s="4">
        <v>399502</v>
      </c>
      <c r="J1759" s="4" t="str">
        <f>IF(I1759="","",INDEX([1]怪物阵型表!$B:$B,MATCH(I1759,[1]怪物阵型表!$A:$A,0)))</f>
        <v>直线防御阵型</v>
      </c>
      <c r="K1759" s="4"/>
      <c r="L1759" s="4"/>
      <c r="M1759" s="4"/>
      <c r="N1759" s="4"/>
      <c r="O1759" s="4" t="str">
        <f>IF(N1759="","",INDEX([2]物品表!$B:$B,MATCH(N1759,[2]物品表!$A:$A,0)))</f>
        <v/>
      </c>
      <c r="P1759" s="4"/>
      <c r="Q1759" s="7" t="s">
        <v>109</v>
      </c>
      <c r="R1759" s="7" t="s">
        <v>29</v>
      </c>
      <c r="S1759" s="9">
        <v>1</v>
      </c>
      <c r="T1759" s="4"/>
      <c r="U1759" s="9">
        <v>0</v>
      </c>
      <c r="V1759" s="4" t="str">
        <f t="shared" si="237"/>
        <v/>
      </c>
      <c r="W1759" s="4"/>
      <c r="X1759" s="4"/>
      <c r="Y1759" s="4"/>
      <c r="Z1759" s="28"/>
      <c r="AA1759" s="77">
        <f>COUNTIF([3]经验升级表!$C:$C,"&lt;="&amp;SUMIFS($AB$4:AB1759,$C$4:C1759,C1759))</f>
        <v>0</v>
      </c>
      <c r="AB1759" s="77">
        <f>IFERROR(INDEX([1]怪物表!$U:$U,MATCH(G1759,[1]怪物表!$A:$A,0),1)*S1759/U1759,0)*AC1759</f>
        <v>0</v>
      </c>
      <c r="AC1759" s="77">
        <f t="shared" si="234"/>
        <v>1</v>
      </c>
      <c r="AD1759" s="77">
        <f>IFERROR(INDEX([1]怪物表!$J:$J,MATCH(G1759,[1]怪物表!$A:$A,0),1),0)*AE1759</f>
        <v>0</v>
      </c>
      <c r="AE1759" s="77">
        <f t="shared" si="235"/>
        <v>0</v>
      </c>
    </row>
    <row r="1760" spans="1:31" x14ac:dyDescent="0.45">
      <c r="A1760" s="4"/>
      <c r="B1760" s="7">
        <v>3995096</v>
      </c>
      <c r="C1760" s="6" t="s">
        <v>359</v>
      </c>
      <c r="D1760" s="4"/>
      <c r="E1760" s="7"/>
      <c r="F1760" s="4">
        <v>585</v>
      </c>
      <c r="G1760" s="4" t="str">
        <f>IF(I1760="",SUMIFS([1]怪物表!$A:$A,[1]怪物表!$B:$B,C1760,[1]怪物表!$C:$C,D1760),"")</f>
        <v/>
      </c>
      <c r="H1760" s="8" t="str">
        <f>IF(G1760="","",INDEX([1]怪物表!$C:$C,MATCH(G1760,[1]怪物表!$A:$A,0)))</f>
        <v/>
      </c>
      <c r="I1760" s="4">
        <v>399503</v>
      </c>
      <c r="J1760" s="4" t="str">
        <f>IF(I1760="","",INDEX([1]怪物阵型表!$B:$B,MATCH(I1760,[1]怪物阵型表!$A:$A,0)))</f>
        <v>直线防御阵型</v>
      </c>
      <c r="K1760" s="4"/>
      <c r="L1760" s="4"/>
      <c r="M1760" s="4"/>
      <c r="N1760" s="4"/>
      <c r="O1760" s="4" t="str">
        <f>IF(N1760="","",INDEX([2]物品表!$B:$B,MATCH(N1760,[2]物品表!$A:$A,0)))</f>
        <v/>
      </c>
      <c r="P1760" s="4"/>
      <c r="Q1760" s="7" t="s">
        <v>109</v>
      </c>
      <c r="R1760" s="7" t="s">
        <v>29</v>
      </c>
      <c r="S1760" s="9">
        <v>1</v>
      </c>
      <c r="T1760" s="4"/>
      <c r="U1760" s="9">
        <v>0</v>
      </c>
      <c r="V1760" s="4" t="str">
        <f t="shared" si="237"/>
        <v/>
      </c>
      <c r="W1760" s="4"/>
      <c r="X1760" s="4"/>
      <c r="Y1760" s="4"/>
      <c r="Z1760" s="28"/>
      <c r="AA1760" s="77">
        <f>COUNTIF([3]经验升级表!$C:$C,"&lt;="&amp;SUMIFS($AB$4:AB1760,$C$4:C1760,C1760))</f>
        <v>0</v>
      </c>
      <c r="AB1760" s="77">
        <f>IFERROR(INDEX([1]怪物表!$U:$U,MATCH(G1760,[1]怪物表!$A:$A,0),1)*S1760/U1760,0)*AC1760</f>
        <v>0</v>
      </c>
      <c r="AC1760" s="77">
        <f t="shared" si="234"/>
        <v>1</v>
      </c>
      <c r="AD1760" s="77">
        <f>IFERROR(INDEX([1]怪物表!$J:$J,MATCH(G1760,[1]怪物表!$A:$A,0),1),0)*AE1760</f>
        <v>0</v>
      </c>
      <c r="AE1760" s="77">
        <f t="shared" si="235"/>
        <v>0</v>
      </c>
    </row>
    <row r="1761" spans="1:31" x14ac:dyDescent="0.45">
      <c r="A1761" s="4"/>
      <c r="B1761" s="7">
        <v>3995097</v>
      </c>
      <c r="C1761" s="6" t="s">
        <v>359</v>
      </c>
      <c r="D1761" s="4"/>
      <c r="E1761" s="7"/>
      <c r="F1761" s="4">
        <v>585</v>
      </c>
      <c r="G1761" s="4" t="str">
        <f>IF(I1761="",SUMIFS([1]怪物表!$A:$A,[1]怪物表!$B:$B,C1761,[1]怪物表!$C:$C,D1761),"")</f>
        <v/>
      </c>
      <c r="H1761" s="8" t="str">
        <f>IF(G1761="","",INDEX([1]怪物表!$C:$C,MATCH(G1761,[1]怪物表!$A:$A,0)))</f>
        <v/>
      </c>
      <c r="I1761" s="4">
        <v>399504</v>
      </c>
      <c r="J1761" s="4" t="str">
        <f>IF(I1761="","",INDEX([1]怪物阵型表!$B:$B,MATCH(I1761,[1]怪物阵型表!$A:$A,0)))</f>
        <v>直线防御阵型</v>
      </c>
      <c r="K1761" s="4"/>
      <c r="L1761" s="4"/>
      <c r="M1761" s="4"/>
      <c r="N1761" s="4"/>
      <c r="O1761" s="4" t="str">
        <f>IF(N1761="","",INDEX([2]物品表!$B:$B,MATCH(N1761,[2]物品表!$A:$A,0)))</f>
        <v/>
      </c>
      <c r="P1761" s="4"/>
      <c r="Q1761" s="7" t="s">
        <v>109</v>
      </c>
      <c r="R1761" s="7" t="s">
        <v>29</v>
      </c>
      <c r="S1761" s="9">
        <v>1</v>
      </c>
      <c r="T1761" s="4"/>
      <c r="U1761" s="9">
        <v>0</v>
      </c>
      <c r="V1761" s="4" t="str">
        <f t="shared" si="237"/>
        <v/>
      </c>
      <c r="W1761" s="4"/>
      <c r="X1761" s="4"/>
      <c r="Y1761" s="4"/>
      <c r="Z1761" s="28"/>
      <c r="AA1761" s="77">
        <f>COUNTIF([3]经验升级表!$C:$C,"&lt;="&amp;SUMIFS($AB$4:AB1761,$C$4:C1761,C1761))</f>
        <v>0</v>
      </c>
      <c r="AB1761" s="77">
        <f>IFERROR(INDEX([1]怪物表!$U:$U,MATCH(G1761,[1]怪物表!$A:$A,0),1)*S1761/U1761,0)*AC1761</f>
        <v>0</v>
      </c>
      <c r="AC1761" s="77">
        <f t="shared" si="234"/>
        <v>1</v>
      </c>
      <c r="AD1761" s="77">
        <f>IFERROR(INDEX([1]怪物表!$J:$J,MATCH(G1761,[1]怪物表!$A:$A,0),1),0)*AE1761</f>
        <v>0</v>
      </c>
      <c r="AE1761" s="77">
        <f t="shared" si="235"/>
        <v>0</v>
      </c>
    </row>
    <row r="1762" spans="1:31" x14ac:dyDescent="0.45">
      <c r="A1762" s="4"/>
      <c r="B1762" s="7">
        <v>3995098</v>
      </c>
      <c r="C1762" s="6" t="s">
        <v>359</v>
      </c>
      <c r="D1762" s="4"/>
      <c r="E1762" s="7"/>
      <c r="F1762" s="4">
        <v>570</v>
      </c>
      <c r="G1762" s="4"/>
      <c r="H1762" s="8"/>
      <c r="I1762" s="4"/>
      <c r="J1762" s="4" t="str">
        <f>IF(I1762="","",INDEX([1]怪物阵型表!$B:$B,MATCH(I1762,[1]怪物阵型表!$A:$A,0)))</f>
        <v/>
      </c>
      <c r="K1762" s="4">
        <v>399516</v>
      </c>
      <c r="L1762" s="25" t="str" cm="1">
        <f t="array" ref="L1762">INDEX(怪物链表!A:C,MATCH(怪物刷新表!K1762&amp;C1762,怪物链表!A:A&amp;怪物链表!C:C,),2)</f>
        <v>骤变_特殊_150</v>
      </c>
      <c r="M1762" s="4" t="str" cm="1">
        <f t="array" ref="M1762">INDEX(怪物链表!A:D,MATCH(怪物刷新表!L1762&amp;K1762,怪物链表!B:B&amp;怪物链表!A:A,),4)</f>
        <v>570-600</v>
      </c>
      <c r="N1762" s="4"/>
      <c r="O1762" s="4" t="str">
        <f>IF(N1762="","",INDEX([2]物品表!$B:$B,MATCH(N1762,[2]物品表!$A:$A,0)))</f>
        <v/>
      </c>
      <c r="P1762" s="4"/>
      <c r="Q1762" s="7" t="s">
        <v>120</v>
      </c>
      <c r="R1762" s="7" t="s">
        <v>29</v>
      </c>
      <c r="S1762" s="9">
        <v>1</v>
      </c>
      <c r="T1762" s="4"/>
      <c r="U1762" s="9">
        <v>0</v>
      </c>
      <c r="V1762" s="4" t="str">
        <f t="shared" si="237"/>
        <v/>
      </c>
      <c r="W1762" s="4"/>
      <c r="X1762" s="4"/>
      <c r="Y1762" s="4"/>
      <c r="Z1762" s="28"/>
      <c r="AA1762" s="77">
        <f>COUNTIF([3]经验升级表!$C:$C,"&lt;="&amp;SUMIFS($AB$4:AB1762,$C$4:C1762,C1762))</f>
        <v>0</v>
      </c>
      <c r="AB1762" s="77">
        <f>IFERROR(INDEX([1]怪物表!$U:$U,MATCH(G1762,[1]怪物表!$A:$A,0),1)*S1762/U1762,0)*AC1762</f>
        <v>0</v>
      </c>
      <c r="AC1762" s="77">
        <f t="shared" si="234"/>
        <v>1</v>
      </c>
      <c r="AD1762" s="77">
        <f>IFERROR(INDEX([1]怪物表!$J:$J,MATCH(G1762,[1]怪物表!$A:$A,0),1),0)*AE1762</f>
        <v>0</v>
      </c>
      <c r="AE1762" s="77">
        <f t="shared" si="235"/>
        <v>0</v>
      </c>
    </row>
    <row r="1763" spans="1:31" x14ac:dyDescent="0.45">
      <c r="A1763" s="4"/>
      <c r="B1763" s="7">
        <v>3995099</v>
      </c>
      <c r="C1763" s="6" t="s">
        <v>359</v>
      </c>
      <c r="D1763" s="4"/>
      <c r="E1763" s="7"/>
      <c r="F1763" s="4">
        <v>570</v>
      </c>
      <c r="G1763" s="4"/>
      <c r="H1763" s="8"/>
      <c r="I1763" s="4"/>
      <c r="J1763" s="4" t="str">
        <f>IF(I1763="","",INDEX([1]怪物阵型表!$B:$B,MATCH(I1763,[1]怪物阵型表!$A:$A,0)))</f>
        <v/>
      </c>
      <c r="K1763" s="4">
        <v>399516</v>
      </c>
      <c r="L1763" s="25" t="str" cm="1">
        <f t="array" ref="L1763">INDEX(怪物链表!A:C,MATCH(怪物刷新表!K1763&amp;C1763,怪物链表!A:A&amp;怪物链表!C:C,),2)</f>
        <v>骤变_特殊_150</v>
      </c>
      <c r="M1763" s="4" t="str" cm="1">
        <f t="array" ref="M1763">INDEX(怪物链表!A:D,MATCH(怪物刷新表!L1763&amp;K1763,怪物链表!B:B&amp;怪物链表!A:A,),4)</f>
        <v>570-600</v>
      </c>
      <c r="N1763" s="4"/>
      <c r="O1763" s="4" t="str">
        <f>IF(N1763="","",INDEX([2]物品表!$B:$B,MATCH(N1763,[2]物品表!$A:$A,0)))</f>
        <v/>
      </c>
      <c r="P1763" s="4"/>
      <c r="Q1763" s="7" t="s">
        <v>120</v>
      </c>
      <c r="R1763" s="7" t="s">
        <v>29</v>
      </c>
      <c r="S1763" s="9">
        <v>1</v>
      </c>
      <c r="T1763" s="4"/>
      <c r="U1763" s="9">
        <v>0</v>
      </c>
      <c r="V1763" s="4" t="str">
        <f t="shared" si="237"/>
        <v/>
      </c>
      <c r="W1763" s="4"/>
      <c r="X1763" s="4"/>
      <c r="Y1763" s="4"/>
      <c r="Z1763" s="28"/>
      <c r="AA1763" s="77">
        <f>COUNTIF([3]经验升级表!$C:$C,"&lt;="&amp;SUMIFS($AB$4:AB1763,$C$4:C1763,C1763))</f>
        <v>0</v>
      </c>
      <c r="AB1763" s="77">
        <f>IFERROR(INDEX([1]怪物表!$U:$U,MATCH(G1763,[1]怪物表!$A:$A,0),1)*S1763/U1763,0)*AC1763</f>
        <v>0</v>
      </c>
      <c r="AC1763" s="77">
        <f t="shared" si="234"/>
        <v>1</v>
      </c>
      <c r="AD1763" s="77">
        <f>IFERROR(INDEX([1]怪物表!$J:$J,MATCH(G1763,[1]怪物表!$A:$A,0),1),0)*AE1763</f>
        <v>0</v>
      </c>
      <c r="AE1763" s="77">
        <f t="shared" si="235"/>
        <v>0</v>
      </c>
    </row>
    <row r="1764" spans="1:31" x14ac:dyDescent="0.45">
      <c r="A1764" s="4"/>
      <c r="B1764" s="7">
        <v>3995100</v>
      </c>
      <c r="C1764" s="6" t="s">
        <v>359</v>
      </c>
      <c r="D1764" s="4"/>
      <c r="E1764" s="7"/>
      <c r="F1764" s="4">
        <v>570</v>
      </c>
      <c r="G1764" s="4"/>
      <c r="H1764" s="8"/>
      <c r="I1764" s="4"/>
      <c r="J1764" s="4" t="str">
        <f>IF(I1764="","",INDEX([1]怪物阵型表!$B:$B,MATCH(I1764,[1]怪物阵型表!$A:$A,0)))</f>
        <v/>
      </c>
      <c r="K1764" s="4">
        <v>399517</v>
      </c>
      <c r="L1764" s="25" t="str" cm="1">
        <f t="array" ref="L1764">INDEX(怪物链表!A:C,MATCH(怪物刷新表!K1764&amp;C1764,怪物链表!A:A&amp;怪物链表!C:C,),2)</f>
        <v>骤变_高级_150</v>
      </c>
      <c r="M1764" s="4" t="str" cm="1">
        <f t="array" ref="M1764">INDEX(怪物链表!A:D,MATCH(怪物刷新表!L1764&amp;K1764,怪物链表!B:B&amp;怪物链表!A:A,),4)</f>
        <v>570-600</v>
      </c>
      <c r="N1764" s="4"/>
      <c r="O1764" s="4" t="str">
        <f>IF(N1764="","",INDEX([2]物品表!$B:$B,MATCH(N1764,[2]物品表!$A:$A,0)))</f>
        <v/>
      </c>
      <c r="P1764" s="4"/>
      <c r="Q1764" s="7" t="s">
        <v>120</v>
      </c>
      <c r="R1764" s="7" t="s">
        <v>29</v>
      </c>
      <c r="S1764" s="9">
        <v>1</v>
      </c>
      <c r="T1764" s="4"/>
      <c r="U1764" s="9">
        <v>0</v>
      </c>
      <c r="V1764" s="4" t="str">
        <f t="shared" si="237"/>
        <v/>
      </c>
      <c r="W1764" s="4"/>
      <c r="X1764" s="4"/>
      <c r="Y1764" s="4"/>
      <c r="Z1764" s="28"/>
      <c r="AA1764" s="77">
        <f>COUNTIF([3]经验升级表!$C:$C,"&lt;="&amp;SUMIFS($AB$4:AB1764,$C$4:C1764,C1764))</f>
        <v>0</v>
      </c>
      <c r="AB1764" s="77">
        <f>IFERROR(INDEX([1]怪物表!$U:$U,MATCH(G1764,[1]怪物表!$A:$A,0),1)*S1764/U1764,0)*AC1764</f>
        <v>0</v>
      </c>
      <c r="AC1764" s="77">
        <f t="shared" si="234"/>
        <v>1</v>
      </c>
      <c r="AD1764" s="77">
        <f>IFERROR(INDEX([1]怪物表!$J:$J,MATCH(G1764,[1]怪物表!$A:$A,0),1),0)*AE1764</f>
        <v>0</v>
      </c>
      <c r="AE1764" s="77">
        <f t="shared" si="235"/>
        <v>0</v>
      </c>
    </row>
    <row r="1765" spans="1:31" x14ac:dyDescent="0.45">
      <c r="A1765" s="4"/>
      <c r="B1765" s="7">
        <v>3995101</v>
      </c>
      <c r="C1765" s="6" t="s">
        <v>359</v>
      </c>
      <c r="D1765" s="4" t="s">
        <v>127</v>
      </c>
      <c r="E1765" s="7">
        <v>50</v>
      </c>
      <c r="F1765" s="4" t="s">
        <v>199</v>
      </c>
      <c r="G1765" s="4">
        <f>SUMIFS([1]怪物表!$A:$A,[1]怪物表!$B:$B,C1765,[1]怪物表!$C:$C,D1765)</f>
        <v>1399508</v>
      </c>
      <c r="H1765" s="8" t="str">
        <f>IF(G1765="","",INDEX([1]怪物表!$C:$C,MATCH(G1765,[1]怪物表!$A:$A,0)))</f>
        <v>斗兽场饲养员</v>
      </c>
      <c r="I1765" s="4"/>
      <c r="J1765" s="4" t="str">
        <f>IF(I1765="","",INDEX([1]怪物阵型表!$B:$B,MATCH(I1765,[1]怪物阵型表!$A:$A,0)))</f>
        <v/>
      </c>
      <c r="K1765" s="4"/>
      <c r="L1765" s="4"/>
      <c r="M1765" s="4"/>
      <c r="N1765" s="4"/>
      <c r="O1765" s="4" t="str">
        <f>IF(N1765="","",INDEX([2]物品表!$B:$B,MATCH(N1765,[2]物品表!$A:$A,0)))</f>
        <v/>
      </c>
      <c r="P1765" s="4"/>
      <c r="Q1765" s="7" t="s">
        <v>31</v>
      </c>
      <c r="R1765" s="7" t="s">
        <v>29</v>
      </c>
      <c r="S1765" s="9">
        <f>INDEX('#怪物刷新配置索引'!$E:$E,MATCH(E1765&amp;"-"&amp;F1765,'#怪物刷新配置索引'!$D:$D,0),1)</f>
        <v>5</v>
      </c>
      <c r="T1765" s="4"/>
      <c r="U1765" s="9">
        <f>INDEX('#怪物刷新配置索引'!$F:$F,MATCH(E1765&amp;"-"&amp;F1765,'#怪物刷新配置索引'!$D:$D,0),1)</f>
        <v>3</v>
      </c>
      <c r="V1765" s="4" t="str">
        <f t="shared" si="237"/>
        <v/>
      </c>
      <c r="W1765" s="4"/>
      <c r="X1765" s="4"/>
      <c r="Y1765" s="7"/>
      <c r="Z1765" s="28"/>
      <c r="AA1765" s="77">
        <f>COUNTIF([3]经验升级表!$C:$C,"&lt;="&amp;SUMIFS($AB$4:AB1765,$C$4:C1765,C1765))</f>
        <v>0</v>
      </c>
      <c r="AB1765" s="77">
        <f>IFERROR(INDEX([1]怪物表!$U:$U,MATCH(G1765,[1]怪物表!$A:$A,0),1)*S1765/U1765,0)*AC1765</f>
        <v>0</v>
      </c>
      <c r="AC1765" s="77">
        <f t="shared" si="234"/>
        <v>30</v>
      </c>
      <c r="AD1765" s="77">
        <f>IFERROR(INDEX([1]怪物表!$J:$J,MATCH(G1765,[1]怪物表!$A:$A,0),1),0)*AE1765</f>
        <v>50</v>
      </c>
      <c r="AE1765" s="77">
        <f t="shared" si="235"/>
        <v>50</v>
      </c>
    </row>
    <row r="1766" spans="1:31" x14ac:dyDescent="0.45">
      <c r="A1766" s="4"/>
      <c r="B1766" s="7">
        <v>3995102</v>
      </c>
      <c r="C1766" s="6" t="s">
        <v>359</v>
      </c>
      <c r="D1766" s="4" t="s">
        <v>127</v>
      </c>
      <c r="E1766" s="7">
        <v>120</v>
      </c>
      <c r="F1766" s="4" t="s">
        <v>199</v>
      </c>
      <c r="G1766" s="4">
        <f>SUMIFS([1]怪物表!$A:$A,[1]怪物表!$B:$B,C1766,[1]怪物表!$C:$C,D1766)</f>
        <v>1399508</v>
      </c>
      <c r="H1766" s="8" t="str">
        <f>IF(G1766="","",INDEX([1]怪物表!$C:$C,MATCH(G1766,[1]怪物表!$A:$A,0)))</f>
        <v>斗兽场饲养员</v>
      </c>
      <c r="I1766" s="4"/>
      <c r="J1766" s="4" t="str">
        <f>IF(I1766="","",INDEX([1]怪物阵型表!$B:$B,MATCH(I1766,[1]怪物阵型表!$A:$A,0)))</f>
        <v/>
      </c>
      <c r="K1766" s="4"/>
      <c r="L1766" s="4"/>
      <c r="M1766" s="4"/>
      <c r="N1766" s="4"/>
      <c r="O1766" s="4" t="str">
        <f>IF(N1766="","",INDEX([2]物品表!$B:$B,MATCH(N1766,[2]物品表!$A:$A,0)))</f>
        <v/>
      </c>
      <c r="P1766" s="4"/>
      <c r="Q1766" s="7" t="s">
        <v>31</v>
      </c>
      <c r="R1766" s="7" t="s">
        <v>29</v>
      </c>
      <c r="S1766" s="9">
        <f>INDEX('#怪物刷新配置索引'!$E:$E,MATCH(E1766&amp;"-"&amp;F1766,'#怪物刷新配置索引'!$D:$D,0),1)</f>
        <v>4</v>
      </c>
      <c r="T1766" s="4"/>
      <c r="U1766" s="9">
        <f>INDEX('#怪物刷新配置索引'!$F:$F,MATCH(E1766&amp;"-"&amp;F1766,'#怪物刷新配置索引'!$D:$D,0),1)</f>
        <v>1</v>
      </c>
      <c r="V1766" s="4" t="str">
        <f t="shared" si="237"/>
        <v/>
      </c>
      <c r="W1766" s="4"/>
      <c r="X1766" s="4"/>
      <c r="Y1766" s="4"/>
      <c r="Z1766" s="28"/>
      <c r="AA1766" s="77">
        <f>COUNTIF([3]经验升级表!$C:$C,"&lt;="&amp;SUMIFS($AB$4:AB1766,$C$4:C1766,C1766))</f>
        <v>0</v>
      </c>
      <c r="AB1766" s="77">
        <f>IFERROR(INDEX([1]怪物表!$U:$U,MATCH(G1766,[1]怪物表!$A:$A,0),1)*S1766/U1766,0)*AC1766</f>
        <v>0</v>
      </c>
      <c r="AC1766" s="77">
        <f t="shared" si="234"/>
        <v>30</v>
      </c>
      <c r="AD1766" s="77">
        <f>IFERROR(INDEX([1]怪物表!$J:$J,MATCH(G1766,[1]怪物表!$A:$A,0),1),0)*AE1766</f>
        <v>120</v>
      </c>
      <c r="AE1766" s="77">
        <f t="shared" si="235"/>
        <v>120</v>
      </c>
    </row>
    <row r="1767" spans="1:31" x14ac:dyDescent="0.45">
      <c r="A1767" s="4"/>
      <c r="B1767" s="7">
        <v>3995103</v>
      </c>
      <c r="C1767" s="6" t="s">
        <v>359</v>
      </c>
      <c r="D1767" s="4" t="s">
        <v>127</v>
      </c>
      <c r="E1767" s="7">
        <v>120</v>
      </c>
      <c r="F1767" s="4" t="s">
        <v>199</v>
      </c>
      <c r="G1767" s="4">
        <f>SUMIFS([1]怪物表!$A:$A,[1]怪物表!$B:$B,C1767,[1]怪物表!$C:$C,D1767)</f>
        <v>1399508</v>
      </c>
      <c r="H1767" s="8" t="str">
        <f>IF(G1767="","",INDEX([1]怪物表!$C:$C,MATCH(G1767,[1]怪物表!$A:$A,0)))</f>
        <v>斗兽场饲养员</v>
      </c>
      <c r="I1767" s="4"/>
      <c r="J1767" s="4" t="str">
        <f>IF(I1767="","",INDEX([1]怪物阵型表!$B:$B,MATCH(I1767,[1]怪物阵型表!$A:$A,0)))</f>
        <v/>
      </c>
      <c r="K1767" s="4"/>
      <c r="L1767" s="4"/>
      <c r="M1767" s="4"/>
      <c r="N1767" s="4"/>
      <c r="O1767" s="4" t="str">
        <f>IF(N1767="","",INDEX([2]物品表!$B:$B,MATCH(N1767,[2]物品表!$A:$A,0)))</f>
        <v/>
      </c>
      <c r="P1767" s="4"/>
      <c r="Q1767" s="7" t="s">
        <v>31</v>
      </c>
      <c r="R1767" s="7" t="s">
        <v>29</v>
      </c>
      <c r="S1767" s="9">
        <f>INDEX('#怪物刷新配置索引'!$E:$E,MATCH(E1767&amp;"-"&amp;F1767,'#怪物刷新配置索引'!$D:$D,0),1)</f>
        <v>4</v>
      </c>
      <c r="T1767" s="4"/>
      <c r="U1767" s="9">
        <f>INDEX('#怪物刷新配置索引'!$F:$F,MATCH(E1767&amp;"-"&amp;F1767,'#怪物刷新配置索引'!$D:$D,0),1)</f>
        <v>1</v>
      </c>
      <c r="V1767" s="4" t="str">
        <f t="shared" si="237"/>
        <v/>
      </c>
      <c r="W1767" s="4"/>
      <c r="X1767" s="4"/>
      <c r="Y1767" s="4"/>
      <c r="Z1767" s="28"/>
      <c r="AA1767" s="77">
        <f>COUNTIF([3]经验升级表!$C:$C,"&lt;="&amp;SUMIFS($AB$4:AB1767,$C$4:C1767,C1767))</f>
        <v>0</v>
      </c>
      <c r="AB1767" s="77">
        <f>IFERROR(INDEX([1]怪物表!$U:$U,MATCH(G1767,[1]怪物表!$A:$A,0),1)*S1767/U1767,0)*AC1767</f>
        <v>0</v>
      </c>
      <c r="AC1767" s="77">
        <f t="shared" si="234"/>
        <v>30</v>
      </c>
      <c r="AD1767" s="77">
        <f>IFERROR(INDEX([1]怪物表!$J:$J,MATCH(G1767,[1]怪物表!$A:$A,0),1),0)*AE1767</f>
        <v>120</v>
      </c>
      <c r="AE1767" s="77">
        <f t="shared" si="235"/>
        <v>120</v>
      </c>
    </row>
    <row r="1768" spans="1:31" x14ac:dyDescent="0.45">
      <c r="A1768" s="4"/>
      <c r="B1768" s="7">
        <v>3995104</v>
      </c>
      <c r="C1768" s="6" t="s">
        <v>359</v>
      </c>
      <c r="D1768" s="4" t="s">
        <v>122</v>
      </c>
      <c r="E1768" s="4">
        <v>20</v>
      </c>
      <c r="F1768" s="4" t="s">
        <v>219</v>
      </c>
      <c r="G1768" s="4">
        <f>SUMIFS([1]怪物表!$A:$A,[1]怪物表!$B:$B,C1768,[1]怪物表!$C:$C,D1768)</f>
        <v>1399502</v>
      </c>
      <c r="H1768" s="8" t="str">
        <f>IF(G1768="","",INDEX([1]怪物表!$C:$C,MATCH(G1768,[1]怪物表!$A:$A,0)))</f>
        <v>小狼</v>
      </c>
      <c r="I1768" s="4"/>
      <c r="J1768" s="4" t="str">
        <f>IF(I1768="","",INDEX([1]怪物阵型表!$B:$B,MATCH(I1768,[1]怪物阵型表!$A:$A,0)))</f>
        <v/>
      </c>
      <c r="K1768" s="4"/>
      <c r="L1768" s="4"/>
      <c r="M1768" s="4"/>
      <c r="N1768" s="4"/>
      <c r="O1768" s="4" t="str">
        <f>IF(N1768="","",INDEX([2]物品表!$B:$B,MATCH(N1768,[2]物品表!$A:$A,0)))</f>
        <v/>
      </c>
      <c r="P1768" s="4"/>
      <c r="Q1768" s="7" t="s">
        <v>31</v>
      </c>
      <c r="R1768" s="7" t="s">
        <v>29</v>
      </c>
      <c r="S1768" s="9">
        <f>INDEX('#怪物刷新配置索引'!$E:$E,MATCH(E1768&amp;"-"&amp;F1768,'#怪物刷新配置索引'!$D:$D,0),1)</f>
        <v>4</v>
      </c>
      <c r="T1768" s="4"/>
      <c r="U1768" s="9">
        <f>INDEX('#怪物刷新配置索引'!$F:$F,MATCH(E1768&amp;"-"&amp;F1768,'#怪物刷新配置索引'!$D:$D,0),1)</f>
        <v>6</v>
      </c>
      <c r="V1768" s="4" t="str">
        <f t="shared" si="237"/>
        <v/>
      </c>
      <c r="W1768" s="4"/>
      <c r="X1768" s="7"/>
      <c r="Y1768" s="4"/>
      <c r="Z1768" s="28"/>
      <c r="AA1768" s="77">
        <f>COUNTIF([3]经验升级表!$C:$C,"&lt;="&amp;SUMIFS($AB$4:AB1768,$C$4:C1768,C1768))</f>
        <v>0</v>
      </c>
      <c r="AB1768" s="77">
        <f>IFERROR(INDEX([1]怪物表!$U:$U,MATCH(G1768,[1]怪物表!$A:$A,0),1)*S1768/U1768,0)*AC1768</f>
        <v>0</v>
      </c>
      <c r="AC1768" s="77">
        <f t="shared" si="234"/>
        <v>30</v>
      </c>
      <c r="AD1768" s="77">
        <f>IFERROR(INDEX([1]怪物表!$J:$J,MATCH(G1768,[1]怪物表!$A:$A,0),1),0)*AE1768</f>
        <v>20</v>
      </c>
      <c r="AE1768" s="77">
        <f t="shared" si="235"/>
        <v>20</v>
      </c>
    </row>
    <row r="1769" spans="1:31" x14ac:dyDescent="0.45">
      <c r="A1769" s="4"/>
      <c r="B1769" s="7">
        <v>3995105</v>
      </c>
      <c r="C1769" s="6" t="s">
        <v>359</v>
      </c>
      <c r="D1769" s="4" t="s">
        <v>122</v>
      </c>
      <c r="E1769" s="4">
        <v>20</v>
      </c>
      <c r="F1769" s="4" t="s">
        <v>219</v>
      </c>
      <c r="G1769" s="4">
        <f>SUMIFS([1]怪物表!$A:$A,[1]怪物表!$B:$B,C1769,[1]怪物表!$C:$C,D1769)</f>
        <v>1399502</v>
      </c>
      <c r="H1769" s="8" t="str">
        <f>IF(G1769="","",INDEX([1]怪物表!$C:$C,MATCH(G1769,[1]怪物表!$A:$A,0)))</f>
        <v>小狼</v>
      </c>
      <c r="I1769" s="4"/>
      <c r="J1769" s="4" t="str">
        <f>IF(I1769="","",INDEX([1]怪物阵型表!$B:$B,MATCH(I1769,[1]怪物阵型表!$A:$A,0)))</f>
        <v/>
      </c>
      <c r="K1769" s="4"/>
      <c r="L1769" s="4"/>
      <c r="M1769" s="4"/>
      <c r="N1769" s="4"/>
      <c r="O1769" s="4" t="str">
        <f>IF(N1769="","",INDEX([2]物品表!$B:$B,MATCH(N1769,[2]物品表!$A:$A,0)))</f>
        <v/>
      </c>
      <c r="P1769" s="4"/>
      <c r="Q1769" s="7" t="s">
        <v>31</v>
      </c>
      <c r="R1769" s="7" t="s">
        <v>29</v>
      </c>
      <c r="S1769" s="9">
        <f>INDEX('#怪物刷新配置索引'!$E:$E,MATCH(E1769&amp;"-"&amp;F1769,'#怪物刷新配置索引'!$D:$D,0),1)</f>
        <v>4</v>
      </c>
      <c r="T1769" s="4"/>
      <c r="U1769" s="9">
        <f>INDEX('#怪物刷新配置索引'!$F:$F,MATCH(E1769&amp;"-"&amp;F1769,'#怪物刷新配置索引'!$D:$D,0),1)</f>
        <v>6</v>
      </c>
      <c r="V1769" s="7" t="str">
        <f t="shared" si="237"/>
        <v/>
      </c>
      <c r="W1769" s="4"/>
      <c r="X1769" s="4"/>
      <c r="Y1769" s="4"/>
      <c r="Z1769" s="28"/>
      <c r="AA1769" s="77">
        <f>COUNTIF([3]经验升级表!$C:$C,"&lt;="&amp;SUMIFS($AB$4:AB1769,$C$4:C1769,C1769))</f>
        <v>0</v>
      </c>
      <c r="AB1769" s="77">
        <f>IFERROR(INDEX([1]怪物表!$U:$U,MATCH(G1769,[1]怪物表!$A:$A,0),1)*S1769/U1769,0)*AC1769</f>
        <v>0</v>
      </c>
      <c r="AC1769" s="77">
        <f t="shared" si="234"/>
        <v>30</v>
      </c>
      <c r="AD1769" s="77">
        <f>IFERROR(INDEX([1]怪物表!$J:$J,MATCH(G1769,[1]怪物表!$A:$A,0),1),0)*AE1769</f>
        <v>20</v>
      </c>
      <c r="AE1769" s="77">
        <f t="shared" si="235"/>
        <v>20</v>
      </c>
    </row>
    <row r="1770" spans="1:31" x14ac:dyDescent="0.45">
      <c r="A1770" s="4"/>
      <c r="B1770" s="7">
        <v>3995106</v>
      </c>
      <c r="C1770" s="6" t="s">
        <v>359</v>
      </c>
      <c r="D1770" s="4" t="s">
        <v>122</v>
      </c>
      <c r="E1770" s="4">
        <v>20</v>
      </c>
      <c r="F1770" s="4" t="s">
        <v>219</v>
      </c>
      <c r="G1770" s="4">
        <f>SUMIFS([1]怪物表!$A:$A,[1]怪物表!$B:$B,C1770,[1]怪物表!$C:$C,D1770)</f>
        <v>1399502</v>
      </c>
      <c r="H1770" s="8" t="str">
        <f>IF(G1770="","",INDEX([1]怪物表!$C:$C,MATCH(G1770,[1]怪物表!$A:$A,0)))</f>
        <v>小狼</v>
      </c>
      <c r="I1770" s="4"/>
      <c r="J1770" s="4" t="str">
        <f>IF(I1770="","",INDEX([1]怪物阵型表!$B:$B,MATCH(I1770,[1]怪物阵型表!$A:$A,0)))</f>
        <v/>
      </c>
      <c r="K1770" s="4"/>
      <c r="L1770" s="4"/>
      <c r="M1770" s="4"/>
      <c r="N1770" s="4"/>
      <c r="O1770" s="4" t="str">
        <f>IF(N1770="","",INDEX([2]物品表!$B:$B,MATCH(N1770,[2]物品表!$A:$A,0)))</f>
        <v/>
      </c>
      <c r="P1770" s="4"/>
      <c r="Q1770" s="7" t="s">
        <v>31</v>
      </c>
      <c r="R1770" s="7" t="s">
        <v>29</v>
      </c>
      <c r="S1770" s="9">
        <f>INDEX('#怪物刷新配置索引'!$E:$E,MATCH(E1770&amp;"-"&amp;F1770,'#怪物刷新配置索引'!$D:$D,0),1)</f>
        <v>4</v>
      </c>
      <c r="T1770" s="4"/>
      <c r="U1770" s="9">
        <f>INDEX('#怪物刷新配置索引'!$F:$F,MATCH(E1770&amp;"-"&amp;F1770,'#怪物刷新配置索引'!$D:$D,0),1)</f>
        <v>6</v>
      </c>
      <c r="V1770" s="4" t="str">
        <f t="shared" si="237"/>
        <v/>
      </c>
      <c r="W1770" s="4"/>
      <c r="X1770" s="7"/>
      <c r="Y1770" s="7"/>
      <c r="Z1770" s="28"/>
      <c r="AA1770" s="77">
        <f>COUNTIF([3]经验升级表!$C:$C,"&lt;="&amp;SUMIFS($AB$4:AB1770,$C$4:C1770,C1770))</f>
        <v>0</v>
      </c>
      <c r="AB1770" s="77">
        <f>IFERROR(INDEX([1]怪物表!$U:$U,MATCH(G1770,[1]怪物表!$A:$A,0),1)*S1770/U1770,0)*AC1770</f>
        <v>0</v>
      </c>
      <c r="AC1770" s="77">
        <f t="shared" si="234"/>
        <v>30</v>
      </c>
      <c r="AD1770" s="77">
        <f>IFERROR(INDEX([1]怪物表!$J:$J,MATCH(G1770,[1]怪物表!$A:$A,0),1),0)*AE1770</f>
        <v>20</v>
      </c>
      <c r="AE1770" s="77">
        <f t="shared" si="235"/>
        <v>20</v>
      </c>
    </row>
    <row r="1771" spans="1:31" x14ac:dyDescent="0.45">
      <c r="A1771" s="4"/>
      <c r="B1771" s="7">
        <v>3995107</v>
      </c>
      <c r="C1771" s="6" t="s">
        <v>359</v>
      </c>
      <c r="D1771" s="4" t="s">
        <v>122</v>
      </c>
      <c r="E1771" s="4">
        <v>20</v>
      </c>
      <c r="F1771" s="4" t="s">
        <v>219</v>
      </c>
      <c r="G1771" s="4">
        <f>SUMIFS([1]怪物表!$A:$A,[1]怪物表!$B:$B,C1771,[1]怪物表!$C:$C,D1771)</f>
        <v>1399502</v>
      </c>
      <c r="H1771" s="8" t="str">
        <f>IF(G1771="","",INDEX([1]怪物表!$C:$C,MATCH(G1771,[1]怪物表!$A:$A,0)))</f>
        <v>小狼</v>
      </c>
      <c r="I1771" s="4"/>
      <c r="J1771" s="4" t="str">
        <f>IF(I1771="","",INDEX([1]怪物阵型表!$B:$B,MATCH(I1771,[1]怪物阵型表!$A:$A,0)))</f>
        <v/>
      </c>
      <c r="K1771" s="4"/>
      <c r="L1771" s="4"/>
      <c r="M1771" s="4"/>
      <c r="N1771" s="4"/>
      <c r="O1771" s="4" t="str">
        <f>IF(N1771="","",INDEX([2]物品表!$B:$B,MATCH(N1771,[2]物品表!$A:$A,0)))</f>
        <v/>
      </c>
      <c r="P1771" s="4"/>
      <c r="Q1771" s="7" t="s">
        <v>31</v>
      </c>
      <c r="R1771" s="7" t="s">
        <v>29</v>
      </c>
      <c r="S1771" s="9">
        <f>INDEX('#怪物刷新配置索引'!$E:$E,MATCH(E1771&amp;"-"&amp;F1771,'#怪物刷新配置索引'!$D:$D,0),1)</f>
        <v>4</v>
      </c>
      <c r="T1771" s="4"/>
      <c r="U1771" s="9">
        <f>INDEX('#怪物刷新配置索引'!$F:$F,MATCH(E1771&amp;"-"&amp;F1771,'#怪物刷新配置索引'!$D:$D,0),1)</f>
        <v>6</v>
      </c>
      <c r="V1771" s="4" t="str">
        <f t="shared" si="237"/>
        <v/>
      </c>
      <c r="W1771" s="4"/>
      <c r="X1771" s="7"/>
      <c r="Y1771" s="7"/>
      <c r="Z1771" s="28"/>
      <c r="AA1771" s="77">
        <f>COUNTIF([3]经验升级表!$C:$C,"&lt;="&amp;SUMIFS($AB$4:AB1771,$C$4:C1771,C1771))</f>
        <v>0</v>
      </c>
      <c r="AB1771" s="77">
        <f>IFERROR(INDEX([1]怪物表!$U:$U,MATCH(G1771,[1]怪物表!$A:$A,0),1)*S1771/U1771,0)*AC1771</f>
        <v>0</v>
      </c>
      <c r="AC1771" s="77">
        <f t="shared" si="234"/>
        <v>30</v>
      </c>
      <c r="AD1771" s="77">
        <f>IFERROR(INDEX([1]怪物表!$J:$J,MATCH(G1771,[1]怪物表!$A:$A,0),1),0)*AE1771</f>
        <v>20</v>
      </c>
      <c r="AE1771" s="77">
        <f t="shared" si="235"/>
        <v>20</v>
      </c>
    </row>
    <row r="1772" spans="1:31" x14ac:dyDescent="0.45">
      <c r="A1772" s="4"/>
      <c r="B1772" s="7">
        <v>3995108</v>
      </c>
      <c r="C1772" s="6" t="s">
        <v>359</v>
      </c>
      <c r="D1772" s="4" t="s">
        <v>123</v>
      </c>
      <c r="E1772" s="4">
        <v>40</v>
      </c>
      <c r="F1772" s="4" t="s">
        <v>219</v>
      </c>
      <c r="G1772" s="4">
        <f>SUMIFS([1]怪物表!$A:$A,[1]怪物表!$B:$B,C1772,[1]怪物表!$C:$C,D1772)</f>
        <v>1399505</v>
      </c>
      <c r="H1772" s="8" t="str">
        <f>IF(G1772="","",INDEX([1]怪物表!$C:$C,MATCH(G1772,[1]怪物表!$A:$A,0)))</f>
        <v>弓兵1</v>
      </c>
      <c r="I1772" s="4"/>
      <c r="J1772" s="4" t="str">
        <f>IF(I1772="","",INDEX([1]怪物阵型表!$B:$B,MATCH(I1772,[1]怪物阵型表!$A:$A,0)))</f>
        <v/>
      </c>
      <c r="K1772" s="4"/>
      <c r="L1772" s="4"/>
      <c r="M1772" s="4"/>
      <c r="N1772" s="4"/>
      <c r="O1772" s="4" t="str">
        <f>IF(N1772="","",INDEX([2]物品表!$B:$B,MATCH(N1772,[2]物品表!$A:$A,0)))</f>
        <v/>
      </c>
      <c r="P1772" s="4"/>
      <c r="Q1772" s="7" t="s">
        <v>31</v>
      </c>
      <c r="R1772" s="7" t="s">
        <v>29</v>
      </c>
      <c r="S1772" s="9">
        <f>INDEX('#怪物刷新配置索引'!$E:$E,MATCH(E1772&amp;"-"&amp;F1772,'#怪物刷新配置索引'!$D:$D,0),1)</f>
        <v>4</v>
      </c>
      <c r="T1772" s="4"/>
      <c r="U1772" s="9">
        <f>INDEX('#怪物刷新配置索引'!$F:$F,MATCH(E1772&amp;"-"&amp;F1772,'#怪物刷新配置索引'!$D:$D,0),1)</f>
        <v>3</v>
      </c>
      <c r="V1772" s="4" t="str">
        <f t="shared" si="237"/>
        <v/>
      </c>
      <c r="W1772" s="4"/>
      <c r="X1772" s="4"/>
      <c r="Y1772" s="4"/>
      <c r="Z1772" s="28"/>
      <c r="AA1772" s="77">
        <f>COUNTIF([3]经验升级表!$C:$C,"&lt;="&amp;SUMIFS($AB$4:AB1772,$C$4:C1772,C1772))</f>
        <v>0</v>
      </c>
      <c r="AB1772" s="77">
        <f>IFERROR(INDEX([1]怪物表!$U:$U,MATCH(G1772,[1]怪物表!$A:$A,0),1)*S1772/U1772,0)*AC1772</f>
        <v>0</v>
      </c>
      <c r="AC1772" s="77">
        <f t="shared" si="234"/>
        <v>30</v>
      </c>
      <c r="AD1772" s="77">
        <f>IFERROR(INDEX([1]怪物表!$J:$J,MATCH(G1772,[1]怪物表!$A:$A,0),1),0)*AE1772</f>
        <v>40</v>
      </c>
      <c r="AE1772" s="77">
        <f t="shared" si="235"/>
        <v>40</v>
      </c>
    </row>
    <row r="1773" spans="1:31" x14ac:dyDescent="0.45">
      <c r="A1773" s="4"/>
      <c r="B1773" s="7">
        <v>3995109</v>
      </c>
      <c r="C1773" s="6" t="s">
        <v>359</v>
      </c>
      <c r="D1773" s="4"/>
      <c r="E1773" s="7"/>
      <c r="F1773" s="4">
        <v>630</v>
      </c>
      <c r="G1773" s="4" t="str">
        <f>IF(I1773="",SUMIFS([1]怪物表!$A:$A,[1]怪物表!$B:$B,C1773,[1]怪物表!$C:$C,D1773),"")</f>
        <v/>
      </c>
      <c r="H1773" s="8" t="str">
        <f>IF(G1773="","",INDEX([1]怪物表!$C:$C,MATCH(G1773,[1]怪物表!$A:$A,0)))</f>
        <v/>
      </c>
      <c r="I1773" s="4">
        <v>399501</v>
      </c>
      <c r="J1773" s="4" t="str">
        <f>IF(I1773="","",INDEX([1]怪物阵型表!$B:$B,MATCH(I1773,[1]怪物阵型表!$A:$A,0)))</f>
        <v>直线防御阵型</v>
      </c>
      <c r="K1773" s="4"/>
      <c r="L1773" s="4"/>
      <c r="M1773" s="4"/>
      <c r="N1773" s="4"/>
      <c r="O1773" s="4" t="str">
        <f>IF(N1773="","",INDEX([2]物品表!$B:$B,MATCH(N1773,[2]物品表!$A:$A,0)))</f>
        <v/>
      </c>
      <c r="P1773" s="4"/>
      <c r="Q1773" s="7" t="s">
        <v>109</v>
      </c>
      <c r="R1773" s="7" t="s">
        <v>29</v>
      </c>
      <c r="S1773" s="9">
        <v>1</v>
      </c>
      <c r="T1773" s="4"/>
      <c r="U1773" s="9">
        <v>0</v>
      </c>
      <c r="V1773" s="4" t="str">
        <f t="shared" si="237"/>
        <v>TID_Survivor_Notice_Occur_2</v>
      </c>
      <c r="W1773" s="4">
        <v>1</v>
      </c>
      <c r="X1773" s="4"/>
      <c r="Y1773" s="4"/>
      <c r="Z1773" s="28"/>
      <c r="AA1773" s="77">
        <f>COUNTIF([3]经验升级表!$C:$C,"&lt;="&amp;SUMIFS($AB$4:AB1773,$C$4:C1773,C1773))</f>
        <v>0</v>
      </c>
      <c r="AB1773" s="77">
        <f>IFERROR(INDEX([1]怪物表!$U:$U,MATCH(G1773,[1]怪物表!$A:$A,0),1)*S1773/U1773,0)*AC1773</f>
        <v>0</v>
      </c>
      <c r="AC1773" s="77">
        <f t="shared" si="234"/>
        <v>1</v>
      </c>
      <c r="AD1773" s="77">
        <f>IFERROR(INDEX([1]怪物表!$J:$J,MATCH(G1773,[1]怪物表!$A:$A,0),1),0)*AE1773</f>
        <v>0</v>
      </c>
      <c r="AE1773" s="77">
        <f t="shared" si="235"/>
        <v>0</v>
      </c>
    </row>
    <row r="1774" spans="1:31" x14ac:dyDescent="0.45">
      <c r="A1774" s="4"/>
      <c r="B1774" s="7">
        <v>3995110</v>
      </c>
      <c r="C1774" s="6" t="s">
        <v>359</v>
      </c>
      <c r="D1774" s="4"/>
      <c r="E1774" s="7"/>
      <c r="F1774" s="4">
        <v>630</v>
      </c>
      <c r="G1774" s="4" t="str">
        <f>IF(I1774="",SUMIFS([1]怪物表!$A:$A,[1]怪物表!$B:$B,C1774,[1]怪物表!$C:$C,D1774),"")</f>
        <v/>
      </c>
      <c r="H1774" s="8" t="str">
        <f>IF(G1774="","",INDEX([1]怪物表!$C:$C,MATCH(G1774,[1]怪物表!$A:$A,0)))</f>
        <v/>
      </c>
      <c r="I1774" s="4">
        <v>399502</v>
      </c>
      <c r="J1774" s="4" t="str">
        <f>IF(I1774="","",INDEX([1]怪物阵型表!$B:$B,MATCH(I1774,[1]怪物阵型表!$A:$A,0)))</f>
        <v>直线防御阵型</v>
      </c>
      <c r="K1774" s="4"/>
      <c r="L1774" s="4"/>
      <c r="M1774" s="4"/>
      <c r="N1774" s="4"/>
      <c r="O1774" s="4" t="str">
        <f>IF(N1774="","",INDEX([2]物品表!$B:$B,MATCH(N1774,[2]物品表!$A:$A,0)))</f>
        <v/>
      </c>
      <c r="P1774" s="4"/>
      <c r="Q1774" s="7" t="s">
        <v>109</v>
      </c>
      <c r="R1774" s="7" t="s">
        <v>29</v>
      </c>
      <c r="S1774" s="9">
        <v>1</v>
      </c>
      <c r="T1774" s="4"/>
      <c r="U1774" s="9">
        <v>0</v>
      </c>
      <c r="V1774" s="4" t="str">
        <f t="shared" si="237"/>
        <v/>
      </c>
      <c r="W1774" s="4"/>
      <c r="X1774" s="4"/>
      <c r="Y1774" s="4"/>
      <c r="Z1774" s="28"/>
      <c r="AA1774" s="77">
        <f>COUNTIF([3]经验升级表!$C:$C,"&lt;="&amp;SUMIFS($AB$4:AB1774,$C$4:C1774,C1774))</f>
        <v>0</v>
      </c>
      <c r="AB1774" s="77">
        <f>IFERROR(INDEX([1]怪物表!$U:$U,MATCH(G1774,[1]怪物表!$A:$A,0),1)*S1774/U1774,0)*AC1774</f>
        <v>0</v>
      </c>
      <c r="AC1774" s="77">
        <f t="shared" si="234"/>
        <v>1</v>
      </c>
      <c r="AD1774" s="77">
        <f>IFERROR(INDEX([1]怪物表!$J:$J,MATCH(G1774,[1]怪物表!$A:$A,0),1),0)*AE1774</f>
        <v>0</v>
      </c>
      <c r="AE1774" s="77">
        <f t="shared" si="235"/>
        <v>0</v>
      </c>
    </row>
    <row r="1775" spans="1:31" x14ac:dyDescent="0.45">
      <c r="A1775" s="4"/>
      <c r="B1775" s="7">
        <v>3995111</v>
      </c>
      <c r="C1775" s="6" t="s">
        <v>359</v>
      </c>
      <c r="D1775" s="4"/>
      <c r="E1775" s="7"/>
      <c r="F1775" s="4">
        <v>640</v>
      </c>
      <c r="G1775" s="4" t="str">
        <f>IF(I1775="",SUMIFS([1]怪物表!$A:$A,[1]怪物表!$B:$B,C1775,[1]怪物表!$C:$C,D1775),"")</f>
        <v/>
      </c>
      <c r="H1775" s="8" t="str">
        <f>IF(G1775="","",INDEX([1]怪物表!$C:$C,MATCH(G1775,[1]怪物表!$A:$A,0)))</f>
        <v/>
      </c>
      <c r="I1775" s="4">
        <v>399503</v>
      </c>
      <c r="J1775" s="4" t="str">
        <f>IF(I1775="","",INDEX([1]怪物阵型表!$B:$B,MATCH(I1775,[1]怪物阵型表!$A:$A,0)))</f>
        <v>直线防御阵型</v>
      </c>
      <c r="K1775" s="4"/>
      <c r="L1775" s="4"/>
      <c r="M1775" s="4"/>
      <c r="N1775" s="4"/>
      <c r="O1775" s="4" t="str">
        <f>IF(N1775="","",INDEX([2]物品表!$B:$B,MATCH(N1775,[2]物品表!$A:$A,0)))</f>
        <v/>
      </c>
      <c r="P1775" s="4"/>
      <c r="Q1775" s="7" t="s">
        <v>109</v>
      </c>
      <c r="R1775" s="7" t="s">
        <v>29</v>
      </c>
      <c r="S1775" s="9">
        <v>1</v>
      </c>
      <c r="T1775" s="4"/>
      <c r="U1775" s="9">
        <v>0</v>
      </c>
      <c r="V1775" s="4" t="str">
        <f t="shared" si="237"/>
        <v/>
      </c>
      <c r="W1775" s="4"/>
      <c r="X1775" s="4"/>
      <c r="Y1775" s="4"/>
      <c r="Z1775" s="28"/>
      <c r="AA1775" s="77">
        <f>COUNTIF([3]经验升级表!$C:$C,"&lt;="&amp;SUMIFS($AB$4:AB1775,$C$4:C1775,C1775))</f>
        <v>0</v>
      </c>
      <c r="AB1775" s="77">
        <f>IFERROR(INDEX([1]怪物表!$U:$U,MATCH(G1775,[1]怪物表!$A:$A,0),1)*S1775/U1775,0)*AC1775</f>
        <v>0</v>
      </c>
      <c r="AC1775" s="77">
        <f t="shared" si="234"/>
        <v>1</v>
      </c>
      <c r="AD1775" s="77">
        <f>IFERROR(INDEX([1]怪物表!$J:$J,MATCH(G1775,[1]怪物表!$A:$A,0),1),0)*AE1775</f>
        <v>0</v>
      </c>
      <c r="AE1775" s="77">
        <f t="shared" si="235"/>
        <v>0</v>
      </c>
    </row>
    <row r="1776" spans="1:31" x14ac:dyDescent="0.45">
      <c r="A1776" s="4"/>
      <c r="B1776" s="7">
        <v>3995112</v>
      </c>
      <c r="C1776" s="6" t="s">
        <v>359</v>
      </c>
      <c r="D1776" s="4"/>
      <c r="E1776" s="7"/>
      <c r="F1776" s="4">
        <v>640</v>
      </c>
      <c r="G1776" s="4" t="str">
        <f>IF(I1776="",SUMIFS([1]怪物表!$A:$A,[1]怪物表!$B:$B,C1776,[1]怪物表!$C:$C,D1776),"")</f>
        <v/>
      </c>
      <c r="H1776" s="8" t="str">
        <f>IF(G1776="","",INDEX([1]怪物表!$C:$C,MATCH(G1776,[1]怪物表!$A:$A,0)))</f>
        <v/>
      </c>
      <c r="I1776" s="4">
        <v>399504</v>
      </c>
      <c r="J1776" s="4" t="str">
        <f>IF(I1776="","",INDEX([1]怪物阵型表!$B:$B,MATCH(I1776,[1]怪物阵型表!$A:$A,0)))</f>
        <v>直线防御阵型</v>
      </c>
      <c r="K1776" s="4"/>
      <c r="L1776" s="4"/>
      <c r="M1776" s="4"/>
      <c r="N1776" s="4"/>
      <c r="O1776" s="4" t="str">
        <f>IF(N1776="","",INDEX([2]物品表!$B:$B,MATCH(N1776,[2]物品表!$A:$A,0)))</f>
        <v/>
      </c>
      <c r="P1776" s="4"/>
      <c r="Q1776" s="7" t="s">
        <v>109</v>
      </c>
      <c r="R1776" s="7" t="s">
        <v>29</v>
      </c>
      <c r="S1776" s="9">
        <v>1</v>
      </c>
      <c r="T1776" s="4"/>
      <c r="U1776" s="9">
        <v>0</v>
      </c>
      <c r="V1776" s="4" t="str">
        <f t="shared" si="237"/>
        <v/>
      </c>
      <c r="W1776" s="4"/>
      <c r="X1776" s="4"/>
      <c r="Y1776" s="4"/>
      <c r="Z1776" s="28"/>
      <c r="AA1776" s="77">
        <f>COUNTIF([3]经验升级表!$C:$C,"&lt;="&amp;SUMIFS($AB$4:AB1776,$C$4:C1776,C1776))</f>
        <v>0</v>
      </c>
      <c r="AB1776" s="77">
        <f>IFERROR(INDEX([1]怪物表!$U:$U,MATCH(G1776,[1]怪物表!$A:$A,0),1)*S1776/U1776,0)*AC1776</f>
        <v>0</v>
      </c>
      <c r="AC1776" s="77">
        <f t="shared" si="234"/>
        <v>1</v>
      </c>
      <c r="AD1776" s="77">
        <f>IFERROR(INDEX([1]怪物表!$J:$J,MATCH(G1776,[1]怪物表!$A:$A,0),1),0)*AE1776</f>
        <v>0</v>
      </c>
      <c r="AE1776" s="77">
        <f t="shared" si="235"/>
        <v>0</v>
      </c>
    </row>
    <row r="1777" spans="1:31" x14ac:dyDescent="0.45">
      <c r="A1777" s="4"/>
      <c r="B1777" s="7">
        <v>3995113</v>
      </c>
      <c r="C1777" s="6" t="s">
        <v>359</v>
      </c>
      <c r="D1777" s="4" t="s">
        <v>124</v>
      </c>
      <c r="E1777" s="7">
        <v>60</v>
      </c>
      <c r="F1777" s="4" t="s">
        <v>221</v>
      </c>
      <c r="G1777" s="4">
        <f>SUMIFS([1]怪物表!$A:$A,[1]怪物表!$B:$B,C1777,[1]怪物表!$C:$C,D1777)</f>
        <v>1399503</v>
      </c>
      <c r="H1777" s="8" t="str">
        <f>IF(G1777="","",INDEX([1]怪物表!$C:$C,MATCH(G1777,[1]怪物表!$A:$A,0)))</f>
        <v>鹰</v>
      </c>
      <c r="I1777" s="4"/>
      <c r="J1777" s="4" t="str">
        <f>IF(I1777="","",INDEX([1]怪物阵型表!$B:$B,MATCH(I1777,[1]怪物阵型表!$A:$A,0)))</f>
        <v/>
      </c>
      <c r="K1777" s="4"/>
      <c r="L1777" s="4"/>
      <c r="M1777" s="4"/>
      <c r="N1777" s="4"/>
      <c r="O1777" s="4" t="str">
        <f>IF(N1777="","",INDEX([2]物品表!$B:$B,MATCH(N1777,[2]物品表!$A:$A,0)))</f>
        <v/>
      </c>
      <c r="P1777" s="4"/>
      <c r="Q1777" s="7" t="s">
        <v>31</v>
      </c>
      <c r="R1777" s="7" t="s">
        <v>29</v>
      </c>
      <c r="S1777" s="9">
        <f>INDEX('#怪物刷新配置索引'!$E:$E,MATCH(E1777&amp;"-"&amp;F1777,'#怪物刷新配置索引'!$D:$D,0),1)</f>
        <v>4</v>
      </c>
      <c r="T1777" s="4"/>
      <c r="U1777" s="9">
        <f>INDEX('#怪物刷新配置索引'!$F:$F,MATCH(E1777&amp;"-"&amp;F1777,'#怪物刷新配置索引'!$D:$D,0),1)</f>
        <v>2</v>
      </c>
      <c r="V1777" s="7" t="str">
        <f t="shared" si="237"/>
        <v/>
      </c>
      <c r="W1777" s="4"/>
      <c r="X1777" s="4"/>
      <c r="Y1777" s="4"/>
      <c r="Z1777" s="28"/>
      <c r="AA1777" s="77">
        <f>COUNTIF([3]经验升级表!$C:$C,"&lt;="&amp;SUMIFS($AB$4:AB1777,$C$4:C1777,C1777))</f>
        <v>0</v>
      </c>
      <c r="AB1777" s="77">
        <f>IFERROR(INDEX([1]怪物表!$U:$U,MATCH(G1777,[1]怪物表!$A:$A,0),1)*S1777/U1777,0)*AC1777</f>
        <v>0</v>
      </c>
      <c r="AC1777" s="77">
        <f t="shared" si="234"/>
        <v>30</v>
      </c>
      <c r="AD1777" s="77">
        <f>IFERROR(INDEX([1]怪物表!$J:$J,MATCH(G1777,[1]怪物表!$A:$A,0),1),0)*AE1777</f>
        <v>60</v>
      </c>
      <c r="AE1777" s="77">
        <f t="shared" si="235"/>
        <v>60</v>
      </c>
    </row>
    <row r="1778" spans="1:31" x14ac:dyDescent="0.45">
      <c r="A1778" s="4"/>
      <c r="B1778" s="7">
        <v>3995114</v>
      </c>
      <c r="C1778" s="6" t="s">
        <v>359</v>
      </c>
      <c r="D1778" s="4" t="s">
        <v>124</v>
      </c>
      <c r="E1778" s="7">
        <v>40</v>
      </c>
      <c r="F1778" s="4" t="s">
        <v>221</v>
      </c>
      <c r="G1778" s="4">
        <f>SUMIFS([1]怪物表!$A:$A,[1]怪物表!$B:$B,C1778,[1]怪物表!$C:$C,D1778)</f>
        <v>1399503</v>
      </c>
      <c r="H1778" s="8" t="str">
        <f>IF(G1778="","",INDEX([1]怪物表!$C:$C,MATCH(G1778,[1]怪物表!$A:$A,0)))</f>
        <v>鹰</v>
      </c>
      <c r="I1778" s="4"/>
      <c r="J1778" s="4" t="str">
        <f>IF(I1778="","",INDEX([1]怪物阵型表!$B:$B,MATCH(I1778,[1]怪物阵型表!$A:$A,0)))</f>
        <v/>
      </c>
      <c r="K1778" s="4"/>
      <c r="L1778" s="4"/>
      <c r="M1778" s="4"/>
      <c r="N1778" s="4"/>
      <c r="O1778" s="4" t="str">
        <f>IF(N1778="","",INDEX([2]物品表!$B:$B,MATCH(N1778,[2]物品表!$A:$A,0)))</f>
        <v/>
      </c>
      <c r="P1778" s="4"/>
      <c r="Q1778" s="7" t="s">
        <v>31</v>
      </c>
      <c r="R1778" s="7" t="s">
        <v>29</v>
      </c>
      <c r="S1778" s="9">
        <f>INDEX('#怪物刷新配置索引'!$E:$E,MATCH(E1778&amp;"-"&amp;F1778,'#怪物刷新配置索引'!$D:$D,0),1)</f>
        <v>4</v>
      </c>
      <c r="T1778" s="4"/>
      <c r="U1778" s="9">
        <f>INDEX('#怪物刷新配置索引'!$F:$F,MATCH(E1778&amp;"-"&amp;F1778,'#怪物刷新配置索引'!$D:$D,0),1)</f>
        <v>3</v>
      </c>
      <c r="V1778" s="4" t="str">
        <f t="shared" si="237"/>
        <v/>
      </c>
      <c r="W1778" s="4"/>
      <c r="X1778" s="4"/>
      <c r="Y1778" s="4"/>
      <c r="Z1778" s="28"/>
      <c r="AA1778" s="77">
        <f>COUNTIF([3]经验升级表!$C:$C,"&lt;="&amp;SUMIFS($AB$4:AB1778,$C$4:C1778,C1778))</f>
        <v>0</v>
      </c>
      <c r="AB1778" s="77">
        <f>IFERROR(INDEX([1]怪物表!$U:$U,MATCH(G1778,[1]怪物表!$A:$A,0),1)*S1778/U1778,0)*AC1778</f>
        <v>0</v>
      </c>
      <c r="AC1778" s="77">
        <f t="shared" si="234"/>
        <v>30</v>
      </c>
      <c r="AD1778" s="77">
        <f>IFERROR(INDEX([1]怪物表!$J:$J,MATCH(G1778,[1]怪物表!$A:$A,0),1),0)*AE1778</f>
        <v>40</v>
      </c>
      <c r="AE1778" s="77">
        <f t="shared" si="235"/>
        <v>40</v>
      </c>
    </row>
    <row r="1779" spans="1:31" x14ac:dyDescent="0.45">
      <c r="A1779" s="4"/>
      <c r="B1779" s="7">
        <v>3995115</v>
      </c>
      <c r="C1779" s="6" t="s">
        <v>359</v>
      </c>
      <c r="D1779" s="4" t="s">
        <v>124</v>
      </c>
      <c r="E1779" s="7">
        <v>40</v>
      </c>
      <c r="F1779" s="4" t="s">
        <v>221</v>
      </c>
      <c r="G1779" s="4">
        <f>SUMIFS([1]怪物表!$A:$A,[1]怪物表!$B:$B,C1779,[1]怪物表!$C:$C,D1779)</f>
        <v>1399503</v>
      </c>
      <c r="H1779" s="8" t="str">
        <f>IF(G1779="","",INDEX([1]怪物表!$C:$C,MATCH(G1779,[1]怪物表!$A:$A,0)))</f>
        <v>鹰</v>
      </c>
      <c r="I1779" s="4"/>
      <c r="J1779" s="4" t="str">
        <f>IF(I1779="","",INDEX([1]怪物阵型表!$B:$B,MATCH(I1779,[1]怪物阵型表!$A:$A,0)))</f>
        <v/>
      </c>
      <c r="K1779" s="4"/>
      <c r="L1779" s="4"/>
      <c r="M1779" s="4"/>
      <c r="N1779" s="4"/>
      <c r="O1779" s="4" t="str">
        <f>IF(N1779="","",INDEX([2]物品表!$B:$B,MATCH(N1779,[2]物品表!$A:$A,0)))</f>
        <v/>
      </c>
      <c r="P1779" s="4"/>
      <c r="Q1779" s="7" t="s">
        <v>31</v>
      </c>
      <c r="R1779" s="7" t="s">
        <v>29</v>
      </c>
      <c r="S1779" s="9">
        <f>INDEX('#怪物刷新配置索引'!$E:$E,MATCH(E1779&amp;"-"&amp;F1779,'#怪物刷新配置索引'!$D:$D,0),1)</f>
        <v>4</v>
      </c>
      <c r="T1779" s="4"/>
      <c r="U1779" s="9">
        <f>INDEX('#怪物刷新配置索引'!$F:$F,MATCH(E1779&amp;"-"&amp;F1779,'#怪物刷新配置索引'!$D:$D,0),1)</f>
        <v>3</v>
      </c>
      <c r="V1779" s="4" t="str">
        <f t="shared" si="237"/>
        <v/>
      </c>
      <c r="W1779" s="4"/>
      <c r="X1779" s="7"/>
      <c r="Y1779" s="7"/>
      <c r="Z1779" s="28"/>
      <c r="AA1779" s="77">
        <f>COUNTIF([3]经验升级表!$C:$C,"&lt;="&amp;SUMIFS($AB$4:AB1779,$C$4:C1779,C1779))</f>
        <v>0</v>
      </c>
      <c r="AB1779" s="77">
        <f>IFERROR(INDEX([1]怪物表!$U:$U,MATCH(G1779,[1]怪物表!$A:$A,0),1)*S1779/U1779,0)*AC1779</f>
        <v>0</v>
      </c>
      <c r="AC1779" s="77">
        <f t="shared" si="234"/>
        <v>30</v>
      </c>
      <c r="AD1779" s="77">
        <f>IFERROR(INDEX([1]怪物表!$J:$J,MATCH(G1779,[1]怪物表!$A:$A,0),1),0)*AE1779</f>
        <v>40</v>
      </c>
      <c r="AE1779" s="77">
        <f t="shared" si="235"/>
        <v>40</v>
      </c>
    </row>
    <row r="1780" spans="1:31" x14ac:dyDescent="0.45">
      <c r="A1780" s="4"/>
      <c r="B1780" s="7">
        <v>3995116</v>
      </c>
      <c r="C1780" s="6" t="s">
        <v>359</v>
      </c>
      <c r="D1780" s="4" t="s">
        <v>136</v>
      </c>
      <c r="E1780" s="4">
        <v>40</v>
      </c>
      <c r="F1780" s="4" t="s">
        <v>221</v>
      </c>
      <c r="G1780" s="4">
        <f>SUMIFS([1]怪物表!$A:$A,[1]怪物表!$B:$B,C1780,[1]怪物表!$C:$C,D1780)</f>
        <v>1399506</v>
      </c>
      <c r="H1780" s="8" t="str">
        <f>IF(G1780="","",INDEX([1]怪物表!$C:$C,MATCH(G1780,[1]怪物表!$A:$A,0)))</f>
        <v>弓兵2</v>
      </c>
      <c r="I1780" s="4"/>
      <c r="J1780" s="4" t="str">
        <f>IF(I1780="","",INDEX([1]怪物阵型表!$B:$B,MATCH(I1780,[1]怪物阵型表!$A:$A,0)))</f>
        <v/>
      </c>
      <c r="K1780" s="4"/>
      <c r="L1780" s="4"/>
      <c r="M1780" s="4"/>
      <c r="N1780" s="4"/>
      <c r="O1780" s="4" t="str">
        <f>IF(N1780="","",INDEX([2]物品表!$B:$B,MATCH(N1780,[2]物品表!$A:$A,0)))</f>
        <v/>
      </c>
      <c r="P1780" s="4"/>
      <c r="Q1780" s="7" t="s">
        <v>31</v>
      </c>
      <c r="R1780" s="7" t="s">
        <v>29</v>
      </c>
      <c r="S1780" s="9">
        <f>INDEX('#怪物刷新配置索引'!$E:$E,MATCH(E1780&amp;"-"&amp;F1780,'#怪物刷新配置索引'!$D:$D,0),1)</f>
        <v>4</v>
      </c>
      <c r="T1780" s="4"/>
      <c r="U1780" s="9">
        <f>INDEX('#怪物刷新配置索引'!$F:$F,MATCH(E1780&amp;"-"&amp;F1780,'#怪物刷新配置索引'!$D:$D,0),1)</f>
        <v>3</v>
      </c>
      <c r="V1780" s="4" t="str">
        <f t="shared" si="237"/>
        <v/>
      </c>
      <c r="W1780" s="4"/>
      <c r="X1780" s="4"/>
      <c r="Y1780" s="4"/>
      <c r="Z1780" s="28"/>
      <c r="AA1780" s="77">
        <f>COUNTIF([3]经验升级表!$C:$C,"&lt;="&amp;SUMIFS($AB$4:AB1780,$C$4:C1780,C1780))</f>
        <v>0</v>
      </c>
      <c r="AB1780" s="77">
        <f>IFERROR(INDEX([1]怪物表!$U:$U,MATCH(G1780,[1]怪物表!$A:$A,0),1)*S1780/U1780,0)*AC1780</f>
        <v>0</v>
      </c>
      <c r="AC1780" s="77">
        <f t="shared" si="234"/>
        <v>30</v>
      </c>
      <c r="AD1780" s="77">
        <f>IFERROR(INDEX([1]怪物表!$J:$J,MATCH(G1780,[1]怪物表!$A:$A,0),1),0)*AE1780</f>
        <v>40</v>
      </c>
      <c r="AE1780" s="77">
        <f t="shared" si="235"/>
        <v>40</v>
      </c>
    </row>
    <row r="1781" spans="1:31" s="46" customFormat="1" x14ac:dyDescent="0.45">
      <c r="A1781" s="20"/>
      <c r="B1781" s="21">
        <v>3995117</v>
      </c>
      <c r="C1781" s="22" t="s">
        <v>359</v>
      </c>
      <c r="D1781" s="20" t="s">
        <v>144</v>
      </c>
      <c r="E1781" s="21"/>
      <c r="F1781" s="20">
        <v>660</v>
      </c>
      <c r="G1781" s="20">
        <f>IF(I1781="",SUMIFS([1]怪物表!$A:$A,[1]怪物表!$B:$B,C1781,[1]怪物表!$C:$C,D1781),"")</f>
        <v>1399509</v>
      </c>
      <c r="H1781" s="23" t="str">
        <f>IF(G1781="","",INDEX([1]怪物表!$C:$C,MATCH(G1781,[1]怪物表!$A:$A,0)))</f>
        <v>大象</v>
      </c>
      <c r="I1781" s="20" t="s">
        <v>54</v>
      </c>
      <c r="J1781" s="20" t="str">
        <f>IF(I1781="","",INDEX([1]怪物阵型表!$B:$B,MATCH(I1781,[1]怪物阵型表!$A:$A,0)))</f>
        <v/>
      </c>
      <c r="K1781" s="20"/>
      <c r="L1781" s="20"/>
      <c r="M1781" s="20"/>
      <c r="N1781" s="20"/>
      <c r="O1781" s="20" t="str">
        <f>IF(N1781="","",INDEX([2]物品表!$B:$B,MATCH(N1781,[2]物品表!$A:$A,0)))</f>
        <v/>
      </c>
      <c r="P1781" s="20"/>
      <c r="Q1781" s="21" t="s">
        <v>120</v>
      </c>
      <c r="R1781" s="21" t="s">
        <v>29</v>
      </c>
      <c r="S1781" s="24">
        <v>1</v>
      </c>
      <c r="T1781" s="20"/>
      <c r="U1781" s="24">
        <v>0</v>
      </c>
      <c r="V1781" s="20" t="str">
        <f>IF(W1781=1,"TID_Survivor_Notice_Occur_2",IF(W1781=2,"TID_Survivor_Notice_Occur_1",""))</f>
        <v/>
      </c>
      <c r="W1781" s="20"/>
      <c r="X1781" s="20"/>
      <c r="Y1781" s="20"/>
      <c r="Z1781" s="79"/>
      <c r="AA1781" s="79">
        <f>COUNTIF([3]经验升级表!$C:$C,"&lt;="&amp;SUMIFS($AB$4:AB1781,$C$4:C1781,C1781))</f>
        <v>0</v>
      </c>
      <c r="AB1781" s="79">
        <f>IFERROR(INDEX([1]怪物表!$U:$U,MATCH(G1781,[1]怪物表!$A:$A,0),1)*S1781/U1781,0)*AC1781</f>
        <v>0</v>
      </c>
      <c r="AC1781" s="79">
        <f t="shared" si="234"/>
        <v>1</v>
      </c>
      <c r="AD1781" s="79">
        <f>IFERROR(INDEX([1]怪物表!$J:$J,MATCH(G1781,[1]怪物表!$A:$A,0),1),0)*AE1781</f>
        <v>0</v>
      </c>
      <c r="AE1781" s="79">
        <f t="shared" si="235"/>
        <v>0</v>
      </c>
    </row>
    <row r="1782" spans="1:31" x14ac:dyDescent="0.45">
      <c r="A1782" s="4"/>
      <c r="B1782" s="7">
        <v>3995118</v>
      </c>
      <c r="C1782" s="6" t="s">
        <v>359</v>
      </c>
      <c r="D1782" s="4"/>
      <c r="E1782" s="7"/>
      <c r="F1782" s="4">
        <v>660</v>
      </c>
      <c r="G1782" s="4"/>
      <c r="H1782" s="8"/>
      <c r="I1782" s="4"/>
      <c r="J1782" s="4" t="str">
        <f>IF(I1782="","",INDEX([1]怪物阵型表!$B:$B,MATCH(I1782,[1]怪物阵型表!$A:$A,0)))</f>
        <v/>
      </c>
      <c r="K1782" s="4">
        <v>399513</v>
      </c>
      <c r="L1782" s="25" t="str" cm="1">
        <f t="array" ref="L1782">INDEX(怪物链表!A:C,MATCH(怪物刷新表!K1782&amp;C1782,怪物链表!A:A&amp;怪物链表!C:C,),2)</f>
        <v>骤变_特殊_150</v>
      </c>
      <c r="M1782" s="4" t="str" cm="1">
        <f t="array" ref="M1782">INDEX(怪物链表!A:D,MATCH(怪物刷新表!L1782&amp;K1782,怪物链表!B:B&amp;怪物链表!A:A,),4)</f>
        <v>540-570</v>
      </c>
      <c r="N1782" s="4"/>
      <c r="O1782" s="4" t="str">
        <f>IF(N1782="","",INDEX([2]物品表!$B:$B,MATCH(N1782,[2]物品表!$A:$A,0)))</f>
        <v/>
      </c>
      <c r="P1782" s="4"/>
      <c r="Q1782" s="7" t="s">
        <v>120</v>
      </c>
      <c r="R1782" s="7" t="s">
        <v>29</v>
      </c>
      <c r="S1782" s="9">
        <v>1</v>
      </c>
      <c r="T1782" s="4"/>
      <c r="U1782" s="9">
        <v>0</v>
      </c>
      <c r="V1782" s="4" t="str">
        <f t="shared" ref="V1782:V1797" si="238">IF(W1782=1,"TID_Survivor_Notice_Occur_2",IF(W1782=2,"TID_Survivor_Notice_Occur_1",""))</f>
        <v/>
      </c>
      <c r="W1782" s="4"/>
      <c r="X1782" s="4"/>
      <c r="Y1782" s="4"/>
      <c r="Z1782" s="28"/>
      <c r="AA1782" s="77">
        <f>COUNTIF([3]经验升级表!$C:$C,"&lt;="&amp;SUMIFS($AB$4:AB1782,$C$4:C1782,C1782))</f>
        <v>0</v>
      </c>
      <c r="AB1782" s="77">
        <f>IFERROR(INDEX([1]怪物表!$U:$U,MATCH(G1782,[1]怪物表!$A:$A,0),1)*S1782/U1782,0)*AC1782</f>
        <v>0</v>
      </c>
      <c r="AC1782" s="77">
        <f t="shared" si="234"/>
        <v>1</v>
      </c>
      <c r="AD1782" s="77">
        <f>IFERROR(INDEX([1]怪物表!$J:$J,MATCH(G1782,[1]怪物表!$A:$A,0),1),0)*AE1782</f>
        <v>0</v>
      </c>
      <c r="AE1782" s="77">
        <f t="shared" si="235"/>
        <v>0</v>
      </c>
    </row>
    <row r="1783" spans="1:31" x14ac:dyDescent="0.45">
      <c r="A1783" s="4"/>
      <c r="B1783" s="7">
        <v>3995119</v>
      </c>
      <c r="C1783" s="6" t="s">
        <v>359</v>
      </c>
      <c r="D1783" s="4"/>
      <c r="E1783" s="7"/>
      <c r="F1783" s="4">
        <v>660</v>
      </c>
      <c r="G1783" s="4"/>
      <c r="H1783" s="8"/>
      <c r="I1783" s="4"/>
      <c r="J1783" s="4" t="str">
        <f>IF(I1783="","",INDEX([1]怪物阵型表!$B:$B,MATCH(I1783,[1]怪物阵型表!$A:$A,0)))</f>
        <v/>
      </c>
      <c r="K1783" s="4">
        <v>399514</v>
      </c>
      <c r="L1783" s="25" t="str" cm="1">
        <f t="array" ref="L1783">INDEX(怪物链表!A:C,MATCH(怪物刷新表!K1783&amp;C1783,怪物链表!A:A&amp;怪物链表!C:C,),2)</f>
        <v>骤变_特殊_150</v>
      </c>
      <c r="M1783" s="4" t="str" cm="1">
        <f t="array" ref="M1783">INDEX(怪物链表!A:D,MATCH(怪物刷新表!L1783&amp;K1783,怪物链表!B:B&amp;怪物链表!A:A,),4)</f>
        <v>540-570</v>
      </c>
      <c r="N1783" s="4"/>
      <c r="O1783" s="4" t="str">
        <f>IF(N1783="","",INDEX([2]物品表!$B:$B,MATCH(N1783,[2]物品表!$A:$A,0)))</f>
        <v/>
      </c>
      <c r="P1783" s="4"/>
      <c r="Q1783" s="7" t="s">
        <v>120</v>
      </c>
      <c r="R1783" s="7" t="s">
        <v>29</v>
      </c>
      <c r="S1783" s="9">
        <v>1</v>
      </c>
      <c r="T1783" s="4"/>
      <c r="U1783" s="9">
        <v>0</v>
      </c>
      <c r="V1783" s="4" t="str">
        <f t="shared" si="238"/>
        <v/>
      </c>
      <c r="W1783" s="4"/>
      <c r="X1783" s="4"/>
      <c r="Y1783" s="4"/>
      <c r="Z1783" s="28"/>
      <c r="AA1783" s="77">
        <f>COUNTIF([3]经验升级表!$C:$C,"&lt;="&amp;SUMIFS($AB$4:AB1783,$C$4:C1783,C1783))</f>
        <v>0</v>
      </c>
      <c r="AB1783" s="77">
        <f>IFERROR(INDEX([1]怪物表!$U:$U,MATCH(G1783,[1]怪物表!$A:$A,0),1)*S1783/U1783,0)*AC1783</f>
        <v>0</v>
      </c>
      <c r="AC1783" s="77">
        <f t="shared" si="234"/>
        <v>1</v>
      </c>
      <c r="AD1783" s="77">
        <f>IFERROR(INDEX([1]怪物表!$J:$J,MATCH(G1783,[1]怪物表!$A:$A,0),1),0)*AE1783</f>
        <v>0</v>
      </c>
      <c r="AE1783" s="77">
        <f t="shared" si="235"/>
        <v>0</v>
      </c>
    </row>
    <row r="1784" spans="1:31" x14ac:dyDescent="0.45">
      <c r="A1784" s="4"/>
      <c r="B1784" s="7">
        <v>3995120</v>
      </c>
      <c r="C1784" s="6" t="s">
        <v>359</v>
      </c>
      <c r="D1784" s="4"/>
      <c r="E1784" s="7"/>
      <c r="F1784" s="4">
        <v>660</v>
      </c>
      <c r="G1784" s="4"/>
      <c r="H1784" s="8"/>
      <c r="I1784" s="4"/>
      <c r="J1784" s="4" t="str">
        <f>IF(I1784="","",INDEX([1]怪物阵型表!$B:$B,MATCH(I1784,[1]怪物阵型表!$A:$A,0)))</f>
        <v/>
      </c>
      <c r="K1784" s="4">
        <v>399515</v>
      </c>
      <c r="L1784" s="25" t="str" cm="1">
        <f t="array" ref="L1784">INDEX(怪物链表!A:C,MATCH(怪物刷新表!K1784&amp;C1784,怪物链表!A:A&amp;怪物链表!C:C,),2)</f>
        <v>骤变_高级_150</v>
      </c>
      <c r="M1784" s="4" t="str" cm="1">
        <f t="array" ref="M1784">INDEX(怪物链表!A:D,MATCH(怪物刷新表!L1784&amp;K1784,怪物链表!B:B&amp;怪物链表!A:A,),4)</f>
        <v>540-570</v>
      </c>
      <c r="N1784" s="4"/>
      <c r="O1784" s="4" t="str">
        <f>IF(N1784="","",INDEX([2]物品表!$B:$B,MATCH(N1784,[2]物品表!$A:$A,0)))</f>
        <v/>
      </c>
      <c r="P1784" s="4"/>
      <c r="Q1784" s="7" t="s">
        <v>120</v>
      </c>
      <c r="R1784" s="7" t="s">
        <v>29</v>
      </c>
      <c r="S1784" s="9">
        <v>1</v>
      </c>
      <c r="T1784" s="4"/>
      <c r="U1784" s="9">
        <v>0</v>
      </c>
      <c r="V1784" s="4" t="str">
        <f t="shared" si="238"/>
        <v/>
      </c>
      <c r="W1784" s="4"/>
      <c r="X1784" s="4"/>
      <c r="Y1784" s="4"/>
      <c r="Z1784" s="28"/>
      <c r="AA1784" s="77">
        <f>COUNTIF([3]经验升级表!$C:$C,"&lt;="&amp;SUMIFS($AB$4:AB1784,$C$4:C1784,C1784))</f>
        <v>0</v>
      </c>
      <c r="AB1784" s="77">
        <f>IFERROR(INDEX([1]怪物表!$U:$U,MATCH(G1784,[1]怪物表!$A:$A,0),1)*S1784/U1784,0)*AC1784</f>
        <v>0</v>
      </c>
      <c r="AC1784" s="77">
        <f t="shared" si="234"/>
        <v>1</v>
      </c>
      <c r="AD1784" s="77">
        <f>IFERROR(INDEX([1]怪物表!$J:$J,MATCH(G1784,[1]怪物表!$A:$A,0),1),0)*AE1784</f>
        <v>0</v>
      </c>
      <c r="AE1784" s="77">
        <f t="shared" si="235"/>
        <v>0</v>
      </c>
    </row>
    <row r="1785" spans="1:31" x14ac:dyDescent="0.45">
      <c r="A1785" s="4"/>
      <c r="B1785" s="7">
        <v>3995121</v>
      </c>
      <c r="C1785" s="6" t="s">
        <v>359</v>
      </c>
      <c r="D1785" s="4" t="s">
        <v>127</v>
      </c>
      <c r="E1785" s="7">
        <v>60</v>
      </c>
      <c r="F1785" s="4" t="s">
        <v>223</v>
      </c>
      <c r="G1785" s="4">
        <f>SUMIFS([1]怪物表!$A:$A,[1]怪物表!$B:$B,C1785,[1]怪物表!$C:$C,D1785)</f>
        <v>1399508</v>
      </c>
      <c r="H1785" s="8" t="str">
        <f>IF(G1785="","",INDEX([1]怪物表!$C:$C,MATCH(G1785,[1]怪物表!$A:$A,0)))</f>
        <v>斗兽场饲养员</v>
      </c>
      <c r="I1785" s="4"/>
      <c r="J1785" s="4" t="str">
        <f>IF(I1785="","",INDEX([1]怪物阵型表!$B:$B,MATCH(I1785,[1]怪物阵型表!$A:$A,0)))</f>
        <v/>
      </c>
      <c r="K1785" s="4"/>
      <c r="L1785" s="4"/>
      <c r="M1785" s="4"/>
      <c r="N1785" s="4"/>
      <c r="O1785" s="4" t="str">
        <f>IF(N1785="","",INDEX([2]物品表!$B:$B,MATCH(N1785,[2]物品表!$A:$A,0)))</f>
        <v/>
      </c>
      <c r="P1785" s="4"/>
      <c r="Q1785" s="7" t="s">
        <v>31</v>
      </c>
      <c r="R1785" s="7" t="s">
        <v>29</v>
      </c>
      <c r="S1785" s="9">
        <f>INDEX('#怪物刷新配置索引'!$E:$E,MATCH(E1785&amp;"-"&amp;F1785,'#怪物刷新配置索引'!$D:$D,0),1)</f>
        <v>4</v>
      </c>
      <c r="T1785" s="4"/>
      <c r="U1785" s="9">
        <f>INDEX('#怪物刷新配置索引'!$F:$F,MATCH(E1785&amp;"-"&amp;F1785,'#怪物刷新配置索引'!$D:$D,0),1)</f>
        <v>2</v>
      </c>
      <c r="V1785" s="4" t="str">
        <f t="shared" si="238"/>
        <v/>
      </c>
      <c r="W1785" s="4"/>
      <c r="X1785" s="4"/>
      <c r="Y1785" s="7"/>
      <c r="Z1785" s="28"/>
      <c r="AA1785" s="77">
        <f>COUNTIF([3]经验升级表!$C:$C,"&lt;="&amp;SUMIFS($AB$4:AB1785,$C$4:C1785,C1785))</f>
        <v>0</v>
      </c>
      <c r="AB1785" s="77">
        <f>IFERROR(INDEX([1]怪物表!$U:$U,MATCH(G1785,[1]怪物表!$A:$A,0),1)*S1785/U1785,0)*AC1785</f>
        <v>0</v>
      </c>
      <c r="AC1785" s="77">
        <f t="shared" si="234"/>
        <v>30</v>
      </c>
      <c r="AD1785" s="77">
        <f>IFERROR(INDEX([1]怪物表!$J:$J,MATCH(G1785,[1]怪物表!$A:$A,0),1),0)*AE1785</f>
        <v>60</v>
      </c>
      <c r="AE1785" s="77">
        <f t="shared" si="235"/>
        <v>60</v>
      </c>
    </row>
    <row r="1786" spans="1:31" x14ac:dyDescent="0.45">
      <c r="A1786" s="4"/>
      <c r="B1786" s="7">
        <v>3995122</v>
      </c>
      <c r="C1786" s="6" t="s">
        <v>359</v>
      </c>
      <c r="D1786" s="4" t="s">
        <v>127</v>
      </c>
      <c r="E1786" s="7">
        <v>150</v>
      </c>
      <c r="F1786" s="4" t="s">
        <v>223</v>
      </c>
      <c r="G1786" s="4">
        <f>SUMIFS([1]怪物表!$A:$A,[1]怪物表!$B:$B,C1786,[1]怪物表!$C:$C,D1786)</f>
        <v>1399508</v>
      </c>
      <c r="H1786" s="8" t="str">
        <f>IF(G1786="","",INDEX([1]怪物表!$C:$C,MATCH(G1786,[1]怪物表!$A:$A,0)))</f>
        <v>斗兽场饲养员</v>
      </c>
      <c r="I1786" s="4"/>
      <c r="J1786" s="4" t="str">
        <f>IF(I1786="","",INDEX([1]怪物阵型表!$B:$B,MATCH(I1786,[1]怪物阵型表!$A:$A,0)))</f>
        <v/>
      </c>
      <c r="K1786" s="4"/>
      <c r="L1786" s="4"/>
      <c r="M1786" s="4"/>
      <c r="N1786" s="4"/>
      <c r="O1786" s="4" t="str">
        <f>IF(N1786="","",INDEX([2]物品表!$B:$B,MATCH(N1786,[2]物品表!$A:$A,0)))</f>
        <v/>
      </c>
      <c r="P1786" s="4"/>
      <c r="Q1786" s="7" t="s">
        <v>31</v>
      </c>
      <c r="R1786" s="7" t="s">
        <v>29</v>
      </c>
      <c r="S1786" s="9">
        <f>INDEX('#怪物刷新配置索引'!$E:$E,MATCH(E1786&amp;"-"&amp;F1786,'#怪物刷新配置索引'!$D:$D,0),1)</f>
        <v>5</v>
      </c>
      <c r="T1786" s="4"/>
      <c r="U1786" s="9">
        <f>INDEX('#怪物刷新配置索引'!$F:$F,MATCH(E1786&amp;"-"&amp;F1786,'#怪物刷新配置索引'!$D:$D,0),1)</f>
        <v>1</v>
      </c>
      <c r="V1786" s="4" t="str">
        <f t="shared" si="238"/>
        <v/>
      </c>
      <c r="W1786" s="4"/>
      <c r="X1786" s="4"/>
      <c r="Y1786" s="7"/>
      <c r="Z1786" s="28"/>
      <c r="AA1786" s="77">
        <f>COUNTIF([3]经验升级表!$C:$C,"&lt;="&amp;SUMIFS($AB$4:AB1786,$C$4:C1786,C1786))</f>
        <v>0</v>
      </c>
      <c r="AB1786" s="77">
        <f>IFERROR(INDEX([1]怪物表!$U:$U,MATCH(G1786,[1]怪物表!$A:$A,0),1)*S1786/U1786,0)*AC1786</f>
        <v>0</v>
      </c>
      <c r="AC1786" s="77">
        <f t="shared" si="234"/>
        <v>30</v>
      </c>
      <c r="AD1786" s="77">
        <f>IFERROR(INDEX([1]怪物表!$J:$J,MATCH(G1786,[1]怪物表!$A:$A,0),1),0)*AE1786</f>
        <v>150</v>
      </c>
      <c r="AE1786" s="77">
        <f t="shared" si="235"/>
        <v>150</v>
      </c>
    </row>
    <row r="1787" spans="1:31" x14ac:dyDescent="0.45">
      <c r="A1787" s="4"/>
      <c r="B1787" s="7">
        <v>3995123</v>
      </c>
      <c r="C1787" s="6" t="s">
        <v>359</v>
      </c>
      <c r="D1787" s="4" t="s">
        <v>136</v>
      </c>
      <c r="E1787" s="7">
        <v>40</v>
      </c>
      <c r="F1787" s="4" t="s">
        <v>223</v>
      </c>
      <c r="G1787" s="4">
        <f>SUMIFS([1]怪物表!$A:$A,[1]怪物表!$B:$B,C1787,[1]怪物表!$C:$C,D1787)</f>
        <v>1399506</v>
      </c>
      <c r="H1787" s="8" t="str">
        <f>IF(G1787="","",INDEX([1]怪物表!$C:$C,MATCH(G1787,[1]怪物表!$A:$A,0)))</f>
        <v>弓兵2</v>
      </c>
      <c r="I1787" s="4"/>
      <c r="J1787" s="4" t="str">
        <f>IF(I1787="","",INDEX([1]怪物阵型表!$B:$B,MATCH(I1787,[1]怪物阵型表!$A:$A,0)))</f>
        <v/>
      </c>
      <c r="K1787" s="4"/>
      <c r="L1787" s="4"/>
      <c r="M1787" s="4"/>
      <c r="N1787" s="4"/>
      <c r="O1787" s="4" t="str">
        <f>IF(N1787="","",INDEX([2]物品表!$B:$B,MATCH(N1787,[2]物品表!$A:$A,0)))</f>
        <v/>
      </c>
      <c r="P1787" s="4"/>
      <c r="Q1787" s="7" t="s">
        <v>31</v>
      </c>
      <c r="R1787" s="7" t="s">
        <v>29</v>
      </c>
      <c r="S1787" s="9">
        <f>INDEX('#怪物刷新配置索引'!$E:$E,MATCH(E1787&amp;"-"&amp;F1787,'#怪物刷新配置索引'!$D:$D,0),1)</f>
        <v>4</v>
      </c>
      <c r="T1787" s="4"/>
      <c r="U1787" s="9">
        <f>INDEX('#怪物刷新配置索引'!$F:$F,MATCH(E1787&amp;"-"&amp;F1787,'#怪物刷新配置索引'!$D:$D,0),1)</f>
        <v>3</v>
      </c>
      <c r="V1787" s="4" t="str">
        <f t="shared" si="238"/>
        <v/>
      </c>
      <c r="W1787" s="4"/>
      <c r="X1787" s="7"/>
      <c r="Y1787" s="7"/>
      <c r="Z1787" s="28"/>
      <c r="AA1787" s="77">
        <f>COUNTIF([3]经验升级表!$C:$C,"&lt;="&amp;SUMIFS($AB$4:AB1787,$C$4:C1787,C1787))</f>
        <v>0</v>
      </c>
      <c r="AB1787" s="77">
        <f>IFERROR(INDEX([1]怪物表!$U:$U,MATCH(G1787,[1]怪物表!$A:$A,0),1)*S1787/U1787,0)*AC1787</f>
        <v>0</v>
      </c>
      <c r="AC1787" s="77">
        <f t="shared" si="234"/>
        <v>30</v>
      </c>
      <c r="AD1787" s="77">
        <f>IFERROR(INDEX([1]怪物表!$J:$J,MATCH(G1787,[1]怪物表!$A:$A,0),1),0)*AE1787</f>
        <v>40</v>
      </c>
      <c r="AE1787" s="77">
        <f t="shared" si="235"/>
        <v>40</v>
      </c>
    </row>
    <row r="1788" spans="1:31" x14ac:dyDescent="0.45">
      <c r="A1788" s="4"/>
      <c r="B1788" s="7">
        <v>3995124</v>
      </c>
      <c r="C1788" s="6" t="s">
        <v>359</v>
      </c>
      <c r="D1788" s="4"/>
      <c r="E1788" s="7"/>
      <c r="F1788" s="4">
        <v>690</v>
      </c>
      <c r="G1788" s="4" t="str">
        <f>IF(I1788="",SUMIFS([1]怪物表!$A:$A,[1]怪物表!$B:$B,C1788,[1]怪物表!$C:$C,D1788),"")</f>
        <v/>
      </c>
      <c r="H1788" s="8" t="str">
        <f>IF(G1788="","",INDEX([1]怪物表!$C:$C,MATCH(G1788,[1]怪物表!$A:$A,0)))</f>
        <v/>
      </c>
      <c r="I1788" s="4">
        <v>399501</v>
      </c>
      <c r="J1788" s="4" t="str">
        <f>IF(I1788="","",INDEX([1]怪物阵型表!$B:$B,MATCH(I1788,[1]怪物阵型表!$A:$A,0)))</f>
        <v>直线防御阵型</v>
      </c>
      <c r="K1788" s="4"/>
      <c r="L1788" s="4"/>
      <c r="M1788" s="4"/>
      <c r="N1788" s="4"/>
      <c r="O1788" s="4" t="str">
        <f>IF(N1788="","",INDEX([2]物品表!$B:$B,MATCH(N1788,[2]物品表!$A:$A,0)))</f>
        <v/>
      </c>
      <c r="P1788" s="4"/>
      <c r="Q1788" s="7" t="s">
        <v>109</v>
      </c>
      <c r="R1788" s="7" t="s">
        <v>29</v>
      </c>
      <c r="S1788" s="9">
        <v>1</v>
      </c>
      <c r="T1788" s="4"/>
      <c r="U1788" s="9">
        <v>0</v>
      </c>
      <c r="V1788" s="4" t="str">
        <f t="shared" si="238"/>
        <v>TID_Survivor_Notice_Occur_2</v>
      </c>
      <c r="W1788" s="4">
        <v>1</v>
      </c>
      <c r="X1788" s="4"/>
      <c r="Y1788" s="4"/>
      <c r="Z1788" s="28"/>
      <c r="AA1788" s="77">
        <f>COUNTIF([3]经验升级表!$C:$C,"&lt;="&amp;SUMIFS($AB$4:AB1788,$C$4:C1788,C1788))</f>
        <v>0</v>
      </c>
      <c r="AB1788" s="77">
        <f>IFERROR(INDEX([1]怪物表!$U:$U,MATCH(G1788,[1]怪物表!$A:$A,0),1)*S1788/U1788,0)*AC1788</f>
        <v>0</v>
      </c>
      <c r="AC1788" s="77">
        <f t="shared" si="234"/>
        <v>1</v>
      </c>
      <c r="AD1788" s="77">
        <f>IFERROR(INDEX([1]怪物表!$J:$J,MATCH(G1788,[1]怪物表!$A:$A,0),1),0)*AE1788</f>
        <v>0</v>
      </c>
      <c r="AE1788" s="77">
        <f t="shared" si="235"/>
        <v>0</v>
      </c>
    </row>
    <row r="1789" spans="1:31" x14ac:dyDescent="0.45">
      <c r="A1789" s="4"/>
      <c r="B1789" s="7">
        <v>3995125</v>
      </c>
      <c r="C1789" s="6" t="s">
        <v>359</v>
      </c>
      <c r="D1789" s="4"/>
      <c r="E1789" s="7"/>
      <c r="F1789" s="4">
        <v>690</v>
      </c>
      <c r="G1789" s="4" t="str">
        <f>IF(I1789="",SUMIFS([1]怪物表!$A:$A,[1]怪物表!$B:$B,C1789,[1]怪物表!$C:$C,D1789),"")</f>
        <v/>
      </c>
      <c r="H1789" s="8" t="str">
        <f>IF(G1789="","",INDEX([1]怪物表!$C:$C,MATCH(G1789,[1]怪物表!$A:$A,0)))</f>
        <v/>
      </c>
      <c r="I1789" s="4">
        <v>399502</v>
      </c>
      <c r="J1789" s="4" t="str">
        <f>IF(I1789="","",INDEX([1]怪物阵型表!$B:$B,MATCH(I1789,[1]怪物阵型表!$A:$A,0)))</f>
        <v>直线防御阵型</v>
      </c>
      <c r="K1789" s="4"/>
      <c r="L1789" s="4"/>
      <c r="M1789" s="4"/>
      <c r="N1789" s="4"/>
      <c r="O1789" s="4" t="str">
        <f>IF(N1789="","",INDEX([2]物品表!$B:$B,MATCH(N1789,[2]物品表!$A:$A,0)))</f>
        <v/>
      </c>
      <c r="P1789" s="4"/>
      <c r="Q1789" s="7" t="s">
        <v>109</v>
      </c>
      <c r="R1789" s="7" t="s">
        <v>29</v>
      </c>
      <c r="S1789" s="9">
        <v>1</v>
      </c>
      <c r="T1789" s="4"/>
      <c r="U1789" s="9">
        <v>0</v>
      </c>
      <c r="V1789" s="4" t="str">
        <f t="shared" si="238"/>
        <v/>
      </c>
      <c r="W1789" s="4"/>
      <c r="X1789" s="4"/>
      <c r="Y1789" s="4"/>
      <c r="Z1789" s="28"/>
      <c r="AA1789" s="77">
        <f>COUNTIF([3]经验升级表!$C:$C,"&lt;="&amp;SUMIFS($AB$4:AB1789,$C$4:C1789,C1789))</f>
        <v>0</v>
      </c>
      <c r="AB1789" s="77">
        <f>IFERROR(INDEX([1]怪物表!$U:$U,MATCH(G1789,[1]怪物表!$A:$A,0),1)*S1789/U1789,0)*AC1789</f>
        <v>0</v>
      </c>
      <c r="AC1789" s="77">
        <f t="shared" si="234"/>
        <v>1</v>
      </c>
      <c r="AD1789" s="77">
        <f>IFERROR(INDEX([1]怪物表!$J:$J,MATCH(G1789,[1]怪物表!$A:$A,0),1),0)*AE1789</f>
        <v>0</v>
      </c>
      <c r="AE1789" s="77">
        <f t="shared" si="235"/>
        <v>0</v>
      </c>
    </row>
    <row r="1790" spans="1:31" x14ac:dyDescent="0.45">
      <c r="A1790" s="4"/>
      <c r="B1790" s="7">
        <v>3995126</v>
      </c>
      <c r="C1790" s="6" t="s">
        <v>359</v>
      </c>
      <c r="D1790" s="4"/>
      <c r="E1790" s="7"/>
      <c r="F1790" s="4">
        <v>705</v>
      </c>
      <c r="G1790" s="4" t="str">
        <f>IF(I1790="",SUMIFS([1]怪物表!$A:$A,[1]怪物表!$B:$B,C1790,[1]怪物表!$C:$C,D1790),"")</f>
        <v/>
      </c>
      <c r="H1790" s="8" t="str">
        <f>IF(G1790="","",INDEX([1]怪物表!$C:$C,MATCH(G1790,[1]怪物表!$A:$A,0)))</f>
        <v/>
      </c>
      <c r="I1790" s="4">
        <v>399503</v>
      </c>
      <c r="J1790" s="4" t="str">
        <f>IF(I1790="","",INDEX([1]怪物阵型表!$B:$B,MATCH(I1790,[1]怪物阵型表!$A:$A,0)))</f>
        <v>直线防御阵型</v>
      </c>
      <c r="K1790" s="4"/>
      <c r="L1790" s="4"/>
      <c r="M1790" s="4"/>
      <c r="N1790" s="4"/>
      <c r="O1790" s="4" t="str">
        <f>IF(N1790="","",INDEX([2]物品表!$B:$B,MATCH(N1790,[2]物品表!$A:$A,0)))</f>
        <v/>
      </c>
      <c r="P1790" s="4"/>
      <c r="Q1790" s="7" t="s">
        <v>109</v>
      </c>
      <c r="R1790" s="7" t="s">
        <v>29</v>
      </c>
      <c r="S1790" s="9">
        <v>1</v>
      </c>
      <c r="T1790" s="4"/>
      <c r="U1790" s="9">
        <v>0</v>
      </c>
      <c r="V1790" s="4" t="str">
        <f t="shared" si="238"/>
        <v/>
      </c>
      <c r="W1790" s="4"/>
      <c r="X1790" s="4"/>
      <c r="Y1790" s="4"/>
      <c r="Z1790" s="28"/>
      <c r="AA1790" s="77">
        <f>COUNTIF([3]经验升级表!$C:$C,"&lt;="&amp;SUMIFS($AB$4:AB1790,$C$4:C1790,C1790))</f>
        <v>0</v>
      </c>
      <c r="AB1790" s="77">
        <f>IFERROR(INDEX([1]怪物表!$U:$U,MATCH(G1790,[1]怪物表!$A:$A,0),1)*S1790/U1790,0)*AC1790</f>
        <v>0</v>
      </c>
      <c r="AC1790" s="77">
        <f t="shared" si="234"/>
        <v>1</v>
      </c>
      <c r="AD1790" s="77">
        <f>IFERROR(INDEX([1]怪物表!$J:$J,MATCH(G1790,[1]怪物表!$A:$A,0),1),0)*AE1790</f>
        <v>0</v>
      </c>
      <c r="AE1790" s="77">
        <f t="shared" si="235"/>
        <v>0</v>
      </c>
    </row>
    <row r="1791" spans="1:31" x14ac:dyDescent="0.45">
      <c r="A1791" s="4"/>
      <c r="B1791" s="7">
        <v>3995127</v>
      </c>
      <c r="C1791" s="6" t="s">
        <v>359</v>
      </c>
      <c r="D1791" s="4"/>
      <c r="E1791" s="7"/>
      <c r="F1791" s="4">
        <v>705</v>
      </c>
      <c r="G1791" s="4" t="str">
        <f>IF(I1791="",SUMIFS([1]怪物表!$A:$A,[1]怪物表!$B:$B,C1791,[1]怪物表!$C:$C,D1791),"")</f>
        <v/>
      </c>
      <c r="H1791" s="8" t="str">
        <f>IF(G1791="","",INDEX([1]怪物表!$C:$C,MATCH(G1791,[1]怪物表!$A:$A,0)))</f>
        <v/>
      </c>
      <c r="I1791" s="4">
        <v>399504</v>
      </c>
      <c r="J1791" s="4" t="str">
        <f>IF(I1791="","",INDEX([1]怪物阵型表!$B:$B,MATCH(I1791,[1]怪物阵型表!$A:$A,0)))</f>
        <v>直线防御阵型</v>
      </c>
      <c r="K1791" s="4"/>
      <c r="L1791" s="4"/>
      <c r="M1791" s="4"/>
      <c r="N1791" s="4"/>
      <c r="O1791" s="4" t="str">
        <f>IF(N1791="","",INDEX([2]物品表!$B:$B,MATCH(N1791,[2]物品表!$A:$A,0)))</f>
        <v/>
      </c>
      <c r="P1791" s="4"/>
      <c r="Q1791" s="7" t="s">
        <v>109</v>
      </c>
      <c r="R1791" s="7" t="s">
        <v>29</v>
      </c>
      <c r="S1791" s="9">
        <v>1</v>
      </c>
      <c r="T1791" s="4"/>
      <c r="U1791" s="9">
        <v>0</v>
      </c>
      <c r="V1791" s="4" t="str">
        <f t="shared" si="238"/>
        <v/>
      </c>
      <c r="W1791" s="4"/>
      <c r="X1791" s="4"/>
      <c r="Y1791" s="4"/>
      <c r="Z1791" s="28"/>
      <c r="AA1791" s="77">
        <f>COUNTIF([3]经验升级表!$C:$C,"&lt;="&amp;SUMIFS($AB$4:AB1791,$C$4:C1791,C1791))</f>
        <v>0</v>
      </c>
      <c r="AB1791" s="77">
        <f>IFERROR(INDEX([1]怪物表!$U:$U,MATCH(G1791,[1]怪物表!$A:$A,0),1)*S1791/U1791,0)*AC1791</f>
        <v>0</v>
      </c>
      <c r="AC1791" s="77">
        <f t="shared" si="234"/>
        <v>1</v>
      </c>
      <c r="AD1791" s="77">
        <f>IFERROR(INDEX([1]怪物表!$J:$J,MATCH(G1791,[1]怪物表!$A:$A,0),1),0)*AE1791</f>
        <v>0</v>
      </c>
      <c r="AE1791" s="77">
        <f t="shared" si="235"/>
        <v>0</v>
      </c>
    </row>
    <row r="1792" spans="1:31" x14ac:dyDescent="0.45">
      <c r="A1792" s="4"/>
      <c r="B1792" s="7">
        <v>3995128</v>
      </c>
      <c r="C1792" s="6" t="s">
        <v>359</v>
      </c>
      <c r="D1792" s="4"/>
      <c r="E1792" s="7"/>
      <c r="F1792" s="4">
        <v>690</v>
      </c>
      <c r="G1792" s="4"/>
      <c r="H1792" s="8"/>
      <c r="I1792" s="4"/>
      <c r="J1792" s="4" t="str">
        <f>IF(I1792="","",INDEX([1]怪物阵型表!$B:$B,MATCH(I1792,[1]怪物阵型表!$A:$A,0)))</f>
        <v/>
      </c>
      <c r="K1792" s="4">
        <v>399516</v>
      </c>
      <c r="L1792" s="25" t="str" cm="1">
        <f t="array" ref="L1792">INDEX(怪物链表!A:C,MATCH(怪物刷新表!K1792&amp;C1792,怪物链表!A:A&amp;怪物链表!C:C,),2)</f>
        <v>骤变_特殊_150</v>
      </c>
      <c r="M1792" s="4" t="str" cm="1">
        <f t="array" ref="M1792">INDEX(怪物链表!A:D,MATCH(怪物刷新表!L1792&amp;K1792,怪物链表!B:B&amp;怪物链表!A:A,),4)</f>
        <v>570-600</v>
      </c>
      <c r="N1792" s="4"/>
      <c r="O1792" s="4" t="str">
        <f>IF(N1792="","",INDEX([2]物品表!$B:$B,MATCH(N1792,[2]物品表!$A:$A,0)))</f>
        <v/>
      </c>
      <c r="P1792" s="4"/>
      <c r="Q1792" s="7" t="s">
        <v>120</v>
      </c>
      <c r="R1792" s="7" t="s">
        <v>29</v>
      </c>
      <c r="S1792" s="9">
        <v>1</v>
      </c>
      <c r="T1792" s="4"/>
      <c r="U1792" s="9">
        <v>0</v>
      </c>
      <c r="V1792" s="4" t="str">
        <f t="shared" si="238"/>
        <v/>
      </c>
      <c r="W1792" s="4"/>
      <c r="X1792" s="4"/>
      <c r="Y1792" s="4"/>
      <c r="Z1792" s="28"/>
      <c r="AA1792" s="77">
        <f>COUNTIF([3]经验升级表!$C:$C,"&lt;="&amp;SUMIFS($AB$4:AB1792,$C$4:C1792,C1792))</f>
        <v>0</v>
      </c>
      <c r="AB1792" s="77">
        <f>IFERROR(INDEX([1]怪物表!$U:$U,MATCH(G1792,[1]怪物表!$A:$A,0),1)*S1792/U1792,0)*AC1792</f>
        <v>0</v>
      </c>
      <c r="AC1792" s="77">
        <f t="shared" si="234"/>
        <v>1</v>
      </c>
      <c r="AD1792" s="77">
        <f>IFERROR(INDEX([1]怪物表!$J:$J,MATCH(G1792,[1]怪物表!$A:$A,0),1),0)*AE1792</f>
        <v>0</v>
      </c>
      <c r="AE1792" s="77">
        <f t="shared" si="235"/>
        <v>0</v>
      </c>
    </row>
    <row r="1793" spans="1:46" x14ac:dyDescent="0.45">
      <c r="A1793" s="4"/>
      <c r="B1793" s="7">
        <v>3995129</v>
      </c>
      <c r="C1793" s="6" t="s">
        <v>359</v>
      </c>
      <c r="D1793" s="4"/>
      <c r="E1793" s="7"/>
      <c r="F1793" s="4">
        <v>690</v>
      </c>
      <c r="G1793" s="4"/>
      <c r="H1793" s="8"/>
      <c r="I1793" s="4"/>
      <c r="J1793" s="4" t="str">
        <f>IF(I1793="","",INDEX([1]怪物阵型表!$B:$B,MATCH(I1793,[1]怪物阵型表!$A:$A,0)))</f>
        <v/>
      </c>
      <c r="K1793" s="4">
        <v>399516</v>
      </c>
      <c r="L1793" s="25" t="str" cm="1">
        <f t="array" ref="L1793">INDEX(怪物链表!A:C,MATCH(怪物刷新表!K1793&amp;C1793,怪物链表!A:A&amp;怪物链表!C:C,),2)</f>
        <v>骤变_特殊_150</v>
      </c>
      <c r="M1793" s="4" t="str" cm="1">
        <f t="array" ref="M1793">INDEX(怪物链表!A:D,MATCH(怪物刷新表!L1793&amp;K1793,怪物链表!B:B&amp;怪物链表!A:A,),4)</f>
        <v>570-600</v>
      </c>
      <c r="N1793" s="4"/>
      <c r="O1793" s="4" t="str">
        <f>IF(N1793="","",INDEX([2]物品表!$B:$B,MATCH(N1793,[2]物品表!$A:$A,0)))</f>
        <v/>
      </c>
      <c r="P1793" s="4"/>
      <c r="Q1793" s="7" t="s">
        <v>120</v>
      </c>
      <c r="R1793" s="7" t="s">
        <v>29</v>
      </c>
      <c r="S1793" s="9">
        <v>1</v>
      </c>
      <c r="T1793" s="4"/>
      <c r="U1793" s="9">
        <v>0</v>
      </c>
      <c r="V1793" s="4" t="str">
        <f t="shared" si="238"/>
        <v/>
      </c>
      <c r="W1793" s="4"/>
      <c r="X1793" s="4"/>
      <c r="Y1793" s="4"/>
      <c r="Z1793" s="28"/>
      <c r="AA1793" s="77">
        <f>COUNTIF([3]经验升级表!$C:$C,"&lt;="&amp;SUMIFS($AB$4:AB1793,$C$4:C1793,C1793))</f>
        <v>0</v>
      </c>
      <c r="AB1793" s="77">
        <f>IFERROR(INDEX([1]怪物表!$U:$U,MATCH(G1793,[1]怪物表!$A:$A,0),1)*S1793/U1793,0)*AC1793</f>
        <v>0</v>
      </c>
      <c r="AC1793" s="77">
        <f t="shared" si="234"/>
        <v>1</v>
      </c>
      <c r="AD1793" s="77">
        <f>IFERROR(INDEX([1]怪物表!$J:$J,MATCH(G1793,[1]怪物表!$A:$A,0),1),0)*AE1793</f>
        <v>0</v>
      </c>
      <c r="AE1793" s="77">
        <f t="shared" si="235"/>
        <v>0</v>
      </c>
    </row>
    <row r="1794" spans="1:46" x14ac:dyDescent="0.45">
      <c r="A1794" s="4"/>
      <c r="B1794" s="7">
        <v>3995130</v>
      </c>
      <c r="C1794" s="6" t="s">
        <v>359</v>
      </c>
      <c r="D1794" s="4"/>
      <c r="E1794" s="7"/>
      <c r="F1794" s="4">
        <v>690</v>
      </c>
      <c r="G1794" s="4"/>
      <c r="H1794" s="8"/>
      <c r="I1794" s="4"/>
      <c r="J1794" s="4" t="str">
        <f>IF(I1794="","",INDEX([1]怪物阵型表!$B:$B,MATCH(I1794,[1]怪物阵型表!$A:$A,0)))</f>
        <v/>
      </c>
      <c r="K1794" s="4">
        <v>399517</v>
      </c>
      <c r="L1794" s="25" t="str" cm="1">
        <f t="array" ref="L1794">INDEX(怪物链表!A:C,MATCH(怪物刷新表!K1794&amp;C1794,怪物链表!A:A&amp;怪物链表!C:C,),2)</f>
        <v>骤变_高级_150</v>
      </c>
      <c r="M1794" s="4" t="str" cm="1">
        <f t="array" ref="M1794">INDEX(怪物链表!A:D,MATCH(怪物刷新表!L1794&amp;K1794,怪物链表!B:B&amp;怪物链表!A:A,),4)</f>
        <v>570-600</v>
      </c>
      <c r="N1794" s="4"/>
      <c r="O1794" s="4" t="str">
        <f>IF(N1794="","",INDEX([2]物品表!$B:$B,MATCH(N1794,[2]物品表!$A:$A,0)))</f>
        <v/>
      </c>
      <c r="P1794" s="4"/>
      <c r="Q1794" s="7" t="s">
        <v>120</v>
      </c>
      <c r="R1794" s="7" t="s">
        <v>29</v>
      </c>
      <c r="S1794" s="9">
        <v>1</v>
      </c>
      <c r="T1794" s="4"/>
      <c r="U1794" s="9">
        <v>0</v>
      </c>
      <c r="V1794" s="4" t="str">
        <f t="shared" si="238"/>
        <v/>
      </c>
      <c r="W1794" s="4"/>
      <c r="X1794" s="4"/>
      <c r="Y1794" s="4"/>
      <c r="Z1794" s="28"/>
      <c r="AA1794" s="77">
        <f>COUNTIF([3]经验升级表!$C:$C,"&lt;="&amp;SUMIFS($AB$4:AB1794,$C$4:C1794,C1794))</f>
        <v>0</v>
      </c>
      <c r="AB1794" s="77">
        <f>IFERROR(INDEX([1]怪物表!$U:$U,MATCH(G1794,[1]怪物表!$A:$A,0),1)*S1794/U1794,0)*AC1794</f>
        <v>0</v>
      </c>
      <c r="AC1794" s="77">
        <f t="shared" si="234"/>
        <v>1</v>
      </c>
      <c r="AD1794" s="77">
        <f>IFERROR(INDEX([1]怪物表!$J:$J,MATCH(G1794,[1]怪物表!$A:$A,0),1),0)*AE1794</f>
        <v>0</v>
      </c>
      <c r="AE1794" s="77">
        <f t="shared" si="235"/>
        <v>0</v>
      </c>
    </row>
    <row r="1795" spans="1:46" x14ac:dyDescent="0.45">
      <c r="A1795" s="4"/>
      <c r="B1795" s="7">
        <v>3995131</v>
      </c>
      <c r="C1795" s="6" t="s">
        <v>359</v>
      </c>
      <c r="D1795" s="4" t="s">
        <v>127</v>
      </c>
      <c r="E1795" s="7">
        <v>120</v>
      </c>
      <c r="F1795" s="4" t="s">
        <v>225</v>
      </c>
      <c r="G1795" s="4">
        <f>SUMIFS([1]怪物表!$A:$A,[1]怪物表!$B:$B,C1795,[1]怪物表!$C:$C,D1795)</f>
        <v>1399508</v>
      </c>
      <c r="H1795" s="8" t="str">
        <f>IF(G1795="","",INDEX([1]怪物表!$C:$C,MATCH(G1795,[1]怪物表!$A:$A,0)))</f>
        <v>斗兽场饲养员</v>
      </c>
      <c r="I1795" s="4"/>
      <c r="J1795" s="4" t="str">
        <f>IF(I1795="","",INDEX([1]怪物阵型表!$B:$B,MATCH(I1795,[1]怪物阵型表!$A:$A,0)))</f>
        <v/>
      </c>
      <c r="K1795" s="4"/>
      <c r="L1795" s="4"/>
      <c r="M1795" s="4"/>
      <c r="N1795" s="4"/>
      <c r="O1795" s="4" t="str">
        <f>IF(N1795="","",INDEX([2]物品表!$B:$B,MATCH(N1795,[2]物品表!$A:$A,0)))</f>
        <v/>
      </c>
      <c r="P1795" s="4"/>
      <c r="Q1795" s="7" t="s">
        <v>31</v>
      </c>
      <c r="R1795" s="7" t="s">
        <v>29</v>
      </c>
      <c r="S1795" s="9">
        <f>INDEX('#怪物刷新配置索引'!$E:$E,MATCH(E1795&amp;"-"&amp;F1795,'#怪物刷新配置索引'!$D:$D,0),1)</f>
        <v>4</v>
      </c>
      <c r="T1795" s="4"/>
      <c r="U1795" s="9">
        <f>INDEX('#怪物刷新配置索引'!$F:$F,MATCH(E1795&amp;"-"&amp;F1795,'#怪物刷新配置索引'!$D:$D,0),1)</f>
        <v>1</v>
      </c>
      <c r="V1795" s="4" t="str">
        <f t="shared" si="238"/>
        <v/>
      </c>
      <c r="W1795" s="4"/>
      <c r="X1795" s="4"/>
      <c r="Y1795" s="7"/>
      <c r="Z1795" s="28"/>
      <c r="AA1795" s="77">
        <f>COUNTIF([3]经验升级表!$C:$C,"&lt;="&amp;SUMIFS($AB$4:AB1795,$C$4:C1795,C1795))</f>
        <v>0</v>
      </c>
      <c r="AB1795" s="77">
        <f>IFERROR(INDEX([1]怪物表!$U:$U,MATCH(G1795,[1]怪物表!$A:$A,0),1)*S1795/U1795,0)*AC1795</f>
        <v>0</v>
      </c>
      <c r="AC1795" s="77">
        <f t="shared" si="234"/>
        <v>30</v>
      </c>
      <c r="AD1795" s="77">
        <f>IFERROR(INDEX([1]怪物表!$J:$J,MATCH(G1795,[1]怪物表!$A:$A,0),1),0)*AE1795</f>
        <v>120</v>
      </c>
      <c r="AE1795" s="77">
        <f t="shared" si="235"/>
        <v>120</v>
      </c>
    </row>
    <row r="1796" spans="1:46" x14ac:dyDescent="0.45">
      <c r="A1796" s="4"/>
      <c r="B1796" s="7">
        <v>3995132</v>
      </c>
      <c r="C1796" s="6" t="s">
        <v>359</v>
      </c>
      <c r="D1796" s="4" t="s">
        <v>127</v>
      </c>
      <c r="E1796" s="7">
        <v>120</v>
      </c>
      <c r="F1796" s="4" t="s">
        <v>225</v>
      </c>
      <c r="G1796" s="4">
        <f>SUMIFS([1]怪物表!$A:$A,[1]怪物表!$B:$B,C1796,[1]怪物表!$C:$C,D1796)</f>
        <v>1399508</v>
      </c>
      <c r="H1796" s="8" t="str">
        <f>IF(G1796="","",INDEX([1]怪物表!$C:$C,MATCH(G1796,[1]怪物表!$A:$A,0)))</f>
        <v>斗兽场饲养员</v>
      </c>
      <c r="I1796" s="4"/>
      <c r="J1796" s="4" t="str">
        <f>IF(I1796="","",INDEX([1]怪物阵型表!$B:$B,MATCH(I1796,[1]怪物阵型表!$A:$A,0)))</f>
        <v/>
      </c>
      <c r="K1796" s="4"/>
      <c r="L1796" s="4"/>
      <c r="M1796" s="4"/>
      <c r="N1796" s="4"/>
      <c r="O1796" s="4" t="str">
        <f>IF(N1796="","",INDEX([2]物品表!$B:$B,MATCH(N1796,[2]物品表!$A:$A,0)))</f>
        <v/>
      </c>
      <c r="P1796" s="4"/>
      <c r="Q1796" s="7" t="s">
        <v>31</v>
      </c>
      <c r="R1796" s="7" t="s">
        <v>29</v>
      </c>
      <c r="S1796" s="9">
        <f>INDEX('#怪物刷新配置索引'!$E:$E,MATCH(E1796&amp;"-"&amp;F1796,'#怪物刷新配置索引'!$D:$D,0),1)</f>
        <v>4</v>
      </c>
      <c r="T1796" s="4"/>
      <c r="U1796" s="9">
        <f>INDEX('#怪物刷新配置索引'!$F:$F,MATCH(E1796&amp;"-"&amp;F1796,'#怪物刷新配置索引'!$D:$D,0),1)</f>
        <v>1</v>
      </c>
      <c r="V1796" s="4" t="str">
        <f t="shared" si="238"/>
        <v/>
      </c>
      <c r="W1796" s="4"/>
      <c r="X1796" s="4"/>
      <c r="Y1796" s="4"/>
      <c r="Z1796" s="28"/>
      <c r="AA1796" s="77">
        <f>COUNTIF([3]经验升级表!$C:$C,"&lt;="&amp;SUMIFS($AB$4:AB1796,$C$4:C1796,C1796))</f>
        <v>0</v>
      </c>
      <c r="AB1796" s="77">
        <f>IFERROR(INDEX([1]怪物表!$U:$U,MATCH(G1796,[1]怪物表!$A:$A,0),1)*S1796/U1796,0)*AC1796</f>
        <v>0</v>
      </c>
      <c r="AC1796" s="77">
        <f t="shared" si="234"/>
        <v>30</v>
      </c>
      <c r="AD1796" s="77">
        <f>IFERROR(INDEX([1]怪物表!$J:$J,MATCH(G1796,[1]怪物表!$A:$A,0),1),0)*AE1796</f>
        <v>120</v>
      </c>
      <c r="AE1796" s="77">
        <f t="shared" si="235"/>
        <v>120</v>
      </c>
    </row>
    <row r="1797" spans="1:46" x14ac:dyDescent="0.45">
      <c r="A1797" s="4"/>
      <c r="B1797" s="7">
        <v>3995133</v>
      </c>
      <c r="C1797" s="6" t="s">
        <v>359</v>
      </c>
      <c r="D1797" s="4" t="s">
        <v>127</v>
      </c>
      <c r="E1797" s="7">
        <v>120</v>
      </c>
      <c r="F1797" s="4" t="s">
        <v>225</v>
      </c>
      <c r="G1797" s="4">
        <f>SUMIFS([1]怪物表!$A:$A,[1]怪物表!$B:$B,C1797,[1]怪物表!$C:$C,D1797)</f>
        <v>1399508</v>
      </c>
      <c r="H1797" s="8" t="str">
        <f>IF(G1797="","",INDEX([1]怪物表!$C:$C,MATCH(G1797,[1]怪物表!$A:$A,0)))</f>
        <v>斗兽场饲养员</v>
      </c>
      <c r="I1797" s="4"/>
      <c r="J1797" s="4" t="str">
        <f>IF(I1797="","",INDEX([1]怪物阵型表!$B:$B,MATCH(I1797,[1]怪物阵型表!$A:$A,0)))</f>
        <v/>
      </c>
      <c r="K1797" s="4"/>
      <c r="L1797" s="4"/>
      <c r="M1797" s="4"/>
      <c r="N1797" s="4"/>
      <c r="O1797" s="4" t="str">
        <f>IF(N1797="","",INDEX([2]物品表!$B:$B,MATCH(N1797,[2]物品表!$A:$A,0)))</f>
        <v/>
      </c>
      <c r="P1797" s="4"/>
      <c r="Q1797" s="7" t="s">
        <v>31</v>
      </c>
      <c r="R1797" s="7" t="s">
        <v>29</v>
      </c>
      <c r="S1797" s="9">
        <f>INDEX('#怪物刷新配置索引'!$E:$E,MATCH(E1797&amp;"-"&amp;F1797,'#怪物刷新配置索引'!$D:$D,0),1)</f>
        <v>4</v>
      </c>
      <c r="T1797" s="4"/>
      <c r="U1797" s="9">
        <f>INDEX('#怪物刷新配置索引'!$F:$F,MATCH(E1797&amp;"-"&amp;F1797,'#怪物刷新配置索引'!$D:$D,0),1)</f>
        <v>1</v>
      </c>
      <c r="V1797" s="4" t="str">
        <f t="shared" si="238"/>
        <v/>
      </c>
      <c r="W1797" s="4"/>
      <c r="X1797" s="4"/>
      <c r="Y1797" s="4"/>
      <c r="Z1797" s="28"/>
      <c r="AA1797" s="77">
        <f>COUNTIF([3]经验升级表!$C:$C,"&lt;="&amp;SUMIFS($AB$4:AB1797,$C$4:C1797,C1797))</f>
        <v>0</v>
      </c>
      <c r="AB1797" s="77">
        <f>IFERROR(INDEX([1]怪物表!$U:$U,MATCH(G1797,[1]怪物表!$A:$A,0),1)*S1797/U1797,0)*AC1797</f>
        <v>0</v>
      </c>
      <c r="AC1797" s="77">
        <f t="shared" si="234"/>
        <v>30</v>
      </c>
      <c r="AD1797" s="77">
        <f>IFERROR(INDEX([1]怪物表!$J:$J,MATCH(G1797,[1]怪物表!$A:$A,0),1),0)*AE1797</f>
        <v>120</v>
      </c>
      <c r="AE1797" s="77">
        <f t="shared" si="235"/>
        <v>120</v>
      </c>
    </row>
    <row r="1798" spans="1:46" s="47" customFormat="1" x14ac:dyDescent="0.45">
      <c r="A1798" s="81"/>
      <c r="B1798" s="82">
        <v>3995134</v>
      </c>
      <c r="C1798" s="83" t="s">
        <v>359</v>
      </c>
      <c r="D1798" s="81" t="s">
        <v>215</v>
      </c>
      <c r="E1798" s="82"/>
      <c r="F1798" s="81">
        <v>720</v>
      </c>
      <c r="G1798" s="81">
        <f>IF(I1798="",SUMIFS([1]怪物表!$A:$A,[1]怪物表!$B:$B,C1798,[1]怪物表!$C:$C,D1798),"")</f>
        <v>1399513</v>
      </c>
      <c r="H1798" s="84" t="str">
        <f>IF(G1798="","",INDEX([1]怪物表!$C:$C,MATCH(G1798,[1]怪物表!$A:$A,0)))</f>
        <v>裁判官</v>
      </c>
      <c r="I1798" s="81" t="s">
        <v>54</v>
      </c>
      <c r="J1798" s="81" t="str">
        <f>IF(I1798="","",INDEX([1]怪物阵型表!$B:$B,MATCH(I1798,[1]怪物阵型表!$A:$A,0)))</f>
        <v/>
      </c>
      <c r="K1798" s="81"/>
      <c r="L1798" s="81"/>
      <c r="M1798" s="81"/>
      <c r="N1798" s="81"/>
      <c r="O1798" s="81" t="str">
        <f>IF(N1798="","",INDEX([2]物品表!$B:$B,MATCH(N1798,[2]物品表!$A:$A,0)))</f>
        <v/>
      </c>
      <c r="P1798" s="81"/>
      <c r="Q1798" s="82" t="s">
        <v>120</v>
      </c>
      <c r="R1798" s="82" t="s">
        <v>29</v>
      </c>
      <c r="S1798" s="85">
        <v>1</v>
      </c>
      <c r="T1798" s="81"/>
      <c r="U1798" s="85">
        <v>0</v>
      </c>
      <c r="V1798" s="81" t="str">
        <f>IF(W1798=1,"TID_Survivor_Notice_Occur_2",IF(W1798=2,"TID_Survivor_Notice_Occur_1",""))</f>
        <v>TID_Survivor_Notice_Occur_1</v>
      </c>
      <c r="W1798" s="81">
        <v>2</v>
      </c>
      <c r="X1798" s="81"/>
      <c r="Y1798" s="81"/>
      <c r="Z1798" s="86"/>
      <c r="AA1798" s="86">
        <f>COUNTIF([3]经验升级表!$C:$C,"&lt;="&amp;SUMIFS($AB$4:AB1798,$C$4:C1798,C1798))</f>
        <v>0</v>
      </c>
      <c r="AB1798" s="86">
        <f>IFERROR(INDEX([1]怪物表!$U:$U,MATCH(G1798,[1]怪物表!$A:$A,0),1)*S1798/U1798,0)*AC1798</f>
        <v>0</v>
      </c>
      <c r="AC1798" s="86">
        <f t="shared" si="234"/>
        <v>1</v>
      </c>
      <c r="AD1798" s="86">
        <f>IFERROR(INDEX([1]怪物表!$J:$J,MATCH(G1798,[1]怪物表!$A:$A,0),1),0)*AE1798</f>
        <v>0</v>
      </c>
      <c r="AE1798" s="86">
        <f t="shared" si="235"/>
        <v>0</v>
      </c>
    </row>
    <row r="1799" spans="1:46" x14ac:dyDescent="0.45">
      <c r="A1799" s="4"/>
      <c r="B1799" s="7">
        <v>3995901</v>
      </c>
      <c r="C1799" s="6" t="s">
        <v>359</v>
      </c>
      <c r="D1799" s="4" t="s">
        <v>142</v>
      </c>
      <c r="E1799" s="7"/>
      <c r="F1799" s="4">
        <v>0</v>
      </c>
      <c r="G1799" s="4"/>
      <c r="H1799" s="8" t="str">
        <f>IF(G1799="","",INDEX([1]怪物表!$C:$C,MATCH(G1799,[1]怪物表!$A:$A,0)))</f>
        <v/>
      </c>
      <c r="I1799" s="4"/>
      <c r="J1799" s="4" t="str">
        <f>IF(I1799="","",INDEX([1]怪物阵型表!$B:$B,MATCH(I1799,[1]怪物阵型表!$A:$A,0)))</f>
        <v/>
      </c>
      <c r="K1799" s="4"/>
      <c r="L1799" s="4"/>
      <c r="M1799" s="4"/>
      <c r="N1799" s="4">
        <v>4</v>
      </c>
      <c r="O1799" s="4" t="str">
        <f>IF(N1799="","",INDEX([2]物品表!$B:$B,MATCH(N1799,[2]物品表!$A:$A,0)))</f>
        <v>Survivor_Item_3</v>
      </c>
      <c r="P1799" s="4"/>
      <c r="Q1799" s="7" t="s">
        <v>302</v>
      </c>
      <c r="R1799" s="7" t="s">
        <v>29</v>
      </c>
      <c r="S1799" s="9">
        <v>8</v>
      </c>
      <c r="T1799" s="4"/>
      <c r="U1799" s="9">
        <v>0</v>
      </c>
      <c r="V1799" s="4" t="str">
        <f t="shared" ref="V1799:V1801" si="239">IF(W1799=1,"TID_Survivor_Notice_Occur_2",IF(W1799=2,"TID_Survivor_Notice_Occur_1",""))</f>
        <v/>
      </c>
      <c r="W1799" s="4"/>
      <c r="X1799" s="4"/>
      <c r="Y1799" s="4"/>
      <c r="Z1799" s="28"/>
      <c r="AA1799" s="77">
        <f>COUNTIF([3]经验升级表!$C:$C,"&lt;="&amp;SUMIFS($AB$4:AB1799,$C$4:C1799,C1799))</f>
        <v>0</v>
      </c>
      <c r="AB1799" s="77">
        <f>IFERROR(INDEX([1]怪物表!$U:$U,MATCH(G1799,[1]怪物表!$A:$A,0),1)*S1799/U1799,0)*AC1799</f>
        <v>0</v>
      </c>
      <c r="AC1799" s="77">
        <f t="shared" si="234"/>
        <v>1</v>
      </c>
      <c r="AD1799" s="77">
        <f>IFERROR(INDEX([1]怪物表!$J:$J,MATCH(G1799,[1]怪物表!$A:$A,0),1),0)*AE1799</f>
        <v>0</v>
      </c>
      <c r="AE1799" s="77">
        <f t="shared" si="235"/>
        <v>0</v>
      </c>
    </row>
    <row r="1800" spans="1:46" x14ac:dyDescent="0.45">
      <c r="A1800" s="4"/>
      <c r="B1800" s="7">
        <v>3995902</v>
      </c>
      <c r="C1800" s="6" t="s">
        <v>359</v>
      </c>
      <c r="D1800" s="4" t="s">
        <v>47</v>
      </c>
      <c r="E1800" s="7"/>
      <c r="F1800" s="4" t="s">
        <v>317</v>
      </c>
      <c r="G1800" s="4"/>
      <c r="H1800" s="8" t="str">
        <f>IF(G1800="","",INDEX([1]怪物表!$C:$C,MATCH(G1800,[1]怪物表!$A:$A,0)))</f>
        <v/>
      </c>
      <c r="I1800" s="4"/>
      <c r="J1800" s="4" t="str">
        <f>IF(I1800="","",INDEX([1]怪物阵型表!$B:$B,MATCH(I1800,[1]怪物阵型表!$A:$A,0)))</f>
        <v/>
      </c>
      <c r="K1800" s="4"/>
      <c r="L1800" s="4"/>
      <c r="M1800" s="4"/>
      <c r="N1800" s="4">
        <v>17</v>
      </c>
      <c r="O1800" s="4" t="str">
        <f>IF(N1800="","",INDEX([2]物品表!$B:$B,MATCH(N1800,[2]物品表!$A:$A,0)))</f>
        <v>Survivor_Item_8</v>
      </c>
      <c r="P1800" s="4"/>
      <c r="Q1800" s="7" t="s">
        <v>107</v>
      </c>
      <c r="R1800" s="7" t="s">
        <v>29</v>
      </c>
      <c r="S1800" s="9">
        <v>1</v>
      </c>
      <c r="T1800" s="4"/>
      <c r="U1800" s="9">
        <v>16</v>
      </c>
      <c r="V1800" s="4" t="str">
        <f t="shared" si="239"/>
        <v/>
      </c>
      <c r="W1800" s="4"/>
      <c r="X1800" s="4"/>
      <c r="Y1800" s="4"/>
      <c r="Z1800" s="28"/>
      <c r="AA1800" s="77">
        <f>COUNTIF([3]经验升级表!$C:$C,"&lt;="&amp;SUMIFS($AB$4:AB1800,$C$4:C1800,C1800))</f>
        <v>0</v>
      </c>
      <c r="AB1800" s="77">
        <f>IFERROR(INDEX([1]怪物表!$U:$U,MATCH(G1800,[1]怪物表!$A:$A,0),1)*S1800/U1800,0)*AC1800</f>
        <v>0</v>
      </c>
      <c r="AC1800" s="77">
        <f t="shared" si="234"/>
        <v>690</v>
      </c>
      <c r="AD1800" s="77">
        <f>IFERROR(INDEX([1]怪物表!$J:$J,MATCH(G1800,[1]怪物表!$A:$A,0),1),0)*AE1800</f>
        <v>0</v>
      </c>
      <c r="AE1800" s="77">
        <f t="shared" si="235"/>
        <v>44</v>
      </c>
    </row>
    <row r="1801" spans="1:46" x14ac:dyDescent="0.45">
      <c r="A1801" s="4"/>
      <c r="B1801" s="7">
        <v>3995903</v>
      </c>
      <c r="C1801" s="6" t="s">
        <v>359</v>
      </c>
      <c r="D1801" s="4" t="s">
        <v>51</v>
      </c>
      <c r="E1801" s="7"/>
      <c r="F1801" s="4" t="s">
        <v>318</v>
      </c>
      <c r="G1801" s="4"/>
      <c r="H1801" s="8" t="str">
        <f>IF(G1801="","",INDEX([1]怪物表!$C:$C,MATCH(G1801,[1]怪物表!$A:$A,0)))</f>
        <v/>
      </c>
      <c r="I1801" s="4"/>
      <c r="J1801" s="4" t="str">
        <f>IF(I1801="","",INDEX([1]怪物阵型表!$B:$B,MATCH(I1801,[1]怪物阵型表!$A:$A,0)))</f>
        <v/>
      </c>
      <c r="K1801" s="4"/>
      <c r="L1801" s="4"/>
      <c r="M1801" s="4"/>
      <c r="N1801" s="4">
        <v>3003</v>
      </c>
      <c r="O1801" s="4" t="str">
        <f>IF(N1801="","",INDEX([2]物品表!$B:$B,MATCH(N1801,[2]物品表!$A:$A,0)))</f>
        <v>Survivor_Item_8</v>
      </c>
      <c r="P1801" s="4"/>
      <c r="Q1801" s="7" t="s">
        <v>107</v>
      </c>
      <c r="R1801" s="7" t="s">
        <v>29</v>
      </c>
      <c r="S1801" s="9">
        <v>1</v>
      </c>
      <c r="T1801" s="4"/>
      <c r="U1801" s="9">
        <v>16</v>
      </c>
      <c r="V1801" s="4" t="str">
        <f t="shared" si="239"/>
        <v/>
      </c>
      <c r="W1801" s="4"/>
      <c r="X1801" s="4"/>
      <c r="Y1801" s="4"/>
      <c r="Z1801" s="28"/>
      <c r="AA1801" s="77">
        <f>COUNTIF([3]经验升级表!$C:$C,"&lt;="&amp;SUMIFS($AB$4:AB1801,$C$4:C1801,C1801))</f>
        <v>0</v>
      </c>
      <c r="AB1801" s="77">
        <f>IFERROR(INDEX([1]怪物表!$U:$U,MATCH(G1801,[1]怪物表!$A:$A,0),1)*S1801/U1801,0)*AC1801</f>
        <v>0</v>
      </c>
      <c r="AC1801" s="77">
        <f t="shared" si="234"/>
        <v>700</v>
      </c>
      <c r="AD1801" s="77">
        <f>IFERROR(INDEX([1]怪物表!$J:$J,MATCH(G1801,[1]怪物表!$A:$A,0),1),0)*AE1801</f>
        <v>0</v>
      </c>
      <c r="AE1801" s="77">
        <f t="shared" si="235"/>
        <v>44</v>
      </c>
    </row>
    <row r="1802" spans="1:46" s="51" customFormat="1" x14ac:dyDescent="0.45">
      <c r="A1802" s="89"/>
      <c r="B1802" s="7">
        <v>3995904</v>
      </c>
      <c r="C1802" s="6" t="s">
        <v>359</v>
      </c>
      <c r="D1802" s="89" t="s">
        <v>112</v>
      </c>
      <c r="E1802" s="73"/>
      <c r="F1802" s="4">
        <v>60</v>
      </c>
      <c r="G1802" s="89"/>
      <c r="H1802" s="89" t="str">
        <f>IF(G1802="","",INDEX([1]怪物表!$C:$C,MATCH(G1802,[1]怪物表!$A:$A,0)))</f>
        <v/>
      </c>
      <c r="I1802" s="89"/>
      <c r="J1802" s="89" t="str">
        <f>IF(I1802="","",INDEX([1]怪物阵型表!$B:$B,MATCH(I1802,[1]怪物阵型表!$A:$A,0)))</f>
        <v/>
      </c>
      <c r="K1802" s="89"/>
      <c r="L1802" s="89"/>
      <c r="M1802" s="89"/>
      <c r="N1802" s="89">
        <v>200701</v>
      </c>
      <c r="O1802" s="89" t="str">
        <f>IF(N1802="","",INDEX([2]物品表!$B:$B,MATCH(N1802,[2]物品表!$A:$A,0)))</f>
        <v>Survivor_Item_10</v>
      </c>
      <c r="P1802" s="89" t="b">
        <v>1</v>
      </c>
      <c r="Q1802" s="73" t="s">
        <v>160</v>
      </c>
      <c r="R1802" s="73" t="s">
        <v>29</v>
      </c>
      <c r="S1802" s="89">
        <v>1</v>
      </c>
      <c r="T1802" s="89"/>
      <c r="U1802" s="89">
        <v>0</v>
      </c>
      <c r="V1802" s="89"/>
      <c r="W1802" s="89"/>
      <c r="X1802" s="89" t="s">
        <v>110</v>
      </c>
      <c r="Y1802" s="89" t="s">
        <v>111</v>
      </c>
      <c r="Z1802" s="89" t="s">
        <v>163</v>
      </c>
      <c r="AA1802" s="77">
        <f>COUNTIF([3]经验升级表!$C:$C,"&lt;="&amp;SUMIFS($AB$4:AB1802,$C$4:C1802,C1802))</f>
        <v>0</v>
      </c>
      <c r="AB1802" s="77">
        <f>IFERROR(INDEX([1]怪物表!$U:$U,MATCH(G1802,[1]怪物表!$A:$A,0),1)*S1802/U1802,0)*AC1802</f>
        <v>0</v>
      </c>
      <c r="AC1802" s="77">
        <f t="shared" si="234"/>
        <v>1</v>
      </c>
      <c r="AD1802" s="77">
        <f>IFERROR(INDEX([1]怪物表!$J:$J,MATCH(G1802,[1]怪物表!$A:$A,0),1),0)*AE1802</f>
        <v>0</v>
      </c>
      <c r="AE1802" s="77">
        <f t="shared" si="235"/>
        <v>0</v>
      </c>
      <c r="AF1802" s="50"/>
      <c r="AG1802" s="45"/>
      <c r="AH1802" s="50"/>
      <c r="AI1802" s="50"/>
      <c r="AJ1802" s="50"/>
      <c r="AK1802" s="50"/>
      <c r="AL1802" s="50"/>
      <c r="AM1802" s="50"/>
      <c r="AN1802" s="50"/>
      <c r="AO1802" s="50"/>
      <c r="AP1802" s="50"/>
      <c r="AQ1802" s="50"/>
      <c r="AR1802" s="50"/>
      <c r="AS1802" s="50"/>
      <c r="AT1802" s="50"/>
    </row>
    <row r="1803" spans="1:46" x14ac:dyDescent="0.45">
      <c r="A1803" s="4"/>
      <c r="B1803" s="7">
        <v>3995905</v>
      </c>
      <c r="C1803" s="6" t="s">
        <v>206</v>
      </c>
      <c r="D1803" s="4" t="s">
        <v>383</v>
      </c>
      <c r="E1803" s="7"/>
      <c r="F1803" s="4">
        <v>150</v>
      </c>
      <c r="G1803" s="81">
        <f>IF(I1803="",SUMIFS([1]怪物表!$A:$A,[1]怪物表!$B:$B,C1803,[1]怪物表!$C:$C,D1803),"")</f>
        <v>1299117</v>
      </c>
      <c r="H1803" s="84" t="str">
        <f>IF(G1803="","",INDEX([1]怪物表!$C:$C,MATCH(G1803,[1]怪物表!$A:$A,0)))</f>
        <v>塔罗牌_狼</v>
      </c>
      <c r="I1803" s="4"/>
      <c r="J1803" s="4"/>
      <c r="K1803" s="4"/>
      <c r="L1803" s="4"/>
      <c r="M1803" s="4"/>
      <c r="N1803" s="4"/>
      <c r="O1803" s="4"/>
      <c r="P1803" s="4" t="b">
        <v>1</v>
      </c>
      <c r="Q1803" s="82" t="s">
        <v>120</v>
      </c>
      <c r="R1803" s="82" t="s">
        <v>29</v>
      </c>
      <c r="S1803" s="85">
        <v>1</v>
      </c>
      <c r="T1803" s="81"/>
      <c r="U1803" s="85">
        <v>0</v>
      </c>
      <c r="V1803" s="4"/>
      <c r="W1803" s="4"/>
      <c r="X1803" s="4"/>
      <c r="Y1803" s="4"/>
      <c r="Z1803" s="28"/>
      <c r="AA1803" s="77"/>
      <c r="AB1803" s="77"/>
      <c r="AC1803" s="77"/>
      <c r="AD1803" s="77"/>
      <c r="AE1803" s="77"/>
    </row>
    <row r="1804" spans="1:46" x14ac:dyDescent="0.45">
      <c r="A1804" s="4"/>
      <c r="B1804" s="7">
        <v>3995906</v>
      </c>
      <c r="C1804" s="6" t="s">
        <v>206</v>
      </c>
      <c r="D1804" s="4" t="s">
        <v>383</v>
      </c>
      <c r="E1804" s="7"/>
      <c r="F1804" s="4">
        <v>300</v>
      </c>
      <c r="G1804" s="81">
        <f>IF(I1804="",SUMIFS([1]怪物表!$A:$A,[1]怪物表!$B:$B,C1804,[1]怪物表!$C:$C,D1804),"")</f>
        <v>1299117</v>
      </c>
      <c r="H1804" s="84" t="str">
        <f>IF(G1804="","",INDEX([1]怪物表!$C:$C,MATCH(G1804,[1]怪物表!$A:$A,0)))</f>
        <v>塔罗牌_狼</v>
      </c>
      <c r="I1804" s="4"/>
      <c r="J1804" s="4"/>
      <c r="K1804" s="4"/>
      <c r="L1804" s="4"/>
      <c r="M1804" s="4"/>
      <c r="N1804" s="4"/>
      <c r="O1804" s="4"/>
      <c r="P1804" s="4" t="b">
        <v>1</v>
      </c>
      <c r="Q1804" s="82" t="s">
        <v>120</v>
      </c>
      <c r="R1804" s="82" t="s">
        <v>29</v>
      </c>
      <c r="S1804" s="85">
        <v>1</v>
      </c>
      <c r="T1804" s="81"/>
      <c r="U1804" s="85">
        <v>0</v>
      </c>
      <c r="V1804" s="4"/>
      <c r="W1804" s="4"/>
      <c r="X1804" s="4"/>
      <c r="Y1804" s="4"/>
      <c r="Z1804" s="28"/>
      <c r="AA1804" s="77"/>
      <c r="AB1804" s="77"/>
      <c r="AC1804" s="77"/>
      <c r="AD1804" s="77"/>
      <c r="AE1804" s="77"/>
    </row>
    <row r="1805" spans="1:46" s="44" customFormat="1" x14ac:dyDescent="0.45">
      <c r="A1805" s="15">
        <v>401</v>
      </c>
      <c r="B1805" s="16">
        <v>401001</v>
      </c>
      <c r="C1805" s="17" t="s">
        <v>157</v>
      </c>
      <c r="D1805" s="15" t="s">
        <v>131</v>
      </c>
      <c r="E1805" s="15">
        <v>5</v>
      </c>
      <c r="F1805" s="15">
        <v>0</v>
      </c>
      <c r="G1805" s="15">
        <f>IF(I1805="",SUMIFS([1]怪物表!$A:$A,[1]怪物表!$B:$B,C1805,[1]怪物表!$C:$C,D1805),"")</f>
        <v>140103</v>
      </c>
      <c r="H1805" s="18" t="str">
        <f>IF(G1805="","",INDEX([1]怪物表!$C:$C,MATCH(G1805,[1]怪物表!$A:$A,0)))</f>
        <v>小象</v>
      </c>
      <c r="I1805" s="15"/>
      <c r="J1805" s="15" t="str">
        <f>IF(I1805="","",INDEX([1]怪物阵型表!$B:$B,MATCH(I1805,[1]怪物阵型表!$A:$A,0)))</f>
        <v/>
      </c>
      <c r="K1805" s="15"/>
      <c r="L1805" s="15"/>
      <c r="M1805" s="15"/>
      <c r="N1805" s="16"/>
      <c r="O1805" s="16" t="str">
        <f>IF(N1805="","",INDEX([2]物品表!$B:$B,MATCH(N1805,[2]物品表!$A:$A,0)))</f>
        <v/>
      </c>
      <c r="P1805" s="16"/>
      <c r="Q1805" s="16" t="s">
        <v>107</v>
      </c>
      <c r="R1805" s="16" t="s">
        <v>29</v>
      </c>
      <c r="S1805" s="19">
        <v>5</v>
      </c>
      <c r="T1805" s="15"/>
      <c r="U1805" s="19">
        <v>0</v>
      </c>
      <c r="V1805" s="15" t="str">
        <f t="shared" ref="V1805:V1846" si="240">IF(W1805=1,"TID_Survivor_Notice_Occur_2",IF(W1805=2,"TID_Survivor_Notice_Occur_1",""))</f>
        <v/>
      </c>
      <c r="W1805" s="15"/>
      <c r="X1805" s="15"/>
      <c r="Y1805" s="15"/>
      <c r="Z1805" s="76"/>
      <c r="AA1805" s="77">
        <f>COUNTIF([3]经验升级表!$C:$C,"&lt;="&amp;SUMIFS($AB$4:AB1805,$C$4:C1805,C1805))</f>
        <v>0</v>
      </c>
      <c r="AB1805" s="77">
        <f>IFERROR(INDEX([1]怪物表!$U:$U,MATCH(G1805,[1]怪物表!$A:$A,0),1)*S1805/U1805,0)*AC1805</f>
        <v>0</v>
      </c>
      <c r="AC1805" s="77">
        <f t="shared" si="209"/>
        <v>1</v>
      </c>
      <c r="AD1805" s="77">
        <f>IFERROR(INDEX([1]怪物表!$J:$J,MATCH(G1805,[1]怪物表!$A:$A,0),1),0)*AE1805</f>
        <v>0</v>
      </c>
      <c r="AE1805" s="77">
        <f t="shared" si="210"/>
        <v>0</v>
      </c>
      <c r="AF1805" s="45"/>
      <c r="AG1805" s="45"/>
      <c r="AH1805" s="45"/>
      <c r="AI1805" s="45"/>
      <c r="AJ1805" s="45"/>
      <c r="AK1805" s="45"/>
      <c r="AL1805" s="45"/>
      <c r="AM1805" s="45"/>
      <c r="AN1805" s="45"/>
      <c r="AO1805" s="45"/>
      <c r="AP1805" s="45"/>
      <c r="AQ1805" s="45"/>
      <c r="AR1805" s="45"/>
      <c r="AS1805" s="45"/>
      <c r="AT1805" s="45"/>
    </row>
    <row r="1806" spans="1:46" x14ac:dyDescent="0.45">
      <c r="A1806" s="4"/>
      <c r="B1806" s="7">
        <v>401002</v>
      </c>
      <c r="C1806" s="6" t="s">
        <v>157</v>
      </c>
      <c r="D1806" s="4" t="s">
        <v>131</v>
      </c>
      <c r="E1806" s="4">
        <v>10</v>
      </c>
      <c r="F1806" s="4" t="s">
        <v>30</v>
      </c>
      <c r="G1806" s="4">
        <f>IF(I1806="",SUMIFS([1]怪物表!$A:$A,[1]怪物表!$B:$B,C1806,[1]怪物表!$C:$C,D1806),"")</f>
        <v>140103</v>
      </c>
      <c r="H1806" s="8" t="str">
        <f>IF(G1806="","",INDEX([1]怪物表!$C:$C,MATCH(G1806,[1]怪物表!$A:$A,0)))</f>
        <v>小象</v>
      </c>
      <c r="I1806" s="4"/>
      <c r="J1806" s="4" t="str">
        <f>IF(I1806="","",INDEX([1]怪物阵型表!$B:$B,MATCH(I1806,[1]怪物阵型表!$A:$A,0)))</f>
        <v/>
      </c>
      <c r="K1806" s="4"/>
      <c r="L1806" s="4"/>
      <c r="M1806" s="4"/>
      <c r="N1806" s="4"/>
      <c r="O1806" s="4" t="str">
        <f>IF(N1806="","",INDEX([2]物品表!$B:$B,MATCH(N1806,[2]物品表!$A:$A,0)))</f>
        <v/>
      </c>
      <c r="P1806" s="4"/>
      <c r="Q1806" s="7" t="s">
        <v>31</v>
      </c>
      <c r="R1806" s="7" t="s">
        <v>29</v>
      </c>
      <c r="S1806" s="9">
        <f>INDEX('#怪物刷新配置索引'!$E:$E,MATCH(E1806&amp;"-"&amp;F1806,'#怪物刷新配置索引'!$D:$D,0),1)</f>
        <v>1</v>
      </c>
      <c r="T1806" s="4"/>
      <c r="U1806" s="9">
        <f>INDEX('#怪物刷新配置索引'!$F:$F,MATCH(E1806&amp;"-"&amp;F1806,'#怪物刷新配置索引'!$D:$D,0),1)</f>
        <v>3</v>
      </c>
      <c r="V1806" s="4" t="str">
        <f t="shared" si="240"/>
        <v/>
      </c>
      <c r="W1806" s="4"/>
      <c r="X1806" s="4"/>
      <c r="Y1806" s="4"/>
      <c r="Z1806" s="28"/>
      <c r="AA1806" s="77">
        <f>COUNTIF([3]经验升级表!$C:$C,"&lt;="&amp;SUMIFS($AB$4:AB1806,$C$4:C1806,C1806))</f>
        <v>0</v>
      </c>
      <c r="AB1806" s="77">
        <f>IFERROR(INDEX([1]怪物表!$U:$U,MATCH(G1806,[1]怪物表!$A:$A,0),1)*S1806/U1806,0)*AC1806</f>
        <v>0</v>
      </c>
      <c r="AC1806" s="77">
        <f t="shared" si="209"/>
        <v>30</v>
      </c>
      <c r="AD1806" s="77">
        <f>IFERROR(INDEX([1]怪物表!$J:$J,MATCH(G1806,[1]怪物表!$A:$A,0),1),0)*AE1806</f>
        <v>10</v>
      </c>
      <c r="AE1806" s="77">
        <f t="shared" si="210"/>
        <v>10</v>
      </c>
    </row>
    <row r="1807" spans="1:46" x14ac:dyDescent="0.45">
      <c r="A1807" s="4"/>
      <c r="B1807" s="7">
        <v>401003</v>
      </c>
      <c r="C1807" s="6" t="s">
        <v>157</v>
      </c>
      <c r="D1807" s="25" t="s">
        <v>174</v>
      </c>
      <c r="E1807" s="7">
        <v>10</v>
      </c>
      <c r="F1807" s="4" t="s">
        <v>30</v>
      </c>
      <c r="G1807" s="4">
        <f>IF(I1807="",SUMIFS([1]怪物表!$A:$A,[1]怪物表!$B:$B,C1807,[1]怪物表!$C:$C,D1807),"")</f>
        <v>140107</v>
      </c>
      <c r="H1807" s="8" t="str">
        <f>IF(G1807="","",INDEX([1]怪物表!$C:$C,MATCH(G1807,[1]怪物表!$A:$A,0)))</f>
        <v>酒桶</v>
      </c>
      <c r="I1807" s="4"/>
      <c r="J1807" s="4" t="str">
        <f>IF(I1807="","",INDEX([1]怪物阵型表!$B:$B,MATCH(I1807,[1]怪物阵型表!$A:$A,0)))</f>
        <v/>
      </c>
      <c r="K1807" s="4"/>
      <c r="L1807" s="4"/>
      <c r="M1807" s="4"/>
      <c r="N1807" s="4"/>
      <c r="O1807" s="4" t="str">
        <f>IF(N1807="","",INDEX([2]物品表!$B:$B,MATCH(N1807,[2]物品表!$A:$A,0)))</f>
        <v/>
      </c>
      <c r="P1807" s="4"/>
      <c r="Q1807" s="7" t="s">
        <v>31</v>
      </c>
      <c r="R1807" s="7" t="s">
        <v>29</v>
      </c>
      <c r="S1807" s="9">
        <f>INDEX('#怪物刷新配置索引'!$E:$E,MATCH(E1807&amp;"-"&amp;F1807,'#怪物刷新配置索引'!$D:$D,0),1)</f>
        <v>1</v>
      </c>
      <c r="T1807" s="4"/>
      <c r="U1807" s="9">
        <f>INDEX('#怪物刷新配置索引'!$F:$F,MATCH(E1807&amp;"-"&amp;F1807,'#怪物刷新配置索引'!$D:$D,0),1)</f>
        <v>3</v>
      </c>
      <c r="V1807" s="4" t="str">
        <f t="shared" si="240"/>
        <v/>
      </c>
      <c r="W1807" s="4"/>
      <c r="X1807" s="4"/>
      <c r="Y1807" s="4"/>
      <c r="Z1807" s="28"/>
      <c r="AA1807" s="77">
        <f>COUNTIF([3]经验升级表!$C:$C,"&lt;="&amp;SUMIFS($AB$4:AB1807,$C$4:C1807,C1807))</f>
        <v>0</v>
      </c>
      <c r="AB1807" s="77">
        <f>IFERROR(INDEX([1]怪物表!$U:$U,MATCH(G1807,[1]怪物表!$A:$A,0),1)*S1807/U1807,0)*AC1807</f>
        <v>0</v>
      </c>
      <c r="AC1807" s="77">
        <f t="shared" si="209"/>
        <v>30</v>
      </c>
      <c r="AD1807" s="77">
        <f>IFERROR(INDEX([1]怪物表!$J:$J,MATCH(G1807,[1]怪物表!$A:$A,0),1),0)*AE1807</f>
        <v>10</v>
      </c>
      <c r="AE1807" s="77">
        <f t="shared" si="210"/>
        <v>10</v>
      </c>
    </row>
    <row r="1808" spans="1:46" x14ac:dyDescent="0.45">
      <c r="A1808" s="4"/>
      <c r="B1808" s="7">
        <v>401004</v>
      </c>
      <c r="C1808" s="6" t="s">
        <v>157</v>
      </c>
      <c r="D1808" s="4" t="s">
        <v>124</v>
      </c>
      <c r="E1808" s="4">
        <v>30</v>
      </c>
      <c r="F1808" s="4" t="s">
        <v>43</v>
      </c>
      <c r="G1808" s="4">
        <f>IF(I1808="",SUMIFS([1]怪物表!$A:$A,[1]怪物表!$B:$B,C1808,[1]怪物表!$C:$C,D1808),"")</f>
        <v>140102</v>
      </c>
      <c r="H1808" s="8" t="str">
        <f>IF(G1808="","",INDEX([1]怪物表!$C:$C,MATCH(G1808,[1]怪物表!$A:$A,0)))</f>
        <v>鹰</v>
      </c>
      <c r="I1808" s="4"/>
      <c r="J1808" s="4" t="str">
        <f>IF(I1808="","",INDEX([1]怪物阵型表!$B:$B,MATCH(I1808,[1]怪物阵型表!$A:$A,0)))</f>
        <v/>
      </c>
      <c r="K1808" s="4"/>
      <c r="L1808" s="4"/>
      <c r="M1808" s="4"/>
      <c r="N1808" s="4"/>
      <c r="O1808" s="4" t="str">
        <f>IF(N1808="","",INDEX([2]物品表!$B:$B,MATCH(N1808,[2]物品表!$A:$A,0)))</f>
        <v/>
      </c>
      <c r="P1808" s="4"/>
      <c r="Q1808" s="7" t="s">
        <v>31</v>
      </c>
      <c r="R1808" s="7" t="s">
        <v>29</v>
      </c>
      <c r="S1808" s="9">
        <f>INDEX('#怪物刷新配置索引'!$E:$E,MATCH(E1808&amp;"-"&amp;F1808,'#怪物刷新配置索引'!$D:$D,0),1)</f>
        <v>1</v>
      </c>
      <c r="T1808" s="4"/>
      <c r="U1808" s="9">
        <f>INDEX('#怪物刷新配置索引'!$F:$F,MATCH(E1808&amp;"-"&amp;F1808,'#怪物刷新配置索引'!$D:$D,0),1)</f>
        <v>1</v>
      </c>
      <c r="V1808" s="4" t="str">
        <f t="shared" si="240"/>
        <v/>
      </c>
      <c r="W1808" s="4"/>
      <c r="X1808" s="4"/>
      <c r="Y1808" s="4"/>
      <c r="Z1808" s="28"/>
      <c r="AA1808" s="77">
        <f>COUNTIF([3]经验升级表!$C:$C,"&lt;="&amp;SUMIFS($AB$4:AB1808,$C$4:C1808,C1808))</f>
        <v>0</v>
      </c>
      <c r="AB1808" s="77">
        <f>IFERROR(INDEX([1]怪物表!$U:$U,MATCH(G1808,[1]怪物表!$A:$A,0),1)*S1808/U1808,0)*AC1808</f>
        <v>0</v>
      </c>
      <c r="AC1808" s="77">
        <f t="shared" si="209"/>
        <v>30</v>
      </c>
      <c r="AD1808" s="77">
        <f>IFERROR(INDEX([1]怪物表!$J:$J,MATCH(G1808,[1]怪物表!$A:$A,0),1),0)*AE1808</f>
        <v>30</v>
      </c>
      <c r="AE1808" s="77">
        <f t="shared" si="210"/>
        <v>30</v>
      </c>
    </row>
    <row r="1809" spans="1:46" x14ac:dyDescent="0.45">
      <c r="A1809" s="4"/>
      <c r="B1809" s="7">
        <v>401005</v>
      </c>
      <c r="C1809" s="6" t="s">
        <v>157</v>
      </c>
      <c r="D1809" s="4" t="s">
        <v>124</v>
      </c>
      <c r="E1809" s="4">
        <v>30</v>
      </c>
      <c r="F1809" s="4" t="s">
        <v>43</v>
      </c>
      <c r="G1809" s="4">
        <f>IF(I1809="",SUMIFS([1]怪物表!$A:$A,[1]怪物表!$B:$B,C1809,[1]怪物表!$C:$C,D1809),"")</f>
        <v>140102</v>
      </c>
      <c r="H1809" s="8" t="str">
        <f>IF(G1809="","",INDEX([1]怪物表!$C:$C,MATCH(G1809,[1]怪物表!$A:$A,0)))</f>
        <v>鹰</v>
      </c>
      <c r="I1809" s="4"/>
      <c r="J1809" s="4" t="str">
        <f>IF(I1809="","",INDEX([1]怪物阵型表!$B:$B,MATCH(I1809,[1]怪物阵型表!$A:$A,0)))</f>
        <v/>
      </c>
      <c r="K1809" s="4"/>
      <c r="L1809" s="4"/>
      <c r="M1809" s="4"/>
      <c r="N1809" s="4"/>
      <c r="O1809" s="4" t="str">
        <f>IF(N1809="","",INDEX([2]物品表!$B:$B,MATCH(N1809,[2]物品表!$A:$A,0)))</f>
        <v/>
      </c>
      <c r="P1809" s="4"/>
      <c r="Q1809" s="7" t="s">
        <v>31</v>
      </c>
      <c r="R1809" s="7" t="s">
        <v>29</v>
      </c>
      <c r="S1809" s="9">
        <f>INDEX('#怪物刷新配置索引'!$E:$E,MATCH(E1809&amp;"-"&amp;F1809,'#怪物刷新配置索引'!$D:$D,0),1)</f>
        <v>1</v>
      </c>
      <c r="T1809" s="4"/>
      <c r="U1809" s="9">
        <f>INDEX('#怪物刷新配置索引'!$F:$F,MATCH(E1809&amp;"-"&amp;F1809,'#怪物刷新配置索引'!$D:$D,0),1)</f>
        <v>1</v>
      </c>
      <c r="V1809" s="4" t="str">
        <f t="shared" si="240"/>
        <v/>
      </c>
      <c r="W1809" s="4"/>
      <c r="X1809" s="4"/>
      <c r="Y1809" s="4"/>
      <c r="Z1809" s="28"/>
      <c r="AA1809" s="77">
        <f>COUNTIF([3]经验升级表!$C:$C,"&lt;="&amp;SUMIFS($AB$4:AB1809,$C$4:C1809,C1809))</f>
        <v>0</v>
      </c>
      <c r="AB1809" s="77">
        <f>IFERROR(INDEX([1]怪物表!$U:$U,MATCH(G1809,[1]怪物表!$A:$A,0),1)*S1809/U1809,0)*AC1809</f>
        <v>0</v>
      </c>
      <c r="AC1809" s="77">
        <f t="shared" si="209"/>
        <v>30</v>
      </c>
      <c r="AD1809" s="77">
        <f>IFERROR(INDEX([1]怪物表!$J:$J,MATCH(G1809,[1]怪物表!$A:$A,0),1),0)*AE1809</f>
        <v>30</v>
      </c>
      <c r="AE1809" s="77">
        <f t="shared" si="210"/>
        <v>30</v>
      </c>
    </row>
    <row r="1810" spans="1:46" x14ac:dyDescent="0.45">
      <c r="A1810" s="4"/>
      <c r="B1810" s="7">
        <v>401006</v>
      </c>
      <c r="C1810" s="6" t="s">
        <v>157</v>
      </c>
      <c r="D1810" s="4" t="s">
        <v>124</v>
      </c>
      <c r="E1810" s="4">
        <v>30</v>
      </c>
      <c r="F1810" s="4" t="s">
        <v>32</v>
      </c>
      <c r="G1810" s="4">
        <f>IF(I1810="",SUMIFS([1]怪物表!$A:$A,[1]怪物表!$B:$B,C1810,[1]怪物表!$C:$C,D1810),"")</f>
        <v>140102</v>
      </c>
      <c r="H1810" s="8" t="str">
        <f>IF(G1810="","",INDEX([1]怪物表!$C:$C,MATCH(G1810,[1]怪物表!$A:$A,0)))</f>
        <v>鹰</v>
      </c>
      <c r="I1810" s="4"/>
      <c r="J1810" s="4" t="str">
        <f>IF(I1810="","",INDEX([1]怪物阵型表!$B:$B,MATCH(I1810,[1]怪物阵型表!$A:$A,0)))</f>
        <v/>
      </c>
      <c r="K1810" s="4"/>
      <c r="L1810" s="4"/>
      <c r="M1810" s="4"/>
      <c r="N1810" s="4"/>
      <c r="O1810" s="4" t="str">
        <f>IF(N1810="","",INDEX([2]物品表!$B:$B,MATCH(N1810,[2]物品表!$A:$A,0)))</f>
        <v/>
      </c>
      <c r="P1810" s="4"/>
      <c r="Q1810" s="7" t="s">
        <v>31</v>
      </c>
      <c r="R1810" s="7" t="s">
        <v>29</v>
      </c>
      <c r="S1810" s="9">
        <f>INDEX('#怪物刷新配置索引'!$E:$E,MATCH(E1810&amp;"-"&amp;F1810,'#怪物刷新配置索引'!$D:$D,0),1)</f>
        <v>2</v>
      </c>
      <c r="T1810" s="4"/>
      <c r="U1810" s="9">
        <f>INDEX('#怪物刷新配置索引'!$F:$F,MATCH(E1810&amp;"-"&amp;F1810,'#怪物刷新配置索引'!$D:$D,0),1)</f>
        <v>2</v>
      </c>
      <c r="V1810" s="4" t="str">
        <f t="shared" si="240"/>
        <v/>
      </c>
      <c r="W1810" s="4"/>
      <c r="X1810" s="4"/>
      <c r="Y1810" s="4"/>
      <c r="Z1810" s="28"/>
      <c r="AA1810" s="77">
        <f>COUNTIF([3]经验升级表!$C:$C,"&lt;="&amp;SUMIFS($AB$4:AB1810,$C$4:C1810,C1810))</f>
        <v>0</v>
      </c>
      <c r="AB1810" s="77">
        <f>IFERROR(INDEX([1]怪物表!$U:$U,MATCH(G1810,[1]怪物表!$A:$A,0),1)*S1810/U1810,0)*AC1810</f>
        <v>0</v>
      </c>
      <c r="AC1810" s="77">
        <f t="shared" si="209"/>
        <v>30</v>
      </c>
      <c r="AD1810" s="77">
        <f>IFERROR(INDEX([1]怪物表!$J:$J,MATCH(G1810,[1]怪物表!$A:$A,0),1),0)*AE1810</f>
        <v>30</v>
      </c>
      <c r="AE1810" s="77">
        <f t="shared" si="210"/>
        <v>30</v>
      </c>
    </row>
    <row r="1811" spans="1:46" x14ac:dyDescent="0.45">
      <c r="A1811" s="4"/>
      <c r="B1811" s="7">
        <v>401007</v>
      </c>
      <c r="C1811" s="6" t="s">
        <v>157</v>
      </c>
      <c r="D1811" s="4" t="s">
        <v>124</v>
      </c>
      <c r="E1811" s="4">
        <v>90</v>
      </c>
      <c r="F1811" s="4" t="s">
        <v>32</v>
      </c>
      <c r="G1811" s="4">
        <f>IF(I1811="",SUMIFS([1]怪物表!$A:$A,[1]怪物表!$B:$B,C1811,[1]怪物表!$C:$C,D1811),"")</f>
        <v>140102</v>
      </c>
      <c r="H1811" s="8" t="str">
        <f>IF(G1811="","",INDEX([1]怪物表!$C:$C,MATCH(G1811,[1]怪物表!$A:$A,0)))</f>
        <v>鹰</v>
      </c>
      <c r="I1811" s="4"/>
      <c r="J1811" s="4" t="str">
        <f>IF(I1811="","",INDEX([1]怪物阵型表!$B:$B,MATCH(I1811,[1]怪物阵型表!$A:$A,0)))</f>
        <v/>
      </c>
      <c r="K1811" s="4"/>
      <c r="L1811" s="4"/>
      <c r="M1811" s="4"/>
      <c r="N1811" s="4"/>
      <c r="O1811" s="4" t="str">
        <f>IF(N1811="","",INDEX([2]物品表!$B:$B,MATCH(N1811,[2]物品表!$A:$A,0)))</f>
        <v/>
      </c>
      <c r="P1811" s="4"/>
      <c r="Q1811" s="7" t="s">
        <v>31</v>
      </c>
      <c r="R1811" s="7" t="s">
        <v>29</v>
      </c>
      <c r="S1811" s="9">
        <f>INDEX('#怪物刷新配置索引'!$E:$E,MATCH(E1811&amp;"-"&amp;F1811,'#怪物刷新配置索引'!$D:$D,0),1)</f>
        <v>3</v>
      </c>
      <c r="T1811" s="4"/>
      <c r="U1811" s="9">
        <f>INDEX('#怪物刷新配置索引'!$F:$F,MATCH(E1811&amp;"-"&amp;F1811,'#怪物刷新配置索引'!$D:$D,0),1)</f>
        <v>1</v>
      </c>
      <c r="V1811" s="4" t="str">
        <f t="shared" si="240"/>
        <v/>
      </c>
      <c r="W1811" s="4"/>
      <c r="X1811" s="4"/>
      <c r="Y1811" s="4"/>
      <c r="Z1811" s="28"/>
      <c r="AA1811" s="77">
        <f>COUNTIF([3]经验升级表!$C:$C,"&lt;="&amp;SUMIFS($AB$4:AB1811,$C$4:C1811,C1811))</f>
        <v>0</v>
      </c>
      <c r="AB1811" s="77">
        <f>IFERROR(INDEX([1]怪物表!$U:$U,MATCH(G1811,[1]怪物表!$A:$A,0),1)*S1811/U1811,0)*AC1811</f>
        <v>0</v>
      </c>
      <c r="AC1811" s="77">
        <f t="shared" si="209"/>
        <v>30</v>
      </c>
      <c r="AD1811" s="77">
        <f>IFERROR(INDEX([1]怪物表!$J:$J,MATCH(G1811,[1]怪物表!$A:$A,0),1),0)*AE1811</f>
        <v>90</v>
      </c>
      <c r="AE1811" s="77">
        <f t="shared" si="210"/>
        <v>90</v>
      </c>
    </row>
    <row r="1812" spans="1:46" x14ac:dyDescent="0.45">
      <c r="A1812" s="4"/>
      <c r="B1812" s="7">
        <v>401008</v>
      </c>
      <c r="C1812" s="6" t="s">
        <v>157</v>
      </c>
      <c r="D1812" s="25" t="s">
        <v>174</v>
      </c>
      <c r="E1812" s="7">
        <v>10</v>
      </c>
      <c r="F1812" s="4" t="s">
        <v>32</v>
      </c>
      <c r="G1812" s="4">
        <f>IF(I1812="",SUMIFS([1]怪物表!$A:$A,[1]怪物表!$B:$B,C1812,[1]怪物表!$C:$C,D1812),"")</f>
        <v>140107</v>
      </c>
      <c r="H1812" s="8" t="str">
        <f>IF(G1812="","",INDEX([1]怪物表!$C:$C,MATCH(G1812,[1]怪物表!$A:$A,0)))</f>
        <v>酒桶</v>
      </c>
      <c r="I1812" s="4"/>
      <c r="J1812" s="4" t="str">
        <f>IF(I1812="","",INDEX([1]怪物阵型表!$B:$B,MATCH(I1812,[1]怪物阵型表!$A:$A,0)))</f>
        <v/>
      </c>
      <c r="K1812" s="4"/>
      <c r="L1812" s="4"/>
      <c r="M1812" s="4"/>
      <c r="N1812" s="4"/>
      <c r="O1812" s="4" t="str">
        <f>IF(N1812="","",INDEX([2]物品表!$B:$B,MATCH(N1812,[2]物品表!$A:$A,0)))</f>
        <v/>
      </c>
      <c r="P1812" s="4"/>
      <c r="Q1812" s="7" t="s">
        <v>31</v>
      </c>
      <c r="R1812" s="7" t="s">
        <v>29</v>
      </c>
      <c r="S1812" s="9">
        <f>INDEX('#怪物刷新配置索引'!$E:$E,MATCH(E1812&amp;"-"&amp;F1812,'#怪物刷新配置索引'!$D:$D,0),1)</f>
        <v>1</v>
      </c>
      <c r="T1812" s="4"/>
      <c r="U1812" s="9">
        <f>INDEX('#怪物刷新配置索引'!$F:$F,MATCH(E1812&amp;"-"&amp;F1812,'#怪物刷新配置索引'!$D:$D,0),1)</f>
        <v>3</v>
      </c>
      <c r="V1812" s="4" t="str">
        <f t="shared" si="240"/>
        <v/>
      </c>
      <c r="W1812" s="4"/>
      <c r="X1812" s="4"/>
      <c r="Y1812" s="4"/>
      <c r="Z1812" s="28"/>
      <c r="AA1812" s="77">
        <f>COUNTIF([3]经验升级表!$C:$C,"&lt;="&amp;SUMIFS($AB$4:AB1812,$C$4:C1812,C1812))</f>
        <v>0</v>
      </c>
      <c r="AB1812" s="77">
        <f>IFERROR(INDEX([1]怪物表!$U:$U,MATCH(G1812,[1]怪物表!$A:$A,0),1)*S1812/U1812,0)*AC1812</f>
        <v>0</v>
      </c>
      <c r="AC1812" s="77">
        <f t="shared" si="209"/>
        <v>30</v>
      </c>
      <c r="AD1812" s="77">
        <f>IFERROR(INDEX([1]怪物表!$J:$J,MATCH(G1812,[1]怪物表!$A:$A,0),1),0)*AE1812</f>
        <v>10</v>
      </c>
      <c r="AE1812" s="77">
        <f t="shared" si="210"/>
        <v>10</v>
      </c>
    </row>
    <row r="1813" spans="1:46" x14ac:dyDescent="0.45">
      <c r="A1813" s="4"/>
      <c r="B1813" s="7">
        <v>401009</v>
      </c>
      <c r="C1813" s="6" t="s">
        <v>157</v>
      </c>
      <c r="D1813" s="4" t="s">
        <v>124</v>
      </c>
      <c r="E1813" s="7">
        <v>60</v>
      </c>
      <c r="F1813" s="4" t="s">
        <v>58</v>
      </c>
      <c r="G1813" s="4">
        <f>IF(I1813="",SUMIFS([1]怪物表!$A:$A,[1]怪物表!$B:$B,C1813,[1]怪物表!$C:$C,D1813),"")</f>
        <v>140102</v>
      </c>
      <c r="H1813" s="8" t="str">
        <f>IF(G1813="","",INDEX([1]怪物表!$C:$C,MATCH(G1813,[1]怪物表!$A:$A,0)))</f>
        <v>鹰</v>
      </c>
      <c r="I1813" s="4"/>
      <c r="J1813" s="4" t="str">
        <f>IF(I1813="","",INDEX([1]怪物阵型表!$B:$B,MATCH(I1813,[1]怪物阵型表!$A:$A,0)))</f>
        <v/>
      </c>
      <c r="K1813" s="4"/>
      <c r="L1813" s="4"/>
      <c r="M1813" s="4"/>
      <c r="N1813" s="4"/>
      <c r="O1813" s="4" t="str">
        <f>IF(N1813="","",INDEX([2]物品表!$B:$B,MATCH(N1813,[2]物品表!$A:$A,0)))</f>
        <v/>
      </c>
      <c r="P1813" s="4"/>
      <c r="Q1813" s="7" t="s">
        <v>31</v>
      </c>
      <c r="R1813" s="7" t="s">
        <v>29</v>
      </c>
      <c r="S1813" s="9">
        <f>INDEX('#怪物刷新配置索引'!$E:$E,MATCH(E1813&amp;"-"&amp;F1813,'#怪物刷新配置索引'!$D:$D,0),1)</f>
        <v>2</v>
      </c>
      <c r="T1813" s="4"/>
      <c r="U1813" s="9">
        <f>INDEX('#怪物刷新配置索引'!$F:$F,MATCH(E1813&amp;"-"&amp;F1813,'#怪物刷新配置索引'!$D:$D,0),1)</f>
        <v>1</v>
      </c>
      <c r="V1813" s="4" t="str">
        <f t="shared" si="240"/>
        <v/>
      </c>
      <c r="W1813" s="4"/>
      <c r="X1813" s="4"/>
      <c r="Y1813" s="4"/>
      <c r="Z1813" s="28"/>
      <c r="AA1813" s="77">
        <f>COUNTIF([3]经验升级表!$C:$C,"&lt;="&amp;SUMIFS($AB$4:AB1813,$C$4:C1813,C1813))</f>
        <v>0</v>
      </c>
      <c r="AB1813" s="77">
        <f>IFERROR(INDEX([1]怪物表!$U:$U,MATCH(G1813,[1]怪物表!$A:$A,0),1)*S1813/U1813,0)*AC1813</f>
        <v>0</v>
      </c>
      <c r="AC1813" s="77">
        <f t="shared" si="209"/>
        <v>30</v>
      </c>
      <c r="AD1813" s="77">
        <f>IFERROR(INDEX([1]怪物表!$J:$J,MATCH(G1813,[1]怪物表!$A:$A,0),1),0)*AE1813</f>
        <v>60</v>
      </c>
      <c r="AE1813" s="77">
        <f t="shared" si="210"/>
        <v>60</v>
      </c>
    </row>
    <row r="1814" spans="1:46" x14ac:dyDescent="0.45">
      <c r="A1814" s="4"/>
      <c r="B1814" s="7">
        <v>401010</v>
      </c>
      <c r="C1814" s="6" t="s">
        <v>157</v>
      </c>
      <c r="D1814" s="4" t="s">
        <v>124</v>
      </c>
      <c r="E1814" s="7">
        <v>60</v>
      </c>
      <c r="F1814" s="4" t="s">
        <v>58</v>
      </c>
      <c r="G1814" s="4">
        <f>IF(I1814="",SUMIFS([1]怪物表!$A:$A,[1]怪物表!$B:$B,C1814,[1]怪物表!$C:$C,D1814),"")</f>
        <v>140102</v>
      </c>
      <c r="H1814" s="8" t="str">
        <f>IF(G1814="","",INDEX([1]怪物表!$C:$C,MATCH(G1814,[1]怪物表!$A:$A,0)))</f>
        <v>鹰</v>
      </c>
      <c r="I1814" s="4"/>
      <c r="J1814" s="4" t="str">
        <f>IF(I1814="","",INDEX([1]怪物阵型表!$B:$B,MATCH(I1814,[1]怪物阵型表!$A:$A,0)))</f>
        <v/>
      </c>
      <c r="K1814" s="4"/>
      <c r="L1814" s="4"/>
      <c r="M1814" s="4"/>
      <c r="N1814" s="4"/>
      <c r="O1814" s="4" t="str">
        <f>IF(N1814="","",INDEX([2]物品表!$B:$B,MATCH(N1814,[2]物品表!$A:$A,0)))</f>
        <v/>
      </c>
      <c r="P1814" s="4"/>
      <c r="Q1814" s="7" t="s">
        <v>31</v>
      </c>
      <c r="R1814" s="7" t="s">
        <v>29</v>
      </c>
      <c r="S1814" s="9">
        <f>INDEX('#怪物刷新配置索引'!$E:$E,MATCH(E1814&amp;"-"&amp;F1814,'#怪物刷新配置索引'!$D:$D,0),1)</f>
        <v>2</v>
      </c>
      <c r="T1814" s="4"/>
      <c r="U1814" s="9">
        <f>INDEX('#怪物刷新配置索引'!$F:$F,MATCH(E1814&amp;"-"&amp;F1814,'#怪物刷新配置索引'!$D:$D,0),1)</f>
        <v>1</v>
      </c>
      <c r="V1814" s="4" t="str">
        <f t="shared" si="240"/>
        <v/>
      </c>
      <c r="W1814" s="4"/>
      <c r="X1814" s="4"/>
      <c r="Y1814" s="4"/>
      <c r="Z1814" s="28"/>
      <c r="AA1814" s="77">
        <f>COUNTIF([3]经验升级表!$C:$C,"&lt;="&amp;SUMIFS($AB$4:AB1814,$C$4:C1814,C1814))</f>
        <v>0</v>
      </c>
      <c r="AB1814" s="77">
        <f>IFERROR(INDEX([1]怪物表!$U:$U,MATCH(G1814,[1]怪物表!$A:$A,0),1)*S1814/U1814,0)*AC1814</f>
        <v>0</v>
      </c>
      <c r="AC1814" s="77">
        <f t="shared" si="209"/>
        <v>30</v>
      </c>
      <c r="AD1814" s="77">
        <f>IFERROR(INDEX([1]怪物表!$J:$J,MATCH(G1814,[1]怪物表!$A:$A,0),1),0)*AE1814</f>
        <v>60</v>
      </c>
      <c r="AE1814" s="77">
        <f t="shared" si="210"/>
        <v>60</v>
      </c>
    </row>
    <row r="1815" spans="1:46" x14ac:dyDescent="0.45">
      <c r="A1815" s="4"/>
      <c r="B1815" s="7">
        <v>401011</v>
      </c>
      <c r="C1815" s="6" t="s">
        <v>157</v>
      </c>
      <c r="D1815" s="4" t="s">
        <v>124</v>
      </c>
      <c r="E1815" s="7">
        <v>60</v>
      </c>
      <c r="F1815" s="4" t="s">
        <v>58</v>
      </c>
      <c r="G1815" s="4">
        <f>IF(I1815="",SUMIFS([1]怪物表!$A:$A,[1]怪物表!$B:$B,C1815,[1]怪物表!$C:$C,D1815),"")</f>
        <v>140102</v>
      </c>
      <c r="H1815" s="8" t="str">
        <f>IF(G1815="","",INDEX([1]怪物表!$C:$C,MATCH(G1815,[1]怪物表!$A:$A,0)))</f>
        <v>鹰</v>
      </c>
      <c r="I1815" s="4"/>
      <c r="J1815" s="4" t="str">
        <f>IF(I1815="","",INDEX([1]怪物阵型表!$B:$B,MATCH(I1815,[1]怪物阵型表!$A:$A,0)))</f>
        <v/>
      </c>
      <c r="K1815" s="4"/>
      <c r="L1815" s="4"/>
      <c r="M1815" s="4"/>
      <c r="N1815" s="4"/>
      <c r="O1815" s="4" t="str">
        <f>IF(N1815="","",INDEX([2]物品表!$B:$B,MATCH(N1815,[2]物品表!$A:$A,0)))</f>
        <v/>
      </c>
      <c r="P1815" s="4"/>
      <c r="Q1815" s="7" t="s">
        <v>31</v>
      </c>
      <c r="R1815" s="7" t="s">
        <v>29</v>
      </c>
      <c r="S1815" s="9">
        <f>INDEX('#怪物刷新配置索引'!$E:$E,MATCH(E1815&amp;"-"&amp;F1815,'#怪物刷新配置索引'!$D:$D,0),1)</f>
        <v>2</v>
      </c>
      <c r="T1815" s="4"/>
      <c r="U1815" s="9">
        <f>INDEX('#怪物刷新配置索引'!$F:$F,MATCH(E1815&amp;"-"&amp;F1815,'#怪物刷新配置索引'!$D:$D,0),1)</f>
        <v>1</v>
      </c>
      <c r="V1815" s="4" t="str">
        <f t="shared" si="240"/>
        <v/>
      </c>
      <c r="W1815" s="4"/>
      <c r="X1815" s="4"/>
      <c r="Y1815" s="4"/>
      <c r="Z1815" s="28"/>
      <c r="AA1815" s="77">
        <f>COUNTIF([3]经验升级表!$C:$C,"&lt;="&amp;SUMIFS($AB$4:AB1815,$C$4:C1815,C1815))</f>
        <v>0</v>
      </c>
      <c r="AB1815" s="77">
        <f>IFERROR(INDEX([1]怪物表!$U:$U,MATCH(G1815,[1]怪物表!$A:$A,0),1)*S1815/U1815,0)*AC1815</f>
        <v>0</v>
      </c>
      <c r="AC1815" s="77">
        <f t="shared" si="209"/>
        <v>30</v>
      </c>
      <c r="AD1815" s="77">
        <f>IFERROR(INDEX([1]怪物表!$J:$J,MATCH(G1815,[1]怪物表!$A:$A,0),1),0)*AE1815</f>
        <v>60</v>
      </c>
      <c r="AE1815" s="77">
        <f t="shared" si="210"/>
        <v>60</v>
      </c>
    </row>
    <row r="1816" spans="1:46" s="46" customFormat="1" x14ac:dyDescent="0.45">
      <c r="A1816" s="20"/>
      <c r="B1816" s="21">
        <v>401012</v>
      </c>
      <c r="C1816" s="22" t="s">
        <v>157</v>
      </c>
      <c r="D1816" s="20" t="s">
        <v>144</v>
      </c>
      <c r="E1816" s="21"/>
      <c r="F1816" s="20">
        <v>120</v>
      </c>
      <c r="G1816" s="20">
        <f>IF(I1816="",SUMIFS([1]怪物表!$A:$A,[1]怪物表!$B:$B,C1816,[1]怪物表!$C:$C,D1816),"")</f>
        <v>140109</v>
      </c>
      <c r="H1816" s="23" t="str">
        <f>IF(G1816="","",INDEX([1]怪物表!$C:$C,MATCH(G1816,[1]怪物表!$A:$A,0)))</f>
        <v>大象</v>
      </c>
      <c r="I1816" s="20" t="s">
        <v>54</v>
      </c>
      <c r="J1816" s="20" t="str">
        <f>IF(I1816="","",INDEX([1]怪物阵型表!$B:$B,MATCH(I1816,[1]怪物阵型表!$A:$A,0)))</f>
        <v/>
      </c>
      <c r="K1816" s="20"/>
      <c r="L1816" s="20"/>
      <c r="M1816" s="20"/>
      <c r="N1816" s="20"/>
      <c r="O1816" s="20" t="str">
        <f>IF(N1816="","",INDEX([2]物品表!$B:$B,MATCH(N1816,[2]物品表!$A:$A,0)))</f>
        <v/>
      </c>
      <c r="P1816" s="20"/>
      <c r="Q1816" s="21" t="s">
        <v>120</v>
      </c>
      <c r="R1816" s="21" t="s">
        <v>29</v>
      </c>
      <c r="S1816" s="24">
        <v>1</v>
      </c>
      <c r="T1816" s="20"/>
      <c r="U1816" s="24">
        <v>0</v>
      </c>
      <c r="V1816" s="20" t="str">
        <f>IF(W1816=1,"TID_Survivor_Notice_Occur_2",IF(W1816=2,"TID_Survivor_Notice_Occur_1",""))</f>
        <v/>
      </c>
      <c r="W1816" s="20"/>
      <c r="X1816" s="20"/>
      <c r="Y1816" s="20"/>
      <c r="Z1816" s="79"/>
      <c r="AA1816" s="77">
        <f>COUNTIF([3]经验升级表!$C:$C,"&lt;="&amp;SUMIFS($AB$4:AB1816,$C$4:C1816,C1816))</f>
        <v>0</v>
      </c>
      <c r="AB1816" s="77">
        <f>IFERROR(INDEX([1]怪物表!$U:$U,MATCH(G1816,[1]怪物表!$A:$A,0),1)*S1816/U1816,0)*AC1816</f>
        <v>0</v>
      </c>
      <c r="AC1816" s="77">
        <f t="shared" si="209"/>
        <v>1</v>
      </c>
      <c r="AD1816" s="77">
        <f>IFERROR(INDEX([1]怪物表!$J:$J,MATCH(G1816,[1]怪物表!$A:$A,0),1),0)*AE1816</f>
        <v>0</v>
      </c>
      <c r="AE1816" s="77">
        <f t="shared" si="210"/>
        <v>0</v>
      </c>
      <c r="AF1816" s="45"/>
      <c r="AG1816" s="45"/>
      <c r="AH1816" s="45"/>
      <c r="AI1816" s="45"/>
      <c r="AJ1816" s="45"/>
      <c r="AK1816" s="45"/>
      <c r="AL1816" s="45"/>
      <c r="AM1816" s="45"/>
      <c r="AN1816" s="45"/>
      <c r="AO1816" s="45"/>
      <c r="AP1816" s="45"/>
      <c r="AQ1816" s="45"/>
      <c r="AR1816" s="45"/>
      <c r="AS1816" s="45"/>
      <c r="AT1816" s="45"/>
    </row>
    <row r="1817" spans="1:46" x14ac:dyDescent="0.45">
      <c r="A1817" s="4"/>
      <c r="B1817" s="7">
        <v>401013</v>
      </c>
      <c r="C1817" s="6" t="s">
        <v>157</v>
      </c>
      <c r="D1817" s="4"/>
      <c r="E1817" s="7"/>
      <c r="F1817" s="4">
        <v>120</v>
      </c>
      <c r="G1817" s="4" t="str">
        <f>IF(I1817="",SUMIFS([1]怪物表!$A:$A,[1]怪物表!$B:$B,C1817,[1]怪物表!$C:$C,D1817),"")</f>
        <v/>
      </c>
      <c r="H1817" s="8" t="str">
        <f>IF(G1817="","",INDEX([1]怪物表!$C:$C,MATCH(G1817,[1]怪物表!$A:$A,0)))</f>
        <v/>
      </c>
      <c r="I1817" s="4">
        <v>400101</v>
      </c>
      <c r="J1817" s="4" t="str">
        <f>IF(I1817="","",INDEX([1]怪物阵型表!$B:$B,MATCH(I1817,[1]怪物阵型表!$A:$A,0)))</f>
        <v>冲锋阵型</v>
      </c>
      <c r="K1817" s="4"/>
      <c r="L1817" s="4"/>
      <c r="M1817" s="4"/>
      <c r="N1817" s="4"/>
      <c r="O1817" s="4" t="str">
        <f>IF(N1817="","",INDEX([2]物品表!$B:$B,MATCH(N1817,[2]物品表!$A:$A,0)))</f>
        <v/>
      </c>
      <c r="P1817" s="4"/>
      <c r="Q1817" s="7" t="s">
        <v>309</v>
      </c>
      <c r="R1817" s="7" t="s">
        <v>29</v>
      </c>
      <c r="S1817" s="9">
        <v>1</v>
      </c>
      <c r="T1817" s="4"/>
      <c r="U1817" s="9">
        <v>0</v>
      </c>
      <c r="V1817" s="4" t="str">
        <f t="shared" ref="V1817" si="241">IF(W1817=1,"TID_Survivor_Notice_Occur_2",IF(W1817=2,"TID_Survivor_Notice_Occur_1",""))</f>
        <v/>
      </c>
      <c r="W1817" s="4"/>
      <c r="X1817" s="4"/>
      <c r="Y1817" s="4"/>
      <c r="Z1817" s="28"/>
      <c r="AA1817" s="77">
        <f>COUNTIF([3]经验升级表!$C:$C,"&lt;="&amp;SUMIFS($AB$4:AB1817,$C$4:C1817,C1817))</f>
        <v>0</v>
      </c>
      <c r="AB1817" s="77">
        <f>IFERROR(INDEX([1]怪物表!$U:$U,MATCH(G1817,[1]怪物表!$A:$A,0),1)*S1817/U1817,0)*AC1817</f>
        <v>0</v>
      </c>
      <c r="AC1817" s="77">
        <f t="shared" si="209"/>
        <v>1</v>
      </c>
      <c r="AD1817" s="77">
        <f>IFERROR(INDEX([1]怪物表!$J:$J,MATCH(G1817,[1]怪物表!$A:$A,0),1),0)*AE1817</f>
        <v>0</v>
      </c>
      <c r="AE1817" s="77">
        <f t="shared" si="210"/>
        <v>0</v>
      </c>
    </row>
    <row r="1818" spans="1:46" x14ac:dyDescent="0.45">
      <c r="A1818" s="4"/>
      <c r="B1818" s="7">
        <v>401014</v>
      </c>
      <c r="C1818" s="6" t="s">
        <v>157</v>
      </c>
      <c r="D1818" s="4" t="s">
        <v>151</v>
      </c>
      <c r="E1818" s="4">
        <v>20</v>
      </c>
      <c r="F1818" s="4" t="s">
        <v>38</v>
      </c>
      <c r="G1818" s="4">
        <f>SUMIFS([1]怪物表!$A:$A,[1]怪物表!$B:$B,C1818,[1]怪物表!$C:$C,D1818)</f>
        <v>140104</v>
      </c>
      <c r="H1818" s="8" t="str">
        <f>IF(G1818="","",INDEX([1]怪物表!$C:$C,MATCH(G1818,[1]怪物表!$A:$A,0)))</f>
        <v>盾兵1（灰）</v>
      </c>
      <c r="I1818" s="4"/>
      <c r="J1818" s="4" t="str">
        <f>IF(I1818="","",INDEX([1]怪物阵型表!$B:$B,MATCH(I1818,[1]怪物阵型表!$A:$A,0)))</f>
        <v/>
      </c>
      <c r="K1818" s="4"/>
      <c r="L1818" s="4"/>
      <c r="M1818" s="4"/>
      <c r="N1818" s="4"/>
      <c r="O1818" s="4" t="str">
        <f>IF(N1818="","",INDEX([2]物品表!$B:$B,MATCH(N1818,[2]物品表!$A:$A,0)))</f>
        <v/>
      </c>
      <c r="P1818" s="4"/>
      <c r="Q1818" s="7" t="s">
        <v>31</v>
      </c>
      <c r="R1818" s="7" t="s">
        <v>29</v>
      </c>
      <c r="S1818" s="9">
        <f>INDEX('#怪物刷新配置索引'!$E:$E,MATCH(E1818&amp;"-"&amp;F1818,'#怪物刷新配置索引'!$D:$D,0),1)</f>
        <v>2</v>
      </c>
      <c r="T1818" s="4"/>
      <c r="U1818" s="9">
        <f>INDEX('#怪物刷新配置索引'!$F:$F,MATCH(E1818&amp;"-"&amp;F1818,'#怪物刷新配置索引'!$D:$D,0),1)</f>
        <v>3</v>
      </c>
      <c r="V1818" s="4" t="str">
        <f t="shared" si="240"/>
        <v/>
      </c>
      <c r="W1818" s="4"/>
      <c r="X1818" s="4"/>
      <c r="Y1818" s="4"/>
      <c r="Z1818" s="28"/>
      <c r="AA1818" s="77">
        <f>COUNTIF([3]经验升级表!$C:$C,"&lt;="&amp;SUMIFS($AB$4:AB1818,$C$4:C1818,C1818))</f>
        <v>0</v>
      </c>
      <c r="AB1818" s="77">
        <f>IFERROR(INDEX([1]怪物表!$U:$U,MATCH(G1818,[1]怪物表!$A:$A,0),1)*S1818/U1818,0)*AC1818</f>
        <v>0</v>
      </c>
      <c r="AC1818" s="77">
        <f t="shared" si="209"/>
        <v>30</v>
      </c>
      <c r="AD1818" s="77">
        <f>IFERROR(INDEX([1]怪物表!$J:$J,MATCH(G1818,[1]怪物表!$A:$A,0),1),0)*AE1818</f>
        <v>20</v>
      </c>
      <c r="AE1818" s="77">
        <f t="shared" si="210"/>
        <v>20</v>
      </c>
    </row>
    <row r="1819" spans="1:46" x14ac:dyDescent="0.45">
      <c r="A1819" s="4"/>
      <c r="B1819" s="7">
        <v>401015</v>
      </c>
      <c r="C1819" s="6" t="s">
        <v>157</v>
      </c>
      <c r="D1819" s="4" t="s">
        <v>151</v>
      </c>
      <c r="E1819" s="4">
        <v>20</v>
      </c>
      <c r="F1819" s="4" t="s">
        <v>38</v>
      </c>
      <c r="G1819" s="4">
        <f>SUMIFS([1]怪物表!$A:$A,[1]怪物表!$B:$B,C1819,[1]怪物表!$C:$C,D1819)</f>
        <v>140104</v>
      </c>
      <c r="H1819" s="8" t="str">
        <f>IF(G1819="","",INDEX([1]怪物表!$C:$C,MATCH(G1819,[1]怪物表!$A:$A,0)))</f>
        <v>盾兵1（灰）</v>
      </c>
      <c r="I1819" s="4"/>
      <c r="J1819" s="4" t="str">
        <f>IF(I1819="","",INDEX([1]怪物阵型表!$B:$B,MATCH(I1819,[1]怪物阵型表!$A:$A,0)))</f>
        <v/>
      </c>
      <c r="K1819" s="4"/>
      <c r="L1819" s="4"/>
      <c r="M1819" s="4"/>
      <c r="N1819" s="4"/>
      <c r="O1819" s="4" t="str">
        <f>IF(N1819="","",INDEX([2]物品表!$B:$B,MATCH(N1819,[2]物品表!$A:$A,0)))</f>
        <v/>
      </c>
      <c r="P1819" s="4"/>
      <c r="Q1819" s="7" t="s">
        <v>31</v>
      </c>
      <c r="R1819" s="7" t="s">
        <v>29</v>
      </c>
      <c r="S1819" s="9">
        <f>INDEX('#怪物刷新配置索引'!$E:$E,MATCH(E1819&amp;"-"&amp;F1819,'#怪物刷新配置索引'!$D:$D,0),1)</f>
        <v>2</v>
      </c>
      <c r="T1819" s="4"/>
      <c r="U1819" s="9">
        <f>INDEX('#怪物刷新配置索引'!$F:$F,MATCH(E1819&amp;"-"&amp;F1819,'#怪物刷新配置索引'!$D:$D,0),1)</f>
        <v>3</v>
      </c>
      <c r="V1819" s="4" t="str">
        <f t="shared" si="240"/>
        <v/>
      </c>
      <c r="W1819" s="4"/>
      <c r="X1819" s="4"/>
      <c r="Y1819" s="4"/>
      <c r="Z1819" s="28"/>
      <c r="AA1819" s="77">
        <f>COUNTIF([3]经验升级表!$C:$C,"&lt;="&amp;SUMIFS($AB$4:AB1819,$C$4:C1819,C1819))</f>
        <v>0</v>
      </c>
      <c r="AB1819" s="77">
        <f>IFERROR(INDEX([1]怪物表!$U:$U,MATCH(G1819,[1]怪物表!$A:$A,0),1)*S1819/U1819,0)*AC1819</f>
        <v>0</v>
      </c>
      <c r="AC1819" s="77">
        <f t="shared" si="209"/>
        <v>30</v>
      </c>
      <c r="AD1819" s="77">
        <f>IFERROR(INDEX([1]怪物表!$J:$J,MATCH(G1819,[1]怪物表!$A:$A,0),1),0)*AE1819</f>
        <v>20</v>
      </c>
      <c r="AE1819" s="77">
        <f t="shared" si="210"/>
        <v>20</v>
      </c>
    </row>
    <row r="1820" spans="1:46" x14ac:dyDescent="0.45">
      <c r="A1820" s="4"/>
      <c r="B1820" s="7">
        <v>401016</v>
      </c>
      <c r="C1820" s="6" t="s">
        <v>157</v>
      </c>
      <c r="D1820" s="4" t="s">
        <v>151</v>
      </c>
      <c r="E1820" s="4">
        <v>30</v>
      </c>
      <c r="F1820" s="4" t="s">
        <v>39</v>
      </c>
      <c r="G1820" s="4">
        <f>SUMIFS([1]怪物表!$A:$A,[1]怪物表!$B:$B,C1820,[1]怪物表!$C:$C,D1820)</f>
        <v>140104</v>
      </c>
      <c r="H1820" s="8" t="str">
        <f>IF(G1820="","",INDEX([1]怪物表!$C:$C,MATCH(G1820,[1]怪物表!$A:$A,0)))</f>
        <v>盾兵1（灰）</v>
      </c>
      <c r="I1820" s="4"/>
      <c r="J1820" s="4" t="str">
        <f>IF(I1820="","",INDEX([1]怪物阵型表!$B:$B,MATCH(I1820,[1]怪物阵型表!$A:$A,0)))</f>
        <v/>
      </c>
      <c r="K1820" s="4"/>
      <c r="L1820" s="4"/>
      <c r="M1820" s="4"/>
      <c r="N1820" s="4"/>
      <c r="O1820" s="4" t="str">
        <f>IF(N1820="","",INDEX([2]物品表!$B:$B,MATCH(N1820,[2]物品表!$A:$A,0)))</f>
        <v/>
      </c>
      <c r="P1820" s="4"/>
      <c r="Q1820" s="7" t="s">
        <v>31</v>
      </c>
      <c r="R1820" s="7" t="s">
        <v>29</v>
      </c>
      <c r="S1820" s="9">
        <f>INDEX('#怪物刷新配置索引'!$E:$E,MATCH(E1820&amp;"-"&amp;F1820,'#怪物刷新配置索引'!$D:$D,0),1)</f>
        <v>2</v>
      </c>
      <c r="T1820" s="4"/>
      <c r="U1820" s="9">
        <f>INDEX('#怪物刷新配置索引'!$F:$F,MATCH(E1820&amp;"-"&amp;F1820,'#怪物刷新配置索引'!$D:$D,0),1)</f>
        <v>2</v>
      </c>
      <c r="V1820" s="4" t="str">
        <f t="shared" si="240"/>
        <v/>
      </c>
      <c r="W1820" s="4"/>
      <c r="X1820" s="4"/>
      <c r="Y1820" s="4"/>
      <c r="Z1820" s="28"/>
      <c r="AA1820" s="77">
        <f>COUNTIF([3]经验升级表!$C:$C,"&lt;="&amp;SUMIFS($AB$4:AB1820,$C$4:C1820,C1820))</f>
        <v>0</v>
      </c>
      <c r="AB1820" s="77">
        <f>IFERROR(INDEX([1]怪物表!$U:$U,MATCH(G1820,[1]怪物表!$A:$A,0),1)*S1820/U1820,0)*AC1820</f>
        <v>0</v>
      </c>
      <c r="AC1820" s="77">
        <f t="shared" si="209"/>
        <v>30</v>
      </c>
      <c r="AD1820" s="77">
        <f>IFERROR(INDEX([1]怪物表!$J:$J,MATCH(G1820,[1]怪物表!$A:$A,0),1),0)*AE1820</f>
        <v>30</v>
      </c>
      <c r="AE1820" s="77">
        <f t="shared" si="210"/>
        <v>30</v>
      </c>
    </row>
    <row r="1821" spans="1:46" x14ac:dyDescent="0.45">
      <c r="A1821" s="4"/>
      <c r="B1821" s="7">
        <v>401017</v>
      </c>
      <c r="C1821" s="6" t="s">
        <v>157</v>
      </c>
      <c r="D1821" s="4" t="s">
        <v>151</v>
      </c>
      <c r="E1821" s="4">
        <v>50</v>
      </c>
      <c r="F1821" s="4" t="s">
        <v>39</v>
      </c>
      <c r="G1821" s="4">
        <f>SUMIFS([1]怪物表!$A:$A,[1]怪物表!$B:$B,C1821,[1]怪物表!$C:$C,D1821)</f>
        <v>140104</v>
      </c>
      <c r="H1821" s="8" t="str">
        <f>IF(G1821="","",INDEX([1]怪物表!$C:$C,MATCH(G1821,[1]怪物表!$A:$A,0)))</f>
        <v>盾兵1（灰）</v>
      </c>
      <c r="I1821" s="4"/>
      <c r="J1821" s="4" t="str">
        <f>IF(I1821="","",INDEX([1]怪物阵型表!$B:$B,MATCH(I1821,[1]怪物阵型表!$A:$A,0)))</f>
        <v/>
      </c>
      <c r="K1821" s="4"/>
      <c r="L1821" s="4"/>
      <c r="M1821" s="4"/>
      <c r="N1821" s="4"/>
      <c r="O1821" s="4" t="str">
        <f>IF(N1821="","",INDEX([2]物品表!$B:$B,MATCH(N1821,[2]物品表!$A:$A,0)))</f>
        <v/>
      </c>
      <c r="P1821" s="4"/>
      <c r="Q1821" s="7" t="s">
        <v>31</v>
      </c>
      <c r="R1821" s="7" t="s">
        <v>29</v>
      </c>
      <c r="S1821" s="9">
        <f>INDEX('#怪物刷新配置索引'!$E:$E,MATCH(E1821&amp;"-"&amp;F1821,'#怪物刷新配置索引'!$D:$D,0),1)</f>
        <v>5</v>
      </c>
      <c r="T1821" s="4"/>
      <c r="U1821" s="9">
        <f>INDEX('#怪物刷新配置索引'!$F:$F,MATCH(E1821&amp;"-"&amp;F1821,'#怪物刷新配置索引'!$D:$D,0),1)</f>
        <v>3</v>
      </c>
      <c r="V1821" s="4" t="str">
        <f t="shared" si="240"/>
        <v/>
      </c>
      <c r="W1821" s="4"/>
      <c r="X1821" s="4"/>
      <c r="Y1821" s="4"/>
      <c r="Z1821" s="28"/>
      <c r="AA1821" s="77">
        <f>COUNTIF([3]经验升级表!$C:$C,"&lt;="&amp;SUMIFS($AB$4:AB1821,$C$4:C1821,C1821))</f>
        <v>0</v>
      </c>
      <c r="AB1821" s="77">
        <f>IFERROR(INDEX([1]怪物表!$U:$U,MATCH(G1821,[1]怪物表!$A:$A,0),1)*S1821/U1821,0)*AC1821</f>
        <v>0</v>
      </c>
      <c r="AC1821" s="77">
        <f t="shared" si="209"/>
        <v>30</v>
      </c>
      <c r="AD1821" s="77">
        <f>IFERROR(INDEX([1]怪物表!$J:$J,MATCH(G1821,[1]怪物表!$A:$A,0),1),0)*AE1821</f>
        <v>50</v>
      </c>
      <c r="AE1821" s="77">
        <f t="shared" si="210"/>
        <v>50</v>
      </c>
    </row>
    <row r="1822" spans="1:46" s="46" customFormat="1" x14ac:dyDescent="0.45">
      <c r="A1822" s="20"/>
      <c r="B1822" s="21">
        <v>401018</v>
      </c>
      <c r="C1822" s="22" t="s">
        <v>157</v>
      </c>
      <c r="D1822" s="20" t="s">
        <v>144</v>
      </c>
      <c r="E1822" s="21"/>
      <c r="F1822" s="20">
        <v>180</v>
      </c>
      <c r="G1822" s="20">
        <f>IF(I1822="",SUMIFS([1]怪物表!$A:$A,[1]怪物表!$B:$B,C1822,[1]怪物表!$C:$C,D1822),"")</f>
        <v>140109</v>
      </c>
      <c r="H1822" s="23" t="str">
        <f>IF(G1822="","",INDEX([1]怪物表!$C:$C,MATCH(G1822,[1]怪物表!$A:$A,0)))</f>
        <v>大象</v>
      </c>
      <c r="I1822" s="20" t="s">
        <v>54</v>
      </c>
      <c r="J1822" s="20" t="str">
        <f>IF(I1822="","",INDEX([1]怪物阵型表!$B:$B,MATCH(I1822,[1]怪物阵型表!$A:$A,0)))</f>
        <v/>
      </c>
      <c r="K1822" s="20"/>
      <c r="L1822" s="20"/>
      <c r="M1822" s="20"/>
      <c r="N1822" s="20"/>
      <c r="O1822" s="20" t="str">
        <f>IF(N1822="","",INDEX([2]物品表!$B:$B,MATCH(N1822,[2]物品表!$A:$A,0)))</f>
        <v/>
      </c>
      <c r="P1822" s="20"/>
      <c r="Q1822" s="21" t="s">
        <v>120</v>
      </c>
      <c r="R1822" s="21" t="s">
        <v>29</v>
      </c>
      <c r="S1822" s="24">
        <v>1</v>
      </c>
      <c r="T1822" s="20"/>
      <c r="U1822" s="24">
        <v>0</v>
      </c>
      <c r="V1822" s="20" t="str">
        <f>IF(W1822=1,"TID_Survivor_Notice_Occur_2",IF(W1822=2,"TID_Survivor_Notice_Occur_1",""))</f>
        <v/>
      </c>
      <c r="W1822" s="20"/>
      <c r="X1822" s="20"/>
      <c r="Y1822" s="20"/>
      <c r="Z1822" s="79"/>
      <c r="AA1822" s="77">
        <f>COUNTIF([3]经验升级表!$C:$C,"&lt;="&amp;SUMIFS($AB$4:AB1822,$C$4:C1822,C1822))</f>
        <v>0</v>
      </c>
      <c r="AB1822" s="77">
        <f>IFERROR(INDEX([1]怪物表!$U:$U,MATCH(G1822,[1]怪物表!$A:$A,0),1)*S1822/U1822,0)*AC1822</f>
        <v>0</v>
      </c>
      <c r="AC1822" s="77">
        <f t="shared" si="209"/>
        <v>1</v>
      </c>
      <c r="AD1822" s="77">
        <f>IFERROR(INDEX([1]怪物表!$J:$J,MATCH(G1822,[1]怪物表!$A:$A,0),1),0)*AE1822</f>
        <v>0</v>
      </c>
      <c r="AE1822" s="77">
        <f t="shared" si="210"/>
        <v>0</v>
      </c>
      <c r="AF1822" s="45"/>
      <c r="AG1822" s="45"/>
      <c r="AH1822" s="45"/>
      <c r="AI1822" s="45"/>
      <c r="AJ1822" s="45"/>
      <c r="AK1822" s="45"/>
      <c r="AL1822" s="45"/>
      <c r="AM1822" s="45"/>
      <c r="AN1822" s="45"/>
      <c r="AO1822" s="45"/>
      <c r="AP1822" s="45"/>
      <c r="AQ1822" s="45"/>
      <c r="AR1822" s="45"/>
      <c r="AS1822" s="45"/>
      <c r="AT1822" s="45"/>
    </row>
    <row r="1823" spans="1:46" x14ac:dyDescent="0.45">
      <c r="A1823" s="4"/>
      <c r="B1823" s="7">
        <v>401019</v>
      </c>
      <c r="C1823" s="6" t="s">
        <v>157</v>
      </c>
      <c r="D1823" s="4"/>
      <c r="E1823" s="7"/>
      <c r="F1823" s="4">
        <v>180</v>
      </c>
      <c r="G1823" s="4" t="str">
        <f>IF(I1823="",SUMIFS([1]怪物表!$A:$A,[1]怪物表!$B:$B,C1823,[1]怪物表!$C:$C,D1823),"")</f>
        <v/>
      </c>
      <c r="H1823" s="8" t="str">
        <f>IF(G1823="","",INDEX([1]怪物表!$C:$C,MATCH(G1823,[1]怪物表!$A:$A,0)))</f>
        <v/>
      </c>
      <c r="I1823" s="4">
        <v>400101</v>
      </c>
      <c r="J1823" s="4" t="str">
        <f>IF(I1823="","",INDEX([1]怪物阵型表!$B:$B,MATCH(I1823,[1]怪物阵型表!$A:$A,0)))</f>
        <v>冲锋阵型</v>
      </c>
      <c r="K1823" s="4"/>
      <c r="L1823" s="4"/>
      <c r="M1823" s="4"/>
      <c r="N1823" s="4"/>
      <c r="O1823" s="4" t="str">
        <f>IF(N1823="","",INDEX([2]物品表!$B:$B,MATCH(N1823,[2]物品表!$A:$A,0)))</f>
        <v/>
      </c>
      <c r="P1823" s="4"/>
      <c r="Q1823" s="7" t="s">
        <v>309</v>
      </c>
      <c r="R1823" s="7" t="s">
        <v>29</v>
      </c>
      <c r="S1823" s="9">
        <v>1</v>
      </c>
      <c r="T1823" s="4"/>
      <c r="U1823" s="9">
        <v>0</v>
      </c>
      <c r="V1823" s="4" t="str">
        <f t="shared" ref="V1823" si="242">IF(W1823=1,"TID_Survivor_Notice_Occur_2",IF(W1823=2,"TID_Survivor_Notice_Occur_1",""))</f>
        <v/>
      </c>
      <c r="W1823" s="4"/>
      <c r="X1823" s="4"/>
      <c r="Y1823" s="4"/>
      <c r="Z1823" s="28"/>
      <c r="AA1823" s="77">
        <f>COUNTIF([3]经验升级表!$C:$C,"&lt;="&amp;SUMIFS($AB$4:AB1823,$C$4:C1823,C1823))</f>
        <v>0</v>
      </c>
      <c r="AB1823" s="77">
        <f>IFERROR(INDEX([1]怪物表!$U:$U,MATCH(G1823,[1]怪物表!$A:$A,0),1)*S1823/U1823,0)*AC1823</f>
        <v>0</v>
      </c>
      <c r="AC1823" s="77">
        <f t="shared" si="209"/>
        <v>1</v>
      </c>
      <c r="AD1823" s="77">
        <f>IFERROR(INDEX([1]怪物表!$J:$J,MATCH(G1823,[1]怪物表!$A:$A,0),1),0)*AE1823</f>
        <v>0</v>
      </c>
      <c r="AE1823" s="77">
        <f t="shared" si="210"/>
        <v>0</v>
      </c>
    </row>
    <row r="1824" spans="1:46" x14ac:dyDescent="0.45">
      <c r="A1824" s="4"/>
      <c r="B1824" s="7">
        <v>401020</v>
      </c>
      <c r="C1824" s="6" t="s">
        <v>157</v>
      </c>
      <c r="D1824" s="4"/>
      <c r="E1824" s="7"/>
      <c r="F1824" s="4">
        <v>190</v>
      </c>
      <c r="G1824" s="4" t="str">
        <f>IF(I1824="",SUMIFS([1]怪物表!$A:$A,[1]怪物表!$B:$B,C1824,[1]怪物表!$C:$C,D1824),"")</f>
        <v/>
      </c>
      <c r="H1824" s="8" t="str">
        <f>IF(G1824="","",INDEX([1]怪物表!$C:$C,MATCH(G1824,[1]怪物表!$A:$A,0)))</f>
        <v/>
      </c>
      <c r="I1824" s="4">
        <v>400101</v>
      </c>
      <c r="J1824" s="4" t="str">
        <f>IF(I1824="","",INDEX([1]怪物阵型表!$B:$B,MATCH(I1824,[1]怪物阵型表!$A:$A,0)))</f>
        <v>冲锋阵型</v>
      </c>
      <c r="K1824" s="4"/>
      <c r="L1824" s="4"/>
      <c r="M1824" s="4"/>
      <c r="N1824" s="4"/>
      <c r="O1824" s="4" t="str">
        <f>IF(N1824="","",INDEX([2]物品表!$B:$B,MATCH(N1824,[2]物品表!$A:$A,0)))</f>
        <v/>
      </c>
      <c r="P1824" s="4"/>
      <c r="Q1824" s="7" t="s">
        <v>309</v>
      </c>
      <c r="R1824" s="7" t="s">
        <v>29</v>
      </c>
      <c r="S1824" s="9">
        <v>1</v>
      </c>
      <c r="T1824" s="4"/>
      <c r="U1824" s="9">
        <v>0</v>
      </c>
      <c r="V1824" s="4" t="str">
        <f t="shared" ref="V1824" si="243">IF(W1824=1,"TID_Survivor_Notice_Occur_2",IF(W1824=2,"TID_Survivor_Notice_Occur_1",""))</f>
        <v/>
      </c>
      <c r="W1824" s="4"/>
      <c r="X1824" s="4"/>
      <c r="Y1824" s="4"/>
      <c r="Z1824" s="28"/>
      <c r="AA1824" s="77">
        <f>COUNTIF([3]经验升级表!$C:$C,"&lt;="&amp;SUMIFS($AB$4:AB1824,$C$4:C1824,C1824))</f>
        <v>0</v>
      </c>
      <c r="AB1824" s="77">
        <f>IFERROR(INDEX([1]怪物表!$U:$U,MATCH(G1824,[1]怪物表!$A:$A,0),1)*S1824/U1824,0)*AC1824</f>
        <v>0</v>
      </c>
      <c r="AC1824" s="77">
        <f t="shared" si="209"/>
        <v>1</v>
      </c>
      <c r="AD1824" s="77">
        <f>IFERROR(INDEX([1]怪物表!$J:$J,MATCH(G1824,[1]怪物表!$A:$A,0),1),0)*AE1824</f>
        <v>0</v>
      </c>
      <c r="AE1824" s="77">
        <f t="shared" si="210"/>
        <v>0</v>
      </c>
    </row>
    <row r="1825" spans="1:46" x14ac:dyDescent="0.45">
      <c r="A1825" s="4"/>
      <c r="B1825" s="7">
        <v>401021</v>
      </c>
      <c r="C1825" s="6" t="s">
        <v>157</v>
      </c>
      <c r="D1825" s="4" t="s">
        <v>131</v>
      </c>
      <c r="E1825" s="4">
        <v>30</v>
      </c>
      <c r="F1825" s="4" t="s">
        <v>46</v>
      </c>
      <c r="G1825" s="4">
        <f>SUMIFS([1]怪物表!$A:$A,[1]怪物表!$B:$B,C1825,[1]怪物表!$C:$C,D1825)</f>
        <v>140103</v>
      </c>
      <c r="H1825" s="8" t="str">
        <f>IF(G1825="","",INDEX([1]怪物表!$C:$C,MATCH(G1825,[1]怪物表!$A:$A,0)))</f>
        <v>小象</v>
      </c>
      <c r="I1825" s="4"/>
      <c r="J1825" s="4" t="str">
        <f>IF(I1825="","",INDEX([1]怪物阵型表!$B:$B,MATCH(I1825,[1]怪物阵型表!$A:$A,0)))</f>
        <v/>
      </c>
      <c r="K1825" s="4"/>
      <c r="L1825" s="4"/>
      <c r="M1825" s="4"/>
      <c r="N1825" s="4"/>
      <c r="O1825" s="4" t="str">
        <f>IF(N1825="","",INDEX([2]物品表!$B:$B,MATCH(N1825,[2]物品表!$A:$A,0)))</f>
        <v/>
      </c>
      <c r="P1825" s="4"/>
      <c r="Q1825" s="7" t="s">
        <v>31</v>
      </c>
      <c r="R1825" s="7" t="s">
        <v>29</v>
      </c>
      <c r="S1825" s="9">
        <f>INDEX('#怪物刷新配置索引'!$E:$E,MATCH(E1825&amp;"-"&amp;F1825,'#怪物刷新配置索引'!$D:$D,0),1)</f>
        <v>3</v>
      </c>
      <c r="T1825" s="4"/>
      <c r="U1825" s="9">
        <f>INDEX('#怪物刷新配置索引'!$F:$F,MATCH(E1825&amp;"-"&amp;F1825,'#怪物刷新配置索引'!$D:$D,0),1)</f>
        <v>3</v>
      </c>
      <c r="V1825" s="4" t="str">
        <f t="shared" si="240"/>
        <v/>
      </c>
      <c r="W1825" s="4"/>
      <c r="X1825" s="7"/>
      <c r="Y1825" s="4"/>
      <c r="Z1825" s="28"/>
      <c r="AA1825" s="77">
        <f>COUNTIF([3]经验升级表!$C:$C,"&lt;="&amp;SUMIFS($AB$4:AB1825,$C$4:C1825,C1825))</f>
        <v>0</v>
      </c>
      <c r="AB1825" s="77">
        <f>IFERROR(INDEX([1]怪物表!$U:$U,MATCH(G1825,[1]怪物表!$A:$A,0),1)*S1825/U1825,0)*AC1825</f>
        <v>0</v>
      </c>
      <c r="AC1825" s="77">
        <f t="shared" si="209"/>
        <v>30</v>
      </c>
      <c r="AD1825" s="77">
        <f>IFERROR(INDEX([1]怪物表!$J:$J,MATCH(G1825,[1]怪物表!$A:$A,0),1),0)*AE1825</f>
        <v>30</v>
      </c>
      <c r="AE1825" s="77">
        <f t="shared" si="210"/>
        <v>30</v>
      </c>
    </row>
    <row r="1826" spans="1:46" x14ac:dyDescent="0.45">
      <c r="A1826" s="4"/>
      <c r="B1826" s="7">
        <v>401022</v>
      </c>
      <c r="C1826" s="6" t="s">
        <v>157</v>
      </c>
      <c r="D1826" s="4" t="s">
        <v>131</v>
      </c>
      <c r="E1826" s="4">
        <v>30</v>
      </c>
      <c r="F1826" s="4" t="s">
        <v>46</v>
      </c>
      <c r="G1826" s="4">
        <f>SUMIFS([1]怪物表!$A:$A,[1]怪物表!$B:$B,C1826,[1]怪物表!$C:$C,D1826)</f>
        <v>140103</v>
      </c>
      <c r="H1826" s="8" t="str">
        <f>IF(G1826="","",INDEX([1]怪物表!$C:$C,MATCH(G1826,[1]怪物表!$A:$A,0)))</f>
        <v>小象</v>
      </c>
      <c r="I1826" s="4"/>
      <c r="J1826" s="4" t="str">
        <f>IF(I1826="","",INDEX([1]怪物阵型表!$B:$B,MATCH(I1826,[1]怪物阵型表!$A:$A,0)))</f>
        <v/>
      </c>
      <c r="K1826" s="4"/>
      <c r="L1826" s="4"/>
      <c r="M1826" s="4"/>
      <c r="N1826" s="4"/>
      <c r="O1826" s="4" t="str">
        <f>IF(N1826="","",INDEX([2]物品表!$B:$B,MATCH(N1826,[2]物品表!$A:$A,0)))</f>
        <v/>
      </c>
      <c r="P1826" s="4"/>
      <c r="Q1826" s="7" t="s">
        <v>31</v>
      </c>
      <c r="R1826" s="7" t="s">
        <v>29</v>
      </c>
      <c r="S1826" s="9">
        <f>INDEX('#怪物刷新配置索引'!$E:$E,MATCH(E1826&amp;"-"&amp;F1826,'#怪物刷新配置索引'!$D:$D,0),1)</f>
        <v>3</v>
      </c>
      <c r="T1826" s="4"/>
      <c r="U1826" s="9">
        <f>INDEX('#怪物刷新配置索引'!$F:$F,MATCH(E1826&amp;"-"&amp;F1826,'#怪物刷新配置索引'!$D:$D,0),1)</f>
        <v>3</v>
      </c>
      <c r="V1826" s="7" t="str">
        <f t="shared" si="240"/>
        <v/>
      </c>
      <c r="W1826" s="4"/>
      <c r="X1826" s="4"/>
      <c r="Y1826" s="4"/>
      <c r="Z1826" s="28"/>
      <c r="AA1826" s="77">
        <f>COUNTIF([3]经验升级表!$C:$C,"&lt;="&amp;SUMIFS($AB$4:AB1826,$C$4:C1826,C1826))</f>
        <v>0</v>
      </c>
      <c r="AB1826" s="77">
        <f>IFERROR(INDEX([1]怪物表!$U:$U,MATCH(G1826,[1]怪物表!$A:$A,0),1)*S1826/U1826,0)*AC1826</f>
        <v>0</v>
      </c>
      <c r="AC1826" s="77">
        <f t="shared" si="209"/>
        <v>30</v>
      </c>
      <c r="AD1826" s="77">
        <f>IFERROR(INDEX([1]怪物表!$J:$J,MATCH(G1826,[1]怪物表!$A:$A,0),1),0)*AE1826</f>
        <v>30</v>
      </c>
      <c r="AE1826" s="77">
        <f t="shared" si="210"/>
        <v>30</v>
      </c>
    </row>
    <row r="1827" spans="1:46" x14ac:dyDescent="0.45">
      <c r="A1827" s="4"/>
      <c r="B1827" s="7">
        <v>401023</v>
      </c>
      <c r="C1827" s="6" t="s">
        <v>157</v>
      </c>
      <c r="D1827" s="4" t="s">
        <v>131</v>
      </c>
      <c r="E1827" s="4">
        <v>60</v>
      </c>
      <c r="F1827" s="4" t="s">
        <v>46</v>
      </c>
      <c r="G1827" s="4">
        <f>SUMIFS([1]怪物表!$A:$A,[1]怪物表!$B:$B,C1827,[1]怪物表!$C:$C,D1827)</f>
        <v>140103</v>
      </c>
      <c r="H1827" s="8" t="str">
        <f>IF(G1827="","",INDEX([1]怪物表!$C:$C,MATCH(G1827,[1]怪物表!$A:$A,0)))</f>
        <v>小象</v>
      </c>
      <c r="I1827" s="4"/>
      <c r="J1827" s="4" t="str">
        <f>IF(I1827="","",INDEX([1]怪物阵型表!$B:$B,MATCH(I1827,[1]怪物阵型表!$A:$A,0)))</f>
        <v/>
      </c>
      <c r="K1827" s="4"/>
      <c r="L1827" s="4"/>
      <c r="M1827" s="4"/>
      <c r="N1827" s="4"/>
      <c r="O1827" s="4" t="str">
        <f>IF(N1827="","",INDEX([2]物品表!$B:$B,MATCH(N1827,[2]物品表!$A:$A,0)))</f>
        <v/>
      </c>
      <c r="P1827" s="4"/>
      <c r="Q1827" s="7" t="s">
        <v>31</v>
      </c>
      <c r="R1827" s="7" t="s">
        <v>29</v>
      </c>
      <c r="S1827" s="9">
        <f>INDEX('#怪物刷新配置索引'!$E:$E,MATCH(E1827&amp;"-"&amp;F1827,'#怪物刷新配置索引'!$D:$D,0),1)</f>
        <v>2</v>
      </c>
      <c r="T1827" s="4"/>
      <c r="U1827" s="9">
        <f>INDEX('#怪物刷新配置索引'!$F:$F,MATCH(E1827&amp;"-"&amp;F1827,'#怪物刷新配置索引'!$D:$D,0),1)</f>
        <v>1</v>
      </c>
      <c r="V1827" s="4" t="str">
        <f t="shared" si="240"/>
        <v/>
      </c>
      <c r="W1827" s="4"/>
      <c r="X1827" s="7"/>
      <c r="Y1827" s="7"/>
      <c r="Z1827" s="28"/>
      <c r="AA1827" s="77">
        <f>COUNTIF([3]经验升级表!$C:$C,"&lt;="&amp;SUMIFS($AB$4:AB1827,$C$4:C1827,C1827))</f>
        <v>0</v>
      </c>
      <c r="AB1827" s="77">
        <f>IFERROR(INDEX([1]怪物表!$U:$U,MATCH(G1827,[1]怪物表!$A:$A,0),1)*S1827/U1827,0)*AC1827</f>
        <v>0</v>
      </c>
      <c r="AC1827" s="77">
        <f t="shared" si="209"/>
        <v>30</v>
      </c>
      <c r="AD1827" s="77">
        <f>IFERROR(INDEX([1]怪物表!$J:$J,MATCH(G1827,[1]怪物表!$A:$A,0),1),0)*AE1827</f>
        <v>60</v>
      </c>
      <c r="AE1827" s="77">
        <f t="shared" si="210"/>
        <v>60</v>
      </c>
    </row>
    <row r="1828" spans="1:46" x14ac:dyDescent="0.45">
      <c r="A1828" s="4"/>
      <c r="B1828" s="7">
        <v>401024</v>
      </c>
      <c r="C1828" s="6" t="s">
        <v>157</v>
      </c>
      <c r="D1828" s="4" t="s">
        <v>131</v>
      </c>
      <c r="E1828" s="4">
        <v>120</v>
      </c>
      <c r="F1828" s="4" t="s">
        <v>46</v>
      </c>
      <c r="G1828" s="4">
        <f>SUMIFS([1]怪物表!$A:$A,[1]怪物表!$B:$B,C1828,[1]怪物表!$C:$C,D1828)</f>
        <v>140103</v>
      </c>
      <c r="H1828" s="8" t="str">
        <f>IF(G1828="","",INDEX([1]怪物表!$C:$C,MATCH(G1828,[1]怪物表!$A:$A,0)))</f>
        <v>小象</v>
      </c>
      <c r="I1828" s="4"/>
      <c r="J1828" s="4" t="str">
        <f>IF(I1828="","",INDEX([1]怪物阵型表!$B:$B,MATCH(I1828,[1]怪物阵型表!$A:$A,0)))</f>
        <v/>
      </c>
      <c r="K1828" s="4"/>
      <c r="L1828" s="4"/>
      <c r="M1828" s="4"/>
      <c r="N1828" s="4"/>
      <c r="O1828" s="4" t="str">
        <f>IF(N1828="","",INDEX([2]物品表!$B:$B,MATCH(N1828,[2]物品表!$A:$A,0)))</f>
        <v/>
      </c>
      <c r="P1828" s="4"/>
      <c r="Q1828" s="7" t="s">
        <v>31</v>
      </c>
      <c r="R1828" s="7" t="s">
        <v>29</v>
      </c>
      <c r="S1828" s="9">
        <f>INDEX('#怪物刷新配置索引'!$E:$E,MATCH(E1828&amp;"-"&amp;F1828,'#怪物刷新配置索引'!$D:$D,0),1)</f>
        <v>4</v>
      </c>
      <c r="T1828" s="4"/>
      <c r="U1828" s="9">
        <f>INDEX('#怪物刷新配置索引'!$F:$F,MATCH(E1828&amp;"-"&amp;F1828,'#怪物刷新配置索引'!$D:$D,0),1)</f>
        <v>1</v>
      </c>
      <c r="V1828" s="4" t="str">
        <f t="shared" si="240"/>
        <v/>
      </c>
      <c r="W1828" s="4"/>
      <c r="X1828" s="7"/>
      <c r="Y1828" s="7"/>
      <c r="Z1828" s="28"/>
      <c r="AA1828" s="77">
        <f>COUNTIF([3]经验升级表!$C:$C,"&lt;="&amp;SUMIFS($AB$4:AB1828,$C$4:C1828,C1828))</f>
        <v>0</v>
      </c>
      <c r="AB1828" s="77">
        <f>IFERROR(INDEX([1]怪物表!$U:$U,MATCH(G1828,[1]怪物表!$A:$A,0),1)*S1828/U1828,0)*AC1828</f>
        <v>0</v>
      </c>
      <c r="AC1828" s="77">
        <f t="shared" si="209"/>
        <v>30</v>
      </c>
      <c r="AD1828" s="77">
        <f>IFERROR(INDEX([1]怪物表!$J:$J,MATCH(G1828,[1]怪物表!$A:$A,0),1),0)*AE1828</f>
        <v>120</v>
      </c>
      <c r="AE1828" s="77">
        <f t="shared" si="210"/>
        <v>120</v>
      </c>
    </row>
    <row r="1829" spans="1:46" x14ac:dyDescent="0.45">
      <c r="A1829" s="4"/>
      <c r="B1829" s="7">
        <v>401025</v>
      </c>
      <c r="C1829" s="6" t="s">
        <v>157</v>
      </c>
      <c r="D1829" s="25" t="s">
        <v>174</v>
      </c>
      <c r="E1829" s="7">
        <v>10</v>
      </c>
      <c r="F1829" s="4" t="s">
        <v>46</v>
      </c>
      <c r="G1829" s="4">
        <f>SUMIFS([1]怪物表!$A:$A,[1]怪物表!$B:$B,C1829,[1]怪物表!$C:$C,D1829)</f>
        <v>140107</v>
      </c>
      <c r="H1829" s="8" t="str">
        <f>IF(G1829="","",INDEX([1]怪物表!$C:$C,MATCH(G1829,[1]怪物表!$A:$A,0)))</f>
        <v>酒桶</v>
      </c>
      <c r="I1829" s="4"/>
      <c r="J1829" s="4" t="str">
        <f>IF(I1829="","",INDEX([1]怪物阵型表!$B:$B,MATCH(I1829,[1]怪物阵型表!$A:$A,0)))</f>
        <v/>
      </c>
      <c r="K1829" s="4"/>
      <c r="L1829" s="4"/>
      <c r="M1829" s="4"/>
      <c r="N1829" s="4"/>
      <c r="O1829" s="4" t="str">
        <f>IF(N1829="","",INDEX([2]物品表!$B:$B,MATCH(N1829,[2]物品表!$A:$A,0)))</f>
        <v/>
      </c>
      <c r="P1829" s="4"/>
      <c r="Q1829" s="7" t="s">
        <v>31</v>
      </c>
      <c r="R1829" s="7" t="s">
        <v>29</v>
      </c>
      <c r="S1829" s="9">
        <f>INDEX('#怪物刷新配置索引'!$E:$E,MATCH(E1829&amp;"-"&amp;F1829,'#怪物刷新配置索引'!$D:$D,0),1)</f>
        <v>2</v>
      </c>
      <c r="T1829" s="4"/>
      <c r="U1829" s="9">
        <f>INDEX('#怪物刷新配置索引'!$F:$F,MATCH(E1829&amp;"-"&amp;F1829,'#怪物刷新配置索引'!$D:$D,0),1)</f>
        <v>6</v>
      </c>
      <c r="V1829" s="4" t="str">
        <f t="shared" si="240"/>
        <v/>
      </c>
      <c r="W1829" s="4"/>
      <c r="X1829" s="4"/>
      <c r="Y1829" s="4"/>
      <c r="Z1829" s="28"/>
      <c r="AA1829" s="77">
        <f>COUNTIF([3]经验升级表!$C:$C,"&lt;="&amp;SUMIFS($AB$4:AB1829,$C$4:C1829,C1829))</f>
        <v>0</v>
      </c>
      <c r="AB1829" s="77">
        <f>IFERROR(INDEX([1]怪物表!$U:$U,MATCH(G1829,[1]怪物表!$A:$A,0),1)*S1829/U1829,0)*AC1829</f>
        <v>0</v>
      </c>
      <c r="AC1829" s="77">
        <f t="shared" si="209"/>
        <v>30</v>
      </c>
      <c r="AD1829" s="77">
        <f>IFERROR(INDEX([1]怪物表!$J:$J,MATCH(G1829,[1]怪物表!$A:$A,0),1),0)*AE1829</f>
        <v>10</v>
      </c>
      <c r="AE1829" s="77">
        <f t="shared" si="210"/>
        <v>10</v>
      </c>
    </row>
    <row r="1830" spans="1:46" x14ac:dyDescent="0.45">
      <c r="A1830" s="4"/>
      <c r="B1830" s="7">
        <v>401026</v>
      </c>
      <c r="C1830" s="6" t="s">
        <v>157</v>
      </c>
      <c r="D1830" s="4" t="s">
        <v>151</v>
      </c>
      <c r="E1830" s="7">
        <v>30</v>
      </c>
      <c r="F1830" s="4" t="s">
        <v>64</v>
      </c>
      <c r="G1830" s="4">
        <f>SUMIFS([1]怪物表!$A:$A,[1]怪物表!$B:$B,C1830,[1]怪物表!$C:$C,D1830)</f>
        <v>140104</v>
      </c>
      <c r="H1830" s="8" t="str">
        <f>IF(G1830="","",INDEX([1]怪物表!$C:$C,MATCH(G1830,[1]怪物表!$A:$A,0)))</f>
        <v>盾兵1（灰）</v>
      </c>
      <c r="I1830" s="4"/>
      <c r="J1830" s="4" t="str">
        <f>IF(I1830="","",INDEX([1]怪物阵型表!$B:$B,MATCH(I1830,[1]怪物阵型表!$A:$A,0)))</f>
        <v/>
      </c>
      <c r="K1830" s="4"/>
      <c r="L1830" s="4"/>
      <c r="M1830" s="4"/>
      <c r="N1830" s="4"/>
      <c r="O1830" s="4" t="str">
        <f>IF(N1830="","",INDEX([2]物品表!$B:$B,MATCH(N1830,[2]物品表!$A:$A,0)))</f>
        <v/>
      </c>
      <c r="P1830" s="4"/>
      <c r="Q1830" s="7" t="s">
        <v>31</v>
      </c>
      <c r="R1830" s="7" t="s">
        <v>29</v>
      </c>
      <c r="S1830" s="9">
        <f>INDEX('#怪物刷新配置索引'!$E:$E,MATCH(E1830&amp;"-"&amp;F1830,'#怪物刷新配置索引'!$D:$D,0),1)</f>
        <v>3</v>
      </c>
      <c r="T1830" s="4"/>
      <c r="U1830" s="9">
        <f>INDEX('#怪物刷新配置索引'!$F:$F,MATCH(E1830&amp;"-"&amp;F1830,'#怪物刷新配置索引'!$D:$D,0),1)</f>
        <v>3</v>
      </c>
      <c r="V1830" s="7" t="str">
        <f t="shared" si="240"/>
        <v/>
      </c>
      <c r="W1830" s="4"/>
      <c r="X1830" s="4"/>
      <c r="Y1830" s="4"/>
      <c r="Z1830" s="28"/>
      <c r="AA1830" s="77">
        <f>COUNTIF([3]经验升级表!$C:$C,"&lt;="&amp;SUMIFS($AB$4:AB1830,$C$4:C1830,C1830))</f>
        <v>0</v>
      </c>
      <c r="AB1830" s="77">
        <f>IFERROR(INDEX([1]怪物表!$U:$U,MATCH(G1830,[1]怪物表!$A:$A,0),1)*S1830/U1830,0)*AC1830</f>
        <v>0</v>
      </c>
      <c r="AC1830" s="77">
        <f t="shared" si="209"/>
        <v>30</v>
      </c>
      <c r="AD1830" s="77">
        <f>IFERROR(INDEX([1]怪物表!$J:$J,MATCH(G1830,[1]怪物表!$A:$A,0),1),0)*AE1830</f>
        <v>30</v>
      </c>
      <c r="AE1830" s="77">
        <f t="shared" si="210"/>
        <v>30</v>
      </c>
    </row>
    <row r="1831" spans="1:46" x14ac:dyDescent="0.45">
      <c r="A1831" s="4"/>
      <c r="B1831" s="7">
        <v>401027</v>
      </c>
      <c r="C1831" s="6" t="s">
        <v>157</v>
      </c>
      <c r="D1831" s="4" t="s">
        <v>151</v>
      </c>
      <c r="E1831" s="7">
        <v>30</v>
      </c>
      <c r="F1831" s="4" t="s">
        <v>64</v>
      </c>
      <c r="G1831" s="4">
        <f>SUMIFS([1]怪物表!$A:$A,[1]怪物表!$B:$B,C1831,[1]怪物表!$C:$C,D1831)</f>
        <v>140104</v>
      </c>
      <c r="H1831" s="8" t="str">
        <f>IF(G1831="","",INDEX([1]怪物表!$C:$C,MATCH(G1831,[1]怪物表!$A:$A,0)))</f>
        <v>盾兵1（灰）</v>
      </c>
      <c r="I1831" s="4"/>
      <c r="J1831" s="4" t="str">
        <f>IF(I1831="","",INDEX([1]怪物阵型表!$B:$B,MATCH(I1831,[1]怪物阵型表!$A:$A,0)))</f>
        <v/>
      </c>
      <c r="K1831" s="4"/>
      <c r="L1831" s="4"/>
      <c r="M1831" s="4"/>
      <c r="N1831" s="4"/>
      <c r="O1831" s="4" t="str">
        <f>IF(N1831="","",INDEX([2]物品表!$B:$B,MATCH(N1831,[2]物品表!$A:$A,0)))</f>
        <v/>
      </c>
      <c r="P1831" s="4"/>
      <c r="Q1831" s="7" t="s">
        <v>31</v>
      </c>
      <c r="R1831" s="7" t="s">
        <v>29</v>
      </c>
      <c r="S1831" s="9">
        <f>INDEX('#怪物刷新配置索引'!$E:$E,MATCH(E1831&amp;"-"&amp;F1831,'#怪物刷新配置索引'!$D:$D,0),1)</f>
        <v>3</v>
      </c>
      <c r="T1831" s="4"/>
      <c r="U1831" s="9">
        <f>INDEX('#怪物刷新配置索引'!$F:$F,MATCH(E1831&amp;"-"&amp;F1831,'#怪物刷新配置索引'!$D:$D,0),1)</f>
        <v>3</v>
      </c>
      <c r="V1831" s="4" t="str">
        <f t="shared" si="240"/>
        <v/>
      </c>
      <c r="W1831" s="4"/>
      <c r="X1831" s="4"/>
      <c r="Y1831" s="4"/>
      <c r="Z1831" s="28"/>
      <c r="AA1831" s="77">
        <f>COUNTIF([3]经验升级表!$C:$C,"&lt;="&amp;SUMIFS($AB$4:AB1831,$C$4:C1831,C1831))</f>
        <v>0</v>
      </c>
      <c r="AB1831" s="77">
        <f>IFERROR(INDEX([1]怪物表!$U:$U,MATCH(G1831,[1]怪物表!$A:$A,0),1)*S1831/U1831,0)*AC1831</f>
        <v>0</v>
      </c>
      <c r="AC1831" s="77">
        <f t="shared" si="209"/>
        <v>30</v>
      </c>
      <c r="AD1831" s="77">
        <f>IFERROR(INDEX([1]怪物表!$J:$J,MATCH(G1831,[1]怪物表!$A:$A,0),1),0)*AE1831</f>
        <v>30</v>
      </c>
      <c r="AE1831" s="77">
        <f t="shared" si="210"/>
        <v>30</v>
      </c>
    </row>
    <row r="1832" spans="1:46" x14ac:dyDescent="0.45">
      <c r="A1832" s="4"/>
      <c r="B1832" s="7">
        <v>401028</v>
      </c>
      <c r="C1832" s="6" t="s">
        <v>157</v>
      </c>
      <c r="D1832" s="4" t="s">
        <v>133</v>
      </c>
      <c r="E1832" s="7">
        <v>60</v>
      </c>
      <c r="F1832" s="4" t="s">
        <v>55</v>
      </c>
      <c r="G1832" s="4">
        <f>SUMIFS([1]怪物表!$A:$A,[1]怪物表!$B:$B,C1832,[1]怪物表!$C:$C,D1832)</f>
        <v>140106</v>
      </c>
      <c r="H1832" s="8" t="str">
        <f>IF(G1832="","",INDEX([1]怪物表!$C:$C,MATCH(G1832,[1]怪物表!$A:$A,0)))</f>
        <v>密林窃贼</v>
      </c>
      <c r="I1832" s="4"/>
      <c r="J1832" s="4" t="str">
        <f>IF(I1832="","",INDEX([1]怪物阵型表!$B:$B,MATCH(I1832,[1]怪物阵型表!$A:$A,0)))</f>
        <v/>
      </c>
      <c r="K1832" s="4"/>
      <c r="L1832" s="4"/>
      <c r="M1832" s="4"/>
      <c r="N1832" s="4"/>
      <c r="O1832" s="4" t="str">
        <f>IF(N1832="","",INDEX([2]物品表!$B:$B,MATCH(N1832,[2]物品表!$A:$A,0)))</f>
        <v/>
      </c>
      <c r="P1832" s="4"/>
      <c r="Q1832" s="7" t="s">
        <v>31</v>
      </c>
      <c r="R1832" s="7" t="s">
        <v>29</v>
      </c>
      <c r="S1832" s="9">
        <f>INDEX('#怪物刷新配置索引'!$E:$E,MATCH(E1832&amp;"-"&amp;F1832,'#怪物刷新配置索引'!$D:$D,0),1)</f>
        <v>2</v>
      </c>
      <c r="T1832" s="4"/>
      <c r="U1832" s="9">
        <f>INDEX('#怪物刷新配置索引'!$F:$F,MATCH(E1832&amp;"-"&amp;F1832,'#怪物刷新配置索引'!$D:$D,0),1)</f>
        <v>1</v>
      </c>
      <c r="V1832" s="4" t="str">
        <f t="shared" si="240"/>
        <v/>
      </c>
      <c r="W1832" s="4"/>
      <c r="X1832" s="4"/>
      <c r="Y1832" s="7"/>
      <c r="Z1832" s="28"/>
      <c r="AA1832" s="77">
        <f>COUNTIF([3]经验升级表!$C:$C,"&lt;="&amp;SUMIFS($AB$4:AB1832,$C$4:C1832,C1832))</f>
        <v>0</v>
      </c>
      <c r="AB1832" s="77">
        <f>IFERROR(INDEX([1]怪物表!$U:$U,MATCH(G1832,[1]怪物表!$A:$A,0),1)*S1832/U1832,0)*AC1832</f>
        <v>0</v>
      </c>
      <c r="AC1832" s="77">
        <f t="shared" si="209"/>
        <v>30</v>
      </c>
      <c r="AD1832" s="77">
        <f>IFERROR(INDEX([1]怪物表!$J:$J,MATCH(G1832,[1]怪物表!$A:$A,0),1),0)*AE1832</f>
        <v>60</v>
      </c>
      <c r="AE1832" s="77">
        <f t="shared" si="210"/>
        <v>60</v>
      </c>
    </row>
    <row r="1833" spans="1:46" x14ac:dyDescent="0.45">
      <c r="A1833" s="4"/>
      <c r="B1833" s="7">
        <v>401029</v>
      </c>
      <c r="C1833" s="6" t="s">
        <v>157</v>
      </c>
      <c r="D1833" s="4" t="s">
        <v>133</v>
      </c>
      <c r="E1833" s="7">
        <v>150</v>
      </c>
      <c r="F1833" s="4" t="s">
        <v>55</v>
      </c>
      <c r="G1833" s="4">
        <f>SUMIFS([1]怪物表!$A:$A,[1]怪物表!$B:$B,C1833,[1]怪物表!$C:$C,D1833)</f>
        <v>140106</v>
      </c>
      <c r="H1833" s="8" t="str">
        <f>IF(G1833="","",INDEX([1]怪物表!$C:$C,MATCH(G1833,[1]怪物表!$A:$A,0)))</f>
        <v>密林窃贼</v>
      </c>
      <c r="I1833" s="4"/>
      <c r="J1833" s="4" t="str">
        <f>IF(I1833="","",INDEX([1]怪物阵型表!$B:$B,MATCH(I1833,[1]怪物阵型表!$A:$A,0)))</f>
        <v/>
      </c>
      <c r="K1833" s="4"/>
      <c r="L1833" s="4"/>
      <c r="M1833" s="4"/>
      <c r="N1833" s="4"/>
      <c r="O1833" s="4" t="str">
        <f>IF(N1833="","",INDEX([2]物品表!$B:$B,MATCH(N1833,[2]物品表!$A:$A,0)))</f>
        <v/>
      </c>
      <c r="P1833" s="4"/>
      <c r="Q1833" s="7" t="s">
        <v>31</v>
      </c>
      <c r="R1833" s="7" t="s">
        <v>29</v>
      </c>
      <c r="S1833" s="9">
        <f>INDEX('#怪物刷新配置索引'!$E:$E,MATCH(E1833&amp;"-"&amp;F1833,'#怪物刷新配置索引'!$D:$D,0),1)</f>
        <v>5</v>
      </c>
      <c r="T1833" s="4"/>
      <c r="U1833" s="9">
        <f>INDEX('#怪物刷新配置索引'!$F:$F,MATCH(E1833&amp;"-"&amp;F1833,'#怪物刷新配置索引'!$D:$D,0),1)</f>
        <v>1</v>
      </c>
      <c r="V1833" s="4" t="str">
        <f t="shared" si="240"/>
        <v/>
      </c>
      <c r="W1833" s="4"/>
      <c r="X1833" s="4"/>
      <c r="Y1833" s="7"/>
      <c r="Z1833" s="28"/>
      <c r="AA1833" s="77">
        <f>COUNTIF([3]经验升级表!$C:$C,"&lt;="&amp;SUMIFS($AB$4:AB1833,$C$4:C1833,C1833))</f>
        <v>0</v>
      </c>
      <c r="AB1833" s="77">
        <f>IFERROR(INDEX([1]怪物表!$U:$U,MATCH(G1833,[1]怪物表!$A:$A,0),1)*S1833/U1833,0)*AC1833</f>
        <v>0</v>
      </c>
      <c r="AC1833" s="77">
        <f t="shared" si="209"/>
        <v>30</v>
      </c>
      <c r="AD1833" s="77">
        <f>IFERROR(INDEX([1]怪物表!$J:$J,MATCH(G1833,[1]怪物表!$A:$A,0),1),0)*AE1833</f>
        <v>150</v>
      </c>
      <c r="AE1833" s="77">
        <f t="shared" si="210"/>
        <v>150</v>
      </c>
    </row>
    <row r="1834" spans="1:46" x14ac:dyDescent="0.45">
      <c r="A1834" s="4"/>
      <c r="B1834" s="7">
        <v>401030</v>
      </c>
      <c r="C1834" s="6" t="s">
        <v>157</v>
      </c>
      <c r="D1834" s="25" t="s">
        <v>174</v>
      </c>
      <c r="E1834" s="7">
        <v>20</v>
      </c>
      <c r="F1834" s="4" t="s">
        <v>55</v>
      </c>
      <c r="G1834" s="4">
        <f>SUMIFS([1]怪物表!$A:$A,[1]怪物表!$B:$B,C1834,[1]怪物表!$C:$C,D1834)</f>
        <v>140107</v>
      </c>
      <c r="H1834" s="8" t="str">
        <f>IF(G1834="","",INDEX([1]怪物表!$C:$C,MATCH(G1834,[1]怪物表!$A:$A,0)))</f>
        <v>酒桶</v>
      </c>
      <c r="I1834" s="4"/>
      <c r="J1834" s="4" t="str">
        <f>IF(I1834="","",INDEX([1]怪物阵型表!$B:$B,MATCH(I1834,[1]怪物阵型表!$A:$A,0)))</f>
        <v/>
      </c>
      <c r="K1834" s="4"/>
      <c r="L1834" s="4"/>
      <c r="M1834" s="4"/>
      <c r="N1834" s="4"/>
      <c r="O1834" s="4" t="str">
        <f>IF(N1834="","",INDEX([2]物品表!$B:$B,MATCH(N1834,[2]物品表!$A:$A,0)))</f>
        <v/>
      </c>
      <c r="P1834" s="4"/>
      <c r="Q1834" s="7" t="s">
        <v>31</v>
      </c>
      <c r="R1834" s="7" t="s">
        <v>29</v>
      </c>
      <c r="S1834" s="9">
        <f>INDEX('#怪物刷新配置索引'!$E:$E,MATCH(E1834&amp;"-"&amp;F1834,'#怪物刷新配置索引'!$D:$D,0),1)</f>
        <v>2</v>
      </c>
      <c r="T1834" s="4"/>
      <c r="U1834" s="9">
        <f>INDEX('#怪物刷新配置索引'!$F:$F,MATCH(E1834&amp;"-"&amp;F1834,'#怪物刷新配置索引'!$D:$D,0),1)</f>
        <v>3</v>
      </c>
      <c r="V1834" s="4" t="str">
        <f t="shared" si="240"/>
        <v/>
      </c>
      <c r="W1834" s="4"/>
      <c r="X1834" s="7"/>
      <c r="Y1834" s="7"/>
      <c r="Z1834" s="28"/>
      <c r="AA1834" s="77">
        <f>COUNTIF([3]经验升级表!$C:$C,"&lt;="&amp;SUMIFS($AB$4:AB1834,$C$4:C1834,C1834))</f>
        <v>0</v>
      </c>
      <c r="AB1834" s="77">
        <f>IFERROR(INDEX([1]怪物表!$U:$U,MATCH(G1834,[1]怪物表!$A:$A,0),1)*S1834/U1834,0)*AC1834</f>
        <v>0</v>
      </c>
      <c r="AC1834" s="77">
        <f t="shared" si="209"/>
        <v>30</v>
      </c>
      <c r="AD1834" s="77">
        <f>IFERROR(INDEX([1]怪物表!$J:$J,MATCH(G1834,[1]怪物表!$A:$A,0),1),0)*AE1834</f>
        <v>20</v>
      </c>
      <c r="AE1834" s="77">
        <f t="shared" si="210"/>
        <v>20</v>
      </c>
    </row>
    <row r="1835" spans="1:46" s="46" customFormat="1" x14ac:dyDescent="0.45">
      <c r="A1835" s="20"/>
      <c r="B1835" s="21">
        <v>401031</v>
      </c>
      <c r="C1835" s="22" t="s">
        <v>157</v>
      </c>
      <c r="D1835" s="20" t="s">
        <v>144</v>
      </c>
      <c r="E1835" s="21"/>
      <c r="F1835" s="20">
        <v>270</v>
      </c>
      <c r="G1835" s="20">
        <f>IF(I1835="",SUMIFS([1]怪物表!$A:$A,[1]怪物表!$B:$B,C1835,[1]怪物表!$C:$C,D1835),"")</f>
        <v>140109</v>
      </c>
      <c r="H1835" s="23" t="str">
        <f>IF(G1835="","",INDEX([1]怪物表!$C:$C,MATCH(G1835,[1]怪物表!$A:$A,0)))</f>
        <v>大象</v>
      </c>
      <c r="I1835" s="20" t="s">
        <v>54</v>
      </c>
      <c r="J1835" s="20" t="str">
        <f>IF(I1835="","",INDEX([1]怪物阵型表!$B:$B,MATCH(I1835,[1]怪物阵型表!$A:$A,0)))</f>
        <v/>
      </c>
      <c r="K1835" s="20"/>
      <c r="L1835" s="20"/>
      <c r="M1835" s="20"/>
      <c r="N1835" s="20"/>
      <c r="O1835" s="20" t="str">
        <f>IF(N1835="","",INDEX([2]物品表!$B:$B,MATCH(N1835,[2]物品表!$A:$A,0)))</f>
        <v/>
      </c>
      <c r="P1835" s="20"/>
      <c r="Q1835" s="21" t="s">
        <v>120</v>
      </c>
      <c r="R1835" s="21" t="s">
        <v>29</v>
      </c>
      <c r="S1835" s="24">
        <v>1</v>
      </c>
      <c r="T1835" s="20"/>
      <c r="U1835" s="24">
        <v>0</v>
      </c>
      <c r="V1835" s="20" t="str">
        <f>IF(W1835=1,"TID_Survivor_Notice_Occur_2",IF(W1835=2,"TID_Survivor_Notice_Occur_1",""))</f>
        <v/>
      </c>
      <c r="W1835" s="20"/>
      <c r="X1835" s="20"/>
      <c r="Y1835" s="20"/>
      <c r="Z1835" s="79"/>
      <c r="AA1835" s="77">
        <f>COUNTIF([3]经验升级表!$C:$C,"&lt;="&amp;SUMIFS($AB$4:AB1835,$C$4:C1835,C1835))</f>
        <v>0</v>
      </c>
      <c r="AB1835" s="77">
        <f>IFERROR(INDEX([1]怪物表!$U:$U,MATCH(G1835,[1]怪物表!$A:$A,0),1)*S1835/U1835,0)*AC1835</f>
        <v>0</v>
      </c>
      <c r="AC1835" s="77">
        <f t="shared" si="209"/>
        <v>1</v>
      </c>
      <c r="AD1835" s="77">
        <f>IFERROR(INDEX([1]怪物表!$J:$J,MATCH(G1835,[1]怪物表!$A:$A,0),1),0)*AE1835</f>
        <v>0</v>
      </c>
      <c r="AE1835" s="77">
        <f t="shared" si="210"/>
        <v>0</v>
      </c>
      <c r="AF1835" s="45"/>
      <c r="AG1835" s="45"/>
      <c r="AH1835" s="45"/>
      <c r="AI1835" s="45"/>
      <c r="AJ1835" s="45"/>
      <c r="AK1835" s="45"/>
      <c r="AL1835" s="45"/>
      <c r="AM1835" s="45"/>
      <c r="AN1835" s="45"/>
      <c r="AO1835" s="45"/>
      <c r="AP1835" s="45"/>
      <c r="AQ1835" s="45"/>
      <c r="AR1835" s="45"/>
      <c r="AS1835" s="45"/>
      <c r="AT1835" s="45"/>
    </row>
    <row r="1836" spans="1:46" x14ac:dyDescent="0.45">
      <c r="A1836" s="4"/>
      <c r="B1836" s="7">
        <v>401032</v>
      </c>
      <c r="C1836" s="6" t="s">
        <v>157</v>
      </c>
      <c r="D1836" s="4"/>
      <c r="E1836" s="7"/>
      <c r="F1836" s="4">
        <v>270</v>
      </c>
      <c r="G1836" s="4" t="str">
        <f>IF(I1836="",SUMIFS([1]怪物表!$A:$A,[1]怪物表!$B:$B,C1836,[1]怪物表!$C:$C,D1836),"")</f>
        <v/>
      </c>
      <c r="H1836" s="8" t="str">
        <f>IF(G1836="","",INDEX([1]怪物表!$C:$C,MATCH(G1836,[1]怪物表!$A:$A,0)))</f>
        <v/>
      </c>
      <c r="I1836" s="4">
        <v>400101</v>
      </c>
      <c r="J1836" s="4" t="str">
        <f>IF(I1836="","",INDEX([1]怪物阵型表!$B:$B,MATCH(I1836,[1]怪物阵型表!$A:$A,0)))</f>
        <v>冲锋阵型</v>
      </c>
      <c r="K1836" s="4"/>
      <c r="L1836" s="4"/>
      <c r="M1836" s="4"/>
      <c r="N1836" s="4"/>
      <c r="O1836" s="4" t="str">
        <f>IF(N1836="","",INDEX([2]物品表!$B:$B,MATCH(N1836,[2]物品表!$A:$A,0)))</f>
        <v/>
      </c>
      <c r="P1836" s="4"/>
      <c r="Q1836" s="7" t="s">
        <v>309</v>
      </c>
      <c r="R1836" s="7" t="s">
        <v>29</v>
      </c>
      <c r="S1836" s="9">
        <v>1</v>
      </c>
      <c r="T1836" s="4"/>
      <c r="U1836" s="9">
        <v>0</v>
      </c>
      <c r="V1836" s="4" t="str">
        <f t="shared" ref="V1836:V1837" si="244">IF(W1836=1,"TID_Survivor_Notice_Occur_2",IF(W1836=2,"TID_Survivor_Notice_Occur_1",""))</f>
        <v/>
      </c>
      <c r="W1836" s="4"/>
      <c r="X1836" s="4"/>
      <c r="Y1836" s="4"/>
      <c r="Z1836" s="28"/>
      <c r="AA1836" s="77">
        <f>COUNTIF([3]经验升级表!$C:$C,"&lt;="&amp;SUMIFS($AB$4:AB1836,$C$4:C1836,C1836))</f>
        <v>0</v>
      </c>
      <c r="AB1836" s="77">
        <f>IFERROR(INDEX([1]怪物表!$U:$U,MATCH(G1836,[1]怪物表!$A:$A,0),1)*S1836/U1836,0)*AC1836</f>
        <v>0</v>
      </c>
      <c r="AC1836" s="77">
        <f t="shared" si="209"/>
        <v>1</v>
      </c>
      <c r="AD1836" s="77">
        <f>IFERROR(INDEX([1]怪物表!$J:$J,MATCH(G1836,[1]怪物表!$A:$A,0),1),0)*AE1836</f>
        <v>0</v>
      </c>
      <c r="AE1836" s="77">
        <f t="shared" si="210"/>
        <v>0</v>
      </c>
    </row>
    <row r="1837" spans="1:46" x14ac:dyDescent="0.45">
      <c r="A1837" s="4"/>
      <c r="B1837" s="7">
        <v>401033</v>
      </c>
      <c r="C1837" s="6" t="s">
        <v>157</v>
      </c>
      <c r="D1837" s="4"/>
      <c r="E1837" s="7"/>
      <c r="F1837" s="4">
        <v>275</v>
      </c>
      <c r="G1837" s="4" t="str">
        <f>IF(I1837="",SUMIFS([1]怪物表!$A:$A,[1]怪物表!$B:$B,C1837,[1]怪物表!$C:$C,D1837),"")</f>
        <v/>
      </c>
      <c r="H1837" s="8" t="str">
        <f>IF(G1837="","",INDEX([1]怪物表!$C:$C,MATCH(G1837,[1]怪物表!$A:$A,0)))</f>
        <v/>
      </c>
      <c r="I1837" s="4">
        <v>400101</v>
      </c>
      <c r="J1837" s="4" t="str">
        <f>IF(I1837="","",INDEX([1]怪物阵型表!$B:$B,MATCH(I1837,[1]怪物阵型表!$A:$A,0)))</f>
        <v>冲锋阵型</v>
      </c>
      <c r="K1837" s="4"/>
      <c r="L1837" s="4"/>
      <c r="M1837" s="4"/>
      <c r="N1837" s="4"/>
      <c r="O1837" s="4" t="str">
        <f>IF(N1837="","",INDEX([2]物品表!$B:$B,MATCH(N1837,[2]物品表!$A:$A,0)))</f>
        <v/>
      </c>
      <c r="P1837" s="4"/>
      <c r="Q1837" s="7" t="s">
        <v>309</v>
      </c>
      <c r="R1837" s="7" t="s">
        <v>29</v>
      </c>
      <c r="S1837" s="9">
        <v>1</v>
      </c>
      <c r="T1837" s="4"/>
      <c r="U1837" s="9">
        <v>0</v>
      </c>
      <c r="V1837" s="4" t="str">
        <f t="shared" si="244"/>
        <v/>
      </c>
      <c r="W1837" s="4"/>
      <c r="X1837" s="4"/>
      <c r="Y1837" s="4"/>
      <c r="Z1837" s="28"/>
      <c r="AA1837" s="77">
        <f>COUNTIF([3]经验升级表!$C:$C,"&lt;="&amp;SUMIFS($AB$4:AB1837,$C$4:C1837,C1837))</f>
        <v>0</v>
      </c>
      <c r="AB1837" s="77">
        <f>IFERROR(INDEX([1]怪物表!$U:$U,MATCH(G1837,[1]怪物表!$A:$A,0),1)*S1837/U1837,0)*AC1837</f>
        <v>0</v>
      </c>
      <c r="AC1837" s="77">
        <f t="shared" si="209"/>
        <v>1</v>
      </c>
      <c r="AD1837" s="77">
        <f>IFERROR(INDEX([1]怪物表!$J:$J,MATCH(G1837,[1]怪物表!$A:$A,0),1),0)*AE1837</f>
        <v>0</v>
      </c>
      <c r="AE1837" s="77">
        <f t="shared" si="210"/>
        <v>0</v>
      </c>
    </row>
    <row r="1838" spans="1:46" x14ac:dyDescent="0.45">
      <c r="A1838" s="4"/>
      <c r="B1838" s="7">
        <v>401034</v>
      </c>
      <c r="C1838" s="6" t="s">
        <v>157</v>
      </c>
      <c r="D1838" s="4"/>
      <c r="E1838" s="7"/>
      <c r="F1838" s="4">
        <v>280</v>
      </c>
      <c r="G1838" s="4" t="str">
        <f>IF(I1838="",SUMIFS([1]怪物表!$A:$A,[1]怪物表!$B:$B,C1838,[1]怪物表!$C:$C,D1838),"")</f>
        <v/>
      </c>
      <c r="H1838" s="8" t="str">
        <f>IF(G1838="","",INDEX([1]怪物表!$C:$C,MATCH(G1838,[1]怪物表!$A:$A,0)))</f>
        <v/>
      </c>
      <c r="I1838" s="4">
        <v>400101</v>
      </c>
      <c r="J1838" s="4" t="str">
        <f>IF(I1838="","",INDEX([1]怪物阵型表!$B:$B,MATCH(I1838,[1]怪物阵型表!$A:$A,0)))</f>
        <v>冲锋阵型</v>
      </c>
      <c r="K1838" s="4"/>
      <c r="L1838" s="4"/>
      <c r="M1838" s="4"/>
      <c r="N1838" s="4"/>
      <c r="O1838" s="4" t="str">
        <f>IF(N1838="","",INDEX([2]物品表!$B:$B,MATCH(N1838,[2]物品表!$A:$A,0)))</f>
        <v/>
      </c>
      <c r="P1838" s="4"/>
      <c r="Q1838" s="7" t="s">
        <v>309</v>
      </c>
      <c r="R1838" s="7" t="s">
        <v>29</v>
      </c>
      <c r="S1838" s="9">
        <v>1</v>
      </c>
      <c r="T1838" s="4"/>
      <c r="U1838" s="9">
        <v>0</v>
      </c>
      <c r="V1838" s="4" t="str">
        <f t="shared" ref="V1838" si="245">IF(W1838=1,"TID_Survivor_Notice_Occur_2",IF(W1838=2,"TID_Survivor_Notice_Occur_1",""))</f>
        <v/>
      </c>
      <c r="W1838" s="4"/>
      <c r="X1838" s="4"/>
      <c r="Y1838" s="4"/>
      <c r="Z1838" s="28"/>
      <c r="AA1838" s="77">
        <f>COUNTIF([3]经验升级表!$C:$C,"&lt;="&amp;SUMIFS($AB$4:AB1838,$C$4:C1838,C1838))</f>
        <v>0</v>
      </c>
      <c r="AB1838" s="77">
        <f>IFERROR(INDEX([1]怪物表!$U:$U,MATCH(G1838,[1]怪物表!$A:$A,0),1)*S1838/U1838,0)*AC1838</f>
        <v>0</v>
      </c>
      <c r="AC1838" s="77">
        <f t="shared" si="209"/>
        <v>1</v>
      </c>
      <c r="AD1838" s="77">
        <f>IFERROR(INDEX([1]怪物表!$J:$J,MATCH(G1838,[1]怪物表!$A:$A,0),1),0)*AE1838</f>
        <v>0</v>
      </c>
      <c r="AE1838" s="77">
        <f t="shared" si="210"/>
        <v>0</v>
      </c>
    </row>
    <row r="1839" spans="1:46" x14ac:dyDescent="0.45">
      <c r="A1839" s="4"/>
      <c r="B1839" s="7">
        <v>401035</v>
      </c>
      <c r="C1839" s="6" t="s">
        <v>157</v>
      </c>
      <c r="D1839" s="4"/>
      <c r="E1839" s="7"/>
      <c r="F1839" s="4">
        <v>285</v>
      </c>
      <c r="G1839" s="4" t="str">
        <f>IF(I1839="",SUMIFS([1]怪物表!$A:$A,[1]怪物表!$B:$B,C1839,[1]怪物表!$C:$C,D1839),"")</f>
        <v/>
      </c>
      <c r="H1839" s="8" t="str">
        <f>IF(G1839="","",INDEX([1]怪物表!$C:$C,MATCH(G1839,[1]怪物表!$A:$A,0)))</f>
        <v/>
      </c>
      <c r="I1839" s="4">
        <v>400101</v>
      </c>
      <c r="J1839" s="4" t="str">
        <f>IF(I1839="","",INDEX([1]怪物阵型表!$B:$B,MATCH(I1839,[1]怪物阵型表!$A:$A,0)))</f>
        <v>冲锋阵型</v>
      </c>
      <c r="K1839" s="4"/>
      <c r="L1839" s="4"/>
      <c r="M1839" s="4"/>
      <c r="N1839" s="4"/>
      <c r="O1839" s="4" t="str">
        <f>IF(N1839="","",INDEX([2]物品表!$B:$B,MATCH(N1839,[2]物品表!$A:$A,0)))</f>
        <v/>
      </c>
      <c r="P1839" s="4"/>
      <c r="Q1839" s="7" t="s">
        <v>309</v>
      </c>
      <c r="R1839" s="7" t="s">
        <v>29</v>
      </c>
      <c r="S1839" s="9">
        <v>1</v>
      </c>
      <c r="T1839" s="4"/>
      <c r="U1839" s="9">
        <v>0</v>
      </c>
      <c r="V1839" s="4" t="str">
        <f t="shared" ref="V1839" si="246">IF(W1839=1,"TID_Survivor_Notice_Occur_2",IF(W1839=2,"TID_Survivor_Notice_Occur_1",""))</f>
        <v/>
      </c>
      <c r="W1839" s="4"/>
      <c r="X1839" s="4"/>
      <c r="Y1839" s="4"/>
      <c r="Z1839" s="28"/>
      <c r="AA1839" s="77">
        <f>COUNTIF([3]经验升级表!$C:$C,"&lt;="&amp;SUMIFS($AB$4:AB1839,$C$4:C1839,C1839))</f>
        <v>0</v>
      </c>
      <c r="AB1839" s="77">
        <f>IFERROR(INDEX([1]怪物表!$U:$U,MATCH(G1839,[1]怪物表!$A:$A,0),1)*S1839/U1839,0)*AC1839</f>
        <v>0</v>
      </c>
      <c r="AC1839" s="77">
        <f t="shared" si="209"/>
        <v>1</v>
      </c>
      <c r="AD1839" s="77">
        <f>IFERROR(INDEX([1]怪物表!$J:$J,MATCH(G1839,[1]怪物表!$A:$A,0),1),0)*AE1839</f>
        <v>0</v>
      </c>
      <c r="AE1839" s="77">
        <f t="shared" si="210"/>
        <v>0</v>
      </c>
    </row>
    <row r="1840" spans="1:46" x14ac:dyDescent="0.45">
      <c r="A1840" s="4"/>
      <c r="B1840" s="7">
        <v>401036</v>
      </c>
      <c r="C1840" s="6" t="s">
        <v>157</v>
      </c>
      <c r="D1840" s="4" t="s">
        <v>133</v>
      </c>
      <c r="E1840" s="7">
        <v>50</v>
      </c>
      <c r="F1840" s="4" t="s">
        <v>49</v>
      </c>
      <c r="G1840" s="4">
        <f>SUMIFS([1]怪物表!$A:$A,[1]怪物表!$B:$B,C1840,[1]怪物表!$C:$C,D1840)</f>
        <v>140106</v>
      </c>
      <c r="H1840" s="8" t="str">
        <f>IF(G1840="","",INDEX([1]怪物表!$C:$C,MATCH(G1840,[1]怪物表!$A:$A,0)))</f>
        <v>密林窃贼</v>
      </c>
      <c r="I1840" s="4"/>
      <c r="J1840" s="4" t="str">
        <f>IF(I1840="","",INDEX([1]怪物阵型表!$B:$B,MATCH(I1840,[1]怪物阵型表!$A:$A,0)))</f>
        <v/>
      </c>
      <c r="K1840" s="4"/>
      <c r="L1840" s="4"/>
      <c r="M1840" s="4"/>
      <c r="N1840" s="4"/>
      <c r="O1840" s="4" t="str">
        <f>IF(N1840="","",INDEX([2]物品表!$B:$B,MATCH(N1840,[2]物品表!$A:$A,0)))</f>
        <v/>
      </c>
      <c r="P1840" s="4"/>
      <c r="Q1840" s="7" t="s">
        <v>31</v>
      </c>
      <c r="R1840" s="7" t="s">
        <v>29</v>
      </c>
      <c r="S1840" s="9">
        <f>INDEX('#怪物刷新配置索引'!$E:$E,MATCH(E1840&amp;"-"&amp;F1840,'#怪物刷新配置索引'!$D:$D,0),1)</f>
        <v>5</v>
      </c>
      <c r="T1840" s="4"/>
      <c r="U1840" s="9">
        <f>INDEX('#怪物刷新配置索引'!$F:$F,MATCH(E1840&amp;"-"&amp;F1840,'#怪物刷新配置索引'!$D:$D,0),1)</f>
        <v>3</v>
      </c>
      <c r="V1840" s="4" t="str">
        <f t="shared" si="240"/>
        <v/>
      </c>
      <c r="W1840" s="4"/>
      <c r="X1840" s="4"/>
      <c r="Y1840" s="7"/>
      <c r="Z1840" s="28"/>
      <c r="AA1840" s="77">
        <f>COUNTIF([3]经验升级表!$C:$C,"&lt;="&amp;SUMIFS($AB$4:AB1840,$C$4:C1840,C1840))</f>
        <v>0</v>
      </c>
      <c r="AB1840" s="77">
        <f>IFERROR(INDEX([1]怪物表!$U:$U,MATCH(G1840,[1]怪物表!$A:$A,0),1)*S1840/U1840,0)*AC1840</f>
        <v>0</v>
      </c>
      <c r="AC1840" s="77">
        <f t="shared" si="209"/>
        <v>30</v>
      </c>
      <c r="AD1840" s="77">
        <f>IFERROR(INDEX([1]怪物表!$J:$J,MATCH(G1840,[1]怪物表!$A:$A,0),1),0)*AE1840</f>
        <v>50</v>
      </c>
      <c r="AE1840" s="77">
        <f t="shared" si="210"/>
        <v>50</v>
      </c>
    </row>
    <row r="1841" spans="1:46" x14ac:dyDescent="0.45">
      <c r="A1841" s="4"/>
      <c r="B1841" s="7">
        <v>401037</v>
      </c>
      <c r="C1841" s="6" t="s">
        <v>157</v>
      </c>
      <c r="D1841" s="4" t="s">
        <v>133</v>
      </c>
      <c r="E1841" s="7">
        <v>120</v>
      </c>
      <c r="F1841" s="4" t="s">
        <v>49</v>
      </c>
      <c r="G1841" s="4">
        <f>SUMIFS([1]怪物表!$A:$A,[1]怪物表!$B:$B,C1841,[1]怪物表!$C:$C,D1841)</f>
        <v>140106</v>
      </c>
      <c r="H1841" s="8" t="str">
        <f>IF(G1841="","",INDEX([1]怪物表!$C:$C,MATCH(G1841,[1]怪物表!$A:$A,0)))</f>
        <v>密林窃贼</v>
      </c>
      <c r="I1841" s="4"/>
      <c r="J1841" s="4" t="str">
        <f>IF(I1841="","",INDEX([1]怪物阵型表!$B:$B,MATCH(I1841,[1]怪物阵型表!$A:$A,0)))</f>
        <v/>
      </c>
      <c r="K1841" s="4"/>
      <c r="L1841" s="4"/>
      <c r="M1841" s="4"/>
      <c r="N1841" s="4"/>
      <c r="O1841" s="4" t="str">
        <f>IF(N1841="","",INDEX([2]物品表!$B:$B,MATCH(N1841,[2]物品表!$A:$A,0)))</f>
        <v/>
      </c>
      <c r="P1841" s="4"/>
      <c r="Q1841" s="7" t="s">
        <v>31</v>
      </c>
      <c r="R1841" s="7" t="s">
        <v>29</v>
      </c>
      <c r="S1841" s="9">
        <f>INDEX('#怪物刷新配置索引'!$E:$E,MATCH(E1841&amp;"-"&amp;F1841,'#怪物刷新配置索引'!$D:$D,0),1)</f>
        <v>4</v>
      </c>
      <c r="T1841" s="4"/>
      <c r="U1841" s="9">
        <f>INDEX('#怪物刷新配置索引'!$F:$F,MATCH(E1841&amp;"-"&amp;F1841,'#怪物刷新配置索引'!$D:$D,0),1)</f>
        <v>1</v>
      </c>
      <c r="V1841" s="4" t="str">
        <f t="shared" si="240"/>
        <v/>
      </c>
      <c r="W1841" s="4"/>
      <c r="X1841" s="4"/>
      <c r="Y1841" s="4"/>
      <c r="Z1841" s="28"/>
      <c r="AA1841" s="77">
        <f>COUNTIF([3]经验升级表!$C:$C,"&lt;="&amp;SUMIFS($AB$4:AB1841,$C$4:C1841,C1841))</f>
        <v>0</v>
      </c>
      <c r="AB1841" s="77">
        <f>IFERROR(INDEX([1]怪物表!$U:$U,MATCH(G1841,[1]怪物表!$A:$A,0),1)*S1841/U1841,0)*AC1841</f>
        <v>0</v>
      </c>
      <c r="AC1841" s="77">
        <f t="shared" si="209"/>
        <v>30</v>
      </c>
      <c r="AD1841" s="77">
        <f>IFERROR(INDEX([1]怪物表!$J:$J,MATCH(G1841,[1]怪物表!$A:$A,0),1),0)*AE1841</f>
        <v>120</v>
      </c>
      <c r="AE1841" s="77">
        <f t="shared" si="210"/>
        <v>120</v>
      </c>
    </row>
    <row r="1842" spans="1:46" x14ac:dyDescent="0.45">
      <c r="A1842" s="4"/>
      <c r="B1842" s="7">
        <v>401038</v>
      </c>
      <c r="C1842" s="6" t="s">
        <v>157</v>
      </c>
      <c r="D1842" s="4" t="s">
        <v>133</v>
      </c>
      <c r="E1842" s="7">
        <v>120</v>
      </c>
      <c r="F1842" s="4" t="s">
        <v>49</v>
      </c>
      <c r="G1842" s="4">
        <f>SUMIFS([1]怪物表!$A:$A,[1]怪物表!$B:$B,C1842,[1]怪物表!$C:$C,D1842)</f>
        <v>140106</v>
      </c>
      <c r="H1842" s="8" t="str">
        <f>IF(G1842="","",INDEX([1]怪物表!$C:$C,MATCH(G1842,[1]怪物表!$A:$A,0)))</f>
        <v>密林窃贼</v>
      </c>
      <c r="I1842" s="4"/>
      <c r="J1842" s="4" t="str">
        <f>IF(I1842="","",INDEX([1]怪物阵型表!$B:$B,MATCH(I1842,[1]怪物阵型表!$A:$A,0)))</f>
        <v/>
      </c>
      <c r="K1842" s="4"/>
      <c r="L1842" s="4"/>
      <c r="M1842" s="4"/>
      <c r="N1842" s="4"/>
      <c r="O1842" s="4" t="str">
        <f>IF(N1842="","",INDEX([2]物品表!$B:$B,MATCH(N1842,[2]物品表!$A:$A,0)))</f>
        <v/>
      </c>
      <c r="P1842" s="4"/>
      <c r="Q1842" s="7" t="s">
        <v>31</v>
      </c>
      <c r="R1842" s="7" t="s">
        <v>29</v>
      </c>
      <c r="S1842" s="9">
        <f>INDEX('#怪物刷新配置索引'!$E:$E,MATCH(E1842&amp;"-"&amp;F1842,'#怪物刷新配置索引'!$D:$D,0),1)</f>
        <v>4</v>
      </c>
      <c r="T1842" s="4"/>
      <c r="U1842" s="9">
        <f>INDEX('#怪物刷新配置索引'!$F:$F,MATCH(E1842&amp;"-"&amp;F1842,'#怪物刷新配置索引'!$D:$D,0),1)</f>
        <v>1</v>
      </c>
      <c r="V1842" s="4" t="str">
        <f t="shared" si="240"/>
        <v/>
      </c>
      <c r="W1842" s="4"/>
      <c r="X1842" s="4"/>
      <c r="Y1842" s="4"/>
      <c r="Z1842" s="28"/>
      <c r="AA1842" s="77">
        <f>COUNTIF([3]经验升级表!$C:$C,"&lt;="&amp;SUMIFS($AB$4:AB1842,$C$4:C1842,C1842))</f>
        <v>0</v>
      </c>
      <c r="AB1842" s="77">
        <f>IFERROR(INDEX([1]怪物表!$U:$U,MATCH(G1842,[1]怪物表!$A:$A,0),1)*S1842/U1842,0)*AC1842</f>
        <v>0</v>
      </c>
      <c r="AC1842" s="77">
        <f t="shared" si="209"/>
        <v>30</v>
      </c>
      <c r="AD1842" s="77">
        <f>IFERROR(INDEX([1]怪物表!$J:$J,MATCH(G1842,[1]怪物表!$A:$A,0),1),0)*AE1842</f>
        <v>120</v>
      </c>
      <c r="AE1842" s="77">
        <f t="shared" si="210"/>
        <v>120</v>
      </c>
    </row>
    <row r="1843" spans="1:46" x14ac:dyDescent="0.45">
      <c r="A1843" s="4"/>
      <c r="B1843" s="7">
        <v>401039</v>
      </c>
      <c r="C1843" s="6" t="s">
        <v>157</v>
      </c>
      <c r="D1843" s="25" t="s">
        <v>174</v>
      </c>
      <c r="E1843" s="7">
        <v>20</v>
      </c>
      <c r="F1843" s="4" t="s">
        <v>49</v>
      </c>
      <c r="G1843" s="4">
        <f>SUMIFS([1]怪物表!$A:$A,[1]怪物表!$B:$B,C1843,[1]怪物表!$C:$C,D1843)</f>
        <v>140107</v>
      </c>
      <c r="H1843" s="8" t="str">
        <f>IF(G1843="","",INDEX([1]怪物表!$C:$C,MATCH(G1843,[1]怪物表!$A:$A,0)))</f>
        <v>酒桶</v>
      </c>
      <c r="I1843" s="4"/>
      <c r="J1843" s="4" t="str">
        <f>IF(I1843="","",INDEX([1]怪物阵型表!$B:$B,MATCH(I1843,[1]怪物阵型表!$A:$A,0)))</f>
        <v/>
      </c>
      <c r="K1843" s="4"/>
      <c r="L1843" s="4"/>
      <c r="M1843" s="4"/>
      <c r="N1843" s="4"/>
      <c r="O1843" s="4" t="str">
        <f>IF(N1843="","",INDEX([2]物品表!$B:$B,MATCH(N1843,[2]物品表!$A:$A,0)))</f>
        <v/>
      </c>
      <c r="P1843" s="4"/>
      <c r="Q1843" s="7" t="s">
        <v>31</v>
      </c>
      <c r="R1843" s="7" t="s">
        <v>29</v>
      </c>
      <c r="S1843" s="9">
        <f>INDEX('#怪物刷新配置索引'!$E:$E,MATCH(E1843&amp;"-"&amp;F1843,'#怪物刷新配置索引'!$D:$D,0),1)</f>
        <v>4</v>
      </c>
      <c r="T1843" s="4"/>
      <c r="U1843" s="9">
        <f>INDEX('#怪物刷新配置索引'!$F:$F,MATCH(E1843&amp;"-"&amp;F1843,'#怪物刷新配置索引'!$D:$D,0),1)</f>
        <v>6</v>
      </c>
      <c r="V1843" s="4" t="str">
        <f t="shared" si="240"/>
        <v/>
      </c>
      <c r="W1843" s="4"/>
      <c r="X1843" s="7"/>
      <c r="Y1843" s="7"/>
      <c r="Z1843" s="28"/>
      <c r="AA1843" s="77">
        <f>COUNTIF([3]经验升级表!$C:$C,"&lt;="&amp;SUMIFS($AB$4:AB1843,$C$4:C1843,C1843))</f>
        <v>0</v>
      </c>
      <c r="AB1843" s="77">
        <f>IFERROR(INDEX([1]怪物表!$U:$U,MATCH(G1843,[1]怪物表!$A:$A,0),1)*S1843/U1843,0)*AC1843</f>
        <v>0</v>
      </c>
      <c r="AC1843" s="77">
        <f t="shared" si="209"/>
        <v>30</v>
      </c>
      <c r="AD1843" s="77">
        <f>IFERROR(INDEX([1]怪物表!$J:$J,MATCH(G1843,[1]怪物表!$A:$A,0),1),0)*AE1843</f>
        <v>20</v>
      </c>
      <c r="AE1843" s="77">
        <f t="shared" si="210"/>
        <v>20</v>
      </c>
    </row>
    <row r="1844" spans="1:46" x14ac:dyDescent="0.45">
      <c r="A1844" s="4"/>
      <c r="B1844" s="7">
        <v>401901</v>
      </c>
      <c r="C1844" s="6" t="s">
        <v>157</v>
      </c>
      <c r="D1844" s="4" t="s">
        <v>121</v>
      </c>
      <c r="E1844" s="7"/>
      <c r="F1844" s="4">
        <v>0</v>
      </c>
      <c r="G1844" s="4"/>
      <c r="H1844" s="8" t="str">
        <f>IF(G1844="","",INDEX([1]怪物表!$C:$C,MATCH(G1844,[1]怪物表!$A:$A,0)))</f>
        <v/>
      </c>
      <c r="I1844" s="4"/>
      <c r="J1844" s="4" t="str">
        <f>IF(I1844="","",INDEX([1]怪物阵型表!$B:$B,MATCH(I1844,[1]怪物阵型表!$A:$A,0)))</f>
        <v/>
      </c>
      <c r="K1844" s="4"/>
      <c r="L1844" s="4"/>
      <c r="M1844" s="4"/>
      <c r="N1844" s="4">
        <v>5</v>
      </c>
      <c r="O1844" s="4" t="str">
        <f>IF(N1844="","",INDEX([2]物品表!$B:$B,MATCH(N1844,[2]物品表!$A:$A,0)))</f>
        <v>Survivor_Item_3</v>
      </c>
      <c r="P1844" s="4"/>
      <c r="Q1844" s="7" t="s">
        <v>302</v>
      </c>
      <c r="R1844" s="7" t="s">
        <v>29</v>
      </c>
      <c r="S1844" s="9">
        <v>4</v>
      </c>
      <c r="T1844" s="4"/>
      <c r="U1844" s="9">
        <v>0</v>
      </c>
      <c r="V1844" s="4" t="str">
        <f t="shared" si="240"/>
        <v/>
      </c>
      <c r="W1844" s="4"/>
      <c r="X1844" s="4"/>
      <c r="Y1844" s="4"/>
      <c r="Z1844" s="28"/>
      <c r="AA1844" s="77">
        <f>COUNTIF([3]经验升级表!$C:$C,"&lt;="&amp;SUMIFS($AB$4:AB1844,$C$4:C1844,C1844))</f>
        <v>0</v>
      </c>
      <c r="AB1844" s="77">
        <f>IFERROR(INDEX([1]怪物表!$U:$U,MATCH(G1844,[1]怪物表!$A:$A,0),1)*S1844/U1844,0)*AC1844</f>
        <v>0</v>
      </c>
      <c r="AC1844" s="77">
        <f t="shared" si="209"/>
        <v>1</v>
      </c>
      <c r="AD1844" s="77">
        <f>IFERROR(INDEX([1]怪物表!$J:$J,MATCH(G1844,[1]怪物表!$A:$A,0),1),0)*AE1844</f>
        <v>0</v>
      </c>
      <c r="AE1844" s="77">
        <f t="shared" si="210"/>
        <v>0</v>
      </c>
    </row>
    <row r="1845" spans="1:46" x14ac:dyDescent="0.45">
      <c r="A1845" s="4"/>
      <c r="B1845" s="7">
        <v>401902</v>
      </c>
      <c r="C1845" s="6" t="s">
        <v>157</v>
      </c>
      <c r="D1845" s="4" t="s">
        <v>47</v>
      </c>
      <c r="E1845" s="7"/>
      <c r="F1845" s="4" t="s">
        <v>117</v>
      </c>
      <c r="G1845" s="4"/>
      <c r="H1845" s="8" t="str">
        <f>IF(G1845="","",INDEX([1]怪物表!$C:$C,MATCH(G1845,[1]怪物表!$A:$A,0)))</f>
        <v/>
      </c>
      <c r="I1845" s="4"/>
      <c r="J1845" s="4" t="str">
        <f>IF(I1845="","",INDEX([1]怪物阵型表!$B:$B,MATCH(I1845,[1]怪物阵型表!$A:$A,0)))</f>
        <v/>
      </c>
      <c r="K1845" s="4"/>
      <c r="L1845" s="4"/>
      <c r="M1845" s="4"/>
      <c r="N1845" s="4">
        <v>17</v>
      </c>
      <c r="O1845" s="4" t="str">
        <f>IF(N1845="","",INDEX([2]物品表!$B:$B,MATCH(N1845,[2]物品表!$A:$A,0)))</f>
        <v>Survivor_Item_8</v>
      </c>
      <c r="P1845" s="4"/>
      <c r="Q1845" s="7" t="s">
        <v>107</v>
      </c>
      <c r="R1845" s="7" t="s">
        <v>29</v>
      </c>
      <c r="S1845" s="9">
        <v>1</v>
      </c>
      <c r="T1845" s="4"/>
      <c r="U1845" s="9">
        <v>16</v>
      </c>
      <c r="V1845" s="4" t="str">
        <f t="shared" si="240"/>
        <v/>
      </c>
      <c r="W1845" s="4"/>
      <c r="X1845" s="4"/>
      <c r="Y1845" s="4"/>
      <c r="Z1845" s="28"/>
      <c r="AA1845" s="77">
        <f>COUNTIF([3]经验升级表!$C:$C,"&lt;="&amp;SUMIFS($AB$4:AB1845,$C$4:C1845,C1845))</f>
        <v>0</v>
      </c>
      <c r="AB1845" s="77">
        <f>IFERROR(INDEX([1]怪物表!$U:$U,MATCH(G1845,[1]怪物表!$A:$A,0),1)*S1845/U1845,0)*AC1845</f>
        <v>0</v>
      </c>
      <c r="AC1845" s="77">
        <f t="shared" si="209"/>
        <v>270</v>
      </c>
      <c r="AD1845" s="77">
        <f>IFERROR(INDEX([1]怪物表!$J:$J,MATCH(G1845,[1]怪物表!$A:$A,0),1),0)*AE1845</f>
        <v>0</v>
      </c>
      <c r="AE1845" s="77">
        <f t="shared" si="210"/>
        <v>17</v>
      </c>
    </row>
    <row r="1846" spans="1:46" x14ac:dyDescent="0.45">
      <c r="A1846" s="4"/>
      <c r="B1846" s="7">
        <v>401903</v>
      </c>
      <c r="C1846" s="6" t="s">
        <v>157</v>
      </c>
      <c r="D1846" s="4" t="s">
        <v>51</v>
      </c>
      <c r="E1846" s="7"/>
      <c r="F1846" s="4" t="s">
        <v>118</v>
      </c>
      <c r="G1846" s="4"/>
      <c r="H1846" s="8" t="str">
        <f>IF(G1846="","",INDEX([1]怪物表!$C:$C,MATCH(G1846,[1]怪物表!$A:$A,0)))</f>
        <v/>
      </c>
      <c r="I1846" s="4"/>
      <c r="J1846" s="4" t="str">
        <f>IF(I1846="","",INDEX([1]怪物阵型表!$B:$B,MATCH(I1846,[1]怪物阵型表!$A:$A,0)))</f>
        <v/>
      </c>
      <c r="K1846" s="4"/>
      <c r="L1846" s="4"/>
      <c r="M1846" s="4"/>
      <c r="N1846" s="4">
        <v>3003</v>
      </c>
      <c r="O1846" s="4" t="str">
        <f>IF(N1846="","",INDEX([2]物品表!$B:$B,MATCH(N1846,[2]物品表!$A:$A,0)))</f>
        <v>Survivor_Item_8</v>
      </c>
      <c r="P1846" s="4"/>
      <c r="Q1846" s="7" t="s">
        <v>107</v>
      </c>
      <c r="R1846" s="7" t="s">
        <v>29</v>
      </c>
      <c r="S1846" s="9">
        <v>1</v>
      </c>
      <c r="T1846" s="4"/>
      <c r="U1846" s="9">
        <v>16</v>
      </c>
      <c r="V1846" s="4" t="str">
        <f t="shared" si="240"/>
        <v/>
      </c>
      <c r="W1846" s="4"/>
      <c r="X1846" s="4"/>
      <c r="Y1846" s="4"/>
      <c r="Z1846" s="28"/>
      <c r="AA1846" s="77">
        <f>COUNTIF([3]经验升级表!$C:$C,"&lt;="&amp;SUMIFS($AB$4:AB1846,$C$4:C1846,C1846))</f>
        <v>0</v>
      </c>
      <c r="AB1846" s="77">
        <f>IFERROR(INDEX([1]怪物表!$U:$U,MATCH(G1846,[1]怪物表!$A:$A,0),1)*S1846/U1846,0)*AC1846</f>
        <v>0</v>
      </c>
      <c r="AC1846" s="77">
        <f t="shared" si="209"/>
        <v>280</v>
      </c>
      <c r="AD1846" s="77">
        <f>IFERROR(INDEX([1]怪物表!$J:$J,MATCH(G1846,[1]怪物表!$A:$A,0),1),0)*AE1846</f>
        <v>0</v>
      </c>
      <c r="AE1846" s="77">
        <f t="shared" si="210"/>
        <v>18</v>
      </c>
    </row>
    <row r="1847" spans="1:46" s="44" customFormat="1" x14ac:dyDescent="0.45">
      <c r="A1847" s="15">
        <v>402</v>
      </c>
      <c r="B1847" s="16">
        <v>402001</v>
      </c>
      <c r="C1847" s="17" t="s">
        <v>155</v>
      </c>
      <c r="D1847" s="15" t="s">
        <v>124</v>
      </c>
      <c r="E1847" s="15">
        <v>5</v>
      </c>
      <c r="F1847" s="15">
        <v>0</v>
      </c>
      <c r="G1847" s="15">
        <f>IF(I1847="",SUMIFS([1]怪物表!$A:$A,[1]怪物表!$B:$B,C1847,[1]怪物表!$C:$C,D1847),"")</f>
        <v>140202</v>
      </c>
      <c r="H1847" s="18" t="str">
        <f>IF(G1847="","",INDEX([1]怪物表!$C:$C,MATCH(G1847,[1]怪物表!$A:$A,0)))</f>
        <v>鹰</v>
      </c>
      <c r="I1847" s="15"/>
      <c r="J1847" s="15" t="str">
        <f>IF(I1847="","",INDEX([1]怪物阵型表!$B:$B,MATCH(I1847,[1]怪物阵型表!$A:$A,0)))</f>
        <v/>
      </c>
      <c r="K1847" s="15"/>
      <c r="L1847" s="15"/>
      <c r="M1847" s="15"/>
      <c r="N1847" s="16"/>
      <c r="O1847" s="16" t="str">
        <f>IF(N1847="","",INDEX([2]物品表!$B:$B,MATCH(N1847,[2]物品表!$A:$A,0)))</f>
        <v/>
      </c>
      <c r="P1847" s="16"/>
      <c r="Q1847" s="16" t="s">
        <v>107</v>
      </c>
      <c r="R1847" s="16" t="s">
        <v>29</v>
      </c>
      <c r="S1847" s="19">
        <v>5</v>
      </c>
      <c r="T1847" s="15"/>
      <c r="U1847" s="19">
        <v>0</v>
      </c>
      <c r="V1847" s="15" t="str">
        <f t="shared" ref="V1847:V1880" si="247">IF(W1847=1,"TID_Survivor_Notice_Occur_2",IF(W1847=2,"TID_Survivor_Notice_Occur_1",""))</f>
        <v/>
      </c>
      <c r="W1847" s="15"/>
      <c r="X1847" s="15"/>
      <c r="Y1847" s="15"/>
      <c r="Z1847" s="76"/>
      <c r="AA1847" s="77">
        <f>COUNTIF([3]经验升级表!$C:$C,"&lt;="&amp;SUMIFS($AB$4:AB1847,$C$4:C1847,C1847))</f>
        <v>0</v>
      </c>
      <c r="AB1847" s="77">
        <f>IFERROR(INDEX([1]怪物表!$U:$U,MATCH(G1847,[1]怪物表!$A:$A,0),1)*S1847/U1847,0)*AC1847</f>
        <v>0</v>
      </c>
      <c r="AC1847" s="77">
        <f t="shared" si="209"/>
        <v>1</v>
      </c>
      <c r="AD1847" s="77">
        <f>IFERROR(INDEX([1]怪物表!$J:$J,MATCH(G1847,[1]怪物表!$A:$A,0),1),0)*AE1847</f>
        <v>0</v>
      </c>
      <c r="AE1847" s="77">
        <f t="shared" si="210"/>
        <v>0</v>
      </c>
      <c r="AF1847" s="45"/>
      <c r="AG1847" s="45"/>
      <c r="AH1847" s="45"/>
      <c r="AI1847" s="45"/>
      <c r="AJ1847" s="45"/>
      <c r="AK1847" s="45"/>
      <c r="AL1847" s="45"/>
      <c r="AM1847" s="45"/>
      <c r="AN1847" s="45"/>
      <c r="AO1847" s="45"/>
      <c r="AP1847" s="45"/>
      <c r="AQ1847" s="45"/>
      <c r="AR1847" s="45"/>
      <c r="AS1847" s="45"/>
      <c r="AT1847" s="45"/>
    </row>
    <row r="1848" spans="1:46" x14ac:dyDescent="0.45">
      <c r="A1848" s="4"/>
      <c r="B1848" s="7">
        <v>402002</v>
      </c>
      <c r="C1848" s="6" t="s">
        <v>155</v>
      </c>
      <c r="D1848" s="4" t="s">
        <v>124</v>
      </c>
      <c r="E1848" s="4">
        <v>10</v>
      </c>
      <c r="F1848" s="4" t="s">
        <v>30</v>
      </c>
      <c r="G1848" s="4">
        <f>IF(I1848="",SUMIFS([1]怪物表!$A:$A,[1]怪物表!$B:$B,C1848,[1]怪物表!$C:$C,D1848),"")</f>
        <v>140202</v>
      </c>
      <c r="H1848" s="8" t="str">
        <f>IF(G1848="","",INDEX([1]怪物表!$C:$C,MATCH(G1848,[1]怪物表!$A:$A,0)))</f>
        <v>鹰</v>
      </c>
      <c r="I1848" s="4"/>
      <c r="J1848" s="4" t="str">
        <f>IF(I1848="","",INDEX([1]怪物阵型表!$B:$B,MATCH(I1848,[1]怪物阵型表!$A:$A,0)))</f>
        <v/>
      </c>
      <c r="K1848" s="4"/>
      <c r="L1848" s="4"/>
      <c r="M1848" s="4"/>
      <c r="N1848" s="4"/>
      <c r="O1848" s="4" t="str">
        <f>IF(N1848="","",INDEX([2]物品表!$B:$B,MATCH(N1848,[2]物品表!$A:$A,0)))</f>
        <v/>
      </c>
      <c r="P1848" s="4"/>
      <c r="Q1848" s="7" t="s">
        <v>31</v>
      </c>
      <c r="R1848" s="7" t="s">
        <v>29</v>
      </c>
      <c r="S1848" s="9">
        <f>INDEX('#怪物刷新配置索引'!$E:$E,MATCH(E1848&amp;"-"&amp;F1848,'#怪物刷新配置索引'!$D:$D,0),1)</f>
        <v>1</v>
      </c>
      <c r="T1848" s="4"/>
      <c r="U1848" s="9">
        <f>INDEX('#怪物刷新配置索引'!$F:$F,MATCH(E1848&amp;"-"&amp;F1848,'#怪物刷新配置索引'!$D:$D,0),1)</f>
        <v>3</v>
      </c>
      <c r="V1848" s="4" t="str">
        <f t="shared" si="247"/>
        <v/>
      </c>
      <c r="W1848" s="4"/>
      <c r="X1848" s="4"/>
      <c r="Y1848" s="4"/>
      <c r="Z1848" s="28"/>
      <c r="AA1848" s="77">
        <f>COUNTIF([3]经验升级表!$C:$C,"&lt;="&amp;SUMIFS($AB$4:AB1848,$C$4:C1848,C1848))</f>
        <v>0</v>
      </c>
      <c r="AB1848" s="77">
        <f>IFERROR(INDEX([1]怪物表!$U:$U,MATCH(G1848,[1]怪物表!$A:$A,0),1)*S1848/U1848,0)*AC1848</f>
        <v>0</v>
      </c>
      <c r="AC1848" s="77">
        <f t="shared" si="209"/>
        <v>30</v>
      </c>
      <c r="AD1848" s="77">
        <f>IFERROR(INDEX([1]怪物表!$J:$J,MATCH(G1848,[1]怪物表!$A:$A,0),1),0)*AE1848</f>
        <v>10</v>
      </c>
      <c r="AE1848" s="77">
        <f t="shared" si="210"/>
        <v>10</v>
      </c>
    </row>
    <row r="1849" spans="1:46" x14ac:dyDescent="0.45">
      <c r="A1849" s="4"/>
      <c r="B1849" s="7">
        <v>402003</v>
      </c>
      <c r="C1849" s="6" t="s">
        <v>155</v>
      </c>
      <c r="D1849" s="4" t="s">
        <v>124</v>
      </c>
      <c r="E1849" s="4">
        <v>20</v>
      </c>
      <c r="F1849" s="4" t="s">
        <v>30</v>
      </c>
      <c r="G1849" s="4">
        <f>IF(I1849="",SUMIFS([1]怪物表!$A:$A,[1]怪物表!$B:$B,C1849,[1]怪物表!$C:$C,D1849),"")</f>
        <v>140202</v>
      </c>
      <c r="H1849" s="8" t="str">
        <f>IF(G1849="","",INDEX([1]怪物表!$C:$C,MATCH(G1849,[1]怪物表!$A:$A,0)))</f>
        <v>鹰</v>
      </c>
      <c r="I1849" s="4"/>
      <c r="J1849" s="4" t="str">
        <f>IF(I1849="","",INDEX([1]怪物阵型表!$B:$B,MATCH(I1849,[1]怪物阵型表!$A:$A,0)))</f>
        <v/>
      </c>
      <c r="K1849" s="4"/>
      <c r="L1849" s="4"/>
      <c r="M1849" s="4"/>
      <c r="N1849" s="4"/>
      <c r="O1849" s="4" t="str">
        <f>IF(N1849="","",INDEX([2]物品表!$B:$B,MATCH(N1849,[2]物品表!$A:$A,0)))</f>
        <v/>
      </c>
      <c r="P1849" s="4"/>
      <c r="Q1849" s="7" t="s">
        <v>31</v>
      </c>
      <c r="R1849" s="7" t="s">
        <v>29</v>
      </c>
      <c r="S1849" s="9">
        <f>INDEX('#怪物刷新配置索引'!$E:$E,MATCH(E1849&amp;"-"&amp;F1849,'#怪物刷新配置索引'!$D:$D,0),1)</f>
        <v>2</v>
      </c>
      <c r="T1849" s="4"/>
      <c r="U1849" s="9">
        <f>INDEX('#怪物刷新配置索引'!$F:$F,MATCH(E1849&amp;"-"&amp;F1849,'#怪物刷新配置索引'!$D:$D,0),1)</f>
        <v>3</v>
      </c>
      <c r="V1849" s="4" t="str">
        <f t="shared" si="247"/>
        <v/>
      </c>
      <c r="W1849" s="4"/>
      <c r="X1849" s="4"/>
      <c r="Y1849" s="4"/>
      <c r="Z1849" s="28"/>
      <c r="AA1849" s="77">
        <f>COUNTIF([3]经验升级表!$C:$C,"&lt;="&amp;SUMIFS($AB$4:AB1849,$C$4:C1849,C1849))</f>
        <v>0</v>
      </c>
      <c r="AB1849" s="77">
        <f>IFERROR(INDEX([1]怪物表!$U:$U,MATCH(G1849,[1]怪物表!$A:$A,0),1)*S1849/U1849,0)*AC1849</f>
        <v>0</v>
      </c>
      <c r="AC1849" s="77">
        <f t="shared" si="209"/>
        <v>30</v>
      </c>
      <c r="AD1849" s="77">
        <f>IFERROR(INDEX([1]怪物表!$J:$J,MATCH(G1849,[1]怪物表!$A:$A,0),1),0)*AE1849</f>
        <v>20</v>
      </c>
      <c r="AE1849" s="77">
        <f t="shared" si="210"/>
        <v>20</v>
      </c>
    </row>
    <row r="1850" spans="1:46" x14ac:dyDescent="0.45">
      <c r="A1850" s="4"/>
      <c r="B1850" s="7">
        <v>402004</v>
      </c>
      <c r="C1850" s="6" t="s">
        <v>155</v>
      </c>
      <c r="D1850" s="4" t="s">
        <v>124</v>
      </c>
      <c r="E1850" s="4">
        <v>20</v>
      </c>
      <c r="F1850" s="4" t="s">
        <v>43</v>
      </c>
      <c r="G1850" s="4">
        <f>IF(I1850="",SUMIFS([1]怪物表!$A:$A,[1]怪物表!$B:$B,C1850,[1]怪物表!$C:$C,D1850),"")</f>
        <v>140202</v>
      </c>
      <c r="H1850" s="8" t="str">
        <f>IF(G1850="","",INDEX([1]怪物表!$C:$C,MATCH(G1850,[1]怪物表!$A:$A,0)))</f>
        <v>鹰</v>
      </c>
      <c r="I1850" s="4"/>
      <c r="J1850" s="4" t="str">
        <f>IF(I1850="","",INDEX([1]怪物阵型表!$B:$B,MATCH(I1850,[1]怪物阵型表!$A:$A,0)))</f>
        <v/>
      </c>
      <c r="K1850" s="4"/>
      <c r="L1850" s="4"/>
      <c r="M1850" s="4"/>
      <c r="N1850" s="4"/>
      <c r="O1850" s="4" t="str">
        <f>IF(N1850="","",INDEX([2]物品表!$B:$B,MATCH(N1850,[2]物品表!$A:$A,0)))</f>
        <v/>
      </c>
      <c r="P1850" s="4"/>
      <c r="Q1850" s="7" t="s">
        <v>31</v>
      </c>
      <c r="R1850" s="7" t="s">
        <v>29</v>
      </c>
      <c r="S1850" s="9">
        <f>INDEX('#怪物刷新配置索引'!$E:$E,MATCH(E1850&amp;"-"&amp;F1850,'#怪物刷新配置索引'!$D:$D,0),1)</f>
        <v>2</v>
      </c>
      <c r="T1850" s="4"/>
      <c r="U1850" s="9">
        <f>INDEX('#怪物刷新配置索引'!$F:$F,MATCH(E1850&amp;"-"&amp;F1850,'#怪物刷新配置索引'!$D:$D,0),1)</f>
        <v>3</v>
      </c>
      <c r="V1850" s="4" t="str">
        <f t="shared" si="247"/>
        <v/>
      </c>
      <c r="W1850" s="4"/>
      <c r="X1850" s="4"/>
      <c r="Y1850" s="4"/>
      <c r="Z1850" s="28"/>
      <c r="AA1850" s="77">
        <f>COUNTIF([3]经验升级表!$C:$C,"&lt;="&amp;SUMIFS($AB$4:AB1850,$C$4:C1850,C1850))</f>
        <v>0</v>
      </c>
      <c r="AB1850" s="77">
        <f>IFERROR(INDEX([1]怪物表!$U:$U,MATCH(G1850,[1]怪物表!$A:$A,0),1)*S1850/U1850,0)*AC1850</f>
        <v>0</v>
      </c>
      <c r="AC1850" s="77">
        <f t="shared" si="209"/>
        <v>30</v>
      </c>
      <c r="AD1850" s="77">
        <f>IFERROR(INDEX([1]怪物表!$J:$J,MATCH(G1850,[1]怪物表!$A:$A,0),1),0)*AE1850</f>
        <v>20</v>
      </c>
      <c r="AE1850" s="77">
        <f t="shared" si="210"/>
        <v>20</v>
      </c>
    </row>
    <row r="1851" spans="1:46" x14ac:dyDescent="0.45">
      <c r="A1851" s="4"/>
      <c r="B1851" s="7">
        <v>402005</v>
      </c>
      <c r="C1851" s="6" t="s">
        <v>155</v>
      </c>
      <c r="D1851" s="4" t="s">
        <v>124</v>
      </c>
      <c r="E1851" s="4">
        <v>20</v>
      </c>
      <c r="F1851" s="4" t="s">
        <v>43</v>
      </c>
      <c r="G1851" s="4">
        <f>IF(I1851="",SUMIFS([1]怪物表!$A:$A,[1]怪物表!$B:$B,C1851,[1]怪物表!$C:$C,D1851),"")</f>
        <v>140202</v>
      </c>
      <c r="H1851" s="8" t="str">
        <f>IF(G1851="","",INDEX([1]怪物表!$C:$C,MATCH(G1851,[1]怪物表!$A:$A,0)))</f>
        <v>鹰</v>
      </c>
      <c r="I1851" s="4"/>
      <c r="J1851" s="4" t="str">
        <f>IF(I1851="","",INDEX([1]怪物阵型表!$B:$B,MATCH(I1851,[1]怪物阵型表!$A:$A,0)))</f>
        <v/>
      </c>
      <c r="K1851" s="4"/>
      <c r="L1851" s="4"/>
      <c r="M1851" s="4"/>
      <c r="N1851" s="4"/>
      <c r="O1851" s="4" t="str">
        <f>IF(N1851="","",INDEX([2]物品表!$B:$B,MATCH(N1851,[2]物品表!$A:$A,0)))</f>
        <v/>
      </c>
      <c r="P1851" s="4"/>
      <c r="Q1851" s="7" t="s">
        <v>31</v>
      </c>
      <c r="R1851" s="7" t="s">
        <v>29</v>
      </c>
      <c r="S1851" s="9">
        <f>INDEX('#怪物刷新配置索引'!$E:$E,MATCH(E1851&amp;"-"&amp;F1851,'#怪物刷新配置索引'!$D:$D,0),1)</f>
        <v>2</v>
      </c>
      <c r="T1851" s="4"/>
      <c r="U1851" s="9">
        <f>INDEX('#怪物刷新配置索引'!$F:$F,MATCH(E1851&amp;"-"&amp;F1851,'#怪物刷新配置索引'!$D:$D,0),1)</f>
        <v>3</v>
      </c>
      <c r="V1851" s="4" t="str">
        <f t="shared" si="247"/>
        <v/>
      </c>
      <c r="W1851" s="4"/>
      <c r="X1851" s="4"/>
      <c r="Y1851" s="4"/>
      <c r="Z1851" s="28"/>
      <c r="AA1851" s="77">
        <f>COUNTIF([3]经验升级表!$C:$C,"&lt;="&amp;SUMIFS($AB$4:AB1851,$C$4:C1851,C1851))</f>
        <v>0</v>
      </c>
      <c r="AB1851" s="77">
        <f>IFERROR(INDEX([1]怪物表!$U:$U,MATCH(G1851,[1]怪物表!$A:$A,0),1)*S1851/U1851,0)*AC1851</f>
        <v>0</v>
      </c>
      <c r="AC1851" s="77">
        <f t="shared" si="209"/>
        <v>30</v>
      </c>
      <c r="AD1851" s="77">
        <f>IFERROR(INDEX([1]怪物表!$J:$J,MATCH(G1851,[1]怪物表!$A:$A,0),1),0)*AE1851</f>
        <v>20</v>
      </c>
      <c r="AE1851" s="77">
        <f t="shared" si="210"/>
        <v>20</v>
      </c>
    </row>
    <row r="1852" spans="1:46" x14ac:dyDescent="0.45">
      <c r="A1852" s="4"/>
      <c r="B1852" s="7">
        <v>402006</v>
      </c>
      <c r="C1852" s="6" t="s">
        <v>155</v>
      </c>
      <c r="D1852" s="4" t="s">
        <v>143</v>
      </c>
      <c r="E1852" s="4">
        <v>20</v>
      </c>
      <c r="F1852" s="4" t="s">
        <v>43</v>
      </c>
      <c r="G1852" s="4">
        <f>IF(I1852="",SUMIFS([1]怪物表!$A:$A,[1]怪物表!$B:$B,C1852,[1]怪物表!$C:$C,D1852),"")</f>
        <v>140205</v>
      </c>
      <c r="H1852" s="8" t="str">
        <f>IF(G1852="","",INDEX([1]怪物表!$C:$C,MATCH(G1852,[1]怪物表!$A:$A,0)))</f>
        <v>盾兵2（红）</v>
      </c>
      <c r="I1852" s="4"/>
      <c r="J1852" s="4" t="str">
        <f>IF(I1852="","",INDEX([1]怪物阵型表!$B:$B,MATCH(I1852,[1]怪物阵型表!$A:$A,0)))</f>
        <v/>
      </c>
      <c r="K1852" s="4"/>
      <c r="L1852" s="4"/>
      <c r="M1852" s="4"/>
      <c r="N1852" s="4"/>
      <c r="O1852" s="4" t="str">
        <f>IF(N1852="","",INDEX([2]物品表!$B:$B,MATCH(N1852,[2]物品表!$A:$A,0)))</f>
        <v/>
      </c>
      <c r="P1852" s="4"/>
      <c r="Q1852" s="7" t="s">
        <v>31</v>
      </c>
      <c r="R1852" s="7" t="s">
        <v>29</v>
      </c>
      <c r="S1852" s="9">
        <f>INDEX('#怪物刷新配置索引'!$E:$E,MATCH(E1852&amp;"-"&amp;F1852,'#怪物刷新配置索引'!$D:$D,0),1)</f>
        <v>2</v>
      </c>
      <c r="T1852" s="4"/>
      <c r="U1852" s="9">
        <f>INDEX('#怪物刷新配置索引'!$F:$F,MATCH(E1852&amp;"-"&amp;F1852,'#怪物刷新配置索引'!$D:$D,0),1)</f>
        <v>3</v>
      </c>
      <c r="V1852" s="4" t="str">
        <f t="shared" si="247"/>
        <v/>
      </c>
      <c r="W1852" s="4"/>
      <c r="X1852" s="4"/>
      <c r="Y1852" s="4"/>
      <c r="Z1852" s="28"/>
      <c r="AA1852" s="77">
        <f>COUNTIF([3]经验升级表!$C:$C,"&lt;="&amp;SUMIFS($AB$4:AB1852,$C$4:C1852,C1852))</f>
        <v>0</v>
      </c>
      <c r="AB1852" s="77">
        <f>IFERROR(INDEX([1]怪物表!$U:$U,MATCH(G1852,[1]怪物表!$A:$A,0),1)*S1852/U1852,0)*AC1852</f>
        <v>0</v>
      </c>
      <c r="AC1852" s="77">
        <f t="shared" si="209"/>
        <v>30</v>
      </c>
      <c r="AD1852" s="77">
        <f>IFERROR(INDEX([1]怪物表!$J:$J,MATCH(G1852,[1]怪物表!$A:$A,0),1),0)*AE1852</f>
        <v>20</v>
      </c>
      <c r="AE1852" s="77">
        <f t="shared" si="210"/>
        <v>20</v>
      </c>
    </row>
    <row r="1853" spans="1:46" s="46" customFormat="1" x14ac:dyDescent="0.45">
      <c r="A1853" s="20"/>
      <c r="B1853" s="21">
        <v>402007</v>
      </c>
      <c r="C1853" s="22" t="s">
        <v>155</v>
      </c>
      <c r="D1853" s="20" t="s">
        <v>152</v>
      </c>
      <c r="E1853" s="21"/>
      <c r="F1853" s="20">
        <v>60</v>
      </c>
      <c r="G1853" s="20">
        <f>IF(I1853="",SUMIFS([1]怪物表!$A:$A,[1]怪物表!$B:$B,C1853,[1]怪物表!$C:$C,D1853),"")</f>
        <v>140210</v>
      </c>
      <c r="H1853" s="23" t="str">
        <f>IF(G1853="","",INDEX([1]怪物表!$C:$C,MATCH(G1853,[1]怪物表!$A:$A,0)))</f>
        <v>大窃贼</v>
      </c>
      <c r="I1853" s="20"/>
      <c r="J1853" s="20" t="str">
        <f>IF(I1853="","",INDEX([1]怪物阵型表!$B:$B,MATCH(I1853,[1]怪物阵型表!$A:$A,0)))</f>
        <v/>
      </c>
      <c r="K1853" s="20"/>
      <c r="L1853" s="20"/>
      <c r="M1853" s="20"/>
      <c r="N1853" s="20"/>
      <c r="O1853" s="20" t="str">
        <f>IF(N1853="","",INDEX([2]物品表!$B:$B,MATCH(N1853,[2]物品表!$A:$A,0)))</f>
        <v/>
      </c>
      <c r="P1853" s="20"/>
      <c r="Q1853" s="21" t="s">
        <v>120</v>
      </c>
      <c r="R1853" s="21" t="s">
        <v>29</v>
      </c>
      <c r="S1853" s="24">
        <v>1</v>
      </c>
      <c r="T1853" s="20"/>
      <c r="U1853" s="24">
        <v>0</v>
      </c>
      <c r="V1853" s="20" t="str">
        <f>IF(W1853=1,"TID_Survivor_Notice_Occur_2",IF(W1853=2,"TID_Survivor_Notice_Occur_1",""))</f>
        <v/>
      </c>
      <c r="W1853" s="20"/>
      <c r="X1853" s="20"/>
      <c r="Y1853" s="20"/>
      <c r="Z1853" s="79"/>
      <c r="AA1853" s="77">
        <f>COUNTIF([3]经验升级表!$C:$C,"&lt;="&amp;SUMIFS($AB$4:AB1853,$C$4:C1853,C1853))</f>
        <v>0</v>
      </c>
      <c r="AB1853" s="77">
        <f>IFERROR(INDEX([1]怪物表!$U:$U,MATCH(G1853,[1]怪物表!$A:$A,0),1)*S1853/U1853,0)*AC1853</f>
        <v>0</v>
      </c>
      <c r="AC1853" s="77">
        <f t="shared" si="209"/>
        <v>1</v>
      </c>
      <c r="AD1853" s="77">
        <f>IFERROR(INDEX([1]怪物表!$J:$J,MATCH(G1853,[1]怪物表!$A:$A,0),1),0)*AE1853</f>
        <v>0</v>
      </c>
      <c r="AE1853" s="77">
        <f t="shared" si="210"/>
        <v>0</v>
      </c>
      <c r="AF1853" s="45"/>
      <c r="AG1853" s="45"/>
      <c r="AH1853" s="45"/>
      <c r="AI1853" s="45"/>
      <c r="AJ1853" s="45"/>
      <c r="AK1853" s="45"/>
      <c r="AL1853" s="45"/>
      <c r="AM1853" s="45"/>
      <c r="AN1853" s="45"/>
      <c r="AO1853" s="45"/>
      <c r="AP1853" s="45"/>
      <c r="AQ1853" s="45"/>
      <c r="AR1853" s="45"/>
      <c r="AS1853" s="45"/>
      <c r="AT1853" s="45"/>
    </row>
    <row r="1854" spans="1:46" x14ac:dyDescent="0.45">
      <c r="A1854" s="4"/>
      <c r="B1854" s="7">
        <v>402008</v>
      </c>
      <c r="C1854" s="6" t="s">
        <v>155</v>
      </c>
      <c r="D1854" s="4"/>
      <c r="E1854" s="7"/>
      <c r="F1854" s="4">
        <v>60</v>
      </c>
      <c r="G1854" s="4" t="str">
        <f>IF(I1854="",SUMIFS([1]怪物表!$A:$A,[1]怪物表!$B:$B,C1854,[1]怪物表!$C:$C,D1854),"")</f>
        <v/>
      </c>
      <c r="H1854" s="8" t="str">
        <f>IF(G1854="","",INDEX([1]怪物表!$C:$C,MATCH(G1854,[1]怪物表!$A:$A,0)))</f>
        <v/>
      </c>
      <c r="I1854" s="4">
        <v>400201</v>
      </c>
      <c r="J1854" s="4" t="str">
        <f>IF(I1854="","",INDEX([1]怪物阵型表!$B:$B,MATCH(I1854,[1]怪物阵型表!$A:$A,0)))</f>
        <v>冲锋阵型</v>
      </c>
      <c r="K1854" s="4"/>
      <c r="L1854" s="4"/>
      <c r="M1854" s="4"/>
      <c r="N1854" s="4"/>
      <c r="O1854" s="4" t="str">
        <f>IF(N1854="","",INDEX([2]物品表!$B:$B,MATCH(N1854,[2]物品表!$A:$A,0)))</f>
        <v/>
      </c>
      <c r="P1854" s="4"/>
      <c r="Q1854" s="7" t="s">
        <v>309</v>
      </c>
      <c r="R1854" s="7" t="s">
        <v>29</v>
      </c>
      <c r="S1854" s="9">
        <v>1</v>
      </c>
      <c r="T1854" s="4"/>
      <c r="U1854" s="9">
        <v>0</v>
      </c>
      <c r="V1854" s="4" t="str">
        <f t="shared" ref="V1854" si="248">IF(W1854=1,"TID_Survivor_Notice_Occur_2",IF(W1854=2,"TID_Survivor_Notice_Occur_1",""))</f>
        <v/>
      </c>
      <c r="W1854" s="4"/>
      <c r="X1854" s="4"/>
      <c r="Y1854" s="4"/>
      <c r="Z1854" s="28"/>
      <c r="AA1854" s="77">
        <f>COUNTIF([3]经验升级表!$C:$C,"&lt;="&amp;SUMIFS($AB$4:AB1854,$C$4:C1854,C1854))</f>
        <v>0</v>
      </c>
      <c r="AB1854" s="77">
        <f>IFERROR(INDEX([1]怪物表!$U:$U,MATCH(G1854,[1]怪物表!$A:$A,0),1)*S1854/U1854,0)*AC1854</f>
        <v>0</v>
      </c>
      <c r="AC1854" s="77">
        <f t="shared" si="209"/>
        <v>1</v>
      </c>
      <c r="AD1854" s="77">
        <f>IFERROR(INDEX([1]怪物表!$J:$J,MATCH(G1854,[1]怪物表!$A:$A,0),1),0)*AE1854</f>
        <v>0</v>
      </c>
      <c r="AE1854" s="77">
        <f t="shared" si="210"/>
        <v>0</v>
      </c>
    </row>
    <row r="1855" spans="1:46" x14ac:dyDescent="0.45">
      <c r="A1855" s="4"/>
      <c r="B1855" s="7">
        <v>402009</v>
      </c>
      <c r="C1855" s="6" t="s">
        <v>155</v>
      </c>
      <c r="D1855" s="4"/>
      <c r="E1855" s="7"/>
      <c r="F1855" s="4">
        <v>70</v>
      </c>
      <c r="G1855" s="4" t="str">
        <f>IF(I1855="",SUMIFS([1]怪物表!$A:$A,[1]怪物表!$B:$B,C1855,[1]怪物表!$C:$C,D1855),"")</f>
        <v/>
      </c>
      <c r="H1855" s="8" t="str">
        <f>IF(G1855="","",INDEX([1]怪物表!$C:$C,MATCH(G1855,[1]怪物表!$A:$A,0)))</f>
        <v/>
      </c>
      <c r="I1855" s="4">
        <v>400201</v>
      </c>
      <c r="J1855" s="4" t="str">
        <f>IF(I1855="","",INDEX([1]怪物阵型表!$B:$B,MATCH(I1855,[1]怪物阵型表!$A:$A,0)))</f>
        <v>冲锋阵型</v>
      </c>
      <c r="K1855" s="4"/>
      <c r="L1855" s="4"/>
      <c r="M1855" s="4"/>
      <c r="N1855" s="4"/>
      <c r="O1855" s="4" t="str">
        <f>IF(N1855="","",INDEX([2]物品表!$B:$B,MATCH(N1855,[2]物品表!$A:$A,0)))</f>
        <v/>
      </c>
      <c r="P1855" s="4"/>
      <c r="Q1855" s="7" t="s">
        <v>309</v>
      </c>
      <c r="R1855" s="7" t="s">
        <v>29</v>
      </c>
      <c r="S1855" s="9">
        <v>1</v>
      </c>
      <c r="T1855" s="4"/>
      <c r="U1855" s="9">
        <v>0</v>
      </c>
      <c r="V1855" s="4" t="str">
        <f t="shared" ref="V1855" si="249">IF(W1855=1,"TID_Survivor_Notice_Occur_2",IF(W1855=2,"TID_Survivor_Notice_Occur_1",""))</f>
        <v/>
      </c>
      <c r="W1855" s="4"/>
      <c r="X1855" s="4"/>
      <c r="Y1855" s="4"/>
      <c r="Z1855" s="28"/>
      <c r="AA1855" s="77">
        <f>COUNTIF([3]经验升级表!$C:$C,"&lt;="&amp;SUMIFS($AB$4:AB1855,$C$4:C1855,C1855))</f>
        <v>0</v>
      </c>
      <c r="AB1855" s="77">
        <f>IFERROR(INDEX([1]怪物表!$U:$U,MATCH(G1855,[1]怪物表!$A:$A,0),1)*S1855/U1855,0)*AC1855</f>
        <v>0</v>
      </c>
      <c r="AC1855" s="77">
        <f t="shared" si="209"/>
        <v>1</v>
      </c>
      <c r="AD1855" s="77">
        <f>IFERROR(INDEX([1]怪物表!$J:$J,MATCH(G1855,[1]怪物表!$A:$A,0),1),0)*AE1855</f>
        <v>0</v>
      </c>
      <c r="AE1855" s="77">
        <f t="shared" si="210"/>
        <v>0</v>
      </c>
    </row>
    <row r="1856" spans="1:46" x14ac:dyDescent="0.45">
      <c r="A1856" s="4"/>
      <c r="B1856" s="7">
        <v>402010</v>
      </c>
      <c r="C1856" s="6" t="s">
        <v>155</v>
      </c>
      <c r="D1856" s="4" t="s">
        <v>131</v>
      </c>
      <c r="E1856" s="4">
        <v>30</v>
      </c>
      <c r="F1856" s="4" t="s">
        <v>32</v>
      </c>
      <c r="G1856" s="4">
        <f>IF(I1856="",SUMIFS([1]怪物表!$A:$A,[1]怪物表!$B:$B,C1856,[1]怪物表!$C:$C,D1856),"")</f>
        <v>140203</v>
      </c>
      <c r="H1856" s="8" t="str">
        <f>IF(G1856="","",INDEX([1]怪物表!$C:$C,MATCH(G1856,[1]怪物表!$A:$A,0)))</f>
        <v>小象</v>
      </c>
      <c r="I1856" s="4"/>
      <c r="J1856" s="4" t="str">
        <f>IF(I1856="","",INDEX([1]怪物阵型表!$B:$B,MATCH(I1856,[1]怪物阵型表!$A:$A,0)))</f>
        <v/>
      </c>
      <c r="K1856" s="4"/>
      <c r="L1856" s="4"/>
      <c r="M1856" s="4"/>
      <c r="N1856" s="4"/>
      <c r="O1856" s="4" t="str">
        <f>IF(N1856="","",INDEX([2]物品表!$B:$B,MATCH(N1856,[2]物品表!$A:$A,0)))</f>
        <v/>
      </c>
      <c r="P1856" s="4"/>
      <c r="Q1856" s="7" t="s">
        <v>31</v>
      </c>
      <c r="R1856" s="7" t="s">
        <v>29</v>
      </c>
      <c r="S1856" s="9">
        <f>INDEX('#怪物刷新配置索引'!$E:$E,MATCH(E1856&amp;"-"&amp;F1856,'#怪物刷新配置索引'!$D:$D,0),1)</f>
        <v>2</v>
      </c>
      <c r="T1856" s="4"/>
      <c r="U1856" s="9">
        <f>INDEX('#怪物刷新配置索引'!$F:$F,MATCH(E1856&amp;"-"&amp;F1856,'#怪物刷新配置索引'!$D:$D,0),1)</f>
        <v>2</v>
      </c>
      <c r="V1856" s="4" t="str">
        <f t="shared" si="247"/>
        <v/>
      </c>
      <c r="W1856" s="4"/>
      <c r="X1856" s="4"/>
      <c r="Y1856" s="4"/>
      <c r="Z1856" s="28"/>
      <c r="AA1856" s="77">
        <f>COUNTIF([3]经验升级表!$C:$C,"&lt;="&amp;SUMIFS($AB$4:AB1856,$C$4:C1856,C1856))</f>
        <v>0</v>
      </c>
      <c r="AB1856" s="77">
        <f>IFERROR(INDEX([1]怪物表!$U:$U,MATCH(G1856,[1]怪物表!$A:$A,0),1)*S1856/U1856,0)*AC1856</f>
        <v>0</v>
      </c>
      <c r="AC1856" s="77">
        <f t="shared" si="209"/>
        <v>30</v>
      </c>
      <c r="AD1856" s="77">
        <f>IFERROR(INDEX([1]怪物表!$J:$J,MATCH(G1856,[1]怪物表!$A:$A,0),1),0)*AE1856</f>
        <v>30</v>
      </c>
      <c r="AE1856" s="77">
        <f t="shared" si="210"/>
        <v>30</v>
      </c>
    </row>
    <row r="1857" spans="1:46" x14ac:dyDescent="0.45">
      <c r="A1857" s="4"/>
      <c r="B1857" s="7">
        <v>402011</v>
      </c>
      <c r="C1857" s="6" t="s">
        <v>155</v>
      </c>
      <c r="D1857" s="4" t="s">
        <v>131</v>
      </c>
      <c r="E1857" s="4">
        <v>30</v>
      </c>
      <c r="F1857" s="4" t="s">
        <v>32</v>
      </c>
      <c r="G1857" s="4">
        <f>IF(I1857="",SUMIFS([1]怪物表!$A:$A,[1]怪物表!$B:$B,C1857,[1]怪物表!$C:$C,D1857),"")</f>
        <v>140203</v>
      </c>
      <c r="H1857" s="8" t="str">
        <f>IF(G1857="","",INDEX([1]怪物表!$C:$C,MATCH(G1857,[1]怪物表!$A:$A,0)))</f>
        <v>小象</v>
      </c>
      <c r="I1857" s="4"/>
      <c r="J1857" s="4" t="str">
        <f>IF(I1857="","",INDEX([1]怪物阵型表!$B:$B,MATCH(I1857,[1]怪物阵型表!$A:$A,0)))</f>
        <v/>
      </c>
      <c r="K1857" s="4"/>
      <c r="L1857" s="4"/>
      <c r="M1857" s="4"/>
      <c r="N1857" s="4"/>
      <c r="O1857" s="4" t="str">
        <f>IF(N1857="","",INDEX([2]物品表!$B:$B,MATCH(N1857,[2]物品表!$A:$A,0)))</f>
        <v/>
      </c>
      <c r="P1857" s="4"/>
      <c r="Q1857" s="7" t="s">
        <v>31</v>
      </c>
      <c r="R1857" s="7" t="s">
        <v>29</v>
      </c>
      <c r="S1857" s="9">
        <f>INDEX('#怪物刷新配置索引'!$E:$E,MATCH(E1857&amp;"-"&amp;F1857,'#怪物刷新配置索引'!$D:$D,0),1)</f>
        <v>2</v>
      </c>
      <c r="T1857" s="4"/>
      <c r="U1857" s="9">
        <f>INDEX('#怪物刷新配置索引'!$F:$F,MATCH(E1857&amp;"-"&amp;F1857,'#怪物刷新配置索引'!$D:$D,0),1)</f>
        <v>2</v>
      </c>
      <c r="V1857" s="4" t="str">
        <f t="shared" si="247"/>
        <v/>
      </c>
      <c r="W1857" s="4"/>
      <c r="X1857" s="4"/>
      <c r="Y1857" s="4"/>
      <c r="Z1857" s="28"/>
      <c r="AA1857" s="77">
        <f>COUNTIF([3]经验升级表!$C:$C,"&lt;="&amp;SUMIFS($AB$4:AB1857,$C$4:C1857,C1857))</f>
        <v>0</v>
      </c>
      <c r="AB1857" s="77">
        <f>IFERROR(INDEX([1]怪物表!$U:$U,MATCH(G1857,[1]怪物表!$A:$A,0),1)*S1857/U1857,0)*AC1857</f>
        <v>0</v>
      </c>
      <c r="AC1857" s="77">
        <f t="shared" si="209"/>
        <v>30</v>
      </c>
      <c r="AD1857" s="77">
        <f>IFERROR(INDEX([1]怪物表!$J:$J,MATCH(G1857,[1]怪物表!$A:$A,0),1),0)*AE1857</f>
        <v>30</v>
      </c>
      <c r="AE1857" s="77">
        <f t="shared" si="210"/>
        <v>30</v>
      </c>
    </row>
    <row r="1858" spans="1:46" x14ac:dyDescent="0.45">
      <c r="A1858" s="4"/>
      <c r="B1858" s="7">
        <v>402012</v>
      </c>
      <c r="C1858" s="6" t="s">
        <v>155</v>
      </c>
      <c r="D1858" s="4" t="s">
        <v>131</v>
      </c>
      <c r="E1858" s="4">
        <v>30</v>
      </c>
      <c r="F1858" s="4" t="s">
        <v>32</v>
      </c>
      <c r="G1858" s="4">
        <f>IF(I1858="",SUMIFS([1]怪物表!$A:$A,[1]怪物表!$B:$B,C1858,[1]怪物表!$C:$C,D1858),"")</f>
        <v>140203</v>
      </c>
      <c r="H1858" s="8" t="str">
        <f>IF(G1858="","",INDEX([1]怪物表!$C:$C,MATCH(G1858,[1]怪物表!$A:$A,0)))</f>
        <v>小象</v>
      </c>
      <c r="I1858" s="4"/>
      <c r="J1858" s="4" t="str">
        <f>IF(I1858="","",INDEX([1]怪物阵型表!$B:$B,MATCH(I1858,[1]怪物阵型表!$A:$A,0)))</f>
        <v/>
      </c>
      <c r="K1858" s="4"/>
      <c r="L1858" s="4"/>
      <c r="M1858" s="4"/>
      <c r="N1858" s="4"/>
      <c r="O1858" s="4" t="str">
        <f>IF(N1858="","",INDEX([2]物品表!$B:$B,MATCH(N1858,[2]物品表!$A:$A,0)))</f>
        <v/>
      </c>
      <c r="P1858" s="4"/>
      <c r="Q1858" s="7" t="s">
        <v>31</v>
      </c>
      <c r="R1858" s="7" t="s">
        <v>29</v>
      </c>
      <c r="S1858" s="9">
        <f>INDEX('#怪物刷新配置索引'!$E:$E,MATCH(E1858&amp;"-"&amp;F1858,'#怪物刷新配置索引'!$D:$D,0),1)</f>
        <v>2</v>
      </c>
      <c r="T1858" s="4"/>
      <c r="U1858" s="9">
        <f>INDEX('#怪物刷新配置索引'!$F:$F,MATCH(E1858&amp;"-"&amp;F1858,'#怪物刷新配置索引'!$D:$D,0),1)</f>
        <v>2</v>
      </c>
      <c r="V1858" s="4" t="str">
        <f t="shared" si="247"/>
        <v/>
      </c>
      <c r="W1858" s="4"/>
      <c r="X1858" s="4"/>
      <c r="Y1858" s="4"/>
      <c r="Z1858" s="28"/>
      <c r="AA1858" s="77">
        <f>COUNTIF([3]经验升级表!$C:$C,"&lt;="&amp;SUMIFS($AB$4:AB1858,$C$4:C1858,C1858))</f>
        <v>0</v>
      </c>
      <c r="AB1858" s="77">
        <f>IFERROR(INDEX([1]怪物表!$U:$U,MATCH(G1858,[1]怪物表!$A:$A,0),1)*S1858/U1858,0)*AC1858</f>
        <v>0</v>
      </c>
      <c r="AC1858" s="77">
        <f t="shared" si="209"/>
        <v>30</v>
      </c>
      <c r="AD1858" s="77">
        <f>IFERROR(INDEX([1]怪物表!$J:$J,MATCH(G1858,[1]怪物表!$A:$A,0),1),0)*AE1858</f>
        <v>30</v>
      </c>
      <c r="AE1858" s="77">
        <f t="shared" si="210"/>
        <v>30</v>
      </c>
    </row>
    <row r="1859" spans="1:46" x14ac:dyDescent="0.45">
      <c r="A1859" s="4"/>
      <c r="B1859" s="7">
        <v>402013</v>
      </c>
      <c r="C1859" s="6" t="s">
        <v>155</v>
      </c>
      <c r="D1859" s="25" t="s">
        <v>174</v>
      </c>
      <c r="E1859" s="7">
        <v>10</v>
      </c>
      <c r="F1859" s="4" t="s">
        <v>32</v>
      </c>
      <c r="G1859" s="4">
        <f>IF(I1859="",SUMIFS([1]怪物表!$A:$A,[1]怪物表!$B:$B,C1859,[1]怪物表!$C:$C,D1859),"")</f>
        <v>140207</v>
      </c>
      <c r="H1859" s="8" t="str">
        <f>IF(G1859="","",INDEX([1]怪物表!$C:$C,MATCH(G1859,[1]怪物表!$A:$A,0)))</f>
        <v>酒桶</v>
      </c>
      <c r="I1859" s="4"/>
      <c r="J1859" s="4" t="str">
        <f>IF(I1859="","",INDEX([1]怪物阵型表!$B:$B,MATCH(I1859,[1]怪物阵型表!$A:$A,0)))</f>
        <v/>
      </c>
      <c r="K1859" s="4"/>
      <c r="L1859" s="4"/>
      <c r="M1859" s="4"/>
      <c r="N1859" s="4"/>
      <c r="O1859" s="4" t="str">
        <f>IF(N1859="","",INDEX([2]物品表!$B:$B,MATCH(N1859,[2]物品表!$A:$A,0)))</f>
        <v/>
      </c>
      <c r="P1859" s="4"/>
      <c r="Q1859" s="7" t="s">
        <v>31</v>
      </c>
      <c r="R1859" s="7" t="s">
        <v>29</v>
      </c>
      <c r="S1859" s="9">
        <f>INDEX('#怪物刷新配置索引'!$E:$E,MATCH(E1859&amp;"-"&amp;F1859,'#怪物刷新配置索引'!$D:$D,0),1)</f>
        <v>1</v>
      </c>
      <c r="T1859" s="4"/>
      <c r="U1859" s="9">
        <f>INDEX('#怪物刷新配置索引'!$F:$F,MATCH(E1859&amp;"-"&amp;F1859,'#怪物刷新配置索引'!$D:$D,0),1)</f>
        <v>3</v>
      </c>
      <c r="V1859" s="4" t="str">
        <f t="shared" si="247"/>
        <v/>
      </c>
      <c r="W1859" s="4"/>
      <c r="X1859" s="4"/>
      <c r="Y1859" s="4"/>
      <c r="Z1859" s="28"/>
      <c r="AA1859" s="77">
        <f>COUNTIF([3]经验升级表!$C:$C,"&lt;="&amp;SUMIFS($AB$4:AB1859,$C$4:C1859,C1859))</f>
        <v>0</v>
      </c>
      <c r="AB1859" s="77">
        <f>IFERROR(INDEX([1]怪物表!$U:$U,MATCH(G1859,[1]怪物表!$A:$A,0),1)*S1859/U1859,0)*AC1859</f>
        <v>0</v>
      </c>
      <c r="AC1859" s="77">
        <f t="shared" si="209"/>
        <v>30</v>
      </c>
      <c r="AD1859" s="77">
        <f>IFERROR(INDEX([1]怪物表!$J:$J,MATCH(G1859,[1]怪物表!$A:$A,0),1),0)*AE1859</f>
        <v>10</v>
      </c>
      <c r="AE1859" s="77">
        <f t="shared" si="210"/>
        <v>10</v>
      </c>
    </row>
    <row r="1860" spans="1:46" x14ac:dyDescent="0.45">
      <c r="A1860" s="4"/>
      <c r="B1860" s="7">
        <v>402014</v>
      </c>
      <c r="C1860" s="6" t="s">
        <v>155</v>
      </c>
      <c r="D1860" s="4" t="s">
        <v>131</v>
      </c>
      <c r="E1860" s="7">
        <v>60</v>
      </c>
      <c r="F1860" s="4" t="s">
        <v>58</v>
      </c>
      <c r="G1860" s="4">
        <f>IF(I1860="",SUMIFS([1]怪物表!$A:$A,[1]怪物表!$B:$B,C1860,[1]怪物表!$C:$C,D1860),"")</f>
        <v>140203</v>
      </c>
      <c r="H1860" s="8" t="str">
        <f>IF(G1860="","",INDEX([1]怪物表!$C:$C,MATCH(G1860,[1]怪物表!$A:$A,0)))</f>
        <v>小象</v>
      </c>
      <c r="I1860" s="4"/>
      <c r="J1860" s="4" t="str">
        <f>IF(I1860="","",INDEX([1]怪物阵型表!$B:$B,MATCH(I1860,[1]怪物阵型表!$A:$A,0)))</f>
        <v/>
      </c>
      <c r="K1860" s="4"/>
      <c r="L1860" s="4"/>
      <c r="M1860" s="4"/>
      <c r="N1860" s="4"/>
      <c r="O1860" s="4" t="str">
        <f>IF(N1860="","",INDEX([2]物品表!$B:$B,MATCH(N1860,[2]物品表!$A:$A,0)))</f>
        <v/>
      </c>
      <c r="P1860" s="4"/>
      <c r="Q1860" s="7" t="s">
        <v>31</v>
      </c>
      <c r="R1860" s="7" t="s">
        <v>29</v>
      </c>
      <c r="S1860" s="9">
        <f>INDEX('#怪物刷新配置索引'!$E:$E,MATCH(E1860&amp;"-"&amp;F1860,'#怪物刷新配置索引'!$D:$D,0),1)</f>
        <v>2</v>
      </c>
      <c r="T1860" s="4"/>
      <c r="U1860" s="9">
        <f>INDEX('#怪物刷新配置索引'!$F:$F,MATCH(E1860&amp;"-"&amp;F1860,'#怪物刷新配置索引'!$D:$D,0),1)</f>
        <v>1</v>
      </c>
      <c r="V1860" s="4" t="str">
        <f t="shared" si="247"/>
        <v/>
      </c>
      <c r="W1860" s="4"/>
      <c r="X1860" s="4"/>
      <c r="Y1860" s="4"/>
      <c r="Z1860" s="28"/>
      <c r="AA1860" s="77">
        <f>COUNTIF([3]经验升级表!$C:$C,"&lt;="&amp;SUMIFS($AB$4:AB1860,$C$4:C1860,C1860))</f>
        <v>0</v>
      </c>
      <c r="AB1860" s="77">
        <f>IFERROR(INDEX([1]怪物表!$U:$U,MATCH(G1860,[1]怪物表!$A:$A,0),1)*S1860/U1860,0)*AC1860</f>
        <v>0</v>
      </c>
      <c r="AC1860" s="77">
        <f t="shared" si="209"/>
        <v>30</v>
      </c>
      <c r="AD1860" s="77">
        <f>IFERROR(INDEX([1]怪物表!$J:$J,MATCH(G1860,[1]怪物表!$A:$A,0),1),0)*AE1860</f>
        <v>60</v>
      </c>
      <c r="AE1860" s="77">
        <f t="shared" si="210"/>
        <v>60</v>
      </c>
    </row>
    <row r="1861" spans="1:46" x14ac:dyDescent="0.45">
      <c r="A1861" s="4"/>
      <c r="B1861" s="7">
        <v>402015</v>
      </c>
      <c r="C1861" s="6" t="s">
        <v>155</v>
      </c>
      <c r="D1861" s="4" t="s">
        <v>131</v>
      </c>
      <c r="E1861" s="7">
        <v>60</v>
      </c>
      <c r="F1861" s="4" t="s">
        <v>58</v>
      </c>
      <c r="G1861" s="4">
        <f>IF(I1861="",SUMIFS([1]怪物表!$A:$A,[1]怪物表!$B:$B,C1861,[1]怪物表!$C:$C,D1861),"")</f>
        <v>140203</v>
      </c>
      <c r="H1861" s="8" t="str">
        <f>IF(G1861="","",INDEX([1]怪物表!$C:$C,MATCH(G1861,[1]怪物表!$A:$A,0)))</f>
        <v>小象</v>
      </c>
      <c r="I1861" s="4"/>
      <c r="J1861" s="4" t="str">
        <f>IF(I1861="","",INDEX([1]怪物阵型表!$B:$B,MATCH(I1861,[1]怪物阵型表!$A:$A,0)))</f>
        <v/>
      </c>
      <c r="K1861" s="4"/>
      <c r="L1861" s="4"/>
      <c r="M1861" s="4"/>
      <c r="N1861" s="4"/>
      <c r="O1861" s="4" t="str">
        <f>IF(N1861="","",INDEX([2]物品表!$B:$B,MATCH(N1861,[2]物品表!$A:$A,0)))</f>
        <v/>
      </c>
      <c r="P1861" s="4"/>
      <c r="Q1861" s="7" t="s">
        <v>31</v>
      </c>
      <c r="R1861" s="7" t="s">
        <v>29</v>
      </c>
      <c r="S1861" s="9">
        <f>INDEX('#怪物刷新配置索引'!$E:$E,MATCH(E1861&amp;"-"&amp;F1861,'#怪物刷新配置索引'!$D:$D,0),1)</f>
        <v>2</v>
      </c>
      <c r="T1861" s="4"/>
      <c r="U1861" s="9">
        <f>INDEX('#怪物刷新配置索引'!$F:$F,MATCH(E1861&amp;"-"&amp;F1861,'#怪物刷新配置索引'!$D:$D,0),1)</f>
        <v>1</v>
      </c>
      <c r="V1861" s="4" t="str">
        <f t="shared" si="247"/>
        <v/>
      </c>
      <c r="W1861" s="4"/>
      <c r="X1861" s="4"/>
      <c r="Y1861" s="4"/>
      <c r="Z1861" s="28"/>
      <c r="AA1861" s="77">
        <f>COUNTIF([3]经验升级表!$C:$C,"&lt;="&amp;SUMIFS($AB$4:AB1861,$C$4:C1861,C1861))</f>
        <v>0</v>
      </c>
      <c r="AB1861" s="77">
        <f>IFERROR(INDEX([1]怪物表!$U:$U,MATCH(G1861,[1]怪物表!$A:$A,0),1)*S1861/U1861,0)*AC1861</f>
        <v>0</v>
      </c>
      <c r="AC1861" s="77">
        <f t="shared" si="209"/>
        <v>30</v>
      </c>
      <c r="AD1861" s="77">
        <f>IFERROR(INDEX([1]怪物表!$J:$J,MATCH(G1861,[1]怪物表!$A:$A,0),1),0)*AE1861</f>
        <v>60</v>
      </c>
      <c r="AE1861" s="77">
        <f t="shared" si="210"/>
        <v>60</v>
      </c>
    </row>
    <row r="1862" spans="1:46" x14ac:dyDescent="0.45">
      <c r="A1862" s="4"/>
      <c r="B1862" s="7">
        <v>402016</v>
      </c>
      <c r="C1862" s="6" t="s">
        <v>155</v>
      </c>
      <c r="D1862" s="4" t="s">
        <v>131</v>
      </c>
      <c r="E1862" s="7">
        <v>60</v>
      </c>
      <c r="F1862" s="4" t="s">
        <v>58</v>
      </c>
      <c r="G1862" s="4">
        <f>IF(I1862="",SUMIFS([1]怪物表!$A:$A,[1]怪物表!$B:$B,C1862,[1]怪物表!$C:$C,D1862),"")</f>
        <v>140203</v>
      </c>
      <c r="H1862" s="8" t="str">
        <f>IF(G1862="","",INDEX([1]怪物表!$C:$C,MATCH(G1862,[1]怪物表!$A:$A,0)))</f>
        <v>小象</v>
      </c>
      <c r="I1862" s="4"/>
      <c r="J1862" s="4" t="str">
        <f>IF(I1862="","",INDEX([1]怪物阵型表!$B:$B,MATCH(I1862,[1]怪物阵型表!$A:$A,0)))</f>
        <v/>
      </c>
      <c r="K1862" s="4"/>
      <c r="L1862" s="4"/>
      <c r="M1862" s="4"/>
      <c r="N1862" s="4"/>
      <c r="O1862" s="4" t="str">
        <f>IF(N1862="","",INDEX([2]物品表!$B:$B,MATCH(N1862,[2]物品表!$A:$A,0)))</f>
        <v/>
      </c>
      <c r="P1862" s="4"/>
      <c r="Q1862" s="7" t="s">
        <v>31</v>
      </c>
      <c r="R1862" s="7" t="s">
        <v>29</v>
      </c>
      <c r="S1862" s="9">
        <f>INDEX('#怪物刷新配置索引'!$E:$E,MATCH(E1862&amp;"-"&amp;F1862,'#怪物刷新配置索引'!$D:$D,0),1)</f>
        <v>2</v>
      </c>
      <c r="T1862" s="4"/>
      <c r="U1862" s="9">
        <f>INDEX('#怪物刷新配置索引'!$F:$F,MATCH(E1862&amp;"-"&amp;F1862,'#怪物刷新配置索引'!$D:$D,0),1)</f>
        <v>1</v>
      </c>
      <c r="V1862" s="4" t="str">
        <f t="shared" si="247"/>
        <v/>
      </c>
      <c r="W1862" s="4"/>
      <c r="X1862" s="4"/>
      <c r="Y1862" s="4"/>
      <c r="Z1862" s="28"/>
      <c r="AA1862" s="77">
        <f>COUNTIF([3]经验升级表!$C:$C,"&lt;="&amp;SUMIFS($AB$4:AB1862,$C$4:C1862,C1862))</f>
        <v>0</v>
      </c>
      <c r="AB1862" s="77">
        <f>IFERROR(INDEX([1]怪物表!$U:$U,MATCH(G1862,[1]怪物表!$A:$A,0),1)*S1862/U1862,0)*AC1862</f>
        <v>0</v>
      </c>
      <c r="AC1862" s="77">
        <f t="shared" si="209"/>
        <v>30</v>
      </c>
      <c r="AD1862" s="77">
        <f>IFERROR(INDEX([1]怪物表!$J:$J,MATCH(G1862,[1]怪物表!$A:$A,0),1),0)*AE1862</f>
        <v>60</v>
      </c>
      <c r="AE1862" s="77">
        <f t="shared" si="210"/>
        <v>60</v>
      </c>
    </row>
    <row r="1863" spans="1:46" x14ac:dyDescent="0.45">
      <c r="A1863" s="4"/>
      <c r="B1863" s="7">
        <v>402017</v>
      </c>
      <c r="C1863" s="6" t="s">
        <v>155</v>
      </c>
      <c r="D1863" s="4" t="s">
        <v>143</v>
      </c>
      <c r="E1863" s="7">
        <v>60</v>
      </c>
      <c r="F1863" s="4" t="s">
        <v>38</v>
      </c>
      <c r="G1863" s="4">
        <f>IF(I1863="",SUMIFS([1]怪物表!$A:$A,[1]怪物表!$B:$B,C1863,[1]怪物表!$C:$C,D1863),"")</f>
        <v>140205</v>
      </c>
      <c r="H1863" s="8" t="str">
        <f>IF(G1863="","",INDEX([1]怪物表!$C:$C,MATCH(G1863,[1]怪物表!$A:$A,0)))</f>
        <v>盾兵2（红）</v>
      </c>
      <c r="I1863" s="4"/>
      <c r="J1863" s="4" t="str">
        <f>IF(I1863="","",INDEX([1]怪物阵型表!$B:$B,MATCH(I1863,[1]怪物阵型表!$A:$A,0)))</f>
        <v/>
      </c>
      <c r="K1863" s="4"/>
      <c r="L1863" s="4"/>
      <c r="M1863" s="4"/>
      <c r="N1863" s="4"/>
      <c r="O1863" s="4" t="str">
        <f>IF(N1863="","",INDEX([2]物品表!$B:$B,MATCH(N1863,[2]物品表!$A:$A,0)))</f>
        <v/>
      </c>
      <c r="P1863" s="4"/>
      <c r="Q1863" s="7" t="s">
        <v>31</v>
      </c>
      <c r="R1863" s="7" t="s">
        <v>29</v>
      </c>
      <c r="S1863" s="9">
        <f>INDEX('#怪物刷新配置索引'!$E:$E,MATCH(E1863&amp;"-"&amp;F1863,'#怪物刷新配置索引'!$D:$D,0),1)</f>
        <v>2</v>
      </c>
      <c r="T1863" s="4"/>
      <c r="U1863" s="9">
        <f>INDEX('#怪物刷新配置索引'!$F:$F,MATCH(E1863&amp;"-"&amp;F1863,'#怪物刷新配置索引'!$D:$D,0),1)</f>
        <v>1</v>
      </c>
      <c r="V1863" s="4" t="str">
        <f t="shared" si="247"/>
        <v/>
      </c>
      <c r="W1863" s="4"/>
      <c r="X1863" s="4"/>
      <c r="Y1863" s="4"/>
      <c r="Z1863" s="28"/>
      <c r="AA1863" s="77">
        <f>COUNTIF([3]经验升级表!$C:$C,"&lt;="&amp;SUMIFS($AB$4:AB1863,$C$4:C1863,C1863))</f>
        <v>0</v>
      </c>
      <c r="AB1863" s="77">
        <f>IFERROR(INDEX([1]怪物表!$U:$U,MATCH(G1863,[1]怪物表!$A:$A,0),1)*S1863/U1863,0)*AC1863</f>
        <v>0</v>
      </c>
      <c r="AC1863" s="77">
        <f t="shared" si="209"/>
        <v>30</v>
      </c>
      <c r="AD1863" s="77">
        <f>IFERROR(INDEX([1]怪物表!$J:$J,MATCH(G1863,[1]怪物表!$A:$A,0),1),0)*AE1863</f>
        <v>60</v>
      </c>
      <c r="AE1863" s="77">
        <f t="shared" si="210"/>
        <v>60</v>
      </c>
    </row>
    <row r="1864" spans="1:46" x14ac:dyDescent="0.45">
      <c r="A1864" s="4"/>
      <c r="B1864" s="7">
        <v>402018</v>
      </c>
      <c r="C1864" s="6" t="s">
        <v>155</v>
      </c>
      <c r="D1864" s="4" t="s">
        <v>143</v>
      </c>
      <c r="E1864" s="7">
        <v>60</v>
      </c>
      <c r="F1864" s="4" t="s">
        <v>38</v>
      </c>
      <c r="G1864" s="4">
        <f>IF(I1864="",SUMIFS([1]怪物表!$A:$A,[1]怪物表!$B:$B,C1864,[1]怪物表!$C:$C,D1864),"")</f>
        <v>140205</v>
      </c>
      <c r="H1864" s="8" t="str">
        <f>IF(G1864="","",INDEX([1]怪物表!$C:$C,MATCH(G1864,[1]怪物表!$A:$A,0)))</f>
        <v>盾兵2（红）</v>
      </c>
      <c r="I1864" s="4"/>
      <c r="J1864" s="4" t="str">
        <f>IF(I1864="","",INDEX([1]怪物阵型表!$B:$B,MATCH(I1864,[1]怪物阵型表!$A:$A,0)))</f>
        <v/>
      </c>
      <c r="K1864" s="4"/>
      <c r="L1864" s="4"/>
      <c r="M1864" s="4"/>
      <c r="N1864" s="4"/>
      <c r="O1864" s="4" t="str">
        <f>IF(N1864="","",INDEX([2]物品表!$B:$B,MATCH(N1864,[2]物品表!$A:$A,0)))</f>
        <v/>
      </c>
      <c r="P1864" s="4"/>
      <c r="Q1864" s="7" t="s">
        <v>31</v>
      </c>
      <c r="R1864" s="7" t="s">
        <v>29</v>
      </c>
      <c r="S1864" s="9">
        <f>INDEX('#怪物刷新配置索引'!$E:$E,MATCH(E1864&amp;"-"&amp;F1864,'#怪物刷新配置索引'!$D:$D,0),1)</f>
        <v>2</v>
      </c>
      <c r="T1864" s="4"/>
      <c r="U1864" s="9">
        <f>INDEX('#怪物刷新配置索引'!$F:$F,MATCH(E1864&amp;"-"&amp;F1864,'#怪物刷新配置索引'!$D:$D,0),1)</f>
        <v>1</v>
      </c>
      <c r="V1864" s="4" t="str">
        <f t="shared" si="247"/>
        <v/>
      </c>
      <c r="W1864" s="4"/>
      <c r="X1864" s="4"/>
      <c r="Y1864" s="4"/>
      <c r="Z1864" s="28"/>
      <c r="AA1864" s="77">
        <f>COUNTIF([3]经验升级表!$C:$C,"&lt;="&amp;SUMIFS($AB$4:AB1864,$C$4:C1864,C1864))</f>
        <v>0</v>
      </c>
      <c r="AB1864" s="77">
        <f>IFERROR(INDEX([1]怪物表!$U:$U,MATCH(G1864,[1]怪物表!$A:$A,0),1)*S1864/U1864,0)*AC1864</f>
        <v>0</v>
      </c>
      <c r="AC1864" s="77">
        <f t="shared" si="209"/>
        <v>30</v>
      </c>
      <c r="AD1864" s="77">
        <f>IFERROR(INDEX([1]怪物表!$J:$J,MATCH(G1864,[1]怪物表!$A:$A,0),1),0)*AE1864</f>
        <v>60</v>
      </c>
      <c r="AE1864" s="77">
        <f t="shared" si="210"/>
        <v>60</v>
      </c>
    </row>
    <row r="1865" spans="1:46" x14ac:dyDescent="0.45">
      <c r="A1865" s="4"/>
      <c r="B1865" s="7">
        <v>402019</v>
      </c>
      <c r="C1865" s="6" t="s">
        <v>155</v>
      </c>
      <c r="D1865" s="25" t="s">
        <v>174</v>
      </c>
      <c r="E1865" s="7">
        <v>10</v>
      </c>
      <c r="F1865" s="4" t="s">
        <v>38</v>
      </c>
      <c r="G1865" s="4">
        <f>IF(I1865="",SUMIFS([1]怪物表!$A:$A,[1]怪物表!$B:$B,C1865,[1]怪物表!$C:$C,D1865),"")</f>
        <v>140207</v>
      </c>
      <c r="H1865" s="8" t="str">
        <f>IF(G1865="","",INDEX([1]怪物表!$C:$C,MATCH(G1865,[1]怪物表!$A:$A,0)))</f>
        <v>酒桶</v>
      </c>
      <c r="I1865" s="4"/>
      <c r="J1865" s="4" t="str">
        <f>IF(I1865="","",INDEX([1]怪物阵型表!$B:$B,MATCH(I1865,[1]怪物阵型表!$A:$A,0)))</f>
        <v/>
      </c>
      <c r="K1865" s="4"/>
      <c r="L1865" s="4"/>
      <c r="M1865" s="4"/>
      <c r="N1865" s="4"/>
      <c r="O1865" s="4" t="str">
        <f>IF(N1865="","",INDEX([2]物品表!$B:$B,MATCH(N1865,[2]物品表!$A:$A,0)))</f>
        <v/>
      </c>
      <c r="P1865" s="4"/>
      <c r="Q1865" s="7" t="s">
        <v>31</v>
      </c>
      <c r="R1865" s="7" t="s">
        <v>29</v>
      </c>
      <c r="S1865" s="9">
        <f>INDEX('#怪物刷新配置索引'!$E:$E,MATCH(E1865&amp;"-"&amp;F1865,'#怪物刷新配置索引'!$D:$D,0),1)</f>
        <v>2</v>
      </c>
      <c r="T1865" s="4"/>
      <c r="U1865" s="9">
        <f>INDEX('#怪物刷新配置索引'!$F:$F,MATCH(E1865&amp;"-"&amp;F1865,'#怪物刷新配置索引'!$D:$D,0),1)</f>
        <v>6</v>
      </c>
      <c r="V1865" s="4" t="str">
        <f t="shared" si="247"/>
        <v/>
      </c>
      <c r="W1865" s="4"/>
      <c r="X1865" s="4"/>
      <c r="Y1865" s="4"/>
      <c r="Z1865" s="28"/>
      <c r="AA1865" s="77">
        <f>COUNTIF([3]经验升级表!$C:$C,"&lt;="&amp;SUMIFS($AB$4:AB1865,$C$4:C1865,C1865))</f>
        <v>0</v>
      </c>
      <c r="AB1865" s="77">
        <f>IFERROR(INDEX([1]怪物表!$U:$U,MATCH(G1865,[1]怪物表!$A:$A,0),1)*S1865/U1865,0)*AC1865</f>
        <v>0</v>
      </c>
      <c r="AC1865" s="77">
        <f t="shared" si="209"/>
        <v>30</v>
      </c>
      <c r="AD1865" s="77">
        <f>IFERROR(INDEX([1]怪物表!$J:$J,MATCH(G1865,[1]怪物表!$A:$A,0),1),0)*AE1865</f>
        <v>10</v>
      </c>
      <c r="AE1865" s="77">
        <f t="shared" si="210"/>
        <v>10</v>
      </c>
    </row>
    <row r="1866" spans="1:46" s="46" customFormat="1" x14ac:dyDescent="0.45">
      <c r="A1866" s="20"/>
      <c r="B1866" s="21">
        <v>402020</v>
      </c>
      <c r="C1866" s="22" t="s">
        <v>155</v>
      </c>
      <c r="D1866" s="20" t="s">
        <v>152</v>
      </c>
      <c r="E1866" s="21"/>
      <c r="F1866" s="20">
        <v>150</v>
      </c>
      <c r="G1866" s="20">
        <f>IF(I1866="",SUMIFS([1]怪物表!$A:$A,[1]怪物表!$B:$B,C1866,[1]怪物表!$C:$C,D1866),"")</f>
        <v>140210</v>
      </c>
      <c r="H1866" s="23" t="str">
        <f>IF(G1866="","",INDEX([1]怪物表!$C:$C,MATCH(G1866,[1]怪物表!$A:$A,0)))</f>
        <v>大窃贼</v>
      </c>
      <c r="I1866" s="20" t="s">
        <v>54</v>
      </c>
      <c r="J1866" s="20" t="str">
        <f>IF(I1866="","",INDEX([1]怪物阵型表!$B:$B,MATCH(I1866,[1]怪物阵型表!$A:$A,0)))</f>
        <v/>
      </c>
      <c r="K1866" s="20"/>
      <c r="L1866" s="20"/>
      <c r="M1866" s="20"/>
      <c r="N1866" s="20"/>
      <c r="O1866" s="20" t="str">
        <f>IF(N1866="","",INDEX([2]物品表!$B:$B,MATCH(N1866,[2]物品表!$A:$A,0)))</f>
        <v/>
      </c>
      <c r="P1866" s="20"/>
      <c r="Q1866" s="21" t="s">
        <v>120</v>
      </c>
      <c r="R1866" s="21" t="s">
        <v>29</v>
      </c>
      <c r="S1866" s="24">
        <v>1</v>
      </c>
      <c r="T1866" s="20"/>
      <c r="U1866" s="24">
        <v>0</v>
      </c>
      <c r="V1866" s="20" t="str">
        <f>IF(W1866=1,"TID_Survivor_Notice_Occur_2",IF(W1866=2,"TID_Survivor_Notice_Occur_1",""))</f>
        <v/>
      </c>
      <c r="W1866" s="20"/>
      <c r="X1866" s="20"/>
      <c r="Y1866" s="20"/>
      <c r="Z1866" s="79"/>
      <c r="AA1866" s="77">
        <f>COUNTIF([3]经验升级表!$C:$C,"&lt;="&amp;SUMIFS($AB$4:AB1866,$C$4:C1866,C1866))</f>
        <v>0</v>
      </c>
      <c r="AB1866" s="77">
        <f>IFERROR(INDEX([1]怪物表!$U:$U,MATCH(G1866,[1]怪物表!$A:$A,0),1)*S1866/U1866,0)*AC1866</f>
        <v>0</v>
      </c>
      <c r="AC1866" s="77">
        <f t="shared" si="209"/>
        <v>1</v>
      </c>
      <c r="AD1866" s="77">
        <f>IFERROR(INDEX([1]怪物表!$J:$J,MATCH(G1866,[1]怪物表!$A:$A,0),1),0)*AE1866</f>
        <v>0</v>
      </c>
      <c r="AE1866" s="77">
        <f t="shared" si="210"/>
        <v>0</v>
      </c>
      <c r="AF1866" s="45"/>
      <c r="AG1866" s="45"/>
      <c r="AH1866" s="45"/>
      <c r="AI1866" s="45"/>
      <c r="AJ1866" s="45"/>
      <c r="AK1866" s="45"/>
      <c r="AL1866" s="45"/>
      <c r="AM1866" s="45"/>
      <c r="AN1866" s="45"/>
      <c r="AO1866" s="45"/>
      <c r="AP1866" s="45"/>
      <c r="AQ1866" s="45"/>
      <c r="AR1866" s="45"/>
      <c r="AS1866" s="45"/>
      <c r="AT1866" s="45"/>
    </row>
    <row r="1867" spans="1:46" x14ac:dyDescent="0.45">
      <c r="A1867" s="4"/>
      <c r="B1867" s="7">
        <v>402021</v>
      </c>
      <c r="C1867" s="6" t="s">
        <v>155</v>
      </c>
      <c r="D1867" s="4"/>
      <c r="E1867" s="7"/>
      <c r="F1867" s="4">
        <v>150</v>
      </c>
      <c r="G1867" s="4" t="str">
        <f>IF(I1867="",SUMIFS([1]怪物表!$A:$A,[1]怪物表!$B:$B,C1867,[1]怪物表!$C:$C,D1867),"")</f>
        <v/>
      </c>
      <c r="H1867" s="8" t="str">
        <f>IF(G1867="","",INDEX([1]怪物表!$C:$C,MATCH(G1867,[1]怪物表!$A:$A,0)))</f>
        <v/>
      </c>
      <c r="I1867" s="4">
        <v>400201</v>
      </c>
      <c r="J1867" s="4" t="str">
        <f>IF(I1867="","",INDEX([1]怪物阵型表!$B:$B,MATCH(I1867,[1]怪物阵型表!$A:$A,0)))</f>
        <v>冲锋阵型</v>
      </c>
      <c r="K1867" s="4"/>
      <c r="L1867" s="4"/>
      <c r="M1867" s="4"/>
      <c r="N1867" s="4"/>
      <c r="O1867" s="4" t="str">
        <f>IF(N1867="","",INDEX([2]物品表!$B:$B,MATCH(N1867,[2]物品表!$A:$A,0)))</f>
        <v/>
      </c>
      <c r="P1867" s="4"/>
      <c r="Q1867" s="7" t="s">
        <v>309</v>
      </c>
      <c r="R1867" s="7" t="s">
        <v>29</v>
      </c>
      <c r="S1867" s="9">
        <v>1</v>
      </c>
      <c r="T1867" s="4"/>
      <c r="U1867" s="9">
        <v>0</v>
      </c>
      <c r="V1867" s="4" t="str">
        <f t="shared" ref="V1867:V1868" si="250">IF(W1867=1,"TID_Survivor_Notice_Occur_2",IF(W1867=2,"TID_Survivor_Notice_Occur_1",""))</f>
        <v/>
      </c>
      <c r="W1867" s="4"/>
      <c r="X1867" s="4"/>
      <c r="Y1867" s="4"/>
      <c r="Z1867" s="28"/>
      <c r="AA1867" s="77">
        <f>COUNTIF([3]经验升级表!$C:$C,"&lt;="&amp;SUMIFS($AB$4:AB1867,$C$4:C1867,C1867))</f>
        <v>0</v>
      </c>
      <c r="AB1867" s="77">
        <f>IFERROR(INDEX([1]怪物表!$U:$U,MATCH(G1867,[1]怪物表!$A:$A,0),1)*S1867/U1867,0)*AC1867</f>
        <v>0</v>
      </c>
      <c r="AC1867" s="77">
        <f t="shared" ref="AC1867:AC1930" si="251">IFERROR(INDEX(_xlfn.TEXTSPLIT(F1867,"-"),1,2)-INDEX(_xlfn.TEXTSPLIT(F1867,"-"),1,1),1)</f>
        <v>1</v>
      </c>
      <c r="AD1867" s="77">
        <f>IFERROR(INDEX([1]怪物表!$J:$J,MATCH(G1867,[1]怪物表!$A:$A,0),1),0)*AE1867</f>
        <v>0</v>
      </c>
      <c r="AE1867" s="77">
        <f t="shared" ref="AE1867:AE1930" si="252">IFERROR(ROUNDUP(AC1867*S1867/U1867,),0)</f>
        <v>0</v>
      </c>
    </row>
    <row r="1868" spans="1:46" x14ac:dyDescent="0.45">
      <c r="A1868" s="4"/>
      <c r="B1868" s="7">
        <v>402022</v>
      </c>
      <c r="C1868" s="6" t="s">
        <v>155</v>
      </c>
      <c r="D1868" s="4"/>
      <c r="E1868" s="7"/>
      <c r="F1868" s="4">
        <v>160</v>
      </c>
      <c r="G1868" s="4" t="str">
        <f>IF(I1868="",SUMIFS([1]怪物表!$A:$A,[1]怪物表!$B:$B,C1868,[1]怪物表!$C:$C,D1868),"")</f>
        <v/>
      </c>
      <c r="H1868" s="8" t="str">
        <f>IF(G1868="","",INDEX([1]怪物表!$C:$C,MATCH(G1868,[1]怪物表!$A:$A,0)))</f>
        <v/>
      </c>
      <c r="I1868" s="4">
        <v>400201</v>
      </c>
      <c r="J1868" s="4" t="str">
        <f>IF(I1868="","",INDEX([1]怪物阵型表!$B:$B,MATCH(I1868,[1]怪物阵型表!$A:$A,0)))</f>
        <v>冲锋阵型</v>
      </c>
      <c r="K1868" s="4"/>
      <c r="L1868" s="4"/>
      <c r="M1868" s="4"/>
      <c r="N1868" s="4"/>
      <c r="O1868" s="4" t="str">
        <f>IF(N1868="","",INDEX([2]物品表!$B:$B,MATCH(N1868,[2]物品表!$A:$A,0)))</f>
        <v/>
      </c>
      <c r="P1868" s="4"/>
      <c r="Q1868" s="7" t="s">
        <v>309</v>
      </c>
      <c r="R1868" s="7" t="s">
        <v>29</v>
      </c>
      <c r="S1868" s="9">
        <v>1</v>
      </c>
      <c r="T1868" s="4"/>
      <c r="U1868" s="9">
        <v>0</v>
      </c>
      <c r="V1868" s="4" t="str">
        <f t="shared" si="250"/>
        <v/>
      </c>
      <c r="W1868" s="4"/>
      <c r="X1868" s="4"/>
      <c r="Y1868" s="4"/>
      <c r="Z1868" s="28"/>
      <c r="AA1868" s="77">
        <f>COUNTIF([3]经验升级表!$C:$C,"&lt;="&amp;SUMIFS($AB$4:AB1868,$C$4:C1868,C1868))</f>
        <v>0</v>
      </c>
      <c r="AB1868" s="77">
        <f>IFERROR(INDEX([1]怪物表!$U:$U,MATCH(G1868,[1]怪物表!$A:$A,0),1)*S1868/U1868,0)*AC1868</f>
        <v>0</v>
      </c>
      <c r="AC1868" s="77">
        <f t="shared" si="251"/>
        <v>1</v>
      </c>
      <c r="AD1868" s="77">
        <f>IFERROR(INDEX([1]怪物表!$J:$J,MATCH(G1868,[1]怪物表!$A:$A,0),1),0)*AE1868</f>
        <v>0</v>
      </c>
      <c r="AE1868" s="77">
        <f t="shared" si="252"/>
        <v>0</v>
      </c>
    </row>
    <row r="1869" spans="1:46" x14ac:dyDescent="0.45">
      <c r="A1869" s="4"/>
      <c r="B1869" s="7">
        <v>402023</v>
      </c>
      <c r="C1869" s="6" t="s">
        <v>155</v>
      </c>
      <c r="D1869" s="4" t="s">
        <v>124</v>
      </c>
      <c r="E1869" s="4">
        <v>20</v>
      </c>
      <c r="F1869" s="4" t="s">
        <v>39</v>
      </c>
      <c r="G1869" s="4">
        <f>IF(I1869="",SUMIFS([1]怪物表!$A:$A,[1]怪物表!$B:$B,C1869,[1]怪物表!$C:$C,D1869),"")</f>
        <v>140202</v>
      </c>
      <c r="H1869" s="8" t="str">
        <f>IF(G1869="","",INDEX([1]怪物表!$C:$C,MATCH(G1869,[1]怪物表!$A:$A,0)))</f>
        <v>鹰</v>
      </c>
      <c r="I1869" s="4"/>
      <c r="J1869" s="4" t="str">
        <f>IF(I1869="","",INDEX([1]怪物阵型表!$B:$B,MATCH(I1869,[1]怪物阵型表!$A:$A,0)))</f>
        <v/>
      </c>
      <c r="K1869" s="4"/>
      <c r="L1869" s="4"/>
      <c r="M1869" s="4"/>
      <c r="N1869" s="4"/>
      <c r="O1869" s="4" t="str">
        <f>IF(N1869="","",INDEX([2]物品表!$B:$B,MATCH(N1869,[2]物品表!$A:$A,0)))</f>
        <v/>
      </c>
      <c r="P1869" s="4"/>
      <c r="Q1869" s="7" t="s">
        <v>31</v>
      </c>
      <c r="R1869" s="7" t="s">
        <v>29</v>
      </c>
      <c r="S1869" s="9">
        <f>INDEX('#怪物刷新配置索引'!$E:$E,MATCH(E1869&amp;"-"&amp;F1869,'#怪物刷新配置索引'!$D:$D,0),1)</f>
        <v>2</v>
      </c>
      <c r="T1869" s="4"/>
      <c r="U1869" s="9">
        <f>INDEX('#怪物刷新配置索引'!$F:$F,MATCH(E1869&amp;"-"&amp;F1869,'#怪物刷新配置索引'!$D:$D,0),1)</f>
        <v>3</v>
      </c>
      <c r="V1869" s="4" t="str">
        <f t="shared" si="247"/>
        <v/>
      </c>
      <c r="W1869" s="4"/>
      <c r="X1869" s="4"/>
      <c r="Y1869" s="4"/>
      <c r="Z1869" s="28"/>
      <c r="AA1869" s="77">
        <f>COUNTIF([3]经验升级表!$C:$C,"&lt;="&amp;SUMIFS($AB$4:AB1869,$C$4:C1869,C1869))</f>
        <v>0</v>
      </c>
      <c r="AB1869" s="77">
        <f>IFERROR(INDEX([1]怪物表!$U:$U,MATCH(G1869,[1]怪物表!$A:$A,0),1)*S1869/U1869,0)*AC1869</f>
        <v>0</v>
      </c>
      <c r="AC1869" s="77">
        <f t="shared" si="251"/>
        <v>30</v>
      </c>
      <c r="AD1869" s="77">
        <f>IFERROR(INDEX([1]怪物表!$J:$J,MATCH(G1869,[1]怪物表!$A:$A,0),1),0)*AE1869</f>
        <v>20</v>
      </c>
      <c r="AE1869" s="77">
        <f t="shared" si="252"/>
        <v>20</v>
      </c>
    </row>
    <row r="1870" spans="1:46" x14ac:dyDescent="0.45">
      <c r="A1870" s="4"/>
      <c r="B1870" s="7">
        <v>402024</v>
      </c>
      <c r="C1870" s="6" t="s">
        <v>155</v>
      </c>
      <c r="D1870" s="4" t="s">
        <v>124</v>
      </c>
      <c r="E1870" s="4">
        <v>20</v>
      </c>
      <c r="F1870" s="4" t="s">
        <v>39</v>
      </c>
      <c r="G1870" s="4">
        <f>IF(I1870="",SUMIFS([1]怪物表!$A:$A,[1]怪物表!$B:$B,C1870,[1]怪物表!$C:$C,D1870),"")</f>
        <v>140202</v>
      </c>
      <c r="H1870" s="8" t="str">
        <f>IF(G1870="","",INDEX([1]怪物表!$C:$C,MATCH(G1870,[1]怪物表!$A:$A,0)))</f>
        <v>鹰</v>
      </c>
      <c r="I1870" s="4"/>
      <c r="J1870" s="4" t="str">
        <f>IF(I1870="","",INDEX([1]怪物阵型表!$B:$B,MATCH(I1870,[1]怪物阵型表!$A:$A,0)))</f>
        <v/>
      </c>
      <c r="K1870" s="4"/>
      <c r="L1870" s="4"/>
      <c r="M1870" s="4"/>
      <c r="N1870" s="4"/>
      <c r="O1870" s="4" t="str">
        <f>IF(N1870="","",INDEX([2]物品表!$B:$B,MATCH(N1870,[2]物品表!$A:$A,0)))</f>
        <v/>
      </c>
      <c r="P1870" s="4"/>
      <c r="Q1870" s="7" t="s">
        <v>31</v>
      </c>
      <c r="R1870" s="7" t="s">
        <v>29</v>
      </c>
      <c r="S1870" s="9">
        <f>INDEX('#怪物刷新配置索引'!$E:$E,MATCH(E1870&amp;"-"&amp;F1870,'#怪物刷新配置索引'!$D:$D,0),1)</f>
        <v>2</v>
      </c>
      <c r="T1870" s="4"/>
      <c r="U1870" s="9">
        <f>INDEX('#怪物刷新配置索引'!$F:$F,MATCH(E1870&amp;"-"&amp;F1870,'#怪物刷新配置索引'!$D:$D,0),1)</f>
        <v>3</v>
      </c>
      <c r="V1870" s="4" t="str">
        <f t="shared" si="247"/>
        <v/>
      </c>
      <c r="W1870" s="4"/>
      <c r="X1870" s="4"/>
      <c r="Y1870" s="4"/>
      <c r="Z1870" s="28"/>
      <c r="AA1870" s="77">
        <f>COUNTIF([3]经验升级表!$C:$C,"&lt;="&amp;SUMIFS($AB$4:AB1870,$C$4:C1870,C1870))</f>
        <v>0</v>
      </c>
      <c r="AB1870" s="77">
        <f>IFERROR(INDEX([1]怪物表!$U:$U,MATCH(G1870,[1]怪物表!$A:$A,0),1)*S1870/U1870,0)*AC1870</f>
        <v>0</v>
      </c>
      <c r="AC1870" s="77">
        <f t="shared" si="251"/>
        <v>30</v>
      </c>
      <c r="AD1870" s="77">
        <f>IFERROR(INDEX([1]怪物表!$J:$J,MATCH(G1870,[1]怪物表!$A:$A,0),1),0)*AE1870</f>
        <v>20</v>
      </c>
      <c r="AE1870" s="77">
        <f t="shared" si="252"/>
        <v>20</v>
      </c>
    </row>
    <row r="1871" spans="1:46" x14ac:dyDescent="0.45">
      <c r="A1871" s="4"/>
      <c r="B1871" s="7">
        <v>402025</v>
      </c>
      <c r="C1871" s="6" t="s">
        <v>155</v>
      </c>
      <c r="D1871" s="4" t="s">
        <v>124</v>
      </c>
      <c r="E1871" s="4">
        <v>20</v>
      </c>
      <c r="F1871" s="4" t="s">
        <v>46</v>
      </c>
      <c r="G1871" s="4">
        <f>IF(I1871="",SUMIFS([1]怪物表!$A:$A,[1]怪物表!$B:$B,C1871,[1]怪物表!$C:$C,D1871),"")</f>
        <v>140202</v>
      </c>
      <c r="H1871" s="8" t="str">
        <f>IF(G1871="","",INDEX([1]怪物表!$C:$C,MATCH(G1871,[1]怪物表!$A:$A,0)))</f>
        <v>鹰</v>
      </c>
      <c r="I1871" s="4"/>
      <c r="J1871" s="4" t="str">
        <f>IF(I1871="","",INDEX([1]怪物阵型表!$B:$B,MATCH(I1871,[1]怪物阵型表!$A:$A,0)))</f>
        <v/>
      </c>
      <c r="K1871" s="4"/>
      <c r="L1871" s="4"/>
      <c r="M1871" s="4"/>
      <c r="N1871" s="4"/>
      <c r="O1871" s="4" t="str">
        <f>IF(N1871="","",INDEX([2]物品表!$B:$B,MATCH(N1871,[2]物品表!$A:$A,0)))</f>
        <v/>
      </c>
      <c r="P1871" s="4"/>
      <c r="Q1871" s="7" t="s">
        <v>31</v>
      </c>
      <c r="R1871" s="7" t="s">
        <v>29</v>
      </c>
      <c r="S1871" s="9">
        <f>INDEX('#怪物刷新配置索引'!$E:$E,MATCH(E1871&amp;"-"&amp;F1871,'#怪物刷新配置索引'!$D:$D,0),1)</f>
        <v>2</v>
      </c>
      <c r="T1871" s="4"/>
      <c r="U1871" s="9">
        <f>INDEX('#怪物刷新配置索引'!$F:$F,MATCH(E1871&amp;"-"&amp;F1871,'#怪物刷新配置索引'!$D:$D,0),1)</f>
        <v>3</v>
      </c>
      <c r="V1871" s="4" t="str">
        <f t="shared" si="247"/>
        <v/>
      </c>
      <c r="W1871" s="4"/>
      <c r="X1871" s="7"/>
      <c r="Y1871" s="4"/>
      <c r="Z1871" s="28"/>
      <c r="AA1871" s="77">
        <f>COUNTIF([3]经验升级表!$C:$C,"&lt;="&amp;SUMIFS($AB$4:AB1871,$C$4:C1871,C1871))</f>
        <v>0</v>
      </c>
      <c r="AB1871" s="77">
        <f>IFERROR(INDEX([1]怪物表!$U:$U,MATCH(G1871,[1]怪物表!$A:$A,0),1)*S1871/U1871,0)*AC1871</f>
        <v>0</v>
      </c>
      <c r="AC1871" s="77">
        <f t="shared" si="251"/>
        <v>30</v>
      </c>
      <c r="AD1871" s="77">
        <f>IFERROR(INDEX([1]怪物表!$J:$J,MATCH(G1871,[1]怪物表!$A:$A,0),1),0)*AE1871</f>
        <v>20</v>
      </c>
      <c r="AE1871" s="77">
        <f t="shared" si="252"/>
        <v>20</v>
      </c>
    </row>
    <row r="1872" spans="1:46" x14ac:dyDescent="0.45">
      <c r="A1872" s="4"/>
      <c r="B1872" s="7">
        <v>402026</v>
      </c>
      <c r="C1872" s="6" t="s">
        <v>155</v>
      </c>
      <c r="D1872" s="4" t="s">
        <v>124</v>
      </c>
      <c r="E1872" s="4">
        <v>20</v>
      </c>
      <c r="F1872" s="4" t="s">
        <v>46</v>
      </c>
      <c r="G1872" s="4">
        <f>IF(I1872="",SUMIFS([1]怪物表!$A:$A,[1]怪物表!$B:$B,C1872,[1]怪物表!$C:$C,D1872),"")</f>
        <v>140202</v>
      </c>
      <c r="H1872" s="8" t="str">
        <f>IF(G1872="","",INDEX([1]怪物表!$C:$C,MATCH(G1872,[1]怪物表!$A:$A,0)))</f>
        <v>鹰</v>
      </c>
      <c r="I1872" s="4"/>
      <c r="J1872" s="4" t="str">
        <f>IF(I1872="","",INDEX([1]怪物阵型表!$B:$B,MATCH(I1872,[1]怪物阵型表!$A:$A,0)))</f>
        <v/>
      </c>
      <c r="K1872" s="4"/>
      <c r="L1872" s="4"/>
      <c r="M1872" s="4"/>
      <c r="N1872" s="4"/>
      <c r="O1872" s="4" t="str">
        <f>IF(N1872="","",INDEX([2]物品表!$B:$B,MATCH(N1872,[2]物品表!$A:$A,0)))</f>
        <v/>
      </c>
      <c r="P1872" s="4"/>
      <c r="Q1872" s="7" t="s">
        <v>31</v>
      </c>
      <c r="R1872" s="7" t="s">
        <v>29</v>
      </c>
      <c r="S1872" s="9">
        <f>INDEX('#怪物刷新配置索引'!$E:$E,MATCH(E1872&amp;"-"&amp;F1872,'#怪物刷新配置索引'!$D:$D,0),1)</f>
        <v>2</v>
      </c>
      <c r="T1872" s="4"/>
      <c r="U1872" s="9">
        <f>INDEX('#怪物刷新配置索引'!$F:$F,MATCH(E1872&amp;"-"&amp;F1872,'#怪物刷新配置索引'!$D:$D,0),1)</f>
        <v>3</v>
      </c>
      <c r="V1872" s="7" t="str">
        <f t="shared" si="247"/>
        <v/>
      </c>
      <c r="W1872" s="4"/>
      <c r="X1872" s="4"/>
      <c r="Y1872" s="4"/>
      <c r="Z1872" s="28"/>
      <c r="AA1872" s="77">
        <f>COUNTIF([3]经验升级表!$C:$C,"&lt;="&amp;SUMIFS($AB$4:AB1872,$C$4:C1872,C1872))</f>
        <v>0</v>
      </c>
      <c r="AB1872" s="77">
        <f>IFERROR(INDEX([1]怪物表!$U:$U,MATCH(G1872,[1]怪物表!$A:$A,0),1)*S1872/U1872,0)*AC1872</f>
        <v>0</v>
      </c>
      <c r="AC1872" s="77">
        <f t="shared" si="251"/>
        <v>30</v>
      </c>
      <c r="AD1872" s="77">
        <f>IFERROR(INDEX([1]怪物表!$J:$J,MATCH(G1872,[1]怪物表!$A:$A,0),1),0)*AE1872</f>
        <v>20</v>
      </c>
      <c r="AE1872" s="77">
        <f t="shared" si="252"/>
        <v>20</v>
      </c>
    </row>
    <row r="1873" spans="1:46" x14ac:dyDescent="0.45">
      <c r="A1873" s="4"/>
      <c r="B1873" s="7">
        <v>402027</v>
      </c>
      <c r="C1873" s="6" t="s">
        <v>155</v>
      </c>
      <c r="D1873" s="4" t="s">
        <v>143</v>
      </c>
      <c r="E1873" s="4">
        <v>20</v>
      </c>
      <c r="F1873" s="4" t="s">
        <v>46</v>
      </c>
      <c r="G1873" s="4">
        <f>IF(I1873="",SUMIFS([1]怪物表!$A:$A,[1]怪物表!$B:$B,C1873,[1]怪物表!$C:$C,D1873),"")</f>
        <v>140205</v>
      </c>
      <c r="H1873" s="8" t="str">
        <f>IF(G1873="","",INDEX([1]怪物表!$C:$C,MATCH(G1873,[1]怪物表!$A:$A,0)))</f>
        <v>盾兵2（红）</v>
      </c>
      <c r="I1873" s="4"/>
      <c r="J1873" s="4" t="str">
        <f>IF(I1873="","",INDEX([1]怪物阵型表!$B:$B,MATCH(I1873,[1]怪物阵型表!$A:$A,0)))</f>
        <v/>
      </c>
      <c r="K1873" s="4"/>
      <c r="L1873" s="4"/>
      <c r="M1873" s="4"/>
      <c r="N1873" s="4"/>
      <c r="O1873" s="4" t="str">
        <f>IF(N1873="","",INDEX([2]物品表!$B:$B,MATCH(N1873,[2]物品表!$A:$A,0)))</f>
        <v/>
      </c>
      <c r="P1873" s="4"/>
      <c r="Q1873" s="7" t="s">
        <v>31</v>
      </c>
      <c r="R1873" s="7" t="s">
        <v>29</v>
      </c>
      <c r="S1873" s="9">
        <f>INDEX('#怪物刷新配置索引'!$E:$E,MATCH(E1873&amp;"-"&amp;F1873,'#怪物刷新配置索引'!$D:$D,0),1)</f>
        <v>2</v>
      </c>
      <c r="T1873" s="4"/>
      <c r="U1873" s="9">
        <f>INDEX('#怪物刷新配置索引'!$F:$F,MATCH(E1873&amp;"-"&amp;F1873,'#怪物刷新配置索引'!$D:$D,0),1)</f>
        <v>3</v>
      </c>
      <c r="V1873" s="4" t="str">
        <f t="shared" si="247"/>
        <v/>
      </c>
      <c r="W1873" s="4"/>
      <c r="X1873" s="7"/>
      <c r="Y1873" s="7"/>
      <c r="Z1873" s="28"/>
      <c r="AA1873" s="77">
        <f>COUNTIF([3]经验升级表!$C:$C,"&lt;="&amp;SUMIFS($AB$4:AB1873,$C$4:C1873,C1873))</f>
        <v>0</v>
      </c>
      <c r="AB1873" s="77">
        <f>IFERROR(INDEX([1]怪物表!$U:$U,MATCH(G1873,[1]怪物表!$A:$A,0),1)*S1873/U1873,0)*AC1873</f>
        <v>0</v>
      </c>
      <c r="AC1873" s="77">
        <f t="shared" si="251"/>
        <v>30</v>
      </c>
      <c r="AD1873" s="77">
        <f>IFERROR(INDEX([1]怪物表!$J:$J,MATCH(G1873,[1]怪物表!$A:$A,0),1),0)*AE1873</f>
        <v>20</v>
      </c>
      <c r="AE1873" s="77">
        <f t="shared" si="252"/>
        <v>20</v>
      </c>
    </row>
    <row r="1874" spans="1:46" x14ac:dyDescent="0.45">
      <c r="A1874" s="4"/>
      <c r="B1874" s="7">
        <v>402028</v>
      </c>
      <c r="C1874" s="6" t="s">
        <v>155</v>
      </c>
      <c r="D1874" s="4" t="s">
        <v>143</v>
      </c>
      <c r="E1874" s="4">
        <v>20</v>
      </c>
      <c r="F1874" s="4" t="s">
        <v>46</v>
      </c>
      <c r="G1874" s="4">
        <f>IF(I1874="",SUMIFS([1]怪物表!$A:$A,[1]怪物表!$B:$B,C1874,[1]怪物表!$C:$C,D1874),"")</f>
        <v>140205</v>
      </c>
      <c r="H1874" s="8" t="str">
        <f>IF(G1874="","",INDEX([1]怪物表!$C:$C,MATCH(G1874,[1]怪物表!$A:$A,0)))</f>
        <v>盾兵2（红）</v>
      </c>
      <c r="I1874" s="4"/>
      <c r="J1874" s="4" t="str">
        <f>IF(I1874="","",INDEX([1]怪物阵型表!$B:$B,MATCH(I1874,[1]怪物阵型表!$A:$A,0)))</f>
        <v/>
      </c>
      <c r="K1874" s="4"/>
      <c r="L1874" s="4"/>
      <c r="M1874" s="4"/>
      <c r="N1874" s="4"/>
      <c r="O1874" s="4" t="str">
        <f>IF(N1874="","",INDEX([2]物品表!$B:$B,MATCH(N1874,[2]物品表!$A:$A,0)))</f>
        <v/>
      </c>
      <c r="P1874" s="4"/>
      <c r="Q1874" s="7" t="s">
        <v>31</v>
      </c>
      <c r="R1874" s="7" t="s">
        <v>29</v>
      </c>
      <c r="S1874" s="9">
        <f>INDEX('#怪物刷新配置索引'!$E:$E,MATCH(E1874&amp;"-"&amp;F1874,'#怪物刷新配置索引'!$D:$D,0),1)</f>
        <v>2</v>
      </c>
      <c r="T1874" s="4"/>
      <c r="U1874" s="9">
        <f>INDEX('#怪物刷新配置索引'!$F:$F,MATCH(E1874&amp;"-"&amp;F1874,'#怪物刷新配置索引'!$D:$D,0),1)</f>
        <v>3</v>
      </c>
      <c r="V1874" s="4" t="str">
        <f t="shared" si="247"/>
        <v/>
      </c>
      <c r="W1874" s="4"/>
      <c r="X1874" s="7"/>
      <c r="Y1874" s="7"/>
      <c r="Z1874" s="28"/>
      <c r="AA1874" s="77">
        <f>COUNTIF([3]经验升级表!$C:$C,"&lt;="&amp;SUMIFS($AB$4:AB1874,$C$4:C1874,C1874))</f>
        <v>0</v>
      </c>
      <c r="AB1874" s="77">
        <f>IFERROR(INDEX([1]怪物表!$U:$U,MATCH(G1874,[1]怪物表!$A:$A,0),1)*S1874/U1874,0)*AC1874</f>
        <v>0</v>
      </c>
      <c r="AC1874" s="77">
        <f t="shared" si="251"/>
        <v>30</v>
      </c>
      <c r="AD1874" s="77">
        <f>IFERROR(INDEX([1]怪物表!$J:$J,MATCH(G1874,[1]怪物表!$A:$A,0),1),0)*AE1874</f>
        <v>20</v>
      </c>
      <c r="AE1874" s="77">
        <f t="shared" si="252"/>
        <v>20</v>
      </c>
    </row>
    <row r="1875" spans="1:46" x14ac:dyDescent="0.45">
      <c r="A1875" s="4"/>
      <c r="B1875" s="7">
        <v>402029</v>
      </c>
      <c r="C1875" s="6" t="s">
        <v>155</v>
      </c>
      <c r="D1875" s="25" t="s">
        <v>174</v>
      </c>
      <c r="E1875" s="7">
        <v>10</v>
      </c>
      <c r="F1875" s="4" t="s">
        <v>46</v>
      </c>
      <c r="G1875" s="4">
        <f>IF(I1875="",SUMIFS([1]怪物表!$A:$A,[1]怪物表!$B:$B,C1875,[1]怪物表!$C:$C,D1875),"")</f>
        <v>140207</v>
      </c>
      <c r="H1875" s="8" t="str">
        <f>IF(G1875="","",INDEX([1]怪物表!$C:$C,MATCH(G1875,[1]怪物表!$A:$A,0)))</f>
        <v>酒桶</v>
      </c>
      <c r="I1875" s="4"/>
      <c r="J1875" s="4" t="str">
        <f>IF(I1875="","",INDEX([1]怪物阵型表!$B:$B,MATCH(I1875,[1]怪物阵型表!$A:$A,0)))</f>
        <v/>
      </c>
      <c r="K1875" s="4"/>
      <c r="L1875" s="4"/>
      <c r="M1875" s="4"/>
      <c r="N1875" s="4"/>
      <c r="O1875" s="4" t="str">
        <f>IF(N1875="","",INDEX([2]物品表!$B:$B,MATCH(N1875,[2]物品表!$A:$A,0)))</f>
        <v/>
      </c>
      <c r="P1875" s="4"/>
      <c r="Q1875" s="7" t="s">
        <v>31</v>
      </c>
      <c r="R1875" s="7" t="s">
        <v>29</v>
      </c>
      <c r="S1875" s="9">
        <f>INDEX('#怪物刷新配置索引'!$E:$E,MATCH(E1875&amp;"-"&amp;F1875,'#怪物刷新配置索引'!$D:$D,0),1)</f>
        <v>2</v>
      </c>
      <c r="T1875" s="4"/>
      <c r="U1875" s="9">
        <f>INDEX('#怪物刷新配置索引'!$F:$F,MATCH(E1875&amp;"-"&amp;F1875,'#怪物刷新配置索引'!$D:$D,0),1)</f>
        <v>6</v>
      </c>
      <c r="V1875" s="4" t="str">
        <f t="shared" si="247"/>
        <v/>
      </c>
      <c r="W1875" s="4"/>
      <c r="X1875" s="4"/>
      <c r="Y1875" s="4"/>
      <c r="Z1875" s="28"/>
      <c r="AA1875" s="77">
        <f>COUNTIF([3]经验升级表!$C:$C,"&lt;="&amp;SUMIFS($AB$4:AB1875,$C$4:C1875,C1875))</f>
        <v>0</v>
      </c>
      <c r="AB1875" s="77">
        <f>IFERROR(INDEX([1]怪物表!$U:$U,MATCH(G1875,[1]怪物表!$A:$A,0),1)*S1875/U1875,0)*AC1875</f>
        <v>0</v>
      </c>
      <c r="AC1875" s="77">
        <f t="shared" si="251"/>
        <v>30</v>
      </c>
      <c r="AD1875" s="77">
        <f>IFERROR(INDEX([1]怪物表!$J:$J,MATCH(G1875,[1]怪物表!$A:$A,0),1),0)*AE1875</f>
        <v>10</v>
      </c>
      <c r="AE1875" s="77">
        <f t="shared" si="252"/>
        <v>10</v>
      </c>
    </row>
    <row r="1876" spans="1:46" x14ac:dyDescent="0.45">
      <c r="A1876" s="4"/>
      <c r="B1876" s="7">
        <v>402030</v>
      </c>
      <c r="C1876" s="6" t="s">
        <v>155</v>
      </c>
      <c r="D1876" s="4"/>
      <c r="E1876" s="7"/>
      <c r="F1876" s="4">
        <v>210</v>
      </c>
      <c r="G1876" s="4" t="str">
        <f>IF(I1876="",SUMIFS([1]怪物表!$A:$A,[1]怪物表!$B:$B,C1876,[1]怪物表!$C:$C,D1876),"")</f>
        <v/>
      </c>
      <c r="H1876" s="8" t="str">
        <f>IF(G1876="","",INDEX([1]怪物表!$C:$C,MATCH(G1876,[1]怪物表!$A:$A,0)))</f>
        <v/>
      </c>
      <c r="I1876" s="4">
        <v>400201</v>
      </c>
      <c r="J1876" s="4" t="str">
        <f>IF(I1876="","",INDEX([1]怪物阵型表!$B:$B,MATCH(I1876,[1]怪物阵型表!$A:$A,0)))</f>
        <v>冲锋阵型</v>
      </c>
      <c r="K1876" s="4"/>
      <c r="L1876" s="4"/>
      <c r="M1876" s="4"/>
      <c r="N1876" s="4"/>
      <c r="O1876" s="4" t="str">
        <f>IF(N1876="","",INDEX([2]物品表!$B:$B,MATCH(N1876,[2]物品表!$A:$A,0)))</f>
        <v/>
      </c>
      <c r="P1876" s="4"/>
      <c r="Q1876" s="7" t="s">
        <v>309</v>
      </c>
      <c r="R1876" s="7" t="s">
        <v>29</v>
      </c>
      <c r="S1876" s="9">
        <v>1</v>
      </c>
      <c r="T1876" s="4"/>
      <c r="U1876" s="9">
        <v>0</v>
      </c>
      <c r="V1876" s="4" t="str">
        <f t="shared" si="247"/>
        <v/>
      </c>
      <c r="W1876" s="4"/>
      <c r="X1876" s="4"/>
      <c r="Y1876" s="4"/>
      <c r="Z1876" s="28"/>
      <c r="AA1876" s="77">
        <f>COUNTIF([3]经验升级表!$C:$C,"&lt;="&amp;SUMIFS($AB$4:AB1876,$C$4:C1876,C1876))</f>
        <v>0</v>
      </c>
      <c r="AB1876" s="77">
        <f>IFERROR(INDEX([1]怪物表!$U:$U,MATCH(G1876,[1]怪物表!$A:$A,0),1)*S1876/U1876,0)*AC1876</f>
        <v>0</v>
      </c>
      <c r="AC1876" s="77">
        <f t="shared" si="251"/>
        <v>1</v>
      </c>
      <c r="AD1876" s="77">
        <f>IFERROR(INDEX([1]怪物表!$J:$J,MATCH(G1876,[1]怪物表!$A:$A,0),1),0)*AE1876</f>
        <v>0</v>
      </c>
      <c r="AE1876" s="77">
        <f t="shared" si="252"/>
        <v>0</v>
      </c>
    </row>
    <row r="1877" spans="1:46" x14ac:dyDescent="0.45">
      <c r="A1877" s="4"/>
      <c r="B1877" s="7">
        <v>402031</v>
      </c>
      <c r="C1877" s="6" t="s">
        <v>155</v>
      </c>
      <c r="D1877" s="4"/>
      <c r="E1877" s="7"/>
      <c r="F1877" s="4">
        <v>220</v>
      </c>
      <c r="G1877" s="4" t="str">
        <f>IF(I1877="",SUMIFS([1]怪物表!$A:$A,[1]怪物表!$B:$B,C1877,[1]怪物表!$C:$C,D1877),"")</f>
        <v/>
      </c>
      <c r="H1877" s="8" t="str">
        <f>IF(G1877="","",INDEX([1]怪物表!$C:$C,MATCH(G1877,[1]怪物表!$A:$A,0)))</f>
        <v/>
      </c>
      <c r="I1877" s="4">
        <v>400201</v>
      </c>
      <c r="J1877" s="4" t="str">
        <f>IF(I1877="","",INDEX([1]怪物阵型表!$B:$B,MATCH(I1877,[1]怪物阵型表!$A:$A,0)))</f>
        <v>冲锋阵型</v>
      </c>
      <c r="K1877" s="4"/>
      <c r="L1877" s="4"/>
      <c r="M1877" s="4"/>
      <c r="N1877" s="4"/>
      <c r="O1877" s="4" t="str">
        <f>IF(N1877="","",INDEX([2]物品表!$B:$B,MATCH(N1877,[2]物品表!$A:$A,0)))</f>
        <v/>
      </c>
      <c r="P1877" s="4"/>
      <c r="Q1877" s="7" t="s">
        <v>309</v>
      </c>
      <c r="R1877" s="7" t="s">
        <v>29</v>
      </c>
      <c r="S1877" s="9">
        <v>1</v>
      </c>
      <c r="T1877" s="4"/>
      <c r="U1877" s="9">
        <v>0</v>
      </c>
      <c r="V1877" s="4" t="str">
        <f t="shared" si="247"/>
        <v/>
      </c>
      <c r="W1877" s="4"/>
      <c r="X1877" s="4"/>
      <c r="Y1877" s="4"/>
      <c r="Z1877" s="28"/>
      <c r="AA1877" s="77">
        <f>COUNTIF([3]经验升级表!$C:$C,"&lt;="&amp;SUMIFS($AB$4:AB1877,$C$4:C1877,C1877))</f>
        <v>0</v>
      </c>
      <c r="AB1877" s="77">
        <f>IFERROR(INDEX([1]怪物表!$U:$U,MATCH(G1877,[1]怪物表!$A:$A,0),1)*S1877/U1877,0)*AC1877</f>
        <v>0</v>
      </c>
      <c r="AC1877" s="77">
        <f t="shared" si="251"/>
        <v>1</v>
      </c>
      <c r="AD1877" s="77">
        <f>IFERROR(INDEX([1]怪物表!$J:$J,MATCH(G1877,[1]怪物表!$A:$A,0),1),0)*AE1877</f>
        <v>0</v>
      </c>
      <c r="AE1877" s="77">
        <f t="shared" si="252"/>
        <v>0</v>
      </c>
    </row>
    <row r="1878" spans="1:46" x14ac:dyDescent="0.45">
      <c r="A1878" s="4"/>
      <c r="B1878" s="7">
        <v>402032</v>
      </c>
      <c r="C1878" s="6" t="s">
        <v>155</v>
      </c>
      <c r="D1878" s="4" t="s">
        <v>131</v>
      </c>
      <c r="E1878" s="7">
        <v>60</v>
      </c>
      <c r="F1878" s="4" t="s">
        <v>64</v>
      </c>
      <c r="G1878" s="4">
        <f>IF(I1878="",SUMIFS([1]怪物表!$A:$A,[1]怪物表!$B:$B,C1878,[1]怪物表!$C:$C,D1878),"")</f>
        <v>140203</v>
      </c>
      <c r="H1878" s="8" t="str">
        <f>IF(G1878="","",INDEX([1]怪物表!$C:$C,MATCH(G1878,[1]怪物表!$A:$A,0)))</f>
        <v>小象</v>
      </c>
      <c r="I1878" s="4"/>
      <c r="J1878" s="4" t="str">
        <f>IF(I1878="","",INDEX([1]怪物阵型表!$B:$B,MATCH(I1878,[1]怪物阵型表!$A:$A,0)))</f>
        <v/>
      </c>
      <c r="K1878" s="4"/>
      <c r="L1878" s="4"/>
      <c r="M1878" s="4"/>
      <c r="N1878" s="4"/>
      <c r="O1878" s="4" t="str">
        <f>IF(N1878="","",INDEX([2]物品表!$B:$B,MATCH(N1878,[2]物品表!$A:$A,0)))</f>
        <v/>
      </c>
      <c r="P1878" s="4"/>
      <c r="Q1878" s="7" t="s">
        <v>31</v>
      </c>
      <c r="R1878" s="7" t="s">
        <v>29</v>
      </c>
      <c r="S1878" s="9">
        <f>INDEX('#怪物刷新配置索引'!$E:$E,MATCH(E1878&amp;"-"&amp;F1878,'#怪物刷新配置索引'!$D:$D,0),1)</f>
        <v>2</v>
      </c>
      <c r="T1878" s="4"/>
      <c r="U1878" s="9">
        <f>INDEX('#怪物刷新配置索引'!$F:$F,MATCH(E1878&amp;"-"&amp;F1878,'#怪物刷新配置索引'!$D:$D,0),1)</f>
        <v>1</v>
      </c>
      <c r="V1878" s="7" t="str">
        <f t="shared" si="247"/>
        <v/>
      </c>
      <c r="W1878" s="4"/>
      <c r="X1878" s="4"/>
      <c r="Y1878" s="4"/>
      <c r="Z1878" s="28"/>
      <c r="AA1878" s="77">
        <f>COUNTIF([3]经验升级表!$C:$C,"&lt;="&amp;SUMIFS($AB$4:AB1878,$C$4:C1878,C1878))</f>
        <v>0</v>
      </c>
      <c r="AB1878" s="77">
        <f>IFERROR(INDEX([1]怪物表!$U:$U,MATCH(G1878,[1]怪物表!$A:$A,0),1)*S1878/U1878,0)*AC1878</f>
        <v>0</v>
      </c>
      <c r="AC1878" s="77">
        <f t="shared" si="251"/>
        <v>30</v>
      </c>
      <c r="AD1878" s="77">
        <f>IFERROR(INDEX([1]怪物表!$J:$J,MATCH(G1878,[1]怪物表!$A:$A,0),1),0)*AE1878</f>
        <v>60</v>
      </c>
      <c r="AE1878" s="77">
        <f t="shared" si="252"/>
        <v>60</v>
      </c>
    </row>
    <row r="1879" spans="1:46" x14ac:dyDescent="0.45">
      <c r="A1879" s="4"/>
      <c r="B1879" s="7">
        <v>402033</v>
      </c>
      <c r="C1879" s="6" t="s">
        <v>155</v>
      </c>
      <c r="D1879" s="4" t="s">
        <v>143</v>
      </c>
      <c r="E1879" s="7">
        <v>40</v>
      </c>
      <c r="F1879" s="4" t="s">
        <v>64</v>
      </c>
      <c r="G1879" s="4">
        <f>IF(I1879="",SUMIFS([1]怪物表!$A:$A,[1]怪物表!$B:$B,C1879,[1]怪物表!$C:$C,D1879),"")</f>
        <v>140205</v>
      </c>
      <c r="H1879" s="8" t="str">
        <f>IF(G1879="","",INDEX([1]怪物表!$C:$C,MATCH(G1879,[1]怪物表!$A:$A,0)))</f>
        <v>盾兵2（红）</v>
      </c>
      <c r="I1879" s="4"/>
      <c r="J1879" s="4" t="str">
        <f>IF(I1879="","",INDEX([1]怪物阵型表!$B:$B,MATCH(I1879,[1]怪物阵型表!$A:$A,0)))</f>
        <v/>
      </c>
      <c r="K1879" s="4"/>
      <c r="L1879" s="4"/>
      <c r="M1879" s="4"/>
      <c r="N1879" s="4"/>
      <c r="O1879" s="4" t="str">
        <f>IF(N1879="","",INDEX([2]物品表!$B:$B,MATCH(N1879,[2]物品表!$A:$A,0)))</f>
        <v/>
      </c>
      <c r="P1879" s="4"/>
      <c r="Q1879" s="7" t="s">
        <v>31</v>
      </c>
      <c r="R1879" s="7" t="s">
        <v>29</v>
      </c>
      <c r="S1879" s="9">
        <f>INDEX('#怪物刷新配置索引'!$E:$E,MATCH(E1879&amp;"-"&amp;F1879,'#怪物刷新配置索引'!$D:$D,0),1)</f>
        <v>4</v>
      </c>
      <c r="T1879" s="4"/>
      <c r="U1879" s="9">
        <f>INDEX('#怪物刷新配置索引'!$F:$F,MATCH(E1879&amp;"-"&amp;F1879,'#怪物刷新配置索引'!$D:$D,0),1)</f>
        <v>3</v>
      </c>
      <c r="V1879" s="4" t="str">
        <f t="shared" si="247"/>
        <v/>
      </c>
      <c r="W1879" s="4"/>
      <c r="X1879" s="4"/>
      <c r="Y1879" s="4"/>
      <c r="Z1879" s="28"/>
      <c r="AA1879" s="77">
        <f>COUNTIF([3]经验升级表!$C:$C,"&lt;="&amp;SUMIFS($AB$4:AB1879,$C$4:C1879,C1879))</f>
        <v>0</v>
      </c>
      <c r="AB1879" s="77">
        <f>IFERROR(INDEX([1]怪物表!$U:$U,MATCH(G1879,[1]怪物表!$A:$A,0),1)*S1879/U1879,0)*AC1879</f>
        <v>0</v>
      </c>
      <c r="AC1879" s="77">
        <f t="shared" si="251"/>
        <v>30</v>
      </c>
      <c r="AD1879" s="77">
        <f>IFERROR(INDEX([1]怪物表!$J:$J,MATCH(G1879,[1]怪物表!$A:$A,0),1),0)*AE1879</f>
        <v>40</v>
      </c>
      <c r="AE1879" s="77">
        <f t="shared" si="252"/>
        <v>40</v>
      </c>
    </row>
    <row r="1880" spans="1:46" x14ac:dyDescent="0.45">
      <c r="A1880" s="4"/>
      <c r="B1880" s="7">
        <v>402034</v>
      </c>
      <c r="C1880" s="6" t="s">
        <v>155</v>
      </c>
      <c r="D1880" s="4" t="s">
        <v>143</v>
      </c>
      <c r="E1880" s="7">
        <v>40</v>
      </c>
      <c r="F1880" s="4" t="s">
        <v>64</v>
      </c>
      <c r="G1880" s="4">
        <f>IF(I1880="",SUMIFS([1]怪物表!$A:$A,[1]怪物表!$B:$B,C1880,[1]怪物表!$C:$C,D1880),"")</f>
        <v>140205</v>
      </c>
      <c r="H1880" s="8" t="str">
        <f>IF(G1880="","",INDEX([1]怪物表!$C:$C,MATCH(G1880,[1]怪物表!$A:$A,0)))</f>
        <v>盾兵2（红）</v>
      </c>
      <c r="I1880" s="4"/>
      <c r="J1880" s="4" t="str">
        <f>IF(I1880="","",INDEX([1]怪物阵型表!$B:$B,MATCH(I1880,[1]怪物阵型表!$A:$A,0)))</f>
        <v/>
      </c>
      <c r="K1880" s="4"/>
      <c r="L1880" s="4"/>
      <c r="M1880" s="4"/>
      <c r="N1880" s="4"/>
      <c r="O1880" s="4" t="str">
        <f>IF(N1880="","",INDEX([2]物品表!$B:$B,MATCH(N1880,[2]物品表!$A:$A,0)))</f>
        <v/>
      </c>
      <c r="P1880" s="4"/>
      <c r="Q1880" s="7" t="s">
        <v>31</v>
      </c>
      <c r="R1880" s="7" t="s">
        <v>29</v>
      </c>
      <c r="S1880" s="9">
        <f>INDEX('#怪物刷新配置索引'!$E:$E,MATCH(E1880&amp;"-"&amp;F1880,'#怪物刷新配置索引'!$D:$D,0),1)</f>
        <v>4</v>
      </c>
      <c r="T1880" s="4"/>
      <c r="U1880" s="9">
        <f>INDEX('#怪物刷新配置索引'!$F:$F,MATCH(E1880&amp;"-"&amp;F1880,'#怪物刷新配置索引'!$D:$D,0),1)</f>
        <v>3</v>
      </c>
      <c r="V1880" s="4" t="str">
        <f t="shared" si="247"/>
        <v/>
      </c>
      <c r="W1880" s="4"/>
      <c r="X1880" s="7"/>
      <c r="Y1880" s="7"/>
      <c r="Z1880" s="28"/>
      <c r="AA1880" s="77">
        <f>COUNTIF([3]经验升级表!$C:$C,"&lt;="&amp;SUMIFS($AB$4:AB1880,$C$4:C1880,C1880))</f>
        <v>0</v>
      </c>
      <c r="AB1880" s="77">
        <f>IFERROR(INDEX([1]怪物表!$U:$U,MATCH(G1880,[1]怪物表!$A:$A,0),1)*S1880/U1880,0)*AC1880</f>
        <v>0</v>
      </c>
      <c r="AC1880" s="77">
        <f t="shared" si="251"/>
        <v>30</v>
      </c>
      <c r="AD1880" s="77">
        <f>IFERROR(INDEX([1]怪物表!$J:$J,MATCH(G1880,[1]怪物表!$A:$A,0),1),0)*AE1880</f>
        <v>40</v>
      </c>
      <c r="AE1880" s="77">
        <f t="shared" si="252"/>
        <v>40</v>
      </c>
    </row>
    <row r="1881" spans="1:46" x14ac:dyDescent="0.45">
      <c r="A1881" s="4"/>
      <c r="B1881" s="7">
        <v>402035</v>
      </c>
      <c r="C1881" s="6" t="s">
        <v>155</v>
      </c>
      <c r="D1881" s="25" t="s">
        <v>175</v>
      </c>
      <c r="E1881" s="7">
        <v>15</v>
      </c>
      <c r="F1881" s="4" t="s">
        <v>64</v>
      </c>
      <c r="G1881" s="4">
        <f>IF(I1881="",SUMIFS([1]怪物表!$A:$A,[1]怪物表!$B:$B,C1881,[1]怪物表!$C:$C,D1881),"")</f>
        <v>140208</v>
      </c>
      <c r="H1881" s="8" t="str">
        <f>IF(G1881="","",INDEX([1]怪物表!$C:$C,MATCH(G1881,[1]怪物表!$A:$A,0)))</f>
        <v>酒桶2</v>
      </c>
      <c r="I1881" s="4"/>
      <c r="J1881" s="4" t="str">
        <f>IF(I1881="","",INDEX([1]怪物阵型表!$B:$B,MATCH(I1881,[1]怪物阵型表!$A:$A,0)))</f>
        <v/>
      </c>
      <c r="K1881" s="4"/>
      <c r="L1881" s="4"/>
      <c r="M1881" s="4"/>
      <c r="N1881" s="4"/>
      <c r="O1881" s="4" t="str">
        <f>IF(N1881="","",INDEX([2]物品表!$B:$B,MATCH(N1881,[2]物品表!$A:$A,0)))</f>
        <v/>
      </c>
      <c r="P1881" s="4"/>
      <c r="Q1881" s="7" t="s">
        <v>31</v>
      </c>
      <c r="R1881" s="7" t="s">
        <v>29</v>
      </c>
      <c r="S1881" s="9">
        <f>INDEX('#怪物刷新配置索引'!$E:$E,MATCH(E1881&amp;"-"&amp;F1881,'#怪物刷新配置索引'!$D:$D,0),1)</f>
        <v>3</v>
      </c>
      <c r="T1881" s="4"/>
      <c r="U1881" s="9">
        <f>INDEX('#怪物刷新配置索引'!$F:$F,MATCH(E1881&amp;"-"&amp;F1881,'#怪物刷新配置索引'!$D:$D,0),1)</f>
        <v>6</v>
      </c>
      <c r="V1881" s="4" t="str">
        <f t="shared" ref="V1881" si="253">IF(W1881=1,"TID_Survivor_Notice_Occur_2",IF(W1881=2,"TID_Survivor_Notice_Occur_1",""))</f>
        <v/>
      </c>
      <c r="W1881" s="4"/>
      <c r="X1881" s="4"/>
      <c r="Y1881" s="4"/>
      <c r="Z1881" s="28"/>
      <c r="AA1881" s="77">
        <f>COUNTIF([3]经验升级表!$C:$C,"&lt;="&amp;SUMIFS($AB$4:AB1881,$C$4:C1881,C1881))</f>
        <v>0</v>
      </c>
      <c r="AB1881" s="77">
        <f>IFERROR(INDEX([1]怪物表!$U:$U,MATCH(G1881,[1]怪物表!$A:$A,0),1)*S1881/U1881,0)*AC1881</f>
        <v>0</v>
      </c>
      <c r="AC1881" s="77">
        <f t="shared" si="251"/>
        <v>30</v>
      </c>
      <c r="AD1881" s="77">
        <f>IFERROR(INDEX([1]怪物表!$J:$J,MATCH(G1881,[1]怪物表!$A:$A,0),1),0)*AE1881</f>
        <v>15</v>
      </c>
      <c r="AE1881" s="77">
        <f t="shared" si="252"/>
        <v>15</v>
      </c>
    </row>
    <row r="1882" spans="1:46" s="46" customFormat="1" x14ac:dyDescent="0.45">
      <c r="A1882" s="20"/>
      <c r="B1882" s="21">
        <v>402036</v>
      </c>
      <c r="C1882" s="22" t="s">
        <v>155</v>
      </c>
      <c r="D1882" s="20" t="s">
        <v>152</v>
      </c>
      <c r="E1882" s="21"/>
      <c r="F1882" s="20">
        <v>240</v>
      </c>
      <c r="G1882" s="20">
        <f>IF(I1882="",SUMIFS([1]怪物表!$A:$A,[1]怪物表!$B:$B,C1882,[1]怪物表!$C:$C,D1882),"")</f>
        <v>140210</v>
      </c>
      <c r="H1882" s="23" t="str">
        <f>IF(G1882="","",INDEX([1]怪物表!$C:$C,MATCH(G1882,[1]怪物表!$A:$A,0)))</f>
        <v>大窃贼</v>
      </c>
      <c r="I1882" s="20" t="s">
        <v>54</v>
      </c>
      <c r="J1882" s="20" t="str">
        <f>IF(I1882="","",INDEX([1]怪物阵型表!$B:$B,MATCH(I1882,[1]怪物阵型表!$A:$A,0)))</f>
        <v/>
      </c>
      <c r="K1882" s="20"/>
      <c r="L1882" s="20"/>
      <c r="M1882" s="20"/>
      <c r="N1882" s="20"/>
      <c r="O1882" s="20" t="str">
        <f>IF(N1882="","",INDEX([2]物品表!$B:$B,MATCH(N1882,[2]物品表!$A:$A,0)))</f>
        <v/>
      </c>
      <c r="P1882" s="20"/>
      <c r="Q1882" s="21" t="s">
        <v>120</v>
      </c>
      <c r="R1882" s="21" t="s">
        <v>29</v>
      </c>
      <c r="S1882" s="24">
        <v>1</v>
      </c>
      <c r="T1882" s="20"/>
      <c r="U1882" s="24">
        <v>0</v>
      </c>
      <c r="V1882" s="20" t="str">
        <f>IF(W1882=1,"TID_Survivor_Notice_Occur_2",IF(W1882=2,"TID_Survivor_Notice_Occur_1",""))</f>
        <v/>
      </c>
      <c r="W1882" s="20"/>
      <c r="X1882" s="20"/>
      <c r="Y1882" s="20"/>
      <c r="Z1882" s="79"/>
      <c r="AA1882" s="77">
        <f>COUNTIF([3]经验升级表!$C:$C,"&lt;="&amp;SUMIFS($AB$4:AB1882,$C$4:C1882,C1882))</f>
        <v>0</v>
      </c>
      <c r="AB1882" s="77">
        <f>IFERROR(INDEX([1]怪物表!$U:$U,MATCH(G1882,[1]怪物表!$A:$A,0),1)*S1882/U1882,0)*AC1882</f>
        <v>0</v>
      </c>
      <c r="AC1882" s="77">
        <f t="shared" si="251"/>
        <v>1</v>
      </c>
      <c r="AD1882" s="77">
        <f>IFERROR(INDEX([1]怪物表!$J:$J,MATCH(G1882,[1]怪物表!$A:$A,0),1),0)*AE1882</f>
        <v>0</v>
      </c>
      <c r="AE1882" s="77">
        <f t="shared" si="252"/>
        <v>0</v>
      </c>
      <c r="AF1882" s="45"/>
      <c r="AG1882" s="45"/>
      <c r="AH1882" s="45"/>
      <c r="AI1882" s="45"/>
      <c r="AJ1882" s="45"/>
      <c r="AK1882" s="45"/>
      <c r="AL1882" s="45"/>
      <c r="AM1882" s="45"/>
      <c r="AN1882" s="45"/>
      <c r="AO1882" s="45"/>
      <c r="AP1882" s="45"/>
      <c r="AQ1882" s="45"/>
      <c r="AR1882" s="45"/>
      <c r="AS1882" s="45"/>
      <c r="AT1882" s="45"/>
    </row>
    <row r="1883" spans="1:46" x14ac:dyDescent="0.45">
      <c r="A1883" s="4"/>
      <c r="B1883" s="7">
        <v>402037</v>
      </c>
      <c r="C1883" s="6" t="s">
        <v>155</v>
      </c>
      <c r="D1883" s="4" t="s">
        <v>133</v>
      </c>
      <c r="E1883" s="7">
        <v>60</v>
      </c>
      <c r="F1883" s="4" t="s">
        <v>55</v>
      </c>
      <c r="G1883" s="4">
        <f>SUMIFS([1]怪物表!$A:$A,[1]怪物表!$B:$B,C1883,[1]怪物表!$C:$C,D1883)</f>
        <v>140206</v>
      </c>
      <c r="H1883" s="8" t="str">
        <f>IF(G1883="","",INDEX([1]怪物表!$C:$C,MATCH(G1883,[1]怪物表!$A:$A,0)))</f>
        <v>密林窃贼</v>
      </c>
      <c r="I1883" s="4"/>
      <c r="J1883" s="4" t="str">
        <f>IF(I1883="","",INDEX([1]怪物阵型表!$B:$B,MATCH(I1883,[1]怪物阵型表!$A:$A,0)))</f>
        <v/>
      </c>
      <c r="K1883" s="4"/>
      <c r="L1883" s="4"/>
      <c r="M1883" s="4"/>
      <c r="N1883" s="4"/>
      <c r="O1883" s="4" t="str">
        <f>IF(N1883="","",INDEX([2]物品表!$B:$B,MATCH(N1883,[2]物品表!$A:$A,0)))</f>
        <v/>
      </c>
      <c r="P1883" s="4"/>
      <c r="Q1883" s="7" t="s">
        <v>31</v>
      </c>
      <c r="R1883" s="7" t="s">
        <v>29</v>
      </c>
      <c r="S1883" s="9">
        <f>INDEX('#怪物刷新配置索引'!$E:$E,MATCH(E1883&amp;"-"&amp;F1883,'#怪物刷新配置索引'!$D:$D,0),1)</f>
        <v>2</v>
      </c>
      <c r="T1883" s="4"/>
      <c r="U1883" s="9">
        <f>INDEX('#怪物刷新配置索引'!$F:$F,MATCH(E1883&amp;"-"&amp;F1883,'#怪物刷新配置索引'!$D:$D,0),1)</f>
        <v>1</v>
      </c>
      <c r="V1883" s="4" t="str">
        <f t="shared" ref="V1883:V1894" si="254">IF(W1883=1,"TID_Survivor_Notice_Occur_2",IF(W1883=2,"TID_Survivor_Notice_Occur_1",""))</f>
        <v/>
      </c>
      <c r="W1883" s="4"/>
      <c r="X1883" s="4"/>
      <c r="Y1883" s="7"/>
      <c r="Z1883" s="28"/>
      <c r="AA1883" s="77">
        <f>COUNTIF([3]经验升级表!$C:$C,"&lt;="&amp;SUMIFS($AB$4:AB1883,$C$4:C1883,C1883))</f>
        <v>0</v>
      </c>
      <c r="AB1883" s="77">
        <f>IFERROR(INDEX([1]怪物表!$U:$U,MATCH(G1883,[1]怪物表!$A:$A,0),1)*S1883/U1883,0)*AC1883</f>
        <v>0</v>
      </c>
      <c r="AC1883" s="77">
        <f t="shared" si="251"/>
        <v>30</v>
      </c>
      <c r="AD1883" s="77">
        <f>IFERROR(INDEX([1]怪物表!$J:$J,MATCH(G1883,[1]怪物表!$A:$A,0),1),0)*AE1883</f>
        <v>60</v>
      </c>
      <c r="AE1883" s="77">
        <f t="shared" si="252"/>
        <v>60</v>
      </c>
    </row>
    <row r="1884" spans="1:46" x14ac:dyDescent="0.45">
      <c r="A1884" s="4"/>
      <c r="B1884" s="7">
        <v>402038</v>
      </c>
      <c r="C1884" s="6" t="s">
        <v>155</v>
      </c>
      <c r="D1884" s="4" t="s">
        <v>133</v>
      </c>
      <c r="E1884" s="7">
        <v>150</v>
      </c>
      <c r="F1884" s="4" t="s">
        <v>55</v>
      </c>
      <c r="G1884" s="4">
        <f>SUMIFS([1]怪物表!$A:$A,[1]怪物表!$B:$B,C1884,[1]怪物表!$C:$C,D1884)</f>
        <v>140206</v>
      </c>
      <c r="H1884" s="8" t="str">
        <f>IF(G1884="","",INDEX([1]怪物表!$C:$C,MATCH(G1884,[1]怪物表!$A:$A,0)))</f>
        <v>密林窃贼</v>
      </c>
      <c r="I1884" s="4"/>
      <c r="J1884" s="4" t="str">
        <f>IF(I1884="","",INDEX([1]怪物阵型表!$B:$B,MATCH(I1884,[1]怪物阵型表!$A:$A,0)))</f>
        <v/>
      </c>
      <c r="K1884" s="4"/>
      <c r="L1884" s="4"/>
      <c r="M1884" s="4"/>
      <c r="N1884" s="4"/>
      <c r="O1884" s="4" t="str">
        <f>IF(N1884="","",INDEX([2]物品表!$B:$B,MATCH(N1884,[2]物品表!$A:$A,0)))</f>
        <v/>
      </c>
      <c r="P1884" s="4"/>
      <c r="Q1884" s="7" t="s">
        <v>31</v>
      </c>
      <c r="R1884" s="7" t="s">
        <v>29</v>
      </c>
      <c r="S1884" s="9">
        <f>INDEX('#怪物刷新配置索引'!$E:$E,MATCH(E1884&amp;"-"&amp;F1884,'#怪物刷新配置索引'!$D:$D,0),1)</f>
        <v>5</v>
      </c>
      <c r="T1884" s="4"/>
      <c r="U1884" s="9">
        <f>INDEX('#怪物刷新配置索引'!$F:$F,MATCH(E1884&amp;"-"&amp;F1884,'#怪物刷新配置索引'!$D:$D,0),1)</f>
        <v>1</v>
      </c>
      <c r="V1884" s="4" t="str">
        <f t="shared" si="254"/>
        <v/>
      </c>
      <c r="W1884" s="4"/>
      <c r="X1884" s="4"/>
      <c r="Y1884" s="7"/>
      <c r="Z1884" s="28"/>
      <c r="AA1884" s="77">
        <f>COUNTIF([3]经验升级表!$C:$C,"&lt;="&amp;SUMIFS($AB$4:AB1884,$C$4:C1884,C1884))</f>
        <v>0</v>
      </c>
      <c r="AB1884" s="77">
        <f>IFERROR(INDEX([1]怪物表!$U:$U,MATCH(G1884,[1]怪物表!$A:$A,0),1)*S1884/U1884,0)*AC1884</f>
        <v>0</v>
      </c>
      <c r="AC1884" s="77">
        <f t="shared" si="251"/>
        <v>30</v>
      </c>
      <c r="AD1884" s="77">
        <f>IFERROR(INDEX([1]怪物表!$J:$J,MATCH(G1884,[1]怪物表!$A:$A,0),1),0)*AE1884</f>
        <v>150</v>
      </c>
      <c r="AE1884" s="77">
        <f t="shared" si="252"/>
        <v>150</v>
      </c>
    </row>
    <row r="1885" spans="1:46" x14ac:dyDescent="0.45">
      <c r="A1885" s="4"/>
      <c r="B1885" s="7">
        <v>402039</v>
      </c>
      <c r="C1885" s="6" t="s">
        <v>155</v>
      </c>
      <c r="D1885" s="25" t="s">
        <v>175</v>
      </c>
      <c r="E1885" s="7">
        <v>20</v>
      </c>
      <c r="F1885" s="4" t="s">
        <v>55</v>
      </c>
      <c r="G1885" s="4">
        <f>SUMIFS([1]怪物表!$A:$A,[1]怪物表!$B:$B,C1885,[1]怪物表!$C:$C,D1885)</f>
        <v>140208</v>
      </c>
      <c r="H1885" s="8" t="str">
        <f>IF(G1885="","",INDEX([1]怪物表!$C:$C,MATCH(G1885,[1]怪物表!$A:$A,0)))</f>
        <v>酒桶2</v>
      </c>
      <c r="I1885" s="4"/>
      <c r="J1885" s="4" t="str">
        <f>IF(I1885="","",INDEX([1]怪物阵型表!$B:$B,MATCH(I1885,[1]怪物阵型表!$A:$A,0)))</f>
        <v/>
      </c>
      <c r="K1885" s="4"/>
      <c r="L1885" s="4"/>
      <c r="M1885" s="4"/>
      <c r="N1885" s="4"/>
      <c r="O1885" s="4" t="str">
        <f>IF(N1885="","",INDEX([2]物品表!$B:$B,MATCH(N1885,[2]物品表!$A:$A,0)))</f>
        <v/>
      </c>
      <c r="P1885" s="4"/>
      <c r="Q1885" s="7" t="s">
        <v>31</v>
      </c>
      <c r="R1885" s="7" t="s">
        <v>29</v>
      </c>
      <c r="S1885" s="9">
        <f>INDEX('#怪物刷新配置索引'!$E:$E,MATCH(E1885&amp;"-"&amp;F1885,'#怪物刷新配置索引'!$D:$D,0),1)</f>
        <v>2</v>
      </c>
      <c r="T1885" s="4"/>
      <c r="U1885" s="9">
        <f>INDEX('#怪物刷新配置索引'!$F:$F,MATCH(E1885&amp;"-"&amp;F1885,'#怪物刷新配置索引'!$D:$D,0),1)</f>
        <v>3</v>
      </c>
      <c r="V1885" s="4" t="str">
        <f t="shared" si="254"/>
        <v/>
      </c>
      <c r="W1885" s="4"/>
      <c r="X1885" s="7"/>
      <c r="Y1885" s="7"/>
      <c r="Z1885" s="28"/>
      <c r="AA1885" s="77">
        <f>COUNTIF([3]经验升级表!$C:$C,"&lt;="&amp;SUMIFS($AB$4:AB1885,$C$4:C1885,C1885))</f>
        <v>0</v>
      </c>
      <c r="AB1885" s="77">
        <f>IFERROR(INDEX([1]怪物表!$U:$U,MATCH(G1885,[1]怪物表!$A:$A,0),1)*S1885/U1885,0)*AC1885</f>
        <v>0</v>
      </c>
      <c r="AC1885" s="77">
        <f t="shared" si="251"/>
        <v>30</v>
      </c>
      <c r="AD1885" s="77">
        <f>IFERROR(INDEX([1]怪物表!$J:$J,MATCH(G1885,[1]怪物表!$A:$A,0),1),0)*AE1885</f>
        <v>20</v>
      </c>
      <c r="AE1885" s="77">
        <f t="shared" si="252"/>
        <v>20</v>
      </c>
    </row>
    <row r="1886" spans="1:46" x14ac:dyDescent="0.45">
      <c r="A1886" s="4"/>
      <c r="B1886" s="7">
        <v>402040</v>
      </c>
      <c r="C1886" s="6" t="s">
        <v>155</v>
      </c>
      <c r="D1886" s="4" t="s">
        <v>133</v>
      </c>
      <c r="E1886" s="7">
        <v>50</v>
      </c>
      <c r="F1886" s="4" t="s">
        <v>49</v>
      </c>
      <c r="G1886" s="4">
        <f>SUMIFS([1]怪物表!$A:$A,[1]怪物表!$B:$B,C1886,[1]怪物表!$C:$C,D1886)</f>
        <v>140206</v>
      </c>
      <c r="H1886" s="8" t="str">
        <f>IF(G1886="","",INDEX([1]怪物表!$C:$C,MATCH(G1886,[1]怪物表!$A:$A,0)))</f>
        <v>密林窃贼</v>
      </c>
      <c r="I1886" s="4"/>
      <c r="J1886" s="4" t="str">
        <f>IF(I1886="","",INDEX([1]怪物阵型表!$B:$B,MATCH(I1886,[1]怪物阵型表!$A:$A,0)))</f>
        <v/>
      </c>
      <c r="K1886" s="4"/>
      <c r="L1886" s="4"/>
      <c r="M1886" s="4"/>
      <c r="N1886" s="4"/>
      <c r="O1886" s="4" t="str">
        <f>IF(N1886="","",INDEX([2]物品表!$B:$B,MATCH(N1886,[2]物品表!$A:$A,0)))</f>
        <v/>
      </c>
      <c r="P1886" s="4"/>
      <c r="Q1886" s="7" t="s">
        <v>31</v>
      </c>
      <c r="R1886" s="7" t="s">
        <v>29</v>
      </c>
      <c r="S1886" s="9">
        <f>INDEX('#怪物刷新配置索引'!$E:$E,MATCH(E1886&amp;"-"&amp;F1886,'#怪物刷新配置索引'!$D:$D,0),1)</f>
        <v>5</v>
      </c>
      <c r="T1886" s="4"/>
      <c r="U1886" s="9">
        <f>INDEX('#怪物刷新配置索引'!$F:$F,MATCH(E1886&amp;"-"&amp;F1886,'#怪物刷新配置索引'!$D:$D,0),1)</f>
        <v>3</v>
      </c>
      <c r="V1886" s="4" t="str">
        <f t="shared" si="254"/>
        <v/>
      </c>
      <c r="W1886" s="4"/>
      <c r="X1886" s="4"/>
      <c r="Y1886" s="7"/>
      <c r="Z1886" s="28"/>
      <c r="AA1886" s="77">
        <f>COUNTIF([3]经验升级表!$C:$C,"&lt;="&amp;SUMIFS($AB$4:AB1886,$C$4:C1886,C1886))</f>
        <v>0</v>
      </c>
      <c r="AB1886" s="77">
        <f>IFERROR(INDEX([1]怪物表!$U:$U,MATCH(G1886,[1]怪物表!$A:$A,0),1)*S1886/U1886,0)*AC1886</f>
        <v>0</v>
      </c>
      <c r="AC1886" s="77">
        <f t="shared" si="251"/>
        <v>30</v>
      </c>
      <c r="AD1886" s="77">
        <f>IFERROR(INDEX([1]怪物表!$J:$J,MATCH(G1886,[1]怪物表!$A:$A,0),1),0)*AE1886</f>
        <v>50</v>
      </c>
      <c r="AE1886" s="77">
        <f t="shared" si="252"/>
        <v>50</v>
      </c>
    </row>
    <row r="1887" spans="1:46" x14ac:dyDescent="0.45">
      <c r="A1887" s="4"/>
      <c r="B1887" s="7">
        <v>402041</v>
      </c>
      <c r="C1887" s="6" t="s">
        <v>155</v>
      </c>
      <c r="D1887" s="4" t="s">
        <v>133</v>
      </c>
      <c r="E1887" s="7">
        <v>120</v>
      </c>
      <c r="F1887" s="4" t="s">
        <v>49</v>
      </c>
      <c r="G1887" s="4">
        <f>SUMIFS([1]怪物表!$A:$A,[1]怪物表!$B:$B,C1887,[1]怪物表!$C:$C,D1887)</f>
        <v>140206</v>
      </c>
      <c r="H1887" s="8" t="str">
        <f>IF(G1887="","",INDEX([1]怪物表!$C:$C,MATCH(G1887,[1]怪物表!$A:$A,0)))</f>
        <v>密林窃贼</v>
      </c>
      <c r="I1887" s="4"/>
      <c r="J1887" s="4" t="str">
        <f>IF(I1887="","",INDEX([1]怪物阵型表!$B:$B,MATCH(I1887,[1]怪物阵型表!$A:$A,0)))</f>
        <v/>
      </c>
      <c r="K1887" s="4"/>
      <c r="L1887" s="4"/>
      <c r="M1887" s="4"/>
      <c r="N1887" s="4"/>
      <c r="O1887" s="4" t="str">
        <f>IF(N1887="","",INDEX([2]物品表!$B:$B,MATCH(N1887,[2]物品表!$A:$A,0)))</f>
        <v/>
      </c>
      <c r="P1887" s="4"/>
      <c r="Q1887" s="7" t="s">
        <v>31</v>
      </c>
      <c r="R1887" s="7" t="s">
        <v>29</v>
      </c>
      <c r="S1887" s="9">
        <f>INDEX('#怪物刷新配置索引'!$E:$E,MATCH(E1887&amp;"-"&amp;F1887,'#怪物刷新配置索引'!$D:$D,0),1)</f>
        <v>4</v>
      </c>
      <c r="T1887" s="4"/>
      <c r="U1887" s="9">
        <f>INDEX('#怪物刷新配置索引'!$F:$F,MATCH(E1887&amp;"-"&amp;F1887,'#怪物刷新配置索引'!$D:$D,0),1)</f>
        <v>1</v>
      </c>
      <c r="V1887" s="4" t="str">
        <f t="shared" si="254"/>
        <v/>
      </c>
      <c r="W1887" s="4"/>
      <c r="X1887" s="4"/>
      <c r="Y1887" s="4"/>
      <c r="Z1887" s="28"/>
      <c r="AA1887" s="77">
        <f>COUNTIF([3]经验升级表!$C:$C,"&lt;="&amp;SUMIFS($AB$4:AB1887,$C$4:C1887,C1887))</f>
        <v>0</v>
      </c>
      <c r="AB1887" s="77">
        <f>IFERROR(INDEX([1]怪物表!$U:$U,MATCH(G1887,[1]怪物表!$A:$A,0),1)*S1887/U1887,0)*AC1887</f>
        <v>0</v>
      </c>
      <c r="AC1887" s="77">
        <f t="shared" si="251"/>
        <v>30</v>
      </c>
      <c r="AD1887" s="77">
        <f>IFERROR(INDEX([1]怪物表!$J:$J,MATCH(G1887,[1]怪物表!$A:$A,0),1),0)*AE1887</f>
        <v>120</v>
      </c>
      <c r="AE1887" s="77">
        <f t="shared" si="252"/>
        <v>120</v>
      </c>
    </row>
    <row r="1888" spans="1:46" x14ac:dyDescent="0.45">
      <c r="A1888" s="4"/>
      <c r="B1888" s="7">
        <v>402042</v>
      </c>
      <c r="C1888" s="6" t="s">
        <v>155</v>
      </c>
      <c r="D1888" s="4" t="s">
        <v>133</v>
      </c>
      <c r="E1888" s="7">
        <v>120</v>
      </c>
      <c r="F1888" s="4" t="s">
        <v>49</v>
      </c>
      <c r="G1888" s="4">
        <f>SUMIFS([1]怪物表!$A:$A,[1]怪物表!$B:$B,C1888,[1]怪物表!$C:$C,D1888)</f>
        <v>140206</v>
      </c>
      <c r="H1888" s="8" t="str">
        <f>IF(G1888="","",INDEX([1]怪物表!$C:$C,MATCH(G1888,[1]怪物表!$A:$A,0)))</f>
        <v>密林窃贼</v>
      </c>
      <c r="I1888" s="4"/>
      <c r="J1888" s="4" t="str">
        <f>IF(I1888="","",INDEX([1]怪物阵型表!$B:$B,MATCH(I1888,[1]怪物阵型表!$A:$A,0)))</f>
        <v/>
      </c>
      <c r="K1888" s="4"/>
      <c r="L1888" s="4"/>
      <c r="M1888" s="4"/>
      <c r="N1888" s="4"/>
      <c r="O1888" s="4" t="str">
        <f>IF(N1888="","",INDEX([2]物品表!$B:$B,MATCH(N1888,[2]物品表!$A:$A,0)))</f>
        <v/>
      </c>
      <c r="P1888" s="4"/>
      <c r="Q1888" s="7" t="s">
        <v>31</v>
      </c>
      <c r="R1888" s="7" t="s">
        <v>29</v>
      </c>
      <c r="S1888" s="9">
        <f>INDEX('#怪物刷新配置索引'!$E:$E,MATCH(E1888&amp;"-"&amp;F1888,'#怪物刷新配置索引'!$D:$D,0),1)</f>
        <v>4</v>
      </c>
      <c r="T1888" s="4"/>
      <c r="U1888" s="9">
        <f>INDEX('#怪物刷新配置索引'!$F:$F,MATCH(E1888&amp;"-"&amp;F1888,'#怪物刷新配置索引'!$D:$D,0),1)</f>
        <v>1</v>
      </c>
      <c r="V1888" s="4" t="str">
        <f t="shared" si="254"/>
        <v/>
      </c>
      <c r="W1888" s="4"/>
      <c r="X1888" s="4"/>
      <c r="Y1888" s="4"/>
      <c r="Z1888" s="28"/>
      <c r="AA1888" s="77">
        <f>COUNTIF([3]经验升级表!$C:$C,"&lt;="&amp;SUMIFS($AB$4:AB1888,$C$4:C1888,C1888))</f>
        <v>0</v>
      </c>
      <c r="AB1888" s="77">
        <f>IFERROR(INDEX([1]怪物表!$U:$U,MATCH(G1888,[1]怪物表!$A:$A,0),1)*S1888/U1888,0)*AC1888</f>
        <v>0</v>
      </c>
      <c r="AC1888" s="77">
        <f t="shared" si="251"/>
        <v>30</v>
      </c>
      <c r="AD1888" s="77">
        <f>IFERROR(INDEX([1]怪物表!$J:$J,MATCH(G1888,[1]怪物表!$A:$A,0),1),0)*AE1888</f>
        <v>120</v>
      </c>
      <c r="AE1888" s="77">
        <f t="shared" si="252"/>
        <v>120</v>
      </c>
    </row>
    <row r="1889" spans="1:46" s="47" customFormat="1" x14ac:dyDescent="0.45">
      <c r="A1889" s="81"/>
      <c r="B1889" s="82">
        <v>402043</v>
      </c>
      <c r="C1889" s="83" t="s">
        <v>155</v>
      </c>
      <c r="D1889" s="81" t="s">
        <v>132</v>
      </c>
      <c r="E1889" s="82"/>
      <c r="F1889" s="81">
        <v>295</v>
      </c>
      <c r="G1889" s="81">
        <f>IF(I1889="",SUMIFS([1]怪物表!$A:$A,[1]怪物表!$B:$B,C1889,[1]怪物表!$C:$C,D1889),"")</f>
        <v>140211</v>
      </c>
      <c r="H1889" s="84" t="str">
        <f>IF(G1889="","",INDEX([1]怪物表!$C:$C,MATCH(G1889,[1]怪物表!$A:$A,0)))</f>
        <v>荒漠法师</v>
      </c>
      <c r="I1889" s="81" t="s">
        <v>54</v>
      </c>
      <c r="J1889" s="81" t="str">
        <f>IF(I1889="","",INDEX([1]怪物阵型表!$B:$B,MATCH(I1889,[1]怪物阵型表!$A:$A,0)))</f>
        <v/>
      </c>
      <c r="K1889" s="81"/>
      <c r="L1889" s="81"/>
      <c r="M1889" s="81"/>
      <c r="N1889" s="81"/>
      <c r="O1889" s="81" t="str">
        <f>IF(N1889="","",INDEX([2]物品表!$B:$B,MATCH(N1889,[2]物品表!$A:$A,0)))</f>
        <v/>
      </c>
      <c r="P1889" s="81"/>
      <c r="Q1889" s="82" t="s">
        <v>120</v>
      </c>
      <c r="R1889" s="82" t="s">
        <v>29</v>
      </c>
      <c r="S1889" s="85">
        <v>1</v>
      </c>
      <c r="T1889" s="81"/>
      <c r="U1889" s="85">
        <v>0</v>
      </c>
      <c r="V1889" s="81" t="str">
        <f>IF(W1889=1,"TID_Survivor_Notice_Occur_2",IF(W1889=2,"TID_Survivor_Notice_Occur_1",""))</f>
        <v>TID_Survivor_Notice_Occur_1</v>
      </c>
      <c r="W1889" s="81">
        <v>2</v>
      </c>
      <c r="X1889" s="81"/>
      <c r="Y1889" s="81"/>
      <c r="Z1889" s="86"/>
      <c r="AA1889" s="77">
        <f>COUNTIF([3]经验升级表!$C:$C,"&lt;="&amp;SUMIFS($AB$4:AB1889,$C$4:C1889,C1889))</f>
        <v>0</v>
      </c>
      <c r="AB1889" s="77">
        <f>IFERROR(INDEX([1]怪物表!$U:$U,MATCH(G1889,[1]怪物表!$A:$A,0),1)*S1889/U1889,0)*AC1889</f>
        <v>0</v>
      </c>
      <c r="AC1889" s="77">
        <f t="shared" si="251"/>
        <v>1</v>
      </c>
      <c r="AD1889" s="77">
        <f>IFERROR(INDEX([1]怪物表!$J:$J,MATCH(G1889,[1]怪物表!$A:$A,0),1),0)*AE1889</f>
        <v>0</v>
      </c>
      <c r="AE1889" s="77">
        <f t="shared" si="252"/>
        <v>0</v>
      </c>
      <c r="AF1889" s="45"/>
      <c r="AG1889" s="45"/>
      <c r="AH1889" s="45"/>
      <c r="AI1889" s="45"/>
      <c r="AJ1889" s="45"/>
      <c r="AK1889" s="45"/>
      <c r="AL1889" s="45"/>
      <c r="AM1889" s="45"/>
      <c r="AN1889" s="45"/>
      <c r="AO1889" s="45"/>
      <c r="AP1889" s="45"/>
      <c r="AQ1889" s="45"/>
      <c r="AR1889" s="45"/>
      <c r="AS1889" s="45"/>
      <c r="AT1889" s="45"/>
    </row>
    <row r="1890" spans="1:46" x14ac:dyDescent="0.45">
      <c r="A1890" s="4"/>
      <c r="B1890" s="7">
        <v>402044</v>
      </c>
      <c r="C1890" s="6" t="s">
        <v>155</v>
      </c>
      <c r="D1890" s="4"/>
      <c r="E1890" s="7"/>
      <c r="F1890" s="4">
        <v>300</v>
      </c>
      <c r="G1890" s="4" t="str">
        <f>IF(I1890="",SUMIFS([1]怪物表!$A:$A,[1]怪物表!$B:$B,C1890,[1]怪物表!$C:$C,D1890),"")</f>
        <v/>
      </c>
      <c r="H1890" s="8" t="str">
        <f>IF(G1890="","",INDEX([1]怪物表!$C:$C,MATCH(G1890,[1]怪物表!$A:$A,0)))</f>
        <v/>
      </c>
      <c r="I1890" s="4">
        <v>400204</v>
      </c>
      <c r="J1890" s="4" t="str">
        <f>IF(I1890="","",INDEX([1]怪物阵型表!$B:$B,MATCH(I1890,[1]怪物阵型表!$A:$A,0)))</f>
        <v>直线防御阵型</v>
      </c>
      <c r="K1890" s="4"/>
      <c r="L1890" s="4"/>
      <c r="M1890" s="4"/>
      <c r="N1890" s="4"/>
      <c r="O1890" s="4" t="str">
        <f>IF(N1890="","",INDEX([2]物品表!$B:$B,MATCH(N1890,[2]物品表!$A:$A,0)))</f>
        <v/>
      </c>
      <c r="P1890" s="4"/>
      <c r="Q1890" s="7" t="s">
        <v>109</v>
      </c>
      <c r="R1890" s="7" t="s">
        <v>29</v>
      </c>
      <c r="S1890" s="9">
        <v>1</v>
      </c>
      <c r="T1890" s="4"/>
      <c r="U1890" s="9">
        <v>0</v>
      </c>
      <c r="V1890" s="4"/>
      <c r="W1890" s="4"/>
      <c r="X1890" s="4"/>
      <c r="Y1890" s="4"/>
      <c r="Z1890" s="28"/>
      <c r="AA1890" s="77">
        <f>COUNTIF([3]经验升级表!$C:$C,"&lt;="&amp;SUMIFS($AB$4:AB1890,$C$4:C1890,C1890))</f>
        <v>0</v>
      </c>
      <c r="AB1890" s="77">
        <f>IFERROR(INDEX([1]怪物表!$U:$U,MATCH(G1890,[1]怪物表!$A:$A,0),1)*S1890/U1890,0)*AC1890</f>
        <v>0</v>
      </c>
      <c r="AC1890" s="77">
        <f t="shared" si="251"/>
        <v>1</v>
      </c>
      <c r="AD1890" s="77">
        <f>IFERROR(INDEX([1]怪物表!$J:$J,MATCH(G1890,[1]怪物表!$A:$A,0),1),0)*AE1890</f>
        <v>0</v>
      </c>
      <c r="AE1890" s="77">
        <f t="shared" si="252"/>
        <v>0</v>
      </c>
    </row>
    <row r="1891" spans="1:46" x14ac:dyDescent="0.45">
      <c r="A1891" s="4"/>
      <c r="B1891" s="7">
        <v>402045</v>
      </c>
      <c r="C1891" s="6" t="s">
        <v>155</v>
      </c>
      <c r="D1891" s="4"/>
      <c r="E1891" s="7"/>
      <c r="F1891" s="4">
        <v>300</v>
      </c>
      <c r="G1891" s="4" t="str">
        <f>IF(I1891="",SUMIFS([1]怪物表!$A:$A,[1]怪物表!$B:$B,C1891,[1]怪物表!$C:$C,D1891),"")</f>
        <v/>
      </c>
      <c r="H1891" s="8" t="str">
        <f>IF(G1891="","",INDEX([1]怪物表!$C:$C,MATCH(G1891,[1]怪物表!$A:$A,0)))</f>
        <v/>
      </c>
      <c r="I1891" s="4">
        <v>400205</v>
      </c>
      <c r="J1891" s="4" t="str">
        <f>IF(I1891="","",INDEX([1]怪物阵型表!$B:$B,MATCH(I1891,[1]怪物阵型表!$A:$A,0)))</f>
        <v>直线防御阵型</v>
      </c>
      <c r="K1891" s="4"/>
      <c r="L1891" s="4"/>
      <c r="M1891" s="4"/>
      <c r="N1891" s="4"/>
      <c r="O1891" s="4" t="str">
        <f>IF(N1891="","",INDEX([2]物品表!$B:$B,MATCH(N1891,[2]物品表!$A:$A,0)))</f>
        <v/>
      </c>
      <c r="P1891" s="4"/>
      <c r="Q1891" s="7" t="s">
        <v>109</v>
      </c>
      <c r="R1891" s="7" t="s">
        <v>29</v>
      </c>
      <c r="S1891" s="9">
        <v>1</v>
      </c>
      <c r="T1891" s="4"/>
      <c r="U1891" s="9">
        <v>0</v>
      </c>
      <c r="V1891" s="4" t="str">
        <f t="shared" ref="V1891" si="255">IF(W1891=1,"TID_Survivor_Notice_Occur_2",IF(W1891=2,"TID_Survivor_Notice_Occur_1",""))</f>
        <v>TID_Survivor_Notice_Occur_2</v>
      </c>
      <c r="W1891" s="4">
        <v>1</v>
      </c>
      <c r="X1891" s="4"/>
      <c r="Y1891" s="4"/>
      <c r="Z1891" s="28"/>
      <c r="AA1891" s="77">
        <f>COUNTIF([3]经验升级表!$C:$C,"&lt;="&amp;SUMIFS($AB$4:AB1891,$C$4:C1891,C1891))</f>
        <v>0</v>
      </c>
      <c r="AB1891" s="77">
        <f>IFERROR(INDEX([1]怪物表!$U:$U,MATCH(G1891,[1]怪物表!$A:$A,0),1)*S1891/U1891,0)*AC1891</f>
        <v>0</v>
      </c>
      <c r="AC1891" s="77">
        <f t="shared" si="251"/>
        <v>1</v>
      </c>
      <c r="AD1891" s="77">
        <f>IFERROR(INDEX([1]怪物表!$J:$J,MATCH(G1891,[1]怪物表!$A:$A,0),1),0)*AE1891</f>
        <v>0</v>
      </c>
      <c r="AE1891" s="77">
        <f t="shared" si="252"/>
        <v>0</v>
      </c>
    </row>
    <row r="1892" spans="1:46" x14ac:dyDescent="0.45">
      <c r="A1892" s="4"/>
      <c r="B1892" s="7">
        <v>402901</v>
      </c>
      <c r="C1892" s="6" t="s">
        <v>155</v>
      </c>
      <c r="D1892" s="4" t="s">
        <v>142</v>
      </c>
      <c r="E1892" s="7"/>
      <c r="F1892" s="4">
        <v>0</v>
      </c>
      <c r="G1892" s="4"/>
      <c r="H1892" s="8" t="str">
        <f>IF(G1892="","",INDEX([1]怪物表!$C:$C,MATCH(G1892,[1]怪物表!$A:$A,0)))</f>
        <v/>
      </c>
      <c r="I1892" s="4"/>
      <c r="J1892" s="4" t="str">
        <f>IF(I1892="","",INDEX([1]怪物阵型表!$B:$B,MATCH(I1892,[1]怪物阵型表!$A:$A,0)))</f>
        <v/>
      </c>
      <c r="K1892" s="4"/>
      <c r="L1892" s="4"/>
      <c r="M1892" s="4"/>
      <c r="N1892" s="4">
        <v>4</v>
      </c>
      <c r="O1892" s="4" t="str">
        <f>IF(N1892="","",INDEX([2]物品表!$B:$B,MATCH(N1892,[2]物品表!$A:$A,0)))</f>
        <v>Survivor_Item_3</v>
      </c>
      <c r="P1892" s="4"/>
      <c r="Q1892" s="7" t="s">
        <v>302</v>
      </c>
      <c r="R1892" s="7" t="s">
        <v>29</v>
      </c>
      <c r="S1892" s="9">
        <v>8</v>
      </c>
      <c r="T1892" s="4"/>
      <c r="U1892" s="9">
        <v>0</v>
      </c>
      <c r="V1892" s="4" t="str">
        <f t="shared" si="254"/>
        <v/>
      </c>
      <c r="W1892" s="4"/>
      <c r="X1892" s="4"/>
      <c r="Y1892" s="4"/>
      <c r="Z1892" s="28"/>
      <c r="AA1892" s="77">
        <f>COUNTIF([3]经验升级表!$C:$C,"&lt;="&amp;SUMIFS($AB$4:AB1892,$C$4:C1892,C1892))</f>
        <v>0</v>
      </c>
      <c r="AB1892" s="77">
        <f>IFERROR(INDEX([1]怪物表!$U:$U,MATCH(G1892,[1]怪物表!$A:$A,0),1)*S1892/U1892,0)*AC1892</f>
        <v>0</v>
      </c>
      <c r="AC1892" s="77">
        <f t="shared" si="251"/>
        <v>1</v>
      </c>
      <c r="AD1892" s="77">
        <f>IFERROR(INDEX([1]怪物表!$J:$J,MATCH(G1892,[1]怪物表!$A:$A,0),1),0)*AE1892</f>
        <v>0</v>
      </c>
      <c r="AE1892" s="77">
        <f t="shared" si="252"/>
        <v>0</v>
      </c>
    </row>
    <row r="1893" spans="1:46" x14ac:dyDescent="0.45">
      <c r="A1893" s="4"/>
      <c r="B1893" s="7">
        <v>402902</v>
      </c>
      <c r="C1893" s="6" t="s">
        <v>155</v>
      </c>
      <c r="D1893" s="4" t="s">
        <v>47</v>
      </c>
      <c r="E1893" s="7"/>
      <c r="F1893" s="4" t="s">
        <v>117</v>
      </c>
      <c r="G1893" s="4"/>
      <c r="H1893" s="8" t="str">
        <f>IF(G1893="","",INDEX([1]怪物表!$C:$C,MATCH(G1893,[1]怪物表!$A:$A,0)))</f>
        <v/>
      </c>
      <c r="I1893" s="4"/>
      <c r="J1893" s="4" t="str">
        <f>IF(I1893="","",INDEX([1]怪物阵型表!$B:$B,MATCH(I1893,[1]怪物阵型表!$A:$A,0)))</f>
        <v/>
      </c>
      <c r="K1893" s="4"/>
      <c r="L1893" s="4"/>
      <c r="M1893" s="4"/>
      <c r="N1893" s="4">
        <v>17</v>
      </c>
      <c r="O1893" s="4" t="str">
        <f>IF(N1893="","",INDEX([2]物品表!$B:$B,MATCH(N1893,[2]物品表!$A:$A,0)))</f>
        <v>Survivor_Item_8</v>
      </c>
      <c r="P1893" s="4"/>
      <c r="Q1893" s="7" t="s">
        <v>107</v>
      </c>
      <c r="R1893" s="7" t="s">
        <v>29</v>
      </c>
      <c r="S1893" s="9">
        <v>1</v>
      </c>
      <c r="T1893" s="4"/>
      <c r="U1893" s="9">
        <v>16</v>
      </c>
      <c r="V1893" s="4" t="str">
        <f t="shared" si="254"/>
        <v/>
      </c>
      <c r="W1893" s="4"/>
      <c r="X1893" s="4"/>
      <c r="Y1893" s="4"/>
      <c r="Z1893" s="28"/>
      <c r="AA1893" s="77">
        <f>COUNTIF([3]经验升级表!$C:$C,"&lt;="&amp;SUMIFS($AB$4:AB1893,$C$4:C1893,C1893))</f>
        <v>0</v>
      </c>
      <c r="AB1893" s="77">
        <f>IFERROR(INDEX([1]怪物表!$U:$U,MATCH(G1893,[1]怪物表!$A:$A,0),1)*S1893/U1893,0)*AC1893</f>
        <v>0</v>
      </c>
      <c r="AC1893" s="77">
        <f t="shared" si="251"/>
        <v>270</v>
      </c>
      <c r="AD1893" s="77">
        <f>IFERROR(INDEX([1]怪物表!$J:$J,MATCH(G1893,[1]怪物表!$A:$A,0),1),0)*AE1893</f>
        <v>0</v>
      </c>
      <c r="AE1893" s="77">
        <f t="shared" si="252"/>
        <v>17</v>
      </c>
    </row>
    <row r="1894" spans="1:46" x14ac:dyDescent="0.45">
      <c r="A1894" s="4"/>
      <c r="B1894" s="7">
        <v>402903</v>
      </c>
      <c r="C1894" s="6" t="s">
        <v>155</v>
      </c>
      <c r="D1894" s="4" t="s">
        <v>51</v>
      </c>
      <c r="E1894" s="7"/>
      <c r="F1894" s="4" t="s">
        <v>118</v>
      </c>
      <c r="G1894" s="4"/>
      <c r="H1894" s="8" t="str">
        <f>IF(G1894="","",INDEX([1]怪物表!$C:$C,MATCH(G1894,[1]怪物表!$A:$A,0)))</f>
        <v/>
      </c>
      <c r="I1894" s="4"/>
      <c r="J1894" s="4" t="str">
        <f>IF(I1894="","",INDEX([1]怪物阵型表!$B:$B,MATCH(I1894,[1]怪物阵型表!$A:$A,0)))</f>
        <v/>
      </c>
      <c r="K1894" s="4"/>
      <c r="L1894" s="4"/>
      <c r="M1894" s="4"/>
      <c r="N1894" s="4">
        <v>3003</v>
      </c>
      <c r="O1894" s="4" t="str">
        <f>IF(N1894="","",INDEX([2]物品表!$B:$B,MATCH(N1894,[2]物品表!$A:$A,0)))</f>
        <v>Survivor_Item_8</v>
      </c>
      <c r="P1894" s="4"/>
      <c r="Q1894" s="7" t="s">
        <v>107</v>
      </c>
      <c r="R1894" s="7" t="s">
        <v>29</v>
      </c>
      <c r="S1894" s="9">
        <v>1</v>
      </c>
      <c r="T1894" s="4"/>
      <c r="U1894" s="9">
        <v>16</v>
      </c>
      <c r="V1894" s="4" t="str">
        <f t="shared" si="254"/>
        <v/>
      </c>
      <c r="W1894" s="4"/>
      <c r="X1894" s="4"/>
      <c r="Y1894" s="4"/>
      <c r="Z1894" s="28"/>
      <c r="AA1894" s="77">
        <f>COUNTIF([3]经验升级表!$C:$C,"&lt;="&amp;SUMIFS($AB$4:AB1894,$C$4:C1894,C1894))</f>
        <v>0</v>
      </c>
      <c r="AB1894" s="77">
        <f>IFERROR(INDEX([1]怪物表!$U:$U,MATCH(G1894,[1]怪物表!$A:$A,0),1)*S1894/U1894,0)*AC1894</f>
        <v>0</v>
      </c>
      <c r="AC1894" s="77">
        <f t="shared" si="251"/>
        <v>280</v>
      </c>
      <c r="AD1894" s="77">
        <f>IFERROR(INDEX([1]怪物表!$J:$J,MATCH(G1894,[1]怪物表!$A:$A,0),1),0)*AE1894</f>
        <v>0</v>
      </c>
      <c r="AE1894" s="77">
        <f t="shared" si="252"/>
        <v>18</v>
      </c>
    </row>
    <row r="1895" spans="1:46" s="44" customFormat="1" x14ac:dyDescent="0.45">
      <c r="A1895" s="15">
        <v>403</v>
      </c>
      <c r="B1895" s="16">
        <v>403001</v>
      </c>
      <c r="C1895" s="17" t="s">
        <v>141</v>
      </c>
      <c r="D1895" s="15" t="s">
        <v>131</v>
      </c>
      <c r="E1895" s="15">
        <v>5</v>
      </c>
      <c r="F1895" s="15">
        <v>0</v>
      </c>
      <c r="G1895" s="15">
        <f>IF(I1895="",SUMIFS([1]怪物表!$A:$A,[1]怪物表!$B:$B,C1895,[1]怪物表!$C:$C,D1895),"")</f>
        <v>140303</v>
      </c>
      <c r="H1895" s="18" t="str">
        <f>IF(G1895="","",INDEX([1]怪物表!$C:$C,MATCH(G1895,[1]怪物表!$A:$A,0)))</f>
        <v>小象</v>
      </c>
      <c r="I1895" s="15"/>
      <c r="J1895" s="15" t="str">
        <f>IF(I1895="","",INDEX([1]怪物阵型表!$B:$B,MATCH(I1895,[1]怪物阵型表!$A:$A,0)))</f>
        <v/>
      </c>
      <c r="K1895" s="15"/>
      <c r="L1895" s="15"/>
      <c r="M1895" s="15"/>
      <c r="N1895" s="16"/>
      <c r="O1895" s="16" t="str">
        <f>IF(N1895="","",INDEX([2]物品表!$B:$B,MATCH(N1895,[2]物品表!$A:$A,0)))</f>
        <v/>
      </c>
      <c r="P1895" s="16"/>
      <c r="Q1895" s="16" t="s">
        <v>107</v>
      </c>
      <c r="R1895" s="16" t="s">
        <v>29</v>
      </c>
      <c r="S1895" s="19">
        <v>5</v>
      </c>
      <c r="T1895" s="15"/>
      <c r="U1895" s="19">
        <v>0</v>
      </c>
      <c r="V1895" s="15" t="str">
        <f t="shared" ref="V1895:V1954" si="256">IF(W1895=1,"TID_Survivor_Notice_Occur_2",IF(W1895=2,"TID_Survivor_Notice_Occur_1",""))</f>
        <v/>
      </c>
      <c r="W1895" s="15"/>
      <c r="X1895" s="15"/>
      <c r="Y1895" s="15"/>
      <c r="Z1895" s="76"/>
      <c r="AA1895" s="77">
        <f>COUNTIF([3]经验升级表!$C:$C,"&lt;="&amp;SUMIFS($AB$4:AB1895,$C$4:C1895,C1895))</f>
        <v>0</v>
      </c>
      <c r="AB1895" s="77">
        <f>IFERROR(INDEX([1]怪物表!$U:$U,MATCH(G1895,[1]怪物表!$A:$A,0),1)*S1895/U1895,0)*AC1895</f>
        <v>0</v>
      </c>
      <c r="AC1895" s="77">
        <f t="shared" si="251"/>
        <v>1</v>
      </c>
      <c r="AD1895" s="77">
        <f>IFERROR(INDEX([1]怪物表!$J:$J,MATCH(G1895,[1]怪物表!$A:$A,0),1),0)*AE1895</f>
        <v>0</v>
      </c>
      <c r="AE1895" s="77">
        <f t="shared" si="252"/>
        <v>0</v>
      </c>
      <c r="AF1895" s="45"/>
      <c r="AG1895" s="45"/>
      <c r="AH1895" s="45"/>
      <c r="AI1895" s="45"/>
      <c r="AJ1895" s="45"/>
      <c r="AK1895" s="45"/>
      <c r="AL1895" s="45"/>
      <c r="AM1895" s="45"/>
      <c r="AN1895" s="45"/>
      <c r="AO1895" s="45"/>
      <c r="AP1895" s="45"/>
      <c r="AQ1895" s="45"/>
      <c r="AR1895" s="45"/>
      <c r="AS1895" s="45"/>
      <c r="AT1895" s="45"/>
    </row>
    <row r="1896" spans="1:46" x14ac:dyDescent="0.45">
      <c r="A1896" s="4"/>
      <c r="B1896" s="7">
        <v>403002</v>
      </c>
      <c r="C1896" s="6" t="s">
        <v>141</v>
      </c>
      <c r="D1896" s="4" t="s">
        <v>131</v>
      </c>
      <c r="E1896" s="4">
        <v>10</v>
      </c>
      <c r="F1896" s="4" t="s">
        <v>30</v>
      </c>
      <c r="G1896" s="4">
        <f>IF(I1896="",SUMIFS([1]怪物表!$A:$A,[1]怪物表!$B:$B,C1896,[1]怪物表!$C:$C,D1896),"")</f>
        <v>140303</v>
      </c>
      <c r="H1896" s="8" t="str">
        <f>IF(G1896="","",INDEX([1]怪物表!$C:$C,MATCH(G1896,[1]怪物表!$A:$A,0)))</f>
        <v>小象</v>
      </c>
      <c r="I1896" s="4"/>
      <c r="J1896" s="4" t="str">
        <f>IF(I1896="","",INDEX([1]怪物阵型表!$B:$B,MATCH(I1896,[1]怪物阵型表!$A:$A,0)))</f>
        <v/>
      </c>
      <c r="K1896" s="4"/>
      <c r="L1896" s="4"/>
      <c r="M1896" s="4"/>
      <c r="N1896" s="4"/>
      <c r="O1896" s="4" t="str">
        <f>IF(N1896="","",INDEX([2]物品表!$B:$B,MATCH(N1896,[2]物品表!$A:$A,0)))</f>
        <v/>
      </c>
      <c r="P1896" s="4"/>
      <c r="Q1896" s="7" t="s">
        <v>31</v>
      </c>
      <c r="R1896" s="7" t="s">
        <v>29</v>
      </c>
      <c r="S1896" s="9">
        <f>INDEX('#怪物刷新配置索引'!$E:$E,MATCH(E1896&amp;"-"&amp;F1896,'#怪物刷新配置索引'!$D:$D,0),1)</f>
        <v>1</v>
      </c>
      <c r="T1896" s="4"/>
      <c r="U1896" s="9">
        <f>INDEX('#怪物刷新配置索引'!$F:$F,MATCH(E1896&amp;"-"&amp;F1896,'#怪物刷新配置索引'!$D:$D,0),1)</f>
        <v>3</v>
      </c>
      <c r="V1896" s="4" t="str">
        <f t="shared" si="256"/>
        <v/>
      </c>
      <c r="W1896" s="4"/>
      <c r="X1896" s="4"/>
      <c r="Y1896" s="4"/>
      <c r="Z1896" s="28"/>
      <c r="AA1896" s="77">
        <f>COUNTIF([3]经验升级表!$C:$C,"&lt;="&amp;SUMIFS($AB$4:AB1896,$C$4:C1896,C1896))</f>
        <v>0</v>
      </c>
      <c r="AB1896" s="77">
        <f>IFERROR(INDEX([1]怪物表!$U:$U,MATCH(G1896,[1]怪物表!$A:$A,0),1)*S1896/U1896,0)*AC1896</f>
        <v>0</v>
      </c>
      <c r="AC1896" s="77">
        <f t="shared" si="251"/>
        <v>30</v>
      </c>
      <c r="AD1896" s="77">
        <f>IFERROR(INDEX([1]怪物表!$J:$J,MATCH(G1896,[1]怪物表!$A:$A,0),1),0)*AE1896</f>
        <v>10</v>
      </c>
      <c r="AE1896" s="77">
        <f t="shared" si="252"/>
        <v>10</v>
      </c>
    </row>
    <row r="1897" spans="1:46" x14ac:dyDescent="0.45">
      <c r="A1897" s="4"/>
      <c r="B1897" s="7">
        <v>403003</v>
      </c>
      <c r="C1897" s="6" t="s">
        <v>141</v>
      </c>
      <c r="D1897" s="4" t="s">
        <v>131</v>
      </c>
      <c r="E1897" s="4">
        <v>20</v>
      </c>
      <c r="F1897" s="4" t="s">
        <v>30</v>
      </c>
      <c r="G1897" s="4">
        <f>IF(I1897="",SUMIFS([1]怪物表!$A:$A,[1]怪物表!$B:$B,C1897,[1]怪物表!$C:$C,D1897),"")</f>
        <v>140303</v>
      </c>
      <c r="H1897" s="8" t="str">
        <f>IF(G1897="","",INDEX([1]怪物表!$C:$C,MATCH(G1897,[1]怪物表!$A:$A,0)))</f>
        <v>小象</v>
      </c>
      <c r="I1897" s="4"/>
      <c r="J1897" s="4" t="str">
        <f>IF(I1897="","",INDEX([1]怪物阵型表!$B:$B,MATCH(I1897,[1]怪物阵型表!$A:$A,0)))</f>
        <v/>
      </c>
      <c r="K1897" s="4"/>
      <c r="L1897" s="4"/>
      <c r="M1897" s="4"/>
      <c r="N1897" s="4"/>
      <c r="O1897" s="4" t="str">
        <f>IF(N1897="","",INDEX([2]物品表!$B:$B,MATCH(N1897,[2]物品表!$A:$A,0)))</f>
        <v/>
      </c>
      <c r="P1897" s="4"/>
      <c r="Q1897" s="7" t="s">
        <v>31</v>
      </c>
      <c r="R1897" s="7" t="s">
        <v>29</v>
      </c>
      <c r="S1897" s="9">
        <f>INDEX('#怪物刷新配置索引'!$E:$E,MATCH(E1897&amp;"-"&amp;F1897,'#怪物刷新配置索引'!$D:$D,0),1)</f>
        <v>2</v>
      </c>
      <c r="T1897" s="4"/>
      <c r="U1897" s="9">
        <f>INDEX('#怪物刷新配置索引'!$F:$F,MATCH(E1897&amp;"-"&amp;F1897,'#怪物刷新配置索引'!$D:$D,0),1)</f>
        <v>3</v>
      </c>
      <c r="V1897" s="4" t="str">
        <f t="shared" si="256"/>
        <v/>
      </c>
      <c r="W1897" s="4"/>
      <c r="X1897" s="4"/>
      <c r="Y1897" s="4"/>
      <c r="Z1897" s="28"/>
      <c r="AA1897" s="77">
        <f>COUNTIF([3]经验升级表!$C:$C,"&lt;="&amp;SUMIFS($AB$4:AB1897,$C$4:C1897,C1897))</f>
        <v>0</v>
      </c>
      <c r="AB1897" s="77">
        <f>IFERROR(INDEX([1]怪物表!$U:$U,MATCH(G1897,[1]怪物表!$A:$A,0),1)*S1897/U1897,0)*AC1897</f>
        <v>0</v>
      </c>
      <c r="AC1897" s="77">
        <f t="shared" si="251"/>
        <v>30</v>
      </c>
      <c r="AD1897" s="77">
        <f>IFERROR(INDEX([1]怪物表!$J:$J,MATCH(G1897,[1]怪物表!$A:$A,0),1),0)*AE1897</f>
        <v>20</v>
      </c>
      <c r="AE1897" s="77">
        <f t="shared" si="252"/>
        <v>20</v>
      </c>
    </row>
    <row r="1898" spans="1:46" x14ac:dyDescent="0.45">
      <c r="A1898" s="4"/>
      <c r="B1898" s="7">
        <v>403004</v>
      </c>
      <c r="C1898" s="6" t="s">
        <v>141</v>
      </c>
      <c r="D1898" s="4" t="s">
        <v>131</v>
      </c>
      <c r="E1898" s="4">
        <v>20</v>
      </c>
      <c r="F1898" s="4" t="s">
        <v>43</v>
      </c>
      <c r="G1898" s="4">
        <f>IF(I1898="",SUMIFS([1]怪物表!$A:$A,[1]怪物表!$B:$B,C1898,[1]怪物表!$C:$C,D1898),"")</f>
        <v>140303</v>
      </c>
      <c r="H1898" s="8" t="str">
        <f>IF(G1898="","",INDEX([1]怪物表!$C:$C,MATCH(G1898,[1]怪物表!$A:$A,0)))</f>
        <v>小象</v>
      </c>
      <c r="I1898" s="4"/>
      <c r="J1898" s="4" t="str">
        <f>IF(I1898="","",INDEX([1]怪物阵型表!$B:$B,MATCH(I1898,[1]怪物阵型表!$A:$A,0)))</f>
        <v/>
      </c>
      <c r="K1898" s="4"/>
      <c r="L1898" s="4"/>
      <c r="M1898" s="4"/>
      <c r="N1898" s="4"/>
      <c r="O1898" s="4" t="str">
        <f>IF(N1898="","",INDEX([2]物品表!$B:$B,MATCH(N1898,[2]物品表!$A:$A,0)))</f>
        <v/>
      </c>
      <c r="P1898" s="4"/>
      <c r="Q1898" s="7" t="s">
        <v>31</v>
      </c>
      <c r="R1898" s="7" t="s">
        <v>29</v>
      </c>
      <c r="S1898" s="9">
        <f>INDEX('#怪物刷新配置索引'!$E:$E,MATCH(E1898&amp;"-"&amp;F1898,'#怪物刷新配置索引'!$D:$D,0),1)</f>
        <v>2</v>
      </c>
      <c r="T1898" s="4"/>
      <c r="U1898" s="9">
        <f>INDEX('#怪物刷新配置索引'!$F:$F,MATCH(E1898&amp;"-"&amp;F1898,'#怪物刷新配置索引'!$D:$D,0),1)</f>
        <v>3</v>
      </c>
      <c r="V1898" s="4" t="str">
        <f t="shared" si="256"/>
        <v/>
      </c>
      <c r="W1898" s="4"/>
      <c r="X1898" s="4"/>
      <c r="Y1898" s="4"/>
      <c r="Z1898" s="28"/>
      <c r="AA1898" s="77">
        <f>COUNTIF([3]经验升级表!$C:$C,"&lt;="&amp;SUMIFS($AB$4:AB1898,$C$4:C1898,C1898))</f>
        <v>0</v>
      </c>
      <c r="AB1898" s="77">
        <f>IFERROR(INDEX([1]怪物表!$U:$U,MATCH(G1898,[1]怪物表!$A:$A,0),1)*S1898/U1898,0)*AC1898</f>
        <v>0</v>
      </c>
      <c r="AC1898" s="77">
        <f t="shared" si="251"/>
        <v>30</v>
      </c>
      <c r="AD1898" s="77">
        <f>IFERROR(INDEX([1]怪物表!$J:$J,MATCH(G1898,[1]怪物表!$A:$A,0),1),0)*AE1898</f>
        <v>20</v>
      </c>
      <c r="AE1898" s="77">
        <f t="shared" si="252"/>
        <v>20</v>
      </c>
    </row>
    <row r="1899" spans="1:46" x14ac:dyDescent="0.45">
      <c r="A1899" s="4"/>
      <c r="B1899" s="7">
        <v>403005</v>
      </c>
      <c r="C1899" s="6" t="s">
        <v>141</v>
      </c>
      <c r="D1899" s="4" t="s">
        <v>131</v>
      </c>
      <c r="E1899" s="4">
        <v>20</v>
      </c>
      <c r="F1899" s="4" t="s">
        <v>43</v>
      </c>
      <c r="G1899" s="4">
        <f>IF(I1899="",SUMIFS([1]怪物表!$A:$A,[1]怪物表!$B:$B,C1899,[1]怪物表!$C:$C,D1899),"")</f>
        <v>140303</v>
      </c>
      <c r="H1899" s="8" t="str">
        <f>IF(G1899="","",INDEX([1]怪物表!$C:$C,MATCH(G1899,[1]怪物表!$A:$A,0)))</f>
        <v>小象</v>
      </c>
      <c r="I1899" s="4"/>
      <c r="J1899" s="4" t="str">
        <f>IF(I1899="","",INDEX([1]怪物阵型表!$B:$B,MATCH(I1899,[1]怪物阵型表!$A:$A,0)))</f>
        <v/>
      </c>
      <c r="K1899" s="4"/>
      <c r="L1899" s="4"/>
      <c r="M1899" s="4"/>
      <c r="N1899" s="4"/>
      <c r="O1899" s="4" t="str">
        <f>IF(N1899="","",INDEX([2]物品表!$B:$B,MATCH(N1899,[2]物品表!$A:$A,0)))</f>
        <v/>
      </c>
      <c r="P1899" s="4"/>
      <c r="Q1899" s="7" t="s">
        <v>31</v>
      </c>
      <c r="R1899" s="7" t="s">
        <v>29</v>
      </c>
      <c r="S1899" s="9">
        <f>INDEX('#怪物刷新配置索引'!$E:$E,MATCH(E1899&amp;"-"&amp;F1899,'#怪物刷新配置索引'!$D:$D,0),1)</f>
        <v>2</v>
      </c>
      <c r="T1899" s="4"/>
      <c r="U1899" s="9">
        <f>INDEX('#怪物刷新配置索引'!$F:$F,MATCH(E1899&amp;"-"&amp;F1899,'#怪物刷新配置索引'!$D:$D,0),1)</f>
        <v>3</v>
      </c>
      <c r="V1899" s="4" t="str">
        <f t="shared" si="256"/>
        <v/>
      </c>
      <c r="W1899" s="4"/>
      <c r="X1899" s="4"/>
      <c r="Y1899" s="4"/>
      <c r="Z1899" s="28"/>
      <c r="AA1899" s="77">
        <f>COUNTIF([3]经验升级表!$C:$C,"&lt;="&amp;SUMIFS($AB$4:AB1899,$C$4:C1899,C1899))</f>
        <v>0</v>
      </c>
      <c r="AB1899" s="77">
        <f>IFERROR(INDEX([1]怪物表!$U:$U,MATCH(G1899,[1]怪物表!$A:$A,0),1)*S1899/U1899,0)*AC1899</f>
        <v>0</v>
      </c>
      <c r="AC1899" s="77">
        <f t="shared" si="251"/>
        <v>30</v>
      </c>
      <c r="AD1899" s="77">
        <f>IFERROR(INDEX([1]怪物表!$J:$J,MATCH(G1899,[1]怪物表!$A:$A,0),1),0)*AE1899</f>
        <v>20</v>
      </c>
      <c r="AE1899" s="77">
        <f t="shared" si="252"/>
        <v>20</v>
      </c>
    </row>
    <row r="1900" spans="1:46" x14ac:dyDescent="0.45">
      <c r="A1900" s="4"/>
      <c r="B1900" s="7">
        <v>403006</v>
      </c>
      <c r="C1900" s="6" t="s">
        <v>141</v>
      </c>
      <c r="D1900" s="4" t="s">
        <v>124</v>
      </c>
      <c r="E1900" s="4">
        <v>20</v>
      </c>
      <c r="F1900" s="4" t="s">
        <v>43</v>
      </c>
      <c r="G1900" s="4">
        <f>IF(I1900="",SUMIFS([1]怪物表!$A:$A,[1]怪物表!$B:$B,C1900,[1]怪物表!$C:$C,D1900),"")</f>
        <v>140302</v>
      </c>
      <c r="H1900" s="8" t="str">
        <f>IF(G1900="","",INDEX([1]怪物表!$C:$C,MATCH(G1900,[1]怪物表!$A:$A,0)))</f>
        <v>鹰</v>
      </c>
      <c r="I1900" s="4"/>
      <c r="J1900" s="4" t="str">
        <f>IF(I1900="","",INDEX([1]怪物阵型表!$B:$B,MATCH(I1900,[1]怪物阵型表!$A:$A,0)))</f>
        <v/>
      </c>
      <c r="K1900" s="4"/>
      <c r="L1900" s="4"/>
      <c r="M1900" s="4"/>
      <c r="N1900" s="4"/>
      <c r="O1900" s="4" t="str">
        <f>IF(N1900="","",INDEX([2]物品表!$B:$B,MATCH(N1900,[2]物品表!$A:$A,0)))</f>
        <v/>
      </c>
      <c r="P1900" s="4"/>
      <c r="Q1900" s="7" t="s">
        <v>31</v>
      </c>
      <c r="R1900" s="7" t="s">
        <v>29</v>
      </c>
      <c r="S1900" s="9">
        <f>INDEX('#怪物刷新配置索引'!$E:$E,MATCH(E1900&amp;"-"&amp;F1900,'#怪物刷新配置索引'!$D:$D,0),1)</f>
        <v>2</v>
      </c>
      <c r="T1900" s="4"/>
      <c r="U1900" s="9">
        <f>INDEX('#怪物刷新配置索引'!$F:$F,MATCH(E1900&amp;"-"&amp;F1900,'#怪物刷新配置索引'!$D:$D,0),1)</f>
        <v>3</v>
      </c>
      <c r="V1900" s="4" t="str">
        <f t="shared" si="256"/>
        <v/>
      </c>
      <c r="W1900" s="4"/>
      <c r="X1900" s="4"/>
      <c r="Y1900" s="4"/>
      <c r="Z1900" s="28"/>
      <c r="AA1900" s="77">
        <f>COUNTIF([3]经验升级表!$C:$C,"&lt;="&amp;SUMIFS($AB$4:AB1900,$C$4:C1900,C1900))</f>
        <v>0</v>
      </c>
      <c r="AB1900" s="77">
        <f>IFERROR(INDEX([1]怪物表!$U:$U,MATCH(G1900,[1]怪物表!$A:$A,0),1)*S1900/U1900,0)*AC1900</f>
        <v>0</v>
      </c>
      <c r="AC1900" s="77">
        <f t="shared" si="251"/>
        <v>30</v>
      </c>
      <c r="AD1900" s="77">
        <f>IFERROR(INDEX([1]怪物表!$J:$J,MATCH(G1900,[1]怪物表!$A:$A,0),1),0)*AE1900</f>
        <v>20</v>
      </c>
      <c r="AE1900" s="77">
        <f t="shared" si="252"/>
        <v>20</v>
      </c>
    </row>
    <row r="1901" spans="1:46" s="46" customFormat="1" x14ac:dyDescent="0.45">
      <c r="A1901" s="20"/>
      <c r="B1901" s="21">
        <v>403007</v>
      </c>
      <c r="C1901" s="22" t="s">
        <v>141</v>
      </c>
      <c r="D1901" s="20" t="s">
        <v>144</v>
      </c>
      <c r="E1901" s="21"/>
      <c r="F1901" s="20">
        <v>60</v>
      </c>
      <c r="G1901" s="20">
        <f>IF(I1901="",SUMIFS([1]怪物表!$A:$A,[1]怪物表!$B:$B,C1901,[1]怪物表!$C:$C,D1901),"")</f>
        <v>140309</v>
      </c>
      <c r="H1901" s="23" t="str">
        <f>IF(G1901="","",INDEX([1]怪物表!$C:$C,MATCH(G1901,[1]怪物表!$A:$A,0)))</f>
        <v>大象</v>
      </c>
      <c r="I1901" s="20" t="s">
        <v>54</v>
      </c>
      <c r="J1901" s="20" t="str">
        <f>IF(I1901="","",INDEX([1]怪物阵型表!$B:$B,MATCH(I1901,[1]怪物阵型表!$A:$A,0)))</f>
        <v/>
      </c>
      <c r="K1901" s="20"/>
      <c r="L1901" s="20"/>
      <c r="M1901" s="20"/>
      <c r="N1901" s="20"/>
      <c r="O1901" s="20" t="str">
        <f>IF(N1901="","",INDEX([2]物品表!$B:$B,MATCH(N1901,[2]物品表!$A:$A,0)))</f>
        <v/>
      </c>
      <c r="P1901" s="20"/>
      <c r="Q1901" s="21" t="s">
        <v>120</v>
      </c>
      <c r="R1901" s="21" t="s">
        <v>29</v>
      </c>
      <c r="S1901" s="24">
        <v>1</v>
      </c>
      <c r="T1901" s="20"/>
      <c r="U1901" s="24">
        <v>0</v>
      </c>
      <c r="V1901" s="20" t="str">
        <f t="shared" si="256"/>
        <v/>
      </c>
      <c r="W1901" s="20"/>
      <c r="X1901" s="20"/>
      <c r="Y1901" s="20"/>
      <c r="Z1901" s="79"/>
      <c r="AA1901" s="77">
        <f>COUNTIF([3]经验升级表!$C:$C,"&lt;="&amp;SUMIFS($AB$4:AB1901,$C$4:C1901,C1901))</f>
        <v>0</v>
      </c>
      <c r="AB1901" s="77">
        <f>IFERROR(INDEX([1]怪物表!$U:$U,MATCH(G1901,[1]怪物表!$A:$A,0),1)*S1901/U1901,0)*AC1901</f>
        <v>0</v>
      </c>
      <c r="AC1901" s="77">
        <f t="shared" si="251"/>
        <v>1</v>
      </c>
      <c r="AD1901" s="77">
        <f>IFERROR(INDEX([1]怪物表!$J:$J,MATCH(G1901,[1]怪物表!$A:$A,0),1),0)*AE1901</f>
        <v>0</v>
      </c>
      <c r="AE1901" s="77">
        <f t="shared" si="252"/>
        <v>0</v>
      </c>
      <c r="AF1901" s="45"/>
      <c r="AG1901" s="45"/>
      <c r="AH1901" s="45"/>
      <c r="AI1901" s="45"/>
      <c r="AJ1901" s="45"/>
      <c r="AK1901" s="45"/>
      <c r="AL1901" s="45"/>
      <c r="AM1901" s="45"/>
      <c r="AN1901" s="45"/>
      <c r="AO1901" s="45"/>
      <c r="AP1901" s="45"/>
      <c r="AQ1901" s="45"/>
      <c r="AR1901" s="45"/>
      <c r="AS1901" s="45"/>
      <c r="AT1901" s="45"/>
    </row>
    <row r="1902" spans="1:46" x14ac:dyDescent="0.45">
      <c r="A1902" s="4"/>
      <c r="B1902" s="7">
        <v>403008</v>
      </c>
      <c r="C1902" s="6" t="s">
        <v>141</v>
      </c>
      <c r="D1902" s="4" t="s">
        <v>124</v>
      </c>
      <c r="E1902" s="7">
        <v>45</v>
      </c>
      <c r="F1902" s="4" t="s">
        <v>32</v>
      </c>
      <c r="G1902" s="4">
        <f>IF(I1902="",SUMIFS([1]怪物表!$A:$A,[1]怪物表!$B:$B,C1902,[1]怪物表!$C:$C,D1902),"")</f>
        <v>140302</v>
      </c>
      <c r="H1902" s="8" t="str">
        <f>IF(G1902="","",INDEX([1]怪物表!$C:$C,MATCH(G1902,[1]怪物表!$A:$A,0)))</f>
        <v>鹰</v>
      </c>
      <c r="I1902" s="4"/>
      <c r="J1902" s="4" t="str">
        <f>IF(I1902="","",INDEX([1]怪物阵型表!$B:$B,MATCH(I1902,[1]怪物阵型表!$A:$A,0)))</f>
        <v/>
      </c>
      <c r="K1902" s="4"/>
      <c r="L1902" s="4"/>
      <c r="M1902" s="4"/>
      <c r="N1902" s="4"/>
      <c r="O1902" s="4" t="str">
        <f>IF(N1902="","",INDEX([2]物品表!$B:$B,MATCH(N1902,[2]物品表!$A:$A,0)))</f>
        <v/>
      </c>
      <c r="P1902" s="4"/>
      <c r="Q1902" s="7" t="s">
        <v>31</v>
      </c>
      <c r="R1902" s="7" t="s">
        <v>29</v>
      </c>
      <c r="S1902" s="9">
        <f>INDEX('#怪物刷新配置索引'!$E:$E,MATCH(E1902&amp;"-"&amp;F1902,'#怪物刷新配置索引'!$D:$D,0),1)</f>
        <v>3</v>
      </c>
      <c r="T1902" s="4"/>
      <c r="U1902" s="9">
        <f>INDEX('#怪物刷新配置索引'!$F:$F,MATCH(E1902&amp;"-"&amp;F1902,'#怪物刷新配置索引'!$D:$D,0),1)</f>
        <v>2</v>
      </c>
      <c r="V1902" s="4" t="str">
        <f t="shared" si="256"/>
        <v/>
      </c>
      <c r="W1902" s="4"/>
      <c r="X1902" s="4"/>
      <c r="Y1902" s="4"/>
      <c r="Z1902" s="28"/>
      <c r="AA1902" s="77">
        <f>COUNTIF([3]经验升级表!$C:$C,"&lt;="&amp;SUMIFS($AB$4:AB1902,$C$4:C1902,C1902))</f>
        <v>0</v>
      </c>
      <c r="AB1902" s="77">
        <f>IFERROR(INDEX([1]怪物表!$U:$U,MATCH(G1902,[1]怪物表!$A:$A,0),1)*S1902/U1902,0)*AC1902</f>
        <v>0</v>
      </c>
      <c r="AC1902" s="77">
        <f t="shared" si="251"/>
        <v>30</v>
      </c>
      <c r="AD1902" s="77">
        <f>IFERROR(INDEX([1]怪物表!$J:$J,MATCH(G1902,[1]怪物表!$A:$A,0),1),0)*AE1902</f>
        <v>45</v>
      </c>
      <c r="AE1902" s="77">
        <f t="shared" si="252"/>
        <v>45</v>
      </c>
    </row>
    <row r="1903" spans="1:46" x14ac:dyDescent="0.45">
      <c r="A1903" s="4"/>
      <c r="B1903" s="7">
        <v>403009</v>
      </c>
      <c r="C1903" s="6" t="s">
        <v>141</v>
      </c>
      <c r="D1903" s="4" t="s">
        <v>124</v>
      </c>
      <c r="E1903" s="7">
        <v>50</v>
      </c>
      <c r="F1903" s="4" t="s">
        <v>32</v>
      </c>
      <c r="G1903" s="4">
        <f>IF(I1903="",SUMIFS([1]怪物表!$A:$A,[1]怪物表!$B:$B,C1903,[1]怪物表!$C:$C,D1903),"")</f>
        <v>140302</v>
      </c>
      <c r="H1903" s="8" t="str">
        <f>IF(G1903="","",INDEX([1]怪物表!$C:$C,MATCH(G1903,[1]怪物表!$A:$A,0)))</f>
        <v>鹰</v>
      </c>
      <c r="I1903" s="4"/>
      <c r="J1903" s="4" t="str">
        <f>IF(I1903="","",INDEX([1]怪物阵型表!$B:$B,MATCH(I1903,[1]怪物阵型表!$A:$A,0)))</f>
        <v/>
      </c>
      <c r="K1903" s="4"/>
      <c r="L1903" s="4"/>
      <c r="M1903" s="4"/>
      <c r="N1903" s="4"/>
      <c r="O1903" s="4" t="str">
        <f>IF(N1903="","",INDEX([2]物品表!$B:$B,MATCH(N1903,[2]物品表!$A:$A,0)))</f>
        <v/>
      </c>
      <c r="P1903" s="4"/>
      <c r="Q1903" s="7" t="s">
        <v>31</v>
      </c>
      <c r="R1903" s="7" t="s">
        <v>29</v>
      </c>
      <c r="S1903" s="9">
        <f>INDEX('#怪物刷新配置索引'!$E:$E,MATCH(E1903&amp;"-"&amp;F1903,'#怪物刷新配置索引'!$D:$D,0),1)</f>
        <v>5</v>
      </c>
      <c r="T1903" s="4"/>
      <c r="U1903" s="9">
        <f>INDEX('#怪物刷新配置索引'!$F:$F,MATCH(E1903&amp;"-"&amp;F1903,'#怪物刷新配置索引'!$D:$D,0),1)</f>
        <v>3</v>
      </c>
      <c r="V1903" s="4" t="str">
        <f t="shared" si="256"/>
        <v/>
      </c>
      <c r="W1903" s="4"/>
      <c r="X1903" s="4"/>
      <c r="Y1903" s="4"/>
      <c r="Z1903" s="28"/>
      <c r="AA1903" s="77">
        <f>COUNTIF([3]经验升级表!$C:$C,"&lt;="&amp;SUMIFS($AB$4:AB1903,$C$4:C1903,C1903))</f>
        <v>0</v>
      </c>
      <c r="AB1903" s="77">
        <f>IFERROR(INDEX([1]怪物表!$U:$U,MATCH(G1903,[1]怪物表!$A:$A,0),1)*S1903/U1903,0)*AC1903</f>
        <v>0</v>
      </c>
      <c r="AC1903" s="77">
        <f t="shared" si="251"/>
        <v>30</v>
      </c>
      <c r="AD1903" s="77">
        <f>IFERROR(INDEX([1]怪物表!$J:$J,MATCH(G1903,[1]怪物表!$A:$A,0),1),0)*AE1903</f>
        <v>50</v>
      </c>
      <c r="AE1903" s="77">
        <f t="shared" si="252"/>
        <v>50</v>
      </c>
    </row>
    <row r="1904" spans="1:46" x14ac:dyDescent="0.45">
      <c r="A1904" s="4"/>
      <c r="B1904" s="7">
        <v>403010</v>
      </c>
      <c r="C1904" s="6" t="s">
        <v>141</v>
      </c>
      <c r="D1904" s="25" t="s">
        <v>175</v>
      </c>
      <c r="E1904" s="7">
        <v>10</v>
      </c>
      <c r="F1904" s="4" t="s">
        <v>32</v>
      </c>
      <c r="G1904" s="4">
        <f>IF(I1904="",SUMIFS([1]怪物表!$A:$A,[1]怪物表!$B:$B,C1904,[1]怪物表!$C:$C,D1904),"")</f>
        <v>140308</v>
      </c>
      <c r="H1904" s="8" t="str">
        <f>IF(G1904="","",INDEX([1]怪物表!$C:$C,MATCH(G1904,[1]怪物表!$A:$A,0)))</f>
        <v>酒桶2</v>
      </c>
      <c r="I1904" s="4"/>
      <c r="J1904" s="4" t="str">
        <f>IF(I1904="","",INDEX([1]怪物阵型表!$B:$B,MATCH(I1904,[1]怪物阵型表!$A:$A,0)))</f>
        <v/>
      </c>
      <c r="K1904" s="4"/>
      <c r="L1904" s="4"/>
      <c r="M1904" s="4"/>
      <c r="N1904" s="4"/>
      <c r="O1904" s="4" t="str">
        <f>IF(N1904="","",INDEX([2]物品表!$B:$B,MATCH(N1904,[2]物品表!$A:$A,0)))</f>
        <v/>
      </c>
      <c r="P1904" s="4"/>
      <c r="Q1904" s="7" t="s">
        <v>31</v>
      </c>
      <c r="R1904" s="7" t="s">
        <v>29</v>
      </c>
      <c r="S1904" s="9">
        <f>INDEX('#怪物刷新配置索引'!$E:$E,MATCH(E1904&amp;"-"&amp;F1904,'#怪物刷新配置索引'!$D:$D,0),1)</f>
        <v>1</v>
      </c>
      <c r="T1904" s="4"/>
      <c r="U1904" s="9">
        <f>INDEX('#怪物刷新配置索引'!$F:$F,MATCH(E1904&amp;"-"&amp;F1904,'#怪物刷新配置索引'!$D:$D,0),1)</f>
        <v>3</v>
      </c>
      <c r="V1904" s="4" t="str">
        <f t="shared" si="256"/>
        <v/>
      </c>
      <c r="W1904" s="4"/>
      <c r="X1904" s="4"/>
      <c r="Y1904" s="4"/>
      <c r="Z1904" s="28"/>
      <c r="AA1904" s="77">
        <f>COUNTIF([3]经验升级表!$C:$C,"&lt;="&amp;SUMIFS($AB$4:AB1904,$C$4:C1904,C1904))</f>
        <v>0</v>
      </c>
      <c r="AB1904" s="77">
        <f>IFERROR(INDEX([1]怪物表!$U:$U,MATCH(G1904,[1]怪物表!$A:$A,0),1)*S1904/U1904,0)*AC1904</f>
        <v>0</v>
      </c>
      <c r="AC1904" s="77">
        <f t="shared" si="251"/>
        <v>30</v>
      </c>
      <c r="AD1904" s="77">
        <f>IFERROR(INDEX([1]怪物表!$J:$J,MATCH(G1904,[1]怪物表!$A:$A,0),1),0)*AE1904</f>
        <v>10</v>
      </c>
      <c r="AE1904" s="77">
        <f t="shared" si="252"/>
        <v>10</v>
      </c>
    </row>
    <row r="1905" spans="1:46" x14ac:dyDescent="0.45">
      <c r="A1905" s="4"/>
      <c r="B1905" s="7">
        <v>403011</v>
      </c>
      <c r="C1905" s="6" t="s">
        <v>141</v>
      </c>
      <c r="D1905" s="4"/>
      <c r="E1905" s="7"/>
      <c r="F1905" s="4">
        <v>90</v>
      </c>
      <c r="G1905" s="4" t="str">
        <f>IF(I1905="",SUMIFS([1]怪物表!$A:$A,[1]怪物表!$B:$B,C1905,[1]怪物表!$C:$C,D1905),"")</f>
        <v/>
      </c>
      <c r="H1905" s="8" t="str">
        <f>IF(G1905="","",INDEX([1]怪物表!$C:$C,MATCH(G1905,[1]怪物表!$A:$A,0)))</f>
        <v/>
      </c>
      <c r="I1905" s="4">
        <v>400312</v>
      </c>
      <c r="J1905" s="4" t="str">
        <f>IF(I1905="","",INDEX([1]怪物阵型表!$B:$B,MATCH(I1905,[1]怪物阵型表!$A:$A,0)))</f>
        <v>直线防御阵型</v>
      </c>
      <c r="K1905" s="4"/>
      <c r="L1905" s="4"/>
      <c r="M1905" s="4"/>
      <c r="N1905" s="4"/>
      <c r="O1905" s="4" t="str">
        <f>IF(N1905="","",INDEX([2]物品表!$B:$B,MATCH(N1905,[2]物品表!$A:$A,0)))</f>
        <v/>
      </c>
      <c r="P1905" s="4"/>
      <c r="Q1905" s="7" t="s">
        <v>109</v>
      </c>
      <c r="R1905" s="7" t="s">
        <v>29</v>
      </c>
      <c r="S1905" s="9">
        <v>1</v>
      </c>
      <c r="T1905" s="4"/>
      <c r="U1905" s="9">
        <v>0</v>
      </c>
      <c r="V1905" s="4" t="str">
        <f t="shared" si="256"/>
        <v>TID_Survivor_Notice_Occur_2</v>
      </c>
      <c r="W1905" s="4">
        <v>1</v>
      </c>
      <c r="X1905" s="4"/>
      <c r="Y1905" s="4"/>
      <c r="Z1905" s="28"/>
      <c r="AA1905" s="77">
        <f>COUNTIF([3]经验升级表!$C:$C,"&lt;="&amp;SUMIFS($AB$4:AB1905,$C$4:C1905,C1905))</f>
        <v>0</v>
      </c>
      <c r="AB1905" s="77">
        <f>IFERROR(INDEX([1]怪物表!$U:$U,MATCH(G1905,[1]怪物表!$A:$A,0),1)*S1905/U1905,0)*AC1905</f>
        <v>0</v>
      </c>
      <c r="AC1905" s="77">
        <f t="shared" si="251"/>
        <v>1</v>
      </c>
      <c r="AD1905" s="77">
        <f>IFERROR(INDEX([1]怪物表!$J:$J,MATCH(G1905,[1]怪物表!$A:$A,0),1),0)*AE1905</f>
        <v>0</v>
      </c>
      <c r="AE1905" s="77">
        <f t="shared" si="252"/>
        <v>0</v>
      </c>
    </row>
    <row r="1906" spans="1:46" x14ac:dyDescent="0.45">
      <c r="A1906" s="4"/>
      <c r="B1906" s="7">
        <v>403012</v>
      </c>
      <c r="C1906" s="6" t="s">
        <v>141</v>
      </c>
      <c r="D1906" s="4"/>
      <c r="E1906" s="7"/>
      <c r="F1906" s="4">
        <v>95</v>
      </c>
      <c r="G1906" s="4" t="str">
        <f>IF(I1906="",SUMIFS([1]怪物表!$A:$A,[1]怪物表!$B:$B,C1906,[1]怪物表!$C:$C,D1906),"")</f>
        <v/>
      </c>
      <c r="H1906" s="8" t="str">
        <f>IF(G1906="","",INDEX([1]怪物表!$C:$C,MATCH(G1906,[1]怪物表!$A:$A,0)))</f>
        <v/>
      </c>
      <c r="I1906" s="4">
        <v>400313</v>
      </c>
      <c r="J1906" s="4" t="str">
        <f>IF(I1906="","",INDEX([1]怪物阵型表!$B:$B,MATCH(I1906,[1]怪物阵型表!$A:$A,0)))</f>
        <v>直线防御阵型</v>
      </c>
      <c r="K1906" s="4"/>
      <c r="L1906" s="4"/>
      <c r="M1906" s="4"/>
      <c r="N1906" s="4"/>
      <c r="O1906" s="4" t="str">
        <f>IF(N1906="","",INDEX([2]物品表!$B:$B,MATCH(N1906,[2]物品表!$A:$A,0)))</f>
        <v/>
      </c>
      <c r="P1906" s="4"/>
      <c r="Q1906" s="7" t="s">
        <v>109</v>
      </c>
      <c r="R1906" s="7" t="s">
        <v>29</v>
      </c>
      <c r="S1906" s="9">
        <v>1</v>
      </c>
      <c r="T1906" s="4"/>
      <c r="U1906" s="9">
        <v>0</v>
      </c>
      <c r="V1906" s="4" t="str">
        <f t="shared" si="256"/>
        <v/>
      </c>
      <c r="W1906" s="4"/>
      <c r="X1906" s="4"/>
      <c r="Y1906" s="4"/>
      <c r="Z1906" s="28"/>
      <c r="AA1906" s="77">
        <f>COUNTIF([3]经验升级表!$C:$C,"&lt;="&amp;SUMIFS($AB$4:AB1906,$C$4:C1906,C1906))</f>
        <v>0</v>
      </c>
      <c r="AB1906" s="77">
        <f>IFERROR(INDEX([1]怪物表!$U:$U,MATCH(G1906,[1]怪物表!$A:$A,0),1)*S1906/U1906,0)*AC1906</f>
        <v>0</v>
      </c>
      <c r="AC1906" s="77">
        <f t="shared" si="251"/>
        <v>1</v>
      </c>
      <c r="AD1906" s="77">
        <f>IFERROR(INDEX([1]怪物表!$J:$J,MATCH(G1906,[1]怪物表!$A:$A,0),1),0)*AE1906</f>
        <v>0</v>
      </c>
      <c r="AE1906" s="77">
        <f t="shared" si="252"/>
        <v>0</v>
      </c>
    </row>
    <row r="1907" spans="1:46" x14ac:dyDescent="0.45">
      <c r="A1907" s="4"/>
      <c r="B1907" s="7">
        <v>403013</v>
      </c>
      <c r="C1907" s="6" t="s">
        <v>141</v>
      </c>
      <c r="D1907" s="4" t="s">
        <v>124</v>
      </c>
      <c r="E1907" s="7">
        <v>45</v>
      </c>
      <c r="F1907" s="4" t="s">
        <v>58</v>
      </c>
      <c r="G1907" s="4">
        <f>IF(I1907="",SUMIFS([1]怪物表!$A:$A,[1]怪物表!$B:$B,C1907,[1]怪物表!$C:$C,D1907),"")</f>
        <v>140302</v>
      </c>
      <c r="H1907" s="8" t="str">
        <f>IF(G1907="","",INDEX([1]怪物表!$C:$C,MATCH(G1907,[1]怪物表!$A:$A,0)))</f>
        <v>鹰</v>
      </c>
      <c r="I1907" s="4"/>
      <c r="J1907" s="4" t="str">
        <f>IF(I1907="","",INDEX([1]怪物阵型表!$B:$B,MATCH(I1907,[1]怪物阵型表!$A:$A,0)))</f>
        <v/>
      </c>
      <c r="K1907" s="4"/>
      <c r="L1907" s="4"/>
      <c r="M1907" s="4"/>
      <c r="N1907" s="4"/>
      <c r="O1907" s="4" t="str">
        <f>IF(N1907="","",INDEX([2]物品表!$B:$B,MATCH(N1907,[2]物品表!$A:$A,0)))</f>
        <v/>
      </c>
      <c r="P1907" s="4"/>
      <c r="Q1907" s="7" t="s">
        <v>31</v>
      </c>
      <c r="R1907" s="7" t="s">
        <v>29</v>
      </c>
      <c r="S1907" s="9">
        <f>INDEX('#怪物刷新配置索引'!$E:$E,MATCH(E1907&amp;"-"&amp;F1907,'#怪物刷新配置索引'!$D:$D,0),1)</f>
        <v>3</v>
      </c>
      <c r="T1907" s="4"/>
      <c r="U1907" s="9">
        <f>INDEX('#怪物刷新配置索引'!$F:$F,MATCH(E1907&amp;"-"&amp;F1907,'#怪物刷新配置索引'!$D:$D,0),1)</f>
        <v>2</v>
      </c>
      <c r="V1907" s="4" t="str">
        <f t="shared" si="256"/>
        <v/>
      </c>
      <c r="W1907" s="4"/>
      <c r="X1907" s="4"/>
      <c r="Y1907" s="4"/>
      <c r="Z1907" s="28"/>
      <c r="AA1907" s="77">
        <f>COUNTIF([3]经验升级表!$C:$C,"&lt;="&amp;SUMIFS($AB$4:AB1907,$C$4:C1907,C1907))</f>
        <v>0</v>
      </c>
      <c r="AB1907" s="77">
        <f>IFERROR(INDEX([1]怪物表!$U:$U,MATCH(G1907,[1]怪物表!$A:$A,0),1)*S1907/U1907,0)*AC1907</f>
        <v>0</v>
      </c>
      <c r="AC1907" s="77">
        <f t="shared" si="251"/>
        <v>30</v>
      </c>
      <c r="AD1907" s="77">
        <f>IFERROR(INDEX([1]怪物表!$J:$J,MATCH(G1907,[1]怪物表!$A:$A,0),1),0)*AE1907</f>
        <v>45</v>
      </c>
      <c r="AE1907" s="77">
        <f t="shared" si="252"/>
        <v>45</v>
      </c>
    </row>
    <row r="1908" spans="1:46" x14ac:dyDescent="0.45">
      <c r="A1908" s="4"/>
      <c r="B1908" s="7">
        <v>403014</v>
      </c>
      <c r="C1908" s="6" t="s">
        <v>141</v>
      </c>
      <c r="D1908" s="4" t="s">
        <v>124</v>
      </c>
      <c r="E1908" s="7">
        <v>60</v>
      </c>
      <c r="F1908" s="4" t="s">
        <v>58</v>
      </c>
      <c r="G1908" s="4">
        <f>IF(I1908="",SUMIFS([1]怪物表!$A:$A,[1]怪物表!$B:$B,C1908,[1]怪物表!$C:$C,D1908),"")</f>
        <v>140302</v>
      </c>
      <c r="H1908" s="8" t="str">
        <f>IF(G1908="","",INDEX([1]怪物表!$C:$C,MATCH(G1908,[1]怪物表!$A:$A,0)))</f>
        <v>鹰</v>
      </c>
      <c r="I1908" s="4"/>
      <c r="J1908" s="4" t="str">
        <f>IF(I1908="","",INDEX([1]怪物阵型表!$B:$B,MATCH(I1908,[1]怪物阵型表!$A:$A,0)))</f>
        <v/>
      </c>
      <c r="K1908" s="4"/>
      <c r="L1908" s="4"/>
      <c r="M1908" s="4"/>
      <c r="N1908" s="4"/>
      <c r="O1908" s="4" t="str">
        <f>IF(N1908="","",INDEX([2]物品表!$B:$B,MATCH(N1908,[2]物品表!$A:$A,0)))</f>
        <v/>
      </c>
      <c r="P1908" s="4"/>
      <c r="Q1908" s="7" t="s">
        <v>31</v>
      </c>
      <c r="R1908" s="7" t="s">
        <v>29</v>
      </c>
      <c r="S1908" s="9">
        <f>INDEX('#怪物刷新配置索引'!$E:$E,MATCH(E1908&amp;"-"&amp;F1908,'#怪物刷新配置索引'!$D:$D,0),1)</f>
        <v>2</v>
      </c>
      <c r="T1908" s="4"/>
      <c r="U1908" s="9">
        <f>INDEX('#怪物刷新配置索引'!$F:$F,MATCH(E1908&amp;"-"&amp;F1908,'#怪物刷新配置索引'!$D:$D,0),1)</f>
        <v>1</v>
      </c>
      <c r="V1908" s="4" t="str">
        <f t="shared" si="256"/>
        <v/>
      </c>
      <c r="W1908" s="4"/>
      <c r="X1908" s="4"/>
      <c r="Y1908" s="4"/>
      <c r="Z1908" s="28"/>
      <c r="AA1908" s="77">
        <f>COUNTIF([3]经验升级表!$C:$C,"&lt;="&amp;SUMIFS($AB$4:AB1908,$C$4:C1908,C1908))</f>
        <v>0</v>
      </c>
      <c r="AB1908" s="77">
        <f>IFERROR(INDEX([1]怪物表!$U:$U,MATCH(G1908,[1]怪物表!$A:$A,0),1)*S1908/U1908,0)*AC1908</f>
        <v>0</v>
      </c>
      <c r="AC1908" s="77">
        <f t="shared" si="251"/>
        <v>30</v>
      </c>
      <c r="AD1908" s="77">
        <f>IFERROR(INDEX([1]怪物表!$J:$J,MATCH(G1908,[1]怪物表!$A:$A,0),1),0)*AE1908</f>
        <v>60</v>
      </c>
      <c r="AE1908" s="77">
        <f t="shared" si="252"/>
        <v>60</v>
      </c>
    </row>
    <row r="1909" spans="1:46" x14ac:dyDescent="0.45">
      <c r="A1909" s="4"/>
      <c r="B1909" s="7">
        <v>403015</v>
      </c>
      <c r="C1909" s="6" t="s">
        <v>141</v>
      </c>
      <c r="D1909" s="25" t="s">
        <v>175</v>
      </c>
      <c r="E1909" s="7">
        <v>10</v>
      </c>
      <c r="F1909" s="4" t="s">
        <v>58</v>
      </c>
      <c r="G1909" s="4">
        <f>IF(I1909="",SUMIFS([1]怪物表!$A:$A,[1]怪物表!$B:$B,C1909,[1]怪物表!$C:$C,D1909),"")</f>
        <v>140308</v>
      </c>
      <c r="H1909" s="8" t="str">
        <f>IF(G1909="","",INDEX([1]怪物表!$C:$C,MATCH(G1909,[1]怪物表!$A:$A,0)))</f>
        <v>酒桶2</v>
      </c>
      <c r="I1909" s="4"/>
      <c r="J1909" s="4" t="str">
        <f>IF(I1909="","",INDEX([1]怪物阵型表!$B:$B,MATCH(I1909,[1]怪物阵型表!$A:$A,0)))</f>
        <v/>
      </c>
      <c r="K1909" s="4"/>
      <c r="L1909" s="4"/>
      <c r="M1909" s="4"/>
      <c r="N1909" s="4"/>
      <c r="O1909" s="4" t="str">
        <f>IF(N1909="","",INDEX([2]物品表!$B:$B,MATCH(N1909,[2]物品表!$A:$A,0)))</f>
        <v/>
      </c>
      <c r="P1909" s="4"/>
      <c r="Q1909" s="7" t="s">
        <v>31</v>
      </c>
      <c r="R1909" s="7" t="s">
        <v>29</v>
      </c>
      <c r="S1909" s="9">
        <f>INDEX('#怪物刷新配置索引'!$E:$E,MATCH(E1909&amp;"-"&amp;F1909,'#怪物刷新配置索引'!$D:$D,0),1)</f>
        <v>2</v>
      </c>
      <c r="T1909" s="4"/>
      <c r="U1909" s="9">
        <f>INDEX('#怪物刷新配置索引'!$F:$F,MATCH(E1909&amp;"-"&amp;F1909,'#怪物刷新配置索引'!$D:$D,0),1)</f>
        <v>6</v>
      </c>
      <c r="V1909" s="4" t="str">
        <f t="shared" si="256"/>
        <v/>
      </c>
      <c r="W1909" s="4"/>
      <c r="X1909" s="4"/>
      <c r="Y1909" s="4"/>
      <c r="Z1909" s="28"/>
      <c r="AA1909" s="77">
        <f>COUNTIF([3]经验升级表!$C:$C,"&lt;="&amp;SUMIFS($AB$4:AB1909,$C$4:C1909,C1909))</f>
        <v>0</v>
      </c>
      <c r="AB1909" s="77">
        <f>IFERROR(INDEX([1]怪物表!$U:$U,MATCH(G1909,[1]怪物表!$A:$A,0),1)*S1909/U1909,0)*AC1909</f>
        <v>0</v>
      </c>
      <c r="AC1909" s="77">
        <f t="shared" si="251"/>
        <v>30</v>
      </c>
      <c r="AD1909" s="77">
        <f>IFERROR(INDEX([1]怪物表!$J:$J,MATCH(G1909,[1]怪物表!$A:$A,0),1),0)*AE1909</f>
        <v>10</v>
      </c>
      <c r="AE1909" s="77">
        <f t="shared" si="252"/>
        <v>10</v>
      </c>
    </row>
    <row r="1910" spans="1:46" x14ac:dyDescent="0.45">
      <c r="A1910" s="4"/>
      <c r="B1910" s="7">
        <v>403016</v>
      </c>
      <c r="C1910" s="6" t="s">
        <v>141</v>
      </c>
      <c r="D1910" s="4" t="s">
        <v>143</v>
      </c>
      <c r="E1910" s="7">
        <v>60</v>
      </c>
      <c r="F1910" s="4" t="s">
        <v>38</v>
      </c>
      <c r="G1910" s="4">
        <f>IF(I1910="",SUMIFS([1]怪物表!$A:$A,[1]怪物表!$B:$B,C1910,[1]怪物表!$C:$C,D1910),"")</f>
        <v>140305</v>
      </c>
      <c r="H1910" s="8" t="str">
        <f>IF(G1910="","",INDEX([1]怪物表!$C:$C,MATCH(G1910,[1]怪物表!$A:$A,0)))</f>
        <v>盾兵2（红）</v>
      </c>
      <c r="I1910" s="4"/>
      <c r="J1910" s="4" t="str">
        <f>IF(I1910="","",INDEX([1]怪物阵型表!$B:$B,MATCH(I1910,[1]怪物阵型表!$A:$A,0)))</f>
        <v/>
      </c>
      <c r="K1910" s="4"/>
      <c r="L1910" s="4"/>
      <c r="M1910" s="4"/>
      <c r="N1910" s="4"/>
      <c r="O1910" s="4" t="str">
        <f>IF(N1910="","",INDEX([2]物品表!$B:$B,MATCH(N1910,[2]物品表!$A:$A,0)))</f>
        <v/>
      </c>
      <c r="P1910" s="4"/>
      <c r="Q1910" s="7" t="s">
        <v>31</v>
      </c>
      <c r="R1910" s="7" t="s">
        <v>29</v>
      </c>
      <c r="S1910" s="9">
        <f>INDEX('#怪物刷新配置索引'!$E:$E,MATCH(E1910&amp;"-"&amp;F1910,'#怪物刷新配置索引'!$D:$D,0),1)</f>
        <v>2</v>
      </c>
      <c r="T1910" s="4"/>
      <c r="U1910" s="9">
        <f>INDEX('#怪物刷新配置索引'!$F:$F,MATCH(E1910&amp;"-"&amp;F1910,'#怪物刷新配置索引'!$D:$D,0),1)</f>
        <v>1</v>
      </c>
      <c r="V1910" s="4" t="str">
        <f t="shared" si="256"/>
        <v/>
      </c>
      <c r="W1910" s="4"/>
      <c r="X1910" s="4"/>
      <c r="Y1910" s="4"/>
      <c r="Z1910" s="28"/>
      <c r="AA1910" s="77">
        <f>COUNTIF([3]经验升级表!$C:$C,"&lt;="&amp;SUMIFS($AB$4:AB1910,$C$4:C1910,C1910))</f>
        <v>0</v>
      </c>
      <c r="AB1910" s="77">
        <f>IFERROR(INDEX([1]怪物表!$U:$U,MATCH(G1910,[1]怪物表!$A:$A,0),1)*S1910/U1910,0)*AC1910</f>
        <v>0</v>
      </c>
      <c r="AC1910" s="77">
        <f t="shared" si="251"/>
        <v>30</v>
      </c>
      <c r="AD1910" s="77">
        <f>IFERROR(INDEX([1]怪物表!$J:$J,MATCH(G1910,[1]怪物表!$A:$A,0),1),0)*AE1910</f>
        <v>60</v>
      </c>
      <c r="AE1910" s="77">
        <f t="shared" si="252"/>
        <v>60</v>
      </c>
    </row>
    <row r="1911" spans="1:46" x14ac:dyDescent="0.45">
      <c r="A1911" s="4"/>
      <c r="B1911" s="7">
        <v>403017</v>
      </c>
      <c r="C1911" s="6" t="s">
        <v>141</v>
      </c>
      <c r="D1911" s="4" t="s">
        <v>143</v>
      </c>
      <c r="E1911" s="7">
        <v>60</v>
      </c>
      <c r="F1911" s="4" t="s">
        <v>38</v>
      </c>
      <c r="G1911" s="4">
        <f>IF(I1911="",SUMIFS([1]怪物表!$A:$A,[1]怪物表!$B:$B,C1911,[1]怪物表!$C:$C,D1911),"")</f>
        <v>140305</v>
      </c>
      <c r="H1911" s="8" t="str">
        <f>IF(G1911="","",INDEX([1]怪物表!$C:$C,MATCH(G1911,[1]怪物表!$A:$A,0)))</f>
        <v>盾兵2（红）</v>
      </c>
      <c r="I1911" s="4"/>
      <c r="J1911" s="4" t="str">
        <f>IF(I1911="","",INDEX([1]怪物阵型表!$B:$B,MATCH(I1911,[1]怪物阵型表!$A:$A,0)))</f>
        <v/>
      </c>
      <c r="K1911" s="4"/>
      <c r="L1911" s="4"/>
      <c r="M1911" s="4"/>
      <c r="N1911" s="4"/>
      <c r="O1911" s="4" t="str">
        <f>IF(N1911="","",INDEX([2]物品表!$B:$B,MATCH(N1911,[2]物品表!$A:$A,0)))</f>
        <v/>
      </c>
      <c r="P1911" s="4"/>
      <c r="Q1911" s="7" t="s">
        <v>31</v>
      </c>
      <c r="R1911" s="7" t="s">
        <v>29</v>
      </c>
      <c r="S1911" s="9">
        <f>INDEX('#怪物刷新配置索引'!$E:$E,MATCH(E1911&amp;"-"&amp;F1911,'#怪物刷新配置索引'!$D:$D,0),1)</f>
        <v>2</v>
      </c>
      <c r="T1911" s="4"/>
      <c r="U1911" s="9">
        <f>INDEX('#怪物刷新配置索引'!$F:$F,MATCH(E1911&amp;"-"&amp;F1911,'#怪物刷新配置索引'!$D:$D,0),1)</f>
        <v>1</v>
      </c>
      <c r="V1911" s="4" t="str">
        <f t="shared" si="256"/>
        <v/>
      </c>
      <c r="W1911" s="4"/>
      <c r="X1911" s="4"/>
      <c r="Y1911" s="4"/>
      <c r="Z1911" s="28"/>
      <c r="AA1911" s="77">
        <f>COUNTIF([3]经验升级表!$C:$C,"&lt;="&amp;SUMIFS($AB$4:AB1911,$C$4:C1911,C1911))</f>
        <v>0</v>
      </c>
      <c r="AB1911" s="77">
        <f>IFERROR(INDEX([1]怪物表!$U:$U,MATCH(G1911,[1]怪物表!$A:$A,0),1)*S1911/U1911,0)*AC1911</f>
        <v>0</v>
      </c>
      <c r="AC1911" s="77">
        <f t="shared" si="251"/>
        <v>30</v>
      </c>
      <c r="AD1911" s="77">
        <f>IFERROR(INDEX([1]怪物表!$J:$J,MATCH(G1911,[1]怪物表!$A:$A,0),1),0)*AE1911</f>
        <v>60</v>
      </c>
      <c r="AE1911" s="77">
        <f t="shared" si="252"/>
        <v>60</v>
      </c>
    </row>
    <row r="1912" spans="1:46" x14ac:dyDescent="0.45">
      <c r="A1912" s="4"/>
      <c r="B1912" s="7">
        <v>403018</v>
      </c>
      <c r="C1912" s="6" t="s">
        <v>141</v>
      </c>
      <c r="D1912" s="4" t="s">
        <v>143</v>
      </c>
      <c r="E1912" s="7">
        <v>30</v>
      </c>
      <c r="F1912" s="4" t="s">
        <v>38</v>
      </c>
      <c r="G1912" s="4">
        <f>IF(I1912="",SUMIFS([1]怪物表!$A:$A,[1]怪物表!$B:$B,C1912,[1]怪物表!$C:$C,D1912),"")</f>
        <v>140305</v>
      </c>
      <c r="H1912" s="8" t="str">
        <f>IF(G1912="","",INDEX([1]怪物表!$C:$C,MATCH(G1912,[1]怪物表!$A:$A,0)))</f>
        <v>盾兵2（红）</v>
      </c>
      <c r="I1912" s="4"/>
      <c r="J1912" s="4" t="str">
        <f>IF(I1912="","",INDEX([1]怪物阵型表!$B:$B,MATCH(I1912,[1]怪物阵型表!$A:$A,0)))</f>
        <v/>
      </c>
      <c r="K1912" s="4"/>
      <c r="L1912" s="4"/>
      <c r="M1912" s="4"/>
      <c r="N1912" s="4"/>
      <c r="O1912" s="4" t="str">
        <f>IF(N1912="","",INDEX([2]物品表!$B:$B,MATCH(N1912,[2]物品表!$A:$A,0)))</f>
        <v/>
      </c>
      <c r="P1912" s="4"/>
      <c r="Q1912" s="7" t="s">
        <v>31</v>
      </c>
      <c r="R1912" s="7" t="s">
        <v>29</v>
      </c>
      <c r="S1912" s="9">
        <f>INDEX('#怪物刷新配置索引'!$E:$E,MATCH(E1912&amp;"-"&amp;F1912,'#怪物刷新配置索引'!$D:$D,0),1)</f>
        <v>2</v>
      </c>
      <c r="T1912" s="4"/>
      <c r="U1912" s="9">
        <f>INDEX('#怪物刷新配置索引'!$F:$F,MATCH(E1912&amp;"-"&amp;F1912,'#怪物刷新配置索引'!$D:$D,0),1)</f>
        <v>2</v>
      </c>
      <c r="V1912" s="4" t="str">
        <f t="shared" si="256"/>
        <v/>
      </c>
      <c r="W1912" s="4"/>
      <c r="X1912" s="4"/>
      <c r="Y1912" s="4"/>
      <c r="Z1912" s="28"/>
      <c r="AA1912" s="77">
        <f>COUNTIF([3]经验升级表!$C:$C,"&lt;="&amp;SUMIFS($AB$4:AB1912,$C$4:C1912,C1912))</f>
        <v>0</v>
      </c>
      <c r="AB1912" s="77">
        <f>IFERROR(INDEX([1]怪物表!$U:$U,MATCH(G1912,[1]怪物表!$A:$A,0),1)*S1912/U1912,0)*AC1912</f>
        <v>0</v>
      </c>
      <c r="AC1912" s="77">
        <f t="shared" si="251"/>
        <v>30</v>
      </c>
      <c r="AD1912" s="77">
        <f>IFERROR(INDEX([1]怪物表!$J:$J,MATCH(G1912,[1]怪物表!$A:$A,0),1),0)*AE1912</f>
        <v>30</v>
      </c>
      <c r="AE1912" s="77">
        <f t="shared" si="252"/>
        <v>30</v>
      </c>
    </row>
    <row r="1913" spans="1:46" x14ac:dyDescent="0.45">
      <c r="A1913" s="4"/>
      <c r="B1913" s="7">
        <v>403019</v>
      </c>
      <c r="C1913" s="6" t="s">
        <v>141</v>
      </c>
      <c r="D1913" s="25" t="s">
        <v>175</v>
      </c>
      <c r="E1913" s="7">
        <v>10</v>
      </c>
      <c r="F1913" s="4" t="s">
        <v>38</v>
      </c>
      <c r="G1913" s="4">
        <f>IF(I1913="",SUMIFS([1]怪物表!$A:$A,[1]怪物表!$B:$B,C1913,[1]怪物表!$C:$C,D1913),"")</f>
        <v>140308</v>
      </c>
      <c r="H1913" s="8" t="str">
        <f>IF(G1913="","",INDEX([1]怪物表!$C:$C,MATCH(G1913,[1]怪物表!$A:$A,0)))</f>
        <v>酒桶2</v>
      </c>
      <c r="I1913" s="4"/>
      <c r="J1913" s="4" t="str">
        <f>IF(I1913="","",INDEX([1]怪物阵型表!$B:$B,MATCH(I1913,[1]怪物阵型表!$A:$A,0)))</f>
        <v/>
      </c>
      <c r="K1913" s="4"/>
      <c r="L1913" s="4"/>
      <c r="M1913" s="4"/>
      <c r="N1913" s="4"/>
      <c r="O1913" s="4" t="str">
        <f>IF(N1913="","",INDEX([2]物品表!$B:$B,MATCH(N1913,[2]物品表!$A:$A,0)))</f>
        <v/>
      </c>
      <c r="P1913" s="4"/>
      <c r="Q1913" s="7" t="s">
        <v>31</v>
      </c>
      <c r="R1913" s="7" t="s">
        <v>29</v>
      </c>
      <c r="S1913" s="9">
        <f>INDEX('#怪物刷新配置索引'!$E:$E,MATCH(E1913&amp;"-"&amp;F1913,'#怪物刷新配置索引'!$D:$D,0),1)</f>
        <v>2</v>
      </c>
      <c r="T1913" s="4"/>
      <c r="U1913" s="9">
        <f>INDEX('#怪物刷新配置索引'!$F:$F,MATCH(E1913&amp;"-"&amp;F1913,'#怪物刷新配置索引'!$D:$D,0),1)</f>
        <v>6</v>
      </c>
      <c r="V1913" s="4" t="str">
        <f t="shared" si="256"/>
        <v/>
      </c>
      <c r="W1913" s="4"/>
      <c r="X1913" s="4"/>
      <c r="Y1913" s="4"/>
      <c r="Z1913" s="28"/>
      <c r="AA1913" s="77">
        <f>COUNTIF([3]经验升级表!$C:$C,"&lt;="&amp;SUMIFS($AB$4:AB1913,$C$4:C1913,C1913))</f>
        <v>0</v>
      </c>
      <c r="AB1913" s="77">
        <f>IFERROR(INDEX([1]怪物表!$U:$U,MATCH(G1913,[1]怪物表!$A:$A,0),1)*S1913/U1913,0)*AC1913</f>
        <v>0</v>
      </c>
      <c r="AC1913" s="77">
        <f t="shared" si="251"/>
        <v>30</v>
      </c>
      <c r="AD1913" s="77">
        <f>IFERROR(INDEX([1]怪物表!$J:$J,MATCH(G1913,[1]怪物表!$A:$A,0),1),0)*AE1913</f>
        <v>10</v>
      </c>
      <c r="AE1913" s="77">
        <f t="shared" si="252"/>
        <v>10</v>
      </c>
    </row>
    <row r="1914" spans="1:46" s="46" customFormat="1" x14ac:dyDescent="0.45">
      <c r="A1914" s="20"/>
      <c r="B1914" s="21">
        <v>403020</v>
      </c>
      <c r="C1914" s="22" t="s">
        <v>141</v>
      </c>
      <c r="D1914" s="20" t="s">
        <v>144</v>
      </c>
      <c r="E1914" s="21"/>
      <c r="F1914" s="20">
        <v>150</v>
      </c>
      <c r="G1914" s="20">
        <f>IF(I1914="",SUMIFS([1]怪物表!$A:$A,[1]怪物表!$B:$B,C1914,[1]怪物表!$C:$C,D1914),"")</f>
        <v>140309</v>
      </c>
      <c r="H1914" s="23" t="str">
        <f>IF(G1914="","",INDEX([1]怪物表!$C:$C,MATCH(G1914,[1]怪物表!$A:$A,0)))</f>
        <v>大象</v>
      </c>
      <c r="I1914" s="20" t="s">
        <v>54</v>
      </c>
      <c r="J1914" s="20" t="str">
        <f>IF(I1914="","",INDEX([1]怪物阵型表!$B:$B,MATCH(I1914,[1]怪物阵型表!$A:$A,0)))</f>
        <v/>
      </c>
      <c r="K1914" s="20"/>
      <c r="L1914" s="20"/>
      <c r="M1914" s="20"/>
      <c r="N1914" s="20"/>
      <c r="O1914" s="20" t="str">
        <f>IF(N1914="","",INDEX([2]物品表!$B:$B,MATCH(N1914,[2]物品表!$A:$A,0)))</f>
        <v/>
      </c>
      <c r="P1914" s="20"/>
      <c r="Q1914" s="21" t="s">
        <v>120</v>
      </c>
      <c r="R1914" s="21" t="s">
        <v>29</v>
      </c>
      <c r="S1914" s="24">
        <v>1</v>
      </c>
      <c r="T1914" s="20"/>
      <c r="U1914" s="24">
        <v>0</v>
      </c>
      <c r="V1914" s="20" t="str">
        <f t="shared" si="256"/>
        <v/>
      </c>
      <c r="W1914" s="20"/>
      <c r="X1914" s="20"/>
      <c r="Y1914" s="20"/>
      <c r="Z1914" s="79"/>
      <c r="AA1914" s="77">
        <f>COUNTIF([3]经验升级表!$C:$C,"&lt;="&amp;SUMIFS($AB$4:AB1914,$C$4:C1914,C1914))</f>
        <v>0</v>
      </c>
      <c r="AB1914" s="77">
        <f>IFERROR(INDEX([1]怪物表!$U:$U,MATCH(G1914,[1]怪物表!$A:$A,0),1)*S1914/U1914,0)*AC1914</f>
        <v>0</v>
      </c>
      <c r="AC1914" s="77">
        <f t="shared" si="251"/>
        <v>1</v>
      </c>
      <c r="AD1914" s="77">
        <f>IFERROR(INDEX([1]怪物表!$J:$J,MATCH(G1914,[1]怪物表!$A:$A,0),1),0)*AE1914</f>
        <v>0</v>
      </c>
      <c r="AE1914" s="77">
        <f t="shared" si="252"/>
        <v>0</v>
      </c>
      <c r="AF1914" s="45"/>
      <c r="AG1914" s="45"/>
      <c r="AH1914" s="45"/>
      <c r="AI1914" s="45"/>
      <c r="AJ1914" s="45"/>
      <c r="AK1914" s="45"/>
      <c r="AL1914" s="45"/>
      <c r="AM1914" s="45"/>
      <c r="AN1914" s="45"/>
      <c r="AO1914" s="45"/>
      <c r="AP1914" s="45"/>
      <c r="AQ1914" s="45"/>
      <c r="AR1914" s="45"/>
      <c r="AS1914" s="45"/>
      <c r="AT1914" s="45"/>
    </row>
    <row r="1915" spans="1:46" x14ac:dyDescent="0.45">
      <c r="A1915" s="4"/>
      <c r="B1915" s="7">
        <v>403021</v>
      </c>
      <c r="C1915" s="6" t="s">
        <v>141</v>
      </c>
      <c r="D1915" s="4" t="s">
        <v>143</v>
      </c>
      <c r="E1915" s="7">
        <v>45</v>
      </c>
      <c r="F1915" s="4" t="s">
        <v>39</v>
      </c>
      <c r="G1915" s="4">
        <f>IF(I1915="",SUMIFS([1]怪物表!$A:$A,[1]怪物表!$B:$B,C1915,[1]怪物表!$C:$C,D1915),"")</f>
        <v>140305</v>
      </c>
      <c r="H1915" s="8" t="str">
        <f>IF(G1915="","",INDEX([1]怪物表!$C:$C,MATCH(G1915,[1]怪物表!$A:$A,0)))</f>
        <v>盾兵2（红）</v>
      </c>
      <c r="I1915" s="4"/>
      <c r="J1915" s="4" t="str">
        <f>IF(I1915="","",INDEX([1]怪物阵型表!$B:$B,MATCH(I1915,[1]怪物阵型表!$A:$A,0)))</f>
        <v/>
      </c>
      <c r="K1915" s="4"/>
      <c r="L1915" s="4"/>
      <c r="M1915" s="4"/>
      <c r="N1915" s="4"/>
      <c r="O1915" s="4" t="str">
        <f>IF(N1915="","",INDEX([2]物品表!$B:$B,MATCH(N1915,[2]物品表!$A:$A,0)))</f>
        <v/>
      </c>
      <c r="P1915" s="4"/>
      <c r="Q1915" s="7" t="s">
        <v>31</v>
      </c>
      <c r="R1915" s="7" t="s">
        <v>29</v>
      </c>
      <c r="S1915" s="9">
        <f>INDEX('#怪物刷新配置索引'!$E:$E,MATCH(E1915&amp;"-"&amp;F1915,'#怪物刷新配置索引'!$D:$D,0),1)</f>
        <v>3</v>
      </c>
      <c r="T1915" s="4"/>
      <c r="U1915" s="9">
        <f>INDEX('#怪物刷新配置索引'!$F:$F,MATCH(E1915&amp;"-"&amp;F1915,'#怪物刷新配置索引'!$D:$D,0),1)</f>
        <v>2</v>
      </c>
      <c r="V1915" s="4" t="str">
        <f t="shared" si="256"/>
        <v/>
      </c>
      <c r="W1915" s="4"/>
      <c r="X1915" s="4"/>
      <c r="Y1915" s="4"/>
      <c r="Z1915" s="28"/>
      <c r="AA1915" s="77">
        <f>COUNTIF([3]经验升级表!$C:$C,"&lt;="&amp;SUMIFS($AB$4:AB1915,$C$4:C1915,C1915))</f>
        <v>0</v>
      </c>
      <c r="AB1915" s="77">
        <f>IFERROR(INDEX([1]怪物表!$U:$U,MATCH(G1915,[1]怪物表!$A:$A,0),1)*S1915/U1915,0)*AC1915</f>
        <v>0</v>
      </c>
      <c r="AC1915" s="77">
        <f t="shared" si="251"/>
        <v>30</v>
      </c>
      <c r="AD1915" s="77">
        <f>IFERROR(INDEX([1]怪物表!$J:$J,MATCH(G1915,[1]怪物表!$A:$A,0),1),0)*AE1915</f>
        <v>45</v>
      </c>
      <c r="AE1915" s="77">
        <f t="shared" si="252"/>
        <v>45</v>
      </c>
    </row>
    <row r="1916" spans="1:46" x14ac:dyDescent="0.45">
      <c r="A1916" s="4"/>
      <c r="B1916" s="7">
        <v>403022</v>
      </c>
      <c r="C1916" s="6" t="s">
        <v>141</v>
      </c>
      <c r="D1916" s="4" t="s">
        <v>143</v>
      </c>
      <c r="E1916" s="7">
        <v>10</v>
      </c>
      <c r="F1916" s="4" t="s">
        <v>39</v>
      </c>
      <c r="G1916" s="4">
        <f>IF(I1916="",SUMIFS([1]怪物表!$A:$A,[1]怪物表!$B:$B,C1916,[1]怪物表!$C:$C,D1916),"")</f>
        <v>140305</v>
      </c>
      <c r="H1916" s="8" t="str">
        <f>IF(G1916="","",INDEX([1]怪物表!$C:$C,MATCH(G1916,[1]怪物表!$A:$A,0)))</f>
        <v>盾兵2（红）</v>
      </c>
      <c r="I1916" s="4"/>
      <c r="J1916" s="4" t="str">
        <f>IF(I1916="","",INDEX([1]怪物阵型表!$B:$B,MATCH(I1916,[1]怪物阵型表!$A:$A,0)))</f>
        <v/>
      </c>
      <c r="K1916" s="4"/>
      <c r="L1916" s="4"/>
      <c r="M1916" s="4"/>
      <c r="N1916" s="4"/>
      <c r="O1916" s="4" t="str">
        <f>IF(N1916="","",INDEX([2]物品表!$B:$B,MATCH(N1916,[2]物品表!$A:$A,0)))</f>
        <v/>
      </c>
      <c r="P1916" s="4"/>
      <c r="Q1916" s="7" t="s">
        <v>31</v>
      </c>
      <c r="R1916" s="7" t="s">
        <v>29</v>
      </c>
      <c r="S1916" s="9">
        <f>INDEX('#怪物刷新配置索引'!$E:$E,MATCH(E1916&amp;"-"&amp;F1916,'#怪物刷新配置索引'!$D:$D,0),1)</f>
        <v>2</v>
      </c>
      <c r="T1916" s="4"/>
      <c r="U1916" s="9">
        <f>INDEX('#怪物刷新配置索引'!$F:$F,MATCH(E1916&amp;"-"&amp;F1916,'#怪物刷新配置索引'!$D:$D,0),1)</f>
        <v>6</v>
      </c>
      <c r="V1916" s="4" t="str">
        <f t="shared" si="256"/>
        <v/>
      </c>
      <c r="W1916" s="4"/>
      <c r="X1916" s="4"/>
      <c r="Y1916" s="4"/>
      <c r="Z1916" s="28"/>
      <c r="AA1916" s="77">
        <f>COUNTIF([3]经验升级表!$C:$C,"&lt;="&amp;SUMIFS($AB$4:AB1916,$C$4:C1916,C1916))</f>
        <v>0</v>
      </c>
      <c r="AB1916" s="77">
        <f>IFERROR(INDEX([1]怪物表!$U:$U,MATCH(G1916,[1]怪物表!$A:$A,0),1)*S1916/U1916,0)*AC1916</f>
        <v>0</v>
      </c>
      <c r="AC1916" s="77">
        <f t="shared" si="251"/>
        <v>30</v>
      </c>
      <c r="AD1916" s="77">
        <f>IFERROR(INDEX([1]怪物表!$J:$J,MATCH(G1916,[1]怪物表!$A:$A,0),1),0)*AE1916</f>
        <v>10</v>
      </c>
      <c r="AE1916" s="77">
        <f t="shared" si="252"/>
        <v>10</v>
      </c>
    </row>
    <row r="1917" spans="1:46" x14ac:dyDescent="0.45">
      <c r="A1917" s="4"/>
      <c r="B1917" s="7">
        <v>403023</v>
      </c>
      <c r="C1917" s="6" t="s">
        <v>141</v>
      </c>
      <c r="D1917" s="4" t="s">
        <v>143</v>
      </c>
      <c r="E1917" s="7">
        <v>60</v>
      </c>
      <c r="F1917" s="4" t="s">
        <v>39</v>
      </c>
      <c r="G1917" s="4">
        <f>IF(I1917="",SUMIFS([1]怪物表!$A:$A,[1]怪物表!$B:$B,C1917,[1]怪物表!$C:$C,D1917),"")</f>
        <v>140305</v>
      </c>
      <c r="H1917" s="8" t="str">
        <f>IF(G1917="","",INDEX([1]怪物表!$C:$C,MATCH(G1917,[1]怪物表!$A:$A,0)))</f>
        <v>盾兵2（红）</v>
      </c>
      <c r="I1917" s="4"/>
      <c r="J1917" s="4" t="str">
        <f>IF(I1917="","",INDEX([1]怪物阵型表!$B:$B,MATCH(I1917,[1]怪物阵型表!$A:$A,0)))</f>
        <v/>
      </c>
      <c r="K1917" s="4"/>
      <c r="L1917" s="4"/>
      <c r="M1917" s="4"/>
      <c r="N1917" s="4"/>
      <c r="O1917" s="4" t="str">
        <f>IF(N1917="","",INDEX([2]物品表!$B:$B,MATCH(N1917,[2]物品表!$A:$A,0)))</f>
        <v/>
      </c>
      <c r="P1917" s="4"/>
      <c r="Q1917" s="7" t="s">
        <v>31</v>
      </c>
      <c r="R1917" s="7" t="s">
        <v>29</v>
      </c>
      <c r="S1917" s="9">
        <f>INDEX('#怪物刷新配置索引'!$E:$E,MATCH(E1917&amp;"-"&amp;F1917,'#怪物刷新配置索引'!$D:$D,0),1)</f>
        <v>2</v>
      </c>
      <c r="T1917" s="4"/>
      <c r="U1917" s="9">
        <f>INDEX('#怪物刷新配置索引'!$F:$F,MATCH(E1917&amp;"-"&amp;F1917,'#怪物刷新配置索引'!$D:$D,0),1)</f>
        <v>1</v>
      </c>
      <c r="V1917" s="4" t="str">
        <f t="shared" si="256"/>
        <v/>
      </c>
      <c r="W1917" s="4"/>
      <c r="X1917" s="4"/>
      <c r="Y1917" s="4"/>
      <c r="Z1917" s="28"/>
      <c r="AA1917" s="77">
        <f>COUNTIF([3]经验升级表!$C:$C,"&lt;="&amp;SUMIFS($AB$4:AB1917,$C$4:C1917,C1917))</f>
        <v>0</v>
      </c>
      <c r="AB1917" s="77">
        <f>IFERROR(INDEX([1]怪物表!$U:$U,MATCH(G1917,[1]怪物表!$A:$A,0),1)*S1917/U1917,0)*AC1917</f>
        <v>0</v>
      </c>
      <c r="AC1917" s="77">
        <f t="shared" si="251"/>
        <v>30</v>
      </c>
      <c r="AD1917" s="77">
        <f>IFERROR(INDEX([1]怪物表!$J:$J,MATCH(G1917,[1]怪物表!$A:$A,0),1),0)*AE1917</f>
        <v>60</v>
      </c>
      <c r="AE1917" s="77">
        <f t="shared" si="252"/>
        <v>60</v>
      </c>
    </row>
    <row r="1918" spans="1:46" x14ac:dyDescent="0.45">
      <c r="A1918" s="4"/>
      <c r="B1918" s="7">
        <v>403024</v>
      </c>
      <c r="C1918" s="6" t="s">
        <v>141</v>
      </c>
      <c r="D1918" s="25" t="s">
        <v>175</v>
      </c>
      <c r="E1918" s="7">
        <v>10</v>
      </c>
      <c r="F1918" s="4" t="s">
        <v>39</v>
      </c>
      <c r="G1918" s="4">
        <f>IF(I1918="",SUMIFS([1]怪物表!$A:$A,[1]怪物表!$B:$B,C1918,[1]怪物表!$C:$C,D1918),"")</f>
        <v>140308</v>
      </c>
      <c r="H1918" s="8" t="str">
        <f>IF(G1918="","",INDEX([1]怪物表!$C:$C,MATCH(G1918,[1]怪物表!$A:$A,0)))</f>
        <v>酒桶2</v>
      </c>
      <c r="I1918" s="4"/>
      <c r="J1918" s="4" t="str">
        <f>IF(I1918="","",INDEX([1]怪物阵型表!$B:$B,MATCH(I1918,[1]怪物阵型表!$A:$A,0)))</f>
        <v/>
      </c>
      <c r="K1918" s="4"/>
      <c r="L1918" s="4"/>
      <c r="M1918" s="4"/>
      <c r="N1918" s="4"/>
      <c r="O1918" s="4" t="str">
        <f>IF(N1918="","",INDEX([2]物品表!$B:$B,MATCH(N1918,[2]物品表!$A:$A,0)))</f>
        <v/>
      </c>
      <c r="P1918" s="4"/>
      <c r="Q1918" s="7" t="s">
        <v>31</v>
      </c>
      <c r="R1918" s="7" t="s">
        <v>29</v>
      </c>
      <c r="S1918" s="9">
        <f>INDEX('#怪物刷新配置索引'!$E:$E,MATCH(E1918&amp;"-"&amp;F1918,'#怪物刷新配置索引'!$D:$D,0),1)</f>
        <v>2</v>
      </c>
      <c r="T1918" s="4"/>
      <c r="U1918" s="9">
        <f>INDEX('#怪物刷新配置索引'!$F:$F,MATCH(E1918&amp;"-"&amp;F1918,'#怪物刷新配置索引'!$D:$D,0),1)</f>
        <v>6</v>
      </c>
      <c r="V1918" s="4" t="str">
        <f t="shared" si="256"/>
        <v/>
      </c>
      <c r="W1918" s="4"/>
      <c r="X1918" s="4"/>
      <c r="Y1918" s="4"/>
      <c r="Z1918" s="28"/>
      <c r="AA1918" s="77">
        <f>COUNTIF([3]经验升级表!$C:$C,"&lt;="&amp;SUMIFS($AB$4:AB1918,$C$4:C1918,C1918))</f>
        <v>0</v>
      </c>
      <c r="AB1918" s="77">
        <f>IFERROR(INDEX([1]怪物表!$U:$U,MATCH(G1918,[1]怪物表!$A:$A,0),1)*S1918/U1918,0)*AC1918</f>
        <v>0</v>
      </c>
      <c r="AC1918" s="77">
        <f t="shared" si="251"/>
        <v>30</v>
      </c>
      <c r="AD1918" s="77">
        <f>IFERROR(INDEX([1]怪物表!$J:$J,MATCH(G1918,[1]怪物表!$A:$A,0),1),0)*AE1918</f>
        <v>10</v>
      </c>
      <c r="AE1918" s="77">
        <f t="shared" si="252"/>
        <v>10</v>
      </c>
    </row>
    <row r="1919" spans="1:46" x14ac:dyDescent="0.45">
      <c r="A1919" s="4"/>
      <c r="B1919" s="7">
        <v>403025</v>
      </c>
      <c r="C1919" s="6" t="s">
        <v>141</v>
      </c>
      <c r="D1919" s="4"/>
      <c r="E1919" s="7"/>
      <c r="F1919" s="4">
        <v>180</v>
      </c>
      <c r="G1919" s="4" t="str">
        <f>IF(I1919="",SUMIFS([1]怪物表!$A:$A,[1]怪物表!$B:$B,C1919,[1]怪物表!$C:$C,D1919),"")</f>
        <v/>
      </c>
      <c r="H1919" s="8" t="str">
        <f>IF(G1919="","",INDEX([1]怪物表!$C:$C,MATCH(G1919,[1]怪物表!$A:$A,0)))</f>
        <v/>
      </c>
      <c r="I1919" s="4">
        <v>400310</v>
      </c>
      <c r="J1919" s="4" t="str">
        <f>IF(I1919="","",INDEX([1]怪物阵型表!$B:$B,MATCH(I1919,[1]怪物阵型表!$A:$A,0)))</f>
        <v>直线防御阵型</v>
      </c>
      <c r="K1919" s="4"/>
      <c r="L1919" s="4"/>
      <c r="M1919" s="4"/>
      <c r="N1919" s="4"/>
      <c r="O1919" s="4" t="str">
        <f>IF(N1919="","",INDEX([2]物品表!$B:$B,MATCH(N1919,[2]物品表!$A:$A,0)))</f>
        <v/>
      </c>
      <c r="P1919" s="4"/>
      <c r="Q1919" s="7" t="s">
        <v>109</v>
      </c>
      <c r="R1919" s="7" t="s">
        <v>29</v>
      </c>
      <c r="S1919" s="9">
        <v>1</v>
      </c>
      <c r="T1919" s="4"/>
      <c r="U1919" s="9">
        <v>0</v>
      </c>
      <c r="V1919" s="4" t="str">
        <f t="shared" ref="V1919:V1920" si="257">IF(W1919=1,"TID_Survivor_Notice_Occur_2",IF(W1919=2,"TID_Survivor_Notice_Occur_1",""))</f>
        <v>TID_Survivor_Notice_Occur_2</v>
      </c>
      <c r="W1919" s="4">
        <v>1</v>
      </c>
      <c r="X1919" s="4"/>
      <c r="Y1919" s="4"/>
      <c r="Z1919" s="28"/>
      <c r="AA1919" s="77">
        <f>COUNTIF([3]经验升级表!$C:$C,"&lt;="&amp;SUMIFS($AB$4:AB1919,$C$4:C1919,C1919))</f>
        <v>0</v>
      </c>
      <c r="AB1919" s="77">
        <f>IFERROR(INDEX([1]怪物表!$U:$U,MATCH(G1919,[1]怪物表!$A:$A,0),1)*S1919/U1919,0)*AC1919</f>
        <v>0</v>
      </c>
      <c r="AC1919" s="77">
        <f t="shared" si="251"/>
        <v>1</v>
      </c>
      <c r="AD1919" s="77">
        <f>IFERROR(INDEX([1]怪物表!$J:$J,MATCH(G1919,[1]怪物表!$A:$A,0),1),0)*AE1919</f>
        <v>0</v>
      </c>
      <c r="AE1919" s="77">
        <f t="shared" si="252"/>
        <v>0</v>
      </c>
    </row>
    <row r="1920" spans="1:46" x14ac:dyDescent="0.45">
      <c r="A1920" s="4"/>
      <c r="B1920" s="7">
        <v>403026</v>
      </c>
      <c r="C1920" s="6" t="s">
        <v>141</v>
      </c>
      <c r="D1920" s="4"/>
      <c r="E1920" s="7"/>
      <c r="F1920" s="4">
        <v>185</v>
      </c>
      <c r="G1920" s="4" t="str">
        <f>IF(I1920="",SUMIFS([1]怪物表!$A:$A,[1]怪物表!$B:$B,C1920,[1]怪物表!$C:$C,D1920),"")</f>
        <v/>
      </c>
      <c r="H1920" s="8" t="str">
        <f>IF(G1920="","",INDEX([1]怪物表!$C:$C,MATCH(G1920,[1]怪物表!$A:$A,0)))</f>
        <v/>
      </c>
      <c r="I1920" s="4">
        <v>400311</v>
      </c>
      <c r="J1920" s="4" t="str">
        <f>IF(I1920="","",INDEX([1]怪物阵型表!$B:$B,MATCH(I1920,[1]怪物阵型表!$A:$A,0)))</f>
        <v>直线防御阵型</v>
      </c>
      <c r="K1920" s="4"/>
      <c r="L1920" s="4"/>
      <c r="M1920" s="4"/>
      <c r="N1920" s="4"/>
      <c r="O1920" s="4" t="str">
        <f>IF(N1920="","",INDEX([2]物品表!$B:$B,MATCH(N1920,[2]物品表!$A:$A,0)))</f>
        <v/>
      </c>
      <c r="P1920" s="4"/>
      <c r="Q1920" s="7" t="s">
        <v>109</v>
      </c>
      <c r="R1920" s="7" t="s">
        <v>29</v>
      </c>
      <c r="S1920" s="9">
        <v>1</v>
      </c>
      <c r="T1920" s="4"/>
      <c r="U1920" s="9">
        <v>0</v>
      </c>
      <c r="V1920" s="4" t="str">
        <f t="shared" si="257"/>
        <v/>
      </c>
      <c r="W1920" s="4"/>
      <c r="X1920" s="4"/>
      <c r="Y1920" s="4"/>
      <c r="Z1920" s="28"/>
      <c r="AA1920" s="77">
        <f>COUNTIF([3]经验升级表!$C:$C,"&lt;="&amp;SUMIFS($AB$4:AB1920,$C$4:C1920,C1920))</f>
        <v>0</v>
      </c>
      <c r="AB1920" s="77">
        <f>IFERROR(INDEX([1]怪物表!$U:$U,MATCH(G1920,[1]怪物表!$A:$A,0),1)*S1920/U1920,0)*AC1920</f>
        <v>0</v>
      </c>
      <c r="AC1920" s="77">
        <f t="shared" si="251"/>
        <v>1</v>
      </c>
      <c r="AD1920" s="77">
        <f>IFERROR(INDEX([1]怪物表!$J:$J,MATCH(G1920,[1]怪物表!$A:$A,0),1),0)*AE1920</f>
        <v>0</v>
      </c>
      <c r="AE1920" s="77">
        <f t="shared" si="252"/>
        <v>0</v>
      </c>
    </row>
    <row r="1921" spans="1:46" x14ac:dyDescent="0.45">
      <c r="A1921" s="4"/>
      <c r="B1921" s="7">
        <v>403027</v>
      </c>
      <c r="C1921" s="6" t="s">
        <v>141</v>
      </c>
      <c r="D1921" s="4" t="s">
        <v>124</v>
      </c>
      <c r="E1921" s="7">
        <v>60</v>
      </c>
      <c r="F1921" s="4" t="s">
        <v>46</v>
      </c>
      <c r="G1921" s="4">
        <f>IF(I1921="",SUMIFS([1]怪物表!$A:$A,[1]怪物表!$B:$B,C1921,[1]怪物表!$C:$C,D1921),"")</f>
        <v>140302</v>
      </c>
      <c r="H1921" s="8" t="str">
        <f>IF(G1921="","",INDEX([1]怪物表!$C:$C,MATCH(G1921,[1]怪物表!$A:$A,0)))</f>
        <v>鹰</v>
      </c>
      <c r="I1921" s="4"/>
      <c r="J1921" s="4" t="str">
        <f>IF(I1921="","",INDEX([1]怪物阵型表!$B:$B,MATCH(I1921,[1]怪物阵型表!$A:$A,0)))</f>
        <v/>
      </c>
      <c r="K1921" s="4"/>
      <c r="L1921" s="4"/>
      <c r="M1921" s="4"/>
      <c r="N1921" s="4"/>
      <c r="O1921" s="4" t="str">
        <f>IF(N1921="","",INDEX([2]物品表!$B:$B,MATCH(N1921,[2]物品表!$A:$A,0)))</f>
        <v/>
      </c>
      <c r="P1921" s="4"/>
      <c r="Q1921" s="7" t="s">
        <v>31</v>
      </c>
      <c r="R1921" s="7" t="s">
        <v>29</v>
      </c>
      <c r="S1921" s="9">
        <f>INDEX('#怪物刷新配置索引'!$E:$E,MATCH(E1921&amp;"-"&amp;F1921,'#怪物刷新配置索引'!$D:$D,0),1)</f>
        <v>2</v>
      </c>
      <c r="T1921" s="4"/>
      <c r="U1921" s="9">
        <f>INDEX('#怪物刷新配置索引'!$F:$F,MATCH(E1921&amp;"-"&amp;F1921,'#怪物刷新配置索引'!$D:$D,0),1)</f>
        <v>1</v>
      </c>
      <c r="V1921" s="4" t="str">
        <f t="shared" si="256"/>
        <v/>
      </c>
      <c r="W1921" s="4"/>
      <c r="X1921" s="7"/>
      <c r="Y1921" s="4"/>
      <c r="Z1921" s="28"/>
      <c r="AA1921" s="77">
        <f>COUNTIF([3]经验升级表!$C:$C,"&lt;="&amp;SUMIFS($AB$4:AB1921,$C$4:C1921,C1921))</f>
        <v>0</v>
      </c>
      <c r="AB1921" s="77">
        <f>IFERROR(INDEX([1]怪物表!$U:$U,MATCH(G1921,[1]怪物表!$A:$A,0),1)*S1921/U1921,0)*AC1921</f>
        <v>0</v>
      </c>
      <c r="AC1921" s="77">
        <f t="shared" si="251"/>
        <v>30</v>
      </c>
      <c r="AD1921" s="77">
        <f>IFERROR(INDEX([1]怪物表!$J:$J,MATCH(G1921,[1]怪物表!$A:$A,0),1),0)*AE1921</f>
        <v>60</v>
      </c>
      <c r="AE1921" s="77">
        <f t="shared" si="252"/>
        <v>60</v>
      </c>
    </row>
    <row r="1922" spans="1:46" x14ac:dyDescent="0.45">
      <c r="A1922" s="4"/>
      <c r="B1922" s="7">
        <v>403028</v>
      </c>
      <c r="C1922" s="6" t="s">
        <v>141</v>
      </c>
      <c r="D1922" s="4" t="s">
        <v>124</v>
      </c>
      <c r="E1922" s="7">
        <v>90</v>
      </c>
      <c r="F1922" s="4" t="s">
        <v>46</v>
      </c>
      <c r="G1922" s="4">
        <f>IF(I1922="",SUMIFS([1]怪物表!$A:$A,[1]怪物表!$B:$B,C1922,[1]怪物表!$C:$C,D1922),"")</f>
        <v>140302</v>
      </c>
      <c r="H1922" s="8" t="str">
        <f>IF(G1922="","",INDEX([1]怪物表!$C:$C,MATCH(G1922,[1]怪物表!$A:$A,0)))</f>
        <v>鹰</v>
      </c>
      <c r="I1922" s="4"/>
      <c r="J1922" s="4" t="str">
        <f>IF(I1922="","",INDEX([1]怪物阵型表!$B:$B,MATCH(I1922,[1]怪物阵型表!$A:$A,0)))</f>
        <v/>
      </c>
      <c r="K1922" s="4"/>
      <c r="L1922" s="4"/>
      <c r="M1922" s="4"/>
      <c r="N1922" s="4"/>
      <c r="O1922" s="4" t="str">
        <f>IF(N1922="","",INDEX([2]物品表!$B:$B,MATCH(N1922,[2]物品表!$A:$A,0)))</f>
        <v/>
      </c>
      <c r="P1922" s="4"/>
      <c r="Q1922" s="7" t="s">
        <v>31</v>
      </c>
      <c r="R1922" s="7" t="s">
        <v>29</v>
      </c>
      <c r="S1922" s="9">
        <f>INDEX('#怪物刷新配置索引'!$E:$E,MATCH(E1922&amp;"-"&amp;F1922,'#怪物刷新配置索引'!$D:$D,0),1)</f>
        <v>3</v>
      </c>
      <c r="T1922" s="4"/>
      <c r="U1922" s="9">
        <f>INDEX('#怪物刷新配置索引'!$F:$F,MATCH(E1922&amp;"-"&amp;F1922,'#怪物刷新配置索引'!$D:$D,0),1)</f>
        <v>1</v>
      </c>
      <c r="V1922" s="7" t="str">
        <f t="shared" si="256"/>
        <v/>
      </c>
      <c r="W1922" s="4"/>
      <c r="X1922" s="4"/>
      <c r="Y1922" s="4"/>
      <c r="Z1922" s="28"/>
      <c r="AA1922" s="77">
        <f>COUNTIF([3]经验升级表!$C:$C,"&lt;="&amp;SUMIFS($AB$4:AB1922,$C$4:C1922,C1922))</f>
        <v>0</v>
      </c>
      <c r="AB1922" s="77">
        <f>IFERROR(INDEX([1]怪物表!$U:$U,MATCH(G1922,[1]怪物表!$A:$A,0),1)*S1922/U1922,0)*AC1922</f>
        <v>0</v>
      </c>
      <c r="AC1922" s="77">
        <f t="shared" si="251"/>
        <v>30</v>
      </c>
      <c r="AD1922" s="77">
        <f>IFERROR(INDEX([1]怪物表!$J:$J,MATCH(G1922,[1]怪物表!$A:$A,0),1),0)*AE1922</f>
        <v>90</v>
      </c>
      <c r="AE1922" s="77">
        <f t="shared" si="252"/>
        <v>90</v>
      </c>
    </row>
    <row r="1923" spans="1:46" x14ac:dyDescent="0.45">
      <c r="A1923" s="4"/>
      <c r="B1923" s="7">
        <v>403029</v>
      </c>
      <c r="C1923" s="6" t="s">
        <v>141</v>
      </c>
      <c r="D1923" s="4" t="s">
        <v>143</v>
      </c>
      <c r="E1923" s="7">
        <v>40</v>
      </c>
      <c r="F1923" s="4" t="s">
        <v>46</v>
      </c>
      <c r="G1923" s="4">
        <f>IF(I1923="",SUMIFS([1]怪物表!$A:$A,[1]怪物表!$B:$B,C1923,[1]怪物表!$C:$C,D1923),"")</f>
        <v>140305</v>
      </c>
      <c r="H1923" s="8" t="str">
        <f>IF(G1923="","",INDEX([1]怪物表!$C:$C,MATCH(G1923,[1]怪物表!$A:$A,0)))</f>
        <v>盾兵2（红）</v>
      </c>
      <c r="I1923" s="4"/>
      <c r="J1923" s="4" t="str">
        <f>IF(I1923="","",INDEX([1]怪物阵型表!$B:$B,MATCH(I1923,[1]怪物阵型表!$A:$A,0)))</f>
        <v/>
      </c>
      <c r="K1923" s="4"/>
      <c r="L1923" s="4"/>
      <c r="M1923" s="4"/>
      <c r="N1923" s="4"/>
      <c r="O1923" s="4" t="str">
        <f>IF(N1923="","",INDEX([2]物品表!$B:$B,MATCH(N1923,[2]物品表!$A:$A,0)))</f>
        <v/>
      </c>
      <c r="P1923" s="4"/>
      <c r="Q1923" s="7" t="s">
        <v>31</v>
      </c>
      <c r="R1923" s="7" t="s">
        <v>29</v>
      </c>
      <c r="S1923" s="9">
        <f>INDEX('#怪物刷新配置索引'!$E:$E,MATCH(E1923&amp;"-"&amp;F1923,'#怪物刷新配置索引'!$D:$D,0),1)</f>
        <v>4</v>
      </c>
      <c r="T1923" s="4"/>
      <c r="U1923" s="9">
        <f>INDEX('#怪物刷新配置索引'!$F:$F,MATCH(E1923&amp;"-"&amp;F1923,'#怪物刷新配置索引'!$D:$D,0),1)</f>
        <v>3</v>
      </c>
      <c r="V1923" s="4" t="str">
        <f t="shared" si="256"/>
        <v/>
      </c>
      <c r="W1923" s="4"/>
      <c r="X1923" s="7"/>
      <c r="Y1923" s="7"/>
      <c r="Z1923" s="28"/>
      <c r="AA1923" s="77">
        <f>COUNTIF([3]经验升级表!$C:$C,"&lt;="&amp;SUMIFS($AB$4:AB1923,$C$4:C1923,C1923))</f>
        <v>0</v>
      </c>
      <c r="AB1923" s="77">
        <f>IFERROR(INDEX([1]怪物表!$U:$U,MATCH(G1923,[1]怪物表!$A:$A,0),1)*S1923/U1923,0)*AC1923</f>
        <v>0</v>
      </c>
      <c r="AC1923" s="77">
        <f t="shared" si="251"/>
        <v>30</v>
      </c>
      <c r="AD1923" s="77">
        <f>IFERROR(INDEX([1]怪物表!$J:$J,MATCH(G1923,[1]怪物表!$A:$A,0),1),0)*AE1923</f>
        <v>40</v>
      </c>
      <c r="AE1923" s="77">
        <f t="shared" si="252"/>
        <v>40</v>
      </c>
    </row>
    <row r="1924" spans="1:46" x14ac:dyDescent="0.45">
      <c r="A1924" s="4"/>
      <c r="B1924" s="7">
        <v>403030</v>
      </c>
      <c r="C1924" s="6" t="s">
        <v>141</v>
      </c>
      <c r="D1924" s="4" t="s">
        <v>143</v>
      </c>
      <c r="E1924" s="7">
        <v>40</v>
      </c>
      <c r="F1924" s="4" t="s">
        <v>46</v>
      </c>
      <c r="G1924" s="4">
        <f>IF(I1924="",SUMIFS([1]怪物表!$A:$A,[1]怪物表!$B:$B,C1924,[1]怪物表!$C:$C,D1924),"")</f>
        <v>140305</v>
      </c>
      <c r="H1924" s="8" t="str">
        <f>IF(G1924="","",INDEX([1]怪物表!$C:$C,MATCH(G1924,[1]怪物表!$A:$A,0)))</f>
        <v>盾兵2（红）</v>
      </c>
      <c r="I1924" s="4"/>
      <c r="J1924" s="4" t="str">
        <f>IF(I1924="","",INDEX([1]怪物阵型表!$B:$B,MATCH(I1924,[1]怪物阵型表!$A:$A,0)))</f>
        <v/>
      </c>
      <c r="K1924" s="4"/>
      <c r="L1924" s="4"/>
      <c r="M1924" s="4"/>
      <c r="N1924" s="4"/>
      <c r="O1924" s="4" t="str">
        <f>IF(N1924="","",INDEX([2]物品表!$B:$B,MATCH(N1924,[2]物品表!$A:$A,0)))</f>
        <v/>
      </c>
      <c r="P1924" s="4"/>
      <c r="Q1924" s="7" t="s">
        <v>31</v>
      </c>
      <c r="R1924" s="7" t="s">
        <v>29</v>
      </c>
      <c r="S1924" s="9">
        <f>INDEX('#怪物刷新配置索引'!$E:$E,MATCH(E1924&amp;"-"&amp;F1924,'#怪物刷新配置索引'!$D:$D,0),1)</f>
        <v>4</v>
      </c>
      <c r="T1924" s="4"/>
      <c r="U1924" s="9">
        <f>INDEX('#怪物刷新配置索引'!$F:$F,MATCH(E1924&amp;"-"&amp;F1924,'#怪物刷新配置索引'!$D:$D,0),1)</f>
        <v>3</v>
      </c>
      <c r="V1924" s="4" t="str">
        <f t="shared" si="256"/>
        <v/>
      </c>
      <c r="W1924" s="4"/>
      <c r="X1924" s="7"/>
      <c r="Y1924" s="7"/>
      <c r="Z1924" s="28"/>
      <c r="AA1924" s="77">
        <f>COUNTIF([3]经验升级表!$C:$C,"&lt;="&amp;SUMIFS($AB$4:AB1924,$C$4:C1924,C1924))</f>
        <v>0</v>
      </c>
      <c r="AB1924" s="77">
        <f>IFERROR(INDEX([1]怪物表!$U:$U,MATCH(G1924,[1]怪物表!$A:$A,0),1)*S1924/U1924,0)*AC1924</f>
        <v>0</v>
      </c>
      <c r="AC1924" s="77">
        <f t="shared" si="251"/>
        <v>30</v>
      </c>
      <c r="AD1924" s="77">
        <f>IFERROR(INDEX([1]怪物表!$J:$J,MATCH(G1924,[1]怪物表!$A:$A,0),1),0)*AE1924</f>
        <v>40</v>
      </c>
      <c r="AE1924" s="77">
        <f t="shared" si="252"/>
        <v>40</v>
      </c>
    </row>
    <row r="1925" spans="1:46" x14ac:dyDescent="0.45">
      <c r="A1925" s="4"/>
      <c r="B1925" s="7">
        <v>403031</v>
      </c>
      <c r="C1925" s="6" t="s">
        <v>141</v>
      </c>
      <c r="D1925" s="25" t="s">
        <v>175</v>
      </c>
      <c r="E1925" s="7">
        <v>10</v>
      </c>
      <c r="F1925" s="4" t="s">
        <v>46</v>
      </c>
      <c r="G1925" s="4">
        <f>IF(I1925="",SUMIFS([1]怪物表!$A:$A,[1]怪物表!$B:$B,C1925,[1]怪物表!$C:$C,D1925),"")</f>
        <v>140308</v>
      </c>
      <c r="H1925" s="8" t="str">
        <f>IF(G1925="","",INDEX([1]怪物表!$C:$C,MATCH(G1925,[1]怪物表!$A:$A,0)))</f>
        <v>酒桶2</v>
      </c>
      <c r="I1925" s="4"/>
      <c r="J1925" s="4" t="str">
        <f>IF(I1925="","",INDEX([1]怪物阵型表!$B:$B,MATCH(I1925,[1]怪物阵型表!$A:$A,0)))</f>
        <v/>
      </c>
      <c r="K1925" s="4"/>
      <c r="L1925" s="4"/>
      <c r="M1925" s="4"/>
      <c r="N1925" s="4"/>
      <c r="O1925" s="4" t="str">
        <f>IF(N1925="","",INDEX([2]物品表!$B:$B,MATCH(N1925,[2]物品表!$A:$A,0)))</f>
        <v/>
      </c>
      <c r="P1925" s="4"/>
      <c r="Q1925" s="7" t="s">
        <v>31</v>
      </c>
      <c r="R1925" s="7" t="s">
        <v>29</v>
      </c>
      <c r="S1925" s="9">
        <f>INDEX('#怪物刷新配置索引'!$E:$E,MATCH(E1925&amp;"-"&amp;F1925,'#怪物刷新配置索引'!$D:$D,0),1)</f>
        <v>2</v>
      </c>
      <c r="T1925" s="4"/>
      <c r="U1925" s="9">
        <f>INDEX('#怪物刷新配置索引'!$F:$F,MATCH(E1925&amp;"-"&amp;F1925,'#怪物刷新配置索引'!$D:$D,0),1)</f>
        <v>6</v>
      </c>
      <c r="V1925" s="4" t="str">
        <f t="shared" si="256"/>
        <v/>
      </c>
      <c r="W1925" s="4"/>
      <c r="X1925" s="7"/>
      <c r="Y1925" s="7"/>
      <c r="Z1925" s="28"/>
      <c r="AA1925" s="77">
        <f>COUNTIF([3]经验升级表!$C:$C,"&lt;="&amp;SUMIFS($AB$4:AB1925,$C$4:C1925,C1925))</f>
        <v>0</v>
      </c>
      <c r="AB1925" s="77">
        <f>IFERROR(INDEX([1]怪物表!$U:$U,MATCH(G1925,[1]怪物表!$A:$A,0),1)*S1925/U1925,0)*AC1925</f>
        <v>0</v>
      </c>
      <c r="AC1925" s="77">
        <f t="shared" si="251"/>
        <v>30</v>
      </c>
      <c r="AD1925" s="77">
        <f>IFERROR(INDEX([1]怪物表!$J:$J,MATCH(G1925,[1]怪物表!$A:$A,0),1),0)*AE1925</f>
        <v>10</v>
      </c>
      <c r="AE1925" s="77">
        <f t="shared" si="252"/>
        <v>10</v>
      </c>
    </row>
    <row r="1926" spans="1:46" x14ac:dyDescent="0.45">
      <c r="A1926" s="4"/>
      <c r="B1926" s="7">
        <v>403032</v>
      </c>
      <c r="C1926" s="6" t="s">
        <v>141</v>
      </c>
      <c r="D1926" s="4" t="s">
        <v>124</v>
      </c>
      <c r="E1926" s="7">
        <v>15</v>
      </c>
      <c r="F1926" s="4" t="s">
        <v>64</v>
      </c>
      <c r="G1926" s="4">
        <f>IF(I1926="",SUMIFS([1]怪物表!$A:$A,[1]怪物表!$B:$B,C1926,[1]怪物表!$C:$C,D1926),"")</f>
        <v>140302</v>
      </c>
      <c r="H1926" s="8" t="str">
        <f>IF(G1926="","",INDEX([1]怪物表!$C:$C,MATCH(G1926,[1]怪物表!$A:$A,0)))</f>
        <v>鹰</v>
      </c>
      <c r="I1926" s="4"/>
      <c r="J1926" s="4" t="str">
        <f>IF(I1926="","",INDEX([1]怪物阵型表!$B:$B,MATCH(I1926,[1]怪物阵型表!$A:$A,0)))</f>
        <v/>
      </c>
      <c r="K1926" s="4"/>
      <c r="L1926" s="4"/>
      <c r="M1926" s="4"/>
      <c r="N1926" s="4"/>
      <c r="O1926" s="4" t="str">
        <f>IF(N1926="","",INDEX([2]物品表!$B:$B,MATCH(N1926,[2]物品表!$A:$A,0)))</f>
        <v/>
      </c>
      <c r="P1926" s="4"/>
      <c r="Q1926" s="7" t="s">
        <v>31</v>
      </c>
      <c r="R1926" s="7" t="s">
        <v>29</v>
      </c>
      <c r="S1926" s="9">
        <f>INDEX('#怪物刷新配置索引'!$E:$E,MATCH(E1926&amp;"-"&amp;F1926,'#怪物刷新配置索引'!$D:$D,0),1)</f>
        <v>3</v>
      </c>
      <c r="T1926" s="4"/>
      <c r="U1926" s="9">
        <f>INDEX('#怪物刷新配置索引'!$F:$F,MATCH(E1926&amp;"-"&amp;F1926,'#怪物刷新配置索引'!$D:$D,0),1)</f>
        <v>6</v>
      </c>
      <c r="V1926" s="7" t="str">
        <f t="shared" si="256"/>
        <v/>
      </c>
      <c r="W1926" s="7"/>
      <c r="X1926" s="4"/>
      <c r="Y1926" s="7"/>
      <c r="Z1926" s="28"/>
      <c r="AA1926" s="77">
        <f>COUNTIF([3]经验升级表!$C:$C,"&lt;="&amp;SUMIFS($AB$4:AB1926,$C$4:C1926,C1926))</f>
        <v>0</v>
      </c>
      <c r="AB1926" s="77">
        <f>IFERROR(INDEX([1]怪物表!$U:$U,MATCH(G1926,[1]怪物表!$A:$A,0),1)*S1926/U1926,0)*AC1926</f>
        <v>0</v>
      </c>
      <c r="AC1926" s="77">
        <f t="shared" si="251"/>
        <v>30</v>
      </c>
      <c r="AD1926" s="77">
        <f>IFERROR(INDEX([1]怪物表!$J:$J,MATCH(G1926,[1]怪物表!$A:$A,0),1),0)*AE1926</f>
        <v>15</v>
      </c>
      <c r="AE1926" s="77">
        <f t="shared" si="252"/>
        <v>15</v>
      </c>
    </row>
    <row r="1927" spans="1:46" x14ac:dyDescent="0.45">
      <c r="A1927" s="4"/>
      <c r="B1927" s="7">
        <v>403033</v>
      </c>
      <c r="C1927" s="6" t="s">
        <v>141</v>
      </c>
      <c r="D1927" s="4" t="s">
        <v>124</v>
      </c>
      <c r="E1927" s="7">
        <v>30</v>
      </c>
      <c r="F1927" s="4" t="s">
        <v>64</v>
      </c>
      <c r="G1927" s="4">
        <f>IF(I1927="",SUMIFS([1]怪物表!$A:$A,[1]怪物表!$B:$B,C1927,[1]怪物表!$C:$C,D1927),"")</f>
        <v>140302</v>
      </c>
      <c r="H1927" s="8" t="str">
        <f>IF(G1927="","",INDEX([1]怪物表!$C:$C,MATCH(G1927,[1]怪物表!$A:$A,0)))</f>
        <v>鹰</v>
      </c>
      <c r="I1927" s="4"/>
      <c r="J1927" s="4" t="str">
        <f>IF(I1927="","",INDEX([1]怪物阵型表!$B:$B,MATCH(I1927,[1]怪物阵型表!$A:$A,0)))</f>
        <v/>
      </c>
      <c r="K1927" s="4"/>
      <c r="L1927" s="4"/>
      <c r="M1927" s="4"/>
      <c r="N1927" s="4"/>
      <c r="O1927" s="4" t="str">
        <f>IF(N1927="","",INDEX([2]物品表!$B:$B,MATCH(N1927,[2]物品表!$A:$A,0)))</f>
        <v/>
      </c>
      <c r="P1927" s="4"/>
      <c r="Q1927" s="7" t="s">
        <v>31</v>
      </c>
      <c r="R1927" s="7" t="s">
        <v>29</v>
      </c>
      <c r="S1927" s="9">
        <f>INDEX('#怪物刷新配置索引'!$E:$E,MATCH(E1927&amp;"-"&amp;F1927,'#怪物刷新配置索引'!$D:$D,0),1)</f>
        <v>3</v>
      </c>
      <c r="T1927" s="4"/>
      <c r="U1927" s="9">
        <f>INDEX('#怪物刷新配置索引'!$F:$F,MATCH(E1927&amp;"-"&amp;F1927,'#怪物刷新配置索引'!$D:$D,0),1)</f>
        <v>3</v>
      </c>
      <c r="V1927" s="4" t="str">
        <f t="shared" si="256"/>
        <v/>
      </c>
      <c r="W1927" s="4"/>
      <c r="X1927" s="7"/>
      <c r="Y1927" s="4"/>
      <c r="Z1927" s="28"/>
      <c r="AA1927" s="77">
        <f>COUNTIF([3]经验升级表!$C:$C,"&lt;="&amp;SUMIFS($AB$4:AB1927,$C$4:C1927,C1927))</f>
        <v>0</v>
      </c>
      <c r="AB1927" s="77">
        <f>IFERROR(INDEX([1]怪物表!$U:$U,MATCH(G1927,[1]怪物表!$A:$A,0),1)*S1927/U1927,0)*AC1927</f>
        <v>0</v>
      </c>
      <c r="AC1927" s="77">
        <f t="shared" si="251"/>
        <v>30</v>
      </c>
      <c r="AD1927" s="77">
        <f>IFERROR(INDEX([1]怪物表!$J:$J,MATCH(G1927,[1]怪物表!$A:$A,0),1),0)*AE1927</f>
        <v>30</v>
      </c>
      <c r="AE1927" s="77">
        <f t="shared" si="252"/>
        <v>30</v>
      </c>
    </row>
    <row r="1928" spans="1:46" x14ac:dyDescent="0.45">
      <c r="A1928" s="4"/>
      <c r="B1928" s="7">
        <v>403034</v>
      </c>
      <c r="C1928" s="6" t="s">
        <v>141</v>
      </c>
      <c r="D1928" s="4" t="s">
        <v>143</v>
      </c>
      <c r="E1928" s="7">
        <v>15</v>
      </c>
      <c r="F1928" s="4" t="s">
        <v>64</v>
      </c>
      <c r="G1928" s="4">
        <f>IF(I1928="",SUMIFS([1]怪物表!$A:$A,[1]怪物表!$B:$B,C1928,[1]怪物表!$C:$C,D1928),"")</f>
        <v>140305</v>
      </c>
      <c r="H1928" s="8" t="str">
        <f>IF(G1928="","",INDEX([1]怪物表!$C:$C,MATCH(G1928,[1]怪物表!$A:$A,0)))</f>
        <v>盾兵2（红）</v>
      </c>
      <c r="I1928" s="4"/>
      <c r="J1928" s="4" t="str">
        <f>IF(I1928="","",INDEX([1]怪物阵型表!$B:$B,MATCH(I1928,[1]怪物阵型表!$A:$A,0)))</f>
        <v/>
      </c>
      <c r="K1928" s="4"/>
      <c r="L1928" s="4"/>
      <c r="M1928" s="4"/>
      <c r="N1928" s="4"/>
      <c r="O1928" s="4" t="str">
        <f>IF(N1928="","",INDEX([2]物品表!$B:$B,MATCH(N1928,[2]物品表!$A:$A,0)))</f>
        <v/>
      </c>
      <c r="P1928" s="4"/>
      <c r="Q1928" s="7" t="s">
        <v>31</v>
      </c>
      <c r="R1928" s="7" t="s">
        <v>29</v>
      </c>
      <c r="S1928" s="9">
        <f>INDEX('#怪物刷新配置索引'!$E:$E,MATCH(E1928&amp;"-"&amp;F1928,'#怪物刷新配置索引'!$D:$D,0),1)</f>
        <v>3</v>
      </c>
      <c r="T1928" s="4"/>
      <c r="U1928" s="9">
        <f>INDEX('#怪物刷新配置索引'!$F:$F,MATCH(E1928&amp;"-"&amp;F1928,'#怪物刷新配置索引'!$D:$D,0),1)</f>
        <v>6</v>
      </c>
      <c r="V1928" s="7" t="str">
        <f t="shared" si="256"/>
        <v/>
      </c>
      <c r="W1928" s="4"/>
      <c r="X1928" s="4"/>
      <c r="Y1928" s="4"/>
      <c r="Z1928" s="28"/>
      <c r="AA1928" s="77">
        <f>COUNTIF([3]经验升级表!$C:$C,"&lt;="&amp;SUMIFS($AB$4:AB1928,$C$4:C1928,C1928))</f>
        <v>0</v>
      </c>
      <c r="AB1928" s="77">
        <f>IFERROR(INDEX([1]怪物表!$U:$U,MATCH(G1928,[1]怪物表!$A:$A,0),1)*S1928/U1928,0)*AC1928</f>
        <v>0</v>
      </c>
      <c r="AC1928" s="77">
        <f t="shared" si="251"/>
        <v>30</v>
      </c>
      <c r="AD1928" s="77">
        <f>IFERROR(INDEX([1]怪物表!$J:$J,MATCH(G1928,[1]怪物表!$A:$A,0),1),0)*AE1928</f>
        <v>15</v>
      </c>
      <c r="AE1928" s="77">
        <f t="shared" si="252"/>
        <v>15</v>
      </c>
    </row>
    <row r="1929" spans="1:46" x14ac:dyDescent="0.45">
      <c r="A1929" s="4"/>
      <c r="B1929" s="7">
        <v>403035</v>
      </c>
      <c r="C1929" s="6" t="s">
        <v>141</v>
      </c>
      <c r="D1929" s="4" t="s">
        <v>143</v>
      </c>
      <c r="E1929" s="7">
        <v>30</v>
      </c>
      <c r="F1929" s="4" t="s">
        <v>64</v>
      </c>
      <c r="G1929" s="4">
        <f>IF(I1929="",SUMIFS([1]怪物表!$A:$A,[1]怪物表!$B:$B,C1929,[1]怪物表!$C:$C,D1929),"")</f>
        <v>140305</v>
      </c>
      <c r="H1929" s="8" t="str">
        <f>IF(G1929="","",INDEX([1]怪物表!$C:$C,MATCH(G1929,[1]怪物表!$A:$A,0)))</f>
        <v>盾兵2（红）</v>
      </c>
      <c r="I1929" s="4"/>
      <c r="J1929" s="4" t="str">
        <f>IF(I1929="","",INDEX([1]怪物阵型表!$B:$B,MATCH(I1929,[1]怪物阵型表!$A:$A,0)))</f>
        <v/>
      </c>
      <c r="K1929" s="4"/>
      <c r="L1929" s="4"/>
      <c r="M1929" s="4"/>
      <c r="N1929" s="4"/>
      <c r="O1929" s="4" t="str">
        <f>IF(N1929="","",INDEX([2]物品表!$B:$B,MATCH(N1929,[2]物品表!$A:$A,0)))</f>
        <v/>
      </c>
      <c r="P1929" s="4"/>
      <c r="Q1929" s="7" t="s">
        <v>31</v>
      </c>
      <c r="R1929" s="7" t="s">
        <v>29</v>
      </c>
      <c r="S1929" s="9">
        <f>INDEX('#怪物刷新配置索引'!$E:$E,MATCH(E1929&amp;"-"&amp;F1929,'#怪物刷新配置索引'!$D:$D,0),1)</f>
        <v>3</v>
      </c>
      <c r="T1929" s="4"/>
      <c r="U1929" s="9">
        <f>INDEX('#怪物刷新配置索引'!$F:$F,MATCH(E1929&amp;"-"&amp;F1929,'#怪物刷新配置索引'!$D:$D,0),1)</f>
        <v>3</v>
      </c>
      <c r="V1929" s="4" t="str">
        <f t="shared" si="256"/>
        <v/>
      </c>
      <c r="W1929" s="4"/>
      <c r="X1929" s="4"/>
      <c r="Y1929" s="4"/>
      <c r="Z1929" s="28"/>
      <c r="AA1929" s="77">
        <f>COUNTIF([3]经验升级表!$C:$C,"&lt;="&amp;SUMIFS($AB$4:AB1929,$C$4:C1929,C1929))</f>
        <v>0</v>
      </c>
      <c r="AB1929" s="77">
        <f>IFERROR(INDEX([1]怪物表!$U:$U,MATCH(G1929,[1]怪物表!$A:$A,0),1)*S1929/U1929,0)*AC1929</f>
        <v>0</v>
      </c>
      <c r="AC1929" s="77">
        <f t="shared" si="251"/>
        <v>30</v>
      </c>
      <c r="AD1929" s="77">
        <f>IFERROR(INDEX([1]怪物表!$J:$J,MATCH(G1929,[1]怪物表!$A:$A,0),1),0)*AE1929</f>
        <v>30</v>
      </c>
      <c r="AE1929" s="77">
        <f t="shared" si="252"/>
        <v>30</v>
      </c>
    </row>
    <row r="1930" spans="1:46" x14ac:dyDescent="0.45">
      <c r="A1930" s="4"/>
      <c r="B1930" s="7">
        <v>403036</v>
      </c>
      <c r="C1930" s="6" t="s">
        <v>141</v>
      </c>
      <c r="D1930" s="25" t="s">
        <v>175</v>
      </c>
      <c r="E1930" s="7">
        <v>15</v>
      </c>
      <c r="F1930" s="4" t="s">
        <v>64</v>
      </c>
      <c r="G1930" s="4">
        <f>IF(I1930="",SUMIFS([1]怪物表!$A:$A,[1]怪物表!$B:$B,C1930,[1]怪物表!$C:$C,D1930),"")</f>
        <v>140308</v>
      </c>
      <c r="H1930" s="8" t="str">
        <f>IF(G1930="","",INDEX([1]怪物表!$C:$C,MATCH(G1930,[1]怪物表!$A:$A,0)))</f>
        <v>酒桶2</v>
      </c>
      <c r="I1930" s="4"/>
      <c r="J1930" s="4" t="str">
        <f>IF(I1930="","",INDEX([1]怪物阵型表!$B:$B,MATCH(I1930,[1]怪物阵型表!$A:$A,0)))</f>
        <v/>
      </c>
      <c r="K1930" s="4"/>
      <c r="L1930" s="4"/>
      <c r="M1930" s="4"/>
      <c r="N1930" s="4"/>
      <c r="O1930" s="4" t="str">
        <f>IF(N1930="","",INDEX([2]物品表!$B:$B,MATCH(N1930,[2]物品表!$A:$A,0)))</f>
        <v/>
      </c>
      <c r="P1930" s="4"/>
      <c r="Q1930" s="7" t="s">
        <v>31</v>
      </c>
      <c r="R1930" s="7" t="s">
        <v>29</v>
      </c>
      <c r="S1930" s="9">
        <f>INDEX('#怪物刷新配置索引'!$E:$E,MATCH(E1930&amp;"-"&amp;F1930,'#怪物刷新配置索引'!$D:$D,0),1)</f>
        <v>3</v>
      </c>
      <c r="T1930" s="4"/>
      <c r="U1930" s="9">
        <f>INDEX('#怪物刷新配置索引'!$F:$F,MATCH(E1930&amp;"-"&amp;F1930,'#怪物刷新配置索引'!$D:$D,0),1)</f>
        <v>6</v>
      </c>
      <c r="V1930" s="4" t="str">
        <f t="shared" si="256"/>
        <v/>
      </c>
      <c r="W1930" s="4"/>
      <c r="X1930" s="7"/>
      <c r="Y1930" s="7"/>
      <c r="Z1930" s="28"/>
      <c r="AA1930" s="77">
        <f>COUNTIF([3]经验升级表!$C:$C,"&lt;="&amp;SUMIFS($AB$4:AB1930,$C$4:C1930,C1930))</f>
        <v>0</v>
      </c>
      <c r="AB1930" s="77">
        <f>IFERROR(INDEX([1]怪物表!$U:$U,MATCH(G1930,[1]怪物表!$A:$A,0),1)*S1930/U1930,0)*AC1930</f>
        <v>0</v>
      </c>
      <c r="AC1930" s="77">
        <f t="shared" si="251"/>
        <v>30</v>
      </c>
      <c r="AD1930" s="77">
        <f>IFERROR(INDEX([1]怪物表!$J:$J,MATCH(G1930,[1]怪物表!$A:$A,0),1),0)*AE1930</f>
        <v>15</v>
      </c>
      <c r="AE1930" s="77">
        <f t="shared" si="252"/>
        <v>15</v>
      </c>
    </row>
    <row r="1931" spans="1:46" x14ac:dyDescent="0.45">
      <c r="A1931" s="4"/>
      <c r="B1931" s="7">
        <v>403037</v>
      </c>
      <c r="C1931" s="6" t="s">
        <v>141</v>
      </c>
      <c r="D1931" s="4"/>
      <c r="E1931" s="7"/>
      <c r="F1931" s="4">
        <v>240</v>
      </c>
      <c r="G1931" s="4" t="str">
        <f>IF(I1931="",SUMIFS([1]怪物表!$A:$A,[1]怪物表!$B:$B,C1931,[1]怪物表!$C:$C,D1931),"")</f>
        <v/>
      </c>
      <c r="H1931" s="8" t="str">
        <f>IF(G1931="","",INDEX([1]怪物表!$C:$C,MATCH(G1931,[1]怪物表!$A:$A,0)))</f>
        <v/>
      </c>
      <c r="I1931" s="4">
        <v>400304</v>
      </c>
      <c r="J1931" s="4" t="str">
        <f>IF(I1931="","",INDEX([1]怪物阵型表!$B:$B,MATCH(I1931,[1]怪物阵型表!$A:$A,0)))</f>
        <v>直线防御阵型</v>
      </c>
      <c r="K1931" s="4"/>
      <c r="L1931" s="4"/>
      <c r="M1931" s="4"/>
      <c r="N1931" s="4"/>
      <c r="O1931" s="4" t="str">
        <f>IF(N1931="","",INDEX([2]物品表!$B:$B,MATCH(N1931,[2]物品表!$A:$A,0)))</f>
        <v/>
      </c>
      <c r="P1931" s="4"/>
      <c r="Q1931" s="7" t="s">
        <v>109</v>
      </c>
      <c r="R1931" s="7" t="s">
        <v>29</v>
      </c>
      <c r="S1931" s="9">
        <v>1</v>
      </c>
      <c r="T1931" s="4"/>
      <c r="U1931" s="9">
        <v>0</v>
      </c>
      <c r="V1931" s="4" t="str">
        <f t="shared" ref="V1931:V1932" si="258">IF(W1931=1,"TID_Survivor_Notice_Occur_2",IF(W1931=2,"TID_Survivor_Notice_Occur_1",""))</f>
        <v>TID_Survivor_Notice_Occur_2</v>
      </c>
      <c r="W1931" s="4">
        <v>1</v>
      </c>
      <c r="X1931" s="4"/>
      <c r="Y1931" s="4"/>
      <c r="Z1931" s="28"/>
      <c r="AA1931" s="77">
        <f>COUNTIF([3]经验升级表!$C:$C,"&lt;="&amp;SUMIFS($AB$4:AB1931,$C$4:C1931,C1931))</f>
        <v>0</v>
      </c>
      <c r="AB1931" s="77">
        <f>IFERROR(INDEX([1]怪物表!$U:$U,MATCH(G1931,[1]怪物表!$A:$A,0),1)*S1931/U1931,0)*AC1931</f>
        <v>0</v>
      </c>
      <c r="AC1931" s="77">
        <f t="shared" ref="AC1931:AC1994" si="259">IFERROR(INDEX(_xlfn.TEXTSPLIT(F1931,"-"),1,2)-INDEX(_xlfn.TEXTSPLIT(F1931,"-"),1,1),1)</f>
        <v>1</v>
      </c>
      <c r="AD1931" s="77">
        <f>IFERROR(INDEX([1]怪物表!$J:$J,MATCH(G1931,[1]怪物表!$A:$A,0),1),0)*AE1931</f>
        <v>0</v>
      </c>
      <c r="AE1931" s="77">
        <f t="shared" ref="AE1931:AE1994" si="260">IFERROR(ROUNDUP(AC1931*S1931/U1931,),0)</f>
        <v>0</v>
      </c>
    </row>
    <row r="1932" spans="1:46" x14ac:dyDescent="0.45">
      <c r="A1932" s="4"/>
      <c r="B1932" s="7">
        <v>403038</v>
      </c>
      <c r="C1932" s="6" t="s">
        <v>141</v>
      </c>
      <c r="D1932" s="4"/>
      <c r="E1932" s="7"/>
      <c r="F1932" s="4">
        <v>245</v>
      </c>
      <c r="G1932" s="4" t="str">
        <f>IF(I1932="",SUMIFS([1]怪物表!$A:$A,[1]怪物表!$B:$B,C1932,[1]怪物表!$C:$C,D1932),"")</f>
        <v/>
      </c>
      <c r="H1932" s="8" t="str">
        <f>IF(G1932="","",INDEX([1]怪物表!$C:$C,MATCH(G1932,[1]怪物表!$A:$A,0)))</f>
        <v/>
      </c>
      <c r="I1932" s="4">
        <v>400305</v>
      </c>
      <c r="J1932" s="4" t="str">
        <f>IF(I1932="","",INDEX([1]怪物阵型表!$B:$B,MATCH(I1932,[1]怪物阵型表!$A:$A,0)))</f>
        <v>直线防御阵型</v>
      </c>
      <c r="K1932" s="4"/>
      <c r="L1932" s="4"/>
      <c r="M1932" s="4"/>
      <c r="N1932" s="4"/>
      <c r="O1932" s="4" t="str">
        <f>IF(N1932="","",INDEX([2]物品表!$B:$B,MATCH(N1932,[2]物品表!$A:$A,0)))</f>
        <v/>
      </c>
      <c r="P1932" s="4"/>
      <c r="Q1932" s="7" t="s">
        <v>109</v>
      </c>
      <c r="R1932" s="7" t="s">
        <v>29</v>
      </c>
      <c r="S1932" s="9">
        <v>1</v>
      </c>
      <c r="T1932" s="4"/>
      <c r="U1932" s="9">
        <v>0</v>
      </c>
      <c r="V1932" s="4" t="str">
        <f t="shared" si="258"/>
        <v/>
      </c>
      <c r="W1932" s="4"/>
      <c r="X1932" s="4"/>
      <c r="Y1932" s="4"/>
      <c r="Z1932" s="28"/>
      <c r="AA1932" s="77">
        <f>COUNTIF([3]经验升级表!$C:$C,"&lt;="&amp;SUMIFS($AB$4:AB1932,$C$4:C1932,C1932))</f>
        <v>0</v>
      </c>
      <c r="AB1932" s="77">
        <f>IFERROR(INDEX([1]怪物表!$U:$U,MATCH(G1932,[1]怪物表!$A:$A,0),1)*S1932/U1932,0)*AC1932</f>
        <v>0</v>
      </c>
      <c r="AC1932" s="77">
        <f t="shared" si="259"/>
        <v>1</v>
      </c>
      <c r="AD1932" s="77">
        <f>IFERROR(INDEX([1]怪物表!$J:$J,MATCH(G1932,[1]怪物表!$A:$A,0),1),0)*AE1932</f>
        <v>0</v>
      </c>
      <c r="AE1932" s="77">
        <f t="shared" si="260"/>
        <v>0</v>
      </c>
    </row>
    <row r="1933" spans="1:46" x14ac:dyDescent="0.45">
      <c r="A1933" s="4"/>
      <c r="B1933" s="7">
        <v>403039</v>
      </c>
      <c r="C1933" s="6" t="s">
        <v>141</v>
      </c>
      <c r="D1933" s="4" t="s">
        <v>133</v>
      </c>
      <c r="E1933" s="7">
        <v>60</v>
      </c>
      <c r="F1933" s="4" t="s">
        <v>55</v>
      </c>
      <c r="G1933" s="4">
        <f>IF(I1933="",SUMIFS([1]怪物表!$A:$A,[1]怪物表!$B:$B,C1933,[1]怪物表!$C:$C,D1933),"")</f>
        <v>140306</v>
      </c>
      <c r="H1933" s="8" t="str">
        <f>IF(G1933="","",INDEX([1]怪物表!$C:$C,MATCH(G1933,[1]怪物表!$A:$A,0)))</f>
        <v>密林窃贼</v>
      </c>
      <c r="I1933" s="4"/>
      <c r="J1933" s="4" t="str">
        <f>IF(I1933="","",INDEX([1]怪物阵型表!$B:$B,MATCH(I1933,[1]怪物阵型表!$A:$A,0)))</f>
        <v/>
      </c>
      <c r="K1933" s="4"/>
      <c r="L1933" s="4"/>
      <c r="M1933" s="4"/>
      <c r="N1933" s="4"/>
      <c r="O1933" s="4" t="str">
        <f>IF(N1933="","",INDEX([2]物品表!$B:$B,MATCH(N1933,[2]物品表!$A:$A,0)))</f>
        <v/>
      </c>
      <c r="P1933" s="4"/>
      <c r="Q1933" s="7" t="s">
        <v>31</v>
      </c>
      <c r="R1933" s="7" t="s">
        <v>29</v>
      </c>
      <c r="S1933" s="9">
        <f>INDEX('#怪物刷新配置索引'!$E:$E,MATCH(E1933&amp;"-"&amp;F1933,'#怪物刷新配置索引'!$D:$D,0),1)</f>
        <v>2</v>
      </c>
      <c r="T1933" s="4"/>
      <c r="U1933" s="9">
        <f>INDEX('#怪物刷新配置索引'!$F:$F,MATCH(E1933&amp;"-"&amp;F1933,'#怪物刷新配置索引'!$D:$D,0),1)</f>
        <v>1</v>
      </c>
      <c r="V1933" s="4" t="str">
        <f t="shared" si="256"/>
        <v/>
      </c>
      <c r="W1933" s="4"/>
      <c r="X1933" s="4"/>
      <c r="Y1933" s="7"/>
      <c r="Z1933" s="28"/>
      <c r="AA1933" s="77">
        <f>COUNTIF([3]经验升级表!$C:$C,"&lt;="&amp;SUMIFS($AB$4:AB1933,$C$4:C1933,C1933))</f>
        <v>0</v>
      </c>
      <c r="AB1933" s="77">
        <f>IFERROR(INDEX([1]怪物表!$U:$U,MATCH(G1933,[1]怪物表!$A:$A,0),1)*S1933/U1933,0)*AC1933</f>
        <v>0</v>
      </c>
      <c r="AC1933" s="77">
        <f t="shared" si="259"/>
        <v>30</v>
      </c>
      <c r="AD1933" s="77">
        <f>IFERROR(INDEX([1]怪物表!$J:$J,MATCH(G1933,[1]怪物表!$A:$A,0),1),0)*AE1933</f>
        <v>60</v>
      </c>
      <c r="AE1933" s="77">
        <f t="shared" si="260"/>
        <v>60</v>
      </c>
    </row>
    <row r="1934" spans="1:46" x14ac:dyDescent="0.45">
      <c r="A1934" s="4"/>
      <c r="B1934" s="7">
        <v>403040</v>
      </c>
      <c r="C1934" s="6" t="s">
        <v>141</v>
      </c>
      <c r="D1934" s="4" t="s">
        <v>133</v>
      </c>
      <c r="E1934" s="7">
        <v>150</v>
      </c>
      <c r="F1934" s="4" t="s">
        <v>55</v>
      </c>
      <c r="G1934" s="4">
        <f>IF(I1934="",SUMIFS([1]怪物表!$A:$A,[1]怪物表!$B:$B,C1934,[1]怪物表!$C:$C,D1934),"")</f>
        <v>140306</v>
      </c>
      <c r="H1934" s="8" t="str">
        <f>IF(G1934="","",INDEX([1]怪物表!$C:$C,MATCH(G1934,[1]怪物表!$A:$A,0)))</f>
        <v>密林窃贼</v>
      </c>
      <c r="I1934" s="4"/>
      <c r="J1934" s="4" t="str">
        <f>IF(I1934="","",INDEX([1]怪物阵型表!$B:$B,MATCH(I1934,[1]怪物阵型表!$A:$A,0)))</f>
        <v/>
      </c>
      <c r="K1934" s="4"/>
      <c r="L1934" s="4"/>
      <c r="M1934" s="4"/>
      <c r="N1934" s="4"/>
      <c r="O1934" s="4" t="str">
        <f>IF(N1934="","",INDEX([2]物品表!$B:$B,MATCH(N1934,[2]物品表!$A:$A,0)))</f>
        <v/>
      </c>
      <c r="P1934" s="4"/>
      <c r="Q1934" s="7" t="s">
        <v>31</v>
      </c>
      <c r="R1934" s="7" t="s">
        <v>29</v>
      </c>
      <c r="S1934" s="9">
        <f>INDEX('#怪物刷新配置索引'!$E:$E,MATCH(E1934&amp;"-"&amp;F1934,'#怪物刷新配置索引'!$D:$D,0),1)</f>
        <v>5</v>
      </c>
      <c r="T1934" s="4"/>
      <c r="U1934" s="9">
        <f>INDEX('#怪物刷新配置索引'!$F:$F,MATCH(E1934&amp;"-"&amp;F1934,'#怪物刷新配置索引'!$D:$D,0),1)</f>
        <v>1</v>
      </c>
      <c r="V1934" s="4" t="str">
        <f t="shared" si="256"/>
        <v/>
      </c>
      <c r="W1934" s="4"/>
      <c r="X1934" s="4"/>
      <c r="Y1934" s="7"/>
      <c r="Z1934" s="28"/>
      <c r="AA1934" s="77">
        <f>COUNTIF([3]经验升级表!$C:$C,"&lt;="&amp;SUMIFS($AB$4:AB1934,$C$4:C1934,C1934))</f>
        <v>0</v>
      </c>
      <c r="AB1934" s="77">
        <f>IFERROR(INDEX([1]怪物表!$U:$U,MATCH(G1934,[1]怪物表!$A:$A,0),1)*S1934/U1934,0)*AC1934</f>
        <v>0</v>
      </c>
      <c r="AC1934" s="77">
        <f t="shared" si="259"/>
        <v>30</v>
      </c>
      <c r="AD1934" s="77">
        <f>IFERROR(INDEX([1]怪物表!$J:$J,MATCH(G1934,[1]怪物表!$A:$A,0),1),0)*AE1934</f>
        <v>150</v>
      </c>
      <c r="AE1934" s="77">
        <f t="shared" si="260"/>
        <v>150</v>
      </c>
    </row>
    <row r="1935" spans="1:46" x14ac:dyDescent="0.45">
      <c r="A1935" s="4"/>
      <c r="B1935" s="7">
        <v>403041</v>
      </c>
      <c r="C1935" s="6" t="s">
        <v>141</v>
      </c>
      <c r="D1935" s="25" t="s">
        <v>175</v>
      </c>
      <c r="E1935" s="7">
        <v>20</v>
      </c>
      <c r="F1935" s="4" t="s">
        <v>55</v>
      </c>
      <c r="G1935" s="4">
        <f>IF(I1935="",SUMIFS([1]怪物表!$A:$A,[1]怪物表!$B:$B,C1935,[1]怪物表!$C:$C,D1935),"")</f>
        <v>140308</v>
      </c>
      <c r="H1935" s="8" t="str">
        <f>IF(G1935="","",INDEX([1]怪物表!$C:$C,MATCH(G1935,[1]怪物表!$A:$A,0)))</f>
        <v>酒桶2</v>
      </c>
      <c r="I1935" s="4"/>
      <c r="J1935" s="4" t="str">
        <f>IF(I1935="","",INDEX([1]怪物阵型表!$B:$B,MATCH(I1935,[1]怪物阵型表!$A:$A,0)))</f>
        <v/>
      </c>
      <c r="K1935" s="4"/>
      <c r="L1935" s="4"/>
      <c r="M1935" s="4"/>
      <c r="N1935" s="4"/>
      <c r="O1935" s="4" t="str">
        <f>IF(N1935="","",INDEX([2]物品表!$B:$B,MATCH(N1935,[2]物品表!$A:$A,0)))</f>
        <v/>
      </c>
      <c r="P1935" s="4"/>
      <c r="Q1935" s="7" t="s">
        <v>31</v>
      </c>
      <c r="R1935" s="7" t="s">
        <v>29</v>
      </c>
      <c r="S1935" s="9">
        <f>INDEX('#怪物刷新配置索引'!$E:$E,MATCH(E1935&amp;"-"&amp;F1935,'#怪物刷新配置索引'!$D:$D,0),1)</f>
        <v>2</v>
      </c>
      <c r="T1935" s="4"/>
      <c r="U1935" s="9">
        <f>INDEX('#怪物刷新配置索引'!$F:$F,MATCH(E1935&amp;"-"&amp;F1935,'#怪物刷新配置索引'!$D:$D,0),1)</f>
        <v>3</v>
      </c>
      <c r="V1935" s="4" t="str">
        <f t="shared" si="256"/>
        <v/>
      </c>
      <c r="W1935" s="4"/>
      <c r="X1935" s="7"/>
      <c r="Y1935" s="7"/>
      <c r="Z1935" s="28"/>
      <c r="AA1935" s="77">
        <f>COUNTIF([3]经验升级表!$C:$C,"&lt;="&amp;SUMIFS($AB$4:AB1935,$C$4:C1935,C1935))</f>
        <v>0</v>
      </c>
      <c r="AB1935" s="77">
        <f>IFERROR(INDEX([1]怪物表!$U:$U,MATCH(G1935,[1]怪物表!$A:$A,0),1)*S1935/U1935,0)*AC1935</f>
        <v>0</v>
      </c>
      <c r="AC1935" s="77">
        <f t="shared" si="259"/>
        <v>30</v>
      </c>
      <c r="AD1935" s="77">
        <f>IFERROR(INDEX([1]怪物表!$J:$J,MATCH(G1935,[1]怪物表!$A:$A,0),1),0)*AE1935</f>
        <v>20</v>
      </c>
      <c r="AE1935" s="77">
        <f t="shared" si="260"/>
        <v>20</v>
      </c>
    </row>
    <row r="1936" spans="1:46" s="46" customFormat="1" x14ac:dyDescent="0.45">
      <c r="A1936" s="20"/>
      <c r="B1936" s="21">
        <v>403042</v>
      </c>
      <c r="C1936" s="22" t="s">
        <v>141</v>
      </c>
      <c r="D1936" s="20" t="s">
        <v>144</v>
      </c>
      <c r="E1936" s="21"/>
      <c r="F1936" s="20">
        <v>270</v>
      </c>
      <c r="G1936" s="20">
        <f>IF(I1936="",SUMIFS([1]怪物表!$A:$A,[1]怪物表!$B:$B,C1936,[1]怪物表!$C:$C,D1936),"")</f>
        <v>140309</v>
      </c>
      <c r="H1936" s="23" t="str">
        <f>IF(G1936="","",INDEX([1]怪物表!$C:$C,MATCH(G1936,[1]怪物表!$A:$A,0)))</f>
        <v>大象</v>
      </c>
      <c r="I1936" s="20" t="s">
        <v>54</v>
      </c>
      <c r="J1936" s="20" t="str">
        <f>IF(I1936="","",INDEX([1]怪物阵型表!$B:$B,MATCH(I1936,[1]怪物阵型表!$A:$A,0)))</f>
        <v/>
      </c>
      <c r="K1936" s="20"/>
      <c r="L1936" s="20"/>
      <c r="M1936" s="20"/>
      <c r="N1936" s="20"/>
      <c r="O1936" s="20" t="str">
        <f>IF(N1936="","",INDEX([2]物品表!$B:$B,MATCH(N1936,[2]物品表!$A:$A,0)))</f>
        <v/>
      </c>
      <c r="P1936" s="20"/>
      <c r="Q1936" s="21" t="s">
        <v>120</v>
      </c>
      <c r="R1936" s="21" t="s">
        <v>29</v>
      </c>
      <c r="S1936" s="24">
        <v>1</v>
      </c>
      <c r="T1936" s="20"/>
      <c r="U1936" s="24">
        <v>0</v>
      </c>
      <c r="V1936" s="20" t="str">
        <f>IF(W1936=1,"TID_Survivor_Notice_Occur_2",IF(W1936=2,"TID_Survivor_Notice_Occur_1",""))</f>
        <v/>
      </c>
      <c r="W1936" s="20"/>
      <c r="X1936" s="20"/>
      <c r="Y1936" s="20"/>
      <c r="Z1936" s="79"/>
      <c r="AA1936" s="77">
        <f>COUNTIF([3]经验升级表!$C:$C,"&lt;="&amp;SUMIFS($AB$4:AB1936,$C$4:C1936,C1936))</f>
        <v>0</v>
      </c>
      <c r="AB1936" s="77">
        <f>IFERROR(INDEX([1]怪物表!$U:$U,MATCH(G1936,[1]怪物表!$A:$A,0),1)*S1936/U1936,0)*AC1936</f>
        <v>0</v>
      </c>
      <c r="AC1936" s="77">
        <f t="shared" si="259"/>
        <v>1</v>
      </c>
      <c r="AD1936" s="77">
        <f>IFERROR(INDEX([1]怪物表!$J:$J,MATCH(G1936,[1]怪物表!$A:$A,0),1),0)*AE1936</f>
        <v>0</v>
      </c>
      <c r="AE1936" s="77">
        <f t="shared" si="260"/>
        <v>0</v>
      </c>
      <c r="AF1936" s="45"/>
      <c r="AG1936" s="45"/>
      <c r="AH1936" s="45"/>
      <c r="AI1936" s="45"/>
      <c r="AJ1936" s="45"/>
      <c r="AK1936" s="45"/>
      <c r="AL1936" s="45"/>
      <c r="AM1936" s="45"/>
      <c r="AN1936" s="45"/>
      <c r="AO1936" s="45"/>
      <c r="AP1936" s="45"/>
      <c r="AQ1936" s="45"/>
      <c r="AR1936" s="45"/>
      <c r="AS1936" s="45"/>
      <c r="AT1936" s="45"/>
    </row>
    <row r="1937" spans="1:46" x14ac:dyDescent="0.45">
      <c r="A1937" s="4"/>
      <c r="B1937" s="7">
        <v>403043</v>
      </c>
      <c r="C1937" s="6" t="s">
        <v>141</v>
      </c>
      <c r="D1937" s="4"/>
      <c r="E1937" s="7"/>
      <c r="F1937" s="4">
        <v>270</v>
      </c>
      <c r="G1937" s="4" t="str">
        <f>IF(I1937="",SUMIFS([1]怪物表!$A:$A,[1]怪物表!$B:$B,C1937,[1]怪物表!$C:$C,D1937),"")</f>
        <v/>
      </c>
      <c r="H1937" s="8" t="str">
        <f>IF(G1937="","",INDEX([1]怪物表!$C:$C,MATCH(G1937,[1]怪物表!$A:$A,0)))</f>
        <v/>
      </c>
      <c r="I1937" s="4">
        <v>400301</v>
      </c>
      <c r="J1937" s="4" t="str">
        <f>IF(I1937="","",INDEX([1]怪物阵型表!$B:$B,MATCH(I1937,[1]怪物阵型表!$A:$A,0)))</f>
        <v>冲锋阵型</v>
      </c>
      <c r="K1937" s="4"/>
      <c r="L1937" s="4"/>
      <c r="M1937" s="4"/>
      <c r="N1937" s="4"/>
      <c r="O1937" s="4" t="str">
        <f>IF(N1937="","",INDEX([2]物品表!$B:$B,MATCH(N1937,[2]物品表!$A:$A,0)))</f>
        <v/>
      </c>
      <c r="P1937" s="4"/>
      <c r="Q1937" s="7" t="s">
        <v>309</v>
      </c>
      <c r="R1937" s="7" t="s">
        <v>29</v>
      </c>
      <c r="S1937" s="9">
        <v>1</v>
      </c>
      <c r="T1937" s="4"/>
      <c r="U1937" s="9">
        <v>0</v>
      </c>
      <c r="V1937" s="4" t="str">
        <f t="shared" ref="V1937:V1938" si="261">IF(W1937=1,"TID_Survivor_Notice_Occur_2",IF(W1937=2,"TID_Survivor_Notice_Occur_1",""))</f>
        <v/>
      </c>
      <c r="W1937" s="4"/>
      <c r="X1937" s="4"/>
      <c r="Y1937" s="4"/>
      <c r="Z1937" s="28"/>
      <c r="AA1937" s="77">
        <f>COUNTIF([3]经验升级表!$C:$C,"&lt;="&amp;SUMIFS($AB$4:AB1937,$C$4:C1937,C1937))</f>
        <v>0</v>
      </c>
      <c r="AB1937" s="77">
        <f>IFERROR(INDEX([1]怪物表!$U:$U,MATCH(G1937,[1]怪物表!$A:$A,0),1)*S1937/U1937,0)*AC1937</f>
        <v>0</v>
      </c>
      <c r="AC1937" s="77">
        <f t="shared" si="259"/>
        <v>1</v>
      </c>
      <c r="AD1937" s="77">
        <f>IFERROR(INDEX([1]怪物表!$J:$J,MATCH(G1937,[1]怪物表!$A:$A,0),1),0)*AE1937</f>
        <v>0</v>
      </c>
      <c r="AE1937" s="77">
        <f t="shared" si="260"/>
        <v>0</v>
      </c>
    </row>
    <row r="1938" spans="1:46" x14ac:dyDescent="0.45">
      <c r="A1938" s="4"/>
      <c r="B1938" s="7">
        <v>403044</v>
      </c>
      <c r="C1938" s="6" t="s">
        <v>141</v>
      </c>
      <c r="D1938" s="4"/>
      <c r="E1938" s="7"/>
      <c r="F1938" s="4">
        <v>275</v>
      </c>
      <c r="G1938" s="4" t="str">
        <f>IF(I1938="",SUMIFS([1]怪物表!$A:$A,[1]怪物表!$B:$B,C1938,[1]怪物表!$C:$C,D1938),"")</f>
        <v/>
      </c>
      <c r="H1938" s="8" t="str">
        <f>IF(G1938="","",INDEX([1]怪物表!$C:$C,MATCH(G1938,[1]怪物表!$A:$A,0)))</f>
        <v/>
      </c>
      <c r="I1938" s="4">
        <v>400301</v>
      </c>
      <c r="J1938" s="4" t="str">
        <f>IF(I1938="","",INDEX([1]怪物阵型表!$B:$B,MATCH(I1938,[1]怪物阵型表!$A:$A,0)))</f>
        <v>冲锋阵型</v>
      </c>
      <c r="K1938" s="4"/>
      <c r="L1938" s="4"/>
      <c r="M1938" s="4"/>
      <c r="N1938" s="4"/>
      <c r="O1938" s="4" t="str">
        <f>IF(N1938="","",INDEX([2]物品表!$B:$B,MATCH(N1938,[2]物品表!$A:$A,0)))</f>
        <v/>
      </c>
      <c r="P1938" s="4"/>
      <c r="Q1938" s="7" t="s">
        <v>309</v>
      </c>
      <c r="R1938" s="7" t="s">
        <v>29</v>
      </c>
      <c r="S1938" s="9">
        <v>1</v>
      </c>
      <c r="T1938" s="4"/>
      <c r="U1938" s="9">
        <v>0</v>
      </c>
      <c r="V1938" s="4" t="str">
        <f t="shared" si="261"/>
        <v/>
      </c>
      <c r="W1938" s="4"/>
      <c r="X1938" s="4"/>
      <c r="Y1938" s="4"/>
      <c r="Z1938" s="28"/>
      <c r="AA1938" s="77">
        <f>COUNTIF([3]经验升级表!$C:$C,"&lt;="&amp;SUMIFS($AB$4:AB1938,$C$4:C1938,C1938))</f>
        <v>0</v>
      </c>
      <c r="AB1938" s="77">
        <f>IFERROR(INDEX([1]怪物表!$U:$U,MATCH(G1938,[1]怪物表!$A:$A,0),1)*S1938/U1938,0)*AC1938</f>
        <v>0</v>
      </c>
      <c r="AC1938" s="77">
        <f t="shared" si="259"/>
        <v>1</v>
      </c>
      <c r="AD1938" s="77">
        <f>IFERROR(INDEX([1]怪物表!$J:$J,MATCH(G1938,[1]怪物表!$A:$A,0),1),0)*AE1938</f>
        <v>0</v>
      </c>
      <c r="AE1938" s="77">
        <f t="shared" si="260"/>
        <v>0</v>
      </c>
    </row>
    <row r="1939" spans="1:46" x14ac:dyDescent="0.45">
      <c r="A1939" s="4"/>
      <c r="B1939" s="7">
        <v>403045</v>
      </c>
      <c r="C1939" s="6" t="s">
        <v>141</v>
      </c>
      <c r="D1939" s="4"/>
      <c r="E1939" s="7"/>
      <c r="F1939" s="4">
        <v>280</v>
      </c>
      <c r="G1939" s="4" t="str">
        <f>IF(I1939="",SUMIFS([1]怪物表!$A:$A,[1]怪物表!$B:$B,C1939,[1]怪物表!$C:$C,D1939),"")</f>
        <v/>
      </c>
      <c r="H1939" s="8" t="str">
        <f>IF(G1939="","",INDEX([1]怪物表!$C:$C,MATCH(G1939,[1]怪物表!$A:$A,0)))</f>
        <v/>
      </c>
      <c r="I1939" s="4">
        <v>400301</v>
      </c>
      <c r="J1939" s="4" t="str">
        <f>IF(I1939="","",INDEX([1]怪物阵型表!$B:$B,MATCH(I1939,[1]怪物阵型表!$A:$A,0)))</f>
        <v>冲锋阵型</v>
      </c>
      <c r="K1939" s="4"/>
      <c r="L1939" s="4"/>
      <c r="M1939" s="4"/>
      <c r="N1939" s="4"/>
      <c r="O1939" s="4" t="str">
        <f>IF(N1939="","",INDEX([2]物品表!$B:$B,MATCH(N1939,[2]物品表!$A:$A,0)))</f>
        <v/>
      </c>
      <c r="P1939" s="4"/>
      <c r="Q1939" s="7" t="s">
        <v>309</v>
      </c>
      <c r="R1939" s="7" t="s">
        <v>29</v>
      </c>
      <c r="S1939" s="9">
        <v>1</v>
      </c>
      <c r="T1939" s="4"/>
      <c r="U1939" s="9">
        <v>0</v>
      </c>
      <c r="V1939" s="4" t="str">
        <f t="shared" ref="V1939" si="262">IF(W1939=1,"TID_Survivor_Notice_Occur_2",IF(W1939=2,"TID_Survivor_Notice_Occur_1",""))</f>
        <v/>
      </c>
      <c r="W1939" s="4"/>
      <c r="X1939" s="4"/>
      <c r="Y1939" s="4"/>
      <c r="Z1939" s="28"/>
      <c r="AA1939" s="77">
        <f>COUNTIF([3]经验升级表!$C:$C,"&lt;="&amp;SUMIFS($AB$4:AB1939,$C$4:C1939,C1939))</f>
        <v>0</v>
      </c>
      <c r="AB1939" s="77">
        <f>IFERROR(INDEX([1]怪物表!$U:$U,MATCH(G1939,[1]怪物表!$A:$A,0),1)*S1939/U1939,0)*AC1939</f>
        <v>0</v>
      </c>
      <c r="AC1939" s="77">
        <f t="shared" si="259"/>
        <v>1</v>
      </c>
      <c r="AD1939" s="77">
        <f>IFERROR(INDEX([1]怪物表!$J:$J,MATCH(G1939,[1]怪物表!$A:$A,0),1),0)*AE1939</f>
        <v>0</v>
      </c>
      <c r="AE1939" s="77">
        <f t="shared" si="260"/>
        <v>0</v>
      </c>
    </row>
    <row r="1940" spans="1:46" x14ac:dyDescent="0.45">
      <c r="A1940" s="4"/>
      <c r="B1940" s="7">
        <v>403046</v>
      </c>
      <c r="C1940" s="6" t="s">
        <v>141</v>
      </c>
      <c r="D1940" s="4"/>
      <c r="E1940" s="7"/>
      <c r="F1940" s="4">
        <v>285</v>
      </c>
      <c r="G1940" s="4" t="str">
        <f>IF(I1940="",SUMIFS([1]怪物表!$A:$A,[1]怪物表!$B:$B,C1940,[1]怪物表!$C:$C,D1940),"")</f>
        <v/>
      </c>
      <c r="H1940" s="8" t="str">
        <f>IF(G1940="","",INDEX([1]怪物表!$C:$C,MATCH(G1940,[1]怪物表!$A:$A,0)))</f>
        <v/>
      </c>
      <c r="I1940" s="4">
        <v>400301</v>
      </c>
      <c r="J1940" s="4" t="str">
        <f>IF(I1940="","",INDEX([1]怪物阵型表!$B:$B,MATCH(I1940,[1]怪物阵型表!$A:$A,0)))</f>
        <v>冲锋阵型</v>
      </c>
      <c r="K1940" s="4"/>
      <c r="L1940" s="4"/>
      <c r="M1940" s="4"/>
      <c r="N1940" s="4"/>
      <c r="O1940" s="4" t="str">
        <f>IF(N1940="","",INDEX([2]物品表!$B:$B,MATCH(N1940,[2]物品表!$A:$A,0)))</f>
        <v/>
      </c>
      <c r="P1940" s="4"/>
      <c r="Q1940" s="7" t="s">
        <v>309</v>
      </c>
      <c r="R1940" s="7" t="s">
        <v>29</v>
      </c>
      <c r="S1940" s="9">
        <v>1</v>
      </c>
      <c r="T1940" s="4"/>
      <c r="U1940" s="9">
        <v>0</v>
      </c>
      <c r="V1940" s="4" t="str">
        <f t="shared" ref="V1940" si="263">IF(W1940=1,"TID_Survivor_Notice_Occur_2",IF(W1940=2,"TID_Survivor_Notice_Occur_1",""))</f>
        <v/>
      </c>
      <c r="W1940" s="4"/>
      <c r="X1940" s="4"/>
      <c r="Y1940" s="4"/>
      <c r="Z1940" s="28"/>
      <c r="AA1940" s="77">
        <f>COUNTIF([3]经验升级表!$C:$C,"&lt;="&amp;SUMIFS($AB$4:AB1940,$C$4:C1940,C1940))</f>
        <v>0</v>
      </c>
      <c r="AB1940" s="77">
        <f>IFERROR(INDEX([1]怪物表!$U:$U,MATCH(G1940,[1]怪物表!$A:$A,0),1)*S1940/U1940,0)*AC1940</f>
        <v>0</v>
      </c>
      <c r="AC1940" s="77">
        <f t="shared" si="259"/>
        <v>1</v>
      </c>
      <c r="AD1940" s="77">
        <f>IFERROR(INDEX([1]怪物表!$J:$J,MATCH(G1940,[1]怪物表!$A:$A,0),1),0)*AE1940</f>
        <v>0</v>
      </c>
      <c r="AE1940" s="77">
        <f t="shared" si="260"/>
        <v>0</v>
      </c>
    </row>
    <row r="1941" spans="1:46" x14ac:dyDescent="0.45">
      <c r="A1941" s="4"/>
      <c r="B1941" s="7">
        <v>403047</v>
      </c>
      <c r="C1941" s="6" t="s">
        <v>141</v>
      </c>
      <c r="D1941" s="4" t="s">
        <v>133</v>
      </c>
      <c r="E1941" s="7">
        <v>50</v>
      </c>
      <c r="F1941" s="4" t="s">
        <v>49</v>
      </c>
      <c r="G1941" s="4">
        <f>IF(I1941="",SUMIFS([1]怪物表!$A:$A,[1]怪物表!$B:$B,C1941,[1]怪物表!$C:$C,D1941),"")</f>
        <v>140306</v>
      </c>
      <c r="H1941" s="8" t="str">
        <f>IF(G1941="","",INDEX([1]怪物表!$C:$C,MATCH(G1941,[1]怪物表!$A:$A,0)))</f>
        <v>密林窃贼</v>
      </c>
      <c r="I1941" s="4"/>
      <c r="J1941" s="4" t="str">
        <f>IF(I1941="","",INDEX([1]怪物阵型表!$B:$B,MATCH(I1941,[1]怪物阵型表!$A:$A,0)))</f>
        <v/>
      </c>
      <c r="K1941" s="4"/>
      <c r="L1941" s="4"/>
      <c r="M1941" s="4"/>
      <c r="N1941" s="4"/>
      <c r="O1941" s="4" t="str">
        <f>IF(N1941="","",INDEX([2]物品表!$B:$B,MATCH(N1941,[2]物品表!$A:$A,0)))</f>
        <v/>
      </c>
      <c r="P1941" s="4"/>
      <c r="Q1941" s="7" t="s">
        <v>31</v>
      </c>
      <c r="R1941" s="7" t="s">
        <v>29</v>
      </c>
      <c r="S1941" s="9">
        <f>INDEX('#怪物刷新配置索引'!$E:$E,MATCH(E1941&amp;"-"&amp;F1941,'#怪物刷新配置索引'!$D:$D,0),1)</f>
        <v>5</v>
      </c>
      <c r="T1941" s="4"/>
      <c r="U1941" s="9">
        <f>INDEX('#怪物刷新配置索引'!$F:$F,MATCH(E1941&amp;"-"&amp;F1941,'#怪物刷新配置索引'!$D:$D,0),1)</f>
        <v>3</v>
      </c>
      <c r="V1941" s="4" t="str">
        <f t="shared" si="256"/>
        <v/>
      </c>
      <c r="W1941" s="4"/>
      <c r="X1941" s="4"/>
      <c r="Y1941" s="7"/>
      <c r="Z1941" s="28"/>
      <c r="AA1941" s="77">
        <f>COUNTIF([3]经验升级表!$C:$C,"&lt;="&amp;SUMIFS($AB$4:AB1941,$C$4:C1941,C1941))</f>
        <v>0</v>
      </c>
      <c r="AB1941" s="77">
        <f>IFERROR(INDEX([1]怪物表!$U:$U,MATCH(G1941,[1]怪物表!$A:$A,0),1)*S1941/U1941,0)*AC1941</f>
        <v>0</v>
      </c>
      <c r="AC1941" s="77">
        <f t="shared" si="259"/>
        <v>30</v>
      </c>
      <c r="AD1941" s="77">
        <f>IFERROR(INDEX([1]怪物表!$J:$J,MATCH(G1941,[1]怪物表!$A:$A,0),1),0)*AE1941</f>
        <v>50</v>
      </c>
      <c r="AE1941" s="77">
        <f t="shared" si="260"/>
        <v>50</v>
      </c>
    </row>
    <row r="1942" spans="1:46" x14ac:dyDescent="0.45">
      <c r="A1942" s="4"/>
      <c r="B1942" s="7">
        <v>403048</v>
      </c>
      <c r="C1942" s="6" t="s">
        <v>141</v>
      </c>
      <c r="D1942" s="4" t="s">
        <v>133</v>
      </c>
      <c r="E1942" s="7">
        <v>120</v>
      </c>
      <c r="F1942" s="4" t="s">
        <v>49</v>
      </c>
      <c r="G1942" s="4">
        <f>IF(I1942="",SUMIFS([1]怪物表!$A:$A,[1]怪物表!$B:$B,C1942,[1]怪物表!$C:$C,D1942),"")</f>
        <v>140306</v>
      </c>
      <c r="H1942" s="8" t="str">
        <f>IF(G1942="","",INDEX([1]怪物表!$C:$C,MATCH(G1942,[1]怪物表!$A:$A,0)))</f>
        <v>密林窃贼</v>
      </c>
      <c r="I1942" s="4"/>
      <c r="J1942" s="4" t="str">
        <f>IF(I1942="","",INDEX([1]怪物阵型表!$B:$B,MATCH(I1942,[1]怪物阵型表!$A:$A,0)))</f>
        <v/>
      </c>
      <c r="K1942" s="4"/>
      <c r="L1942" s="4"/>
      <c r="M1942" s="4"/>
      <c r="N1942" s="4"/>
      <c r="O1942" s="4" t="str">
        <f>IF(N1942="","",INDEX([2]物品表!$B:$B,MATCH(N1942,[2]物品表!$A:$A,0)))</f>
        <v/>
      </c>
      <c r="P1942" s="4"/>
      <c r="Q1942" s="7" t="s">
        <v>31</v>
      </c>
      <c r="R1942" s="7" t="s">
        <v>29</v>
      </c>
      <c r="S1942" s="9">
        <f>INDEX('#怪物刷新配置索引'!$E:$E,MATCH(E1942&amp;"-"&amp;F1942,'#怪物刷新配置索引'!$D:$D,0),1)</f>
        <v>4</v>
      </c>
      <c r="T1942" s="4"/>
      <c r="U1942" s="9">
        <f>INDEX('#怪物刷新配置索引'!$F:$F,MATCH(E1942&amp;"-"&amp;F1942,'#怪物刷新配置索引'!$D:$D,0),1)</f>
        <v>1</v>
      </c>
      <c r="V1942" s="4" t="str">
        <f t="shared" si="256"/>
        <v/>
      </c>
      <c r="W1942" s="4"/>
      <c r="X1942" s="4"/>
      <c r="Y1942" s="4"/>
      <c r="Z1942" s="28"/>
      <c r="AA1942" s="77">
        <f>COUNTIF([3]经验升级表!$C:$C,"&lt;="&amp;SUMIFS($AB$4:AB1942,$C$4:C1942,C1942))</f>
        <v>0</v>
      </c>
      <c r="AB1942" s="77">
        <f>IFERROR(INDEX([1]怪物表!$U:$U,MATCH(G1942,[1]怪物表!$A:$A,0),1)*S1942/U1942,0)*AC1942</f>
        <v>0</v>
      </c>
      <c r="AC1942" s="77">
        <f t="shared" si="259"/>
        <v>30</v>
      </c>
      <c r="AD1942" s="77">
        <f>IFERROR(INDEX([1]怪物表!$J:$J,MATCH(G1942,[1]怪物表!$A:$A,0),1),0)*AE1942</f>
        <v>120</v>
      </c>
      <c r="AE1942" s="77">
        <f t="shared" si="260"/>
        <v>120</v>
      </c>
    </row>
    <row r="1943" spans="1:46" x14ac:dyDescent="0.45">
      <c r="A1943" s="4"/>
      <c r="B1943" s="7">
        <v>403049</v>
      </c>
      <c r="C1943" s="6" t="s">
        <v>141</v>
      </c>
      <c r="D1943" s="4" t="s">
        <v>133</v>
      </c>
      <c r="E1943" s="7">
        <v>120</v>
      </c>
      <c r="F1943" s="4" t="s">
        <v>49</v>
      </c>
      <c r="G1943" s="4">
        <f>IF(I1943="",SUMIFS([1]怪物表!$A:$A,[1]怪物表!$B:$B,C1943,[1]怪物表!$C:$C,D1943),"")</f>
        <v>140306</v>
      </c>
      <c r="H1943" s="8" t="str">
        <f>IF(G1943="","",INDEX([1]怪物表!$C:$C,MATCH(G1943,[1]怪物表!$A:$A,0)))</f>
        <v>密林窃贼</v>
      </c>
      <c r="I1943" s="4"/>
      <c r="J1943" s="4" t="str">
        <f>IF(I1943="","",INDEX([1]怪物阵型表!$B:$B,MATCH(I1943,[1]怪物阵型表!$A:$A,0)))</f>
        <v/>
      </c>
      <c r="K1943" s="4"/>
      <c r="L1943" s="4"/>
      <c r="M1943" s="4"/>
      <c r="N1943" s="4"/>
      <c r="O1943" s="4" t="str">
        <f>IF(N1943="","",INDEX([2]物品表!$B:$B,MATCH(N1943,[2]物品表!$A:$A,0)))</f>
        <v/>
      </c>
      <c r="P1943" s="4"/>
      <c r="Q1943" s="7" t="s">
        <v>31</v>
      </c>
      <c r="R1943" s="7" t="s">
        <v>29</v>
      </c>
      <c r="S1943" s="9">
        <f>INDEX('#怪物刷新配置索引'!$E:$E,MATCH(E1943&amp;"-"&amp;F1943,'#怪物刷新配置索引'!$D:$D,0),1)</f>
        <v>4</v>
      </c>
      <c r="T1943" s="4"/>
      <c r="U1943" s="9">
        <f>INDEX('#怪物刷新配置索引'!$F:$F,MATCH(E1943&amp;"-"&amp;F1943,'#怪物刷新配置索引'!$D:$D,0),1)</f>
        <v>1</v>
      </c>
      <c r="V1943" s="4" t="str">
        <f t="shared" si="256"/>
        <v/>
      </c>
      <c r="W1943" s="4"/>
      <c r="X1943" s="4"/>
      <c r="Y1943" s="4"/>
      <c r="Z1943" s="28"/>
      <c r="AA1943" s="77">
        <f>COUNTIF([3]经验升级表!$C:$C,"&lt;="&amp;SUMIFS($AB$4:AB1943,$C$4:C1943,C1943))</f>
        <v>0</v>
      </c>
      <c r="AB1943" s="77">
        <f>IFERROR(INDEX([1]怪物表!$U:$U,MATCH(G1943,[1]怪物表!$A:$A,0),1)*S1943/U1943,0)*AC1943</f>
        <v>0</v>
      </c>
      <c r="AC1943" s="77">
        <f t="shared" si="259"/>
        <v>30</v>
      </c>
      <c r="AD1943" s="77">
        <f>IFERROR(INDEX([1]怪物表!$J:$J,MATCH(G1943,[1]怪物表!$A:$A,0),1),0)*AE1943</f>
        <v>120</v>
      </c>
      <c r="AE1943" s="77">
        <f t="shared" si="260"/>
        <v>120</v>
      </c>
    </row>
    <row r="1944" spans="1:46" x14ac:dyDescent="0.45">
      <c r="A1944" s="4"/>
      <c r="B1944" s="7">
        <v>403901</v>
      </c>
      <c r="C1944" s="6" t="s">
        <v>141</v>
      </c>
      <c r="D1944" s="4" t="s">
        <v>142</v>
      </c>
      <c r="E1944" s="7"/>
      <c r="F1944" s="4">
        <v>0</v>
      </c>
      <c r="G1944" s="4"/>
      <c r="H1944" s="8" t="str">
        <f>IF(G1944="","",INDEX([1]怪物表!$C:$C,MATCH(G1944,[1]怪物表!$A:$A,0)))</f>
        <v/>
      </c>
      <c r="I1944" s="4"/>
      <c r="J1944" s="4" t="str">
        <f>IF(I1944="","",INDEX([1]怪物阵型表!$B:$B,MATCH(I1944,[1]怪物阵型表!$A:$A,0)))</f>
        <v/>
      </c>
      <c r="K1944" s="4"/>
      <c r="L1944" s="4"/>
      <c r="M1944" s="4"/>
      <c r="N1944" s="4">
        <v>4</v>
      </c>
      <c r="O1944" s="4" t="str">
        <f>IF(N1944="","",INDEX([2]物品表!$B:$B,MATCH(N1944,[2]物品表!$A:$A,0)))</f>
        <v>Survivor_Item_3</v>
      </c>
      <c r="P1944" s="4"/>
      <c r="Q1944" s="7" t="s">
        <v>302</v>
      </c>
      <c r="R1944" s="7" t="s">
        <v>29</v>
      </c>
      <c r="S1944" s="9">
        <v>8</v>
      </c>
      <c r="T1944" s="4"/>
      <c r="U1944" s="9">
        <v>0</v>
      </c>
      <c r="V1944" s="4" t="str">
        <f t="shared" si="256"/>
        <v/>
      </c>
      <c r="W1944" s="4"/>
      <c r="X1944" s="4"/>
      <c r="Y1944" s="4"/>
      <c r="Z1944" s="28"/>
      <c r="AA1944" s="77">
        <f>COUNTIF([3]经验升级表!$C:$C,"&lt;="&amp;SUMIFS($AB$4:AB1944,$C$4:C1944,C1944))</f>
        <v>0</v>
      </c>
      <c r="AB1944" s="77">
        <f>IFERROR(INDEX([1]怪物表!$U:$U,MATCH(G1944,[1]怪物表!$A:$A,0),1)*S1944/U1944,0)*AC1944</f>
        <v>0</v>
      </c>
      <c r="AC1944" s="77">
        <f t="shared" si="259"/>
        <v>1</v>
      </c>
      <c r="AD1944" s="77">
        <f>IFERROR(INDEX([1]怪物表!$J:$J,MATCH(G1944,[1]怪物表!$A:$A,0),1),0)*AE1944</f>
        <v>0</v>
      </c>
      <c r="AE1944" s="77">
        <f t="shared" si="260"/>
        <v>0</v>
      </c>
    </row>
    <row r="1945" spans="1:46" x14ac:dyDescent="0.45">
      <c r="A1945" s="4"/>
      <c r="B1945" s="7">
        <v>403902</v>
      </c>
      <c r="C1945" s="6" t="s">
        <v>141</v>
      </c>
      <c r="D1945" s="4" t="s">
        <v>47</v>
      </c>
      <c r="E1945" s="7"/>
      <c r="F1945" s="4" t="s">
        <v>117</v>
      </c>
      <c r="G1945" s="4"/>
      <c r="H1945" s="8" t="str">
        <f>IF(G1945="","",INDEX([1]怪物表!$C:$C,MATCH(G1945,[1]怪物表!$A:$A,0)))</f>
        <v/>
      </c>
      <c r="I1945" s="4"/>
      <c r="J1945" s="4" t="str">
        <f>IF(I1945="","",INDEX([1]怪物阵型表!$B:$B,MATCH(I1945,[1]怪物阵型表!$A:$A,0)))</f>
        <v/>
      </c>
      <c r="K1945" s="4"/>
      <c r="L1945" s="4"/>
      <c r="M1945" s="4"/>
      <c r="N1945" s="4">
        <v>17</v>
      </c>
      <c r="O1945" s="4" t="str">
        <f>IF(N1945="","",INDEX([2]物品表!$B:$B,MATCH(N1945,[2]物品表!$A:$A,0)))</f>
        <v>Survivor_Item_8</v>
      </c>
      <c r="P1945" s="4"/>
      <c r="Q1945" s="7" t="s">
        <v>107</v>
      </c>
      <c r="R1945" s="7" t="s">
        <v>29</v>
      </c>
      <c r="S1945" s="9">
        <v>1</v>
      </c>
      <c r="T1945" s="4"/>
      <c r="U1945" s="9">
        <v>16</v>
      </c>
      <c r="V1945" s="4" t="str">
        <f t="shared" si="256"/>
        <v/>
      </c>
      <c r="W1945" s="4"/>
      <c r="X1945" s="4"/>
      <c r="Y1945" s="4"/>
      <c r="Z1945" s="28"/>
      <c r="AA1945" s="77">
        <f>COUNTIF([3]经验升级表!$C:$C,"&lt;="&amp;SUMIFS($AB$4:AB1945,$C$4:C1945,C1945))</f>
        <v>0</v>
      </c>
      <c r="AB1945" s="77">
        <f>IFERROR(INDEX([1]怪物表!$U:$U,MATCH(G1945,[1]怪物表!$A:$A,0),1)*S1945/U1945,0)*AC1945</f>
        <v>0</v>
      </c>
      <c r="AC1945" s="77">
        <f t="shared" si="259"/>
        <v>270</v>
      </c>
      <c r="AD1945" s="77">
        <f>IFERROR(INDEX([1]怪物表!$J:$J,MATCH(G1945,[1]怪物表!$A:$A,0),1),0)*AE1945</f>
        <v>0</v>
      </c>
      <c r="AE1945" s="77">
        <f t="shared" si="260"/>
        <v>17</v>
      </c>
    </row>
    <row r="1946" spans="1:46" x14ac:dyDescent="0.45">
      <c r="A1946" s="4"/>
      <c r="B1946" s="7">
        <v>403903</v>
      </c>
      <c r="C1946" s="6" t="s">
        <v>141</v>
      </c>
      <c r="D1946" s="4" t="s">
        <v>51</v>
      </c>
      <c r="E1946" s="7"/>
      <c r="F1946" s="4" t="s">
        <v>118</v>
      </c>
      <c r="G1946" s="4"/>
      <c r="H1946" s="8" t="str">
        <f>IF(G1946="","",INDEX([1]怪物表!$C:$C,MATCH(G1946,[1]怪物表!$A:$A,0)))</f>
        <v/>
      </c>
      <c r="I1946" s="4"/>
      <c r="J1946" s="4" t="str">
        <f>IF(I1946="","",INDEX([1]怪物阵型表!$B:$B,MATCH(I1946,[1]怪物阵型表!$A:$A,0)))</f>
        <v/>
      </c>
      <c r="K1946" s="4"/>
      <c r="L1946" s="4"/>
      <c r="M1946" s="4"/>
      <c r="N1946" s="4">
        <v>3003</v>
      </c>
      <c r="O1946" s="4" t="str">
        <f>IF(N1946="","",INDEX([2]物品表!$B:$B,MATCH(N1946,[2]物品表!$A:$A,0)))</f>
        <v>Survivor_Item_8</v>
      </c>
      <c r="P1946" s="4"/>
      <c r="Q1946" s="7" t="s">
        <v>107</v>
      </c>
      <c r="R1946" s="7" t="s">
        <v>29</v>
      </c>
      <c r="S1946" s="9">
        <v>1</v>
      </c>
      <c r="T1946" s="4"/>
      <c r="U1946" s="9">
        <v>16</v>
      </c>
      <c r="V1946" s="4" t="str">
        <f t="shared" si="256"/>
        <v/>
      </c>
      <c r="W1946" s="4"/>
      <c r="X1946" s="4"/>
      <c r="Y1946" s="4"/>
      <c r="Z1946" s="28"/>
      <c r="AA1946" s="77">
        <f>COUNTIF([3]经验升级表!$C:$C,"&lt;="&amp;SUMIFS($AB$4:AB1946,$C$4:C1946,C1946))</f>
        <v>0</v>
      </c>
      <c r="AB1946" s="77">
        <f>IFERROR(INDEX([1]怪物表!$U:$U,MATCH(G1946,[1]怪物表!$A:$A,0),1)*S1946/U1946,0)*AC1946</f>
        <v>0</v>
      </c>
      <c r="AC1946" s="77">
        <f t="shared" si="259"/>
        <v>280</v>
      </c>
      <c r="AD1946" s="77">
        <f>IFERROR(INDEX([1]怪物表!$J:$J,MATCH(G1946,[1]怪物表!$A:$A,0),1),0)*AE1946</f>
        <v>0</v>
      </c>
      <c r="AE1946" s="77">
        <f t="shared" si="260"/>
        <v>18</v>
      </c>
    </row>
    <row r="1947" spans="1:46" s="44" customFormat="1" x14ac:dyDescent="0.45">
      <c r="A1947" s="15">
        <v>404</v>
      </c>
      <c r="B1947" s="16">
        <v>404001</v>
      </c>
      <c r="C1947" s="17" t="s">
        <v>150</v>
      </c>
      <c r="D1947" s="15" t="s">
        <v>151</v>
      </c>
      <c r="E1947" s="15">
        <v>5</v>
      </c>
      <c r="F1947" s="15">
        <v>0</v>
      </c>
      <c r="G1947" s="15">
        <f>IF(I1947="",SUMIFS([1]怪物表!$A:$A,[1]怪物表!$B:$B,C1947,[1]怪物表!$C:$C,D1947),"")</f>
        <v>140404</v>
      </c>
      <c r="H1947" s="18" t="str">
        <f>IF(G1947="","",INDEX([1]怪物表!$C:$C,MATCH(G1947,[1]怪物表!$A:$A,0)))</f>
        <v>盾兵1（灰）</v>
      </c>
      <c r="I1947" s="15"/>
      <c r="J1947" s="15" t="str">
        <f>IF(I1947="","",INDEX([1]怪物阵型表!$B:$B,MATCH(I1947,[1]怪物阵型表!$A:$A,0)))</f>
        <v/>
      </c>
      <c r="K1947" s="15"/>
      <c r="L1947" s="15"/>
      <c r="M1947" s="15"/>
      <c r="N1947" s="16"/>
      <c r="O1947" s="16" t="str">
        <f>IF(N1947="","",INDEX([2]物品表!$B:$B,MATCH(N1947,[2]物品表!$A:$A,0)))</f>
        <v/>
      </c>
      <c r="P1947" s="16"/>
      <c r="Q1947" s="16" t="s">
        <v>107</v>
      </c>
      <c r="R1947" s="16" t="s">
        <v>29</v>
      </c>
      <c r="S1947" s="19">
        <v>5</v>
      </c>
      <c r="T1947" s="15"/>
      <c r="U1947" s="19">
        <v>0</v>
      </c>
      <c r="V1947" s="15" t="str">
        <f t="shared" si="256"/>
        <v/>
      </c>
      <c r="W1947" s="15"/>
      <c r="X1947" s="15"/>
      <c r="Y1947" s="15"/>
      <c r="Z1947" s="76"/>
      <c r="AA1947" s="77">
        <f>COUNTIF([3]经验升级表!$C:$C,"&lt;="&amp;SUMIFS($AB$4:AB1947,$C$4:C1947,C1947))</f>
        <v>0</v>
      </c>
      <c r="AB1947" s="77">
        <f>IFERROR(INDEX([1]怪物表!$U:$U,MATCH(G1947,[1]怪物表!$A:$A,0),1)*S1947/U1947,0)*AC1947</f>
        <v>0</v>
      </c>
      <c r="AC1947" s="77">
        <f t="shared" si="259"/>
        <v>1</v>
      </c>
      <c r="AD1947" s="77">
        <f>IFERROR(INDEX([1]怪物表!$J:$J,MATCH(G1947,[1]怪物表!$A:$A,0),1),0)*AE1947</f>
        <v>0</v>
      </c>
      <c r="AE1947" s="77">
        <f t="shared" si="260"/>
        <v>0</v>
      </c>
      <c r="AF1947" s="45"/>
      <c r="AG1947" s="45"/>
      <c r="AH1947" s="45"/>
      <c r="AI1947" s="45"/>
      <c r="AJ1947" s="45"/>
      <c r="AK1947" s="45"/>
      <c r="AL1947" s="45"/>
      <c r="AM1947" s="45"/>
      <c r="AN1947" s="45"/>
      <c r="AO1947" s="45"/>
      <c r="AP1947" s="45"/>
      <c r="AQ1947" s="45"/>
      <c r="AR1947" s="45"/>
      <c r="AS1947" s="45"/>
      <c r="AT1947" s="45"/>
    </row>
    <row r="1948" spans="1:46" x14ac:dyDescent="0.45">
      <c r="A1948" s="4"/>
      <c r="B1948" s="7">
        <v>404002</v>
      </c>
      <c r="C1948" s="6" t="s">
        <v>150</v>
      </c>
      <c r="D1948" s="4" t="s">
        <v>151</v>
      </c>
      <c r="E1948" s="4">
        <v>10</v>
      </c>
      <c r="F1948" s="4" t="s">
        <v>30</v>
      </c>
      <c r="G1948" s="4">
        <f>IF(I1948="",SUMIFS([1]怪物表!$A:$A,[1]怪物表!$B:$B,C1948,[1]怪物表!$C:$C,D1948),"")</f>
        <v>140404</v>
      </c>
      <c r="H1948" s="8" t="str">
        <f>IF(G1948="","",INDEX([1]怪物表!$C:$C,MATCH(G1948,[1]怪物表!$A:$A,0)))</f>
        <v>盾兵1（灰）</v>
      </c>
      <c r="I1948" s="4"/>
      <c r="J1948" s="4" t="str">
        <f>IF(I1948="","",INDEX([1]怪物阵型表!$B:$B,MATCH(I1948,[1]怪物阵型表!$A:$A,0)))</f>
        <v/>
      </c>
      <c r="K1948" s="4"/>
      <c r="L1948" s="4"/>
      <c r="M1948" s="4"/>
      <c r="N1948" s="4"/>
      <c r="O1948" s="4" t="str">
        <f>IF(N1948="","",INDEX([2]物品表!$B:$B,MATCH(N1948,[2]物品表!$A:$A,0)))</f>
        <v/>
      </c>
      <c r="P1948" s="4"/>
      <c r="Q1948" s="7" t="s">
        <v>31</v>
      </c>
      <c r="R1948" s="7" t="s">
        <v>29</v>
      </c>
      <c r="S1948" s="9">
        <f>INDEX('#怪物刷新配置索引'!$E:$E,MATCH(E1948&amp;"-"&amp;F1948,'#怪物刷新配置索引'!$D:$D,0),1)</f>
        <v>1</v>
      </c>
      <c r="T1948" s="4"/>
      <c r="U1948" s="9">
        <f>INDEX('#怪物刷新配置索引'!$F:$F,MATCH(E1948&amp;"-"&amp;F1948,'#怪物刷新配置索引'!$D:$D,0),1)</f>
        <v>3</v>
      </c>
      <c r="V1948" s="4" t="str">
        <f t="shared" si="256"/>
        <v/>
      </c>
      <c r="W1948" s="4"/>
      <c r="X1948" s="4"/>
      <c r="Y1948" s="4"/>
      <c r="Z1948" s="28"/>
      <c r="AA1948" s="77">
        <f>COUNTIF([3]经验升级表!$C:$C,"&lt;="&amp;SUMIFS($AB$4:AB1948,$C$4:C1948,C1948))</f>
        <v>0</v>
      </c>
      <c r="AB1948" s="77">
        <f>IFERROR(INDEX([1]怪物表!$U:$U,MATCH(G1948,[1]怪物表!$A:$A,0),1)*S1948/U1948,0)*AC1948</f>
        <v>0</v>
      </c>
      <c r="AC1948" s="77">
        <f t="shared" si="259"/>
        <v>30</v>
      </c>
      <c r="AD1948" s="77">
        <f>IFERROR(INDEX([1]怪物表!$J:$J,MATCH(G1948,[1]怪物表!$A:$A,0),1),0)*AE1948</f>
        <v>10</v>
      </c>
      <c r="AE1948" s="77">
        <f t="shared" si="260"/>
        <v>10</v>
      </c>
    </row>
    <row r="1949" spans="1:46" x14ac:dyDescent="0.45">
      <c r="A1949" s="4"/>
      <c r="B1949" s="7">
        <v>404003</v>
      </c>
      <c r="C1949" s="6" t="s">
        <v>150</v>
      </c>
      <c r="D1949" s="4" t="s">
        <v>151</v>
      </c>
      <c r="E1949" s="4">
        <v>20</v>
      </c>
      <c r="F1949" s="4" t="s">
        <v>30</v>
      </c>
      <c r="G1949" s="4">
        <f>IF(I1949="",SUMIFS([1]怪物表!$A:$A,[1]怪物表!$B:$B,C1949,[1]怪物表!$C:$C,D1949),"")</f>
        <v>140404</v>
      </c>
      <c r="H1949" s="8" t="str">
        <f>IF(G1949="","",INDEX([1]怪物表!$C:$C,MATCH(G1949,[1]怪物表!$A:$A,0)))</f>
        <v>盾兵1（灰）</v>
      </c>
      <c r="I1949" s="4"/>
      <c r="J1949" s="4" t="str">
        <f>IF(I1949="","",INDEX([1]怪物阵型表!$B:$B,MATCH(I1949,[1]怪物阵型表!$A:$A,0)))</f>
        <v/>
      </c>
      <c r="K1949" s="4"/>
      <c r="L1949" s="4"/>
      <c r="M1949" s="4"/>
      <c r="N1949" s="4"/>
      <c r="O1949" s="4" t="str">
        <f>IF(N1949="","",INDEX([2]物品表!$B:$B,MATCH(N1949,[2]物品表!$A:$A,0)))</f>
        <v/>
      </c>
      <c r="P1949" s="4"/>
      <c r="Q1949" s="7" t="s">
        <v>31</v>
      </c>
      <c r="R1949" s="7" t="s">
        <v>29</v>
      </c>
      <c r="S1949" s="9">
        <f>INDEX('#怪物刷新配置索引'!$E:$E,MATCH(E1949&amp;"-"&amp;F1949,'#怪物刷新配置索引'!$D:$D,0),1)</f>
        <v>2</v>
      </c>
      <c r="T1949" s="4"/>
      <c r="U1949" s="9">
        <f>INDEX('#怪物刷新配置索引'!$F:$F,MATCH(E1949&amp;"-"&amp;F1949,'#怪物刷新配置索引'!$D:$D,0),1)</f>
        <v>3</v>
      </c>
      <c r="V1949" s="4" t="str">
        <f t="shared" si="256"/>
        <v/>
      </c>
      <c r="W1949" s="4"/>
      <c r="X1949" s="4"/>
      <c r="Y1949" s="4"/>
      <c r="Z1949" s="28"/>
      <c r="AA1949" s="77">
        <f>COUNTIF([3]经验升级表!$C:$C,"&lt;="&amp;SUMIFS($AB$4:AB1949,$C$4:C1949,C1949))</f>
        <v>0</v>
      </c>
      <c r="AB1949" s="77">
        <f>IFERROR(INDEX([1]怪物表!$U:$U,MATCH(G1949,[1]怪物表!$A:$A,0),1)*S1949/U1949,0)*AC1949</f>
        <v>0</v>
      </c>
      <c r="AC1949" s="77">
        <f t="shared" si="259"/>
        <v>30</v>
      </c>
      <c r="AD1949" s="77">
        <f>IFERROR(INDEX([1]怪物表!$J:$J,MATCH(G1949,[1]怪物表!$A:$A,0),1),0)*AE1949</f>
        <v>20</v>
      </c>
      <c r="AE1949" s="77">
        <f t="shared" si="260"/>
        <v>20</v>
      </c>
    </row>
    <row r="1950" spans="1:46" x14ac:dyDescent="0.45">
      <c r="A1950" s="4"/>
      <c r="B1950" s="7">
        <v>404004</v>
      </c>
      <c r="C1950" s="6" t="s">
        <v>150</v>
      </c>
      <c r="D1950" s="4" t="s">
        <v>143</v>
      </c>
      <c r="E1950" s="4">
        <v>20</v>
      </c>
      <c r="F1950" s="4" t="s">
        <v>43</v>
      </c>
      <c r="G1950" s="4">
        <f>IF(I1950="",SUMIFS([1]怪物表!$A:$A,[1]怪物表!$B:$B,C1950,[1]怪物表!$C:$C,D1950),"")</f>
        <v>140405</v>
      </c>
      <c r="H1950" s="8" t="str">
        <f>IF(G1950="","",INDEX([1]怪物表!$C:$C,MATCH(G1950,[1]怪物表!$A:$A,0)))</f>
        <v>盾兵2（红）</v>
      </c>
      <c r="I1950" s="4"/>
      <c r="J1950" s="4" t="str">
        <f>IF(I1950="","",INDEX([1]怪物阵型表!$B:$B,MATCH(I1950,[1]怪物阵型表!$A:$A,0)))</f>
        <v/>
      </c>
      <c r="K1950" s="4"/>
      <c r="L1950" s="4"/>
      <c r="M1950" s="4"/>
      <c r="N1950" s="4"/>
      <c r="O1950" s="4" t="str">
        <f>IF(N1950="","",INDEX([2]物品表!$B:$B,MATCH(N1950,[2]物品表!$A:$A,0)))</f>
        <v/>
      </c>
      <c r="P1950" s="4"/>
      <c r="Q1950" s="7" t="s">
        <v>31</v>
      </c>
      <c r="R1950" s="7" t="s">
        <v>29</v>
      </c>
      <c r="S1950" s="9">
        <f>INDEX('#怪物刷新配置索引'!$E:$E,MATCH(E1950&amp;"-"&amp;F1950,'#怪物刷新配置索引'!$D:$D,0),1)</f>
        <v>2</v>
      </c>
      <c r="T1950" s="4"/>
      <c r="U1950" s="9">
        <f>INDEX('#怪物刷新配置索引'!$F:$F,MATCH(E1950&amp;"-"&amp;F1950,'#怪物刷新配置索引'!$D:$D,0),1)</f>
        <v>3</v>
      </c>
      <c r="V1950" s="4" t="str">
        <f t="shared" si="256"/>
        <v/>
      </c>
      <c r="W1950" s="4"/>
      <c r="X1950" s="4"/>
      <c r="Y1950" s="4"/>
      <c r="Z1950" s="28"/>
      <c r="AA1950" s="77">
        <f>COUNTIF([3]经验升级表!$C:$C,"&lt;="&amp;SUMIFS($AB$4:AB1950,$C$4:C1950,C1950))</f>
        <v>0</v>
      </c>
      <c r="AB1950" s="77">
        <f>IFERROR(INDEX([1]怪物表!$U:$U,MATCH(G1950,[1]怪物表!$A:$A,0),1)*S1950/U1950,0)*AC1950</f>
        <v>0</v>
      </c>
      <c r="AC1950" s="77">
        <f t="shared" si="259"/>
        <v>30</v>
      </c>
      <c r="AD1950" s="77">
        <f>IFERROR(INDEX([1]怪物表!$J:$J,MATCH(G1950,[1]怪物表!$A:$A,0),1),0)*AE1950</f>
        <v>20</v>
      </c>
      <c r="AE1950" s="77">
        <f t="shared" si="260"/>
        <v>20</v>
      </c>
    </row>
    <row r="1951" spans="1:46" x14ac:dyDescent="0.45">
      <c r="A1951" s="4"/>
      <c r="B1951" s="7">
        <v>404005</v>
      </c>
      <c r="C1951" s="6" t="s">
        <v>150</v>
      </c>
      <c r="D1951" s="4" t="s">
        <v>143</v>
      </c>
      <c r="E1951" s="4">
        <v>20</v>
      </c>
      <c r="F1951" s="4" t="s">
        <v>43</v>
      </c>
      <c r="G1951" s="4">
        <f>IF(I1951="",SUMIFS([1]怪物表!$A:$A,[1]怪物表!$B:$B,C1951,[1]怪物表!$C:$C,D1951),"")</f>
        <v>140405</v>
      </c>
      <c r="H1951" s="8" t="str">
        <f>IF(G1951="","",INDEX([1]怪物表!$C:$C,MATCH(G1951,[1]怪物表!$A:$A,0)))</f>
        <v>盾兵2（红）</v>
      </c>
      <c r="I1951" s="4"/>
      <c r="J1951" s="4" t="str">
        <f>IF(I1951="","",INDEX([1]怪物阵型表!$B:$B,MATCH(I1951,[1]怪物阵型表!$A:$A,0)))</f>
        <v/>
      </c>
      <c r="K1951" s="4"/>
      <c r="L1951" s="4"/>
      <c r="M1951" s="4"/>
      <c r="N1951" s="4"/>
      <c r="O1951" s="4" t="str">
        <f>IF(N1951="","",INDEX([2]物品表!$B:$B,MATCH(N1951,[2]物品表!$A:$A,0)))</f>
        <v/>
      </c>
      <c r="P1951" s="4"/>
      <c r="Q1951" s="7" t="s">
        <v>31</v>
      </c>
      <c r="R1951" s="7" t="s">
        <v>29</v>
      </c>
      <c r="S1951" s="9">
        <f>INDEX('#怪物刷新配置索引'!$E:$E,MATCH(E1951&amp;"-"&amp;F1951,'#怪物刷新配置索引'!$D:$D,0),1)</f>
        <v>2</v>
      </c>
      <c r="T1951" s="4"/>
      <c r="U1951" s="9">
        <f>INDEX('#怪物刷新配置索引'!$F:$F,MATCH(E1951&amp;"-"&amp;F1951,'#怪物刷新配置索引'!$D:$D,0),1)</f>
        <v>3</v>
      </c>
      <c r="V1951" s="4" t="str">
        <f t="shared" si="256"/>
        <v/>
      </c>
      <c r="W1951" s="4"/>
      <c r="X1951" s="4"/>
      <c r="Y1951" s="4"/>
      <c r="Z1951" s="28"/>
      <c r="AA1951" s="77">
        <f>COUNTIF([3]经验升级表!$C:$C,"&lt;="&amp;SUMIFS($AB$4:AB1951,$C$4:C1951,C1951))</f>
        <v>0</v>
      </c>
      <c r="AB1951" s="77">
        <f>IFERROR(INDEX([1]怪物表!$U:$U,MATCH(G1951,[1]怪物表!$A:$A,0),1)*S1951/U1951,0)*AC1951</f>
        <v>0</v>
      </c>
      <c r="AC1951" s="77">
        <f t="shared" si="259"/>
        <v>30</v>
      </c>
      <c r="AD1951" s="77">
        <f>IFERROR(INDEX([1]怪物表!$J:$J,MATCH(G1951,[1]怪物表!$A:$A,0),1),0)*AE1951</f>
        <v>20</v>
      </c>
      <c r="AE1951" s="77">
        <f t="shared" si="260"/>
        <v>20</v>
      </c>
    </row>
    <row r="1952" spans="1:46" x14ac:dyDescent="0.45">
      <c r="A1952" s="4"/>
      <c r="B1952" s="7">
        <v>404006</v>
      </c>
      <c r="C1952" s="6" t="s">
        <v>150</v>
      </c>
      <c r="D1952" s="4" t="s">
        <v>143</v>
      </c>
      <c r="E1952" s="4">
        <v>20</v>
      </c>
      <c r="F1952" s="4" t="s">
        <v>43</v>
      </c>
      <c r="G1952" s="4">
        <f>IF(I1952="",SUMIFS([1]怪物表!$A:$A,[1]怪物表!$B:$B,C1952,[1]怪物表!$C:$C,D1952),"")</f>
        <v>140405</v>
      </c>
      <c r="H1952" s="8" t="str">
        <f>IF(G1952="","",INDEX([1]怪物表!$C:$C,MATCH(G1952,[1]怪物表!$A:$A,0)))</f>
        <v>盾兵2（红）</v>
      </c>
      <c r="I1952" s="4"/>
      <c r="J1952" s="4" t="str">
        <f>IF(I1952="","",INDEX([1]怪物阵型表!$B:$B,MATCH(I1952,[1]怪物阵型表!$A:$A,0)))</f>
        <v/>
      </c>
      <c r="K1952" s="4"/>
      <c r="L1952" s="4"/>
      <c r="M1952" s="4"/>
      <c r="N1952" s="4"/>
      <c r="O1952" s="4" t="str">
        <f>IF(N1952="","",INDEX([2]物品表!$B:$B,MATCH(N1952,[2]物品表!$A:$A,0)))</f>
        <v/>
      </c>
      <c r="P1952" s="4"/>
      <c r="Q1952" s="7" t="s">
        <v>31</v>
      </c>
      <c r="R1952" s="7" t="s">
        <v>29</v>
      </c>
      <c r="S1952" s="9">
        <f>INDEX('#怪物刷新配置索引'!$E:$E,MATCH(E1952&amp;"-"&amp;F1952,'#怪物刷新配置索引'!$D:$D,0),1)</f>
        <v>2</v>
      </c>
      <c r="T1952" s="4"/>
      <c r="U1952" s="9">
        <f>INDEX('#怪物刷新配置索引'!$F:$F,MATCH(E1952&amp;"-"&amp;F1952,'#怪物刷新配置索引'!$D:$D,0),1)</f>
        <v>3</v>
      </c>
      <c r="V1952" s="4" t="str">
        <f t="shared" si="256"/>
        <v/>
      </c>
      <c r="W1952" s="4"/>
      <c r="X1952" s="4"/>
      <c r="Y1952" s="4"/>
      <c r="Z1952" s="28"/>
      <c r="AA1952" s="77">
        <f>COUNTIF([3]经验升级表!$C:$C,"&lt;="&amp;SUMIFS($AB$4:AB1952,$C$4:C1952,C1952))</f>
        <v>0</v>
      </c>
      <c r="AB1952" s="77">
        <f>IFERROR(INDEX([1]怪物表!$U:$U,MATCH(G1952,[1]怪物表!$A:$A,0),1)*S1952/U1952,0)*AC1952</f>
        <v>0</v>
      </c>
      <c r="AC1952" s="77">
        <f t="shared" si="259"/>
        <v>30</v>
      </c>
      <c r="AD1952" s="77">
        <f>IFERROR(INDEX([1]怪物表!$J:$J,MATCH(G1952,[1]怪物表!$A:$A,0),1),0)*AE1952</f>
        <v>20</v>
      </c>
      <c r="AE1952" s="77">
        <f t="shared" si="260"/>
        <v>20</v>
      </c>
    </row>
    <row r="1953" spans="1:46" x14ac:dyDescent="0.45">
      <c r="A1953" s="4"/>
      <c r="B1953" s="7">
        <v>404007</v>
      </c>
      <c r="C1953" s="6" t="s">
        <v>150</v>
      </c>
      <c r="D1953" s="25" t="s">
        <v>174</v>
      </c>
      <c r="E1953" s="7">
        <v>10</v>
      </c>
      <c r="F1953" s="4" t="s">
        <v>43</v>
      </c>
      <c r="G1953" s="4">
        <f>IF(I1953="",SUMIFS([1]怪物表!$A:$A,[1]怪物表!$B:$B,C1953,[1]怪物表!$C:$C,D1953),"")</f>
        <v>140407</v>
      </c>
      <c r="H1953" s="8" t="str">
        <f>IF(G1953="","",INDEX([1]怪物表!$C:$C,MATCH(G1953,[1]怪物表!$A:$A,0)))</f>
        <v>酒桶</v>
      </c>
      <c r="I1953" s="4"/>
      <c r="J1953" s="4" t="str">
        <f>IF(I1953="","",INDEX([1]怪物阵型表!$B:$B,MATCH(I1953,[1]怪物阵型表!$A:$A,0)))</f>
        <v/>
      </c>
      <c r="K1953" s="4"/>
      <c r="L1953" s="4"/>
      <c r="M1953" s="4"/>
      <c r="N1953" s="4"/>
      <c r="O1953" s="4" t="str">
        <f>IF(N1953="","",INDEX([2]物品表!$B:$B,MATCH(N1953,[2]物品表!$A:$A,0)))</f>
        <v/>
      </c>
      <c r="P1953" s="4"/>
      <c r="Q1953" s="7" t="s">
        <v>31</v>
      </c>
      <c r="R1953" s="7" t="s">
        <v>29</v>
      </c>
      <c r="S1953" s="9">
        <f>INDEX('#怪物刷新配置索引'!$E:$E,MATCH(E1953&amp;"-"&amp;F1953,'#怪物刷新配置索引'!$D:$D,0),1)</f>
        <v>1</v>
      </c>
      <c r="T1953" s="4"/>
      <c r="U1953" s="9">
        <f>INDEX('#怪物刷新配置索引'!$F:$F,MATCH(E1953&amp;"-"&amp;F1953,'#怪物刷新配置索引'!$D:$D,0),1)</f>
        <v>3</v>
      </c>
      <c r="V1953" s="4" t="str">
        <f t="shared" si="256"/>
        <v/>
      </c>
      <c r="W1953" s="4"/>
      <c r="X1953" s="4"/>
      <c r="Y1953" s="4"/>
      <c r="Z1953" s="28"/>
      <c r="AA1953" s="77">
        <f>COUNTIF([3]经验升级表!$C:$C,"&lt;="&amp;SUMIFS($AB$4:AB1953,$C$4:C1953,C1953))</f>
        <v>0</v>
      </c>
      <c r="AB1953" s="77">
        <f>IFERROR(INDEX([1]怪物表!$U:$U,MATCH(G1953,[1]怪物表!$A:$A,0),1)*S1953/U1953,0)*AC1953</f>
        <v>0</v>
      </c>
      <c r="AC1953" s="77">
        <f t="shared" si="259"/>
        <v>30</v>
      </c>
      <c r="AD1953" s="77">
        <f>IFERROR(INDEX([1]怪物表!$J:$J,MATCH(G1953,[1]怪物表!$A:$A,0),1),0)*AE1953</f>
        <v>10</v>
      </c>
      <c r="AE1953" s="77">
        <f t="shared" si="260"/>
        <v>10</v>
      </c>
    </row>
    <row r="1954" spans="1:46" x14ac:dyDescent="0.45">
      <c r="A1954" s="4"/>
      <c r="B1954" s="7">
        <v>404008</v>
      </c>
      <c r="C1954" s="6" t="s">
        <v>150</v>
      </c>
      <c r="D1954" s="4"/>
      <c r="E1954" s="7"/>
      <c r="F1954" s="4">
        <v>60</v>
      </c>
      <c r="G1954" s="4" t="str">
        <f>IF(I1954="",SUMIFS([1]怪物表!$A:$A,[1]怪物表!$B:$B,C1954,[1]怪物表!$C:$C,D1954),"")</f>
        <v/>
      </c>
      <c r="H1954" s="8" t="str">
        <f>IF(G1954="","",INDEX([1]怪物表!$C:$C,MATCH(G1954,[1]怪物表!$A:$A,0)))</f>
        <v/>
      </c>
      <c r="I1954" s="4">
        <v>400401</v>
      </c>
      <c r="J1954" s="4" t="str">
        <f>IF(I1954="","",INDEX([1]怪物阵型表!$B:$B,MATCH(I1954,[1]怪物阵型表!$A:$A,0)))</f>
        <v>冲锋阵型</v>
      </c>
      <c r="K1954" s="4"/>
      <c r="L1954" s="4"/>
      <c r="M1954" s="4"/>
      <c r="N1954" s="4"/>
      <c r="O1954" s="4" t="str">
        <f>IF(N1954="","",INDEX([2]物品表!$B:$B,MATCH(N1954,[2]物品表!$A:$A,0)))</f>
        <v/>
      </c>
      <c r="P1954" s="4"/>
      <c r="Q1954" s="7" t="s">
        <v>309</v>
      </c>
      <c r="R1954" s="7" t="s">
        <v>29</v>
      </c>
      <c r="S1954" s="9">
        <v>1</v>
      </c>
      <c r="T1954" s="4"/>
      <c r="U1954" s="9">
        <v>0</v>
      </c>
      <c r="V1954" s="4" t="str">
        <f t="shared" si="256"/>
        <v/>
      </c>
      <c r="W1954" s="4"/>
      <c r="X1954" s="4"/>
      <c r="Y1954" s="4"/>
      <c r="Z1954" s="28"/>
      <c r="AA1954" s="77">
        <f>COUNTIF([3]经验升级表!$C:$C,"&lt;="&amp;SUMIFS($AB$4:AB1954,$C$4:C1954,C1954))</f>
        <v>0</v>
      </c>
      <c r="AB1954" s="77">
        <f>IFERROR(INDEX([1]怪物表!$U:$U,MATCH(G1954,[1]怪物表!$A:$A,0),1)*S1954/U1954,0)*AC1954</f>
        <v>0</v>
      </c>
      <c r="AC1954" s="77">
        <f t="shared" si="259"/>
        <v>1</v>
      </c>
      <c r="AD1954" s="77">
        <f>IFERROR(INDEX([1]怪物表!$J:$J,MATCH(G1954,[1]怪物表!$A:$A,0),1),0)*AE1954</f>
        <v>0</v>
      </c>
      <c r="AE1954" s="77">
        <f t="shared" si="260"/>
        <v>0</v>
      </c>
    </row>
    <row r="1955" spans="1:46" x14ac:dyDescent="0.45">
      <c r="A1955" s="4"/>
      <c r="B1955" s="7">
        <v>404009</v>
      </c>
      <c r="C1955" s="6" t="s">
        <v>150</v>
      </c>
      <c r="D1955" s="4"/>
      <c r="E1955" s="7"/>
      <c r="F1955" s="4">
        <v>65</v>
      </c>
      <c r="G1955" s="4" t="str">
        <f>IF(I1955="",SUMIFS([1]怪物表!$A:$A,[1]怪物表!$B:$B,C1955,[1]怪物表!$C:$C,D1955),"")</f>
        <v/>
      </c>
      <c r="H1955" s="8" t="str">
        <f>IF(G1955="","",INDEX([1]怪物表!$C:$C,MATCH(G1955,[1]怪物表!$A:$A,0)))</f>
        <v/>
      </c>
      <c r="I1955" s="4">
        <v>400401</v>
      </c>
      <c r="J1955" s="4" t="str">
        <f>IF(I1955="","",INDEX([1]怪物阵型表!$B:$B,MATCH(I1955,[1]怪物阵型表!$A:$A,0)))</f>
        <v>冲锋阵型</v>
      </c>
      <c r="K1955" s="4"/>
      <c r="L1955" s="4"/>
      <c r="M1955" s="4"/>
      <c r="N1955" s="4"/>
      <c r="O1955" s="4" t="str">
        <f>IF(N1955="","",INDEX([2]物品表!$B:$B,MATCH(N1955,[2]物品表!$A:$A,0)))</f>
        <v/>
      </c>
      <c r="P1955" s="4"/>
      <c r="Q1955" s="7" t="s">
        <v>309</v>
      </c>
      <c r="R1955" s="7" t="s">
        <v>29</v>
      </c>
      <c r="S1955" s="9">
        <v>1</v>
      </c>
      <c r="T1955" s="4"/>
      <c r="U1955" s="9">
        <v>0</v>
      </c>
      <c r="V1955" s="4" t="str">
        <f t="shared" ref="V1955:V1956" si="264">IF(W1955=1,"TID_Survivor_Notice_Occur_2",IF(W1955=2,"TID_Survivor_Notice_Occur_1",""))</f>
        <v/>
      </c>
      <c r="W1955" s="4"/>
      <c r="X1955" s="4"/>
      <c r="Y1955" s="4"/>
      <c r="Z1955" s="28"/>
      <c r="AA1955" s="77">
        <f>COUNTIF([3]经验升级表!$C:$C,"&lt;="&amp;SUMIFS($AB$4:AB1955,$C$4:C1955,C1955))</f>
        <v>0</v>
      </c>
      <c r="AB1955" s="77">
        <f>IFERROR(INDEX([1]怪物表!$U:$U,MATCH(G1955,[1]怪物表!$A:$A,0),1)*S1955/U1955,0)*AC1955</f>
        <v>0</v>
      </c>
      <c r="AC1955" s="77">
        <f t="shared" si="259"/>
        <v>1</v>
      </c>
      <c r="AD1955" s="77">
        <f>IFERROR(INDEX([1]怪物表!$J:$J,MATCH(G1955,[1]怪物表!$A:$A,0),1),0)*AE1955</f>
        <v>0</v>
      </c>
      <c r="AE1955" s="77">
        <f t="shared" si="260"/>
        <v>0</v>
      </c>
    </row>
    <row r="1956" spans="1:46" x14ac:dyDescent="0.45">
      <c r="A1956" s="4"/>
      <c r="B1956" s="7">
        <v>404010</v>
      </c>
      <c r="C1956" s="6" t="s">
        <v>150</v>
      </c>
      <c r="D1956" s="4"/>
      <c r="E1956" s="7"/>
      <c r="F1956" s="4">
        <v>70</v>
      </c>
      <c r="G1956" s="4" t="str">
        <f>IF(I1956="",SUMIFS([1]怪物表!$A:$A,[1]怪物表!$B:$B,C1956,[1]怪物表!$C:$C,D1956),"")</f>
        <v/>
      </c>
      <c r="H1956" s="8" t="str">
        <f>IF(G1956="","",INDEX([1]怪物表!$C:$C,MATCH(G1956,[1]怪物表!$A:$A,0)))</f>
        <v/>
      </c>
      <c r="I1956" s="4">
        <v>400401</v>
      </c>
      <c r="J1956" s="4" t="str">
        <f>IF(I1956="","",INDEX([1]怪物阵型表!$B:$B,MATCH(I1956,[1]怪物阵型表!$A:$A,0)))</f>
        <v>冲锋阵型</v>
      </c>
      <c r="K1956" s="4"/>
      <c r="L1956" s="4"/>
      <c r="M1956" s="4"/>
      <c r="N1956" s="4"/>
      <c r="O1956" s="4" t="str">
        <f>IF(N1956="","",INDEX([2]物品表!$B:$B,MATCH(N1956,[2]物品表!$A:$A,0)))</f>
        <v/>
      </c>
      <c r="P1956" s="4"/>
      <c r="Q1956" s="7" t="s">
        <v>309</v>
      </c>
      <c r="R1956" s="7" t="s">
        <v>29</v>
      </c>
      <c r="S1956" s="9">
        <v>1</v>
      </c>
      <c r="T1956" s="4"/>
      <c r="U1956" s="9">
        <v>0</v>
      </c>
      <c r="V1956" s="4" t="str">
        <f t="shared" si="264"/>
        <v/>
      </c>
      <c r="W1956" s="4"/>
      <c r="X1956" s="4"/>
      <c r="Y1956" s="4"/>
      <c r="Z1956" s="28"/>
      <c r="AA1956" s="77">
        <f>COUNTIF([3]经验升级表!$C:$C,"&lt;="&amp;SUMIFS($AB$4:AB1956,$C$4:C1956,C1956))</f>
        <v>0</v>
      </c>
      <c r="AB1956" s="77">
        <f>IFERROR(INDEX([1]怪物表!$U:$U,MATCH(G1956,[1]怪物表!$A:$A,0),1)*S1956/U1956,0)*AC1956</f>
        <v>0</v>
      </c>
      <c r="AC1956" s="77">
        <f t="shared" si="259"/>
        <v>1</v>
      </c>
      <c r="AD1956" s="77">
        <f>IFERROR(INDEX([1]怪物表!$J:$J,MATCH(G1956,[1]怪物表!$A:$A,0),1),0)*AE1956</f>
        <v>0</v>
      </c>
      <c r="AE1956" s="77">
        <f t="shared" si="260"/>
        <v>0</v>
      </c>
    </row>
    <row r="1957" spans="1:46" x14ac:dyDescent="0.45">
      <c r="A1957" s="4"/>
      <c r="B1957" s="7">
        <v>404011</v>
      </c>
      <c r="C1957" s="6" t="s">
        <v>150</v>
      </c>
      <c r="D1957" s="4"/>
      <c r="E1957" s="7"/>
      <c r="F1957" s="4">
        <v>75</v>
      </c>
      <c r="G1957" s="4" t="str">
        <f>IF(I1957="",SUMIFS([1]怪物表!$A:$A,[1]怪物表!$B:$B,C1957,[1]怪物表!$C:$C,D1957),"")</f>
        <v/>
      </c>
      <c r="H1957" s="8" t="str">
        <f>IF(G1957="","",INDEX([1]怪物表!$C:$C,MATCH(G1957,[1]怪物表!$A:$A,0)))</f>
        <v/>
      </c>
      <c r="I1957" s="4">
        <v>400401</v>
      </c>
      <c r="J1957" s="4" t="str">
        <f>IF(I1957="","",INDEX([1]怪物阵型表!$B:$B,MATCH(I1957,[1]怪物阵型表!$A:$A,0)))</f>
        <v>冲锋阵型</v>
      </c>
      <c r="K1957" s="4"/>
      <c r="L1957" s="4"/>
      <c r="M1957" s="4"/>
      <c r="N1957" s="4"/>
      <c r="O1957" s="4" t="str">
        <f>IF(N1957="","",INDEX([2]物品表!$B:$B,MATCH(N1957,[2]物品表!$A:$A,0)))</f>
        <v/>
      </c>
      <c r="P1957" s="4"/>
      <c r="Q1957" s="7" t="s">
        <v>309</v>
      </c>
      <c r="R1957" s="7" t="s">
        <v>29</v>
      </c>
      <c r="S1957" s="9">
        <v>1</v>
      </c>
      <c r="T1957" s="4"/>
      <c r="U1957" s="9">
        <v>0</v>
      </c>
      <c r="V1957" s="4" t="str">
        <f t="shared" ref="V1957" si="265">IF(W1957=1,"TID_Survivor_Notice_Occur_2",IF(W1957=2,"TID_Survivor_Notice_Occur_1",""))</f>
        <v/>
      </c>
      <c r="W1957" s="4"/>
      <c r="X1957" s="4"/>
      <c r="Y1957" s="4"/>
      <c r="Z1957" s="28"/>
      <c r="AA1957" s="77">
        <f>COUNTIF([3]经验升级表!$C:$C,"&lt;="&amp;SUMIFS($AB$4:AB1957,$C$4:C1957,C1957))</f>
        <v>0</v>
      </c>
      <c r="AB1957" s="77">
        <f>IFERROR(INDEX([1]怪物表!$U:$U,MATCH(G1957,[1]怪物表!$A:$A,0),1)*S1957/U1957,0)*AC1957</f>
        <v>0</v>
      </c>
      <c r="AC1957" s="77">
        <f t="shared" si="259"/>
        <v>1</v>
      </c>
      <c r="AD1957" s="77">
        <f>IFERROR(INDEX([1]怪物表!$J:$J,MATCH(G1957,[1]怪物表!$A:$A,0),1),0)*AE1957</f>
        <v>0</v>
      </c>
      <c r="AE1957" s="77">
        <f t="shared" si="260"/>
        <v>0</v>
      </c>
    </row>
    <row r="1958" spans="1:46" x14ac:dyDescent="0.45">
      <c r="A1958" s="4"/>
      <c r="B1958" s="7">
        <v>404012</v>
      </c>
      <c r="C1958" s="6" t="s">
        <v>150</v>
      </c>
      <c r="D1958" s="4" t="s">
        <v>143</v>
      </c>
      <c r="E1958" s="4">
        <v>20</v>
      </c>
      <c r="F1958" s="4" t="s">
        <v>32</v>
      </c>
      <c r="G1958" s="4">
        <f>IF(I1958="",SUMIFS([1]怪物表!$A:$A,[1]怪物表!$B:$B,C1958,[1]怪物表!$C:$C,D1958),"")</f>
        <v>140405</v>
      </c>
      <c r="H1958" s="8" t="str">
        <f>IF(G1958="","",INDEX([1]怪物表!$C:$C,MATCH(G1958,[1]怪物表!$A:$A,0)))</f>
        <v>盾兵2（红）</v>
      </c>
      <c r="I1958" s="4"/>
      <c r="J1958" s="4" t="str">
        <f>IF(I1958="","",INDEX([1]怪物阵型表!$B:$B,MATCH(I1958,[1]怪物阵型表!$A:$A,0)))</f>
        <v/>
      </c>
      <c r="K1958" s="4"/>
      <c r="L1958" s="4"/>
      <c r="M1958" s="4"/>
      <c r="N1958" s="4"/>
      <c r="O1958" s="4" t="str">
        <f>IF(N1958="","",INDEX([2]物品表!$B:$B,MATCH(N1958,[2]物品表!$A:$A,0)))</f>
        <v/>
      </c>
      <c r="P1958" s="4"/>
      <c r="Q1958" s="7" t="s">
        <v>31</v>
      </c>
      <c r="R1958" s="7" t="s">
        <v>29</v>
      </c>
      <c r="S1958" s="9">
        <f>INDEX('#怪物刷新配置索引'!$E:$E,MATCH(E1958&amp;"-"&amp;F1958,'#怪物刷新配置索引'!$D:$D,0),1)</f>
        <v>2</v>
      </c>
      <c r="T1958" s="4"/>
      <c r="U1958" s="9">
        <f>INDEX('#怪物刷新配置索引'!$F:$F,MATCH(E1958&amp;"-"&amp;F1958,'#怪物刷新配置索引'!$D:$D,0),1)</f>
        <v>3</v>
      </c>
      <c r="V1958" s="4" t="str">
        <f t="shared" ref="V1958:V1986" si="266">IF(W1958=1,"TID_Survivor_Notice_Occur_2",IF(W1958=2,"TID_Survivor_Notice_Occur_1",""))</f>
        <v/>
      </c>
      <c r="W1958" s="4"/>
      <c r="X1958" s="4"/>
      <c r="Y1958" s="4"/>
      <c r="Z1958" s="28"/>
      <c r="AA1958" s="77">
        <f>COUNTIF([3]经验升级表!$C:$C,"&lt;="&amp;SUMIFS($AB$4:AB1958,$C$4:C1958,C1958))</f>
        <v>0</v>
      </c>
      <c r="AB1958" s="77">
        <f>IFERROR(INDEX([1]怪物表!$U:$U,MATCH(G1958,[1]怪物表!$A:$A,0),1)*S1958/U1958,0)*AC1958</f>
        <v>0</v>
      </c>
      <c r="AC1958" s="77">
        <f t="shared" si="259"/>
        <v>30</v>
      </c>
      <c r="AD1958" s="77">
        <f>IFERROR(INDEX([1]怪物表!$J:$J,MATCH(G1958,[1]怪物表!$A:$A,0),1),0)*AE1958</f>
        <v>20</v>
      </c>
      <c r="AE1958" s="77">
        <f t="shared" si="260"/>
        <v>20</v>
      </c>
    </row>
    <row r="1959" spans="1:46" x14ac:dyDescent="0.45">
      <c r="A1959" s="4"/>
      <c r="B1959" s="7">
        <v>404013</v>
      </c>
      <c r="C1959" s="6" t="s">
        <v>150</v>
      </c>
      <c r="D1959" s="4" t="s">
        <v>143</v>
      </c>
      <c r="E1959" s="4">
        <v>20</v>
      </c>
      <c r="F1959" s="4" t="s">
        <v>32</v>
      </c>
      <c r="G1959" s="4">
        <f>IF(I1959="",SUMIFS([1]怪物表!$A:$A,[1]怪物表!$B:$B,C1959,[1]怪物表!$C:$C,D1959),"")</f>
        <v>140405</v>
      </c>
      <c r="H1959" s="8" t="str">
        <f>IF(G1959="","",INDEX([1]怪物表!$C:$C,MATCH(G1959,[1]怪物表!$A:$A,0)))</f>
        <v>盾兵2（红）</v>
      </c>
      <c r="I1959" s="4"/>
      <c r="J1959" s="4" t="str">
        <f>IF(I1959="","",INDEX([1]怪物阵型表!$B:$B,MATCH(I1959,[1]怪物阵型表!$A:$A,0)))</f>
        <v/>
      </c>
      <c r="K1959" s="4"/>
      <c r="L1959" s="4"/>
      <c r="M1959" s="4"/>
      <c r="N1959" s="4"/>
      <c r="O1959" s="4" t="str">
        <f>IF(N1959="","",INDEX([2]物品表!$B:$B,MATCH(N1959,[2]物品表!$A:$A,0)))</f>
        <v/>
      </c>
      <c r="P1959" s="4"/>
      <c r="Q1959" s="7" t="s">
        <v>31</v>
      </c>
      <c r="R1959" s="7" t="s">
        <v>29</v>
      </c>
      <c r="S1959" s="9">
        <f>INDEX('#怪物刷新配置索引'!$E:$E,MATCH(E1959&amp;"-"&amp;F1959,'#怪物刷新配置索引'!$D:$D,0),1)</f>
        <v>2</v>
      </c>
      <c r="T1959" s="4"/>
      <c r="U1959" s="9">
        <f>INDEX('#怪物刷新配置索引'!$F:$F,MATCH(E1959&amp;"-"&amp;F1959,'#怪物刷新配置索引'!$D:$D,0),1)</f>
        <v>3</v>
      </c>
      <c r="V1959" s="4" t="str">
        <f t="shared" si="266"/>
        <v/>
      </c>
      <c r="W1959" s="4"/>
      <c r="X1959" s="4"/>
      <c r="Y1959" s="4"/>
      <c r="Z1959" s="28"/>
      <c r="AA1959" s="77">
        <f>COUNTIF([3]经验升级表!$C:$C,"&lt;="&amp;SUMIFS($AB$4:AB1959,$C$4:C1959,C1959))</f>
        <v>0</v>
      </c>
      <c r="AB1959" s="77">
        <f>IFERROR(INDEX([1]怪物表!$U:$U,MATCH(G1959,[1]怪物表!$A:$A,0),1)*S1959/U1959,0)*AC1959</f>
        <v>0</v>
      </c>
      <c r="AC1959" s="77">
        <f t="shared" si="259"/>
        <v>30</v>
      </c>
      <c r="AD1959" s="77">
        <f>IFERROR(INDEX([1]怪物表!$J:$J,MATCH(G1959,[1]怪物表!$A:$A,0),1),0)*AE1959</f>
        <v>20</v>
      </c>
      <c r="AE1959" s="77">
        <f t="shared" si="260"/>
        <v>20</v>
      </c>
    </row>
    <row r="1960" spans="1:46" x14ac:dyDescent="0.45">
      <c r="A1960" s="4"/>
      <c r="B1960" s="7">
        <v>404014</v>
      </c>
      <c r="C1960" s="6" t="s">
        <v>150</v>
      </c>
      <c r="D1960" s="4" t="s">
        <v>143</v>
      </c>
      <c r="E1960" s="4">
        <v>20</v>
      </c>
      <c r="F1960" s="4" t="s">
        <v>32</v>
      </c>
      <c r="G1960" s="4">
        <f>IF(I1960="",SUMIFS([1]怪物表!$A:$A,[1]怪物表!$B:$B,C1960,[1]怪物表!$C:$C,D1960),"")</f>
        <v>140405</v>
      </c>
      <c r="H1960" s="8" t="str">
        <f>IF(G1960="","",INDEX([1]怪物表!$C:$C,MATCH(G1960,[1]怪物表!$A:$A,0)))</f>
        <v>盾兵2（红）</v>
      </c>
      <c r="I1960" s="4"/>
      <c r="J1960" s="4" t="str">
        <f>IF(I1960="","",INDEX([1]怪物阵型表!$B:$B,MATCH(I1960,[1]怪物阵型表!$A:$A,0)))</f>
        <v/>
      </c>
      <c r="K1960" s="4"/>
      <c r="L1960" s="4"/>
      <c r="M1960" s="4"/>
      <c r="N1960" s="4"/>
      <c r="O1960" s="4" t="str">
        <f>IF(N1960="","",INDEX([2]物品表!$B:$B,MATCH(N1960,[2]物品表!$A:$A,0)))</f>
        <v/>
      </c>
      <c r="P1960" s="4"/>
      <c r="Q1960" s="7" t="s">
        <v>31</v>
      </c>
      <c r="R1960" s="7" t="s">
        <v>29</v>
      </c>
      <c r="S1960" s="9">
        <f>INDEX('#怪物刷新配置索引'!$E:$E,MATCH(E1960&amp;"-"&amp;F1960,'#怪物刷新配置索引'!$D:$D,0),1)</f>
        <v>2</v>
      </c>
      <c r="T1960" s="4"/>
      <c r="U1960" s="9">
        <f>INDEX('#怪物刷新配置索引'!$F:$F,MATCH(E1960&amp;"-"&amp;F1960,'#怪物刷新配置索引'!$D:$D,0),1)</f>
        <v>3</v>
      </c>
      <c r="V1960" s="4" t="str">
        <f t="shared" si="266"/>
        <v/>
      </c>
      <c r="W1960" s="4"/>
      <c r="X1960" s="4"/>
      <c r="Y1960" s="4"/>
      <c r="Z1960" s="28"/>
      <c r="AA1960" s="77">
        <f>COUNTIF([3]经验升级表!$C:$C,"&lt;="&amp;SUMIFS($AB$4:AB1960,$C$4:C1960,C1960))</f>
        <v>0</v>
      </c>
      <c r="AB1960" s="77">
        <f>IFERROR(INDEX([1]怪物表!$U:$U,MATCH(G1960,[1]怪物表!$A:$A,0),1)*S1960/U1960,0)*AC1960</f>
        <v>0</v>
      </c>
      <c r="AC1960" s="77">
        <f t="shared" si="259"/>
        <v>30</v>
      </c>
      <c r="AD1960" s="77">
        <f>IFERROR(INDEX([1]怪物表!$J:$J,MATCH(G1960,[1]怪物表!$A:$A,0),1),0)*AE1960</f>
        <v>20</v>
      </c>
      <c r="AE1960" s="77">
        <f t="shared" si="260"/>
        <v>20</v>
      </c>
    </row>
    <row r="1961" spans="1:46" s="46" customFormat="1" x14ac:dyDescent="0.45">
      <c r="A1961" s="20"/>
      <c r="B1961" s="21">
        <v>404015</v>
      </c>
      <c r="C1961" s="22" t="s">
        <v>150</v>
      </c>
      <c r="D1961" s="20" t="s">
        <v>152</v>
      </c>
      <c r="E1961" s="21"/>
      <c r="F1961" s="20">
        <v>90</v>
      </c>
      <c r="G1961" s="20">
        <f>IF(I1961="",SUMIFS([1]怪物表!$A:$A,[1]怪物表!$B:$B,C1961,[1]怪物表!$C:$C,D1961),"")</f>
        <v>140410</v>
      </c>
      <c r="H1961" s="23" t="str">
        <f>IF(G1961="","",INDEX([1]怪物表!$C:$C,MATCH(G1961,[1]怪物表!$A:$A,0)))</f>
        <v>大窃贼</v>
      </c>
      <c r="I1961" s="20" t="s">
        <v>54</v>
      </c>
      <c r="J1961" s="20" t="str">
        <f>IF(I1961="","",INDEX([1]怪物阵型表!$B:$B,MATCH(I1961,[1]怪物阵型表!$A:$A,0)))</f>
        <v/>
      </c>
      <c r="K1961" s="20"/>
      <c r="L1961" s="20"/>
      <c r="M1961" s="20"/>
      <c r="N1961" s="20"/>
      <c r="O1961" s="20" t="str">
        <f>IF(N1961="","",INDEX([2]物品表!$B:$B,MATCH(N1961,[2]物品表!$A:$A,0)))</f>
        <v/>
      </c>
      <c r="P1961" s="20"/>
      <c r="Q1961" s="21" t="s">
        <v>120</v>
      </c>
      <c r="R1961" s="21" t="s">
        <v>29</v>
      </c>
      <c r="S1961" s="24">
        <v>1</v>
      </c>
      <c r="T1961" s="20"/>
      <c r="U1961" s="24">
        <v>0</v>
      </c>
      <c r="V1961" s="20" t="str">
        <f>IF(W1961=1,"TID_Survivor_Notice_Occur_2",IF(W1961=2,"TID_Survivor_Notice_Occur_1",""))</f>
        <v/>
      </c>
      <c r="W1961" s="20"/>
      <c r="X1961" s="20"/>
      <c r="Y1961" s="20"/>
      <c r="Z1961" s="79"/>
      <c r="AA1961" s="77">
        <f>COUNTIF([3]经验升级表!$C:$C,"&lt;="&amp;SUMIFS($AB$4:AB1961,$C$4:C1961,C1961))</f>
        <v>0</v>
      </c>
      <c r="AB1961" s="77">
        <f>IFERROR(INDEX([1]怪物表!$U:$U,MATCH(G1961,[1]怪物表!$A:$A,0),1)*S1961/U1961,0)*AC1961</f>
        <v>0</v>
      </c>
      <c r="AC1961" s="77">
        <f t="shared" si="259"/>
        <v>1</v>
      </c>
      <c r="AD1961" s="77">
        <f>IFERROR(INDEX([1]怪物表!$J:$J,MATCH(G1961,[1]怪物表!$A:$A,0),1),0)*AE1961</f>
        <v>0</v>
      </c>
      <c r="AE1961" s="77">
        <f t="shared" si="260"/>
        <v>0</v>
      </c>
      <c r="AF1961" s="45"/>
      <c r="AG1961" s="45"/>
      <c r="AH1961" s="45"/>
      <c r="AI1961" s="45"/>
      <c r="AJ1961" s="45"/>
      <c r="AK1961" s="45"/>
      <c r="AL1961" s="45"/>
      <c r="AM1961" s="45"/>
      <c r="AN1961" s="45"/>
      <c r="AO1961" s="45"/>
      <c r="AP1961" s="45"/>
      <c r="AQ1961" s="45"/>
      <c r="AR1961" s="45"/>
      <c r="AS1961" s="45"/>
      <c r="AT1961" s="45"/>
    </row>
    <row r="1962" spans="1:46" x14ac:dyDescent="0.45">
      <c r="A1962" s="4"/>
      <c r="B1962" s="7">
        <v>404016</v>
      </c>
      <c r="C1962" s="6" t="s">
        <v>150</v>
      </c>
      <c r="D1962" s="4" t="s">
        <v>131</v>
      </c>
      <c r="E1962" s="7">
        <v>45</v>
      </c>
      <c r="F1962" s="4" t="s">
        <v>58</v>
      </c>
      <c r="G1962" s="4">
        <f>IF(I1962="",SUMIFS([1]怪物表!$A:$A,[1]怪物表!$B:$B,C1962,[1]怪物表!$C:$C,D1962),"")</f>
        <v>140403</v>
      </c>
      <c r="H1962" s="8" t="str">
        <f>IF(G1962="","",INDEX([1]怪物表!$C:$C,MATCH(G1962,[1]怪物表!$A:$A,0)))</f>
        <v>小象</v>
      </c>
      <c r="I1962" s="4"/>
      <c r="J1962" s="4" t="str">
        <f>IF(I1962="","",INDEX([1]怪物阵型表!$B:$B,MATCH(I1962,[1]怪物阵型表!$A:$A,0)))</f>
        <v/>
      </c>
      <c r="K1962" s="4"/>
      <c r="L1962" s="4"/>
      <c r="M1962" s="4"/>
      <c r="N1962" s="4"/>
      <c r="O1962" s="4" t="str">
        <f>IF(N1962="","",INDEX([2]物品表!$B:$B,MATCH(N1962,[2]物品表!$A:$A,0)))</f>
        <v/>
      </c>
      <c r="P1962" s="4"/>
      <c r="Q1962" s="7" t="s">
        <v>31</v>
      </c>
      <c r="R1962" s="7" t="s">
        <v>29</v>
      </c>
      <c r="S1962" s="9">
        <f>INDEX('#怪物刷新配置索引'!$E:$E,MATCH(E1962&amp;"-"&amp;F1962,'#怪物刷新配置索引'!$D:$D,0),1)</f>
        <v>3</v>
      </c>
      <c r="T1962" s="4"/>
      <c r="U1962" s="9">
        <f>INDEX('#怪物刷新配置索引'!$F:$F,MATCH(E1962&amp;"-"&amp;F1962,'#怪物刷新配置索引'!$D:$D,0),1)</f>
        <v>2</v>
      </c>
      <c r="V1962" s="4" t="str">
        <f t="shared" si="266"/>
        <v/>
      </c>
      <c r="W1962" s="4"/>
      <c r="X1962" s="4"/>
      <c r="Y1962" s="4"/>
      <c r="Z1962" s="28"/>
      <c r="AA1962" s="77">
        <f>COUNTIF([3]经验升级表!$C:$C,"&lt;="&amp;SUMIFS($AB$4:AB1962,$C$4:C1962,C1962))</f>
        <v>0</v>
      </c>
      <c r="AB1962" s="77">
        <f>IFERROR(INDEX([1]怪物表!$U:$U,MATCH(G1962,[1]怪物表!$A:$A,0),1)*S1962/U1962,0)*AC1962</f>
        <v>0</v>
      </c>
      <c r="AC1962" s="77">
        <f t="shared" si="259"/>
        <v>30</v>
      </c>
      <c r="AD1962" s="77">
        <f>IFERROR(INDEX([1]怪物表!$J:$J,MATCH(G1962,[1]怪物表!$A:$A,0),1),0)*AE1962</f>
        <v>45</v>
      </c>
      <c r="AE1962" s="77">
        <f t="shared" si="260"/>
        <v>45</v>
      </c>
    </row>
    <row r="1963" spans="1:46" x14ac:dyDescent="0.45">
      <c r="A1963" s="4"/>
      <c r="B1963" s="7">
        <v>404017</v>
      </c>
      <c r="C1963" s="6" t="s">
        <v>150</v>
      </c>
      <c r="D1963" s="4" t="s">
        <v>131</v>
      </c>
      <c r="E1963" s="7">
        <v>45</v>
      </c>
      <c r="F1963" s="4" t="s">
        <v>58</v>
      </c>
      <c r="G1963" s="4">
        <f>IF(I1963="",SUMIFS([1]怪物表!$A:$A,[1]怪物表!$B:$B,C1963,[1]怪物表!$C:$C,D1963),"")</f>
        <v>140403</v>
      </c>
      <c r="H1963" s="8" t="str">
        <f>IF(G1963="","",INDEX([1]怪物表!$C:$C,MATCH(G1963,[1]怪物表!$A:$A,0)))</f>
        <v>小象</v>
      </c>
      <c r="I1963" s="4"/>
      <c r="J1963" s="4" t="str">
        <f>IF(I1963="","",INDEX([1]怪物阵型表!$B:$B,MATCH(I1963,[1]怪物阵型表!$A:$A,0)))</f>
        <v/>
      </c>
      <c r="K1963" s="4"/>
      <c r="L1963" s="4"/>
      <c r="M1963" s="4"/>
      <c r="N1963" s="4"/>
      <c r="O1963" s="4" t="str">
        <f>IF(N1963="","",INDEX([2]物品表!$B:$B,MATCH(N1963,[2]物品表!$A:$A,0)))</f>
        <v/>
      </c>
      <c r="P1963" s="4"/>
      <c r="Q1963" s="7" t="s">
        <v>31</v>
      </c>
      <c r="R1963" s="7" t="s">
        <v>29</v>
      </c>
      <c r="S1963" s="9">
        <f>INDEX('#怪物刷新配置索引'!$E:$E,MATCH(E1963&amp;"-"&amp;F1963,'#怪物刷新配置索引'!$D:$D,0),1)</f>
        <v>3</v>
      </c>
      <c r="T1963" s="4"/>
      <c r="U1963" s="9">
        <f>INDEX('#怪物刷新配置索引'!$F:$F,MATCH(E1963&amp;"-"&amp;F1963,'#怪物刷新配置索引'!$D:$D,0),1)</f>
        <v>2</v>
      </c>
      <c r="V1963" s="4" t="str">
        <f t="shared" si="266"/>
        <v/>
      </c>
      <c r="W1963" s="4"/>
      <c r="X1963" s="4"/>
      <c r="Y1963" s="4"/>
      <c r="Z1963" s="28"/>
      <c r="AA1963" s="77">
        <f>COUNTIF([3]经验升级表!$C:$C,"&lt;="&amp;SUMIFS($AB$4:AB1963,$C$4:C1963,C1963))</f>
        <v>0</v>
      </c>
      <c r="AB1963" s="77">
        <f>IFERROR(INDEX([1]怪物表!$U:$U,MATCH(G1963,[1]怪物表!$A:$A,0),1)*S1963/U1963,0)*AC1963</f>
        <v>0</v>
      </c>
      <c r="AC1963" s="77">
        <f t="shared" si="259"/>
        <v>30</v>
      </c>
      <c r="AD1963" s="77">
        <f>IFERROR(INDEX([1]怪物表!$J:$J,MATCH(G1963,[1]怪物表!$A:$A,0),1),0)*AE1963</f>
        <v>45</v>
      </c>
      <c r="AE1963" s="77">
        <f t="shared" si="260"/>
        <v>45</v>
      </c>
    </row>
    <row r="1964" spans="1:46" x14ac:dyDescent="0.45">
      <c r="A1964" s="4"/>
      <c r="B1964" s="7">
        <v>404018</v>
      </c>
      <c r="C1964" s="6" t="s">
        <v>150</v>
      </c>
      <c r="D1964" s="4" t="s">
        <v>131</v>
      </c>
      <c r="E1964" s="7">
        <v>60</v>
      </c>
      <c r="F1964" s="4" t="s">
        <v>38</v>
      </c>
      <c r="G1964" s="4">
        <f>SUMIFS([1]怪物表!$A:$A,[1]怪物表!$B:$B,C1964,[1]怪物表!$C:$C,D1964)</f>
        <v>140403</v>
      </c>
      <c r="H1964" s="8" t="str">
        <f>IF(G1964="","",INDEX([1]怪物表!$C:$C,MATCH(G1964,[1]怪物表!$A:$A,0)))</f>
        <v>小象</v>
      </c>
      <c r="I1964" s="4"/>
      <c r="J1964" s="4" t="str">
        <f>IF(I1964="","",INDEX([1]怪物阵型表!$B:$B,MATCH(I1964,[1]怪物阵型表!$A:$A,0)))</f>
        <v/>
      </c>
      <c r="K1964" s="4"/>
      <c r="L1964" s="4"/>
      <c r="M1964" s="4"/>
      <c r="N1964" s="4"/>
      <c r="O1964" s="4" t="str">
        <f>IF(N1964="","",INDEX([2]物品表!$B:$B,MATCH(N1964,[2]物品表!$A:$A,0)))</f>
        <v/>
      </c>
      <c r="P1964" s="4"/>
      <c r="Q1964" s="7" t="s">
        <v>31</v>
      </c>
      <c r="R1964" s="7" t="s">
        <v>29</v>
      </c>
      <c r="S1964" s="9">
        <f>INDEX('#怪物刷新配置索引'!$E:$E,MATCH(E1964&amp;"-"&amp;F1964,'#怪物刷新配置索引'!$D:$D,0),1)</f>
        <v>2</v>
      </c>
      <c r="T1964" s="4"/>
      <c r="U1964" s="9">
        <f>INDEX('#怪物刷新配置索引'!$F:$F,MATCH(E1964&amp;"-"&amp;F1964,'#怪物刷新配置索引'!$D:$D,0),1)</f>
        <v>1</v>
      </c>
      <c r="V1964" s="4" t="str">
        <f t="shared" si="266"/>
        <v/>
      </c>
      <c r="W1964" s="4"/>
      <c r="X1964" s="4"/>
      <c r="Y1964" s="4"/>
      <c r="Z1964" s="28"/>
      <c r="AA1964" s="77">
        <f>COUNTIF([3]经验升级表!$C:$C,"&lt;="&amp;SUMIFS($AB$4:AB1964,$C$4:C1964,C1964))</f>
        <v>0</v>
      </c>
      <c r="AB1964" s="77">
        <f>IFERROR(INDEX([1]怪物表!$U:$U,MATCH(G1964,[1]怪物表!$A:$A,0),1)*S1964/U1964,0)*AC1964</f>
        <v>0</v>
      </c>
      <c r="AC1964" s="77">
        <f t="shared" si="259"/>
        <v>30</v>
      </c>
      <c r="AD1964" s="77">
        <f>IFERROR(INDEX([1]怪物表!$J:$J,MATCH(G1964,[1]怪物表!$A:$A,0),1),0)*AE1964</f>
        <v>60</v>
      </c>
      <c r="AE1964" s="77">
        <f t="shared" si="260"/>
        <v>60</v>
      </c>
    </row>
    <row r="1965" spans="1:46" x14ac:dyDescent="0.45">
      <c r="A1965" s="4"/>
      <c r="B1965" s="7">
        <v>404019</v>
      </c>
      <c r="C1965" s="6" t="s">
        <v>150</v>
      </c>
      <c r="D1965" s="4" t="s">
        <v>131</v>
      </c>
      <c r="E1965" s="7">
        <v>60</v>
      </c>
      <c r="F1965" s="4" t="s">
        <v>38</v>
      </c>
      <c r="G1965" s="4">
        <f>IF(I1965="",SUMIFS([1]怪物表!$A:$A,[1]怪物表!$B:$B,C1965,[1]怪物表!$C:$C,D1965),"")</f>
        <v>140403</v>
      </c>
      <c r="H1965" s="8" t="str">
        <f>IF(G1965="","",INDEX([1]怪物表!$C:$C,MATCH(G1965,[1]怪物表!$A:$A,0)))</f>
        <v>小象</v>
      </c>
      <c r="I1965" s="4"/>
      <c r="J1965" s="4" t="str">
        <f>IF(I1965="","",INDEX([1]怪物阵型表!$B:$B,MATCH(I1965,[1]怪物阵型表!$A:$A,0)))</f>
        <v/>
      </c>
      <c r="K1965" s="4"/>
      <c r="L1965" s="4"/>
      <c r="M1965" s="4"/>
      <c r="N1965" s="4"/>
      <c r="O1965" s="4" t="str">
        <f>IF(N1965="","",INDEX([2]物品表!$B:$B,MATCH(N1965,[2]物品表!$A:$A,0)))</f>
        <v/>
      </c>
      <c r="P1965" s="4"/>
      <c r="Q1965" s="7" t="s">
        <v>31</v>
      </c>
      <c r="R1965" s="7" t="s">
        <v>29</v>
      </c>
      <c r="S1965" s="9">
        <f>INDEX('#怪物刷新配置索引'!$E:$E,MATCH(E1965&amp;"-"&amp;F1965,'#怪物刷新配置索引'!$D:$D,0),1)</f>
        <v>2</v>
      </c>
      <c r="T1965" s="4"/>
      <c r="U1965" s="9">
        <f>INDEX('#怪物刷新配置索引'!$F:$F,MATCH(E1965&amp;"-"&amp;F1965,'#怪物刷新配置索引'!$D:$D,0),1)</f>
        <v>1</v>
      </c>
      <c r="V1965" s="4" t="str">
        <f t="shared" si="266"/>
        <v/>
      </c>
      <c r="W1965" s="4"/>
      <c r="X1965" s="4"/>
      <c r="Y1965" s="4"/>
      <c r="Z1965" s="28"/>
      <c r="AA1965" s="77">
        <f>COUNTIF([3]经验升级表!$C:$C,"&lt;="&amp;SUMIFS($AB$4:AB1965,$C$4:C1965,C1965))</f>
        <v>0</v>
      </c>
      <c r="AB1965" s="77">
        <f>IFERROR(INDEX([1]怪物表!$U:$U,MATCH(G1965,[1]怪物表!$A:$A,0),1)*S1965/U1965,0)*AC1965</f>
        <v>0</v>
      </c>
      <c r="AC1965" s="77">
        <f t="shared" si="259"/>
        <v>30</v>
      </c>
      <c r="AD1965" s="77">
        <f>IFERROR(INDEX([1]怪物表!$J:$J,MATCH(G1965,[1]怪物表!$A:$A,0),1),0)*AE1965</f>
        <v>60</v>
      </c>
      <c r="AE1965" s="77">
        <f t="shared" si="260"/>
        <v>60</v>
      </c>
    </row>
    <row r="1966" spans="1:46" x14ac:dyDescent="0.45">
      <c r="A1966" s="4"/>
      <c r="B1966" s="7">
        <v>404020</v>
      </c>
      <c r="C1966" s="6" t="s">
        <v>150</v>
      </c>
      <c r="D1966" s="25" t="s">
        <v>175</v>
      </c>
      <c r="E1966" s="7">
        <v>10</v>
      </c>
      <c r="F1966" s="4" t="s">
        <v>38</v>
      </c>
      <c r="G1966" s="4">
        <f>IF(I1966="",SUMIFS([1]怪物表!$A:$A,[1]怪物表!$B:$B,C1966,[1]怪物表!$C:$C,D1966),"")</f>
        <v>140408</v>
      </c>
      <c r="H1966" s="8" t="str">
        <f>IF(G1966="","",INDEX([1]怪物表!$C:$C,MATCH(G1966,[1]怪物表!$A:$A,0)))</f>
        <v>酒桶2</v>
      </c>
      <c r="I1966" s="4"/>
      <c r="J1966" s="4" t="str">
        <f>IF(I1966="","",INDEX([1]怪物阵型表!$B:$B,MATCH(I1966,[1]怪物阵型表!$A:$A,0)))</f>
        <v/>
      </c>
      <c r="K1966" s="4"/>
      <c r="L1966" s="4"/>
      <c r="M1966" s="4"/>
      <c r="N1966" s="4"/>
      <c r="O1966" s="4" t="str">
        <f>IF(N1966="","",INDEX([2]物品表!$B:$B,MATCH(N1966,[2]物品表!$A:$A,0)))</f>
        <v/>
      </c>
      <c r="P1966" s="4"/>
      <c r="Q1966" s="7" t="s">
        <v>31</v>
      </c>
      <c r="R1966" s="7" t="s">
        <v>29</v>
      </c>
      <c r="S1966" s="9">
        <f>INDEX('#怪物刷新配置索引'!$E:$E,MATCH(E1966&amp;"-"&amp;F1966,'#怪物刷新配置索引'!$D:$D,0),1)</f>
        <v>2</v>
      </c>
      <c r="T1966" s="4"/>
      <c r="U1966" s="9">
        <f>INDEX('#怪物刷新配置索引'!$F:$F,MATCH(E1966&amp;"-"&amp;F1966,'#怪物刷新配置索引'!$D:$D,0),1)</f>
        <v>6</v>
      </c>
      <c r="V1966" s="4" t="str">
        <f t="shared" si="266"/>
        <v/>
      </c>
      <c r="W1966" s="4"/>
      <c r="X1966" s="4"/>
      <c r="Y1966" s="4"/>
      <c r="Z1966" s="28"/>
      <c r="AA1966" s="77">
        <f>COUNTIF([3]经验升级表!$C:$C,"&lt;="&amp;SUMIFS($AB$4:AB1966,$C$4:C1966,C1966))</f>
        <v>0</v>
      </c>
      <c r="AB1966" s="77">
        <f>IFERROR(INDEX([1]怪物表!$U:$U,MATCH(G1966,[1]怪物表!$A:$A,0),1)*S1966/U1966,0)*AC1966</f>
        <v>0</v>
      </c>
      <c r="AC1966" s="77">
        <f t="shared" si="259"/>
        <v>30</v>
      </c>
      <c r="AD1966" s="77">
        <f>IFERROR(INDEX([1]怪物表!$J:$J,MATCH(G1966,[1]怪物表!$A:$A,0),1),0)*AE1966</f>
        <v>10</v>
      </c>
      <c r="AE1966" s="77">
        <f t="shared" si="260"/>
        <v>10</v>
      </c>
    </row>
    <row r="1967" spans="1:46" x14ac:dyDescent="0.45">
      <c r="A1967" s="4"/>
      <c r="B1967" s="7">
        <v>404021</v>
      </c>
      <c r="C1967" s="6" t="s">
        <v>150</v>
      </c>
      <c r="D1967" s="4"/>
      <c r="E1967" s="7"/>
      <c r="F1967" s="4">
        <v>150</v>
      </c>
      <c r="G1967" s="4" t="str">
        <f>IF(I1967="",SUMIFS([1]怪物表!$A:$A,[1]怪物表!$B:$B,C1967,[1]怪物表!$C:$C,D1967),"")</f>
        <v/>
      </c>
      <c r="H1967" s="8" t="str">
        <f>IF(G1967="","",INDEX([1]怪物表!$C:$C,MATCH(G1967,[1]怪物表!$A:$A,0)))</f>
        <v/>
      </c>
      <c r="I1967" s="4">
        <v>400401</v>
      </c>
      <c r="J1967" s="4" t="str">
        <f>IF(I1967="","",INDEX([1]怪物阵型表!$B:$B,MATCH(I1967,[1]怪物阵型表!$A:$A,0)))</f>
        <v>冲锋阵型</v>
      </c>
      <c r="K1967" s="4"/>
      <c r="L1967" s="4"/>
      <c r="M1967" s="4"/>
      <c r="N1967" s="4"/>
      <c r="O1967" s="4" t="str">
        <f>IF(N1967="","",INDEX([2]物品表!$B:$B,MATCH(N1967,[2]物品表!$A:$A,0)))</f>
        <v/>
      </c>
      <c r="P1967" s="4"/>
      <c r="Q1967" s="7" t="s">
        <v>309</v>
      </c>
      <c r="R1967" s="7" t="s">
        <v>29</v>
      </c>
      <c r="S1967" s="9">
        <v>1</v>
      </c>
      <c r="T1967" s="4"/>
      <c r="U1967" s="9">
        <v>0</v>
      </c>
      <c r="V1967" s="4" t="str">
        <f t="shared" si="266"/>
        <v/>
      </c>
      <c r="W1967" s="4"/>
      <c r="X1967" s="4"/>
      <c r="Y1967" s="4"/>
      <c r="Z1967" s="28"/>
      <c r="AA1967" s="77">
        <f>COUNTIF([3]经验升级表!$C:$C,"&lt;="&amp;SUMIFS($AB$4:AB1967,$C$4:C1967,C1967))</f>
        <v>0</v>
      </c>
      <c r="AB1967" s="77">
        <f>IFERROR(INDEX([1]怪物表!$U:$U,MATCH(G1967,[1]怪物表!$A:$A,0),1)*S1967/U1967,0)*AC1967</f>
        <v>0</v>
      </c>
      <c r="AC1967" s="77">
        <f t="shared" si="259"/>
        <v>1</v>
      </c>
      <c r="AD1967" s="77">
        <f>IFERROR(INDEX([1]怪物表!$J:$J,MATCH(G1967,[1]怪物表!$A:$A,0),1),0)*AE1967</f>
        <v>0</v>
      </c>
      <c r="AE1967" s="77">
        <f t="shared" si="260"/>
        <v>0</v>
      </c>
    </row>
    <row r="1968" spans="1:46" x14ac:dyDescent="0.45">
      <c r="A1968" s="4"/>
      <c r="B1968" s="7">
        <v>404022</v>
      </c>
      <c r="C1968" s="6" t="s">
        <v>150</v>
      </c>
      <c r="D1968" s="4"/>
      <c r="E1968" s="7"/>
      <c r="F1968" s="4">
        <v>155</v>
      </c>
      <c r="G1968" s="4" t="str">
        <f>IF(I1968="",SUMIFS([1]怪物表!$A:$A,[1]怪物表!$B:$B,C1968,[1]怪物表!$C:$C,D1968),"")</f>
        <v/>
      </c>
      <c r="H1968" s="8" t="str">
        <f>IF(G1968="","",INDEX([1]怪物表!$C:$C,MATCH(G1968,[1]怪物表!$A:$A,0)))</f>
        <v/>
      </c>
      <c r="I1968" s="4">
        <v>400401</v>
      </c>
      <c r="J1968" s="4" t="str">
        <f>IF(I1968="","",INDEX([1]怪物阵型表!$B:$B,MATCH(I1968,[1]怪物阵型表!$A:$A,0)))</f>
        <v>冲锋阵型</v>
      </c>
      <c r="K1968" s="4"/>
      <c r="L1968" s="4"/>
      <c r="M1968" s="4"/>
      <c r="N1968" s="4"/>
      <c r="O1968" s="4" t="str">
        <f>IF(N1968="","",INDEX([2]物品表!$B:$B,MATCH(N1968,[2]物品表!$A:$A,0)))</f>
        <v/>
      </c>
      <c r="P1968" s="4"/>
      <c r="Q1968" s="7" t="s">
        <v>309</v>
      </c>
      <c r="R1968" s="7" t="s">
        <v>29</v>
      </c>
      <c r="S1968" s="9">
        <v>1</v>
      </c>
      <c r="T1968" s="4"/>
      <c r="U1968" s="9">
        <v>0</v>
      </c>
      <c r="V1968" s="4" t="str">
        <f t="shared" si="266"/>
        <v/>
      </c>
      <c r="W1968" s="4"/>
      <c r="X1968" s="4"/>
      <c r="Y1968" s="4"/>
      <c r="Z1968" s="28"/>
      <c r="AA1968" s="77">
        <f>COUNTIF([3]经验升级表!$C:$C,"&lt;="&amp;SUMIFS($AB$4:AB1968,$C$4:C1968,C1968))</f>
        <v>0</v>
      </c>
      <c r="AB1968" s="77">
        <f>IFERROR(INDEX([1]怪物表!$U:$U,MATCH(G1968,[1]怪物表!$A:$A,0),1)*S1968/U1968,0)*AC1968</f>
        <v>0</v>
      </c>
      <c r="AC1968" s="77">
        <f t="shared" si="259"/>
        <v>1</v>
      </c>
      <c r="AD1968" s="77">
        <f>IFERROR(INDEX([1]怪物表!$J:$J,MATCH(G1968,[1]怪物表!$A:$A,0),1),0)*AE1968</f>
        <v>0</v>
      </c>
      <c r="AE1968" s="77">
        <f t="shared" si="260"/>
        <v>0</v>
      </c>
    </row>
    <row r="1969" spans="1:46" x14ac:dyDescent="0.45">
      <c r="A1969" s="4"/>
      <c r="B1969" s="7">
        <v>404023</v>
      </c>
      <c r="C1969" s="6" t="s">
        <v>150</v>
      </c>
      <c r="D1969" s="4"/>
      <c r="E1969" s="7"/>
      <c r="F1969" s="4">
        <v>160</v>
      </c>
      <c r="G1969" s="4" t="str">
        <f>IF(I1969="",SUMIFS([1]怪物表!$A:$A,[1]怪物表!$B:$B,C1969,[1]怪物表!$C:$C,D1969),"")</f>
        <v/>
      </c>
      <c r="H1969" s="8" t="str">
        <f>IF(G1969="","",INDEX([1]怪物表!$C:$C,MATCH(G1969,[1]怪物表!$A:$A,0)))</f>
        <v/>
      </c>
      <c r="I1969" s="4">
        <v>400401</v>
      </c>
      <c r="J1969" s="4" t="str">
        <f>IF(I1969="","",INDEX([1]怪物阵型表!$B:$B,MATCH(I1969,[1]怪物阵型表!$A:$A,0)))</f>
        <v>冲锋阵型</v>
      </c>
      <c r="K1969" s="4"/>
      <c r="L1969" s="4"/>
      <c r="M1969" s="4"/>
      <c r="N1969" s="4"/>
      <c r="O1969" s="4" t="str">
        <f>IF(N1969="","",INDEX([2]物品表!$B:$B,MATCH(N1969,[2]物品表!$A:$A,0)))</f>
        <v/>
      </c>
      <c r="P1969" s="4"/>
      <c r="Q1969" s="7" t="s">
        <v>309</v>
      </c>
      <c r="R1969" s="7" t="s">
        <v>29</v>
      </c>
      <c r="S1969" s="9">
        <v>1</v>
      </c>
      <c r="T1969" s="4"/>
      <c r="U1969" s="9">
        <v>0</v>
      </c>
      <c r="V1969" s="4" t="str">
        <f t="shared" si="266"/>
        <v/>
      </c>
      <c r="W1969" s="4"/>
      <c r="X1969" s="4"/>
      <c r="Y1969" s="4"/>
      <c r="Z1969" s="28"/>
      <c r="AA1969" s="77">
        <f>COUNTIF([3]经验升级表!$C:$C,"&lt;="&amp;SUMIFS($AB$4:AB1969,$C$4:C1969,C1969))</f>
        <v>0</v>
      </c>
      <c r="AB1969" s="77">
        <f>IFERROR(INDEX([1]怪物表!$U:$U,MATCH(G1969,[1]怪物表!$A:$A,0),1)*S1969/U1969,0)*AC1969</f>
        <v>0</v>
      </c>
      <c r="AC1969" s="77">
        <f t="shared" si="259"/>
        <v>1</v>
      </c>
      <c r="AD1969" s="77">
        <f>IFERROR(INDEX([1]怪物表!$J:$J,MATCH(G1969,[1]怪物表!$A:$A,0),1),0)*AE1969</f>
        <v>0</v>
      </c>
      <c r="AE1969" s="77">
        <f t="shared" si="260"/>
        <v>0</v>
      </c>
    </row>
    <row r="1970" spans="1:46" x14ac:dyDescent="0.45">
      <c r="A1970" s="4"/>
      <c r="B1970" s="7">
        <v>404024</v>
      </c>
      <c r="C1970" s="6" t="s">
        <v>150</v>
      </c>
      <c r="D1970" s="4"/>
      <c r="E1970" s="7"/>
      <c r="F1970" s="4">
        <v>165</v>
      </c>
      <c r="G1970" s="4" t="str">
        <f>IF(I1970="",SUMIFS([1]怪物表!$A:$A,[1]怪物表!$B:$B,C1970,[1]怪物表!$C:$C,D1970),"")</f>
        <v/>
      </c>
      <c r="H1970" s="8" t="str">
        <f>IF(G1970="","",INDEX([1]怪物表!$C:$C,MATCH(G1970,[1]怪物表!$A:$A,0)))</f>
        <v/>
      </c>
      <c r="I1970" s="4">
        <v>400401</v>
      </c>
      <c r="J1970" s="4" t="str">
        <f>IF(I1970="","",INDEX([1]怪物阵型表!$B:$B,MATCH(I1970,[1]怪物阵型表!$A:$A,0)))</f>
        <v>冲锋阵型</v>
      </c>
      <c r="K1970" s="4"/>
      <c r="L1970" s="4"/>
      <c r="M1970" s="4"/>
      <c r="N1970" s="4"/>
      <c r="O1970" s="4" t="str">
        <f>IF(N1970="","",INDEX([2]物品表!$B:$B,MATCH(N1970,[2]物品表!$A:$A,0)))</f>
        <v/>
      </c>
      <c r="P1970" s="4"/>
      <c r="Q1970" s="7" t="s">
        <v>309</v>
      </c>
      <c r="R1970" s="7" t="s">
        <v>29</v>
      </c>
      <c r="S1970" s="9">
        <v>1</v>
      </c>
      <c r="T1970" s="4"/>
      <c r="U1970" s="9">
        <v>0</v>
      </c>
      <c r="V1970" s="4" t="str">
        <f t="shared" si="266"/>
        <v/>
      </c>
      <c r="W1970" s="4"/>
      <c r="X1970" s="4"/>
      <c r="Y1970" s="4"/>
      <c r="Z1970" s="28"/>
      <c r="AA1970" s="77">
        <f>COUNTIF([3]经验升级表!$C:$C,"&lt;="&amp;SUMIFS($AB$4:AB1970,$C$4:C1970,C1970))</f>
        <v>0</v>
      </c>
      <c r="AB1970" s="77">
        <f>IFERROR(INDEX([1]怪物表!$U:$U,MATCH(G1970,[1]怪物表!$A:$A,0),1)*S1970/U1970,0)*AC1970</f>
        <v>0</v>
      </c>
      <c r="AC1970" s="77">
        <f t="shared" si="259"/>
        <v>1</v>
      </c>
      <c r="AD1970" s="77">
        <f>IFERROR(INDEX([1]怪物表!$J:$J,MATCH(G1970,[1]怪物表!$A:$A,0),1),0)*AE1970</f>
        <v>0</v>
      </c>
      <c r="AE1970" s="77">
        <f t="shared" si="260"/>
        <v>0</v>
      </c>
    </row>
    <row r="1971" spans="1:46" x14ac:dyDescent="0.45">
      <c r="A1971" s="4"/>
      <c r="B1971" s="7">
        <v>404025</v>
      </c>
      <c r="C1971" s="6" t="s">
        <v>150</v>
      </c>
      <c r="D1971" s="4" t="s">
        <v>151</v>
      </c>
      <c r="E1971" s="7">
        <v>60</v>
      </c>
      <c r="F1971" s="4" t="s">
        <v>39</v>
      </c>
      <c r="G1971" s="4">
        <f>IF(I1971="",SUMIFS([1]怪物表!$A:$A,[1]怪物表!$B:$B,C1971,[1]怪物表!$C:$C,D1971),"")</f>
        <v>140404</v>
      </c>
      <c r="H1971" s="8" t="str">
        <f>IF(G1971="","",INDEX([1]怪物表!$C:$C,MATCH(G1971,[1]怪物表!$A:$A,0)))</f>
        <v>盾兵1（灰）</v>
      </c>
      <c r="I1971" s="4"/>
      <c r="J1971" s="4" t="str">
        <f>IF(I1971="","",INDEX([1]怪物阵型表!$B:$B,MATCH(I1971,[1]怪物阵型表!$A:$A,0)))</f>
        <v/>
      </c>
      <c r="K1971" s="4"/>
      <c r="L1971" s="4"/>
      <c r="M1971" s="4"/>
      <c r="N1971" s="4"/>
      <c r="O1971" s="4" t="str">
        <f>IF(N1971="","",INDEX([2]物品表!$B:$B,MATCH(N1971,[2]物品表!$A:$A,0)))</f>
        <v/>
      </c>
      <c r="P1971" s="4"/>
      <c r="Q1971" s="7" t="s">
        <v>31</v>
      </c>
      <c r="R1971" s="7" t="s">
        <v>29</v>
      </c>
      <c r="S1971" s="9">
        <f>INDEX('#怪物刷新配置索引'!$E:$E,MATCH(E1971&amp;"-"&amp;F1971,'#怪物刷新配置索引'!$D:$D,0),1)</f>
        <v>2</v>
      </c>
      <c r="T1971" s="4"/>
      <c r="U1971" s="9">
        <f>INDEX('#怪物刷新配置索引'!$F:$F,MATCH(E1971&amp;"-"&amp;F1971,'#怪物刷新配置索引'!$D:$D,0),1)</f>
        <v>1</v>
      </c>
      <c r="V1971" s="4" t="str">
        <f t="shared" si="266"/>
        <v/>
      </c>
      <c r="W1971" s="4"/>
      <c r="X1971" s="4"/>
      <c r="Y1971" s="4"/>
      <c r="Z1971" s="28"/>
      <c r="AA1971" s="77">
        <f>COUNTIF([3]经验升级表!$C:$C,"&lt;="&amp;SUMIFS($AB$4:AB1971,$C$4:C1971,C1971))</f>
        <v>0</v>
      </c>
      <c r="AB1971" s="77">
        <f>IFERROR(INDEX([1]怪物表!$U:$U,MATCH(G1971,[1]怪物表!$A:$A,0),1)*S1971/U1971,0)*AC1971</f>
        <v>0</v>
      </c>
      <c r="AC1971" s="77">
        <f t="shared" si="259"/>
        <v>30</v>
      </c>
      <c r="AD1971" s="77">
        <f>IFERROR(INDEX([1]怪物表!$J:$J,MATCH(G1971,[1]怪物表!$A:$A,0),1),0)*AE1971</f>
        <v>60</v>
      </c>
      <c r="AE1971" s="77">
        <f t="shared" si="260"/>
        <v>60</v>
      </c>
    </row>
    <row r="1972" spans="1:46" x14ac:dyDescent="0.45">
      <c r="A1972" s="4"/>
      <c r="B1972" s="7">
        <v>404026</v>
      </c>
      <c r="C1972" s="6" t="s">
        <v>150</v>
      </c>
      <c r="D1972" s="4" t="s">
        <v>151</v>
      </c>
      <c r="E1972" s="7">
        <v>60</v>
      </c>
      <c r="F1972" s="4" t="s">
        <v>39</v>
      </c>
      <c r="G1972" s="4">
        <f>IF(I1972="",SUMIFS([1]怪物表!$A:$A,[1]怪物表!$B:$B,C1972,[1]怪物表!$C:$C,D1972),"")</f>
        <v>140404</v>
      </c>
      <c r="H1972" s="8" t="str">
        <f>IF(G1972="","",INDEX([1]怪物表!$C:$C,MATCH(G1972,[1]怪物表!$A:$A,0)))</f>
        <v>盾兵1（灰）</v>
      </c>
      <c r="I1972" s="4"/>
      <c r="J1972" s="4" t="str">
        <f>IF(I1972="","",INDEX([1]怪物阵型表!$B:$B,MATCH(I1972,[1]怪物阵型表!$A:$A,0)))</f>
        <v/>
      </c>
      <c r="K1972" s="4"/>
      <c r="L1972" s="4"/>
      <c r="M1972" s="4"/>
      <c r="N1972" s="4"/>
      <c r="O1972" s="4" t="str">
        <f>IF(N1972="","",INDEX([2]物品表!$B:$B,MATCH(N1972,[2]物品表!$A:$A,0)))</f>
        <v/>
      </c>
      <c r="P1972" s="4"/>
      <c r="Q1972" s="7" t="s">
        <v>31</v>
      </c>
      <c r="R1972" s="7" t="s">
        <v>29</v>
      </c>
      <c r="S1972" s="9">
        <f>INDEX('#怪物刷新配置索引'!$E:$E,MATCH(E1972&amp;"-"&amp;F1972,'#怪物刷新配置索引'!$D:$D,0),1)</f>
        <v>2</v>
      </c>
      <c r="T1972" s="4"/>
      <c r="U1972" s="9">
        <f>INDEX('#怪物刷新配置索引'!$F:$F,MATCH(E1972&amp;"-"&amp;F1972,'#怪物刷新配置索引'!$D:$D,0),1)</f>
        <v>1</v>
      </c>
      <c r="V1972" s="4" t="str">
        <f t="shared" si="266"/>
        <v/>
      </c>
      <c r="W1972" s="4"/>
      <c r="X1972" s="4"/>
      <c r="Y1972" s="4"/>
      <c r="Z1972" s="28"/>
      <c r="AA1972" s="77">
        <f>COUNTIF([3]经验升级表!$C:$C,"&lt;="&amp;SUMIFS($AB$4:AB1972,$C$4:C1972,C1972))</f>
        <v>0</v>
      </c>
      <c r="AB1972" s="77">
        <f>IFERROR(INDEX([1]怪物表!$U:$U,MATCH(G1972,[1]怪物表!$A:$A,0),1)*S1972/U1972,0)*AC1972</f>
        <v>0</v>
      </c>
      <c r="AC1972" s="77">
        <f t="shared" si="259"/>
        <v>30</v>
      </c>
      <c r="AD1972" s="77">
        <f>IFERROR(INDEX([1]怪物表!$J:$J,MATCH(G1972,[1]怪物表!$A:$A,0),1),0)*AE1972</f>
        <v>60</v>
      </c>
      <c r="AE1972" s="77">
        <f t="shared" si="260"/>
        <v>60</v>
      </c>
    </row>
    <row r="1973" spans="1:46" x14ac:dyDescent="0.45">
      <c r="A1973" s="4"/>
      <c r="B1973" s="7">
        <v>404027</v>
      </c>
      <c r="C1973" s="6" t="s">
        <v>150</v>
      </c>
      <c r="D1973" s="4" t="s">
        <v>151</v>
      </c>
      <c r="E1973" s="7">
        <v>60</v>
      </c>
      <c r="F1973" s="4" t="s">
        <v>39</v>
      </c>
      <c r="G1973" s="4">
        <f>IF(I1973="",SUMIFS([1]怪物表!$A:$A,[1]怪物表!$B:$B,C1973,[1]怪物表!$C:$C,D1973),"")</f>
        <v>140404</v>
      </c>
      <c r="H1973" s="8" t="str">
        <f>IF(G1973="","",INDEX([1]怪物表!$C:$C,MATCH(G1973,[1]怪物表!$A:$A,0)))</f>
        <v>盾兵1（灰）</v>
      </c>
      <c r="I1973" s="4"/>
      <c r="J1973" s="4" t="str">
        <f>IF(I1973="","",INDEX([1]怪物阵型表!$B:$B,MATCH(I1973,[1]怪物阵型表!$A:$A,0)))</f>
        <v/>
      </c>
      <c r="K1973" s="4"/>
      <c r="L1973" s="4"/>
      <c r="M1973" s="4"/>
      <c r="N1973" s="4"/>
      <c r="O1973" s="4" t="str">
        <f>IF(N1973="","",INDEX([2]物品表!$B:$B,MATCH(N1973,[2]物品表!$A:$A,0)))</f>
        <v/>
      </c>
      <c r="P1973" s="4"/>
      <c r="Q1973" s="7" t="s">
        <v>31</v>
      </c>
      <c r="R1973" s="7" t="s">
        <v>29</v>
      </c>
      <c r="S1973" s="9">
        <f>INDEX('#怪物刷新配置索引'!$E:$E,MATCH(E1973&amp;"-"&amp;F1973,'#怪物刷新配置索引'!$D:$D,0),1)</f>
        <v>2</v>
      </c>
      <c r="T1973" s="4"/>
      <c r="U1973" s="9">
        <f>INDEX('#怪物刷新配置索引'!$F:$F,MATCH(E1973&amp;"-"&amp;F1973,'#怪物刷新配置索引'!$D:$D,0),1)</f>
        <v>1</v>
      </c>
      <c r="V1973" s="4" t="str">
        <f t="shared" si="266"/>
        <v/>
      </c>
      <c r="W1973" s="4"/>
      <c r="X1973" s="4"/>
      <c r="Y1973" s="4"/>
      <c r="Z1973" s="28"/>
      <c r="AA1973" s="77">
        <f>COUNTIF([3]经验升级表!$C:$C,"&lt;="&amp;SUMIFS($AB$4:AB1973,$C$4:C1973,C1973))</f>
        <v>0</v>
      </c>
      <c r="AB1973" s="77">
        <f>IFERROR(INDEX([1]怪物表!$U:$U,MATCH(G1973,[1]怪物表!$A:$A,0),1)*S1973/U1973,0)*AC1973</f>
        <v>0</v>
      </c>
      <c r="AC1973" s="77">
        <f t="shared" si="259"/>
        <v>30</v>
      </c>
      <c r="AD1973" s="77">
        <f>IFERROR(INDEX([1]怪物表!$J:$J,MATCH(G1973,[1]怪物表!$A:$A,0),1),0)*AE1973</f>
        <v>60</v>
      </c>
      <c r="AE1973" s="77">
        <f t="shared" si="260"/>
        <v>60</v>
      </c>
    </row>
    <row r="1974" spans="1:46" x14ac:dyDescent="0.45">
      <c r="A1974" s="4"/>
      <c r="B1974" s="7">
        <v>404028</v>
      </c>
      <c r="C1974" s="6" t="s">
        <v>150</v>
      </c>
      <c r="D1974" s="4" t="s">
        <v>151</v>
      </c>
      <c r="E1974" s="7">
        <v>60</v>
      </c>
      <c r="F1974" s="4" t="s">
        <v>39</v>
      </c>
      <c r="G1974" s="4">
        <f>IF(I1974="",SUMIFS([1]怪物表!$A:$A,[1]怪物表!$B:$B,C1974,[1]怪物表!$C:$C,D1974),"")</f>
        <v>140404</v>
      </c>
      <c r="H1974" s="8" t="str">
        <f>IF(G1974="","",INDEX([1]怪物表!$C:$C,MATCH(G1974,[1]怪物表!$A:$A,0)))</f>
        <v>盾兵1（灰）</v>
      </c>
      <c r="I1974" s="4"/>
      <c r="J1974" s="4" t="str">
        <f>IF(I1974="","",INDEX([1]怪物阵型表!$B:$B,MATCH(I1974,[1]怪物阵型表!$A:$A,0)))</f>
        <v/>
      </c>
      <c r="K1974" s="4"/>
      <c r="L1974" s="4"/>
      <c r="M1974" s="4"/>
      <c r="N1974" s="4"/>
      <c r="O1974" s="4" t="str">
        <f>IF(N1974="","",INDEX([2]物品表!$B:$B,MATCH(N1974,[2]物品表!$A:$A,0)))</f>
        <v/>
      </c>
      <c r="P1974" s="4"/>
      <c r="Q1974" s="7" t="s">
        <v>31</v>
      </c>
      <c r="R1974" s="7" t="s">
        <v>29</v>
      </c>
      <c r="S1974" s="9">
        <f>INDEX('#怪物刷新配置索引'!$E:$E,MATCH(E1974&amp;"-"&amp;F1974,'#怪物刷新配置索引'!$D:$D,0),1)</f>
        <v>2</v>
      </c>
      <c r="T1974" s="4"/>
      <c r="U1974" s="9">
        <f>INDEX('#怪物刷新配置索引'!$F:$F,MATCH(E1974&amp;"-"&amp;F1974,'#怪物刷新配置索引'!$D:$D,0),1)</f>
        <v>1</v>
      </c>
      <c r="V1974" s="4" t="str">
        <f t="shared" si="266"/>
        <v/>
      </c>
      <c r="W1974" s="4"/>
      <c r="X1974" s="4"/>
      <c r="Y1974" s="4"/>
      <c r="Z1974" s="28"/>
      <c r="AA1974" s="77">
        <f>COUNTIF([3]经验升级表!$C:$C,"&lt;="&amp;SUMIFS($AB$4:AB1974,$C$4:C1974,C1974))</f>
        <v>0</v>
      </c>
      <c r="AB1974" s="77">
        <f>IFERROR(INDEX([1]怪物表!$U:$U,MATCH(G1974,[1]怪物表!$A:$A,0),1)*S1974/U1974,0)*AC1974</f>
        <v>0</v>
      </c>
      <c r="AC1974" s="77">
        <f t="shared" si="259"/>
        <v>30</v>
      </c>
      <c r="AD1974" s="77">
        <f>IFERROR(INDEX([1]怪物表!$J:$J,MATCH(G1974,[1]怪物表!$A:$A,0),1),0)*AE1974</f>
        <v>60</v>
      </c>
      <c r="AE1974" s="77">
        <f t="shared" si="260"/>
        <v>60</v>
      </c>
    </row>
    <row r="1975" spans="1:46" s="46" customFormat="1" x14ac:dyDescent="0.45">
      <c r="A1975" s="20"/>
      <c r="B1975" s="21">
        <v>404029</v>
      </c>
      <c r="C1975" s="22" t="s">
        <v>150</v>
      </c>
      <c r="D1975" s="20" t="s">
        <v>152</v>
      </c>
      <c r="E1975" s="21"/>
      <c r="F1975" s="20">
        <v>180</v>
      </c>
      <c r="G1975" s="20">
        <f>IF(I1975="",SUMIFS([1]怪物表!$A:$A,[1]怪物表!$B:$B,C1975,[1]怪物表!$C:$C,D1975),"")</f>
        <v>140410</v>
      </c>
      <c r="H1975" s="23" t="str">
        <f>IF(G1975="","",INDEX([1]怪物表!$C:$C,MATCH(G1975,[1]怪物表!$A:$A,0)))</f>
        <v>大窃贼</v>
      </c>
      <c r="I1975" s="20" t="s">
        <v>54</v>
      </c>
      <c r="J1975" s="20" t="str">
        <f>IF(I1975="","",INDEX([1]怪物阵型表!$B:$B,MATCH(I1975,[1]怪物阵型表!$A:$A,0)))</f>
        <v/>
      </c>
      <c r="K1975" s="20"/>
      <c r="L1975" s="20"/>
      <c r="M1975" s="20"/>
      <c r="N1975" s="20"/>
      <c r="O1975" s="20" t="str">
        <f>IF(N1975="","",INDEX([2]物品表!$B:$B,MATCH(N1975,[2]物品表!$A:$A,0)))</f>
        <v/>
      </c>
      <c r="P1975" s="20"/>
      <c r="Q1975" s="21" t="s">
        <v>120</v>
      </c>
      <c r="R1975" s="21" t="s">
        <v>29</v>
      </c>
      <c r="S1975" s="24">
        <v>1</v>
      </c>
      <c r="T1975" s="20"/>
      <c r="U1975" s="24">
        <v>0</v>
      </c>
      <c r="V1975" s="20" t="str">
        <f>IF(W1975=1,"TID_Survivor_Notice_Occur_2",IF(W1975=2,"TID_Survivor_Notice_Occur_1",""))</f>
        <v/>
      </c>
      <c r="W1975" s="20"/>
      <c r="X1975" s="20"/>
      <c r="Y1975" s="20"/>
      <c r="Z1975" s="79"/>
      <c r="AA1975" s="77">
        <f>COUNTIF([3]经验升级表!$C:$C,"&lt;="&amp;SUMIFS($AB$4:AB1975,$C$4:C1975,C1975))</f>
        <v>0</v>
      </c>
      <c r="AB1975" s="77">
        <f>IFERROR(INDEX([1]怪物表!$U:$U,MATCH(G1975,[1]怪物表!$A:$A,0),1)*S1975/U1975,0)*AC1975</f>
        <v>0</v>
      </c>
      <c r="AC1975" s="77">
        <f t="shared" si="259"/>
        <v>1</v>
      </c>
      <c r="AD1975" s="77">
        <f>IFERROR(INDEX([1]怪物表!$J:$J,MATCH(G1975,[1]怪物表!$A:$A,0),1),0)*AE1975</f>
        <v>0</v>
      </c>
      <c r="AE1975" s="77">
        <f t="shared" si="260"/>
        <v>0</v>
      </c>
      <c r="AF1975" s="45"/>
      <c r="AG1975" s="45"/>
      <c r="AH1975" s="45"/>
      <c r="AI1975" s="45"/>
      <c r="AJ1975" s="45"/>
      <c r="AK1975" s="45"/>
      <c r="AL1975" s="45"/>
      <c r="AM1975" s="45"/>
      <c r="AN1975" s="45"/>
      <c r="AO1975" s="45"/>
      <c r="AP1975" s="45"/>
      <c r="AQ1975" s="45"/>
      <c r="AR1975" s="45"/>
      <c r="AS1975" s="45"/>
      <c r="AT1975" s="45"/>
    </row>
    <row r="1976" spans="1:46" x14ac:dyDescent="0.45">
      <c r="A1976" s="4"/>
      <c r="B1976" s="7">
        <v>404030</v>
      </c>
      <c r="C1976" s="6" t="s">
        <v>150</v>
      </c>
      <c r="D1976" s="4" t="s">
        <v>151</v>
      </c>
      <c r="E1976" s="7">
        <v>60</v>
      </c>
      <c r="F1976" s="4" t="s">
        <v>46</v>
      </c>
      <c r="G1976" s="4">
        <f>SUMIFS([1]怪物表!$A:$A,[1]怪物表!$B:$B,C1976,[1]怪物表!$C:$C,D1976)</f>
        <v>140404</v>
      </c>
      <c r="H1976" s="8" t="str">
        <f>IF(G1976="","",INDEX([1]怪物表!$C:$C,MATCH(G1976,[1]怪物表!$A:$A,0)))</f>
        <v>盾兵1（灰）</v>
      </c>
      <c r="I1976" s="4"/>
      <c r="J1976" s="4" t="str">
        <f>IF(I1976="","",INDEX([1]怪物阵型表!$B:$B,MATCH(I1976,[1]怪物阵型表!$A:$A,0)))</f>
        <v/>
      </c>
      <c r="K1976" s="4"/>
      <c r="L1976" s="4"/>
      <c r="M1976" s="4"/>
      <c r="N1976" s="4"/>
      <c r="O1976" s="4" t="str">
        <f>IF(N1976="","",INDEX([2]物品表!$B:$B,MATCH(N1976,[2]物品表!$A:$A,0)))</f>
        <v/>
      </c>
      <c r="P1976" s="4"/>
      <c r="Q1976" s="7" t="s">
        <v>31</v>
      </c>
      <c r="R1976" s="7" t="s">
        <v>29</v>
      </c>
      <c r="S1976" s="9">
        <f>INDEX('#怪物刷新配置索引'!$E:$E,MATCH(E1976&amp;"-"&amp;F1976,'#怪物刷新配置索引'!$D:$D,0),1)</f>
        <v>2</v>
      </c>
      <c r="T1976" s="4"/>
      <c r="U1976" s="9">
        <f>INDEX('#怪物刷新配置索引'!$F:$F,MATCH(E1976&amp;"-"&amp;F1976,'#怪物刷新配置索引'!$D:$D,0),1)</f>
        <v>1</v>
      </c>
      <c r="V1976" s="4" t="str">
        <f t="shared" si="266"/>
        <v/>
      </c>
      <c r="W1976" s="4"/>
      <c r="X1976" s="7"/>
      <c r="Y1976" s="4"/>
      <c r="Z1976" s="28"/>
      <c r="AA1976" s="77">
        <f>COUNTIF([3]经验升级表!$C:$C,"&lt;="&amp;SUMIFS($AB$4:AB1976,$C$4:C1976,C1976))</f>
        <v>0</v>
      </c>
      <c r="AB1976" s="77">
        <f>IFERROR(INDEX([1]怪物表!$U:$U,MATCH(G1976,[1]怪物表!$A:$A,0),1)*S1976/U1976,0)*AC1976</f>
        <v>0</v>
      </c>
      <c r="AC1976" s="77">
        <f t="shared" si="259"/>
        <v>30</v>
      </c>
      <c r="AD1976" s="77">
        <f>IFERROR(INDEX([1]怪物表!$J:$J,MATCH(G1976,[1]怪物表!$A:$A,0),1),0)*AE1976</f>
        <v>60</v>
      </c>
      <c r="AE1976" s="77">
        <f t="shared" si="260"/>
        <v>60</v>
      </c>
    </row>
    <row r="1977" spans="1:46" x14ac:dyDescent="0.45">
      <c r="A1977" s="4"/>
      <c r="B1977" s="7">
        <v>404031</v>
      </c>
      <c r="C1977" s="6" t="s">
        <v>150</v>
      </c>
      <c r="D1977" s="4" t="s">
        <v>151</v>
      </c>
      <c r="E1977" s="7">
        <v>90</v>
      </c>
      <c r="F1977" s="4" t="s">
        <v>46</v>
      </c>
      <c r="G1977" s="4">
        <f>SUMIFS([1]怪物表!$A:$A,[1]怪物表!$B:$B,C1977,[1]怪物表!$C:$C,D1977)</f>
        <v>140404</v>
      </c>
      <c r="H1977" s="8" t="str">
        <f>IF(G1977="","",INDEX([1]怪物表!$C:$C,MATCH(G1977,[1]怪物表!$A:$A,0)))</f>
        <v>盾兵1（灰）</v>
      </c>
      <c r="I1977" s="4"/>
      <c r="J1977" s="4" t="str">
        <f>IF(I1977="","",INDEX([1]怪物阵型表!$B:$B,MATCH(I1977,[1]怪物阵型表!$A:$A,0)))</f>
        <v/>
      </c>
      <c r="K1977" s="4"/>
      <c r="L1977" s="4"/>
      <c r="M1977" s="4"/>
      <c r="N1977" s="4"/>
      <c r="O1977" s="4" t="str">
        <f>IF(N1977="","",INDEX([2]物品表!$B:$B,MATCH(N1977,[2]物品表!$A:$A,0)))</f>
        <v/>
      </c>
      <c r="P1977" s="4"/>
      <c r="Q1977" s="7" t="s">
        <v>31</v>
      </c>
      <c r="R1977" s="7" t="s">
        <v>29</v>
      </c>
      <c r="S1977" s="9">
        <f>INDEX('#怪物刷新配置索引'!$E:$E,MATCH(E1977&amp;"-"&amp;F1977,'#怪物刷新配置索引'!$D:$D,0),1)</f>
        <v>3</v>
      </c>
      <c r="T1977" s="4"/>
      <c r="U1977" s="9">
        <f>INDEX('#怪物刷新配置索引'!$F:$F,MATCH(E1977&amp;"-"&amp;F1977,'#怪物刷新配置索引'!$D:$D,0),1)</f>
        <v>1</v>
      </c>
      <c r="V1977" s="7" t="str">
        <f t="shared" si="266"/>
        <v/>
      </c>
      <c r="W1977" s="4"/>
      <c r="X1977" s="4"/>
      <c r="Y1977" s="4"/>
      <c r="Z1977" s="28"/>
      <c r="AA1977" s="77">
        <f>COUNTIF([3]经验升级表!$C:$C,"&lt;="&amp;SUMIFS($AB$4:AB1977,$C$4:C1977,C1977))</f>
        <v>0</v>
      </c>
      <c r="AB1977" s="77">
        <f>IFERROR(INDEX([1]怪物表!$U:$U,MATCH(G1977,[1]怪物表!$A:$A,0),1)*S1977/U1977,0)*AC1977</f>
        <v>0</v>
      </c>
      <c r="AC1977" s="77">
        <f t="shared" si="259"/>
        <v>30</v>
      </c>
      <c r="AD1977" s="77">
        <f>IFERROR(INDEX([1]怪物表!$J:$J,MATCH(G1977,[1]怪物表!$A:$A,0),1),0)*AE1977</f>
        <v>90</v>
      </c>
      <c r="AE1977" s="77">
        <f t="shared" si="260"/>
        <v>90</v>
      </c>
    </row>
    <row r="1978" spans="1:46" x14ac:dyDescent="0.45">
      <c r="A1978" s="4"/>
      <c r="B1978" s="7">
        <v>404032</v>
      </c>
      <c r="C1978" s="6" t="s">
        <v>150</v>
      </c>
      <c r="D1978" s="4" t="s">
        <v>143</v>
      </c>
      <c r="E1978" s="7">
        <v>60</v>
      </c>
      <c r="F1978" s="4" t="s">
        <v>46</v>
      </c>
      <c r="G1978" s="4">
        <f>SUMIFS([1]怪物表!$A:$A,[1]怪物表!$B:$B,C1978,[1]怪物表!$C:$C,D1978)</f>
        <v>140405</v>
      </c>
      <c r="H1978" s="8" t="str">
        <f>IF(G1978="","",INDEX([1]怪物表!$C:$C,MATCH(G1978,[1]怪物表!$A:$A,0)))</f>
        <v>盾兵2（红）</v>
      </c>
      <c r="I1978" s="4"/>
      <c r="J1978" s="4" t="str">
        <f>IF(I1978="","",INDEX([1]怪物阵型表!$B:$B,MATCH(I1978,[1]怪物阵型表!$A:$A,0)))</f>
        <v/>
      </c>
      <c r="K1978" s="4"/>
      <c r="L1978" s="4"/>
      <c r="M1978" s="4"/>
      <c r="N1978" s="4"/>
      <c r="O1978" s="4" t="str">
        <f>IF(N1978="","",INDEX([2]物品表!$B:$B,MATCH(N1978,[2]物品表!$A:$A,0)))</f>
        <v/>
      </c>
      <c r="P1978" s="4"/>
      <c r="Q1978" s="7" t="s">
        <v>31</v>
      </c>
      <c r="R1978" s="7" t="s">
        <v>29</v>
      </c>
      <c r="S1978" s="9">
        <f>INDEX('#怪物刷新配置索引'!$E:$E,MATCH(E1978&amp;"-"&amp;F1978,'#怪物刷新配置索引'!$D:$D,0),1)</f>
        <v>2</v>
      </c>
      <c r="T1978" s="4"/>
      <c r="U1978" s="9">
        <f>INDEX('#怪物刷新配置索引'!$F:$F,MATCH(E1978&amp;"-"&amp;F1978,'#怪物刷新配置索引'!$D:$D,0),1)</f>
        <v>1</v>
      </c>
      <c r="V1978" s="4" t="str">
        <f t="shared" si="266"/>
        <v/>
      </c>
      <c r="W1978" s="4"/>
      <c r="X1978" s="7"/>
      <c r="Y1978" s="7"/>
      <c r="Z1978" s="28"/>
      <c r="AA1978" s="77">
        <f>COUNTIF([3]经验升级表!$C:$C,"&lt;="&amp;SUMIFS($AB$4:AB1978,$C$4:C1978,C1978))</f>
        <v>0</v>
      </c>
      <c r="AB1978" s="77">
        <f>IFERROR(INDEX([1]怪物表!$U:$U,MATCH(G1978,[1]怪物表!$A:$A,0),1)*S1978/U1978,0)*AC1978</f>
        <v>0</v>
      </c>
      <c r="AC1978" s="77">
        <f t="shared" si="259"/>
        <v>30</v>
      </c>
      <c r="AD1978" s="77">
        <f>IFERROR(INDEX([1]怪物表!$J:$J,MATCH(G1978,[1]怪物表!$A:$A,0),1),0)*AE1978</f>
        <v>60</v>
      </c>
      <c r="AE1978" s="77">
        <f t="shared" si="260"/>
        <v>60</v>
      </c>
    </row>
    <row r="1979" spans="1:46" x14ac:dyDescent="0.45">
      <c r="A1979" s="4"/>
      <c r="B1979" s="7">
        <v>404033</v>
      </c>
      <c r="C1979" s="6" t="s">
        <v>150</v>
      </c>
      <c r="D1979" s="4" t="s">
        <v>143</v>
      </c>
      <c r="E1979" s="7">
        <v>90</v>
      </c>
      <c r="F1979" s="4" t="s">
        <v>46</v>
      </c>
      <c r="G1979" s="4">
        <f>SUMIFS([1]怪物表!$A:$A,[1]怪物表!$B:$B,C1979,[1]怪物表!$C:$C,D1979)</f>
        <v>140405</v>
      </c>
      <c r="H1979" s="8" t="str">
        <f>IF(G1979="","",INDEX([1]怪物表!$C:$C,MATCH(G1979,[1]怪物表!$A:$A,0)))</f>
        <v>盾兵2（红）</v>
      </c>
      <c r="I1979" s="4"/>
      <c r="J1979" s="4" t="str">
        <f>IF(I1979="","",INDEX([1]怪物阵型表!$B:$B,MATCH(I1979,[1]怪物阵型表!$A:$A,0)))</f>
        <v/>
      </c>
      <c r="K1979" s="4"/>
      <c r="L1979" s="4"/>
      <c r="M1979" s="4"/>
      <c r="N1979" s="4"/>
      <c r="O1979" s="4" t="str">
        <f>IF(N1979="","",INDEX([2]物品表!$B:$B,MATCH(N1979,[2]物品表!$A:$A,0)))</f>
        <v/>
      </c>
      <c r="P1979" s="4"/>
      <c r="Q1979" s="7" t="s">
        <v>31</v>
      </c>
      <c r="R1979" s="7" t="s">
        <v>29</v>
      </c>
      <c r="S1979" s="9">
        <f>INDEX('#怪物刷新配置索引'!$E:$E,MATCH(E1979&amp;"-"&amp;F1979,'#怪物刷新配置索引'!$D:$D,0),1)</f>
        <v>3</v>
      </c>
      <c r="T1979" s="4"/>
      <c r="U1979" s="9">
        <f>INDEX('#怪物刷新配置索引'!$F:$F,MATCH(E1979&amp;"-"&amp;F1979,'#怪物刷新配置索引'!$D:$D,0),1)</f>
        <v>1</v>
      </c>
      <c r="V1979" s="4" t="str">
        <f t="shared" si="266"/>
        <v/>
      </c>
      <c r="W1979" s="4"/>
      <c r="X1979" s="7"/>
      <c r="Y1979" s="7"/>
      <c r="Z1979" s="28"/>
      <c r="AA1979" s="77">
        <f>COUNTIF([3]经验升级表!$C:$C,"&lt;="&amp;SUMIFS($AB$4:AB1979,$C$4:C1979,C1979))</f>
        <v>0</v>
      </c>
      <c r="AB1979" s="77">
        <f>IFERROR(INDEX([1]怪物表!$U:$U,MATCH(G1979,[1]怪物表!$A:$A,0),1)*S1979/U1979,0)*AC1979</f>
        <v>0</v>
      </c>
      <c r="AC1979" s="77">
        <f t="shared" si="259"/>
        <v>30</v>
      </c>
      <c r="AD1979" s="77">
        <f>IFERROR(INDEX([1]怪物表!$J:$J,MATCH(G1979,[1]怪物表!$A:$A,0),1),0)*AE1979</f>
        <v>90</v>
      </c>
      <c r="AE1979" s="77">
        <f t="shared" si="260"/>
        <v>90</v>
      </c>
    </row>
    <row r="1980" spans="1:46" x14ac:dyDescent="0.45">
      <c r="A1980" s="4"/>
      <c r="B1980" s="7">
        <v>404034</v>
      </c>
      <c r="C1980" s="6" t="s">
        <v>150</v>
      </c>
      <c r="D1980" s="4" t="s">
        <v>131</v>
      </c>
      <c r="E1980" s="7">
        <v>30</v>
      </c>
      <c r="F1980" s="4" t="s">
        <v>64</v>
      </c>
      <c r="G1980" s="4">
        <f>SUMIFS([1]怪物表!$A:$A,[1]怪物表!$B:$B,C1980,[1]怪物表!$C:$C,D1980)</f>
        <v>140403</v>
      </c>
      <c r="H1980" s="8" t="str">
        <f>IF(G1980="","",INDEX([1]怪物表!$C:$C,MATCH(G1980,[1]怪物表!$A:$A,0)))</f>
        <v>小象</v>
      </c>
      <c r="I1980" s="4"/>
      <c r="J1980" s="4" t="str">
        <f>IF(I1980="","",INDEX([1]怪物阵型表!$B:$B,MATCH(I1980,[1]怪物阵型表!$A:$A,0)))</f>
        <v/>
      </c>
      <c r="K1980" s="4"/>
      <c r="L1980" s="4"/>
      <c r="M1980" s="4"/>
      <c r="N1980" s="4"/>
      <c r="O1980" s="4" t="str">
        <f>IF(N1980="","",INDEX([2]物品表!$B:$B,MATCH(N1980,[2]物品表!$A:$A,0)))</f>
        <v/>
      </c>
      <c r="P1980" s="4"/>
      <c r="Q1980" s="7" t="s">
        <v>31</v>
      </c>
      <c r="R1980" s="7" t="s">
        <v>29</v>
      </c>
      <c r="S1980" s="9">
        <f>INDEX('#怪物刷新配置索引'!$E:$E,MATCH(E1980&amp;"-"&amp;F1980,'#怪物刷新配置索引'!$D:$D,0),1)</f>
        <v>3</v>
      </c>
      <c r="T1980" s="4"/>
      <c r="U1980" s="9">
        <f>INDEX('#怪物刷新配置索引'!$F:$F,MATCH(E1980&amp;"-"&amp;F1980,'#怪物刷新配置索引'!$D:$D,0),1)</f>
        <v>3</v>
      </c>
      <c r="V1980" s="7" t="str">
        <f t="shared" si="266"/>
        <v/>
      </c>
      <c r="W1980" s="4"/>
      <c r="X1980" s="4"/>
      <c r="Y1980" s="4"/>
      <c r="Z1980" s="28"/>
      <c r="AA1980" s="77">
        <f>COUNTIF([3]经验升级表!$C:$C,"&lt;="&amp;SUMIFS($AB$4:AB1980,$C$4:C1980,C1980))</f>
        <v>0</v>
      </c>
      <c r="AB1980" s="77">
        <f>IFERROR(INDEX([1]怪物表!$U:$U,MATCH(G1980,[1]怪物表!$A:$A,0),1)*S1980/U1980,0)*AC1980</f>
        <v>0</v>
      </c>
      <c r="AC1980" s="77">
        <f t="shared" si="259"/>
        <v>30</v>
      </c>
      <c r="AD1980" s="77">
        <f>IFERROR(INDEX([1]怪物表!$J:$J,MATCH(G1980,[1]怪物表!$A:$A,0),1),0)*AE1980</f>
        <v>30</v>
      </c>
      <c r="AE1980" s="77">
        <f t="shared" si="260"/>
        <v>30</v>
      </c>
    </row>
    <row r="1981" spans="1:46" x14ac:dyDescent="0.45">
      <c r="A1981" s="4"/>
      <c r="B1981" s="7">
        <v>404035</v>
      </c>
      <c r="C1981" s="6" t="s">
        <v>150</v>
      </c>
      <c r="D1981" s="4" t="s">
        <v>131</v>
      </c>
      <c r="E1981" s="7">
        <v>30</v>
      </c>
      <c r="F1981" s="4" t="s">
        <v>64</v>
      </c>
      <c r="G1981" s="4">
        <f>SUMIFS([1]怪物表!$A:$A,[1]怪物表!$B:$B,C1981,[1]怪物表!$C:$C,D1981)</f>
        <v>140403</v>
      </c>
      <c r="H1981" s="8" t="str">
        <f>IF(G1981="","",INDEX([1]怪物表!$C:$C,MATCH(G1981,[1]怪物表!$A:$A,0)))</f>
        <v>小象</v>
      </c>
      <c r="I1981" s="4"/>
      <c r="J1981" s="4" t="str">
        <f>IF(I1981="","",INDEX([1]怪物阵型表!$B:$B,MATCH(I1981,[1]怪物阵型表!$A:$A,0)))</f>
        <v/>
      </c>
      <c r="K1981" s="4"/>
      <c r="L1981" s="4"/>
      <c r="M1981" s="4"/>
      <c r="N1981" s="4"/>
      <c r="O1981" s="4" t="str">
        <f>IF(N1981="","",INDEX([2]物品表!$B:$B,MATCH(N1981,[2]物品表!$A:$A,0)))</f>
        <v/>
      </c>
      <c r="P1981" s="4"/>
      <c r="Q1981" s="7" t="s">
        <v>31</v>
      </c>
      <c r="R1981" s="7" t="s">
        <v>29</v>
      </c>
      <c r="S1981" s="9">
        <f>INDEX('#怪物刷新配置索引'!$E:$E,MATCH(E1981&amp;"-"&amp;F1981,'#怪物刷新配置索引'!$D:$D,0),1)</f>
        <v>3</v>
      </c>
      <c r="T1981" s="4"/>
      <c r="U1981" s="9">
        <f>INDEX('#怪物刷新配置索引'!$F:$F,MATCH(E1981&amp;"-"&amp;F1981,'#怪物刷新配置索引'!$D:$D,0),1)</f>
        <v>3</v>
      </c>
      <c r="V1981" s="4" t="str">
        <f t="shared" si="266"/>
        <v/>
      </c>
      <c r="W1981" s="4"/>
      <c r="X1981" s="4"/>
      <c r="Y1981" s="4"/>
      <c r="Z1981" s="28"/>
      <c r="AA1981" s="77">
        <f>COUNTIF([3]经验升级表!$C:$C,"&lt;="&amp;SUMIFS($AB$4:AB1981,$C$4:C1981,C1981))</f>
        <v>0</v>
      </c>
      <c r="AB1981" s="77">
        <f>IFERROR(INDEX([1]怪物表!$U:$U,MATCH(G1981,[1]怪物表!$A:$A,0),1)*S1981/U1981,0)*AC1981</f>
        <v>0</v>
      </c>
      <c r="AC1981" s="77">
        <f t="shared" si="259"/>
        <v>30</v>
      </c>
      <c r="AD1981" s="77">
        <f>IFERROR(INDEX([1]怪物表!$J:$J,MATCH(G1981,[1]怪物表!$A:$A,0),1),0)*AE1981</f>
        <v>30</v>
      </c>
      <c r="AE1981" s="77">
        <f t="shared" si="260"/>
        <v>30</v>
      </c>
    </row>
    <row r="1982" spans="1:46" x14ac:dyDescent="0.45">
      <c r="A1982" s="4"/>
      <c r="B1982" s="7">
        <v>404036</v>
      </c>
      <c r="C1982" s="6" t="s">
        <v>150</v>
      </c>
      <c r="D1982" s="25" t="s">
        <v>174</v>
      </c>
      <c r="E1982" s="7">
        <v>20</v>
      </c>
      <c r="F1982" s="4" t="s">
        <v>64</v>
      </c>
      <c r="G1982" s="4">
        <f>SUMIFS([1]怪物表!$A:$A,[1]怪物表!$B:$B,C1982,[1]怪物表!$C:$C,D1982)</f>
        <v>140407</v>
      </c>
      <c r="H1982" s="8" t="str">
        <f>IF(G1982="","",INDEX([1]怪物表!$C:$C,MATCH(G1982,[1]怪物表!$A:$A,0)))</f>
        <v>酒桶</v>
      </c>
      <c r="I1982" s="4"/>
      <c r="J1982" s="4" t="str">
        <f>IF(I1982="","",INDEX([1]怪物阵型表!$B:$B,MATCH(I1982,[1]怪物阵型表!$A:$A,0)))</f>
        <v/>
      </c>
      <c r="K1982" s="4"/>
      <c r="L1982" s="4"/>
      <c r="M1982" s="4"/>
      <c r="N1982" s="4"/>
      <c r="O1982" s="4" t="str">
        <f>IF(N1982="","",INDEX([2]物品表!$B:$B,MATCH(N1982,[2]物品表!$A:$A,0)))</f>
        <v/>
      </c>
      <c r="P1982" s="4"/>
      <c r="Q1982" s="7" t="s">
        <v>31</v>
      </c>
      <c r="R1982" s="7" t="s">
        <v>29</v>
      </c>
      <c r="S1982" s="9">
        <f>INDEX('#怪物刷新配置索引'!$E:$E,MATCH(E1982&amp;"-"&amp;F1982,'#怪物刷新配置索引'!$D:$D,0),1)</f>
        <v>2</v>
      </c>
      <c r="T1982" s="4"/>
      <c r="U1982" s="9">
        <f>INDEX('#怪物刷新配置索引'!$F:$F,MATCH(E1982&amp;"-"&amp;F1982,'#怪物刷新配置索引'!$D:$D,0),1)</f>
        <v>3</v>
      </c>
      <c r="V1982" s="4" t="str">
        <f t="shared" si="266"/>
        <v/>
      </c>
      <c r="W1982" s="4"/>
      <c r="X1982" s="7"/>
      <c r="Y1982" s="7"/>
      <c r="Z1982" s="28"/>
      <c r="AA1982" s="77">
        <f>COUNTIF([3]经验升级表!$C:$C,"&lt;="&amp;SUMIFS($AB$4:AB1982,$C$4:C1982,C1982))</f>
        <v>0</v>
      </c>
      <c r="AB1982" s="77">
        <f>IFERROR(INDEX([1]怪物表!$U:$U,MATCH(G1982,[1]怪物表!$A:$A,0),1)*S1982/U1982,0)*AC1982</f>
        <v>0</v>
      </c>
      <c r="AC1982" s="77">
        <f t="shared" si="259"/>
        <v>30</v>
      </c>
      <c r="AD1982" s="77">
        <f>IFERROR(INDEX([1]怪物表!$J:$J,MATCH(G1982,[1]怪物表!$A:$A,0),1),0)*AE1982</f>
        <v>20</v>
      </c>
      <c r="AE1982" s="77">
        <f t="shared" si="260"/>
        <v>20</v>
      </c>
    </row>
    <row r="1983" spans="1:46" x14ac:dyDescent="0.45">
      <c r="A1983" s="4"/>
      <c r="B1983" s="7">
        <v>404037</v>
      </c>
      <c r="C1983" s="6" t="s">
        <v>150</v>
      </c>
      <c r="D1983" s="4"/>
      <c r="E1983" s="7"/>
      <c r="F1983" s="4">
        <v>240</v>
      </c>
      <c r="G1983" s="4" t="str">
        <f>IF(I1983="",SUMIFS([1]怪物表!$A:$A,[1]怪物表!$B:$B,C1983,[1]怪物表!$C:$C,D1983),"")</f>
        <v/>
      </c>
      <c r="H1983" s="8" t="str">
        <f>IF(G1983="","",INDEX([1]怪物表!$C:$C,MATCH(G1983,[1]怪物表!$A:$A,0)))</f>
        <v/>
      </c>
      <c r="I1983" s="4">
        <v>400402</v>
      </c>
      <c r="J1983" s="4" t="str">
        <f>IF(I1983="","",INDEX([1]怪物阵型表!$B:$B,MATCH(I1983,[1]怪物阵型表!$A:$A,0)))</f>
        <v>圆环防御怪物阵型</v>
      </c>
      <c r="K1983" s="4"/>
      <c r="L1983" s="4"/>
      <c r="M1983" s="4"/>
      <c r="N1983" s="4"/>
      <c r="O1983" s="4" t="str">
        <f>IF(N1983="","",INDEX([2]物品表!$B:$B,MATCH(N1983,[2]物品表!$A:$A,0)))</f>
        <v/>
      </c>
      <c r="P1983" s="4"/>
      <c r="Q1983" s="7" t="s">
        <v>109</v>
      </c>
      <c r="R1983" s="7" t="s">
        <v>29</v>
      </c>
      <c r="S1983" s="9">
        <v>1</v>
      </c>
      <c r="T1983" s="4"/>
      <c r="U1983" s="9">
        <v>0</v>
      </c>
      <c r="V1983" s="4" t="str">
        <f>IF(W1983=1,"TID_Survivor_Notice_Occur_2",IF(W1983=2,"TID_Survivor_Notice_Occur_1",""))</f>
        <v>TID_Survivor_Notice_Occur_2</v>
      </c>
      <c r="W1983" s="4">
        <v>1</v>
      </c>
      <c r="X1983" s="4"/>
      <c r="Y1983" s="4"/>
      <c r="Z1983" s="28"/>
      <c r="AA1983" s="77">
        <f>COUNTIF([3]经验升级表!$C:$C,"&lt;="&amp;SUMIFS($AB$4:AB1983,$C$4:C1983,C1983))</f>
        <v>0</v>
      </c>
      <c r="AB1983" s="77">
        <f>IFERROR(INDEX([1]怪物表!$U:$U,MATCH(G1983,[1]怪物表!$A:$A,0),1)*S1983/U1983,0)*AC1983</f>
        <v>0</v>
      </c>
      <c r="AC1983" s="77">
        <f t="shared" si="259"/>
        <v>1</v>
      </c>
      <c r="AD1983" s="77">
        <f>IFERROR(INDEX([1]怪物表!$J:$J,MATCH(G1983,[1]怪物表!$A:$A,0),1),0)*AE1983</f>
        <v>0</v>
      </c>
      <c r="AE1983" s="77">
        <f t="shared" si="260"/>
        <v>0</v>
      </c>
    </row>
    <row r="1984" spans="1:46" x14ac:dyDescent="0.45">
      <c r="A1984" s="4"/>
      <c r="B1984" s="7">
        <v>404038</v>
      </c>
      <c r="C1984" s="6" t="s">
        <v>150</v>
      </c>
      <c r="D1984" s="4" t="s">
        <v>133</v>
      </c>
      <c r="E1984" s="7">
        <v>60</v>
      </c>
      <c r="F1984" s="4" t="s">
        <v>55</v>
      </c>
      <c r="G1984" s="4">
        <f>SUMIFS([1]怪物表!$A:$A,[1]怪物表!$B:$B,C1984,[1]怪物表!$C:$C,D1984)</f>
        <v>140406</v>
      </c>
      <c r="H1984" s="8" t="str">
        <f>IF(G1984="","",INDEX([1]怪物表!$C:$C,MATCH(G1984,[1]怪物表!$A:$A,0)))</f>
        <v>密林窃贼</v>
      </c>
      <c r="I1984" s="4"/>
      <c r="J1984" s="4" t="str">
        <f>IF(I1984="","",INDEX([1]怪物阵型表!$B:$B,MATCH(I1984,[1]怪物阵型表!$A:$A,0)))</f>
        <v/>
      </c>
      <c r="K1984" s="4"/>
      <c r="L1984" s="4"/>
      <c r="M1984" s="4"/>
      <c r="N1984" s="4"/>
      <c r="O1984" s="4" t="str">
        <f>IF(N1984="","",INDEX([2]物品表!$B:$B,MATCH(N1984,[2]物品表!$A:$A,0)))</f>
        <v/>
      </c>
      <c r="P1984" s="4"/>
      <c r="Q1984" s="7" t="s">
        <v>31</v>
      </c>
      <c r="R1984" s="7" t="s">
        <v>29</v>
      </c>
      <c r="S1984" s="9">
        <f>INDEX('#怪物刷新配置索引'!$E:$E,MATCH(E1984&amp;"-"&amp;F1984,'#怪物刷新配置索引'!$D:$D,0),1)</f>
        <v>2</v>
      </c>
      <c r="T1984" s="4"/>
      <c r="U1984" s="9">
        <f>INDEX('#怪物刷新配置索引'!$F:$F,MATCH(E1984&amp;"-"&amp;F1984,'#怪物刷新配置索引'!$D:$D,0),1)</f>
        <v>1</v>
      </c>
      <c r="V1984" s="4" t="str">
        <f t="shared" si="266"/>
        <v/>
      </c>
      <c r="W1984" s="4"/>
      <c r="X1984" s="4"/>
      <c r="Y1984" s="7"/>
      <c r="Z1984" s="28"/>
      <c r="AA1984" s="77">
        <f>COUNTIF([3]经验升级表!$C:$C,"&lt;="&amp;SUMIFS($AB$4:AB1984,$C$4:C1984,C1984))</f>
        <v>0</v>
      </c>
      <c r="AB1984" s="77">
        <f>IFERROR(INDEX([1]怪物表!$U:$U,MATCH(G1984,[1]怪物表!$A:$A,0),1)*S1984/U1984,0)*AC1984</f>
        <v>0</v>
      </c>
      <c r="AC1984" s="77">
        <f t="shared" si="259"/>
        <v>30</v>
      </c>
      <c r="AD1984" s="77">
        <f>IFERROR(INDEX([1]怪物表!$J:$J,MATCH(G1984,[1]怪物表!$A:$A,0),1),0)*AE1984</f>
        <v>60</v>
      </c>
      <c r="AE1984" s="77">
        <f t="shared" si="260"/>
        <v>60</v>
      </c>
    </row>
    <row r="1985" spans="1:46" x14ac:dyDescent="0.45">
      <c r="A1985" s="4"/>
      <c r="B1985" s="7">
        <v>404039</v>
      </c>
      <c r="C1985" s="6" t="s">
        <v>150</v>
      </c>
      <c r="D1985" s="4" t="s">
        <v>133</v>
      </c>
      <c r="E1985" s="7">
        <v>150</v>
      </c>
      <c r="F1985" s="4" t="s">
        <v>55</v>
      </c>
      <c r="G1985" s="4">
        <f>SUMIFS([1]怪物表!$A:$A,[1]怪物表!$B:$B,C1985,[1]怪物表!$C:$C,D1985)</f>
        <v>140406</v>
      </c>
      <c r="H1985" s="8" t="str">
        <f>IF(G1985="","",INDEX([1]怪物表!$C:$C,MATCH(G1985,[1]怪物表!$A:$A,0)))</f>
        <v>密林窃贼</v>
      </c>
      <c r="I1985" s="4"/>
      <c r="J1985" s="4" t="str">
        <f>IF(I1985="","",INDEX([1]怪物阵型表!$B:$B,MATCH(I1985,[1]怪物阵型表!$A:$A,0)))</f>
        <v/>
      </c>
      <c r="K1985" s="4"/>
      <c r="L1985" s="4"/>
      <c r="M1985" s="4"/>
      <c r="N1985" s="4"/>
      <c r="O1985" s="4" t="str">
        <f>IF(N1985="","",INDEX([2]物品表!$B:$B,MATCH(N1985,[2]物品表!$A:$A,0)))</f>
        <v/>
      </c>
      <c r="P1985" s="4"/>
      <c r="Q1985" s="7" t="s">
        <v>31</v>
      </c>
      <c r="R1985" s="7" t="s">
        <v>29</v>
      </c>
      <c r="S1985" s="9">
        <f>INDEX('#怪物刷新配置索引'!$E:$E,MATCH(E1985&amp;"-"&amp;F1985,'#怪物刷新配置索引'!$D:$D,0),1)</f>
        <v>5</v>
      </c>
      <c r="T1985" s="4"/>
      <c r="U1985" s="9">
        <f>INDEX('#怪物刷新配置索引'!$F:$F,MATCH(E1985&amp;"-"&amp;F1985,'#怪物刷新配置索引'!$D:$D,0),1)</f>
        <v>1</v>
      </c>
      <c r="V1985" s="4" t="str">
        <f t="shared" si="266"/>
        <v/>
      </c>
      <c r="W1985" s="4"/>
      <c r="X1985" s="4"/>
      <c r="Y1985" s="7"/>
      <c r="Z1985" s="28"/>
      <c r="AA1985" s="77">
        <f>COUNTIF([3]经验升级表!$C:$C,"&lt;="&amp;SUMIFS($AB$4:AB1985,$C$4:C1985,C1985))</f>
        <v>0</v>
      </c>
      <c r="AB1985" s="77">
        <f>IFERROR(INDEX([1]怪物表!$U:$U,MATCH(G1985,[1]怪物表!$A:$A,0),1)*S1985/U1985,0)*AC1985</f>
        <v>0</v>
      </c>
      <c r="AC1985" s="77">
        <f t="shared" si="259"/>
        <v>30</v>
      </c>
      <c r="AD1985" s="77">
        <f>IFERROR(INDEX([1]怪物表!$J:$J,MATCH(G1985,[1]怪物表!$A:$A,0),1),0)*AE1985</f>
        <v>150</v>
      </c>
      <c r="AE1985" s="77">
        <f t="shared" si="260"/>
        <v>150</v>
      </c>
    </row>
    <row r="1986" spans="1:46" x14ac:dyDescent="0.45">
      <c r="A1986" s="4"/>
      <c r="B1986" s="7">
        <v>404040</v>
      </c>
      <c r="C1986" s="6" t="s">
        <v>150</v>
      </c>
      <c r="D1986" s="25" t="s">
        <v>175</v>
      </c>
      <c r="E1986" s="7">
        <v>20</v>
      </c>
      <c r="F1986" s="4" t="s">
        <v>55</v>
      </c>
      <c r="G1986" s="4">
        <f>SUMIFS([1]怪物表!$A:$A,[1]怪物表!$B:$B,C1986,[1]怪物表!$C:$C,D1986)</f>
        <v>140408</v>
      </c>
      <c r="H1986" s="8" t="str">
        <f>IF(G1986="","",INDEX([1]怪物表!$C:$C,MATCH(G1986,[1]怪物表!$A:$A,0)))</f>
        <v>酒桶2</v>
      </c>
      <c r="I1986" s="4"/>
      <c r="J1986" s="4" t="str">
        <f>IF(I1986="","",INDEX([1]怪物阵型表!$B:$B,MATCH(I1986,[1]怪物阵型表!$A:$A,0)))</f>
        <v/>
      </c>
      <c r="K1986" s="4"/>
      <c r="L1986" s="4"/>
      <c r="M1986" s="4"/>
      <c r="N1986" s="4"/>
      <c r="O1986" s="4" t="str">
        <f>IF(N1986="","",INDEX([2]物品表!$B:$B,MATCH(N1986,[2]物品表!$A:$A,0)))</f>
        <v/>
      </c>
      <c r="P1986" s="4"/>
      <c r="Q1986" s="7" t="s">
        <v>31</v>
      </c>
      <c r="R1986" s="7" t="s">
        <v>29</v>
      </c>
      <c r="S1986" s="9">
        <f>INDEX('#怪物刷新配置索引'!$E:$E,MATCH(E1986&amp;"-"&amp;F1986,'#怪物刷新配置索引'!$D:$D,0),1)</f>
        <v>2</v>
      </c>
      <c r="T1986" s="4"/>
      <c r="U1986" s="9">
        <f>INDEX('#怪物刷新配置索引'!$F:$F,MATCH(E1986&amp;"-"&amp;F1986,'#怪物刷新配置索引'!$D:$D,0),1)</f>
        <v>3</v>
      </c>
      <c r="V1986" s="4" t="str">
        <f t="shared" si="266"/>
        <v/>
      </c>
      <c r="W1986" s="4"/>
      <c r="X1986" s="7"/>
      <c r="Y1986" s="7"/>
      <c r="Z1986" s="28"/>
      <c r="AA1986" s="77">
        <f>COUNTIF([3]经验升级表!$C:$C,"&lt;="&amp;SUMIFS($AB$4:AB1986,$C$4:C1986,C1986))</f>
        <v>0</v>
      </c>
      <c r="AB1986" s="77">
        <f>IFERROR(INDEX([1]怪物表!$U:$U,MATCH(G1986,[1]怪物表!$A:$A,0),1)*S1986/U1986,0)*AC1986</f>
        <v>0</v>
      </c>
      <c r="AC1986" s="77">
        <f t="shared" si="259"/>
        <v>30</v>
      </c>
      <c r="AD1986" s="77">
        <f>IFERROR(INDEX([1]怪物表!$J:$J,MATCH(G1986,[1]怪物表!$A:$A,0),1),0)*AE1986</f>
        <v>20</v>
      </c>
      <c r="AE1986" s="77">
        <f t="shared" si="260"/>
        <v>20</v>
      </c>
    </row>
    <row r="1987" spans="1:46" s="46" customFormat="1" x14ac:dyDescent="0.45">
      <c r="A1987" s="20"/>
      <c r="B1987" s="21">
        <v>404041</v>
      </c>
      <c r="C1987" s="22" t="s">
        <v>150</v>
      </c>
      <c r="D1987" s="20" t="s">
        <v>152</v>
      </c>
      <c r="E1987" s="21"/>
      <c r="F1987" s="20">
        <v>270</v>
      </c>
      <c r="G1987" s="20">
        <f>IF(I1987="",SUMIFS([1]怪物表!$A:$A,[1]怪物表!$B:$B,C1987,[1]怪物表!$C:$C,D1987),"")</f>
        <v>140410</v>
      </c>
      <c r="H1987" s="23" t="str">
        <f>IF(G1987="","",INDEX([1]怪物表!$C:$C,MATCH(G1987,[1]怪物表!$A:$A,0)))</f>
        <v>大窃贼</v>
      </c>
      <c r="I1987" s="20" t="s">
        <v>54</v>
      </c>
      <c r="J1987" s="20" t="str">
        <f>IF(I1987="","",INDEX([1]怪物阵型表!$B:$B,MATCH(I1987,[1]怪物阵型表!$A:$A,0)))</f>
        <v/>
      </c>
      <c r="K1987" s="20"/>
      <c r="L1987" s="20"/>
      <c r="M1987" s="20"/>
      <c r="N1987" s="20"/>
      <c r="O1987" s="20" t="str">
        <f>IF(N1987="","",INDEX([2]物品表!$B:$B,MATCH(N1987,[2]物品表!$A:$A,0)))</f>
        <v/>
      </c>
      <c r="P1987" s="20"/>
      <c r="Q1987" s="21" t="s">
        <v>120</v>
      </c>
      <c r="R1987" s="21" t="s">
        <v>29</v>
      </c>
      <c r="S1987" s="24">
        <v>1</v>
      </c>
      <c r="T1987" s="20"/>
      <c r="U1987" s="24">
        <v>0</v>
      </c>
      <c r="V1987" s="20" t="str">
        <f>IF(W1987=1,"TID_Survivor_Notice_Occur_2",IF(W1987=2,"TID_Survivor_Notice_Occur_1",""))</f>
        <v/>
      </c>
      <c r="W1987" s="20"/>
      <c r="X1987" s="20"/>
      <c r="Y1987" s="20"/>
      <c r="Z1987" s="79"/>
      <c r="AA1987" s="77">
        <f>COUNTIF([3]经验升级表!$C:$C,"&lt;="&amp;SUMIFS($AB$4:AB1987,$C$4:C1987,C1987))</f>
        <v>0</v>
      </c>
      <c r="AB1987" s="77">
        <f>IFERROR(INDEX([1]怪物表!$U:$U,MATCH(G1987,[1]怪物表!$A:$A,0),1)*S1987/U1987,0)*AC1987</f>
        <v>0</v>
      </c>
      <c r="AC1987" s="77">
        <f t="shared" si="259"/>
        <v>1</v>
      </c>
      <c r="AD1987" s="77">
        <f>IFERROR(INDEX([1]怪物表!$J:$J,MATCH(G1987,[1]怪物表!$A:$A,0),1),0)*AE1987</f>
        <v>0</v>
      </c>
      <c r="AE1987" s="77">
        <f t="shared" si="260"/>
        <v>0</v>
      </c>
      <c r="AF1987" s="45"/>
      <c r="AG1987" s="45"/>
      <c r="AH1987" s="45"/>
      <c r="AI1987" s="45"/>
      <c r="AJ1987" s="45"/>
      <c r="AK1987" s="45"/>
      <c r="AL1987" s="45"/>
      <c r="AM1987" s="45"/>
      <c r="AN1987" s="45"/>
      <c r="AO1987" s="45"/>
      <c r="AP1987" s="45"/>
      <c r="AQ1987" s="45"/>
      <c r="AR1987" s="45"/>
      <c r="AS1987" s="45"/>
      <c r="AT1987" s="45"/>
    </row>
    <row r="1988" spans="1:46" x14ac:dyDescent="0.45">
      <c r="A1988" s="4"/>
      <c r="B1988" s="7">
        <v>404042</v>
      </c>
      <c r="C1988" s="6" t="s">
        <v>150</v>
      </c>
      <c r="D1988" s="4" t="s">
        <v>133</v>
      </c>
      <c r="E1988" s="7">
        <v>50</v>
      </c>
      <c r="F1988" s="4" t="s">
        <v>49</v>
      </c>
      <c r="G1988" s="4">
        <f>SUMIFS([1]怪物表!$A:$A,[1]怪物表!$B:$B,C1988,[1]怪物表!$C:$C,D1988)</f>
        <v>140406</v>
      </c>
      <c r="H1988" s="8" t="str">
        <f>IF(G1988="","",INDEX([1]怪物表!$C:$C,MATCH(G1988,[1]怪物表!$A:$A,0)))</f>
        <v>密林窃贼</v>
      </c>
      <c r="I1988" s="4"/>
      <c r="J1988" s="4" t="str">
        <f>IF(I1988="","",INDEX([1]怪物阵型表!$B:$B,MATCH(I1988,[1]怪物阵型表!$A:$A,0)))</f>
        <v/>
      </c>
      <c r="K1988" s="4"/>
      <c r="L1988" s="4"/>
      <c r="M1988" s="4"/>
      <c r="N1988" s="4"/>
      <c r="O1988" s="4" t="str">
        <f>IF(N1988="","",INDEX([2]物品表!$B:$B,MATCH(N1988,[2]物品表!$A:$A,0)))</f>
        <v/>
      </c>
      <c r="P1988" s="4"/>
      <c r="Q1988" s="7" t="s">
        <v>31</v>
      </c>
      <c r="R1988" s="7" t="s">
        <v>29</v>
      </c>
      <c r="S1988" s="9">
        <f>INDEX('#怪物刷新配置索引'!$E:$E,MATCH(E1988&amp;"-"&amp;F1988,'#怪物刷新配置索引'!$D:$D,0),1)</f>
        <v>5</v>
      </c>
      <c r="T1988" s="4"/>
      <c r="U1988" s="9">
        <f>INDEX('#怪物刷新配置索引'!$F:$F,MATCH(E1988&amp;"-"&amp;F1988,'#怪物刷新配置索引'!$D:$D,0),1)</f>
        <v>3</v>
      </c>
      <c r="V1988" s="4" t="str">
        <f t="shared" ref="V1988:V2038" si="267">IF(W1988=1,"TID_Survivor_Notice_Occur_2",IF(W1988=2,"TID_Survivor_Notice_Occur_1",""))</f>
        <v/>
      </c>
      <c r="W1988" s="4"/>
      <c r="X1988" s="4"/>
      <c r="Y1988" s="7"/>
      <c r="Z1988" s="28"/>
      <c r="AA1988" s="77">
        <f>COUNTIF([3]经验升级表!$C:$C,"&lt;="&amp;SUMIFS($AB$4:AB1988,$C$4:C1988,C1988))</f>
        <v>0</v>
      </c>
      <c r="AB1988" s="77">
        <f>IFERROR(INDEX([1]怪物表!$U:$U,MATCH(G1988,[1]怪物表!$A:$A,0),1)*S1988/U1988,0)*AC1988</f>
        <v>0</v>
      </c>
      <c r="AC1988" s="77">
        <f t="shared" si="259"/>
        <v>30</v>
      </c>
      <c r="AD1988" s="77">
        <f>IFERROR(INDEX([1]怪物表!$J:$J,MATCH(G1988,[1]怪物表!$A:$A,0),1),0)*AE1988</f>
        <v>50</v>
      </c>
      <c r="AE1988" s="77">
        <f t="shared" si="260"/>
        <v>50</v>
      </c>
    </row>
    <row r="1989" spans="1:46" x14ac:dyDescent="0.45">
      <c r="A1989" s="4"/>
      <c r="B1989" s="7">
        <v>404043</v>
      </c>
      <c r="C1989" s="6" t="s">
        <v>150</v>
      </c>
      <c r="D1989" s="4" t="s">
        <v>133</v>
      </c>
      <c r="E1989" s="7">
        <v>120</v>
      </c>
      <c r="F1989" s="4" t="s">
        <v>49</v>
      </c>
      <c r="G1989" s="4">
        <f>SUMIFS([1]怪物表!$A:$A,[1]怪物表!$B:$B,C1989,[1]怪物表!$C:$C,D1989)</f>
        <v>140406</v>
      </c>
      <c r="H1989" s="8" t="str">
        <f>IF(G1989="","",INDEX([1]怪物表!$C:$C,MATCH(G1989,[1]怪物表!$A:$A,0)))</f>
        <v>密林窃贼</v>
      </c>
      <c r="I1989" s="4"/>
      <c r="J1989" s="4" t="str">
        <f>IF(I1989="","",INDEX([1]怪物阵型表!$B:$B,MATCH(I1989,[1]怪物阵型表!$A:$A,0)))</f>
        <v/>
      </c>
      <c r="K1989" s="4"/>
      <c r="L1989" s="4"/>
      <c r="M1989" s="4"/>
      <c r="N1989" s="4"/>
      <c r="O1989" s="4" t="str">
        <f>IF(N1989="","",INDEX([2]物品表!$B:$B,MATCH(N1989,[2]物品表!$A:$A,0)))</f>
        <v/>
      </c>
      <c r="P1989" s="4"/>
      <c r="Q1989" s="7" t="s">
        <v>31</v>
      </c>
      <c r="R1989" s="7" t="s">
        <v>29</v>
      </c>
      <c r="S1989" s="9">
        <f>INDEX('#怪物刷新配置索引'!$E:$E,MATCH(E1989&amp;"-"&amp;F1989,'#怪物刷新配置索引'!$D:$D,0),1)</f>
        <v>4</v>
      </c>
      <c r="T1989" s="4"/>
      <c r="U1989" s="9">
        <f>INDEX('#怪物刷新配置索引'!$F:$F,MATCH(E1989&amp;"-"&amp;F1989,'#怪物刷新配置索引'!$D:$D,0),1)</f>
        <v>1</v>
      </c>
      <c r="V1989" s="4" t="str">
        <f t="shared" si="267"/>
        <v/>
      </c>
      <c r="W1989" s="4"/>
      <c r="X1989" s="4"/>
      <c r="Y1989" s="4"/>
      <c r="Z1989" s="28"/>
      <c r="AA1989" s="77">
        <f>COUNTIF([3]经验升级表!$C:$C,"&lt;="&amp;SUMIFS($AB$4:AB1989,$C$4:C1989,C1989))</f>
        <v>0</v>
      </c>
      <c r="AB1989" s="77">
        <f>IFERROR(INDEX([1]怪物表!$U:$U,MATCH(G1989,[1]怪物表!$A:$A,0),1)*S1989/U1989,0)*AC1989</f>
        <v>0</v>
      </c>
      <c r="AC1989" s="77">
        <f t="shared" si="259"/>
        <v>30</v>
      </c>
      <c r="AD1989" s="77">
        <f>IFERROR(INDEX([1]怪物表!$J:$J,MATCH(G1989,[1]怪物表!$A:$A,0),1),0)*AE1989</f>
        <v>120</v>
      </c>
      <c r="AE1989" s="77">
        <f t="shared" si="260"/>
        <v>120</v>
      </c>
    </row>
    <row r="1990" spans="1:46" x14ac:dyDescent="0.45">
      <c r="A1990" s="4"/>
      <c r="B1990" s="7">
        <v>404044</v>
      </c>
      <c r="C1990" s="6" t="s">
        <v>150</v>
      </c>
      <c r="D1990" s="4" t="s">
        <v>133</v>
      </c>
      <c r="E1990" s="7">
        <v>120</v>
      </c>
      <c r="F1990" s="4" t="s">
        <v>49</v>
      </c>
      <c r="G1990" s="4">
        <f>SUMIFS([1]怪物表!$A:$A,[1]怪物表!$B:$B,C1990,[1]怪物表!$C:$C,D1990)</f>
        <v>140406</v>
      </c>
      <c r="H1990" s="8" t="str">
        <f>IF(G1990="","",INDEX([1]怪物表!$C:$C,MATCH(G1990,[1]怪物表!$A:$A,0)))</f>
        <v>密林窃贼</v>
      </c>
      <c r="I1990" s="4"/>
      <c r="J1990" s="4" t="str">
        <f>IF(I1990="","",INDEX([1]怪物阵型表!$B:$B,MATCH(I1990,[1]怪物阵型表!$A:$A,0)))</f>
        <v/>
      </c>
      <c r="K1990" s="4"/>
      <c r="L1990" s="4"/>
      <c r="M1990" s="4"/>
      <c r="N1990" s="4"/>
      <c r="O1990" s="4" t="str">
        <f>IF(N1990="","",INDEX([2]物品表!$B:$B,MATCH(N1990,[2]物品表!$A:$A,0)))</f>
        <v/>
      </c>
      <c r="P1990" s="4"/>
      <c r="Q1990" s="7" t="s">
        <v>31</v>
      </c>
      <c r="R1990" s="7" t="s">
        <v>29</v>
      </c>
      <c r="S1990" s="9">
        <f>INDEX('#怪物刷新配置索引'!$E:$E,MATCH(E1990&amp;"-"&amp;F1990,'#怪物刷新配置索引'!$D:$D,0),1)</f>
        <v>4</v>
      </c>
      <c r="T1990" s="4"/>
      <c r="U1990" s="9">
        <f>INDEX('#怪物刷新配置索引'!$F:$F,MATCH(E1990&amp;"-"&amp;F1990,'#怪物刷新配置索引'!$D:$D,0),1)</f>
        <v>1</v>
      </c>
      <c r="V1990" s="4" t="str">
        <f t="shared" si="267"/>
        <v/>
      </c>
      <c r="W1990" s="4"/>
      <c r="X1990" s="4"/>
      <c r="Y1990" s="4"/>
      <c r="Z1990" s="28"/>
      <c r="AA1990" s="77">
        <f>COUNTIF([3]经验升级表!$C:$C,"&lt;="&amp;SUMIFS($AB$4:AB1990,$C$4:C1990,C1990))</f>
        <v>0</v>
      </c>
      <c r="AB1990" s="77">
        <f>IFERROR(INDEX([1]怪物表!$U:$U,MATCH(G1990,[1]怪物表!$A:$A,0),1)*S1990/U1990,0)*AC1990</f>
        <v>0</v>
      </c>
      <c r="AC1990" s="77">
        <f t="shared" si="259"/>
        <v>30</v>
      </c>
      <c r="AD1990" s="77">
        <f>IFERROR(INDEX([1]怪物表!$J:$J,MATCH(G1990,[1]怪物表!$A:$A,0),1),0)*AE1990</f>
        <v>120</v>
      </c>
      <c r="AE1990" s="77">
        <f t="shared" si="260"/>
        <v>120</v>
      </c>
    </row>
    <row r="1991" spans="1:46" s="47" customFormat="1" x14ac:dyDescent="0.45">
      <c r="A1991" s="81"/>
      <c r="B1991" s="82">
        <v>404045</v>
      </c>
      <c r="C1991" s="83" t="s">
        <v>150</v>
      </c>
      <c r="D1991" s="81" t="s">
        <v>313</v>
      </c>
      <c r="E1991" s="82"/>
      <c r="F1991" s="81">
        <v>300</v>
      </c>
      <c r="G1991" s="81">
        <f>IF(I1991="",SUMIFS([1]怪物表!$A:$A,[1]怪物表!$B:$B,C1991,[1]怪物表!$C:$C,D1991),"")</f>
        <v>140412</v>
      </c>
      <c r="H1991" s="84" t="str">
        <f>IF(G1991="","",INDEX([1]怪物表!$C:$C,MATCH(G1991,[1]怪物表!$A:$A,0)))</f>
        <v>疯狂酒桶</v>
      </c>
      <c r="I1991" s="81" t="s">
        <v>54</v>
      </c>
      <c r="J1991" s="81" t="str">
        <f>IF(I1991="","",INDEX([1]怪物阵型表!$B:$B,MATCH(I1991,[1]怪物阵型表!$A:$A,0)))</f>
        <v/>
      </c>
      <c r="K1991" s="81"/>
      <c r="L1991" s="81"/>
      <c r="M1991" s="81"/>
      <c r="N1991" s="81"/>
      <c r="O1991" s="81" t="str">
        <f>IF(N1991="","",INDEX([2]物品表!$B:$B,MATCH(N1991,[2]物品表!$A:$A,0)))</f>
        <v/>
      </c>
      <c r="P1991" s="81"/>
      <c r="Q1991" s="82" t="s">
        <v>120</v>
      </c>
      <c r="R1991" s="82" t="s">
        <v>29</v>
      </c>
      <c r="S1991" s="85">
        <v>1</v>
      </c>
      <c r="T1991" s="81"/>
      <c r="U1991" s="85">
        <v>0</v>
      </c>
      <c r="V1991" s="81" t="str">
        <f>IF(W1991=1,"TID_Survivor_Notice_Occur_2",IF(W1991=2,"TID_Survivor_Notice_Occur_1",""))</f>
        <v>TID_Survivor_Notice_Occur_1</v>
      </c>
      <c r="W1991" s="81">
        <v>2</v>
      </c>
      <c r="X1991" s="81"/>
      <c r="Y1991" s="81"/>
      <c r="Z1991" s="86"/>
      <c r="AA1991" s="77">
        <f>COUNTIF([3]经验升级表!$C:$C,"&lt;="&amp;SUMIFS($AB$4:AB1991,$C$4:C1991,C1991))</f>
        <v>0</v>
      </c>
      <c r="AB1991" s="77">
        <f>IFERROR(INDEX([1]怪物表!$U:$U,MATCH(G1991,[1]怪物表!$A:$A,0),1)*S1991/U1991,0)*AC1991</f>
        <v>0</v>
      </c>
      <c r="AC1991" s="77">
        <f t="shared" si="259"/>
        <v>1</v>
      </c>
      <c r="AD1991" s="77">
        <f>IFERROR(INDEX([1]怪物表!$J:$J,MATCH(G1991,[1]怪物表!$A:$A,0),1),0)*AE1991</f>
        <v>0</v>
      </c>
      <c r="AE1991" s="77">
        <f t="shared" si="260"/>
        <v>0</v>
      </c>
      <c r="AF1991" s="45"/>
      <c r="AG1991" s="45"/>
      <c r="AH1991" s="45"/>
      <c r="AI1991" s="45"/>
      <c r="AJ1991" s="45"/>
      <c r="AK1991" s="45"/>
      <c r="AL1991" s="45"/>
      <c r="AM1991" s="45"/>
      <c r="AN1991" s="45"/>
      <c r="AO1991" s="45"/>
      <c r="AP1991" s="45"/>
      <c r="AQ1991" s="45"/>
      <c r="AR1991" s="45"/>
      <c r="AS1991" s="45"/>
      <c r="AT1991" s="45"/>
    </row>
    <row r="1992" spans="1:46" x14ac:dyDescent="0.45">
      <c r="A1992" s="4"/>
      <c r="B1992" s="7">
        <v>404046</v>
      </c>
      <c r="C1992" s="6" t="s">
        <v>150</v>
      </c>
      <c r="D1992" s="4"/>
      <c r="E1992" s="7"/>
      <c r="F1992" s="4">
        <v>300</v>
      </c>
      <c r="G1992" s="4" t="str">
        <f>IF(I1992="",SUMIFS([1]怪物表!$A:$A,[1]怪物表!$B:$B,C1992,[1]怪物表!$C:$C,D1992),"")</f>
        <v/>
      </c>
      <c r="H1992" s="8" t="str">
        <f>IF(G1992="","",INDEX([1]怪物表!$C:$C,MATCH(G1992,[1]怪物表!$A:$A,0)))</f>
        <v/>
      </c>
      <c r="I1992" s="4">
        <v>400403</v>
      </c>
      <c r="J1992" s="4" t="str">
        <f>IF(I1992="","",INDEX([1]怪物阵型表!$B:$B,MATCH(I1992,[1]怪物阵型表!$A:$A,0)))</f>
        <v>圆环防御怪物阵型</v>
      </c>
      <c r="K1992" s="4"/>
      <c r="L1992" s="4"/>
      <c r="M1992" s="4"/>
      <c r="N1992" s="4"/>
      <c r="O1992" s="4" t="str">
        <f>IF(N1992="","",INDEX([2]物品表!$B:$B,MATCH(N1992,[2]物品表!$A:$A,0)))</f>
        <v/>
      </c>
      <c r="P1992" s="4"/>
      <c r="Q1992" s="7" t="s">
        <v>109</v>
      </c>
      <c r="R1992" s="7" t="s">
        <v>29</v>
      </c>
      <c r="S1992" s="9">
        <v>1</v>
      </c>
      <c r="T1992" s="4"/>
      <c r="U1992" s="9">
        <v>0</v>
      </c>
      <c r="V1992" s="4"/>
      <c r="W1992" s="4"/>
      <c r="X1992" s="4"/>
      <c r="Y1992" s="4"/>
      <c r="Z1992" s="28"/>
      <c r="AA1992" s="77">
        <f>COUNTIF([3]经验升级表!$C:$C,"&lt;="&amp;SUMIFS($AB$4:AB1992,$C$4:C1992,C1992))</f>
        <v>0</v>
      </c>
      <c r="AB1992" s="77">
        <f>IFERROR(INDEX([1]怪物表!$U:$U,MATCH(G1992,[1]怪物表!$A:$A,0),1)*S1992/U1992,0)*AC1992</f>
        <v>0</v>
      </c>
      <c r="AC1992" s="77">
        <f t="shared" si="259"/>
        <v>1</v>
      </c>
      <c r="AD1992" s="77">
        <f>IFERROR(INDEX([1]怪物表!$J:$J,MATCH(G1992,[1]怪物表!$A:$A,0),1),0)*AE1992</f>
        <v>0</v>
      </c>
      <c r="AE1992" s="77">
        <f t="shared" si="260"/>
        <v>0</v>
      </c>
    </row>
    <row r="1993" spans="1:46" x14ac:dyDescent="0.45">
      <c r="A1993" s="4"/>
      <c r="B1993" s="7">
        <v>404901</v>
      </c>
      <c r="C1993" s="6" t="s">
        <v>150</v>
      </c>
      <c r="D1993" s="4" t="s">
        <v>142</v>
      </c>
      <c r="E1993" s="7"/>
      <c r="F1993" s="4">
        <v>0</v>
      </c>
      <c r="G1993" s="4"/>
      <c r="H1993" s="8" t="str">
        <f>IF(G1993="","",INDEX([1]怪物表!$C:$C,MATCH(G1993,[1]怪物表!$A:$A,0)))</f>
        <v/>
      </c>
      <c r="I1993" s="4"/>
      <c r="J1993" s="4" t="str">
        <f>IF(I1993="","",INDEX([1]怪物阵型表!$B:$B,MATCH(I1993,[1]怪物阵型表!$A:$A,0)))</f>
        <v/>
      </c>
      <c r="K1993" s="4"/>
      <c r="L1993" s="4"/>
      <c r="M1993" s="4"/>
      <c r="N1993" s="4">
        <v>4</v>
      </c>
      <c r="O1993" s="4" t="str">
        <f>IF(N1993="","",INDEX([2]物品表!$B:$B,MATCH(N1993,[2]物品表!$A:$A,0)))</f>
        <v>Survivor_Item_3</v>
      </c>
      <c r="P1993" s="4"/>
      <c r="Q1993" s="7" t="s">
        <v>302</v>
      </c>
      <c r="R1993" s="7" t="s">
        <v>29</v>
      </c>
      <c r="S1993" s="9">
        <v>8</v>
      </c>
      <c r="T1993" s="4"/>
      <c r="U1993" s="9">
        <v>0</v>
      </c>
      <c r="V1993" s="4" t="str">
        <f t="shared" si="267"/>
        <v/>
      </c>
      <c r="W1993" s="4"/>
      <c r="X1993" s="4"/>
      <c r="Y1993" s="4"/>
      <c r="Z1993" s="28"/>
      <c r="AA1993" s="77">
        <f>COUNTIF([3]经验升级表!$C:$C,"&lt;="&amp;SUMIFS($AB$4:AB1993,$C$4:C1993,C1993))</f>
        <v>0</v>
      </c>
      <c r="AB1993" s="77">
        <f>IFERROR(INDEX([1]怪物表!$U:$U,MATCH(G1993,[1]怪物表!$A:$A,0),1)*S1993/U1993,0)*AC1993</f>
        <v>0</v>
      </c>
      <c r="AC1993" s="77">
        <f t="shared" si="259"/>
        <v>1</v>
      </c>
      <c r="AD1993" s="77">
        <f>IFERROR(INDEX([1]怪物表!$J:$J,MATCH(G1993,[1]怪物表!$A:$A,0),1),0)*AE1993</f>
        <v>0</v>
      </c>
      <c r="AE1993" s="77">
        <f t="shared" si="260"/>
        <v>0</v>
      </c>
    </row>
    <row r="1994" spans="1:46" x14ac:dyDescent="0.45">
      <c r="A1994" s="4"/>
      <c r="B1994" s="7">
        <v>404902</v>
      </c>
      <c r="C1994" s="6" t="s">
        <v>150</v>
      </c>
      <c r="D1994" s="4" t="s">
        <v>47</v>
      </c>
      <c r="E1994" s="7"/>
      <c r="F1994" s="4" t="s">
        <v>117</v>
      </c>
      <c r="G1994" s="4"/>
      <c r="H1994" s="8" t="str">
        <f>IF(G1994="","",INDEX([1]怪物表!$C:$C,MATCH(G1994,[1]怪物表!$A:$A,0)))</f>
        <v/>
      </c>
      <c r="I1994" s="4"/>
      <c r="J1994" s="4" t="str">
        <f>IF(I1994="","",INDEX([1]怪物阵型表!$B:$B,MATCH(I1994,[1]怪物阵型表!$A:$A,0)))</f>
        <v/>
      </c>
      <c r="K1994" s="4"/>
      <c r="L1994" s="4"/>
      <c r="M1994" s="4"/>
      <c r="N1994" s="4">
        <v>17</v>
      </c>
      <c r="O1994" s="4" t="str">
        <f>IF(N1994="","",INDEX([2]物品表!$B:$B,MATCH(N1994,[2]物品表!$A:$A,0)))</f>
        <v>Survivor_Item_8</v>
      </c>
      <c r="P1994" s="4"/>
      <c r="Q1994" s="7" t="s">
        <v>107</v>
      </c>
      <c r="R1994" s="7" t="s">
        <v>29</v>
      </c>
      <c r="S1994" s="9">
        <v>1</v>
      </c>
      <c r="T1994" s="4"/>
      <c r="U1994" s="9">
        <v>16</v>
      </c>
      <c r="V1994" s="4" t="str">
        <f t="shared" si="267"/>
        <v/>
      </c>
      <c r="W1994" s="4"/>
      <c r="X1994" s="4"/>
      <c r="Y1994" s="4"/>
      <c r="Z1994" s="28"/>
      <c r="AA1994" s="77">
        <f>COUNTIF([3]经验升级表!$C:$C,"&lt;="&amp;SUMIFS($AB$4:AB1994,$C$4:C1994,C1994))</f>
        <v>0</v>
      </c>
      <c r="AB1994" s="77">
        <f>IFERROR(INDEX([1]怪物表!$U:$U,MATCH(G1994,[1]怪物表!$A:$A,0),1)*S1994/U1994,0)*AC1994</f>
        <v>0</v>
      </c>
      <c r="AC1994" s="77">
        <f t="shared" si="259"/>
        <v>270</v>
      </c>
      <c r="AD1994" s="77">
        <f>IFERROR(INDEX([1]怪物表!$J:$J,MATCH(G1994,[1]怪物表!$A:$A,0),1),0)*AE1994</f>
        <v>0</v>
      </c>
      <c r="AE1994" s="77">
        <f t="shared" si="260"/>
        <v>17</v>
      </c>
    </row>
    <row r="1995" spans="1:46" x14ac:dyDescent="0.45">
      <c r="A1995" s="4"/>
      <c r="B1995" s="7">
        <v>404903</v>
      </c>
      <c r="C1995" s="6" t="s">
        <v>150</v>
      </c>
      <c r="D1995" s="4" t="s">
        <v>51</v>
      </c>
      <c r="E1995" s="7"/>
      <c r="F1995" s="4" t="s">
        <v>118</v>
      </c>
      <c r="G1995" s="4"/>
      <c r="H1995" s="8" t="str">
        <f>IF(G1995="","",INDEX([1]怪物表!$C:$C,MATCH(G1995,[1]怪物表!$A:$A,0)))</f>
        <v/>
      </c>
      <c r="I1995" s="4"/>
      <c r="J1995" s="4" t="str">
        <f>IF(I1995="","",INDEX([1]怪物阵型表!$B:$B,MATCH(I1995,[1]怪物阵型表!$A:$A,0)))</f>
        <v/>
      </c>
      <c r="K1995" s="4"/>
      <c r="L1995" s="4"/>
      <c r="M1995" s="4"/>
      <c r="N1995" s="4">
        <v>3003</v>
      </c>
      <c r="O1995" s="4" t="str">
        <f>IF(N1995="","",INDEX([2]物品表!$B:$B,MATCH(N1995,[2]物品表!$A:$A,0)))</f>
        <v>Survivor_Item_8</v>
      </c>
      <c r="P1995" s="4"/>
      <c r="Q1995" s="7" t="s">
        <v>107</v>
      </c>
      <c r="R1995" s="7" t="s">
        <v>29</v>
      </c>
      <c r="S1995" s="9">
        <v>1</v>
      </c>
      <c r="T1995" s="4"/>
      <c r="U1995" s="9">
        <v>16</v>
      </c>
      <c r="V1995" s="4" t="str">
        <f t="shared" si="267"/>
        <v/>
      </c>
      <c r="W1995" s="4"/>
      <c r="X1995" s="4"/>
      <c r="Y1995" s="4"/>
      <c r="Z1995" s="28"/>
      <c r="AA1995" s="77">
        <f>COUNTIF([3]经验升级表!$C:$C,"&lt;="&amp;SUMIFS($AB$4:AB1995,$C$4:C1995,C1995))</f>
        <v>0</v>
      </c>
      <c r="AB1995" s="77">
        <f>IFERROR(INDEX([1]怪物表!$U:$U,MATCH(G1995,[1]怪物表!$A:$A,0),1)*S1995/U1995,0)*AC1995</f>
        <v>0</v>
      </c>
      <c r="AC1995" s="77">
        <f t="shared" ref="AC1995:AC2057" si="268">IFERROR(INDEX(_xlfn.TEXTSPLIT(F1995,"-"),1,2)-INDEX(_xlfn.TEXTSPLIT(F1995,"-"),1,1),1)</f>
        <v>280</v>
      </c>
      <c r="AD1995" s="77">
        <f>IFERROR(INDEX([1]怪物表!$J:$J,MATCH(G1995,[1]怪物表!$A:$A,0),1),0)*AE1995</f>
        <v>0</v>
      </c>
      <c r="AE1995" s="77">
        <f t="shared" ref="AE1995:AE2057" si="269">IFERROR(ROUNDUP(AC1995*S1995/U1995,),0)</f>
        <v>18</v>
      </c>
    </row>
    <row r="1996" spans="1:46" s="44" customFormat="1" x14ac:dyDescent="0.45">
      <c r="A1996" s="15">
        <v>4991</v>
      </c>
      <c r="B1996" s="16">
        <v>4991001</v>
      </c>
      <c r="C1996" s="17" t="s">
        <v>217</v>
      </c>
      <c r="D1996" s="15" t="s">
        <v>124</v>
      </c>
      <c r="E1996" s="15">
        <v>5</v>
      </c>
      <c r="F1996" s="15">
        <v>0</v>
      </c>
      <c r="G1996" s="15">
        <f>IF(I1996="",SUMIFS([1]怪物表!$A:$A,[1]怪物表!$B:$B,C1996,[1]怪物表!$C:$C,D1996),"")</f>
        <v>1499102</v>
      </c>
      <c r="H1996" s="18" t="str">
        <f>IF(G1996="","",INDEX([1]怪物表!$C:$C,MATCH(G1996,[1]怪物表!$A:$A,0)))</f>
        <v>鹰</v>
      </c>
      <c r="I1996" s="15"/>
      <c r="J1996" s="15" t="str">
        <f>IF(I1996="","",INDEX([1]怪物阵型表!$B:$B,MATCH(I1996,[1]怪物阵型表!$A:$A,0)))</f>
        <v/>
      </c>
      <c r="K1996" s="15"/>
      <c r="L1996" s="15"/>
      <c r="M1996" s="15"/>
      <c r="N1996" s="16"/>
      <c r="O1996" s="16" t="str">
        <f>IF(N1996="","",INDEX([2]物品表!$B:$B,MATCH(N1996,[2]物品表!$A:$A,0)))</f>
        <v/>
      </c>
      <c r="P1996" s="16"/>
      <c r="Q1996" s="16" t="s">
        <v>107</v>
      </c>
      <c r="R1996" s="16" t="s">
        <v>29</v>
      </c>
      <c r="S1996" s="19">
        <v>5</v>
      </c>
      <c r="T1996" s="15"/>
      <c r="U1996" s="19">
        <v>0</v>
      </c>
      <c r="V1996" s="15" t="str">
        <f t="shared" si="267"/>
        <v/>
      </c>
      <c r="W1996" s="15"/>
      <c r="X1996" s="15"/>
      <c r="Y1996" s="15"/>
      <c r="Z1996" s="76"/>
      <c r="AA1996" s="77">
        <f>COUNTIF([3]经验升级表!$C:$C,"&lt;="&amp;SUMIFS($AB$4:AB1996,$C$4:C1996,C1996))</f>
        <v>0</v>
      </c>
      <c r="AB1996" s="77">
        <f>IFERROR(INDEX([1]怪物表!$U:$U,MATCH(G1996,[1]怪物表!$A:$A,0),1)*S1996/U1996,0)*AC1996</f>
        <v>0</v>
      </c>
      <c r="AC1996" s="77">
        <f t="shared" si="268"/>
        <v>1</v>
      </c>
      <c r="AD1996" s="77">
        <f>IFERROR(INDEX([1]怪物表!$J:$J,MATCH(G1996,[1]怪物表!$A:$A,0),1),0)*AE1996</f>
        <v>0</v>
      </c>
      <c r="AE1996" s="77">
        <f t="shared" si="269"/>
        <v>0</v>
      </c>
      <c r="AF1996" s="45"/>
      <c r="AG1996" s="45"/>
      <c r="AH1996" s="45"/>
      <c r="AI1996" s="45"/>
      <c r="AJ1996" s="45"/>
      <c r="AK1996" s="45"/>
      <c r="AL1996" s="45"/>
      <c r="AM1996" s="45"/>
      <c r="AN1996" s="45"/>
      <c r="AO1996" s="45"/>
      <c r="AP1996" s="45"/>
      <c r="AQ1996" s="45"/>
      <c r="AR1996" s="45"/>
      <c r="AS1996" s="45"/>
      <c r="AT1996" s="45"/>
    </row>
    <row r="1997" spans="1:46" x14ac:dyDescent="0.45">
      <c r="A1997" s="4"/>
      <c r="B1997" s="7">
        <v>4991002</v>
      </c>
      <c r="C1997" s="6" t="s">
        <v>217</v>
      </c>
      <c r="D1997" s="4" t="s">
        <v>124</v>
      </c>
      <c r="E1997" s="4">
        <v>10</v>
      </c>
      <c r="F1997" s="4" t="s">
        <v>30</v>
      </c>
      <c r="G1997" s="4">
        <f>IF(I1997="",SUMIFS([1]怪物表!$A:$A,[1]怪物表!$B:$B,C1997,[1]怪物表!$C:$C,D1997),"")</f>
        <v>1499102</v>
      </c>
      <c r="H1997" s="8" t="str">
        <f>IF(G1997="","",INDEX([1]怪物表!$C:$C,MATCH(G1997,[1]怪物表!$A:$A,0)))</f>
        <v>鹰</v>
      </c>
      <c r="I1997" s="4"/>
      <c r="J1997" s="4" t="str">
        <f>IF(I1997="","",INDEX([1]怪物阵型表!$B:$B,MATCH(I1997,[1]怪物阵型表!$A:$A,0)))</f>
        <v/>
      </c>
      <c r="K1997" s="4"/>
      <c r="L1997" s="4"/>
      <c r="M1997" s="4"/>
      <c r="N1997" s="4"/>
      <c r="O1997" s="4" t="str">
        <f>IF(N1997="","",INDEX([2]物品表!$B:$B,MATCH(N1997,[2]物品表!$A:$A,0)))</f>
        <v/>
      </c>
      <c r="P1997" s="4"/>
      <c r="Q1997" s="7" t="s">
        <v>31</v>
      </c>
      <c r="R1997" s="7" t="s">
        <v>29</v>
      </c>
      <c r="S1997" s="9">
        <f>INDEX('#怪物刷新配置索引'!$E:$E,MATCH(E1997&amp;"-"&amp;F1997,'#怪物刷新配置索引'!$D:$D,0),1)</f>
        <v>1</v>
      </c>
      <c r="T1997" s="4"/>
      <c r="U1997" s="9">
        <f>INDEX('#怪物刷新配置索引'!$F:$F,MATCH(E1997&amp;"-"&amp;F1997,'#怪物刷新配置索引'!$D:$D,0),1)</f>
        <v>3</v>
      </c>
      <c r="V1997" s="4" t="str">
        <f t="shared" si="267"/>
        <v/>
      </c>
      <c r="W1997" s="4"/>
      <c r="X1997" s="4"/>
      <c r="Y1997" s="4"/>
      <c r="Z1997" s="28"/>
      <c r="AA1997" s="77">
        <f>COUNTIF([3]经验升级表!$C:$C,"&lt;="&amp;SUMIFS($AB$4:AB1997,$C$4:C1997,C1997))</f>
        <v>0</v>
      </c>
      <c r="AB1997" s="77">
        <f>IFERROR(INDEX([1]怪物表!$U:$U,MATCH(G1997,[1]怪物表!$A:$A,0),1)*S1997/U1997,0)*AC1997</f>
        <v>0</v>
      </c>
      <c r="AC1997" s="77">
        <f t="shared" si="268"/>
        <v>30</v>
      </c>
      <c r="AD1997" s="77">
        <f>IFERROR(INDEX([1]怪物表!$J:$J,MATCH(G1997,[1]怪物表!$A:$A,0),1),0)*AE1997</f>
        <v>10</v>
      </c>
      <c r="AE1997" s="77">
        <f t="shared" si="269"/>
        <v>10</v>
      </c>
    </row>
    <row r="1998" spans="1:46" x14ac:dyDescent="0.45">
      <c r="A1998" s="4"/>
      <c r="B1998" s="7">
        <v>4991003</v>
      </c>
      <c r="C1998" s="6" t="s">
        <v>217</v>
      </c>
      <c r="D1998" s="4" t="s">
        <v>124</v>
      </c>
      <c r="E1998" s="4">
        <v>20</v>
      </c>
      <c r="F1998" s="4" t="s">
        <v>30</v>
      </c>
      <c r="G1998" s="4">
        <f>IF(I1998="",SUMIFS([1]怪物表!$A:$A,[1]怪物表!$B:$B,C1998,[1]怪物表!$C:$C,D1998),"")</f>
        <v>1499102</v>
      </c>
      <c r="H1998" s="8" t="str">
        <f>IF(G1998="","",INDEX([1]怪物表!$C:$C,MATCH(G1998,[1]怪物表!$A:$A,0)))</f>
        <v>鹰</v>
      </c>
      <c r="I1998" s="4"/>
      <c r="J1998" s="4" t="str">
        <f>IF(I1998="","",INDEX([1]怪物阵型表!$B:$B,MATCH(I1998,[1]怪物阵型表!$A:$A,0)))</f>
        <v/>
      </c>
      <c r="K1998" s="4"/>
      <c r="L1998" s="4"/>
      <c r="M1998" s="4"/>
      <c r="N1998" s="4"/>
      <c r="O1998" s="4" t="str">
        <f>IF(N1998="","",INDEX([2]物品表!$B:$B,MATCH(N1998,[2]物品表!$A:$A,0)))</f>
        <v/>
      </c>
      <c r="P1998" s="4"/>
      <c r="Q1998" s="7" t="s">
        <v>31</v>
      </c>
      <c r="R1998" s="7" t="s">
        <v>29</v>
      </c>
      <c r="S1998" s="9">
        <f>INDEX('#怪物刷新配置索引'!$E:$E,MATCH(E1998&amp;"-"&amp;F1998,'#怪物刷新配置索引'!$D:$D,0),1)</f>
        <v>2</v>
      </c>
      <c r="T1998" s="4"/>
      <c r="U1998" s="9">
        <f>INDEX('#怪物刷新配置索引'!$F:$F,MATCH(E1998&amp;"-"&amp;F1998,'#怪物刷新配置索引'!$D:$D,0),1)</f>
        <v>3</v>
      </c>
      <c r="V1998" s="4" t="str">
        <f t="shared" si="267"/>
        <v/>
      </c>
      <c r="W1998" s="4"/>
      <c r="X1998" s="4"/>
      <c r="Y1998" s="4"/>
      <c r="Z1998" s="28"/>
      <c r="AA1998" s="77">
        <f>COUNTIF([3]经验升级表!$C:$C,"&lt;="&amp;SUMIFS($AB$4:AB1998,$C$4:C1998,C1998))</f>
        <v>0</v>
      </c>
      <c r="AB1998" s="77">
        <f>IFERROR(INDEX([1]怪物表!$U:$U,MATCH(G1998,[1]怪物表!$A:$A,0),1)*S1998/U1998,0)*AC1998</f>
        <v>0</v>
      </c>
      <c r="AC1998" s="77">
        <f t="shared" si="268"/>
        <v>30</v>
      </c>
      <c r="AD1998" s="77">
        <f>IFERROR(INDEX([1]怪物表!$J:$J,MATCH(G1998,[1]怪物表!$A:$A,0),1),0)*AE1998</f>
        <v>20</v>
      </c>
      <c r="AE1998" s="77">
        <f t="shared" si="269"/>
        <v>20</v>
      </c>
    </row>
    <row r="1999" spans="1:46" x14ac:dyDescent="0.45">
      <c r="A1999" s="4"/>
      <c r="B1999" s="7">
        <v>4991004</v>
      </c>
      <c r="C1999" s="6" t="s">
        <v>217</v>
      </c>
      <c r="D1999" s="4" t="s">
        <v>131</v>
      </c>
      <c r="E1999" s="4">
        <v>20</v>
      </c>
      <c r="F1999" s="4" t="s">
        <v>43</v>
      </c>
      <c r="G1999" s="4">
        <f>IF(I1999="",SUMIFS([1]怪物表!$A:$A,[1]怪物表!$B:$B,C1999,[1]怪物表!$C:$C,D1999),"")</f>
        <v>1499103</v>
      </c>
      <c r="H1999" s="8" t="str">
        <f>IF(G1999="","",INDEX([1]怪物表!$C:$C,MATCH(G1999,[1]怪物表!$A:$A,0)))</f>
        <v>小象</v>
      </c>
      <c r="I1999" s="4"/>
      <c r="J1999" s="4" t="str">
        <f>IF(I1999="","",INDEX([1]怪物阵型表!$B:$B,MATCH(I1999,[1]怪物阵型表!$A:$A,0)))</f>
        <v/>
      </c>
      <c r="K1999" s="4"/>
      <c r="L1999" s="4"/>
      <c r="M1999" s="4"/>
      <c r="N1999" s="4"/>
      <c r="O1999" s="4" t="str">
        <f>IF(N1999="","",INDEX([2]物品表!$B:$B,MATCH(N1999,[2]物品表!$A:$A,0)))</f>
        <v/>
      </c>
      <c r="P1999" s="4"/>
      <c r="Q1999" s="7" t="s">
        <v>31</v>
      </c>
      <c r="R1999" s="7" t="s">
        <v>29</v>
      </c>
      <c r="S1999" s="9">
        <f>INDEX('#怪物刷新配置索引'!$E:$E,MATCH(E1999&amp;"-"&amp;F1999,'#怪物刷新配置索引'!$D:$D,0),1)</f>
        <v>2</v>
      </c>
      <c r="T1999" s="4"/>
      <c r="U1999" s="9">
        <f>INDEX('#怪物刷新配置索引'!$F:$F,MATCH(E1999&amp;"-"&amp;F1999,'#怪物刷新配置索引'!$D:$D,0),1)</f>
        <v>3</v>
      </c>
      <c r="V1999" s="4" t="str">
        <f t="shared" si="267"/>
        <v/>
      </c>
      <c r="W1999" s="4"/>
      <c r="X1999" s="4"/>
      <c r="Y1999" s="4"/>
      <c r="Z1999" s="28"/>
      <c r="AA1999" s="77">
        <f>COUNTIF([3]经验升级表!$C:$C,"&lt;="&amp;SUMIFS($AB$4:AB1999,$C$4:C1999,C1999))</f>
        <v>0</v>
      </c>
      <c r="AB1999" s="77">
        <f>IFERROR(INDEX([1]怪物表!$U:$U,MATCH(G1999,[1]怪物表!$A:$A,0),1)*S1999/U1999,0)*AC1999</f>
        <v>0</v>
      </c>
      <c r="AC1999" s="77">
        <f t="shared" si="268"/>
        <v>30</v>
      </c>
      <c r="AD1999" s="77">
        <f>IFERROR(INDEX([1]怪物表!$J:$J,MATCH(G1999,[1]怪物表!$A:$A,0),1),0)*AE1999</f>
        <v>20</v>
      </c>
      <c r="AE1999" s="77">
        <f t="shared" si="269"/>
        <v>20</v>
      </c>
    </row>
    <row r="2000" spans="1:46" x14ac:dyDescent="0.45">
      <c r="A2000" s="4"/>
      <c r="B2000" s="7">
        <v>4991005</v>
      </c>
      <c r="C2000" s="6" t="s">
        <v>217</v>
      </c>
      <c r="D2000" s="4" t="s">
        <v>131</v>
      </c>
      <c r="E2000" s="4">
        <v>20</v>
      </c>
      <c r="F2000" s="4" t="s">
        <v>43</v>
      </c>
      <c r="G2000" s="4">
        <f>IF(I2000="",SUMIFS([1]怪物表!$A:$A,[1]怪物表!$B:$B,C2000,[1]怪物表!$C:$C,D2000),"")</f>
        <v>1499103</v>
      </c>
      <c r="H2000" s="8" t="str">
        <f>IF(G2000="","",INDEX([1]怪物表!$C:$C,MATCH(G2000,[1]怪物表!$A:$A,0)))</f>
        <v>小象</v>
      </c>
      <c r="I2000" s="4"/>
      <c r="J2000" s="4" t="str">
        <f>IF(I2000="","",INDEX([1]怪物阵型表!$B:$B,MATCH(I2000,[1]怪物阵型表!$A:$A,0)))</f>
        <v/>
      </c>
      <c r="K2000" s="4"/>
      <c r="L2000" s="4"/>
      <c r="M2000" s="4"/>
      <c r="N2000" s="4"/>
      <c r="O2000" s="4" t="str">
        <f>IF(N2000="","",INDEX([2]物品表!$B:$B,MATCH(N2000,[2]物品表!$A:$A,0)))</f>
        <v/>
      </c>
      <c r="P2000" s="4"/>
      <c r="Q2000" s="7" t="s">
        <v>31</v>
      </c>
      <c r="R2000" s="7" t="s">
        <v>29</v>
      </c>
      <c r="S2000" s="9">
        <f>INDEX('#怪物刷新配置索引'!$E:$E,MATCH(E2000&amp;"-"&amp;F2000,'#怪物刷新配置索引'!$D:$D,0),1)</f>
        <v>2</v>
      </c>
      <c r="T2000" s="4"/>
      <c r="U2000" s="9">
        <f>INDEX('#怪物刷新配置索引'!$F:$F,MATCH(E2000&amp;"-"&amp;F2000,'#怪物刷新配置索引'!$D:$D,0),1)</f>
        <v>3</v>
      </c>
      <c r="V2000" s="4" t="str">
        <f t="shared" si="267"/>
        <v/>
      </c>
      <c r="W2000" s="4"/>
      <c r="X2000" s="4"/>
      <c r="Y2000" s="4"/>
      <c r="Z2000" s="28"/>
      <c r="AA2000" s="77">
        <f>COUNTIF([3]经验升级表!$C:$C,"&lt;="&amp;SUMIFS($AB$4:AB2000,$C$4:C2000,C2000))</f>
        <v>0</v>
      </c>
      <c r="AB2000" s="77">
        <f>IFERROR(INDEX([1]怪物表!$U:$U,MATCH(G2000,[1]怪物表!$A:$A,0),1)*S2000/U2000,0)*AC2000</f>
        <v>0</v>
      </c>
      <c r="AC2000" s="77">
        <f t="shared" si="268"/>
        <v>30</v>
      </c>
      <c r="AD2000" s="77">
        <f>IFERROR(INDEX([1]怪物表!$J:$J,MATCH(G2000,[1]怪物表!$A:$A,0),1),0)*AE2000</f>
        <v>20</v>
      </c>
      <c r="AE2000" s="77">
        <f t="shared" si="269"/>
        <v>20</v>
      </c>
    </row>
    <row r="2001" spans="1:31" x14ac:dyDescent="0.45">
      <c r="A2001" s="4"/>
      <c r="B2001" s="7">
        <v>4991006</v>
      </c>
      <c r="C2001" s="6" t="s">
        <v>217</v>
      </c>
      <c r="D2001" s="4" t="s">
        <v>131</v>
      </c>
      <c r="E2001" s="4">
        <v>20</v>
      </c>
      <c r="F2001" s="4" t="s">
        <v>43</v>
      </c>
      <c r="G2001" s="4">
        <f>IF(I2001="",SUMIFS([1]怪物表!$A:$A,[1]怪物表!$B:$B,C2001,[1]怪物表!$C:$C,D2001),"")</f>
        <v>1499103</v>
      </c>
      <c r="H2001" s="8" t="str">
        <f>IF(G2001="","",INDEX([1]怪物表!$C:$C,MATCH(G2001,[1]怪物表!$A:$A,0)))</f>
        <v>小象</v>
      </c>
      <c r="I2001" s="4"/>
      <c r="J2001" s="4" t="str">
        <f>IF(I2001="","",INDEX([1]怪物阵型表!$B:$B,MATCH(I2001,[1]怪物阵型表!$A:$A,0)))</f>
        <v/>
      </c>
      <c r="K2001" s="4"/>
      <c r="L2001" s="4"/>
      <c r="M2001" s="4"/>
      <c r="N2001" s="4"/>
      <c r="O2001" s="4" t="str">
        <f>IF(N2001="","",INDEX([2]物品表!$B:$B,MATCH(N2001,[2]物品表!$A:$A,0)))</f>
        <v/>
      </c>
      <c r="P2001" s="4"/>
      <c r="Q2001" s="7" t="s">
        <v>31</v>
      </c>
      <c r="R2001" s="7" t="s">
        <v>29</v>
      </c>
      <c r="S2001" s="9">
        <f>INDEX('#怪物刷新配置索引'!$E:$E,MATCH(E2001&amp;"-"&amp;F2001,'#怪物刷新配置索引'!$D:$D,0),1)</f>
        <v>2</v>
      </c>
      <c r="T2001" s="4"/>
      <c r="U2001" s="9">
        <f>INDEX('#怪物刷新配置索引'!$F:$F,MATCH(E2001&amp;"-"&amp;F2001,'#怪物刷新配置索引'!$D:$D,0),1)</f>
        <v>3</v>
      </c>
      <c r="V2001" s="4" t="str">
        <f t="shared" si="267"/>
        <v/>
      </c>
      <c r="W2001" s="4"/>
      <c r="X2001" s="4"/>
      <c r="Y2001" s="4"/>
      <c r="Z2001" s="28"/>
      <c r="AA2001" s="77">
        <f>COUNTIF([3]经验升级表!$C:$C,"&lt;="&amp;SUMIFS($AB$4:AB2001,$C$4:C2001,C2001))</f>
        <v>0</v>
      </c>
      <c r="AB2001" s="77">
        <f>IFERROR(INDEX([1]怪物表!$U:$U,MATCH(G2001,[1]怪物表!$A:$A,0),1)*S2001/U2001,0)*AC2001</f>
        <v>0</v>
      </c>
      <c r="AC2001" s="77">
        <f t="shared" si="268"/>
        <v>30</v>
      </c>
      <c r="AD2001" s="77">
        <f>IFERROR(INDEX([1]怪物表!$J:$J,MATCH(G2001,[1]怪物表!$A:$A,0),1),0)*AE2001</f>
        <v>20</v>
      </c>
      <c r="AE2001" s="77">
        <f t="shared" si="269"/>
        <v>20</v>
      </c>
    </row>
    <row r="2002" spans="1:31" x14ac:dyDescent="0.45">
      <c r="A2002" s="4"/>
      <c r="B2002" s="7">
        <v>4991007</v>
      </c>
      <c r="C2002" s="6" t="s">
        <v>217</v>
      </c>
      <c r="D2002" s="4" t="s">
        <v>174</v>
      </c>
      <c r="E2002" s="7">
        <v>10</v>
      </c>
      <c r="F2002" s="4" t="s">
        <v>43</v>
      </c>
      <c r="G2002" s="4">
        <f>IF(I2002="",SUMIFS([1]怪物表!$A:$A,[1]怪物表!$B:$B,C2002,[1]怪物表!$C:$C,D2002),"")</f>
        <v>1499107</v>
      </c>
      <c r="H2002" s="8" t="str">
        <f>IF(G2002="","",INDEX([1]怪物表!$C:$C,MATCH(G2002,[1]怪物表!$A:$A,0)))</f>
        <v>酒桶</v>
      </c>
      <c r="I2002" s="4"/>
      <c r="J2002" s="4" t="str">
        <f>IF(I2002="","",INDEX([1]怪物阵型表!$B:$B,MATCH(I2002,[1]怪物阵型表!$A:$A,0)))</f>
        <v/>
      </c>
      <c r="K2002" s="4"/>
      <c r="L2002" s="4"/>
      <c r="M2002" s="4"/>
      <c r="N2002" s="4"/>
      <c r="O2002" s="4" t="str">
        <f>IF(N2002="","",INDEX([2]物品表!$B:$B,MATCH(N2002,[2]物品表!$A:$A,0)))</f>
        <v/>
      </c>
      <c r="P2002" s="4"/>
      <c r="Q2002" s="7" t="s">
        <v>31</v>
      </c>
      <c r="R2002" s="7" t="s">
        <v>29</v>
      </c>
      <c r="S2002" s="9">
        <f>INDEX('#怪物刷新配置索引'!$E:$E,MATCH(E2002&amp;"-"&amp;F2002,'#怪物刷新配置索引'!$D:$D,0),1)</f>
        <v>1</v>
      </c>
      <c r="T2002" s="4"/>
      <c r="U2002" s="9">
        <f>INDEX('#怪物刷新配置索引'!$F:$F,MATCH(E2002&amp;"-"&amp;F2002,'#怪物刷新配置索引'!$D:$D,0),1)</f>
        <v>3</v>
      </c>
      <c r="V2002" s="4" t="str">
        <f t="shared" si="267"/>
        <v/>
      </c>
      <c r="W2002" s="4"/>
      <c r="X2002" s="4"/>
      <c r="Y2002" s="4"/>
      <c r="Z2002" s="28"/>
      <c r="AA2002" s="77">
        <f>COUNTIF([3]经验升级表!$C:$C,"&lt;="&amp;SUMIFS($AB$4:AB2002,$C$4:C2002,C2002))</f>
        <v>0</v>
      </c>
      <c r="AB2002" s="77">
        <f>IFERROR(INDEX([1]怪物表!$U:$U,MATCH(G2002,[1]怪物表!$A:$A,0),1)*S2002/U2002,0)*AC2002</f>
        <v>0</v>
      </c>
      <c r="AC2002" s="77">
        <f t="shared" si="268"/>
        <v>30</v>
      </c>
      <c r="AD2002" s="77">
        <f>IFERROR(INDEX([1]怪物表!$J:$J,MATCH(G2002,[1]怪物表!$A:$A,0),1),0)*AE2002</f>
        <v>10</v>
      </c>
      <c r="AE2002" s="77">
        <f t="shared" si="269"/>
        <v>10</v>
      </c>
    </row>
    <row r="2003" spans="1:31" x14ac:dyDescent="0.45">
      <c r="A2003" s="4"/>
      <c r="B2003" s="7">
        <v>4991008</v>
      </c>
      <c r="C2003" s="6" t="s">
        <v>217</v>
      </c>
      <c r="D2003" s="4" t="s">
        <v>131</v>
      </c>
      <c r="E2003" s="4">
        <v>20</v>
      </c>
      <c r="F2003" s="4" t="s">
        <v>32</v>
      </c>
      <c r="G2003" s="4">
        <f>IF(I2003="",SUMIFS([1]怪物表!$A:$A,[1]怪物表!$B:$B,C2003,[1]怪物表!$C:$C,D2003),"")</f>
        <v>1499103</v>
      </c>
      <c r="H2003" s="8" t="str">
        <f>IF(G2003="","",INDEX([1]怪物表!$C:$C,MATCH(G2003,[1]怪物表!$A:$A,0)))</f>
        <v>小象</v>
      </c>
      <c r="I2003" s="4"/>
      <c r="J2003" s="4" t="str">
        <f>IF(I2003="","",INDEX([1]怪物阵型表!$B:$B,MATCH(I2003,[1]怪物阵型表!$A:$A,0)))</f>
        <v/>
      </c>
      <c r="K2003" s="4"/>
      <c r="L2003" s="4"/>
      <c r="M2003" s="4"/>
      <c r="N2003" s="4"/>
      <c r="O2003" s="4" t="str">
        <f>IF(N2003="","",INDEX([2]物品表!$B:$B,MATCH(N2003,[2]物品表!$A:$A,0)))</f>
        <v/>
      </c>
      <c r="P2003" s="4"/>
      <c r="Q2003" s="7" t="s">
        <v>31</v>
      </c>
      <c r="R2003" s="7" t="s">
        <v>29</v>
      </c>
      <c r="S2003" s="9">
        <f>INDEX('#怪物刷新配置索引'!$E:$E,MATCH(E2003&amp;"-"&amp;F2003,'#怪物刷新配置索引'!$D:$D,0),1)</f>
        <v>2</v>
      </c>
      <c r="T2003" s="4"/>
      <c r="U2003" s="9">
        <f>INDEX('#怪物刷新配置索引'!$F:$F,MATCH(E2003&amp;"-"&amp;F2003,'#怪物刷新配置索引'!$D:$D,0),1)</f>
        <v>3</v>
      </c>
      <c r="V2003" s="4" t="str">
        <f t="shared" si="267"/>
        <v/>
      </c>
      <c r="W2003" s="4"/>
      <c r="X2003" s="4"/>
      <c r="Y2003" s="4"/>
      <c r="Z2003" s="28"/>
      <c r="AA2003" s="77">
        <f>COUNTIF([3]经验升级表!$C:$C,"&lt;="&amp;SUMIFS($AB$4:AB2003,$C$4:C2003,C2003))</f>
        <v>0</v>
      </c>
      <c r="AB2003" s="77">
        <f>IFERROR(INDEX([1]怪物表!$U:$U,MATCH(G2003,[1]怪物表!$A:$A,0),1)*S2003/U2003,0)*AC2003</f>
        <v>0</v>
      </c>
      <c r="AC2003" s="77">
        <f t="shared" si="268"/>
        <v>30</v>
      </c>
      <c r="AD2003" s="77">
        <f>IFERROR(INDEX([1]怪物表!$J:$J,MATCH(G2003,[1]怪物表!$A:$A,0),1),0)*AE2003</f>
        <v>20</v>
      </c>
      <c r="AE2003" s="77">
        <f t="shared" si="269"/>
        <v>20</v>
      </c>
    </row>
    <row r="2004" spans="1:31" x14ac:dyDescent="0.45">
      <c r="A2004" s="4"/>
      <c r="B2004" s="7">
        <v>4991009</v>
      </c>
      <c r="C2004" s="6" t="s">
        <v>217</v>
      </c>
      <c r="D2004" s="4" t="s">
        <v>131</v>
      </c>
      <c r="E2004" s="4">
        <v>20</v>
      </c>
      <c r="F2004" s="4" t="s">
        <v>32</v>
      </c>
      <c r="G2004" s="4">
        <f>IF(I2004="",SUMIFS([1]怪物表!$A:$A,[1]怪物表!$B:$B,C2004,[1]怪物表!$C:$C,D2004),"")</f>
        <v>1499103</v>
      </c>
      <c r="H2004" s="8" t="str">
        <f>IF(G2004="","",INDEX([1]怪物表!$C:$C,MATCH(G2004,[1]怪物表!$A:$A,0)))</f>
        <v>小象</v>
      </c>
      <c r="I2004" s="4"/>
      <c r="J2004" s="4" t="str">
        <f>IF(I2004="","",INDEX([1]怪物阵型表!$B:$B,MATCH(I2004,[1]怪物阵型表!$A:$A,0)))</f>
        <v/>
      </c>
      <c r="K2004" s="4"/>
      <c r="L2004" s="4"/>
      <c r="M2004" s="4"/>
      <c r="N2004" s="4"/>
      <c r="O2004" s="4" t="str">
        <f>IF(N2004="","",INDEX([2]物品表!$B:$B,MATCH(N2004,[2]物品表!$A:$A,0)))</f>
        <v/>
      </c>
      <c r="P2004" s="4"/>
      <c r="Q2004" s="7" t="s">
        <v>31</v>
      </c>
      <c r="R2004" s="7" t="s">
        <v>29</v>
      </c>
      <c r="S2004" s="9">
        <f>INDEX('#怪物刷新配置索引'!$E:$E,MATCH(E2004&amp;"-"&amp;F2004,'#怪物刷新配置索引'!$D:$D,0),1)</f>
        <v>2</v>
      </c>
      <c r="T2004" s="4"/>
      <c r="U2004" s="9">
        <f>INDEX('#怪物刷新配置索引'!$F:$F,MATCH(E2004&amp;"-"&amp;F2004,'#怪物刷新配置索引'!$D:$D,0),1)</f>
        <v>3</v>
      </c>
      <c r="V2004" s="4" t="str">
        <f t="shared" si="267"/>
        <v/>
      </c>
      <c r="W2004" s="4"/>
      <c r="X2004" s="4"/>
      <c r="Y2004" s="4"/>
      <c r="Z2004" s="28"/>
      <c r="AA2004" s="77">
        <f>COUNTIF([3]经验升级表!$C:$C,"&lt;="&amp;SUMIFS($AB$4:AB2004,$C$4:C2004,C2004))</f>
        <v>0</v>
      </c>
      <c r="AB2004" s="77">
        <f>IFERROR(INDEX([1]怪物表!$U:$U,MATCH(G2004,[1]怪物表!$A:$A,0),1)*S2004/U2004,0)*AC2004</f>
        <v>0</v>
      </c>
      <c r="AC2004" s="77">
        <f t="shared" si="268"/>
        <v>30</v>
      </c>
      <c r="AD2004" s="77">
        <f>IFERROR(INDEX([1]怪物表!$J:$J,MATCH(G2004,[1]怪物表!$A:$A,0),1),0)*AE2004</f>
        <v>20</v>
      </c>
      <c r="AE2004" s="77">
        <f t="shared" si="269"/>
        <v>20</v>
      </c>
    </row>
    <row r="2005" spans="1:31" x14ac:dyDescent="0.45">
      <c r="A2005" s="4"/>
      <c r="B2005" s="7">
        <v>4991010</v>
      </c>
      <c r="C2005" s="6" t="s">
        <v>217</v>
      </c>
      <c r="D2005" s="4" t="s">
        <v>131</v>
      </c>
      <c r="E2005" s="4">
        <v>20</v>
      </c>
      <c r="F2005" s="4" t="s">
        <v>32</v>
      </c>
      <c r="G2005" s="4">
        <f>IF(I2005="",SUMIFS([1]怪物表!$A:$A,[1]怪物表!$B:$B,C2005,[1]怪物表!$C:$C,D2005),"")</f>
        <v>1499103</v>
      </c>
      <c r="H2005" s="8" t="str">
        <f>IF(G2005="","",INDEX([1]怪物表!$C:$C,MATCH(G2005,[1]怪物表!$A:$A,0)))</f>
        <v>小象</v>
      </c>
      <c r="I2005" s="4"/>
      <c r="J2005" s="4" t="str">
        <f>IF(I2005="","",INDEX([1]怪物阵型表!$B:$B,MATCH(I2005,[1]怪物阵型表!$A:$A,0)))</f>
        <v/>
      </c>
      <c r="K2005" s="4"/>
      <c r="L2005" s="4"/>
      <c r="M2005" s="4"/>
      <c r="N2005" s="4"/>
      <c r="O2005" s="4" t="str">
        <f>IF(N2005="","",INDEX([2]物品表!$B:$B,MATCH(N2005,[2]物品表!$A:$A,0)))</f>
        <v/>
      </c>
      <c r="P2005" s="4"/>
      <c r="Q2005" s="7" t="s">
        <v>31</v>
      </c>
      <c r="R2005" s="7" t="s">
        <v>29</v>
      </c>
      <c r="S2005" s="9">
        <f>INDEX('#怪物刷新配置索引'!$E:$E,MATCH(E2005&amp;"-"&amp;F2005,'#怪物刷新配置索引'!$D:$D,0),1)</f>
        <v>2</v>
      </c>
      <c r="T2005" s="4"/>
      <c r="U2005" s="9">
        <f>INDEX('#怪物刷新配置索引'!$F:$F,MATCH(E2005&amp;"-"&amp;F2005,'#怪物刷新配置索引'!$D:$D,0),1)</f>
        <v>3</v>
      </c>
      <c r="V2005" s="4" t="str">
        <f t="shared" si="267"/>
        <v/>
      </c>
      <c r="W2005" s="4"/>
      <c r="X2005" s="4"/>
      <c r="Y2005" s="4"/>
      <c r="Z2005" s="28"/>
      <c r="AA2005" s="77">
        <f>COUNTIF([3]经验升级表!$C:$C,"&lt;="&amp;SUMIFS($AB$4:AB2005,$C$4:C2005,C2005))</f>
        <v>0</v>
      </c>
      <c r="AB2005" s="77">
        <f>IFERROR(INDEX([1]怪物表!$U:$U,MATCH(G2005,[1]怪物表!$A:$A,0),1)*S2005/U2005,0)*AC2005</f>
        <v>0</v>
      </c>
      <c r="AC2005" s="77">
        <f t="shared" si="268"/>
        <v>30</v>
      </c>
      <c r="AD2005" s="77">
        <f>IFERROR(INDEX([1]怪物表!$J:$J,MATCH(G2005,[1]怪物表!$A:$A,0),1),0)*AE2005</f>
        <v>20</v>
      </c>
      <c r="AE2005" s="77">
        <f t="shared" si="269"/>
        <v>20</v>
      </c>
    </row>
    <row r="2006" spans="1:31" s="46" customFormat="1" x14ac:dyDescent="0.45">
      <c r="A2006" s="20"/>
      <c r="B2006" s="21">
        <v>4991011</v>
      </c>
      <c r="C2006" s="22" t="s">
        <v>217</v>
      </c>
      <c r="D2006" s="20" t="s">
        <v>152</v>
      </c>
      <c r="E2006" s="21"/>
      <c r="F2006" s="20">
        <v>90</v>
      </c>
      <c r="G2006" s="20">
        <f>IF(I2006="",SUMIFS([1]怪物表!$A:$A,[1]怪物表!$B:$B,C2006,[1]怪物表!$C:$C,D2006),"")</f>
        <v>1499110</v>
      </c>
      <c r="H2006" s="23" t="str">
        <f>IF(G2006="","",INDEX([1]怪物表!$C:$C,MATCH(G2006,[1]怪物表!$A:$A,0)))</f>
        <v>大窃贼</v>
      </c>
      <c r="I2006" s="20" t="s">
        <v>54</v>
      </c>
      <c r="J2006" s="20" t="str">
        <f>IF(I2006="","",INDEX([1]怪物阵型表!$B:$B,MATCH(I2006,[1]怪物阵型表!$A:$A,0)))</f>
        <v/>
      </c>
      <c r="K2006" s="20"/>
      <c r="L2006" s="20"/>
      <c r="M2006" s="20"/>
      <c r="N2006" s="20"/>
      <c r="O2006" s="20" t="str">
        <f>IF(N2006="","",INDEX([2]物品表!$B:$B,MATCH(N2006,[2]物品表!$A:$A,0)))</f>
        <v/>
      </c>
      <c r="P2006" s="20"/>
      <c r="Q2006" s="21" t="s">
        <v>120</v>
      </c>
      <c r="R2006" s="21" t="s">
        <v>29</v>
      </c>
      <c r="S2006" s="24">
        <v>1</v>
      </c>
      <c r="T2006" s="20"/>
      <c r="U2006" s="24">
        <v>0</v>
      </c>
      <c r="V2006" s="20" t="str">
        <f>IF(W2006=1,"TID_Survivor_Notice_Occur_2",IF(W2006=2,"TID_Survivor_Notice_Occur_1",""))</f>
        <v/>
      </c>
      <c r="W2006" s="20"/>
      <c r="X2006" s="20"/>
      <c r="Y2006" s="20"/>
      <c r="Z2006" s="79"/>
      <c r="AA2006" s="79">
        <f>COUNTIF([3]经验升级表!$C:$C,"&lt;="&amp;SUMIFS($AB$4:AB2006,$C$4:C2006,C2006))</f>
        <v>0</v>
      </c>
      <c r="AB2006" s="79">
        <f>IFERROR(INDEX([1]怪物表!$U:$U,MATCH(G2006,[1]怪物表!$A:$A,0),1)*S2006/U2006,0)*AC2006</f>
        <v>0</v>
      </c>
      <c r="AC2006" s="79">
        <f t="shared" si="268"/>
        <v>1</v>
      </c>
      <c r="AD2006" s="79">
        <f>IFERROR(INDEX([1]怪物表!$J:$J,MATCH(G2006,[1]怪物表!$A:$A,0),1),0)*AE2006</f>
        <v>0</v>
      </c>
      <c r="AE2006" s="79">
        <f t="shared" si="269"/>
        <v>0</v>
      </c>
    </row>
    <row r="2007" spans="1:31" x14ac:dyDescent="0.45">
      <c r="A2007" s="4"/>
      <c r="B2007" s="7">
        <v>4991012</v>
      </c>
      <c r="C2007" s="6" t="s">
        <v>217</v>
      </c>
      <c r="D2007" s="4"/>
      <c r="E2007" s="7"/>
      <c r="F2007" s="4">
        <v>100</v>
      </c>
      <c r="G2007" s="4" t="str">
        <f>IF(I2007="",SUMIFS([1]怪物表!$A:$A,[1]怪物表!$B:$B,C2007,[1]怪物表!$C:$C,D2007),"")</f>
        <v/>
      </c>
      <c r="H2007" s="8" t="str">
        <f>IF(G2007="","",INDEX([1]怪物表!$C:$C,MATCH(G2007,[1]怪物表!$A:$A,0)))</f>
        <v/>
      </c>
      <c r="I2007" s="4">
        <v>499101</v>
      </c>
      <c r="J2007" s="4" t="str">
        <f>IF(I2007="","",INDEX([1]怪物阵型表!$B:$B,MATCH(I2007,[1]怪物阵型表!$A:$A,0)))</f>
        <v>冲锋阵型</v>
      </c>
      <c r="K2007" s="4"/>
      <c r="L2007" s="4"/>
      <c r="M2007" s="4"/>
      <c r="N2007" s="4"/>
      <c r="O2007" s="4" t="str">
        <f>IF(N2007="","",INDEX([2]物品表!$B:$B,MATCH(N2007,[2]物品表!$A:$A,0)))</f>
        <v/>
      </c>
      <c r="P2007" s="4"/>
      <c r="Q2007" s="7" t="s">
        <v>309</v>
      </c>
      <c r="R2007" s="7" t="s">
        <v>29</v>
      </c>
      <c r="S2007" s="9">
        <v>1</v>
      </c>
      <c r="T2007" s="4"/>
      <c r="U2007" s="9">
        <v>0</v>
      </c>
      <c r="V2007" s="4" t="str">
        <f t="shared" ref="V2007" si="270">IF(W2007=1,"TID_Survivor_Notice_Occur_2",IF(W2007=2,"TID_Survivor_Notice_Occur_1",""))</f>
        <v/>
      </c>
      <c r="W2007" s="4"/>
      <c r="X2007" s="4"/>
      <c r="Y2007" s="4"/>
      <c r="Z2007" s="28"/>
      <c r="AA2007" s="77">
        <f>COUNTIF([3]经验升级表!$C:$C,"&lt;="&amp;SUMIFS($AB$4:AB2007,$C$4:C2007,C2007))</f>
        <v>0</v>
      </c>
      <c r="AB2007" s="77">
        <f>IFERROR(INDEX([1]怪物表!$U:$U,MATCH(G2007,[1]怪物表!$A:$A,0),1)*S2007/U2007,0)*AC2007</f>
        <v>0</v>
      </c>
      <c r="AC2007" s="77">
        <f t="shared" si="268"/>
        <v>1</v>
      </c>
      <c r="AD2007" s="77">
        <f>IFERROR(INDEX([1]怪物表!$J:$J,MATCH(G2007,[1]怪物表!$A:$A,0),1),0)*AE2007</f>
        <v>0</v>
      </c>
      <c r="AE2007" s="77">
        <f t="shared" si="269"/>
        <v>0</v>
      </c>
    </row>
    <row r="2008" spans="1:31" x14ac:dyDescent="0.45">
      <c r="A2008" s="4"/>
      <c r="B2008" s="7">
        <v>4991013</v>
      </c>
      <c r="C2008" s="6" t="s">
        <v>217</v>
      </c>
      <c r="D2008" s="4"/>
      <c r="E2008" s="7"/>
      <c r="F2008" s="4">
        <v>100</v>
      </c>
      <c r="G2008" s="4" t="str">
        <f>IF(I2008="",SUMIFS([1]怪物表!$A:$A,[1]怪物表!$B:$B,C2008,[1]怪物表!$C:$C,D2008),"")</f>
        <v/>
      </c>
      <c r="H2008" s="8" t="str">
        <f>IF(G2008="","",INDEX([1]怪物表!$C:$C,MATCH(G2008,[1]怪物表!$A:$A,0)))</f>
        <v/>
      </c>
      <c r="I2008" s="4">
        <v>499101</v>
      </c>
      <c r="J2008" s="4" t="str">
        <f>IF(I2008="","",INDEX([1]怪物阵型表!$B:$B,MATCH(I2008,[1]怪物阵型表!$A:$A,0)))</f>
        <v>冲锋阵型</v>
      </c>
      <c r="K2008" s="4"/>
      <c r="L2008" s="4"/>
      <c r="M2008" s="4"/>
      <c r="N2008" s="4"/>
      <c r="O2008" s="4" t="str">
        <f>IF(N2008="","",INDEX([2]物品表!$B:$B,MATCH(N2008,[2]物品表!$A:$A,0)))</f>
        <v/>
      </c>
      <c r="P2008" s="4"/>
      <c r="Q2008" s="7" t="s">
        <v>309</v>
      </c>
      <c r="R2008" s="7" t="s">
        <v>29</v>
      </c>
      <c r="S2008" s="9">
        <v>1</v>
      </c>
      <c r="T2008" s="4"/>
      <c r="U2008" s="9">
        <v>0</v>
      </c>
      <c r="V2008" s="4" t="str">
        <f t="shared" ref="V2008:V2009" si="271">IF(W2008=1,"TID_Survivor_Notice_Occur_2",IF(W2008=2,"TID_Survivor_Notice_Occur_1",""))</f>
        <v/>
      </c>
      <c r="W2008" s="4"/>
      <c r="X2008" s="4"/>
      <c r="Y2008" s="4"/>
      <c r="Z2008" s="28"/>
      <c r="AA2008" s="77">
        <f>COUNTIF([3]经验升级表!$C:$C,"&lt;="&amp;SUMIFS($AB$4:AB2008,$C$4:C2008,C2008))</f>
        <v>0</v>
      </c>
      <c r="AB2008" s="77">
        <f>IFERROR(INDEX([1]怪物表!$U:$U,MATCH(G2008,[1]怪物表!$A:$A,0),1)*S2008/U2008,0)*AC2008</f>
        <v>0</v>
      </c>
      <c r="AC2008" s="77">
        <f t="shared" si="268"/>
        <v>1</v>
      </c>
      <c r="AD2008" s="77">
        <f>IFERROR(INDEX([1]怪物表!$J:$J,MATCH(G2008,[1]怪物表!$A:$A,0),1),0)*AE2008</f>
        <v>0</v>
      </c>
      <c r="AE2008" s="77">
        <f t="shared" si="269"/>
        <v>0</v>
      </c>
    </row>
    <row r="2009" spans="1:31" x14ac:dyDescent="0.45">
      <c r="A2009" s="4"/>
      <c r="B2009" s="7">
        <v>4991014</v>
      </c>
      <c r="C2009" s="6" t="s">
        <v>217</v>
      </c>
      <c r="D2009" s="4"/>
      <c r="E2009" s="7"/>
      <c r="F2009" s="4">
        <v>105</v>
      </c>
      <c r="G2009" s="4" t="str">
        <f>IF(I2009="",SUMIFS([1]怪物表!$A:$A,[1]怪物表!$B:$B,C2009,[1]怪物表!$C:$C,D2009),"")</f>
        <v/>
      </c>
      <c r="H2009" s="8" t="str">
        <f>IF(G2009="","",INDEX([1]怪物表!$C:$C,MATCH(G2009,[1]怪物表!$A:$A,0)))</f>
        <v/>
      </c>
      <c r="I2009" s="4">
        <v>499101</v>
      </c>
      <c r="J2009" s="4" t="str">
        <f>IF(I2009="","",INDEX([1]怪物阵型表!$B:$B,MATCH(I2009,[1]怪物阵型表!$A:$A,0)))</f>
        <v>冲锋阵型</v>
      </c>
      <c r="K2009" s="4"/>
      <c r="L2009" s="4"/>
      <c r="M2009" s="4"/>
      <c r="N2009" s="4"/>
      <c r="O2009" s="4" t="str">
        <f>IF(N2009="","",INDEX([2]物品表!$B:$B,MATCH(N2009,[2]物品表!$A:$A,0)))</f>
        <v/>
      </c>
      <c r="P2009" s="4"/>
      <c r="Q2009" s="7" t="s">
        <v>309</v>
      </c>
      <c r="R2009" s="7" t="s">
        <v>29</v>
      </c>
      <c r="S2009" s="9">
        <v>1</v>
      </c>
      <c r="T2009" s="4"/>
      <c r="U2009" s="9">
        <v>0</v>
      </c>
      <c r="V2009" s="4" t="str">
        <f t="shared" si="271"/>
        <v/>
      </c>
      <c r="W2009" s="4"/>
      <c r="X2009" s="4"/>
      <c r="Y2009" s="4"/>
      <c r="Z2009" s="28"/>
      <c r="AA2009" s="77">
        <f>COUNTIF([3]经验升级表!$C:$C,"&lt;="&amp;SUMIFS($AB$4:AB2009,$C$4:C2009,C2009))</f>
        <v>0</v>
      </c>
      <c r="AB2009" s="77">
        <f>IFERROR(INDEX([1]怪物表!$U:$U,MATCH(G2009,[1]怪物表!$A:$A,0),1)*S2009/U2009,0)*AC2009</f>
        <v>0</v>
      </c>
      <c r="AC2009" s="77">
        <f t="shared" si="268"/>
        <v>1</v>
      </c>
      <c r="AD2009" s="77">
        <f>IFERROR(INDEX([1]怪物表!$J:$J,MATCH(G2009,[1]怪物表!$A:$A,0),1),0)*AE2009</f>
        <v>0</v>
      </c>
      <c r="AE2009" s="77">
        <f t="shared" si="269"/>
        <v>0</v>
      </c>
    </row>
    <row r="2010" spans="1:31" x14ac:dyDescent="0.45">
      <c r="A2010" s="4"/>
      <c r="B2010" s="7">
        <v>4991015</v>
      </c>
      <c r="C2010" s="6" t="s">
        <v>217</v>
      </c>
      <c r="D2010" s="4"/>
      <c r="E2010" s="7"/>
      <c r="F2010" s="4">
        <v>105</v>
      </c>
      <c r="G2010" s="4" t="str">
        <f>IF(I2010="",SUMIFS([1]怪物表!$A:$A,[1]怪物表!$B:$B,C2010,[1]怪物表!$C:$C,D2010),"")</f>
        <v/>
      </c>
      <c r="H2010" s="8" t="str">
        <f>IF(G2010="","",INDEX([1]怪物表!$C:$C,MATCH(G2010,[1]怪物表!$A:$A,0)))</f>
        <v/>
      </c>
      <c r="I2010" s="4">
        <v>499101</v>
      </c>
      <c r="J2010" s="4" t="str">
        <f>IF(I2010="","",INDEX([1]怪物阵型表!$B:$B,MATCH(I2010,[1]怪物阵型表!$A:$A,0)))</f>
        <v>冲锋阵型</v>
      </c>
      <c r="K2010" s="4"/>
      <c r="L2010" s="4"/>
      <c r="M2010" s="4"/>
      <c r="N2010" s="4"/>
      <c r="O2010" s="4" t="str">
        <f>IF(N2010="","",INDEX([2]物品表!$B:$B,MATCH(N2010,[2]物品表!$A:$A,0)))</f>
        <v/>
      </c>
      <c r="P2010" s="4"/>
      <c r="Q2010" s="7" t="s">
        <v>309</v>
      </c>
      <c r="R2010" s="7" t="s">
        <v>29</v>
      </c>
      <c r="S2010" s="9">
        <v>1</v>
      </c>
      <c r="T2010" s="4"/>
      <c r="U2010" s="9">
        <v>0</v>
      </c>
      <c r="V2010" s="4" t="str">
        <f t="shared" ref="V2010" si="272">IF(W2010=1,"TID_Survivor_Notice_Occur_2",IF(W2010=2,"TID_Survivor_Notice_Occur_1",""))</f>
        <v/>
      </c>
      <c r="W2010" s="4"/>
      <c r="X2010" s="4"/>
      <c r="Y2010" s="4"/>
      <c r="Z2010" s="28"/>
      <c r="AA2010" s="77">
        <f>COUNTIF([3]经验升级表!$C:$C,"&lt;="&amp;SUMIFS($AB$4:AB2010,$C$4:C2010,C2010))</f>
        <v>0</v>
      </c>
      <c r="AB2010" s="77">
        <f>IFERROR(INDEX([1]怪物表!$U:$U,MATCH(G2010,[1]怪物表!$A:$A,0),1)*S2010/U2010,0)*AC2010</f>
        <v>0</v>
      </c>
      <c r="AC2010" s="77">
        <f t="shared" si="268"/>
        <v>1</v>
      </c>
      <c r="AD2010" s="77">
        <f>IFERROR(INDEX([1]怪物表!$J:$J,MATCH(G2010,[1]怪物表!$A:$A,0),1),0)*AE2010</f>
        <v>0</v>
      </c>
      <c r="AE2010" s="77">
        <f t="shared" si="269"/>
        <v>0</v>
      </c>
    </row>
    <row r="2011" spans="1:31" x14ac:dyDescent="0.45">
      <c r="A2011" s="4"/>
      <c r="B2011" s="7">
        <v>4991016</v>
      </c>
      <c r="C2011" s="6" t="s">
        <v>217</v>
      </c>
      <c r="D2011" s="4" t="s">
        <v>151</v>
      </c>
      <c r="E2011" s="7">
        <v>45</v>
      </c>
      <c r="F2011" s="4" t="s">
        <v>58</v>
      </c>
      <c r="G2011" s="4">
        <f>IF(I2011="",SUMIFS([1]怪物表!$A:$A,[1]怪物表!$B:$B,C2011,[1]怪物表!$C:$C,D2011),"")</f>
        <v>1499104</v>
      </c>
      <c r="H2011" s="8" t="str">
        <f>IF(G2011="","",INDEX([1]怪物表!$C:$C,MATCH(G2011,[1]怪物表!$A:$A,0)))</f>
        <v>盾兵1（灰）</v>
      </c>
      <c r="I2011" s="4"/>
      <c r="J2011" s="4" t="str">
        <f>IF(I2011="","",INDEX([1]怪物阵型表!$B:$B,MATCH(I2011,[1]怪物阵型表!$A:$A,0)))</f>
        <v/>
      </c>
      <c r="K2011" s="4"/>
      <c r="L2011" s="4"/>
      <c r="M2011" s="4"/>
      <c r="N2011" s="4"/>
      <c r="O2011" s="4" t="str">
        <f>IF(N2011="","",INDEX([2]物品表!$B:$B,MATCH(N2011,[2]物品表!$A:$A,0)))</f>
        <v/>
      </c>
      <c r="P2011" s="4"/>
      <c r="Q2011" s="7" t="s">
        <v>31</v>
      </c>
      <c r="R2011" s="7" t="s">
        <v>29</v>
      </c>
      <c r="S2011" s="9">
        <f>INDEX('#怪物刷新配置索引'!$E:$E,MATCH(E2011&amp;"-"&amp;F2011,'#怪物刷新配置索引'!$D:$D,0),1)</f>
        <v>3</v>
      </c>
      <c r="T2011" s="4"/>
      <c r="U2011" s="9">
        <f>INDEX('#怪物刷新配置索引'!$F:$F,MATCH(E2011&amp;"-"&amp;F2011,'#怪物刷新配置索引'!$D:$D,0),1)</f>
        <v>2</v>
      </c>
      <c r="V2011" s="4" t="str">
        <f t="shared" si="267"/>
        <v/>
      </c>
      <c r="W2011" s="4"/>
      <c r="X2011" s="4"/>
      <c r="Y2011" s="4"/>
      <c r="Z2011" s="28"/>
      <c r="AA2011" s="77">
        <f>COUNTIF([3]经验升级表!$C:$C,"&lt;="&amp;SUMIFS($AB$4:AB2011,$C$4:C2011,C2011))</f>
        <v>0</v>
      </c>
      <c r="AB2011" s="77">
        <f>IFERROR(INDEX([1]怪物表!$U:$U,MATCH(G2011,[1]怪物表!$A:$A,0),1)*S2011/U2011,0)*AC2011</f>
        <v>0</v>
      </c>
      <c r="AC2011" s="77">
        <f t="shared" si="268"/>
        <v>30</v>
      </c>
      <c r="AD2011" s="77">
        <f>IFERROR(INDEX([1]怪物表!$J:$J,MATCH(G2011,[1]怪物表!$A:$A,0),1),0)*AE2011</f>
        <v>45</v>
      </c>
      <c r="AE2011" s="77">
        <f t="shared" si="269"/>
        <v>45</v>
      </c>
    </row>
    <row r="2012" spans="1:31" x14ac:dyDescent="0.45">
      <c r="A2012" s="4"/>
      <c r="B2012" s="7">
        <v>4991017</v>
      </c>
      <c r="C2012" s="6" t="s">
        <v>217</v>
      </c>
      <c r="D2012" s="4" t="s">
        <v>151</v>
      </c>
      <c r="E2012" s="7">
        <v>45</v>
      </c>
      <c r="F2012" s="4" t="s">
        <v>58</v>
      </c>
      <c r="G2012" s="4">
        <f>IF(I2012="",SUMIFS([1]怪物表!$A:$A,[1]怪物表!$B:$B,C2012,[1]怪物表!$C:$C,D2012),"")</f>
        <v>1499104</v>
      </c>
      <c r="H2012" s="8" t="str">
        <f>IF(G2012="","",INDEX([1]怪物表!$C:$C,MATCH(G2012,[1]怪物表!$A:$A,0)))</f>
        <v>盾兵1（灰）</v>
      </c>
      <c r="I2012" s="4"/>
      <c r="J2012" s="4" t="str">
        <f>IF(I2012="","",INDEX([1]怪物阵型表!$B:$B,MATCH(I2012,[1]怪物阵型表!$A:$A,0)))</f>
        <v/>
      </c>
      <c r="K2012" s="4"/>
      <c r="L2012" s="4"/>
      <c r="M2012" s="4"/>
      <c r="N2012" s="4"/>
      <c r="O2012" s="4" t="str">
        <f>IF(N2012="","",INDEX([2]物品表!$B:$B,MATCH(N2012,[2]物品表!$A:$A,0)))</f>
        <v/>
      </c>
      <c r="P2012" s="4"/>
      <c r="Q2012" s="7" t="s">
        <v>31</v>
      </c>
      <c r="R2012" s="7" t="s">
        <v>29</v>
      </c>
      <c r="S2012" s="9">
        <f>INDEX('#怪物刷新配置索引'!$E:$E,MATCH(E2012&amp;"-"&amp;F2012,'#怪物刷新配置索引'!$D:$D,0),1)</f>
        <v>3</v>
      </c>
      <c r="T2012" s="4"/>
      <c r="U2012" s="9">
        <f>INDEX('#怪物刷新配置索引'!$F:$F,MATCH(E2012&amp;"-"&amp;F2012,'#怪物刷新配置索引'!$D:$D,0),1)</f>
        <v>2</v>
      </c>
      <c r="V2012" s="4" t="str">
        <f t="shared" si="267"/>
        <v/>
      </c>
      <c r="W2012" s="4"/>
      <c r="X2012" s="4"/>
      <c r="Y2012" s="4"/>
      <c r="Z2012" s="28"/>
      <c r="AA2012" s="77">
        <f>COUNTIF([3]经验升级表!$C:$C,"&lt;="&amp;SUMIFS($AB$4:AB2012,$C$4:C2012,C2012))</f>
        <v>0</v>
      </c>
      <c r="AB2012" s="77">
        <f>IFERROR(INDEX([1]怪物表!$U:$U,MATCH(G2012,[1]怪物表!$A:$A,0),1)*S2012/U2012,0)*AC2012</f>
        <v>0</v>
      </c>
      <c r="AC2012" s="77">
        <f t="shared" si="268"/>
        <v>30</v>
      </c>
      <c r="AD2012" s="77">
        <f>IFERROR(INDEX([1]怪物表!$J:$J,MATCH(G2012,[1]怪物表!$A:$A,0),1),0)*AE2012</f>
        <v>45</v>
      </c>
      <c r="AE2012" s="77">
        <f t="shared" si="269"/>
        <v>45</v>
      </c>
    </row>
    <row r="2013" spans="1:31" x14ac:dyDescent="0.45">
      <c r="A2013" s="4"/>
      <c r="B2013" s="7">
        <v>4991018</v>
      </c>
      <c r="C2013" s="6" t="s">
        <v>217</v>
      </c>
      <c r="D2013" s="4" t="s">
        <v>151</v>
      </c>
      <c r="E2013" s="7">
        <v>45</v>
      </c>
      <c r="F2013" s="4" t="s">
        <v>38</v>
      </c>
      <c r="G2013" s="4">
        <f>SUMIFS([1]怪物表!$A:$A,[1]怪物表!$B:$B,C2013,[1]怪物表!$C:$C,D2013)</f>
        <v>1499104</v>
      </c>
      <c r="H2013" s="8" t="str">
        <f>IF(G2013="","",INDEX([1]怪物表!$C:$C,MATCH(G2013,[1]怪物表!$A:$A,0)))</f>
        <v>盾兵1（灰）</v>
      </c>
      <c r="I2013" s="4"/>
      <c r="J2013" s="4" t="str">
        <f>IF(I2013="","",INDEX([1]怪物阵型表!$B:$B,MATCH(I2013,[1]怪物阵型表!$A:$A,0)))</f>
        <v/>
      </c>
      <c r="K2013" s="4"/>
      <c r="L2013" s="4"/>
      <c r="M2013" s="4"/>
      <c r="N2013" s="4"/>
      <c r="O2013" s="4" t="str">
        <f>IF(N2013="","",INDEX([2]物品表!$B:$B,MATCH(N2013,[2]物品表!$A:$A,0)))</f>
        <v/>
      </c>
      <c r="P2013" s="4"/>
      <c r="Q2013" s="7" t="s">
        <v>31</v>
      </c>
      <c r="R2013" s="7" t="s">
        <v>29</v>
      </c>
      <c r="S2013" s="9">
        <f>INDEX('#怪物刷新配置索引'!$E:$E,MATCH(E2013&amp;"-"&amp;F2013,'#怪物刷新配置索引'!$D:$D,0),1)</f>
        <v>3</v>
      </c>
      <c r="T2013" s="4"/>
      <c r="U2013" s="9">
        <f>INDEX('#怪物刷新配置索引'!$F:$F,MATCH(E2013&amp;"-"&amp;F2013,'#怪物刷新配置索引'!$D:$D,0),1)</f>
        <v>2</v>
      </c>
      <c r="V2013" s="4" t="str">
        <f t="shared" si="267"/>
        <v/>
      </c>
      <c r="W2013" s="4"/>
      <c r="X2013" s="4"/>
      <c r="Y2013" s="4"/>
      <c r="Z2013" s="28"/>
      <c r="AA2013" s="77">
        <f>COUNTIF([3]经验升级表!$C:$C,"&lt;="&amp;SUMIFS($AB$4:AB2013,$C$4:C2013,C2013))</f>
        <v>0</v>
      </c>
      <c r="AB2013" s="77">
        <f>IFERROR(INDEX([1]怪物表!$U:$U,MATCH(G2013,[1]怪物表!$A:$A,0),1)*S2013/U2013,0)*AC2013</f>
        <v>0</v>
      </c>
      <c r="AC2013" s="77">
        <f t="shared" si="268"/>
        <v>30</v>
      </c>
      <c r="AD2013" s="77">
        <f>IFERROR(INDEX([1]怪物表!$J:$J,MATCH(G2013,[1]怪物表!$A:$A,0),1),0)*AE2013</f>
        <v>45</v>
      </c>
      <c r="AE2013" s="77">
        <f t="shared" si="269"/>
        <v>45</v>
      </c>
    </row>
    <row r="2014" spans="1:31" x14ac:dyDescent="0.45">
      <c r="A2014" s="4"/>
      <c r="B2014" s="7">
        <v>4991019</v>
      </c>
      <c r="C2014" s="6" t="s">
        <v>217</v>
      </c>
      <c r="D2014" s="4" t="s">
        <v>151</v>
      </c>
      <c r="E2014" s="7">
        <v>45</v>
      </c>
      <c r="F2014" s="4" t="s">
        <v>38</v>
      </c>
      <c r="G2014" s="4">
        <f>SUMIFS([1]怪物表!$A:$A,[1]怪物表!$B:$B,C2014,[1]怪物表!$C:$C,D2014)</f>
        <v>1499104</v>
      </c>
      <c r="H2014" s="8" t="str">
        <f>IF(G2014="","",INDEX([1]怪物表!$C:$C,MATCH(G2014,[1]怪物表!$A:$A,0)))</f>
        <v>盾兵1（灰）</v>
      </c>
      <c r="I2014" s="4"/>
      <c r="J2014" s="4" t="str">
        <f>IF(I2014="","",INDEX([1]怪物阵型表!$B:$B,MATCH(I2014,[1]怪物阵型表!$A:$A,0)))</f>
        <v/>
      </c>
      <c r="K2014" s="4"/>
      <c r="L2014" s="4"/>
      <c r="M2014" s="4"/>
      <c r="N2014" s="4"/>
      <c r="O2014" s="4" t="str">
        <f>IF(N2014="","",INDEX([2]物品表!$B:$B,MATCH(N2014,[2]物品表!$A:$A,0)))</f>
        <v/>
      </c>
      <c r="P2014" s="4"/>
      <c r="Q2014" s="7" t="s">
        <v>31</v>
      </c>
      <c r="R2014" s="7" t="s">
        <v>29</v>
      </c>
      <c r="S2014" s="9">
        <f>INDEX('#怪物刷新配置索引'!$E:$E,MATCH(E2014&amp;"-"&amp;F2014,'#怪物刷新配置索引'!$D:$D,0),1)</f>
        <v>3</v>
      </c>
      <c r="T2014" s="4"/>
      <c r="U2014" s="9">
        <f>INDEX('#怪物刷新配置索引'!$F:$F,MATCH(E2014&amp;"-"&amp;F2014,'#怪物刷新配置索引'!$D:$D,0),1)</f>
        <v>2</v>
      </c>
      <c r="V2014" s="4" t="str">
        <f t="shared" si="267"/>
        <v/>
      </c>
      <c r="W2014" s="4"/>
      <c r="X2014" s="4"/>
      <c r="Y2014" s="4"/>
      <c r="Z2014" s="28"/>
      <c r="AA2014" s="77">
        <f>COUNTIF([3]经验升级表!$C:$C,"&lt;="&amp;SUMIFS($AB$4:AB2014,$C$4:C2014,C2014))</f>
        <v>0</v>
      </c>
      <c r="AB2014" s="77">
        <f>IFERROR(INDEX([1]怪物表!$U:$U,MATCH(G2014,[1]怪物表!$A:$A,0),1)*S2014/U2014,0)*AC2014</f>
        <v>0</v>
      </c>
      <c r="AC2014" s="77">
        <f t="shared" si="268"/>
        <v>30</v>
      </c>
      <c r="AD2014" s="77">
        <f>IFERROR(INDEX([1]怪物表!$J:$J,MATCH(G2014,[1]怪物表!$A:$A,0),1),0)*AE2014</f>
        <v>45</v>
      </c>
      <c r="AE2014" s="77">
        <f t="shared" si="269"/>
        <v>45</v>
      </c>
    </row>
    <row r="2015" spans="1:31" x14ac:dyDescent="0.45">
      <c r="A2015" s="4"/>
      <c r="B2015" s="7">
        <v>4991020</v>
      </c>
      <c r="C2015" s="6" t="s">
        <v>217</v>
      </c>
      <c r="D2015" s="4" t="s">
        <v>174</v>
      </c>
      <c r="E2015" s="7">
        <v>10</v>
      </c>
      <c r="F2015" s="4" t="s">
        <v>38</v>
      </c>
      <c r="G2015" s="4">
        <f>SUMIFS([1]怪物表!$A:$A,[1]怪物表!$B:$B,C2015,[1]怪物表!$C:$C,D2015)</f>
        <v>1499107</v>
      </c>
      <c r="H2015" s="8" t="str">
        <f>IF(G2015="","",INDEX([1]怪物表!$C:$C,MATCH(G2015,[1]怪物表!$A:$A,0)))</f>
        <v>酒桶</v>
      </c>
      <c r="I2015" s="4"/>
      <c r="J2015" s="4" t="str">
        <f>IF(I2015="","",INDEX([1]怪物阵型表!$B:$B,MATCH(I2015,[1]怪物阵型表!$A:$A,0)))</f>
        <v/>
      </c>
      <c r="K2015" s="4"/>
      <c r="L2015" s="4"/>
      <c r="M2015" s="4"/>
      <c r="N2015" s="4"/>
      <c r="O2015" s="4" t="str">
        <f>IF(N2015="","",INDEX([2]物品表!$B:$B,MATCH(N2015,[2]物品表!$A:$A,0)))</f>
        <v/>
      </c>
      <c r="P2015" s="4"/>
      <c r="Q2015" s="7" t="s">
        <v>31</v>
      </c>
      <c r="R2015" s="7" t="s">
        <v>29</v>
      </c>
      <c r="S2015" s="9">
        <f>INDEX('#怪物刷新配置索引'!$E:$E,MATCH(E2015&amp;"-"&amp;F2015,'#怪物刷新配置索引'!$D:$D,0),1)</f>
        <v>2</v>
      </c>
      <c r="T2015" s="4"/>
      <c r="U2015" s="9">
        <f>INDEX('#怪物刷新配置索引'!$F:$F,MATCH(E2015&amp;"-"&amp;F2015,'#怪物刷新配置索引'!$D:$D,0),1)</f>
        <v>6</v>
      </c>
      <c r="V2015" s="4" t="str">
        <f t="shared" si="267"/>
        <v/>
      </c>
      <c r="W2015" s="4"/>
      <c r="X2015" s="4"/>
      <c r="Y2015" s="4"/>
      <c r="Z2015" s="28"/>
      <c r="AA2015" s="77">
        <f>COUNTIF([3]经验升级表!$C:$C,"&lt;="&amp;SUMIFS($AB$4:AB2015,$C$4:C2015,C2015))</f>
        <v>0</v>
      </c>
      <c r="AB2015" s="77">
        <f>IFERROR(INDEX([1]怪物表!$U:$U,MATCH(G2015,[1]怪物表!$A:$A,0),1)*S2015/U2015,0)*AC2015</f>
        <v>0</v>
      </c>
      <c r="AC2015" s="77">
        <f t="shared" si="268"/>
        <v>30</v>
      </c>
      <c r="AD2015" s="77">
        <f>IFERROR(INDEX([1]怪物表!$J:$J,MATCH(G2015,[1]怪物表!$A:$A,0),1),0)*AE2015</f>
        <v>10</v>
      </c>
      <c r="AE2015" s="77">
        <f t="shared" si="269"/>
        <v>10</v>
      </c>
    </row>
    <row r="2016" spans="1:31" x14ac:dyDescent="0.45">
      <c r="A2016" s="4"/>
      <c r="B2016" s="7">
        <v>4991021</v>
      </c>
      <c r="C2016" s="6" t="s">
        <v>217</v>
      </c>
      <c r="D2016" s="4"/>
      <c r="E2016" s="7"/>
      <c r="F2016" s="4">
        <v>150</v>
      </c>
      <c r="G2016" s="4" t="str">
        <f>IF(I2016="",SUMIFS([1]怪物表!$A:$A,[1]怪物表!$B:$B,C2016,[1]怪物表!$C:$C,D2016),"")</f>
        <v/>
      </c>
      <c r="H2016" s="8" t="str">
        <f>IF(G2016="","",INDEX([1]怪物表!$C:$C,MATCH(G2016,[1]怪物表!$A:$A,0)))</f>
        <v/>
      </c>
      <c r="I2016" s="4">
        <v>499102</v>
      </c>
      <c r="J2016" s="4" t="str">
        <f>IF(I2016="","",INDEX([1]怪物阵型表!$B:$B,MATCH(I2016,[1]怪物阵型表!$A:$A,0)))</f>
        <v>直线防御阵型</v>
      </c>
      <c r="K2016" s="4"/>
      <c r="L2016" s="4"/>
      <c r="M2016" s="4"/>
      <c r="N2016" s="4"/>
      <c r="O2016" s="4" t="str">
        <f>IF(N2016="","",INDEX([2]物品表!$B:$B,MATCH(N2016,[2]物品表!$A:$A,0)))</f>
        <v/>
      </c>
      <c r="P2016" s="4"/>
      <c r="Q2016" s="7" t="s">
        <v>109</v>
      </c>
      <c r="R2016" s="7" t="s">
        <v>29</v>
      </c>
      <c r="S2016" s="9">
        <v>1</v>
      </c>
      <c r="T2016" s="4"/>
      <c r="U2016" s="9">
        <v>0</v>
      </c>
      <c r="V2016" s="4" t="str">
        <f>IF(W2035=1,"TID_Survivor_Notice_Occur_2",IF(W2035=2,"TID_Survivor_Notice_Occur_1",""))</f>
        <v>TID_Survivor_Notice_Occur_1</v>
      </c>
      <c r="W2016" s="4">
        <v>1</v>
      </c>
      <c r="X2016" s="4"/>
      <c r="Y2016" s="4"/>
      <c r="Z2016" s="28"/>
      <c r="AA2016" s="77">
        <f>COUNTIF([3]经验升级表!$C:$C,"&lt;="&amp;SUMIFS($AB$4:AB2016,$C$4:C2016,C2016))</f>
        <v>0</v>
      </c>
      <c r="AB2016" s="77">
        <f>IFERROR(INDEX([1]怪物表!$U:$U,MATCH(G2016,[1]怪物表!$A:$A,0),1)*S2016/U2016,0)*AC2016</f>
        <v>0</v>
      </c>
      <c r="AC2016" s="77">
        <f t="shared" si="268"/>
        <v>1</v>
      </c>
      <c r="AD2016" s="77">
        <f>IFERROR(INDEX([1]怪物表!$J:$J,MATCH(G2016,[1]怪物表!$A:$A,0),1),0)*AE2016</f>
        <v>0</v>
      </c>
      <c r="AE2016" s="77">
        <f t="shared" si="269"/>
        <v>0</v>
      </c>
    </row>
    <row r="2017" spans="1:31" x14ac:dyDescent="0.45">
      <c r="A2017" s="4"/>
      <c r="B2017" s="7">
        <v>4991022</v>
      </c>
      <c r="C2017" s="6" t="s">
        <v>217</v>
      </c>
      <c r="D2017" s="4"/>
      <c r="E2017" s="7"/>
      <c r="F2017" s="4">
        <v>150</v>
      </c>
      <c r="G2017" s="4" t="str">
        <f>IF(I2017="",SUMIFS([1]怪物表!$A:$A,[1]怪物表!$B:$B,C2017,[1]怪物表!$C:$C,D2017),"")</f>
        <v/>
      </c>
      <c r="H2017" s="8" t="str">
        <f>IF(G2017="","",INDEX([1]怪物表!$C:$C,MATCH(G2017,[1]怪物表!$A:$A,0)))</f>
        <v/>
      </c>
      <c r="I2017" s="4">
        <v>499103</v>
      </c>
      <c r="J2017" s="4" t="str">
        <f>IF(I2017="","",INDEX([1]怪物阵型表!$B:$B,MATCH(I2017,[1]怪物阵型表!$A:$A,0)))</f>
        <v>直线防御阵型</v>
      </c>
      <c r="K2017" s="4"/>
      <c r="L2017" s="4"/>
      <c r="M2017" s="4"/>
      <c r="N2017" s="4"/>
      <c r="O2017" s="4" t="str">
        <f>IF(N2017="","",INDEX([2]物品表!$B:$B,MATCH(N2017,[2]物品表!$A:$A,0)))</f>
        <v/>
      </c>
      <c r="P2017" s="4"/>
      <c r="Q2017" s="7" t="s">
        <v>109</v>
      </c>
      <c r="R2017" s="7" t="s">
        <v>29</v>
      </c>
      <c r="S2017" s="9">
        <v>1</v>
      </c>
      <c r="T2017" s="4"/>
      <c r="U2017" s="9">
        <v>0</v>
      </c>
      <c r="V2017" s="4" t="str">
        <f t="shared" si="267"/>
        <v/>
      </c>
      <c r="W2017" s="4"/>
      <c r="X2017" s="4"/>
      <c r="Y2017" s="4"/>
      <c r="Z2017" s="28"/>
      <c r="AA2017" s="77">
        <f>COUNTIF([3]经验升级表!$C:$C,"&lt;="&amp;SUMIFS($AB$4:AB2017,$C$4:C2017,C2017))</f>
        <v>0</v>
      </c>
      <c r="AB2017" s="77">
        <f>IFERROR(INDEX([1]怪物表!$U:$U,MATCH(G2017,[1]怪物表!$A:$A,0),1)*S2017/U2017,0)*AC2017</f>
        <v>0</v>
      </c>
      <c r="AC2017" s="77">
        <f t="shared" si="268"/>
        <v>1</v>
      </c>
      <c r="AD2017" s="77">
        <f>IFERROR(INDEX([1]怪物表!$J:$J,MATCH(G2017,[1]怪物表!$A:$A,0),1),0)*AE2017</f>
        <v>0</v>
      </c>
      <c r="AE2017" s="77">
        <f t="shared" si="269"/>
        <v>0</v>
      </c>
    </row>
    <row r="2018" spans="1:31" x14ac:dyDescent="0.45">
      <c r="A2018" s="4"/>
      <c r="B2018" s="7">
        <v>4991023</v>
      </c>
      <c r="C2018" s="6" t="s">
        <v>217</v>
      </c>
      <c r="D2018" s="4" t="s">
        <v>124</v>
      </c>
      <c r="E2018" s="7">
        <v>60</v>
      </c>
      <c r="F2018" s="4" t="s">
        <v>39</v>
      </c>
      <c r="G2018" s="4">
        <f>SUMIFS([1]怪物表!$A:$A,[1]怪物表!$B:$B,C2018,[1]怪物表!$C:$C,D2018)</f>
        <v>1499102</v>
      </c>
      <c r="H2018" s="8" t="str">
        <f>IF(G2018="","",INDEX([1]怪物表!$C:$C,MATCH(G2018,[1]怪物表!$A:$A,0)))</f>
        <v>鹰</v>
      </c>
      <c r="I2018" s="4"/>
      <c r="J2018" s="4" t="str">
        <f>IF(I2018="","",INDEX([1]怪物阵型表!$B:$B,MATCH(I2018,[1]怪物阵型表!$A:$A,0)))</f>
        <v/>
      </c>
      <c r="K2018" s="4"/>
      <c r="L2018" s="4"/>
      <c r="M2018" s="4"/>
      <c r="N2018" s="4"/>
      <c r="O2018" s="4" t="str">
        <f>IF(N2018="","",INDEX([2]物品表!$B:$B,MATCH(N2018,[2]物品表!$A:$A,0)))</f>
        <v/>
      </c>
      <c r="P2018" s="4"/>
      <c r="Q2018" s="7" t="s">
        <v>31</v>
      </c>
      <c r="R2018" s="7" t="s">
        <v>29</v>
      </c>
      <c r="S2018" s="9">
        <f>INDEX('#怪物刷新配置索引'!$E:$E,MATCH(E2018&amp;"-"&amp;F2018,'#怪物刷新配置索引'!$D:$D,0),1)</f>
        <v>2</v>
      </c>
      <c r="T2018" s="4"/>
      <c r="U2018" s="9">
        <f>INDEX('#怪物刷新配置索引'!$F:$F,MATCH(E2018&amp;"-"&amp;F2018,'#怪物刷新配置索引'!$D:$D,0),1)</f>
        <v>1</v>
      </c>
      <c r="V2018" s="4" t="str">
        <f t="shared" si="267"/>
        <v/>
      </c>
      <c r="W2018" s="4"/>
      <c r="X2018" s="4"/>
      <c r="Y2018" s="4"/>
      <c r="Z2018" s="28"/>
      <c r="AA2018" s="77">
        <f>COUNTIF([3]经验升级表!$C:$C,"&lt;="&amp;SUMIFS($AB$4:AB2018,$C$4:C2018,C2018))</f>
        <v>0</v>
      </c>
      <c r="AB2018" s="77">
        <f>IFERROR(INDEX([1]怪物表!$U:$U,MATCH(G2018,[1]怪物表!$A:$A,0),1)*S2018/U2018,0)*AC2018</f>
        <v>0</v>
      </c>
      <c r="AC2018" s="77">
        <f t="shared" si="268"/>
        <v>30</v>
      </c>
      <c r="AD2018" s="77">
        <f>IFERROR(INDEX([1]怪物表!$J:$J,MATCH(G2018,[1]怪物表!$A:$A,0),1),0)*AE2018</f>
        <v>60</v>
      </c>
      <c r="AE2018" s="77">
        <f t="shared" si="269"/>
        <v>60</v>
      </c>
    </row>
    <row r="2019" spans="1:31" x14ac:dyDescent="0.45">
      <c r="A2019" s="4"/>
      <c r="B2019" s="7">
        <v>4991024</v>
      </c>
      <c r="C2019" s="6" t="s">
        <v>217</v>
      </c>
      <c r="D2019" s="4" t="s">
        <v>124</v>
      </c>
      <c r="E2019" s="7">
        <v>60</v>
      </c>
      <c r="F2019" s="4" t="s">
        <v>39</v>
      </c>
      <c r="G2019" s="4">
        <f>SUMIFS([1]怪物表!$A:$A,[1]怪物表!$B:$B,C2019,[1]怪物表!$C:$C,D2019)</f>
        <v>1499102</v>
      </c>
      <c r="H2019" s="8" t="str">
        <f>IF(G2019="","",INDEX([1]怪物表!$C:$C,MATCH(G2019,[1]怪物表!$A:$A,0)))</f>
        <v>鹰</v>
      </c>
      <c r="I2019" s="4"/>
      <c r="J2019" s="4" t="str">
        <f>IF(I2019="","",INDEX([1]怪物阵型表!$B:$B,MATCH(I2019,[1]怪物阵型表!$A:$A,0)))</f>
        <v/>
      </c>
      <c r="K2019" s="4"/>
      <c r="L2019" s="4"/>
      <c r="M2019" s="4"/>
      <c r="N2019" s="4"/>
      <c r="O2019" s="4" t="str">
        <f>IF(N2019="","",INDEX([2]物品表!$B:$B,MATCH(N2019,[2]物品表!$A:$A,0)))</f>
        <v/>
      </c>
      <c r="P2019" s="4"/>
      <c r="Q2019" s="7" t="s">
        <v>31</v>
      </c>
      <c r="R2019" s="7" t="s">
        <v>29</v>
      </c>
      <c r="S2019" s="9">
        <f>INDEX('#怪物刷新配置索引'!$E:$E,MATCH(E2019&amp;"-"&amp;F2019,'#怪物刷新配置索引'!$D:$D,0),1)</f>
        <v>2</v>
      </c>
      <c r="T2019" s="4"/>
      <c r="U2019" s="9">
        <f>INDEX('#怪物刷新配置索引'!$F:$F,MATCH(E2019&amp;"-"&amp;F2019,'#怪物刷新配置索引'!$D:$D,0),1)</f>
        <v>1</v>
      </c>
      <c r="V2019" s="4" t="str">
        <f t="shared" si="267"/>
        <v/>
      </c>
      <c r="W2019" s="4"/>
      <c r="X2019" s="4"/>
      <c r="Y2019" s="4"/>
      <c r="Z2019" s="28"/>
      <c r="AA2019" s="77">
        <f>COUNTIF([3]经验升级表!$C:$C,"&lt;="&amp;SUMIFS($AB$4:AB2019,$C$4:C2019,C2019))</f>
        <v>0</v>
      </c>
      <c r="AB2019" s="77">
        <f>IFERROR(INDEX([1]怪物表!$U:$U,MATCH(G2019,[1]怪物表!$A:$A,0),1)*S2019/U2019,0)*AC2019</f>
        <v>0</v>
      </c>
      <c r="AC2019" s="77">
        <f t="shared" si="268"/>
        <v>30</v>
      </c>
      <c r="AD2019" s="77">
        <f>IFERROR(INDEX([1]怪物表!$J:$J,MATCH(G2019,[1]怪物表!$A:$A,0),1),0)*AE2019</f>
        <v>60</v>
      </c>
      <c r="AE2019" s="77">
        <f t="shared" si="269"/>
        <v>60</v>
      </c>
    </row>
    <row r="2020" spans="1:31" x14ac:dyDescent="0.45">
      <c r="A2020" s="4"/>
      <c r="B2020" s="7">
        <v>4991025</v>
      </c>
      <c r="C2020" s="6" t="s">
        <v>217</v>
      </c>
      <c r="D2020" s="4" t="s">
        <v>124</v>
      </c>
      <c r="E2020" s="7">
        <v>60</v>
      </c>
      <c r="F2020" s="4" t="s">
        <v>39</v>
      </c>
      <c r="G2020" s="4">
        <f>SUMIFS([1]怪物表!$A:$A,[1]怪物表!$B:$B,C2020,[1]怪物表!$C:$C,D2020)</f>
        <v>1499102</v>
      </c>
      <c r="H2020" s="8" t="str">
        <f>IF(G2020="","",INDEX([1]怪物表!$C:$C,MATCH(G2020,[1]怪物表!$A:$A,0)))</f>
        <v>鹰</v>
      </c>
      <c r="I2020" s="4"/>
      <c r="J2020" s="4" t="str">
        <f>IF(I2020="","",INDEX([1]怪物阵型表!$B:$B,MATCH(I2020,[1]怪物阵型表!$A:$A,0)))</f>
        <v/>
      </c>
      <c r="K2020" s="4"/>
      <c r="L2020" s="4"/>
      <c r="M2020" s="4"/>
      <c r="N2020" s="4"/>
      <c r="O2020" s="4" t="str">
        <f>IF(N2020="","",INDEX([2]物品表!$B:$B,MATCH(N2020,[2]物品表!$A:$A,0)))</f>
        <v/>
      </c>
      <c r="P2020" s="4"/>
      <c r="Q2020" s="7" t="s">
        <v>31</v>
      </c>
      <c r="R2020" s="7" t="s">
        <v>29</v>
      </c>
      <c r="S2020" s="9">
        <f>INDEX('#怪物刷新配置索引'!$E:$E,MATCH(E2020&amp;"-"&amp;F2020,'#怪物刷新配置索引'!$D:$D,0),1)</f>
        <v>2</v>
      </c>
      <c r="T2020" s="4"/>
      <c r="U2020" s="9">
        <f>INDEX('#怪物刷新配置索引'!$F:$F,MATCH(E2020&amp;"-"&amp;F2020,'#怪物刷新配置索引'!$D:$D,0),1)</f>
        <v>1</v>
      </c>
      <c r="V2020" s="4" t="str">
        <f t="shared" si="267"/>
        <v/>
      </c>
      <c r="W2020" s="4"/>
      <c r="X2020" s="4"/>
      <c r="Y2020" s="4"/>
      <c r="Z2020" s="28"/>
      <c r="AA2020" s="77">
        <f>COUNTIF([3]经验升级表!$C:$C,"&lt;="&amp;SUMIFS($AB$4:AB2020,$C$4:C2020,C2020))</f>
        <v>0</v>
      </c>
      <c r="AB2020" s="77">
        <f>IFERROR(INDEX([1]怪物表!$U:$U,MATCH(G2020,[1]怪物表!$A:$A,0),1)*S2020/U2020,0)*AC2020</f>
        <v>0</v>
      </c>
      <c r="AC2020" s="77">
        <f t="shared" si="268"/>
        <v>30</v>
      </c>
      <c r="AD2020" s="77">
        <f>IFERROR(INDEX([1]怪物表!$J:$J,MATCH(G2020,[1]怪物表!$A:$A,0),1),0)*AE2020</f>
        <v>60</v>
      </c>
      <c r="AE2020" s="77">
        <f t="shared" si="269"/>
        <v>60</v>
      </c>
    </row>
    <row r="2021" spans="1:31" x14ac:dyDescent="0.45">
      <c r="A2021" s="4"/>
      <c r="B2021" s="7">
        <v>4991026</v>
      </c>
      <c r="C2021" s="6" t="s">
        <v>217</v>
      </c>
      <c r="D2021" s="4" t="s">
        <v>124</v>
      </c>
      <c r="E2021" s="7">
        <v>60</v>
      </c>
      <c r="F2021" s="4" t="s">
        <v>39</v>
      </c>
      <c r="G2021" s="4">
        <f>SUMIFS([1]怪物表!$A:$A,[1]怪物表!$B:$B,C2021,[1]怪物表!$C:$C,D2021)</f>
        <v>1499102</v>
      </c>
      <c r="H2021" s="8" t="str">
        <f>IF(G2021="","",INDEX([1]怪物表!$C:$C,MATCH(G2021,[1]怪物表!$A:$A,0)))</f>
        <v>鹰</v>
      </c>
      <c r="I2021" s="4"/>
      <c r="J2021" s="4" t="str">
        <f>IF(I2021="","",INDEX([1]怪物阵型表!$B:$B,MATCH(I2021,[1]怪物阵型表!$A:$A,0)))</f>
        <v/>
      </c>
      <c r="K2021" s="4"/>
      <c r="L2021" s="4"/>
      <c r="M2021" s="4"/>
      <c r="N2021" s="4"/>
      <c r="O2021" s="4" t="str">
        <f>IF(N2021="","",INDEX([2]物品表!$B:$B,MATCH(N2021,[2]物品表!$A:$A,0)))</f>
        <v/>
      </c>
      <c r="P2021" s="4"/>
      <c r="Q2021" s="7" t="s">
        <v>31</v>
      </c>
      <c r="R2021" s="7" t="s">
        <v>29</v>
      </c>
      <c r="S2021" s="9">
        <f>INDEX('#怪物刷新配置索引'!$E:$E,MATCH(E2021&amp;"-"&amp;F2021,'#怪物刷新配置索引'!$D:$D,0),1)</f>
        <v>2</v>
      </c>
      <c r="T2021" s="4"/>
      <c r="U2021" s="9">
        <f>INDEX('#怪物刷新配置索引'!$F:$F,MATCH(E2021&amp;"-"&amp;F2021,'#怪物刷新配置索引'!$D:$D,0),1)</f>
        <v>1</v>
      </c>
      <c r="V2021" s="4" t="str">
        <f t="shared" si="267"/>
        <v/>
      </c>
      <c r="W2021" s="4"/>
      <c r="X2021" s="4"/>
      <c r="Y2021" s="4"/>
      <c r="Z2021" s="28"/>
      <c r="AA2021" s="77">
        <f>COUNTIF([3]经验升级表!$C:$C,"&lt;="&amp;SUMIFS($AB$4:AB2021,$C$4:C2021,C2021))</f>
        <v>0</v>
      </c>
      <c r="AB2021" s="77">
        <f>IFERROR(INDEX([1]怪物表!$U:$U,MATCH(G2021,[1]怪物表!$A:$A,0),1)*S2021/U2021,0)*AC2021</f>
        <v>0</v>
      </c>
      <c r="AC2021" s="77">
        <f t="shared" si="268"/>
        <v>30</v>
      </c>
      <c r="AD2021" s="77">
        <f>IFERROR(INDEX([1]怪物表!$J:$J,MATCH(G2021,[1]怪物表!$A:$A,0),1),0)*AE2021</f>
        <v>60</v>
      </c>
      <c r="AE2021" s="77">
        <f t="shared" si="269"/>
        <v>60</v>
      </c>
    </row>
    <row r="2022" spans="1:31" s="46" customFormat="1" x14ac:dyDescent="0.45">
      <c r="A2022" s="20"/>
      <c r="B2022" s="21">
        <v>4991027</v>
      </c>
      <c r="C2022" s="22" t="s">
        <v>217</v>
      </c>
      <c r="D2022" s="20" t="s">
        <v>144</v>
      </c>
      <c r="E2022" s="21"/>
      <c r="F2022" s="20">
        <v>180</v>
      </c>
      <c r="G2022" s="20">
        <f>IF(I2022="",SUMIFS([1]怪物表!$A:$A,[1]怪物表!$B:$B,C2022,[1]怪物表!$C:$C,D2022),"")</f>
        <v>1499109</v>
      </c>
      <c r="H2022" s="23" t="str">
        <f>IF(G2022="","",INDEX([1]怪物表!$C:$C,MATCH(G2022,[1]怪物表!$A:$A,0)))</f>
        <v>大象</v>
      </c>
      <c r="I2022" s="20" t="s">
        <v>54</v>
      </c>
      <c r="J2022" s="20" t="str">
        <f>IF(I2022="","",INDEX([1]怪物阵型表!$B:$B,MATCH(I2022,[1]怪物阵型表!$A:$A,0)))</f>
        <v/>
      </c>
      <c r="K2022" s="20"/>
      <c r="L2022" s="20"/>
      <c r="M2022" s="20"/>
      <c r="N2022" s="20"/>
      <c r="O2022" s="20" t="str">
        <f>IF(N2022="","",INDEX([2]物品表!$B:$B,MATCH(N2022,[2]物品表!$A:$A,0)))</f>
        <v/>
      </c>
      <c r="P2022" s="20"/>
      <c r="Q2022" s="21" t="s">
        <v>120</v>
      </c>
      <c r="R2022" s="21" t="s">
        <v>29</v>
      </c>
      <c r="S2022" s="24">
        <v>1</v>
      </c>
      <c r="T2022" s="20"/>
      <c r="U2022" s="24">
        <v>0</v>
      </c>
      <c r="V2022" s="20" t="str">
        <f>IF(W2022=1,"TID_Survivor_Notice_Occur_2",IF(W2022=2,"TID_Survivor_Notice_Occur_1",""))</f>
        <v/>
      </c>
      <c r="W2022" s="20"/>
      <c r="X2022" s="20"/>
      <c r="Y2022" s="20"/>
      <c r="Z2022" s="79"/>
      <c r="AA2022" s="79">
        <f>COUNTIF([3]经验升级表!$C:$C,"&lt;="&amp;SUMIFS($AB$4:AB2022,$C$4:C2022,C2022))</f>
        <v>0</v>
      </c>
      <c r="AB2022" s="79">
        <f>IFERROR(INDEX([1]怪物表!$U:$U,MATCH(G2022,[1]怪物表!$A:$A,0),1)*S2022/U2022,0)*AC2022</f>
        <v>0</v>
      </c>
      <c r="AC2022" s="79">
        <f t="shared" si="268"/>
        <v>1</v>
      </c>
      <c r="AD2022" s="79">
        <f>IFERROR(INDEX([1]怪物表!$J:$J,MATCH(G2022,[1]怪物表!$A:$A,0),1),0)*AE2022</f>
        <v>0</v>
      </c>
      <c r="AE2022" s="79">
        <f t="shared" si="269"/>
        <v>0</v>
      </c>
    </row>
    <row r="2023" spans="1:31" x14ac:dyDescent="0.45">
      <c r="A2023" s="4"/>
      <c r="B2023" s="7">
        <v>4991028</v>
      </c>
      <c r="C2023" s="6" t="s">
        <v>217</v>
      </c>
      <c r="D2023" s="4" t="s">
        <v>124</v>
      </c>
      <c r="E2023" s="7">
        <v>60</v>
      </c>
      <c r="F2023" s="4" t="s">
        <v>46</v>
      </c>
      <c r="G2023" s="4">
        <f>SUMIFS([1]怪物表!$A:$A,[1]怪物表!$B:$B,C2023,[1]怪物表!$C:$C,D2023)</f>
        <v>1499102</v>
      </c>
      <c r="H2023" s="8" t="str">
        <f>IF(G2023="","",INDEX([1]怪物表!$C:$C,MATCH(G2023,[1]怪物表!$A:$A,0)))</f>
        <v>鹰</v>
      </c>
      <c r="I2023" s="4"/>
      <c r="J2023" s="4" t="str">
        <f>IF(I2023="","",INDEX([1]怪物阵型表!$B:$B,MATCH(I2023,[1]怪物阵型表!$A:$A,0)))</f>
        <v/>
      </c>
      <c r="K2023" s="4"/>
      <c r="L2023" s="4"/>
      <c r="M2023" s="4"/>
      <c r="N2023" s="4"/>
      <c r="O2023" s="4" t="str">
        <f>IF(N2023="","",INDEX([2]物品表!$B:$B,MATCH(N2023,[2]物品表!$A:$A,0)))</f>
        <v/>
      </c>
      <c r="P2023" s="4"/>
      <c r="Q2023" s="7" t="s">
        <v>31</v>
      </c>
      <c r="R2023" s="7" t="s">
        <v>29</v>
      </c>
      <c r="S2023" s="9">
        <f>INDEX('#怪物刷新配置索引'!$E:$E,MATCH(E2023&amp;"-"&amp;F2023,'#怪物刷新配置索引'!$D:$D,0),1)</f>
        <v>2</v>
      </c>
      <c r="T2023" s="4"/>
      <c r="U2023" s="9">
        <f>INDEX('#怪物刷新配置索引'!$F:$F,MATCH(E2023&amp;"-"&amp;F2023,'#怪物刷新配置索引'!$D:$D,0),1)</f>
        <v>1</v>
      </c>
      <c r="V2023" s="4" t="str">
        <f t="shared" si="267"/>
        <v/>
      </c>
      <c r="W2023" s="4"/>
      <c r="X2023" s="7"/>
      <c r="Y2023" s="4"/>
      <c r="Z2023" s="28"/>
      <c r="AA2023" s="77">
        <f>COUNTIF([3]经验升级表!$C:$C,"&lt;="&amp;SUMIFS($AB$4:AB2023,$C$4:C2023,C2023))</f>
        <v>0</v>
      </c>
      <c r="AB2023" s="77">
        <f>IFERROR(INDEX([1]怪物表!$U:$U,MATCH(G2023,[1]怪物表!$A:$A,0),1)*S2023/U2023,0)*AC2023</f>
        <v>0</v>
      </c>
      <c r="AC2023" s="77">
        <f t="shared" si="268"/>
        <v>30</v>
      </c>
      <c r="AD2023" s="77">
        <f>IFERROR(INDEX([1]怪物表!$J:$J,MATCH(G2023,[1]怪物表!$A:$A,0),1),0)*AE2023</f>
        <v>60</v>
      </c>
      <c r="AE2023" s="77">
        <f t="shared" si="269"/>
        <v>60</v>
      </c>
    </row>
    <row r="2024" spans="1:31" x14ac:dyDescent="0.45">
      <c r="A2024" s="4"/>
      <c r="B2024" s="7">
        <v>4991029</v>
      </c>
      <c r="C2024" s="6" t="s">
        <v>217</v>
      </c>
      <c r="D2024" s="4" t="s">
        <v>124</v>
      </c>
      <c r="E2024" s="7">
        <v>90</v>
      </c>
      <c r="F2024" s="4" t="s">
        <v>46</v>
      </c>
      <c r="G2024" s="4">
        <f>SUMIFS([1]怪物表!$A:$A,[1]怪物表!$B:$B,C2024,[1]怪物表!$C:$C,D2024)</f>
        <v>1499102</v>
      </c>
      <c r="H2024" s="8" t="str">
        <f>IF(G2024="","",INDEX([1]怪物表!$C:$C,MATCH(G2024,[1]怪物表!$A:$A,0)))</f>
        <v>鹰</v>
      </c>
      <c r="I2024" s="4"/>
      <c r="J2024" s="4" t="str">
        <f>IF(I2024="","",INDEX([1]怪物阵型表!$B:$B,MATCH(I2024,[1]怪物阵型表!$A:$A,0)))</f>
        <v/>
      </c>
      <c r="K2024" s="4"/>
      <c r="L2024" s="4"/>
      <c r="M2024" s="4"/>
      <c r="N2024" s="4"/>
      <c r="O2024" s="4" t="str">
        <f>IF(N2024="","",INDEX([2]物品表!$B:$B,MATCH(N2024,[2]物品表!$A:$A,0)))</f>
        <v/>
      </c>
      <c r="P2024" s="4"/>
      <c r="Q2024" s="7" t="s">
        <v>31</v>
      </c>
      <c r="R2024" s="7" t="s">
        <v>29</v>
      </c>
      <c r="S2024" s="9">
        <f>INDEX('#怪物刷新配置索引'!$E:$E,MATCH(E2024&amp;"-"&amp;F2024,'#怪物刷新配置索引'!$D:$D,0),1)</f>
        <v>3</v>
      </c>
      <c r="T2024" s="4"/>
      <c r="U2024" s="9">
        <f>INDEX('#怪物刷新配置索引'!$F:$F,MATCH(E2024&amp;"-"&amp;F2024,'#怪物刷新配置索引'!$D:$D,0),1)</f>
        <v>1</v>
      </c>
      <c r="V2024" s="7" t="str">
        <f t="shared" si="267"/>
        <v/>
      </c>
      <c r="W2024" s="4"/>
      <c r="X2024" s="4"/>
      <c r="Y2024" s="4"/>
      <c r="Z2024" s="28"/>
      <c r="AA2024" s="77">
        <f>COUNTIF([3]经验升级表!$C:$C,"&lt;="&amp;SUMIFS($AB$4:AB2024,$C$4:C2024,C2024))</f>
        <v>0</v>
      </c>
      <c r="AB2024" s="77">
        <f>IFERROR(INDEX([1]怪物表!$U:$U,MATCH(G2024,[1]怪物表!$A:$A,0),1)*S2024/U2024,0)*AC2024</f>
        <v>0</v>
      </c>
      <c r="AC2024" s="77">
        <f t="shared" si="268"/>
        <v>30</v>
      </c>
      <c r="AD2024" s="77">
        <f>IFERROR(INDEX([1]怪物表!$J:$J,MATCH(G2024,[1]怪物表!$A:$A,0),1),0)*AE2024</f>
        <v>90</v>
      </c>
      <c r="AE2024" s="77">
        <f t="shared" si="269"/>
        <v>90</v>
      </c>
    </row>
    <row r="2025" spans="1:31" x14ac:dyDescent="0.45">
      <c r="A2025" s="4"/>
      <c r="B2025" s="7">
        <v>4991030</v>
      </c>
      <c r="C2025" s="6" t="s">
        <v>217</v>
      </c>
      <c r="D2025" s="4" t="s">
        <v>131</v>
      </c>
      <c r="E2025" s="7">
        <v>60</v>
      </c>
      <c r="F2025" s="4" t="s">
        <v>46</v>
      </c>
      <c r="G2025" s="4">
        <f>SUMIFS([1]怪物表!$A:$A,[1]怪物表!$B:$B,C2025,[1]怪物表!$C:$C,D2025)</f>
        <v>1499103</v>
      </c>
      <c r="H2025" s="8" t="str">
        <f>IF(G2025="","",INDEX([1]怪物表!$C:$C,MATCH(G2025,[1]怪物表!$A:$A,0)))</f>
        <v>小象</v>
      </c>
      <c r="I2025" s="4"/>
      <c r="J2025" s="4" t="str">
        <f>IF(I2025="","",INDEX([1]怪物阵型表!$B:$B,MATCH(I2025,[1]怪物阵型表!$A:$A,0)))</f>
        <v/>
      </c>
      <c r="K2025" s="4"/>
      <c r="L2025" s="4"/>
      <c r="M2025" s="4"/>
      <c r="N2025" s="4"/>
      <c r="O2025" s="4" t="str">
        <f>IF(N2025="","",INDEX([2]物品表!$B:$B,MATCH(N2025,[2]物品表!$A:$A,0)))</f>
        <v/>
      </c>
      <c r="P2025" s="4"/>
      <c r="Q2025" s="7" t="s">
        <v>31</v>
      </c>
      <c r="R2025" s="7" t="s">
        <v>29</v>
      </c>
      <c r="S2025" s="9">
        <f>INDEX('#怪物刷新配置索引'!$E:$E,MATCH(E2025&amp;"-"&amp;F2025,'#怪物刷新配置索引'!$D:$D,0),1)</f>
        <v>2</v>
      </c>
      <c r="T2025" s="4"/>
      <c r="U2025" s="9">
        <f>INDEX('#怪物刷新配置索引'!$F:$F,MATCH(E2025&amp;"-"&amp;F2025,'#怪物刷新配置索引'!$D:$D,0),1)</f>
        <v>1</v>
      </c>
      <c r="V2025" s="4" t="str">
        <f t="shared" si="267"/>
        <v/>
      </c>
      <c r="W2025" s="4"/>
      <c r="X2025" s="7"/>
      <c r="Y2025" s="7"/>
      <c r="Z2025" s="28"/>
      <c r="AA2025" s="77">
        <f>COUNTIF([3]经验升级表!$C:$C,"&lt;="&amp;SUMIFS($AB$4:AB2025,$C$4:C2025,C2025))</f>
        <v>0</v>
      </c>
      <c r="AB2025" s="77">
        <f>IFERROR(INDEX([1]怪物表!$U:$U,MATCH(G2025,[1]怪物表!$A:$A,0),1)*S2025/U2025,0)*AC2025</f>
        <v>0</v>
      </c>
      <c r="AC2025" s="77">
        <f t="shared" si="268"/>
        <v>30</v>
      </c>
      <c r="AD2025" s="77">
        <f>IFERROR(INDEX([1]怪物表!$J:$J,MATCH(G2025,[1]怪物表!$A:$A,0),1),0)*AE2025</f>
        <v>60</v>
      </c>
      <c r="AE2025" s="77">
        <f t="shared" si="269"/>
        <v>60</v>
      </c>
    </row>
    <row r="2026" spans="1:31" x14ac:dyDescent="0.45">
      <c r="A2026" s="4"/>
      <c r="B2026" s="7">
        <v>4991031</v>
      </c>
      <c r="C2026" s="6" t="s">
        <v>217</v>
      </c>
      <c r="D2026" s="4" t="s">
        <v>131</v>
      </c>
      <c r="E2026" s="7">
        <v>90</v>
      </c>
      <c r="F2026" s="4" t="s">
        <v>46</v>
      </c>
      <c r="G2026" s="4">
        <f>SUMIFS([1]怪物表!$A:$A,[1]怪物表!$B:$B,C2026,[1]怪物表!$C:$C,D2026)</f>
        <v>1499103</v>
      </c>
      <c r="H2026" s="8" t="str">
        <f>IF(G2026="","",INDEX([1]怪物表!$C:$C,MATCH(G2026,[1]怪物表!$A:$A,0)))</f>
        <v>小象</v>
      </c>
      <c r="I2026" s="4"/>
      <c r="J2026" s="4" t="str">
        <f>IF(I2026="","",INDEX([1]怪物阵型表!$B:$B,MATCH(I2026,[1]怪物阵型表!$A:$A,0)))</f>
        <v/>
      </c>
      <c r="K2026" s="4"/>
      <c r="L2026" s="4"/>
      <c r="M2026" s="4"/>
      <c r="N2026" s="4"/>
      <c r="O2026" s="4" t="str">
        <f>IF(N2026="","",INDEX([2]物品表!$B:$B,MATCH(N2026,[2]物品表!$A:$A,0)))</f>
        <v/>
      </c>
      <c r="P2026" s="4"/>
      <c r="Q2026" s="7" t="s">
        <v>31</v>
      </c>
      <c r="R2026" s="7" t="s">
        <v>29</v>
      </c>
      <c r="S2026" s="9">
        <f>INDEX('#怪物刷新配置索引'!$E:$E,MATCH(E2026&amp;"-"&amp;F2026,'#怪物刷新配置索引'!$D:$D,0),1)</f>
        <v>3</v>
      </c>
      <c r="T2026" s="4"/>
      <c r="U2026" s="9">
        <f>INDEX('#怪物刷新配置索引'!$F:$F,MATCH(E2026&amp;"-"&amp;F2026,'#怪物刷新配置索引'!$D:$D,0),1)</f>
        <v>1</v>
      </c>
      <c r="V2026" s="4" t="str">
        <f t="shared" si="267"/>
        <v/>
      </c>
      <c r="W2026" s="4"/>
      <c r="X2026" s="7"/>
      <c r="Y2026" s="7"/>
      <c r="Z2026" s="28"/>
      <c r="AA2026" s="77">
        <f>COUNTIF([3]经验升级表!$C:$C,"&lt;="&amp;SUMIFS($AB$4:AB2026,$C$4:C2026,C2026))</f>
        <v>0</v>
      </c>
      <c r="AB2026" s="77">
        <f>IFERROR(INDEX([1]怪物表!$U:$U,MATCH(G2026,[1]怪物表!$A:$A,0),1)*S2026/U2026,0)*AC2026</f>
        <v>0</v>
      </c>
      <c r="AC2026" s="77">
        <f t="shared" si="268"/>
        <v>30</v>
      </c>
      <c r="AD2026" s="77">
        <f>IFERROR(INDEX([1]怪物表!$J:$J,MATCH(G2026,[1]怪物表!$A:$A,0),1),0)*AE2026</f>
        <v>90</v>
      </c>
      <c r="AE2026" s="77">
        <f t="shared" si="269"/>
        <v>90</v>
      </c>
    </row>
    <row r="2027" spans="1:31" x14ac:dyDescent="0.45">
      <c r="A2027" s="4"/>
      <c r="B2027" s="7">
        <v>4991032</v>
      </c>
      <c r="C2027" s="6" t="s">
        <v>217</v>
      </c>
      <c r="D2027" s="4"/>
      <c r="E2027" s="7"/>
      <c r="F2027" s="4">
        <v>210</v>
      </c>
      <c r="G2027" s="4"/>
      <c r="H2027" s="8"/>
      <c r="I2027" s="4"/>
      <c r="J2027" s="4" t="str">
        <f>IF(I2027="","",INDEX([1]怪物阵型表!$B:$B,MATCH(I2027,[1]怪物阵型表!$A:$A,0)))</f>
        <v/>
      </c>
      <c r="K2027" s="4">
        <v>499105</v>
      </c>
      <c r="L2027" s="25" t="str" cm="1">
        <f t="array" ref="L2027">INDEX(怪物链表!A:C,MATCH(怪物刷新表!K2027&amp;C2027,怪物链表!A:A&amp;怪物链表!C:C,),2)</f>
        <v>平滑_中级_50</v>
      </c>
      <c r="M2027" s="4" t="str" cm="1">
        <f t="array" ref="M2027">INDEX(怪物链表!A:D,MATCH(怪物刷新表!L2027&amp;K2027,怪物链表!B:B&amp;怪物链表!A:A,),4)</f>
        <v>210-240</v>
      </c>
      <c r="N2027" s="4"/>
      <c r="O2027" s="4" t="str">
        <f>IF(N2027="","",INDEX([2]物品表!$B:$B,MATCH(N2027,[2]物品表!$A:$A,0)))</f>
        <v/>
      </c>
      <c r="P2027" s="4"/>
      <c r="Q2027" s="7" t="s">
        <v>120</v>
      </c>
      <c r="R2027" s="7" t="s">
        <v>29</v>
      </c>
      <c r="S2027" s="9">
        <v>1</v>
      </c>
      <c r="T2027" s="4"/>
      <c r="U2027" s="9">
        <v>0</v>
      </c>
      <c r="V2027" s="4" t="str">
        <f t="shared" si="267"/>
        <v/>
      </c>
      <c r="W2027" s="4"/>
      <c r="X2027" s="4"/>
      <c r="Y2027" s="4"/>
      <c r="Z2027" s="28"/>
      <c r="AA2027" s="77">
        <f>COUNTIF([3]经验升级表!$C:$C,"&lt;="&amp;SUMIFS($AB$4:AB2027,$C$4:C2027,C2027))</f>
        <v>0</v>
      </c>
      <c r="AB2027" s="77">
        <f>IFERROR(INDEX([1]怪物表!$U:$U,MATCH(G2027,[1]怪物表!$A:$A,0),1)*S2027/U2027,0)*AC2027</f>
        <v>0</v>
      </c>
      <c r="AC2027" s="77">
        <f t="shared" si="268"/>
        <v>1</v>
      </c>
      <c r="AD2027" s="77">
        <f>IFERROR(INDEX([1]怪物表!$J:$J,MATCH(G2027,[1]怪物表!$A:$A,0),1),0)*AE2027</f>
        <v>0</v>
      </c>
      <c r="AE2027" s="77">
        <f t="shared" si="269"/>
        <v>0</v>
      </c>
    </row>
    <row r="2028" spans="1:31" x14ac:dyDescent="0.45">
      <c r="A2028" s="4"/>
      <c r="B2028" s="7">
        <v>4991033</v>
      </c>
      <c r="C2028" s="6" t="s">
        <v>217</v>
      </c>
      <c r="D2028" s="4" t="s">
        <v>151</v>
      </c>
      <c r="E2028" s="7">
        <v>30</v>
      </c>
      <c r="F2028" s="4" t="s">
        <v>64</v>
      </c>
      <c r="G2028" s="4">
        <f>SUMIFS([1]怪物表!$A:$A,[1]怪物表!$B:$B,C2028,[1]怪物表!$C:$C,D2028)</f>
        <v>1499104</v>
      </c>
      <c r="H2028" s="8" t="str">
        <f>IF(G2028="","",INDEX([1]怪物表!$C:$C,MATCH(G2028,[1]怪物表!$A:$A,0)))</f>
        <v>盾兵1（灰）</v>
      </c>
      <c r="I2028" s="4"/>
      <c r="J2028" s="4" t="str">
        <f>IF(I2028="","",INDEX([1]怪物阵型表!$B:$B,MATCH(I2028,[1]怪物阵型表!$A:$A,0)))</f>
        <v/>
      </c>
      <c r="K2028" s="4"/>
      <c r="L2028" s="4"/>
      <c r="M2028" s="4"/>
      <c r="N2028" s="4"/>
      <c r="O2028" s="4" t="str">
        <f>IF(N2028="","",INDEX([2]物品表!$B:$B,MATCH(N2028,[2]物品表!$A:$A,0)))</f>
        <v/>
      </c>
      <c r="P2028" s="4"/>
      <c r="Q2028" s="7" t="s">
        <v>31</v>
      </c>
      <c r="R2028" s="7" t="s">
        <v>29</v>
      </c>
      <c r="S2028" s="9">
        <f>INDEX('#怪物刷新配置索引'!$E:$E,MATCH(E2028&amp;"-"&amp;F2028,'#怪物刷新配置索引'!$D:$D,0),1)</f>
        <v>3</v>
      </c>
      <c r="T2028" s="4"/>
      <c r="U2028" s="9">
        <f>INDEX('#怪物刷新配置索引'!$F:$F,MATCH(E2028&amp;"-"&amp;F2028,'#怪物刷新配置索引'!$D:$D,0),1)</f>
        <v>3</v>
      </c>
      <c r="V2028" s="7" t="str">
        <f t="shared" si="267"/>
        <v/>
      </c>
      <c r="W2028" s="4"/>
      <c r="X2028" s="4"/>
      <c r="Y2028" s="4"/>
      <c r="Z2028" s="28"/>
      <c r="AA2028" s="77">
        <f>COUNTIF([3]经验升级表!$C:$C,"&lt;="&amp;SUMIFS($AB$4:AB2028,$C$4:C2028,C2028))</f>
        <v>0</v>
      </c>
      <c r="AB2028" s="77">
        <f>IFERROR(INDEX([1]怪物表!$U:$U,MATCH(G2028,[1]怪物表!$A:$A,0),1)*S2028/U2028,0)*AC2028</f>
        <v>0</v>
      </c>
      <c r="AC2028" s="77">
        <f t="shared" si="268"/>
        <v>30</v>
      </c>
      <c r="AD2028" s="77">
        <f>IFERROR(INDEX([1]怪物表!$J:$J,MATCH(G2028,[1]怪物表!$A:$A,0),1),0)*AE2028</f>
        <v>30</v>
      </c>
      <c r="AE2028" s="77">
        <f t="shared" si="269"/>
        <v>30</v>
      </c>
    </row>
    <row r="2029" spans="1:31" x14ac:dyDescent="0.45">
      <c r="A2029" s="4"/>
      <c r="B2029" s="7">
        <v>4991034</v>
      </c>
      <c r="C2029" s="6" t="s">
        <v>217</v>
      </c>
      <c r="D2029" s="4" t="s">
        <v>151</v>
      </c>
      <c r="E2029" s="7">
        <v>30</v>
      </c>
      <c r="F2029" s="4" t="s">
        <v>64</v>
      </c>
      <c r="G2029" s="4">
        <f>SUMIFS([1]怪物表!$A:$A,[1]怪物表!$B:$B,C2029,[1]怪物表!$C:$C,D2029)</f>
        <v>1499104</v>
      </c>
      <c r="H2029" s="8" t="str">
        <f>IF(G2029="","",INDEX([1]怪物表!$C:$C,MATCH(G2029,[1]怪物表!$A:$A,0)))</f>
        <v>盾兵1（灰）</v>
      </c>
      <c r="I2029" s="4"/>
      <c r="J2029" s="4" t="str">
        <f>IF(I2029="","",INDEX([1]怪物阵型表!$B:$B,MATCH(I2029,[1]怪物阵型表!$A:$A,0)))</f>
        <v/>
      </c>
      <c r="K2029" s="4"/>
      <c r="L2029" s="4"/>
      <c r="M2029" s="4"/>
      <c r="N2029" s="4"/>
      <c r="O2029" s="4" t="str">
        <f>IF(N2029="","",INDEX([2]物品表!$B:$B,MATCH(N2029,[2]物品表!$A:$A,0)))</f>
        <v/>
      </c>
      <c r="P2029" s="4"/>
      <c r="Q2029" s="7" t="s">
        <v>31</v>
      </c>
      <c r="R2029" s="7" t="s">
        <v>29</v>
      </c>
      <c r="S2029" s="9">
        <f>INDEX('#怪物刷新配置索引'!$E:$E,MATCH(E2029&amp;"-"&amp;F2029,'#怪物刷新配置索引'!$D:$D,0),1)</f>
        <v>3</v>
      </c>
      <c r="T2029" s="4"/>
      <c r="U2029" s="9">
        <f>INDEX('#怪物刷新配置索引'!$F:$F,MATCH(E2029&amp;"-"&amp;F2029,'#怪物刷新配置索引'!$D:$D,0),1)</f>
        <v>3</v>
      </c>
      <c r="V2029" s="4" t="str">
        <f t="shared" si="267"/>
        <v/>
      </c>
      <c r="W2029" s="4"/>
      <c r="X2029" s="4"/>
      <c r="Y2029" s="4"/>
      <c r="Z2029" s="28"/>
      <c r="AA2029" s="77">
        <f>COUNTIF([3]经验升级表!$C:$C,"&lt;="&amp;SUMIFS($AB$4:AB2029,$C$4:C2029,C2029))</f>
        <v>0</v>
      </c>
      <c r="AB2029" s="77">
        <f>IFERROR(INDEX([1]怪物表!$U:$U,MATCH(G2029,[1]怪物表!$A:$A,0),1)*S2029/U2029,0)*AC2029</f>
        <v>0</v>
      </c>
      <c r="AC2029" s="77">
        <f t="shared" si="268"/>
        <v>30</v>
      </c>
      <c r="AD2029" s="77">
        <f>IFERROR(INDEX([1]怪物表!$J:$J,MATCH(G2029,[1]怪物表!$A:$A,0),1),0)*AE2029</f>
        <v>30</v>
      </c>
      <c r="AE2029" s="77">
        <f t="shared" si="269"/>
        <v>30</v>
      </c>
    </row>
    <row r="2030" spans="1:31" x14ac:dyDescent="0.45">
      <c r="A2030" s="4"/>
      <c r="B2030" s="7">
        <v>4991035</v>
      </c>
      <c r="C2030" s="6" t="s">
        <v>217</v>
      </c>
      <c r="D2030" s="4" t="s">
        <v>174</v>
      </c>
      <c r="E2030" s="7">
        <v>20</v>
      </c>
      <c r="F2030" s="4" t="s">
        <v>64</v>
      </c>
      <c r="G2030" s="4">
        <f>SUMIFS([1]怪物表!$A:$A,[1]怪物表!$B:$B,C2030,[1]怪物表!$C:$C,D2030)</f>
        <v>1499107</v>
      </c>
      <c r="H2030" s="8" t="str">
        <f>IF(G2030="","",INDEX([1]怪物表!$C:$C,MATCH(G2030,[1]怪物表!$A:$A,0)))</f>
        <v>酒桶</v>
      </c>
      <c r="I2030" s="4"/>
      <c r="J2030" s="4" t="str">
        <f>IF(I2030="","",INDEX([1]怪物阵型表!$B:$B,MATCH(I2030,[1]怪物阵型表!$A:$A,0)))</f>
        <v/>
      </c>
      <c r="K2030" s="4"/>
      <c r="L2030" s="4"/>
      <c r="M2030" s="4"/>
      <c r="N2030" s="4"/>
      <c r="O2030" s="4" t="str">
        <f>IF(N2030="","",INDEX([2]物品表!$B:$B,MATCH(N2030,[2]物品表!$A:$A,0)))</f>
        <v/>
      </c>
      <c r="P2030" s="4"/>
      <c r="Q2030" s="7" t="s">
        <v>31</v>
      </c>
      <c r="R2030" s="7" t="s">
        <v>29</v>
      </c>
      <c r="S2030" s="9">
        <f>INDEX('#怪物刷新配置索引'!$E:$E,MATCH(E2030&amp;"-"&amp;F2030,'#怪物刷新配置索引'!$D:$D,0),1)</f>
        <v>2</v>
      </c>
      <c r="T2030" s="4"/>
      <c r="U2030" s="9">
        <f>INDEX('#怪物刷新配置索引'!$F:$F,MATCH(E2030&amp;"-"&amp;F2030,'#怪物刷新配置索引'!$D:$D,0),1)</f>
        <v>3</v>
      </c>
      <c r="V2030" s="4" t="str">
        <f t="shared" si="267"/>
        <v/>
      </c>
      <c r="W2030" s="4"/>
      <c r="X2030" s="7"/>
      <c r="Y2030" s="7"/>
      <c r="Z2030" s="28"/>
      <c r="AA2030" s="77">
        <f>COUNTIF([3]经验升级表!$C:$C,"&lt;="&amp;SUMIFS($AB$4:AB2030,$C$4:C2030,C2030))</f>
        <v>0</v>
      </c>
      <c r="AB2030" s="77">
        <f>IFERROR(INDEX([1]怪物表!$U:$U,MATCH(G2030,[1]怪物表!$A:$A,0),1)*S2030/U2030,0)*AC2030</f>
        <v>0</v>
      </c>
      <c r="AC2030" s="77">
        <f t="shared" si="268"/>
        <v>30</v>
      </c>
      <c r="AD2030" s="77">
        <f>IFERROR(INDEX([1]怪物表!$J:$J,MATCH(G2030,[1]怪物表!$A:$A,0),1),0)*AE2030</f>
        <v>20</v>
      </c>
      <c r="AE2030" s="77">
        <f t="shared" si="269"/>
        <v>20</v>
      </c>
    </row>
    <row r="2031" spans="1:31" x14ac:dyDescent="0.45">
      <c r="A2031" s="4"/>
      <c r="B2031" s="7">
        <v>4991036</v>
      </c>
      <c r="C2031" s="6" t="s">
        <v>217</v>
      </c>
      <c r="D2031" s="4"/>
      <c r="E2031" s="7"/>
      <c r="F2031" s="4">
        <v>240</v>
      </c>
      <c r="G2031" s="4" t="str">
        <f>IF(I2031="",SUMIFS([1]怪物表!$A:$A,[1]怪物表!$B:$B,C2031,[1]怪物表!$C:$C,D2031),"")</f>
        <v/>
      </c>
      <c r="H2031" s="8" t="str">
        <f>IF(G2031="","",INDEX([1]怪物表!$C:$C,MATCH(G2031,[1]怪物表!$A:$A,0)))</f>
        <v/>
      </c>
      <c r="I2031" s="4">
        <v>499102</v>
      </c>
      <c r="J2031" s="4" t="str">
        <f>IF(I2031="","",INDEX([1]怪物阵型表!$B:$B,MATCH(I2031,[1]怪物阵型表!$A:$A,0)))</f>
        <v>直线防御阵型</v>
      </c>
      <c r="K2031" s="4"/>
      <c r="L2031" s="4"/>
      <c r="M2031" s="4"/>
      <c r="N2031" s="4"/>
      <c r="O2031" s="4" t="str">
        <f>IF(N2031="","",INDEX([2]物品表!$B:$B,MATCH(N2031,[2]物品表!$A:$A,0)))</f>
        <v/>
      </c>
      <c r="P2031" s="4"/>
      <c r="Q2031" s="7" t="s">
        <v>109</v>
      </c>
      <c r="R2031" s="7" t="s">
        <v>29</v>
      </c>
      <c r="S2031" s="9">
        <v>1</v>
      </c>
      <c r="T2031" s="4"/>
      <c r="U2031" s="9">
        <v>0</v>
      </c>
      <c r="V2031" s="4" t="str">
        <f t="shared" ref="V2031:V2033" si="273">IF(W2031=1,"TID_Survivor_Notice_Occur_2",IF(W2031=2,"TID_Survivor_Notice_Occur_1",""))</f>
        <v>TID_Survivor_Notice_Occur_2</v>
      </c>
      <c r="W2031" s="4">
        <v>1</v>
      </c>
      <c r="X2031" s="4"/>
      <c r="Y2031" s="4"/>
      <c r="Z2031" s="28"/>
      <c r="AA2031" s="77">
        <f>COUNTIF([3]经验升级表!$C:$C,"&lt;="&amp;SUMIFS($AB$4:AB2031,$C$4:C2031,C2031))</f>
        <v>0</v>
      </c>
      <c r="AB2031" s="77">
        <f>IFERROR(INDEX([1]怪物表!$U:$U,MATCH(G2031,[1]怪物表!$A:$A,0),1)*S2031/U2031,0)*AC2031</f>
        <v>0</v>
      </c>
      <c r="AC2031" s="77">
        <f t="shared" si="268"/>
        <v>1</v>
      </c>
      <c r="AD2031" s="77">
        <f>IFERROR(INDEX([1]怪物表!$J:$J,MATCH(G2031,[1]怪物表!$A:$A,0),1),0)*AE2031</f>
        <v>0</v>
      </c>
      <c r="AE2031" s="77">
        <f t="shared" si="269"/>
        <v>0</v>
      </c>
    </row>
    <row r="2032" spans="1:31" x14ac:dyDescent="0.45">
      <c r="A2032" s="4"/>
      <c r="B2032" s="7">
        <v>4991037</v>
      </c>
      <c r="C2032" s="6" t="s">
        <v>217</v>
      </c>
      <c r="D2032" s="4"/>
      <c r="E2032" s="7"/>
      <c r="F2032" s="4">
        <v>240</v>
      </c>
      <c r="G2032" s="4" t="str">
        <f>IF(I2032="",SUMIFS([1]怪物表!$A:$A,[1]怪物表!$B:$B,C2032,[1]怪物表!$C:$C,D2032),"")</f>
        <v/>
      </c>
      <c r="H2032" s="8" t="str">
        <f>IF(G2032="","",INDEX([1]怪物表!$C:$C,MATCH(G2032,[1]怪物表!$A:$A,0)))</f>
        <v/>
      </c>
      <c r="I2032" s="4">
        <v>499103</v>
      </c>
      <c r="J2032" s="4" t="str">
        <f>IF(I2032="","",INDEX([1]怪物阵型表!$B:$B,MATCH(I2032,[1]怪物阵型表!$A:$A,0)))</f>
        <v>直线防御阵型</v>
      </c>
      <c r="K2032" s="4"/>
      <c r="L2032" s="4"/>
      <c r="M2032" s="4"/>
      <c r="N2032" s="4"/>
      <c r="O2032" s="4" t="str">
        <f>IF(N2032="","",INDEX([2]物品表!$B:$B,MATCH(N2032,[2]物品表!$A:$A,0)))</f>
        <v/>
      </c>
      <c r="P2032" s="4"/>
      <c r="Q2032" s="7" t="s">
        <v>109</v>
      </c>
      <c r="R2032" s="7" t="s">
        <v>29</v>
      </c>
      <c r="S2032" s="9">
        <v>1</v>
      </c>
      <c r="T2032" s="4"/>
      <c r="U2032" s="9">
        <v>0</v>
      </c>
      <c r="V2032" s="4" t="str">
        <f t="shared" si="273"/>
        <v/>
      </c>
      <c r="W2032" s="4"/>
      <c r="X2032" s="4"/>
      <c r="Y2032" s="4"/>
      <c r="Z2032" s="28"/>
      <c r="AA2032" s="77">
        <f>COUNTIF([3]经验升级表!$C:$C,"&lt;="&amp;SUMIFS($AB$4:AB2032,$C$4:C2032,C2032))</f>
        <v>0</v>
      </c>
      <c r="AB2032" s="77">
        <f>IFERROR(INDEX([1]怪物表!$U:$U,MATCH(G2032,[1]怪物表!$A:$A,0),1)*S2032/U2032,0)*AC2032</f>
        <v>0</v>
      </c>
      <c r="AC2032" s="77">
        <f t="shared" si="268"/>
        <v>1</v>
      </c>
      <c r="AD2032" s="77">
        <f>IFERROR(INDEX([1]怪物表!$J:$J,MATCH(G2032,[1]怪物表!$A:$A,0),1),0)*AE2032</f>
        <v>0</v>
      </c>
      <c r="AE2032" s="77">
        <f t="shared" si="269"/>
        <v>0</v>
      </c>
    </row>
    <row r="2033" spans="1:46" x14ac:dyDescent="0.45">
      <c r="A2033" s="4"/>
      <c r="B2033" s="7">
        <v>4991038</v>
      </c>
      <c r="C2033" s="6" t="s">
        <v>217</v>
      </c>
      <c r="D2033" s="4"/>
      <c r="E2033" s="7"/>
      <c r="F2033" s="4">
        <v>240</v>
      </c>
      <c r="G2033" s="4"/>
      <c r="H2033" s="8"/>
      <c r="I2033" s="4"/>
      <c r="J2033" s="4" t="str">
        <f>IF(I2033="","",INDEX([1]怪物阵型表!$B:$B,MATCH(I2033,[1]怪物阵型表!$A:$A,0)))</f>
        <v/>
      </c>
      <c r="K2033" s="4">
        <v>499106</v>
      </c>
      <c r="L2033" s="25" t="str" cm="1">
        <f t="array" ref="L2033">INDEX(怪物链表!A:C,MATCH(怪物刷新表!K2033&amp;C2033,怪物链表!A:A&amp;怪物链表!C:C,),2)</f>
        <v>骤变_中级_100</v>
      </c>
      <c r="M2033" s="4" t="str" cm="1">
        <f t="array" ref="M2033">INDEX(怪物链表!A:D,MATCH(怪物刷新表!L2033&amp;K2033,怪物链表!B:B&amp;怪物链表!A:A,),4)</f>
        <v>240-270</v>
      </c>
      <c r="N2033" s="4"/>
      <c r="O2033" s="4" t="str">
        <f>IF(N2033="","",INDEX([2]物品表!$B:$B,MATCH(N2033,[2]物品表!$A:$A,0)))</f>
        <v/>
      </c>
      <c r="P2033" s="4"/>
      <c r="Q2033" s="7" t="s">
        <v>120</v>
      </c>
      <c r="R2033" s="7" t="s">
        <v>29</v>
      </c>
      <c r="S2033" s="9">
        <v>1</v>
      </c>
      <c r="T2033" s="4"/>
      <c r="U2033" s="9">
        <v>0</v>
      </c>
      <c r="V2033" s="4" t="str">
        <f t="shared" si="273"/>
        <v/>
      </c>
      <c r="W2033" s="4"/>
      <c r="X2033" s="4"/>
      <c r="Y2033" s="4"/>
      <c r="Z2033" s="28"/>
      <c r="AA2033" s="77">
        <f>COUNTIF([3]经验升级表!$C:$C,"&lt;="&amp;SUMIFS($AB$4:AB2033,$C$4:C2033,C2033))</f>
        <v>0</v>
      </c>
      <c r="AB2033" s="77">
        <f>IFERROR(INDEX([1]怪物表!$U:$U,MATCH(G2033,[1]怪物表!$A:$A,0),1)*S2033/U2033,0)*AC2033</f>
        <v>0</v>
      </c>
      <c r="AC2033" s="77">
        <f t="shared" si="268"/>
        <v>1</v>
      </c>
      <c r="AD2033" s="77">
        <f>IFERROR(INDEX([1]怪物表!$J:$J,MATCH(G2033,[1]怪物表!$A:$A,0),1),0)*AE2033</f>
        <v>0</v>
      </c>
      <c r="AE2033" s="77">
        <f t="shared" si="269"/>
        <v>0</v>
      </c>
    </row>
    <row r="2034" spans="1:46" x14ac:dyDescent="0.45">
      <c r="A2034" s="4"/>
      <c r="B2034" s="7">
        <v>4991039</v>
      </c>
      <c r="C2034" s="6" t="s">
        <v>217</v>
      </c>
      <c r="D2034" s="4"/>
      <c r="E2034" s="7"/>
      <c r="F2034" s="4">
        <v>240</v>
      </c>
      <c r="G2034" s="4"/>
      <c r="H2034" s="8"/>
      <c r="I2034" s="4"/>
      <c r="J2034" s="4" t="str">
        <f>IF(I2034="","",INDEX([1]怪物阵型表!$B:$B,MATCH(I2034,[1]怪物阵型表!$A:$A,0)))</f>
        <v/>
      </c>
      <c r="K2034" s="4">
        <v>499107</v>
      </c>
      <c r="L2034" s="25" t="str" cm="1">
        <f t="array" ref="L2034">INDEX(怪物链表!A:C,MATCH(怪物刷新表!K2034&amp;C2034,怪物链表!A:A&amp;怪物链表!C:C,),2)</f>
        <v>骤变_特殊_50</v>
      </c>
      <c r="M2034" s="4" t="str" cm="1">
        <f t="array" ref="M2034">INDEX(怪物链表!A:D,MATCH(怪物刷新表!L2034&amp;K2034,怪物链表!B:B&amp;怪物链表!A:A,),4)</f>
        <v>240-270</v>
      </c>
      <c r="N2034" s="4"/>
      <c r="O2034" s="4" t="str">
        <f>IF(N2034="","",INDEX([2]物品表!$B:$B,MATCH(N2034,[2]物品表!$A:$A,0)))</f>
        <v/>
      </c>
      <c r="P2034" s="4"/>
      <c r="Q2034" s="7" t="s">
        <v>120</v>
      </c>
      <c r="R2034" s="7" t="s">
        <v>29</v>
      </c>
      <c r="S2034" s="9">
        <v>1</v>
      </c>
      <c r="T2034" s="4"/>
      <c r="U2034" s="9">
        <v>0</v>
      </c>
      <c r="V2034" s="4" t="str">
        <f t="shared" ref="V2034" si="274">IF(W2034=1,"TID_Survivor_Notice_Occur_2",IF(W2034=2,"TID_Survivor_Notice_Occur_1",""))</f>
        <v/>
      </c>
      <c r="W2034" s="4"/>
      <c r="X2034" s="4"/>
      <c r="Y2034" s="4"/>
      <c r="Z2034" s="28"/>
      <c r="AA2034" s="77">
        <f>COUNTIF([3]经验升级表!$C:$C,"&lt;="&amp;SUMIFS($AB$4:AB2034,$C$4:C2034,C2034))</f>
        <v>0</v>
      </c>
      <c r="AB2034" s="77">
        <f>IFERROR(INDEX([1]怪物表!$U:$U,MATCH(G2034,[1]怪物表!$A:$A,0),1)*S2034/U2034,0)*AC2034</f>
        <v>0</v>
      </c>
      <c r="AC2034" s="77">
        <f t="shared" si="268"/>
        <v>1</v>
      </c>
      <c r="AD2034" s="77">
        <f>IFERROR(INDEX([1]怪物表!$J:$J,MATCH(G2034,[1]怪物表!$A:$A,0),1),0)*AE2034</f>
        <v>0</v>
      </c>
      <c r="AE2034" s="77">
        <f t="shared" si="269"/>
        <v>0</v>
      </c>
    </row>
    <row r="2035" spans="1:46" s="47" customFormat="1" x14ac:dyDescent="0.45">
      <c r="A2035" s="81"/>
      <c r="B2035" s="82">
        <v>4991040</v>
      </c>
      <c r="C2035" s="83" t="s">
        <v>217</v>
      </c>
      <c r="D2035" s="81" t="s">
        <v>132</v>
      </c>
      <c r="E2035" s="82"/>
      <c r="F2035" s="81">
        <v>240</v>
      </c>
      <c r="G2035" s="81">
        <f>IF(I2035="",SUMIFS([1]怪物表!$A:$A,[1]怪物表!$B:$B,C2035,[1]怪物表!$C:$C,D2035),"")</f>
        <v>1499111</v>
      </c>
      <c r="H2035" s="84" t="str">
        <f>IF(G2035="","",INDEX([1]怪物表!$C:$C,MATCH(G2035,[1]怪物表!$A:$A,0)))</f>
        <v>荒漠法师</v>
      </c>
      <c r="I2035" s="81" t="s">
        <v>54</v>
      </c>
      <c r="J2035" s="81" t="str">
        <f>IF(I2035="","",INDEX([1]怪物阵型表!$B:$B,MATCH(I2035,[1]怪物阵型表!$A:$A,0)))</f>
        <v/>
      </c>
      <c r="K2035" s="81"/>
      <c r="L2035" s="81"/>
      <c r="M2035" s="81"/>
      <c r="N2035" s="81"/>
      <c r="O2035" s="81" t="str">
        <f>IF(N2035="","",INDEX([2]物品表!$B:$B,MATCH(N2035,[2]物品表!$A:$A,0)))</f>
        <v/>
      </c>
      <c r="P2035" s="81"/>
      <c r="Q2035" s="82" t="s">
        <v>120</v>
      </c>
      <c r="R2035" s="82" t="s">
        <v>29</v>
      </c>
      <c r="S2035" s="85">
        <v>1</v>
      </c>
      <c r="T2035" s="81"/>
      <c r="U2035" s="85">
        <v>0</v>
      </c>
      <c r="V2035" s="81" t="str">
        <f>V2016</f>
        <v>TID_Survivor_Notice_Occur_1</v>
      </c>
      <c r="W2035" s="81">
        <v>2</v>
      </c>
      <c r="X2035" s="81"/>
      <c r="Y2035" s="81"/>
      <c r="Z2035" s="86"/>
      <c r="AA2035" s="77">
        <f>COUNTIF([3]经验升级表!$C:$C,"&lt;="&amp;SUMIFS($AB$4:AB2035,$C$4:C2035,C2035))</f>
        <v>0</v>
      </c>
      <c r="AB2035" s="77">
        <f>IFERROR(INDEX([1]怪物表!$U:$U,MATCH(G2035,[1]怪物表!$A:$A,0),1)*S2035/U2035,0)*AC2035</f>
        <v>0</v>
      </c>
      <c r="AC2035" s="77">
        <f t="shared" si="268"/>
        <v>1</v>
      </c>
      <c r="AD2035" s="77">
        <f>IFERROR(INDEX([1]怪物表!$J:$J,MATCH(G2035,[1]怪物表!$A:$A,0),1),0)*AE2035</f>
        <v>0</v>
      </c>
      <c r="AE2035" s="77">
        <f t="shared" si="269"/>
        <v>0</v>
      </c>
      <c r="AF2035" s="45"/>
      <c r="AG2035" s="45"/>
      <c r="AH2035" s="45"/>
      <c r="AI2035" s="45"/>
      <c r="AJ2035" s="45"/>
      <c r="AK2035" s="45"/>
      <c r="AL2035" s="45"/>
      <c r="AM2035" s="45"/>
      <c r="AN2035" s="45"/>
      <c r="AO2035" s="45"/>
      <c r="AP2035" s="45"/>
      <c r="AQ2035" s="45"/>
      <c r="AR2035" s="45"/>
      <c r="AS2035" s="45"/>
      <c r="AT2035" s="45"/>
    </row>
    <row r="2036" spans="1:46" x14ac:dyDescent="0.45">
      <c r="A2036" s="4"/>
      <c r="B2036" s="7">
        <v>4991041</v>
      </c>
      <c r="C2036" s="6" t="s">
        <v>217</v>
      </c>
      <c r="D2036" s="4" t="s">
        <v>240</v>
      </c>
      <c r="E2036" s="7">
        <v>60</v>
      </c>
      <c r="F2036" s="4" t="s">
        <v>55</v>
      </c>
      <c r="G2036" s="4">
        <f>SUMIFS([1]怪物表!$A:$A,[1]怪物表!$B:$B,C2036,[1]怪物表!$C:$C,D2036)</f>
        <v>1499106</v>
      </c>
      <c r="H2036" s="8" t="str">
        <f>IF(G2036="","",INDEX([1]怪物表!$C:$C,MATCH(G2036,[1]怪物表!$A:$A,0)))</f>
        <v>密林窃贼</v>
      </c>
      <c r="I2036" s="4"/>
      <c r="J2036" s="4" t="str">
        <f>IF(I2036="","",INDEX([1]怪物阵型表!$B:$B,MATCH(I2036,[1]怪物阵型表!$A:$A,0)))</f>
        <v/>
      </c>
      <c r="K2036" s="4"/>
      <c r="L2036" s="4"/>
      <c r="M2036" s="4"/>
      <c r="N2036" s="4"/>
      <c r="O2036" s="4" t="str">
        <f>IF(N2036="","",INDEX([2]物品表!$B:$B,MATCH(N2036,[2]物品表!$A:$A,0)))</f>
        <v/>
      </c>
      <c r="P2036" s="4"/>
      <c r="Q2036" s="7" t="s">
        <v>31</v>
      </c>
      <c r="R2036" s="7" t="s">
        <v>29</v>
      </c>
      <c r="S2036" s="9">
        <f>INDEX('#怪物刷新配置索引'!$E:$E,MATCH(E2036&amp;"-"&amp;F2036,'#怪物刷新配置索引'!$D:$D,0),1)</f>
        <v>2</v>
      </c>
      <c r="T2036" s="4"/>
      <c r="U2036" s="9">
        <f>INDEX('#怪物刷新配置索引'!$F:$F,MATCH(E2036&amp;"-"&amp;F2036,'#怪物刷新配置索引'!$D:$D,0),1)</f>
        <v>1</v>
      </c>
      <c r="V2036" s="4" t="str">
        <f t="shared" si="267"/>
        <v/>
      </c>
      <c r="W2036" s="4"/>
      <c r="X2036" s="4"/>
      <c r="Y2036" s="7"/>
      <c r="Z2036" s="28"/>
      <c r="AA2036" s="77">
        <f>COUNTIF([3]经验升级表!$C:$C,"&lt;="&amp;SUMIFS($AB$4:AB2036,$C$4:C2036,C2036))</f>
        <v>0</v>
      </c>
      <c r="AB2036" s="77">
        <f>IFERROR(INDEX([1]怪物表!$U:$U,MATCH(G2036,[1]怪物表!$A:$A,0),1)*S2036/U2036,0)*AC2036</f>
        <v>0</v>
      </c>
      <c r="AC2036" s="77">
        <f t="shared" si="268"/>
        <v>30</v>
      </c>
      <c r="AD2036" s="77">
        <f>IFERROR(INDEX([1]怪物表!$J:$J,MATCH(G2036,[1]怪物表!$A:$A,0),1),0)*AE2036</f>
        <v>60</v>
      </c>
      <c r="AE2036" s="77">
        <f t="shared" si="269"/>
        <v>60</v>
      </c>
    </row>
    <row r="2037" spans="1:46" x14ac:dyDescent="0.45">
      <c r="A2037" s="4"/>
      <c r="B2037" s="7">
        <v>4991042</v>
      </c>
      <c r="C2037" s="6" t="s">
        <v>217</v>
      </c>
      <c r="D2037" s="4" t="s">
        <v>240</v>
      </c>
      <c r="E2037" s="7">
        <v>120</v>
      </c>
      <c r="F2037" s="4" t="s">
        <v>55</v>
      </c>
      <c r="G2037" s="4">
        <f>SUMIFS([1]怪物表!$A:$A,[1]怪物表!$B:$B,C2037,[1]怪物表!$C:$C,D2037)</f>
        <v>1499106</v>
      </c>
      <c r="H2037" s="8" t="str">
        <f>IF(G2037="","",INDEX([1]怪物表!$C:$C,MATCH(G2037,[1]怪物表!$A:$A,0)))</f>
        <v>密林窃贼</v>
      </c>
      <c r="I2037" s="4"/>
      <c r="J2037" s="4" t="str">
        <f>IF(I2037="","",INDEX([1]怪物阵型表!$B:$B,MATCH(I2037,[1]怪物阵型表!$A:$A,0)))</f>
        <v/>
      </c>
      <c r="K2037" s="4"/>
      <c r="L2037" s="4"/>
      <c r="M2037" s="4"/>
      <c r="N2037" s="4"/>
      <c r="O2037" s="4" t="str">
        <f>IF(N2037="","",INDEX([2]物品表!$B:$B,MATCH(N2037,[2]物品表!$A:$A,0)))</f>
        <v/>
      </c>
      <c r="P2037" s="4"/>
      <c r="Q2037" s="7" t="s">
        <v>31</v>
      </c>
      <c r="R2037" s="7" t="s">
        <v>29</v>
      </c>
      <c r="S2037" s="9">
        <f>INDEX('#怪物刷新配置索引'!$E:$E,MATCH(E2037&amp;"-"&amp;F2037,'#怪物刷新配置索引'!$D:$D,0),1)</f>
        <v>4</v>
      </c>
      <c r="T2037" s="4"/>
      <c r="U2037" s="9">
        <f>INDEX('#怪物刷新配置索引'!$F:$F,MATCH(E2037&amp;"-"&amp;F2037,'#怪物刷新配置索引'!$D:$D,0),1)</f>
        <v>1</v>
      </c>
      <c r="V2037" s="4" t="str">
        <f t="shared" si="267"/>
        <v/>
      </c>
      <c r="W2037" s="4"/>
      <c r="X2037" s="4"/>
      <c r="Y2037" s="7"/>
      <c r="Z2037" s="28"/>
      <c r="AA2037" s="77">
        <f>COUNTIF([3]经验升级表!$C:$C,"&lt;="&amp;SUMIFS($AB$4:AB2037,$C$4:C2037,C2037))</f>
        <v>0</v>
      </c>
      <c r="AB2037" s="77">
        <f>IFERROR(INDEX([1]怪物表!$U:$U,MATCH(G2037,[1]怪物表!$A:$A,0),1)*S2037/U2037,0)*AC2037</f>
        <v>0</v>
      </c>
      <c r="AC2037" s="77">
        <f t="shared" si="268"/>
        <v>30</v>
      </c>
      <c r="AD2037" s="77">
        <f>IFERROR(INDEX([1]怪物表!$J:$J,MATCH(G2037,[1]怪物表!$A:$A,0),1),0)*AE2037</f>
        <v>120</v>
      </c>
      <c r="AE2037" s="77">
        <f t="shared" si="269"/>
        <v>120</v>
      </c>
    </row>
    <row r="2038" spans="1:46" x14ac:dyDescent="0.45">
      <c r="A2038" s="4"/>
      <c r="B2038" s="7">
        <v>4991043</v>
      </c>
      <c r="C2038" s="6" t="s">
        <v>217</v>
      </c>
      <c r="D2038" s="4" t="s">
        <v>174</v>
      </c>
      <c r="E2038" s="7">
        <v>20</v>
      </c>
      <c r="F2038" s="4" t="s">
        <v>55</v>
      </c>
      <c r="G2038" s="4">
        <f>SUMIFS([1]怪物表!$A:$A,[1]怪物表!$B:$B,C2038,[1]怪物表!$C:$C,D2038)</f>
        <v>1499107</v>
      </c>
      <c r="H2038" s="8" t="str">
        <f>IF(G2038="","",INDEX([1]怪物表!$C:$C,MATCH(G2038,[1]怪物表!$A:$A,0)))</f>
        <v>酒桶</v>
      </c>
      <c r="I2038" s="4"/>
      <c r="J2038" s="4" t="str">
        <f>IF(I2038="","",INDEX([1]怪物阵型表!$B:$B,MATCH(I2038,[1]怪物阵型表!$A:$A,0)))</f>
        <v/>
      </c>
      <c r="K2038" s="4"/>
      <c r="L2038" s="4"/>
      <c r="M2038" s="4"/>
      <c r="N2038" s="4"/>
      <c r="O2038" s="4" t="str">
        <f>IF(N2038="","",INDEX([2]物品表!$B:$B,MATCH(N2038,[2]物品表!$A:$A,0)))</f>
        <v/>
      </c>
      <c r="P2038" s="4"/>
      <c r="Q2038" s="7" t="s">
        <v>31</v>
      </c>
      <c r="R2038" s="7" t="s">
        <v>29</v>
      </c>
      <c r="S2038" s="9">
        <f>INDEX('#怪物刷新配置索引'!$E:$E,MATCH(E2038&amp;"-"&amp;F2038,'#怪物刷新配置索引'!$D:$D,0),1)</f>
        <v>2</v>
      </c>
      <c r="T2038" s="4"/>
      <c r="U2038" s="9">
        <f>INDEX('#怪物刷新配置索引'!$F:$F,MATCH(E2038&amp;"-"&amp;F2038,'#怪物刷新配置索引'!$D:$D,0),1)</f>
        <v>3</v>
      </c>
      <c r="V2038" s="4" t="str">
        <f t="shared" si="267"/>
        <v/>
      </c>
      <c r="W2038" s="4"/>
      <c r="X2038" s="7"/>
      <c r="Y2038" s="7"/>
      <c r="Z2038" s="28"/>
      <c r="AA2038" s="77">
        <f>COUNTIF([3]经验升级表!$C:$C,"&lt;="&amp;SUMIFS($AB$4:AB2038,$C$4:C2038,C2038))</f>
        <v>0</v>
      </c>
      <c r="AB2038" s="77">
        <f>IFERROR(INDEX([1]怪物表!$U:$U,MATCH(G2038,[1]怪物表!$A:$A,0),1)*S2038/U2038,0)*AC2038</f>
        <v>0</v>
      </c>
      <c r="AC2038" s="77">
        <f t="shared" si="268"/>
        <v>30</v>
      </c>
      <c r="AD2038" s="77">
        <f>IFERROR(INDEX([1]怪物表!$J:$J,MATCH(G2038,[1]怪物表!$A:$A,0),1),0)*AE2038</f>
        <v>20</v>
      </c>
      <c r="AE2038" s="77">
        <f t="shared" si="269"/>
        <v>20</v>
      </c>
    </row>
    <row r="2039" spans="1:46" x14ac:dyDescent="0.45">
      <c r="A2039" s="4"/>
      <c r="B2039" s="7">
        <v>4991044</v>
      </c>
      <c r="C2039" s="6" t="s">
        <v>217</v>
      </c>
      <c r="D2039" s="4"/>
      <c r="E2039" s="7"/>
      <c r="F2039" s="4">
        <v>270</v>
      </c>
      <c r="G2039" s="4"/>
      <c r="H2039" s="8"/>
      <c r="I2039" s="4"/>
      <c r="J2039" s="4" t="str">
        <f>IF(I2039="","",INDEX([1]怪物阵型表!$B:$B,MATCH(I2039,[1]怪物阵型表!$A:$A,0)))</f>
        <v/>
      </c>
      <c r="K2039" s="4">
        <v>499108</v>
      </c>
      <c r="L2039" s="25" t="str" cm="1">
        <f t="array" ref="L2039">INDEX(怪物链表!A:C,MATCH(怪物刷新表!K2039&amp;C2039,怪物链表!A:A&amp;怪物链表!C:C,),2)</f>
        <v>骤变_高级_50</v>
      </c>
      <c r="M2039" s="4" t="str" cm="1">
        <f t="array" ref="M2039">INDEX(怪物链表!A:D,MATCH(怪物刷新表!L2039&amp;K2039,怪物链表!B:B&amp;怪物链表!A:A,),4)</f>
        <v>270-300</v>
      </c>
      <c r="N2039" s="4"/>
      <c r="O2039" s="4" t="str">
        <f>IF(N2039="","",INDEX([2]物品表!$B:$B,MATCH(N2039,[2]物品表!$A:$A,0)))</f>
        <v/>
      </c>
      <c r="P2039" s="4"/>
      <c r="Q2039" s="7" t="s">
        <v>120</v>
      </c>
      <c r="R2039" s="7" t="s">
        <v>29</v>
      </c>
      <c r="S2039" s="9">
        <v>1</v>
      </c>
      <c r="T2039" s="4"/>
      <c r="U2039" s="9">
        <v>0</v>
      </c>
      <c r="V2039" s="4" t="str">
        <f t="shared" ref="V2039" si="275">IF(W2039=1,"TID_Survivor_Notice_Occur_2",IF(W2039=2,"TID_Survivor_Notice_Occur_1",""))</f>
        <v/>
      </c>
      <c r="W2039" s="4"/>
      <c r="X2039" s="4"/>
      <c r="Y2039" s="4"/>
      <c r="Z2039" s="28"/>
      <c r="AA2039" s="77">
        <f>COUNTIF([3]经验升级表!$C:$C,"&lt;="&amp;SUMIFS($AB$4:AB2039,$C$4:C2039,C2039))</f>
        <v>0</v>
      </c>
      <c r="AB2039" s="77">
        <f>IFERROR(INDEX([1]怪物表!$U:$U,MATCH(G2039,[1]怪物表!$A:$A,0),1)*S2039/U2039,0)*AC2039</f>
        <v>0</v>
      </c>
      <c r="AC2039" s="77">
        <f t="shared" si="268"/>
        <v>1</v>
      </c>
      <c r="AD2039" s="77">
        <f>IFERROR(INDEX([1]怪物表!$J:$J,MATCH(G2039,[1]怪物表!$A:$A,0),1),0)*AE2039</f>
        <v>0</v>
      </c>
      <c r="AE2039" s="77">
        <f t="shared" si="269"/>
        <v>0</v>
      </c>
    </row>
    <row r="2040" spans="1:46" x14ac:dyDescent="0.45">
      <c r="A2040" s="4"/>
      <c r="B2040" s="7">
        <v>4991045</v>
      </c>
      <c r="C2040" s="6" t="s">
        <v>217</v>
      </c>
      <c r="D2040" s="4" t="s">
        <v>240</v>
      </c>
      <c r="E2040" s="7">
        <v>60</v>
      </c>
      <c r="F2040" s="4" t="s">
        <v>49</v>
      </c>
      <c r="G2040" s="4">
        <f>SUMIFS([1]怪物表!$A:$A,[1]怪物表!$B:$B,C2040,[1]怪物表!$C:$C,D2040)</f>
        <v>1499106</v>
      </c>
      <c r="H2040" s="8" t="str">
        <f>IF(G2040="","",INDEX([1]怪物表!$C:$C,MATCH(G2040,[1]怪物表!$A:$A,0)))</f>
        <v>密林窃贼</v>
      </c>
      <c r="I2040" s="4"/>
      <c r="J2040" s="4" t="str">
        <f>IF(I2040="","",INDEX([1]怪物阵型表!$B:$B,MATCH(I2040,[1]怪物阵型表!$A:$A,0)))</f>
        <v/>
      </c>
      <c r="K2040" s="4"/>
      <c r="L2040" s="4"/>
      <c r="M2040" s="4"/>
      <c r="N2040" s="4"/>
      <c r="O2040" s="4" t="str">
        <f>IF(N2040="","",INDEX([2]物品表!$B:$B,MATCH(N2040,[2]物品表!$A:$A,0)))</f>
        <v/>
      </c>
      <c r="P2040" s="4"/>
      <c r="Q2040" s="7" t="s">
        <v>31</v>
      </c>
      <c r="R2040" s="7" t="s">
        <v>29</v>
      </c>
      <c r="S2040" s="9">
        <f>INDEX('#怪物刷新配置索引'!$E:$E,MATCH(E2040&amp;"-"&amp;F2040,'#怪物刷新配置索引'!$D:$D,0),1)</f>
        <v>4</v>
      </c>
      <c r="T2040" s="4"/>
      <c r="U2040" s="9">
        <f>INDEX('#怪物刷新配置索引'!$F:$F,MATCH(E2040&amp;"-"&amp;F2040,'#怪物刷新配置索引'!$D:$D,0),1)</f>
        <v>2</v>
      </c>
      <c r="V2040" s="4" t="str">
        <f t="shared" ref="V2040:V2112" si="276">IF(W2040=1,"TID_Survivor_Notice_Occur_2",IF(W2040=2,"TID_Survivor_Notice_Occur_1",""))</f>
        <v/>
      </c>
      <c r="W2040" s="4"/>
      <c r="X2040" s="4"/>
      <c r="Y2040" s="7"/>
      <c r="Z2040" s="28"/>
      <c r="AA2040" s="77">
        <f>COUNTIF([3]经验升级表!$C:$C,"&lt;="&amp;SUMIFS($AB$4:AB2040,$C$4:C2040,C2040))</f>
        <v>0</v>
      </c>
      <c r="AB2040" s="77">
        <f>IFERROR(INDEX([1]怪物表!$U:$U,MATCH(G2040,[1]怪物表!$A:$A,0),1)*S2040/U2040,0)*AC2040</f>
        <v>0</v>
      </c>
      <c r="AC2040" s="77">
        <f t="shared" si="268"/>
        <v>30</v>
      </c>
      <c r="AD2040" s="77">
        <f>IFERROR(INDEX([1]怪物表!$J:$J,MATCH(G2040,[1]怪物表!$A:$A,0),1),0)*AE2040</f>
        <v>60</v>
      </c>
      <c r="AE2040" s="77">
        <f t="shared" si="269"/>
        <v>60</v>
      </c>
    </row>
    <row r="2041" spans="1:46" x14ac:dyDescent="0.45">
      <c r="A2041" s="4"/>
      <c r="B2041" s="7">
        <v>4991046</v>
      </c>
      <c r="C2041" s="6" t="s">
        <v>217</v>
      </c>
      <c r="D2041" s="4" t="s">
        <v>240</v>
      </c>
      <c r="E2041" s="7">
        <v>90</v>
      </c>
      <c r="F2041" s="4" t="s">
        <v>49</v>
      </c>
      <c r="G2041" s="4">
        <f>SUMIFS([1]怪物表!$A:$A,[1]怪物表!$B:$B,C2041,[1]怪物表!$C:$C,D2041)</f>
        <v>1499106</v>
      </c>
      <c r="H2041" s="8" t="str">
        <f>IF(G2041="","",INDEX([1]怪物表!$C:$C,MATCH(G2041,[1]怪物表!$A:$A,0)))</f>
        <v>密林窃贼</v>
      </c>
      <c r="I2041" s="4"/>
      <c r="J2041" s="4" t="str">
        <f>IF(I2041="","",INDEX([1]怪物阵型表!$B:$B,MATCH(I2041,[1]怪物阵型表!$A:$A,0)))</f>
        <v/>
      </c>
      <c r="K2041" s="4"/>
      <c r="L2041" s="4"/>
      <c r="M2041" s="4"/>
      <c r="N2041" s="4"/>
      <c r="O2041" s="4" t="str">
        <f>IF(N2041="","",INDEX([2]物品表!$B:$B,MATCH(N2041,[2]物品表!$A:$A,0)))</f>
        <v/>
      </c>
      <c r="P2041" s="4"/>
      <c r="Q2041" s="7" t="s">
        <v>31</v>
      </c>
      <c r="R2041" s="7" t="s">
        <v>29</v>
      </c>
      <c r="S2041" s="9">
        <f>INDEX('#怪物刷新配置索引'!$E:$E,MATCH(E2041&amp;"-"&amp;F2041,'#怪物刷新配置索引'!$D:$D,0),1)</f>
        <v>3</v>
      </c>
      <c r="T2041" s="4"/>
      <c r="U2041" s="9">
        <f>INDEX('#怪物刷新配置索引'!$F:$F,MATCH(E2041&amp;"-"&amp;F2041,'#怪物刷新配置索引'!$D:$D,0),1)</f>
        <v>1</v>
      </c>
      <c r="V2041" s="4" t="str">
        <f t="shared" si="276"/>
        <v/>
      </c>
      <c r="W2041" s="4"/>
      <c r="X2041" s="4"/>
      <c r="Y2041" s="4"/>
      <c r="Z2041" s="28"/>
      <c r="AA2041" s="77">
        <f>COUNTIF([3]经验升级表!$C:$C,"&lt;="&amp;SUMIFS($AB$4:AB2041,$C$4:C2041,C2041))</f>
        <v>0</v>
      </c>
      <c r="AB2041" s="77">
        <f>IFERROR(INDEX([1]怪物表!$U:$U,MATCH(G2041,[1]怪物表!$A:$A,0),1)*S2041/U2041,0)*AC2041</f>
        <v>0</v>
      </c>
      <c r="AC2041" s="77">
        <f t="shared" si="268"/>
        <v>30</v>
      </c>
      <c r="AD2041" s="77">
        <f>IFERROR(INDEX([1]怪物表!$J:$J,MATCH(G2041,[1]怪物表!$A:$A,0),1),0)*AE2041</f>
        <v>90</v>
      </c>
      <c r="AE2041" s="77">
        <f t="shared" si="269"/>
        <v>90</v>
      </c>
    </row>
    <row r="2042" spans="1:46" x14ac:dyDescent="0.45">
      <c r="A2042" s="4"/>
      <c r="B2042" s="7">
        <v>4991047</v>
      </c>
      <c r="C2042" s="6" t="s">
        <v>217</v>
      </c>
      <c r="D2042" s="4" t="s">
        <v>240</v>
      </c>
      <c r="E2042" s="7">
        <v>90</v>
      </c>
      <c r="F2042" s="4" t="s">
        <v>49</v>
      </c>
      <c r="G2042" s="4">
        <f>SUMIFS([1]怪物表!$A:$A,[1]怪物表!$B:$B,C2042,[1]怪物表!$C:$C,D2042)</f>
        <v>1499106</v>
      </c>
      <c r="H2042" s="8" t="str">
        <f>IF(G2042="","",INDEX([1]怪物表!$C:$C,MATCH(G2042,[1]怪物表!$A:$A,0)))</f>
        <v>密林窃贼</v>
      </c>
      <c r="I2042" s="4"/>
      <c r="J2042" s="4" t="str">
        <f>IF(I2042="","",INDEX([1]怪物阵型表!$B:$B,MATCH(I2042,[1]怪物阵型表!$A:$A,0)))</f>
        <v/>
      </c>
      <c r="K2042" s="4"/>
      <c r="L2042" s="4"/>
      <c r="M2042" s="4"/>
      <c r="N2042" s="4"/>
      <c r="O2042" s="4" t="str">
        <f>IF(N2042="","",INDEX([2]物品表!$B:$B,MATCH(N2042,[2]物品表!$A:$A,0)))</f>
        <v/>
      </c>
      <c r="P2042" s="4"/>
      <c r="Q2042" s="7" t="s">
        <v>31</v>
      </c>
      <c r="R2042" s="7" t="s">
        <v>29</v>
      </c>
      <c r="S2042" s="9">
        <f>INDEX('#怪物刷新配置索引'!$E:$E,MATCH(E2042&amp;"-"&amp;F2042,'#怪物刷新配置索引'!$D:$D,0),1)</f>
        <v>3</v>
      </c>
      <c r="T2042" s="4"/>
      <c r="U2042" s="9">
        <f>INDEX('#怪物刷新配置索引'!$F:$F,MATCH(E2042&amp;"-"&amp;F2042,'#怪物刷新配置索引'!$D:$D,0),1)</f>
        <v>1</v>
      </c>
      <c r="V2042" s="4" t="str">
        <f t="shared" si="276"/>
        <v/>
      </c>
      <c r="W2042" s="4"/>
      <c r="X2042" s="4"/>
      <c r="Y2042" s="4"/>
      <c r="Z2042" s="28"/>
      <c r="AA2042" s="77">
        <f>COUNTIF([3]经验升级表!$C:$C,"&lt;="&amp;SUMIFS($AB$4:AB2042,$C$4:C2042,C2042))</f>
        <v>0</v>
      </c>
      <c r="AB2042" s="77">
        <f>IFERROR(INDEX([1]怪物表!$U:$U,MATCH(G2042,[1]怪物表!$A:$A,0),1)*S2042/U2042,0)*AC2042</f>
        <v>0</v>
      </c>
      <c r="AC2042" s="77">
        <f t="shared" si="268"/>
        <v>30</v>
      </c>
      <c r="AD2042" s="77">
        <f>IFERROR(INDEX([1]怪物表!$J:$J,MATCH(G2042,[1]怪物表!$A:$A,0),1),0)*AE2042</f>
        <v>90</v>
      </c>
      <c r="AE2042" s="77">
        <f t="shared" si="269"/>
        <v>90</v>
      </c>
    </row>
    <row r="2043" spans="1:46" x14ac:dyDescent="0.45">
      <c r="A2043" s="4"/>
      <c r="B2043" s="7">
        <v>4991049</v>
      </c>
      <c r="C2043" s="6" t="s">
        <v>217</v>
      </c>
      <c r="D2043" s="4"/>
      <c r="E2043" s="7"/>
      <c r="F2043" s="4">
        <v>310</v>
      </c>
      <c r="G2043" s="4" t="str">
        <f>IF(I2043="",SUMIFS([1]怪物表!$A:$A,[1]怪物表!$B:$B,C2043,[1]怪物表!$C:$C,D2043),"")</f>
        <v/>
      </c>
      <c r="H2043" s="8" t="str">
        <f>IF(G2043="","",INDEX([1]怪物表!$C:$C,MATCH(G2043,[1]怪物表!$A:$A,0)))</f>
        <v/>
      </c>
      <c r="I2043" s="4">
        <v>499101</v>
      </c>
      <c r="J2043" s="4" t="str">
        <f>IF(I2043="","",INDEX([1]怪物阵型表!$B:$B,MATCH(I2043,[1]怪物阵型表!$A:$A,0)))</f>
        <v>冲锋阵型</v>
      </c>
      <c r="K2043" s="4"/>
      <c r="L2043" s="4"/>
      <c r="M2043" s="4"/>
      <c r="N2043" s="4"/>
      <c r="O2043" s="4" t="str">
        <f>IF(N2043="","",INDEX([2]物品表!$B:$B,MATCH(N2043,[2]物品表!$A:$A,0)))</f>
        <v/>
      </c>
      <c r="P2043" s="4"/>
      <c r="Q2043" s="7" t="s">
        <v>309</v>
      </c>
      <c r="R2043" s="7" t="s">
        <v>29</v>
      </c>
      <c r="S2043" s="9">
        <v>1</v>
      </c>
      <c r="T2043" s="4"/>
      <c r="U2043" s="9">
        <v>0</v>
      </c>
      <c r="V2043" s="4" t="str">
        <f t="shared" ref="V2043:V2047" si="277">IF(W2043=1,"TID_Survivor_Notice_Occur_2",IF(W2043=2,"TID_Survivor_Notice_Occur_1",""))</f>
        <v/>
      </c>
      <c r="W2043" s="4"/>
      <c r="X2043" s="4"/>
      <c r="Y2043" s="4"/>
      <c r="Z2043" s="28"/>
      <c r="AA2043" s="77">
        <f>COUNTIF([3]经验升级表!$C:$C,"&lt;="&amp;SUMIFS($AB$4:AB2043,$C$4:C2043,C2043))</f>
        <v>0</v>
      </c>
      <c r="AB2043" s="77">
        <f>IFERROR(INDEX([1]怪物表!$U:$U,MATCH(G2043,[1]怪物表!$A:$A,0),1)*S2043/U2043,0)*AC2043</f>
        <v>0</v>
      </c>
      <c r="AC2043" s="77">
        <f t="shared" si="268"/>
        <v>1</v>
      </c>
      <c r="AD2043" s="77">
        <f>IFERROR(INDEX([1]怪物表!$J:$J,MATCH(G2043,[1]怪物表!$A:$A,0),1),0)*AE2043</f>
        <v>0</v>
      </c>
      <c r="AE2043" s="77">
        <f t="shared" si="269"/>
        <v>0</v>
      </c>
    </row>
    <row r="2044" spans="1:46" x14ac:dyDescent="0.45">
      <c r="A2044" s="4"/>
      <c r="B2044" s="7">
        <v>4991050</v>
      </c>
      <c r="C2044" s="6" t="s">
        <v>217</v>
      </c>
      <c r="D2044" s="4"/>
      <c r="E2044" s="7"/>
      <c r="F2044" s="4">
        <v>310</v>
      </c>
      <c r="G2044" s="4" t="str">
        <f>IF(I2044="",SUMIFS([1]怪物表!$A:$A,[1]怪物表!$B:$B,C2044,[1]怪物表!$C:$C,D2044),"")</f>
        <v/>
      </c>
      <c r="H2044" s="8" t="str">
        <f>IF(G2044="","",INDEX([1]怪物表!$C:$C,MATCH(G2044,[1]怪物表!$A:$A,0)))</f>
        <v/>
      </c>
      <c r="I2044" s="4">
        <v>499101</v>
      </c>
      <c r="J2044" s="4" t="str">
        <f>IF(I2044="","",INDEX([1]怪物阵型表!$B:$B,MATCH(I2044,[1]怪物阵型表!$A:$A,0)))</f>
        <v>冲锋阵型</v>
      </c>
      <c r="K2044" s="4"/>
      <c r="L2044" s="4"/>
      <c r="M2044" s="4"/>
      <c r="N2044" s="4"/>
      <c r="O2044" s="4" t="str">
        <f>IF(N2044="","",INDEX([2]物品表!$B:$B,MATCH(N2044,[2]物品表!$A:$A,0)))</f>
        <v/>
      </c>
      <c r="P2044" s="4"/>
      <c r="Q2044" s="7" t="s">
        <v>309</v>
      </c>
      <c r="R2044" s="7" t="s">
        <v>29</v>
      </c>
      <c r="S2044" s="9">
        <v>1</v>
      </c>
      <c r="T2044" s="4"/>
      <c r="U2044" s="9">
        <v>0</v>
      </c>
      <c r="V2044" s="4" t="str">
        <f t="shared" si="277"/>
        <v/>
      </c>
      <c r="W2044" s="4"/>
      <c r="X2044" s="4"/>
      <c r="Y2044" s="4"/>
      <c r="Z2044" s="28"/>
      <c r="AA2044" s="77">
        <f>COUNTIF([3]经验升级表!$C:$C,"&lt;="&amp;SUMIFS($AB$4:AB2044,$C$4:C2044,C2044))</f>
        <v>0</v>
      </c>
      <c r="AB2044" s="77">
        <f>IFERROR(INDEX([1]怪物表!$U:$U,MATCH(G2044,[1]怪物表!$A:$A,0),1)*S2044/U2044,0)*AC2044</f>
        <v>0</v>
      </c>
      <c r="AC2044" s="77">
        <f t="shared" si="268"/>
        <v>1</v>
      </c>
      <c r="AD2044" s="77">
        <f>IFERROR(INDEX([1]怪物表!$J:$J,MATCH(G2044,[1]怪物表!$A:$A,0),1),0)*AE2044</f>
        <v>0</v>
      </c>
      <c r="AE2044" s="77">
        <f t="shared" si="269"/>
        <v>0</v>
      </c>
    </row>
    <row r="2045" spans="1:46" x14ac:dyDescent="0.45">
      <c r="A2045" s="4"/>
      <c r="B2045" s="7">
        <v>4991051</v>
      </c>
      <c r="C2045" s="6" t="s">
        <v>217</v>
      </c>
      <c r="D2045" s="4"/>
      <c r="E2045" s="7"/>
      <c r="F2045" s="4">
        <v>315</v>
      </c>
      <c r="G2045" s="4" t="str">
        <f>IF(I2045="",SUMIFS([1]怪物表!$A:$A,[1]怪物表!$B:$B,C2045,[1]怪物表!$C:$C,D2045),"")</f>
        <v/>
      </c>
      <c r="H2045" s="8" t="str">
        <f>IF(G2045="","",INDEX([1]怪物表!$C:$C,MATCH(G2045,[1]怪物表!$A:$A,0)))</f>
        <v/>
      </c>
      <c r="I2045" s="4">
        <v>499101</v>
      </c>
      <c r="J2045" s="4" t="str">
        <f>IF(I2045="","",INDEX([1]怪物阵型表!$B:$B,MATCH(I2045,[1]怪物阵型表!$A:$A,0)))</f>
        <v>冲锋阵型</v>
      </c>
      <c r="K2045" s="4"/>
      <c r="L2045" s="4"/>
      <c r="M2045" s="4"/>
      <c r="N2045" s="4"/>
      <c r="O2045" s="4" t="str">
        <f>IF(N2045="","",INDEX([2]物品表!$B:$B,MATCH(N2045,[2]物品表!$A:$A,0)))</f>
        <v/>
      </c>
      <c r="P2045" s="4"/>
      <c r="Q2045" s="7" t="s">
        <v>309</v>
      </c>
      <c r="R2045" s="7" t="s">
        <v>29</v>
      </c>
      <c r="S2045" s="9">
        <v>1</v>
      </c>
      <c r="T2045" s="4"/>
      <c r="U2045" s="9">
        <v>0</v>
      </c>
      <c r="V2045" s="4" t="str">
        <f t="shared" si="277"/>
        <v/>
      </c>
      <c r="W2045" s="4"/>
      <c r="X2045" s="4"/>
      <c r="Y2045" s="4"/>
      <c r="Z2045" s="28"/>
      <c r="AA2045" s="77">
        <f>COUNTIF([3]经验升级表!$C:$C,"&lt;="&amp;SUMIFS($AB$4:AB2045,$C$4:C2045,C2045))</f>
        <v>0</v>
      </c>
      <c r="AB2045" s="77">
        <f>IFERROR(INDEX([1]怪物表!$U:$U,MATCH(G2045,[1]怪物表!$A:$A,0),1)*S2045/U2045,0)*AC2045</f>
        <v>0</v>
      </c>
      <c r="AC2045" s="77">
        <f t="shared" si="268"/>
        <v>1</v>
      </c>
      <c r="AD2045" s="77">
        <f>IFERROR(INDEX([1]怪物表!$J:$J,MATCH(G2045,[1]怪物表!$A:$A,0),1),0)*AE2045</f>
        <v>0</v>
      </c>
      <c r="AE2045" s="77">
        <f t="shared" si="269"/>
        <v>0</v>
      </c>
    </row>
    <row r="2046" spans="1:46" x14ac:dyDescent="0.45">
      <c r="A2046" s="4"/>
      <c r="B2046" s="7">
        <v>4991052</v>
      </c>
      <c r="C2046" s="6" t="s">
        <v>217</v>
      </c>
      <c r="D2046" s="4"/>
      <c r="E2046" s="7"/>
      <c r="F2046" s="4">
        <v>315</v>
      </c>
      <c r="G2046" s="4" t="str">
        <f>IF(I2046="",SUMIFS([1]怪物表!$A:$A,[1]怪物表!$B:$B,C2046,[1]怪物表!$C:$C,D2046),"")</f>
        <v/>
      </c>
      <c r="H2046" s="8" t="str">
        <f>IF(G2046="","",INDEX([1]怪物表!$C:$C,MATCH(G2046,[1]怪物表!$A:$A,0)))</f>
        <v/>
      </c>
      <c r="I2046" s="4">
        <v>499101</v>
      </c>
      <c r="J2046" s="4" t="str">
        <f>IF(I2046="","",INDEX([1]怪物阵型表!$B:$B,MATCH(I2046,[1]怪物阵型表!$A:$A,0)))</f>
        <v>冲锋阵型</v>
      </c>
      <c r="K2046" s="4"/>
      <c r="L2046" s="4"/>
      <c r="M2046" s="4"/>
      <c r="N2046" s="4"/>
      <c r="O2046" s="4" t="str">
        <f>IF(N2046="","",INDEX([2]物品表!$B:$B,MATCH(N2046,[2]物品表!$A:$A,0)))</f>
        <v/>
      </c>
      <c r="P2046" s="4"/>
      <c r="Q2046" s="7" t="s">
        <v>309</v>
      </c>
      <c r="R2046" s="7" t="s">
        <v>29</v>
      </c>
      <c r="S2046" s="9">
        <v>1</v>
      </c>
      <c r="T2046" s="4"/>
      <c r="U2046" s="9">
        <v>0</v>
      </c>
      <c r="V2046" s="4" t="str">
        <f t="shared" si="277"/>
        <v/>
      </c>
      <c r="W2046" s="4"/>
      <c r="X2046" s="4"/>
      <c r="Y2046" s="4"/>
      <c r="Z2046" s="28"/>
      <c r="AA2046" s="77">
        <f>COUNTIF([3]经验升级表!$C:$C,"&lt;="&amp;SUMIFS($AB$4:AB2046,$C$4:C2046,C2046))</f>
        <v>0</v>
      </c>
      <c r="AB2046" s="77">
        <f>IFERROR(INDEX([1]怪物表!$U:$U,MATCH(G2046,[1]怪物表!$A:$A,0),1)*S2046/U2046,0)*AC2046</f>
        <v>0</v>
      </c>
      <c r="AC2046" s="77">
        <f t="shared" si="268"/>
        <v>1</v>
      </c>
      <c r="AD2046" s="77">
        <f>IFERROR(INDEX([1]怪物表!$J:$J,MATCH(G2046,[1]怪物表!$A:$A,0),1),0)*AE2046</f>
        <v>0</v>
      </c>
      <c r="AE2046" s="77">
        <f t="shared" si="269"/>
        <v>0</v>
      </c>
    </row>
    <row r="2047" spans="1:46" x14ac:dyDescent="0.45">
      <c r="A2047" s="4"/>
      <c r="B2047" s="7">
        <v>4991053</v>
      </c>
      <c r="C2047" s="6" t="s">
        <v>217</v>
      </c>
      <c r="D2047" s="4"/>
      <c r="E2047" s="7"/>
      <c r="F2047" s="4">
        <v>330</v>
      </c>
      <c r="G2047" s="4"/>
      <c r="H2047" s="8"/>
      <c r="I2047" s="4"/>
      <c r="J2047" s="4" t="str">
        <f>IF(I2047="","",INDEX([1]怪物阵型表!$B:$B,MATCH(I2047,[1]怪物阵型表!$A:$A,0)))</f>
        <v/>
      </c>
      <c r="K2047" s="4">
        <v>499109</v>
      </c>
      <c r="L2047" s="25" t="str" cm="1">
        <f t="array" ref="L2047">INDEX(怪物链表!A:C,MATCH(怪物刷新表!K2047&amp;C2047,怪物链表!A:A&amp;怪物链表!C:C,),2)</f>
        <v>平滑_初级_100</v>
      </c>
      <c r="M2047" s="4" t="str" cm="1">
        <f t="array" ref="M2047">INDEX(怪物链表!A:D,MATCH(怪物刷新表!L2047&amp;K2047,怪物链表!B:B&amp;怪物链表!A:A,),4)</f>
        <v>330-360</v>
      </c>
      <c r="N2047" s="4"/>
      <c r="O2047" s="4" t="str">
        <f>IF(N2047="","",INDEX([2]物品表!$B:$B,MATCH(N2047,[2]物品表!$A:$A,0)))</f>
        <v/>
      </c>
      <c r="P2047" s="4"/>
      <c r="Q2047" s="7" t="s">
        <v>120</v>
      </c>
      <c r="R2047" s="7" t="s">
        <v>29</v>
      </c>
      <c r="S2047" s="9">
        <v>1</v>
      </c>
      <c r="T2047" s="4"/>
      <c r="U2047" s="9">
        <v>0</v>
      </c>
      <c r="V2047" s="4" t="str">
        <f t="shared" si="277"/>
        <v/>
      </c>
      <c r="W2047" s="4"/>
      <c r="X2047" s="4"/>
      <c r="Y2047" s="4"/>
      <c r="Z2047" s="28"/>
      <c r="AA2047" s="77">
        <f>COUNTIF([3]经验升级表!$C:$C,"&lt;="&amp;SUMIFS($AB$4:AB2047,$C$4:C2047,C2047))</f>
        <v>0</v>
      </c>
      <c r="AB2047" s="77">
        <f>IFERROR(INDEX([1]怪物表!$U:$U,MATCH(G2047,[1]怪物表!$A:$A,0),1)*S2047/U2047,0)*AC2047</f>
        <v>0</v>
      </c>
      <c r="AC2047" s="77">
        <f t="shared" si="268"/>
        <v>1</v>
      </c>
      <c r="AD2047" s="77">
        <f>IFERROR(INDEX([1]怪物表!$J:$J,MATCH(G2047,[1]怪物表!$A:$A,0),1),0)*AE2047</f>
        <v>0</v>
      </c>
      <c r="AE2047" s="77">
        <f t="shared" si="269"/>
        <v>0</v>
      </c>
    </row>
    <row r="2048" spans="1:46" x14ac:dyDescent="0.45">
      <c r="A2048" s="4"/>
      <c r="B2048" s="7">
        <v>4991054</v>
      </c>
      <c r="C2048" s="6" t="s">
        <v>217</v>
      </c>
      <c r="D2048" s="25" t="s">
        <v>342</v>
      </c>
      <c r="E2048" s="4">
        <v>90</v>
      </c>
      <c r="F2048" s="4" t="s">
        <v>337</v>
      </c>
      <c r="G2048" s="4">
        <f>IF(I2048="",SUMIFS([1]怪物表!$A:$A,[1]怪物表!$B:$B,C2048,[1]怪物表!$C:$C,D2048),"")</f>
        <v>1499116</v>
      </c>
      <c r="H2048" s="8" t="str">
        <f>IF(G2048="","",INDEX([1]怪物表!$C:$C,MATCH(G2048,[1]怪物表!$A:$A,0)))</f>
        <v>鹰-升级</v>
      </c>
      <c r="I2048" s="4"/>
      <c r="J2048" s="4" t="str">
        <f>IF(I2048="","",INDEX([1]怪物阵型表!$B:$B,MATCH(I2048,[1]怪物阵型表!$A:$A,0)))</f>
        <v/>
      </c>
      <c r="K2048" s="4"/>
      <c r="L2048" s="4"/>
      <c r="M2048" s="4"/>
      <c r="N2048" s="4"/>
      <c r="O2048" s="4" t="str">
        <f>IF(N2048="","",INDEX([2]物品表!$B:$B,MATCH(N2048,[2]物品表!$A:$A,0)))</f>
        <v/>
      </c>
      <c r="P2048" s="4"/>
      <c r="Q2048" s="7" t="s">
        <v>31</v>
      </c>
      <c r="R2048" s="7" t="s">
        <v>29</v>
      </c>
      <c r="S2048" s="9">
        <f>INDEX('#怪物刷新配置索引'!$E:$E,MATCH(E2048&amp;"-"&amp;F2048,'#怪物刷新配置索引'!$D:$D,0),1)</f>
        <v>3</v>
      </c>
      <c r="T2048" s="4"/>
      <c r="U2048" s="9">
        <f>INDEX('#怪物刷新配置索引'!$F:$F,MATCH(E2048&amp;"-"&amp;F2048,'#怪物刷新配置索引'!$D:$D,0),1)</f>
        <v>1</v>
      </c>
      <c r="V2048" s="4" t="str">
        <f t="shared" si="276"/>
        <v/>
      </c>
      <c r="W2048" s="4"/>
      <c r="X2048" s="4"/>
      <c r="Y2048" s="4"/>
      <c r="Z2048" s="28"/>
      <c r="AA2048" s="77">
        <f>COUNTIF([3]经验升级表!$C:$C,"&lt;="&amp;SUMIFS($AB$4:AB2048,$C$4:C2048,C2048))</f>
        <v>0</v>
      </c>
      <c r="AB2048" s="77">
        <f>IFERROR(INDEX([1]怪物表!$U:$U,MATCH(G2048,[1]怪物表!$A:$A,0),1)*S2048/U2048,0)*AC2048</f>
        <v>0</v>
      </c>
      <c r="AC2048" s="77">
        <f t="shared" si="268"/>
        <v>30</v>
      </c>
      <c r="AD2048" s="77">
        <f>IFERROR(INDEX([1]怪物表!$J:$J,MATCH(G2048,[1]怪物表!$A:$A,0),1),0)*AE2048</f>
        <v>90</v>
      </c>
      <c r="AE2048" s="77">
        <f t="shared" si="269"/>
        <v>90</v>
      </c>
    </row>
    <row r="2049" spans="1:31" x14ac:dyDescent="0.45">
      <c r="A2049" s="4"/>
      <c r="B2049" s="7">
        <v>4991055</v>
      </c>
      <c r="C2049" s="6" t="s">
        <v>217</v>
      </c>
      <c r="D2049" s="4" t="s">
        <v>238</v>
      </c>
      <c r="E2049" s="4">
        <v>90</v>
      </c>
      <c r="F2049" s="4" t="s">
        <v>191</v>
      </c>
      <c r="G2049" s="4">
        <f>IF(I2049="",SUMIFS([1]怪物表!$A:$A,[1]怪物表!$B:$B,C2049,[1]怪物表!$C:$C,D2049),"")</f>
        <v>1499102</v>
      </c>
      <c r="H2049" s="8" t="str">
        <f>IF(G2049="","",INDEX([1]怪物表!$C:$C,MATCH(G2049,[1]怪物表!$A:$A,0)))</f>
        <v>鹰</v>
      </c>
      <c r="I2049" s="4"/>
      <c r="J2049" s="4" t="str">
        <f>IF(I2049="","",INDEX([1]怪物阵型表!$B:$B,MATCH(I2049,[1]怪物阵型表!$A:$A,0)))</f>
        <v/>
      </c>
      <c r="K2049" s="4"/>
      <c r="L2049" s="4"/>
      <c r="M2049" s="4"/>
      <c r="N2049" s="4"/>
      <c r="O2049" s="4" t="str">
        <f>IF(N2049="","",INDEX([2]物品表!$B:$B,MATCH(N2049,[2]物品表!$A:$A,0)))</f>
        <v/>
      </c>
      <c r="P2049" s="4"/>
      <c r="Q2049" s="7" t="s">
        <v>31</v>
      </c>
      <c r="R2049" s="7" t="s">
        <v>29</v>
      </c>
      <c r="S2049" s="9">
        <f>INDEX('#怪物刷新配置索引'!$E:$E,MATCH(E2049&amp;"-"&amp;F2049,'#怪物刷新配置索引'!$D:$D,0),1)</f>
        <v>3</v>
      </c>
      <c r="T2049" s="4"/>
      <c r="U2049" s="9">
        <f>INDEX('#怪物刷新配置索引'!$F:$F,MATCH(E2049&amp;"-"&amp;F2049,'#怪物刷新配置索引'!$D:$D,0),1)</f>
        <v>1</v>
      </c>
      <c r="V2049" s="4" t="str">
        <f t="shared" si="276"/>
        <v/>
      </c>
      <c r="W2049" s="4"/>
      <c r="X2049" s="4"/>
      <c r="Y2049" s="4"/>
      <c r="Z2049" s="28"/>
      <c r="AA2049" s="77">
        <f>COUNTIF([3]经验升级表!$C:$C,"&lt;="&amp;SUMIFS($AB$4:AB2049,$C$4:C2049,C2049))</f>
        <v>0</v>
      </c>
      <c r="AB2049" s="77">
        <f>IFERROR(INDEX([1]怪物表!$U:$U,MATCH(G2049,[1]怪物表!$A:$A,0),1)*S2049/U2049,0)*AC2049</f>
        <v>0</v>
      </c>
      <c r="AC2049" s="77">
        <f t="shared" si="268"/>
        <v>30</v>
      </c>
      <c r="AD2049" s="77">
        <f>IFERROR(INDEX([1]怪物表!$J:$J,MATCH(G2049,[1]怪物表!$A:$A,0),1),0)*AE2049</f>
        <v>90</v>
      </c>
      <c r="AE2049" s="77">
        <f t="shared" si="269"/>
        <v>90</v>
      </c>
    </row>
    <row r="2050" spans="1:31" x14ac:dyDescent="0.45">
      <c r="A2050" s="4"/>
      <c r="B2050" s="7">
        <v>4991056</v>
      </c>
      <c r="C2050" s="6" t="s">
        <v>217</v>
      </c>
      <c r="D2050" s="4" t="s">
        <v>343</v>
      </c>
      <c r="E2050" s="4">
        <v>20</v>
      </c>
      <c r="F2050" s="4" t="s">
        <v>191</v>
      </c>
      <c r="G2050" s="4">
        <f>IF(I2050="",SUMIFS([1]怪物表!$A:$A,[1]怪物表!$B:$B,C2050,[1]怪物表!$C:$C,D2050),"")</f>
        <v>1499118</v>
      </c>
      <c r="H2050" s="8" t="str">
        <f>IF(G2050="","",INDEX([1]怪物表!$C:$C,MATCH(G2050,[1]怪物表!$A:$A,0)))</f>
        <v>盾兵2（红）-升级</v>
      </c>
      <c r="I2050" s="4"/>
      <c r="J2050" s="4" t="str">
        <f>IF(I2050="","",INDEX([1]怪物阵型表!$B:$B,MATCH(I2050,[1]怪物阵型表!$A:$A,0)))</f>
        <v/>
      </c>
      <c r="K2050" s="4"/>
      <c r="L2050" s="4"/>
      <c r="M2050" s="4"/>
      <c r="N2050" s="4"/>
      <c r="O2050" s="4" t="str">
        <f>IF(N2050="","",INDEX([2]物品表!$B:$B,MATCH(N2050,[2]物品表!$A:$A,0)))</f>
        <v/>
      </c>
      <c r="P2050" s="4"/>
      <c r="Q2050" s="7" t="s">
        <v>31</v>
      </c>
      <c r="R2050" s="7" t="s">
        <v>29</v>
      </c>
      <c r="S2050" s="9">
        <f>INDEX('#怪物刷新配置索引'!$E:$E,MATCH(E2050&amp;"-"&amp;F2050,'#怪物刷新配置索引'!$D:$D,0),1)</f>
        <v>4</v>
      </c>
      <c r="T2050" s="4"/>
      <c r="U2050" s="9">
        <f>INDEX('#怪物刷新配置索引'!$F:$F,MATCH(E2050&amp;"-"&amp;F2050,'#怪物刷新配置索引'!$D:$D,0),1)</f>
        <v>6</v>
      </c>
      <c r="V2050" s="4" t="str">
        <f t="shared" si="276"/>
        <v/>
      </c>
      <c r="W2050" s="4"/>
      <c r="X2050" s="4"/>
      <c r="Y2050" s="4"/>
      <c r="Z2050" s="28"/>
      <c r="AA2050" s="77">
        <f>COUNTIF([3]经验升级表!$C:$C,"&lt;="&amp;SUMIFS($AB$4:AB2050,$C$4:C2050,C2050))</f>
        <v>0</v>
      </c>
      <c r="AB2050" s="77">
        <f>IFERROR(INDEX([1]怪物表!$U:$U,MATCH(G2050,[1]怪物表!$A:$A,0),1)*S2050/U2050,0)*AC2050</f>
        <v>0</v>
      </c>
      <c r="AC2050" s="77">
        <f t="shared" si="268"/>
        <v>30</v>
      </c>
      <c r="AD2050" s="77">
        <f>IFERROR(INDEX([1]怪物表!$J:$J,MATCH(G2050,[1]怪物表!$A:$A,0),1),0)*AE2050</f>
        <v>20</v>
      </c>
      <c r="AE2050" s="77">
        <f t="shared" si="269"/>
        <v>20</v>
      </c>
    </row>
    <row r="2051" spans="1:31" s="46" customFormat="1" x14ac:dyDescent="0.45">
      <c r="A2051" s="20"/>
      <c r="B2051" s="21">
        <v>4991057</v>
      </c>
      <c r="C2051" s="22" t="s">
        <v>217</v>
      </c>
      <c r="D2051" s="20" t="s">
        <v>144</v>
      </c>
      <c r="E2051" s="21"/>
      <c r="F2051" s="20">
        <v>360</v>
      </c>
      <c r="G2051" s="20">
        <f>IF(I2051="",SUMIFS([1]怪物表!$A:$A,[1]怪物表!$B:$B,C2051,[1]怪物表!$C:$C,D2051),"")</f>
        <v>1499109</v>
      </c>
      <c r="H2051" s="23" t="str">
        <f>IF(G2051="","",INDEX([1]怪物表!$C:$C,MATCH(G2051,[1]怪物表!$A:$A,0)))</f>
        <v>大象</v>
      </c>
      <c r="I2051" s="20" t="s">
        <v>54</v>
      </c>
      <c r="J2051" s="20" t="str">
        <f>IF(I2051="","",INDEX([1]怪物阵型表!$B:$B,MATCH(I2051,[1]怪物阵型表!$A:$A,0)))</f>
        <v/>
      </c>
      <c r="K2051" s="20"/>
      <c r="L2051" s="20"/>
      <c r="M2051" s="20"/>
      <c r="N2051" s="20"/>
      <c r="O2051" s="20" t="str">
        <f>IF(N2051="","",INDEX([2]物品表!$B:$B,MATCH(N2051,[2]物品表!$A:$A,0)))</f>
        <v/>
      </c>
      <c r="P2051" s="20"/>
      <c r="Q2051" s="21" t="s">
        <v>120</v>
      </c>
      <c r="R2051" s="21" t="s">
        <v>29</v>
      </c>
      <c r="S2051" s="24">
        <v>1</v>
      </c>
      <c r="T2051" s="20"/>
      <c r="U2051" s="24">
        <v>0</v>
      </c>
      <c r="V2051" s="20" t="str">
        <f>IF(W2051=1,"TID_Survivor_Notice_Occur_2",IF(W2051=2,"TID_Survivor_Notice_Occur_1",""))</f>
        <v/>
      </c>
      <c r="W2051" s="20"/>
      <c r="X2051" s="20"/>
      <c r="Y2051" s="20"/>
      <c r="Z2051" s="79"/>
      <c r="AA2051" s="79">
        <f>COUNTIF([3]经验升级表!$C:$C,"&lt;="&amp;SUMIFS($AB$4:AB2051,$C$4:C2051,C2051))</f>
        <v>0</v>
      </c>
      <c r="AB2051" s="79">
        <f>IFERROR(INDEX([1]怪物表!$U:$U,MATCH(G2051,[1]怪物表!$A:$A,0),1)*S2051/U2051,0)*AC2051</f>
        <v>0</v>
      </c>
      <c r="AC2051" s="79">
        <f t="shared" si="268"/>
        <v>1</v>
      </c>
      <c r="AD2051" s="79">
        <f>IFERROR(INDEX([1]怪物表!$J:$J,MATCH(G2051,[1]怪物表!$A:$A,0),1),0)*AE2051</f>
        <v>0</v>
      </c>
      <c r="AE2051" s="79">
        <f t="shared" si="269"/>
        <v>0</v>
      </c>
    </row>
    <row r="2052" spans="1:31" x14ac:dyDescent="0.45">
      <c r="A2052" s="4"/>
      <c r="B2052" s="7">
        <v>4991058</v>
      </c>
      <c r="C2052" s="6" t="s">
        <v>217</v>
      </c>
      <c r="D2052" s="4"/>
      <c r="E2052" s="7"/>
      <c r="F2052" s="4">
        <v>360</v>
      </c>
      <c r="G2052" s="4"/>
      <c r="H2052" s="8"/>
      <c r="I2052" s="4"/>
      <c r="J2052" s="4" t="str">
        <f>IF(I2052="","",INDEX([1]怪物阵型表!$B:$B,MATCH(I2052,[1]怪物阵型表!$A:$A,0)))</f>
        <v/>
      </c>
      <c r="K2052" s="4">
        <v>499110</v>
      </c>
      <c r="L2052" s="25" t="str" cm="1">
        <f t="array" ref="L2052">INDEX(怪物链表!A:C,MATCH(怪物刷新表!K2052&amp;C2052,怪物链表!A:A&amp;怪物链表!C:C,),2)</f>
        <v>平滑_中级_100</v>
      </c>
      <c r="M2052" s="4" t="str" cm="1">
        <f t="array" ref="M2052">INDEX(怪物链表!A:D,MATCH(怪物刷新表!L2052&amp;K2052,怪物链表!B:B&amp;怪物链表!A:A,),4)</f>
        <v>360-390</v>
      </c>
      <c r="N2052" s="4"/>
      <c r="O2052" s="4" t="str">
        <f>IF(N2052="","",INDEX([2]物品表!$B:$B,MATCH(N2052,[2]物品表!$A:$A,0)))</f>
        <v/>
      </c>
      <c r="P2052" s="4"/>
      <c r="Q2052" s="7" t="s">
        <v>120</v>
      </c>
      <c r="R2052" s="7" t="s">
        <v>29</v>
      </c>
      <c r="S2052" s="9">
        <v>1</v>
      </c>
      <c r="T2052" s="4"/>
      <c r="U2052" s="9">
        <v>0</v>
      </c>
      <c r="V2052" s="4" t="str">
        <f t="shared" ref="V2052" si="278">IF(W2052=1,"TID_Survivor_Notice_Occur_2",IF(W2052=2,"TID_Survivor_Notice_Occur_1",""))</f>
        <v/>
      </c>
      <c r="W2052" s="4"/>
      <c r="X2052" s="4"/>
      <c r="Y2052" s="4"/>
      <c r="Z2052" s="28"/>
      <c r="AA2052" s="77">
        <f>COUNTIF([3]经验升级表!$C:$C,"&lt;="&amp;SUMIFS($AB$4:AB2052,$C$4:C2052,C2052))</f>
        <v>0</v>
      </c>
      <c r="AB2052" s="77">
        <f>IFERROR(INDEX([1]怪物表!$U:$U,MATCH(G2052,[1]怪物表!$A:$A,0),1)*S2052/U2052,0)*AC2052</f>
        <v>0</v>
      </c>
      <c r="AC2052" s="77">
        <f t="shared" si="268"/>
        <v>1</v>
      </c>
      <c r="AD2052" s="77">
        <f>IFERROR(INDEX([1]怪物表!$J:$J,MATCH(G2052,[1]怪物表!$A:$A,0),1),0)*AE2052</f>
        <v>0</v>
      </c>
      <c r="AE2052" s="77">
        <f t="shared" si="269"/>
        <v>0</v>
      </c>
    </row>
    <row r="2053" spans="1:31" x14ac:dyDescent="0.45">
      <c r="A2053" s="4"/>
      <c r="B2053" s="7">
        <v>4991059</v>
      </c>
      <c r="C2053" s="6" t="s">
        <v>217</v>
      </c>
      <c r="D2053" s="25" t="s">
        <v>344</v>
      </c>
      <c r="E2053" s="4">
        <v>30</v>
      </c>
      <c r="F2053" s="4" t="s">
        <v>200</v>
      </c>
      <c r="G2053" s="4">
        <f>IF(I2053="",SUMIFS([1]怪物表!$A:$A,[1]怪物表!$B:$B,C2053,[1]怪物表!$C:$C,D2053),"")</f>
        <v>1499117</v>
      </c>
      <c r="H2053" s="8" t="str">
        <f>IF(G2053="","",INDEX([1]怪物表!$C:$C,MATCH(G2053,[1]怪物表!$A:$A,0)))</f>
        <v>小象-升级</v>
      </c>
      <c r="I2053" s="4"/>
      <c r="J2053" s="4" t="str">
        <f>IF(I2053="","",INDEX([1]怪物阵型表!$B:$B,MATCH(I2053,[1]怪物阵型表!$A:$A,0)))</f>
        <v/>
      </c>
      <c r="K2053" s="4"/>
      <c r="L2053" s="4"/>
      <c r="M2053" s="4"/>
      <c r="N2053" s="4"/>
      <c r="O2053" s="4" t="str">
        <f>IF(N2053="","",INDEX([2]物品表!$B:$B,MATCH(N2053,[2]物品表!$A:$A,0)))</f>
        <v/>
      </c>
      <c r="P2053" s="4"/>
      <c r="Q2053" s="7" t="s">
        <v>31</v>
      </c>
      <c r="R2053" s="7" t="s">
        <v>29</v>
      </c>
      <c r="S2053" s="9">
        <f>INDEX('#怪物刷新配置索引'!$E:$E,MATCH(E2053&amp;"-"&amp;F2053,'#怪物刷新配置索引'!$D:$D,0),1)</f>
        <v>4</v>
      </c>
      <c r="T2053" s="4"/>
      <c r="U2053" s="9">
        <f>INDEX('#怪物刷新配置索引'!$F:$F,MATCH(E2053&amp;"-"&amp;F2053,'#怪物刷新配置索引'!$D:$D,0),1)</f>
        <v>4</v>
      </c>
      <c r="V2053" s="4" t="str">
        <f t="shared" si="276"/>
        <v/>
      </c>
      <c r="W2053" s="4"/>
      <c r="X2053" s="4"/>
      <c r="Y2053" s="4"/>
      <c r="Z2053" s="28"/>
      <c r="AA2053" s="77">
        <f>COUNTIF([3]经验升级表!$C:$C,"&lt;="&amp;SUMIFS($AB$4:AB2053,$C$4:C2053,C2053))</f>
        <v>0</v>
      </c>
      <c r="AB2053" s="77">
        <f>IFERROR(INDEX([1]怪物表!$U:$U,MATCH(G2053,[1]怪物表!$A:$A,0),1)*S2053/U2053,0)*AC2053</f>
        <v>0</v>
      </c>
      <c r="AC2053" s="77">
        <f t="shared" si="268"/>
        <v>30</v>
      </c>
      <c r="AD2053" s="77">
        <f>IFERROR(INDEX([1]怪物表!$J:$J,MATCH(G2053,[1]怪物表!$A:$A,0),1),0)*AE2053</f>
        <v>30</v>
      </c>
      <c r="AE2053" s="77">
        <f t="shared" si="269"/>
        <v>30</v>
      </c>
    </row>
    <row r="2054" spans="1:31" x14ac:dyDescent="0.45">
      <c r="A2054" s="4"/>
      <c r="B2054" s="7">
        <v>4991060</v>
      </c>
      <c r="C2054" s="6" t="s">
        <v>217</v>
      </c>
      <c r="D2054" s="25" t="s">
        <v>344</v>
      </c>
      <c r="E2054" s="4">
        <v>30</v>
      </c>
      <c r="F2054" s="4" t="s">
        <v>200</v>
      </c>
      <c r="G2054" s="4">
        <f>IF(I2054="",SUMIFS([1]怪物表!$A:$A,[1]怪物表!$B:$B,C2054,[1]怪物表!$C:$C,D2054),"")</f>
        <v>1499117</v>
      </c>
      <c r="H2054" s="8" t="str">
        <f>IF(G2054="","",INDEX([1]怪物表!$C:$C,MATCH(G2054,[1]怪物表!$A:$A,0)))</f>
        <v>小象-升级</v>
      </c>
      <c r="I2054" s="4"/>
      <c r="J2054" s="4" t="str">
        <f>IF(I2054="","",INDEX([1]怪物阵型表!$B:$B,MATCH(I2054,[1]怪物阵型表!$A:$A,0)))</f>
        <v/>
      </c>
      <c r="K2054" s="4"/>
      <c r="L2054" s="4"/>
      <c r="M2054" s="4"/>
      <c r="N2054" s="4"/>
      <c r="O2054" s="4" t="str">
        <f>IF(N2054="","",INDEX([2]物品表!$B:$B,MATCH(N2054,[2]物品表!$A:$A,0)))</f>
        <v/>
      </c>
      <c r="P2054" s="4"/>
      <c r="Q2054" s="7" t="s">
        <v>31</v>
      </c>
      <c r="R2054" s="7" t="s">
        <v>29</v>
      </c>
      <c r="S2054" s="9">
        <f>INDEX('#怪物刷新配置索引'!$E:$E,MATCH(E2054&amp;"-"&amp;F2054,'#怪物刷新配置索引'!$D:$D,0),1)</f>
        <v>4</v>
      </c>
      <c r="T2054" s="4"/>
      <c r="U2054" s="9">
        <f>INDEX('#怪物刷新配置索引'!$F:$F,MATCH(E2054&amp;"-"&amp;F2054,'#怪物刷新配置索引'!$D:$D,0),1)</f>
        <v>4</v>
      </c>
      <c r="V2054" s="4" t="str">
        <f t="shared" si="276"/>
        <v/>
      </c>
      <c r="W2054" s="4"/>
      <c r="X2054" s="4"/>
      <c r="Y2054" s="4"/>
      <c r="Z2054" s="28"/>
      <c r="AA2054" s="77">
        <f>COUNTIF([3]经验升级表!$C:$C,"&lt;="&amp;SUMIFS($AB$4:AB2054,$C$4:C2054,C2054))</f>
        <v>0</v>
      </c>
      <c r="AB2054" s="77">
        <f>IFERROR(INDEX([1]怪物表!$U:$U,MATCH(G2054,[1]怪物表!$A:$A,0),1)*S2054/U2054,0)*AC2054</f>
        <v>0</v>
      </c>
      <c r="AC2054" s="77">
        <f t="shared" si="268"/>
        <v>30</v>
      </c>
      <c r="AD2054" s="77">
        <f>IFERROR(INDEX([1]怪物表!$J:$J,MATCH(G2054,[1]怪物表!$A:$A,0),1),0)*AE2054</f>
        <v>30</v>
      </c>
      <c r="AE2054" s="77">
        <f t="shared" si="269"/>
        <v>30</v>
      </c>
    </row>
    <row r="2055" spans="1:31" x14ac:dyDescent="0.45">
      <c r="A2055" s="4"/>
      <c r="B2055" s="7">
        <v>4991061</v>
      </c>
      <c r="C2055" s="6" t="s">
        <v>217</v>
      </c>
      <c r="D2055" s="4" t="s">
        <v>239</v>
      </c>
      <c r="E2055" s="4">
        <v>30</v>
      </c>
      <c r="F2055" s="4" t="s">
        <v>200</v>
      </c>
      <c r="G2055" s="4">
        <f>IF(I2055="",SUMIFS([1]怪物表!$A:$A,[1]怪物表!$B:$B,C2055,[1]怪物表!$C:$C,D2055),"")</f>
        <v>1499103</v>
      </c>
      <c r="H2055" s="8" t="str">
        <f>IF(G2055="","",INDEX([1]怪物表!$C:$C,MATCH(G2055,[1]怪物表!$A:$A,0)))</f>
        <v>小象</v>
      </c>
      <c r="I2055" s="4"/>
      <c r="J2055" s="4" t="str">
        <f>IF(I2055="","",INDEX([1]怪物阵型表!$B:$B,MATCH(I2055,[1]怪物阵型表!$A:$A,0)))</f>
        <v/>
      </c>
      <c r="K2055" s="4"/>
      <c r="L2055" s="4"/>
      <c r="M2055" s="4"/>
      <c r="N2055" s="4"/>
      <c r="O2055" s="4" t="str">
        <f>IF(N2055="","",INDEX([2]物品表!$B:$B,MATCH(N2055,[2]物品表!$A:$A,0)))</f>
        <v/>
      </c>
      <c r="P2055" s="4"/>
      <c r="Q2055" s="7" t="s">
        <v>31</v>
      </c>
      <c r="R2055" s="7" t="s">
        <v>29</v>
      </c>
      <c r="S2055" s="9">
        <f>INDEX('#怪物刷新配置索引'!$E:$E,MATCH(E2055&amp;"-"&amp;F2055,'#怪物刷新配置索引'!$D:$D,0),1)</f>
        <v>4</v>
      </c>
      <c r="T2055" s="4"/>
      <c r="U2055" s="9">
        <f>INDEX('#怪物刷新配置索引'!$F:$F,MATCH(E2055&amp;"-"&amp;F2055,'#怪物刷新配置索引'!$D:$D,0),1)</f>
        <v>4</v>
      </c>
      <c r="V2055" s="4" t="str">
        <f t="shared" si="276"/>
        <v/>
      </c>
      <c r="W2055" s="4"/>
      <c r="X2055" s="4"/>
      <c r="Y2055" s="4"/>
      <c r="Z2055" s="28"/>
      <c r="AA2055" s="77">
        <f>COUNTIF([3]经验升级表!$C:$C,"&lt;="&amp;SUMIFS($AB$4:AB2055,$C$4:C2055,C2055))</f>
        <v>0</v>
      </c>
      <c r="AB2055" s="77">
        <f>IFERROR(INDEX([1]怪物表!$U:$U,MATCH(G2055,[1]怪物表!$A:$A,0),1)*S2055/U2055,0)*AC2055</f>
        <v>0</v>
      </c>
      <c r="AC2055" s="77">
        <f t="shared" si="268"/>
        <v>30</v>
      </c>
      <c r="AD2055" s="77">
        <f>IFERROR(INDEX([1]怪物表!$J:$J,MATCH(G2055,[1]怪物表!$A:$A,0),1),0)*AE2055</f>
        <v>30</v>
      </c>
      <c r="AE2055" s="77">
        <f t="shared" si="269"/>
        <v>30</v>
      </c>
    </row>
    <row r="2056" spans="1:31" x14ac:dyDescent="0.45">
      <c r="A2056" s="4"/>
      <c r="B2056" s="7">
        <v>4991062</v>
      </c>
      <c r="C2056" s="6" t="s">
        <v>217</v>
      </c>
      <c r="D2056" s="4" t="s">
        <v>175</v>
      </c>
      <c r="E2056" s="4">
        <v>20</v>
      </c>
      <c r="F2056" s="4" t="s">
        <v>200</v>
      </c>
      <c r="G2056" s="4">
        <f>IF(I2056="",SUMIFS([1]怪物表!$A:$A,[1]怪物表!$B:$B,C2056,[1]怪物表!$C:$C,D2056),"")</f>
        <v>1499108</v>
      </c>
      <c r="H2056" s="8" t="str">
        <f>IF(G2056="","",INDEX([1]怪物表!$C:$C,MATCH(G2056,[1]怪物表!$A:$A,0)))</f>
        <v>酒桶2</v>
      </c>
      <c r="I2056" s="4"/>
      <c r="J2056" s="4" t="str">
        <f>IF(I2056="","",INDEX([1]怪物阵型表!$B:$B,MATCH(I2056,[1]怪物阵型表!$A:$A,0)))</f>
        <v/>
      </c>
      <c r="K2056" s="4"/>
      <c r="L2056" s="4"/>
      <c r="M2056" s="4"/>
      <c r="N2056" s="4"/>
      <c r="O2056" s="4" t="str">
        <f>IF(N2056="","",INDEX([2]物品表!$B:$B,MATCH(N2056,[2]物品表!$A:$A,0)))</f>
        <v/>
      </c>
      <c r="P2056" s="4"/>
      <c r="Q2056" s="7" t="s">
        <v>31</v>
      </c>
      <c r="R2056" s="7" t="s">
        <v>29</v>
      </c>
      <c r="S2056" s="9">
        <f>INDEX('#怪物刷新配置索引'!$E:$E,MATCH(E2056&amp;"-"&amp;F2056,'#怪物刷新配置索引'!$D:$D,0),1)</f>
        <v>4</v>
      </c>
      <c r="T2056" s="4"/>
      <c r="U2056" s="9">
        <f>INDEX('#怪物刷新配置索引'!$F:$F,MATCH(E2056&amp;"-"&amp;F2056,'#怪物刷新配置索引'!$D:$D,0),1)</f>
        <v>6</v>
      </c>
      <c r="V2056" s="4" t="str">
        <f t="shared" si="276"/>
        <v/>
      </c>
      <c r="W2056" s="4"/>
      <c r="X2056" s="4"/>
      <c r="Y2056" s="4"/>
      <c r="Z2056" s="28"/>
      <c r="AA2056" s="77">
        <f>COUNTIF([3]经验升级表!$C:$C,"&lt;="&amp;SUMIFS($AB$4:AB2056,$C$4:C2056,C2056))</f>
        <v>0</v>
      </c>
      <c r="AB2056" s="77">
        <f>IFERROR(INDEX([1]怪物表!$U:$U,MATCH(G2056,[1]怪物表!$A:$A,0),1)*S2056/U2056,0)*AC2056</f>
        <v>0</v>
      </c>
      <c r="AC2056" s="77">
        <f t="shared" si="268"/>
        <v>30</v>
      </c>
      <c r="AD2056" s="77">
        <f>IFERROR(INDEX([1]怪物表!$J:$J,MATCH(G2056,[1]怪物表!$A:$A,0),1),0)*AE2056</f>
        <v>20</v>
      </c>
      <c r="AE2056" s="77">
        <f t="shared" si="269"/>
        <v>20</v>
      </c>
    </row>
    <row r="2057" spans="1:31" x14ac:dyDescent="0.45">
      <c r="A2057" s="4"/>
      <c r="B2057" s="7">
        <v>4991063</v>
      </c>
      <c r="C2057" s="6" t="s">
        <v>217</v>
      </c>
      <c r="D2057" s="4"/>
      <c r="E2057" s="7"/>
      <c r="F2057" s="4">
        <v>390</v>
      </c>
      <c r="G2057" s="4" t="str">
        <f>IF(I2057="",SUMIFS([1]怪物表!$A:$A,[1]怪物表!$B:$B,C2057,[1]怪物表!$C:$C,D2057),"")</f>
        <v/>
      </c>
      <c r="H2057" s="8" t="str">
        <f>IF(G2057="","",INDEX([1]怪物表!$C:$C,MATCH(G2057,[1]怪物表!$A:$A,0)))</f>
        <v/>
      </c>
      <c r="I2057" s="4">
        <v>499101</v>
      </c>
      <c r="J2057" s="4" t="str">
        <f>IF(I2057="","",INDEX([1]怪物阵型表!$B:$B,MATCH(I2057,[1]怪物阵型表!$A:$A,0)))</f>
        <v>冲锋阵型</v>
      </c>
      <c r="K2057" s="4"/>
      <c r="L2057" s="4"/>
      <c r="M2057" s="4"/>
      <c r="N2057" s="4"/>
      <c r="O2057" s="4" t="str">
        <f>IF(N2057="","",INDEX([2]物品表!$B:$B,MATCH(N2057,[2]物品表!$A:$A,0)))</f>
        <v/>
      </c>
      <c r="P2057" s="4"/>
      <c r="Q2057" s="7" t="s">
        <v>309</v>
      </c>
      <c r="R2057" s="7" t="s">
        <v>29</v>
      </c>
      <c r="S2057" s="9">
        <v>1</v>
      </c>
      <c r="T2057" s="4"/>
      <c r="U2057" s="9">
        <v>0</v>
      </c>
      <c r="V2057" s="4" t="str">
        <f t="shared" si="276"/>
        <v/>
      </c>
      <c r="W2057" s="4"/>
      <c r="X2057" s="4"/>
      <c r="Y2057" s="4"/>
      <c r="Z2057" s="28"/>
      <c r="AA2057" s="77">
        <f>COUNTIF([3]经验升级表!$C:$C,"&lt;="&amp;SUMIFS($AB$4:AB2057,$C$4:C2057,C2057))</f>
        <v>0</v>
      </c>
      <c r="AB2057" s="77">
        <f>IFERROR(INDEX([1]怪物表!$U:$U,MATCH(G2057,[1]怪物表!$A:$A,0),1)*S2057/U2057,0)*AC2057</f>
        <v>0</v>
      </c>
      <c r="AC2057" s="77">
        <f t="shared" si="268"/>
        <v>1</v>
      </c>
      <c r="AD2057" s="77">
        <f>IFERROR(INDEX([1]怪物表!$J:$J,MATCH(G2057,[1]怪物表!$A:$A,0),1),0)*AE2057</f>
        <v>0</v>
      </c>
      <c r="AE2057" s="77">
        <f t="shared" si="269"/>
        <v>0</v>
      </c>
    </row>
    <row r="2058" spans="1:31" x14ac:dyDescent="0.45">
      <c r="A2058" s="4"/>
      <c r="B2058" s="7">
        <v>4991064</v>
      </c>
      <c r="C2058" s="6" t="s">
        <v>217</v>
      </c>
      <c r="D2058" s="4"/>
      <c r="E2058" s="7"/>
      <c r="F2058" s="4">
        <v>390</v>
      </c>
      <c r="G2058" s="4" t="str">
        <f>IF(I2058="",SUMIFS([1]怪物表!$A:$A,[1]怪物表!$B:$B,C2058,[1]怪物表!$C:$C,D2058),"")</f>
        <v/>
      </c>
      <c r="H2058" s="8" t="str">
        <f>IF(G2058="","",INDEX([1]怪物表!$C:$C,MATCH(G2058,[1]怪物表!$A:$A,0)))</f>
        <v/>
      </c>
      <c r="I2058" s="4">
        <v>499101</v>
      </c>
      <c r="J2058" s="4" t="str">
        <f>IF(I2058="","",INDEX([1]怪物阵型表!$B:$B,MATCH(I2058,[1]怪物阵型表!$A:$A,0)))</f>
        <v>冲锋阵型</v>
      </c>
      <c r="K2058" s="4"/>
      <c r="L2058" s="4"/>
      <c r="M2058" s="4"/>
      <c r="N2058" s="4"/>
      <c r="O2058" s="4" t="str">
        <f>IF(N2058="","",INDEX([2]物品表!$B:$B,MATCH(N2058,[2]物品表!$A:$A,0)))</f>
        <v/>
      </c>
      <c r="P2058" s="4"/>
      <c r="Q2058" s="7" t="s">
        <v>309</v>
      </c>
      <c r="R2058" s="7" t="s">
        <v>29</v>
      </c>
      <c r="S2058" s="9">
        <v>1</v>
      </c>
      <c r="T2058" s="4"/>
      <c r="U2058" s="9">
        <v>0</v>
      </c>
      <c r="V2058" s="4" t="str">
        <f t="shared" si="276"/>
        <v/>
      </c>
      <c r="W2058" s="4"/>
      <c r="X2058" s="4"/>
      <c r="Y2058" s="4"/>
      <c r="Z2058" s="28"/>
      <c r="AA2058" s="77">
        <f>COUNTIF([3]经验升级表!$C:$C,"&lt;="&amp;SUMIFS($AB$4:AB2058,$C$4:C2058,C2058))</f>
        <v>0</v>
      </c>
      <c r="AB2058" s="77">
        <f>IFERROR(INDEX([1]怪物表!$U:$U,MATCH(G2058,[1]怪物表!$A:$A,0),1)*S2058/U2058,0)*AC2058</f>
        <v>0</v>
      </c>
      <c r="AC2058" s="77">
        <f t="shared" ref="AC2058:AC2121" si="279">IFERROR(INDEX(_xlfn.TEXTSPLIT(F2058,"-"),1,2)-INDEX(_xlfn.TEXTSPLIT(F2058,"-"),1,1),1)</f>
        <v>1</v>
      </c>
      <c r="AD2058" s="77">
        <f>IFERROR(INDEX([1]怪物表!$J:$J,MATCH(G2058,[1]怪物表!$A:$A,0),1),0)*AE2058</f>
        <v>0</v>
      </c>
      <c r="AE2058" s="77">
        <f t="shared" ref="AE2058:AE2121" si="280">IFERROR(ROUNDUP(AC2058*S2058/U2058,),0)</f>
        <v>0</v>
      </c>
    </row>
    <row r="2059" spans="1:31" x14ac:dyDescent="0.45">
      <c r="A2059" s="4"/>
      <c r="B2059" s="7">
        <v>4991065</v>
      </c>
      <c r="C2059" s="6" t="s">
        <v>217</v>
      </c>
      <c r="D2059" s="4"/>
      <c r="E2059" s="7"/>
      <c r="F2059" s="4">
        <v>395</v>
      </c>
      <c r="G2059" s="4" t="str">
        <f>IF(I2059="",SUMIFS([1]怪物表!$A:$A,[1]怪物表!$B:$B,C2059,[1]怪物表!$C:$C,D2059),"")</f>
        <v/>
      </c>
      <c r="H2059" s="8" t="str">
        <f>IF(G2059="","",INDEX([1]怪物表!$C:$C,MATCH(G2059,[1]怪物表!$A:$A,0)))</f>
        <v/>
      </c>
      <c r="I2059" s="4">
        <v>499101</v>
      </c>
      <c r="J2059" s="4" t="str">
        <f>IF(I2059="","",INDEX([1]怪物阵型表!$B:$B,MATCH(I2059,[1]怪物阵型表!$A:$A,0)))</f>
        <v>冲锋阵型</v>
      </c>
      <c r="K2059" s="4"/>
      <c r="L2059" s="4"/>
      <c r="M2059" s="4"/>
      <c r="N2059" s="4"/>
      <c r="O2059" s="4" t="str">
        <f>IF(N2059="","",INDEX([2]物品表!$B:$B,MATCH(N2059,[2]物品表!$A:$A,0)))</f>
        <v/>
      </c>
      <c r="P2059" s="4"/>
      <c r="Q2059" s="7" t="s">
        <v>309</v>
      </c>
      <c r="R2059" s="7" t="s">
        <v>29</v>
      </c>
      <c r="S2059" s="9">
        <v>1</v>
      </c>
      <c r="T2059" s="4"/>
      <c r="U2059" s="9">
        <v>0</v>
      </c>
      <c r="V2059" s="4" t="str">
        <f t="shared" si="276"/>
        <v/>
      </c>
      <c r="W2059" s="4"/>
      <c r="X2059" s="4"/>
      <c r="Y2059" s="4"/>
      <c r="Z2059" s="28"/>
      <c r="AA2059" s="77">
        <f>COUNTIF([3]经验升级表!$C:$C,"&lt;="&amp;SUMIFS($AB$4:AB2059,$C$4:C2059,C2059))</f>
        <v>0</v>
      </c>
      <c r="AB2059" s="77">
        <f>IFERROR(INDEX([1]怪物表!$U:$U,MATCH(G2059,[1]怪物表!$A:$A,0),1)*S2059/U2059,0)*AC2059</f>
        <v>0</v>
      </c>
      <c r="AC2059" s="77">
        <f t="shared" si="279"/>
        <v>1</v>
      </c>
      <c r="AD2059" s="77">
        <f>IFERROR(INDEX([1]怪物表!$J:$J,MATCH(G2059,[1]怪物表!$A:$A,0),1),0)*AE2059</f>
        <v>0</v>
      </c>
      <c r="AE2059" s="77">
        <f t="shared" si="280"/>
        <v>0</v>
      </c>
    </row>
    <row r="2060" spans="1:31" x14ac:dyDescent="0.45">
      <c r="A2060" s="4"/>
      <c r="B2060" s="7">
        <v>4991066</v>
      </c>
      <c r="C2060" s="6" t="s">
        <v>217</v>
      </c>
      <c r="D2060" s="4"/>
      <c r="E2060" s="7"/>
      <c r="F2060" s="4">
        <v>395</v>
      </c>
      <c r="G2060" s="4" t="str">
        <f>IF(I2060="",SUMIFS([1]怪物表!$A:$A,[1]怪物表!$B:$B,C2060,[1]怪物表!$C:$C,D2060),"")</f>
        <v/>
      </c>
      <c r="H2060" s="8" t="str">
        <f>IF(G2060="","",INDEX([1]怪物表!$C:$C,MATCH(G2060,[1]怪物表!$A:$A,0)))</f>
        <v/>
      </c>
      <c r="I2060" s="4">
        <v>499101</v>
      </c>
      <c r="J2060" s="4" t="str">
        <f>IF(I2060="","",INDEX([1]怪物阵型表!$B:$B,MATCH(I2060,[1]怪物阵型表!$A:$A,0)))</f>
        <v>冲锋阵型</v>
      </c>
      <c r="K2060" s="4"/>
      <c r="L2060" s="4"/>
      <c r="M2060" s="4"/>
      <c r="N2060" s="4"/>
      <c r="O2060" s="4" t="str">
        <f>IF(N2060="","",INDEX([2]物品表!$B:$B,MATCH(N2060,[2]物品表!$A:$A,0)))</f>
        <v/>
      </c>
      <c r="P2060" s="4"/>
      <c r="Q2060" s="7" t="s">
        <v>309</v>
      </c>
      <c r="R2060" s="7" t="s">
        <v>29</v>
      </c>
      <c r="S2060" s="9">
        <v>1</v>
      </c>
      <c r="T2060" s="4"/>
      <c r="U2060" s="9">
        <v>0</v>
      </c>
      <c r="V2060" s="4" t="str">
        <f t="shared" si="276"/>
        <v/>
      </c>
      <c r="W2060" s="4"/>
      <c r="X2060" s="4"/>
      <c r="Y2060" s="4"/>
      <c r="Z2060" s="28"/>
      <c r="AA2060" s="77">
        <f>COUNTIF([3]经验升级表!$C:$C,"&lt;="&amp;SUMIFS($AB$4:AB2060,$C$4:C2060,C2060))</f>
        <v>0</v>
      </c>
      <c r="AB2060" s="77">
        <f>IFERROR(INDEX([1]怪物表!$U:$U,MATCH(G2060,[1]怪物表!$A:$A,0),1)*S2060/U2060,0)*AC2060</f>
        <v>0</v>
      </c>
      <c r="AC2060" s="77">
        <f t="shared" si="279"/>
        <v>1</v>
      </c>
      <c r="AD2060" s="77">
        <f>IFERROR(INDEX([1]怪物表!$J:$J,MATCH(G2060,[1]怪物表!$A:$A,0),1),0)*AE2060</f>
        <v>0</v>
      </c>
      <c r="AE2060" s="77">
        <f t="shared" si="280"/>
        <v>0</v>
      </c>
    </row>
    <row r="2061" spans="1:31" x14ac:dyDescent="0.45">
      <c r="A2061" s="4"/>
      <c r="B2061" s="7">
        <v>4991067</v>
      </c>
      <c r="C2061" s="6" t="s">
        <v>217</v>
      </c>
      <c r="D2061" s="25" t="s">
        <v>344</v>
      </c>
      <c r="E2061" s="7">
        <v>60</v>
      </c>
      <c r="F2061" s="4" t="s">
        <v>201</v>
      </c>
      <c r="G2061" s="4">
        <f>IF(I2061="",SUMIFS([1]怪物表!$A:$A,[1]怪物表!$B:$B,C2061,[1]怪物表!$C:$C,D2061),"")</f>
        <v>1499117</v>
      </c>
      <c r="H2061" s="8" t="str">
        <f>IF(G2061="","",INDEX([1]怪物表!$C:$C,MATCH(G2061,[1]怪物表!$A:$A,0)))</f>
        <v>小象-升级</v>
      </c>
      <c r="I2061" s="4"/>
      <c r="J2061" s="4" t="str">
        <f>IF(I2061="","",INDEX([1]怪物阵型表!$B:$B,MATCH(I2061,[1]怪物阵型表!$A:$A,0)))</f>
        <v/>
      </c>
      <c r="K2061" s="4"/>
      <c r="L2061" s="4"/>
      <c r="M2061" s="4"/>
      <c r="N2061" s="4"/>
      <c r="O2061" s="4" t="str">
        <f>IF(N2061="","",INDEX([2]物品表!$B:$B,MATCH(N2061,[2]物品表!$A:$A,0)))</f>
        <v/>
      </c>
      <c r="P2061" s="4"/>
      <c r="Q2061" s="7" t="s">
        <v>31</v>
      </c>
      <c r="R2061" s="7" t="s">
        <v>29</v>
      </c>
      <c r="S2061" s="9">
        <f>INDEX('#怪物刷新配置索引'!$E:$E,MATCH(E2061&amp;"-"&amp;F2061,'#怪物刷新配置索引'!$D:$D,0),1)</f>
        <v>4</v>
      </c>
      <c r="T2061" s="4"/>
      <c r="U2061" s="9">
        <f>INDEX('#怪物刷新配置索引'!$F:$F,MATCH(E2061&amp;"-"&amp;F2061,'#怪物刷新配置索引'!$D:$D,0),1)</f>
        <v>2</v>
      </c>
      <c r="V2061" s="4" t="str">
        <f t="shared" si="276"/>
        <v/>
      </c>
      <c r="W2061" s="4"/>
      <c r="X2061" s="4"/>
      <c r="Y2061" s="4"/>
      <c r="Z2061" s="28"/>
      <c r="AA2061" s="77">
        <f>COUNTIF([3]经验升级表!$C:$C,"&lt;="&amp;SUMIFS($AB$4:AB2061,$C$4:C2061,C2061))</f>
        <v>0</v>
      </c>
      <c r="AB2061" s="77">
        <f>IFERROR(INDEX([1]怪物表!$U:$U,MATCH(G2061,[1]怪物表!$A:$A,0),1)*S2061/U2061,0)*AC2061</f>
        <v>0</v>
      </c>
      <c r="AC2061" s="77">
        <f t="shared" si="279"/>
        <v>30</v>
      </c>
      <c r="AD2061" s="77">
        <f>IFERROR(INDEX([1]怪物表!$J:$J,MATCH(G2061,[1]怪物表!$A:$A,0),1),0)*AE2061</f>
        <v>60</v>
      </c>
      <c r="AE2061" s="77">
        <f t="shared" si="280"/>
        <v>60</v>
      </c>
    </row>
    <row r="2062" spans="1:31" x14ac:dyDescent="0.45">
      <c r="A2062" s="4"/>
      <c r="B2062" s="7">
        <v>4991068</v>
      </c>
      <c r="C2062" s="6" t="s">
        <v>217</v>
      </c>
      <c r="D2062" s="25" t="s">
        <v>344</v>
      </c>
      <c r="E2062" s="7">
        <v>60</v>
      </c>
      <c r="F2062" s="4" t="s">
        <v>201</v>
      </c>
      <c r="G2062" s="4">
        <f>IF(I2062="",SUMIFS([1]怪物表!$A:$A,[1]怪物表!$B:$B,C2062,[1]怪物表!$C:$C,D2062),"")</f>
        <v>1499117</v>
      </c>
      <c r="H2062" s="8" t="str">
        <f>IF(G2062="","",INDEX([1]怪物表!$C:$C,MATCH(G2062,[1]怪物表!$A:$A,0)))</f>
        <v>小象-升级</v>
      </c>
      <c r="I2062" s="4"/>
      <c r="J2062" s="4" t="str">
        <f>IF(I2062="","",INDEX([1]怪物阵型表!$B:$B,MATCH(I2062,[1]怪物阵型表!$A:$A,0)))</f>
        <v/>
      </c>
      <c r="K2062" s="4"/>
      <c r="L2062" s="4"/>
      <c r="M2062" s="4"/>
      <c r="N2062" s="4"/>
      <c r="O2062" s="4" t="str">
        <f>IF(N2062="","",INDEX([2]物品表!$B:$B,MATCH(N2062,[2]物品表!$A:$A,0)))</f>
        <v/>
      </c>
      <c r="P2062" s="4"/>
      <c r="Q2062" s="7" t="s">
        <v>31</v>
      </c>
      <c r="R2062" s="7" t="s">
        <v>29</v>
      </c>
      <c r="S2062" s="9">
        <f>INDEX('#怪物刷新配置索引'!$E:$E,MATCH(E2062&amp;"-"&amp;F2062,'#怪物刷新配置索引'!$D:$D,0),1)</f>
        <v>4</v>
      </c>
      <c r="T2062" s="4"/>
      <c r="U2062" s="9">
        <f>INDEX('#怪物刷新配置索引'!$F:$F,MATCH(E2062&amp;"-"&amp;F2062,'#怪物刷新配置索引'!$D:$D,0),1)</f>
        <v>2</v>
      </c>
      <c r="V2062" s="4" t="str">
        <f t="shared" si="276"/>
        <v/>
      </c>
      <c r="W2062" s="4"/>
      <c r="X2062" s="4"/>
      <c r="Y2062" s="4"/>
      <c r="Z2062" s="28"/>
      <c r="AA2062" s="77">
        <f>COUNTIF([3]经验升级表!$C:$C,"&lt;="&amp;SUMIFS($AB$4:AB2062,$C$4:C2062,C2062))</f>
        <v>0</v>
      </c>
      <c r="AB2062" s="77">
        <f>IFERROR(INDEX([1]怪物表!$U:$U,MATCH(G2062,[1]怪物表!$A:$A,0),1)*S2062/U2062,0)*AC2062</f>
        <v>0</v>
      </c>
      <c r="AC2062" s="77">
        <f t="shared" si="279"/>
        <v>30</v>
      </c>
      <c r="AD2062" s="77">
        <f>IFERROR(INDEX([1]怪物表!$J:$J,MATCH(G2062,[1]怪物表!$A:$A,0),1),0)*AE2062</f>
        <v>60</v>
      </c>
      <c r="AE2062" s="77">
        <f t="shared" si="280"/>
        <v>60</v>
      </c>
    </row>
    <row r="2063" spans="1:31" x14ac:dyDescent="0.45">
      <c r="A2063" s="4"/>
      <c r="B2063" s="7">
        <v>4991069</v>
      </c>
      <c r="C2063" s="6" t="s">
        <v>217</v>
      </c>
      <c r="D2063" s="4" t="s">
        <v>239</v>
      </c>
      <c r="E2063" s="7">
        <v>60</v>
      </c>
      <c r="F2063" s="4" t="s">
        <v>201</v>
      </c>
      <c r="G2063" s="4">
        <f>IF(I2063="",SUMIFS([1]怪物表!$A:$A,[1]怪物表!$B:$B,C2063,[1]怪物表!$C:$C,D2063),"")</f>
        <v>1499103</v>
      </c>
      <c r="H2063" s="8" t="str">
        <f>IF(G2063="","",INDEX([1]怪物表!$C:$C,MATCH(G2063,[1]怪物表!$A:$A,0)))</f>
        <v>小象</v>
      </c>
      <c r="I2063" s="4"/>
      <c r="J2063" s="4" t="str">
        <f>IF(I2063="","",INDEX([1]怪物阵型表!$B:$B,MATCH(I2063,[1]怪物阵型表!$A:$A,0)))</f>
        <v/>
      </c>
      <c r="K2063" s="4"/>
      <c r="L2063" s="4"/>
      <c r="M2063" s="4"/>
      <c r="N2063" s="4"/>
      <c r="O2063" s="4" t="str">
        <f>IF(N2063="","",INDEX([2]物品表!$B:$B,MATCH(N2063,[2]物品表!$A:$A,0)))</f>
        <v/>
      </c>
      <c r="P2063" s="4"/>
      <c r="Q2063" s="7" t="s">
        <v>31</v>
      </c>
      <c r="R2063" s="7" t="s">
        <v>29</v>
      </c>
      <c r="S2063" s="9">
        <f>INDEX('#怪物刷新配置索引'!$E:$E,MATCH(E2063&amp;"-"&amp;F2063,'#怪物刷新配置索引'!$D:$D,0),1)</f>
        <v>4</v>
      </c>
      <c r="T2063" s="4"/>
      <c r="U2063" s="9">
        <f>INDEX('#怪物刷新配置索引'!$F:$F,MATCH(E2063&amp;"-"&amp;F2063,'#怪物刷新配置索引'!$D:$D,0),1)</f>
        <v>2</v>
      </c>
      <c r="V2063" s="4" t="str">
        <f t="shared" si="276"/>
        <v/>
      </c>
      <c r="W2063" s="4"/>
      <c r="X2063" s="4"/>
      <c r="Y2063" s="4"/>
      <c r="Z2063" s="28"/>
      <c r="AA2063" s="77">
        <f>COUNTIF([3]经验升级表!$C:$C,"&lt;="&amp;SUMIFS($AB$4:AB2063,$C$4:C2063,C2063))</f>
        <v>0</v>
      </c>
      <c r="AB2063" s="77">
        <f>IFERROR(INDEX([1]怪物表!$U:$U,MATCH(G2063,[1]怪物表!$A:$A,0),1)*S2063/U2063,0)*AC2063</f>
        <v>0</v>
      </c>
      <c r="AC2063" s="77">
        <f t="shared" si="279"/>
        <v>30</v>
      </c>
      <c r="AD2063" s="77">
        <f>IFERROR(INDEX([1]怪物表!$J:$J,MATCH(G2063,[1]怪物表!$A:$A,0),1),0)*AE2063</f>
        <v>60</v>
      </c>
      <c r="AE2063" s="77">
        <f t="shared" si="280"/>
        <v>60</v>
      </c>
    </row>
    <row r="2064" spans="1:31" s="46" customFormat="1" x14ac:dyDescent="0.45">
      <c r="A2064" s="20"/>
      <c r="B2064" s="21">
        <v>4991070</v>
      </c>
      <c r="C2064" s="22" t="s">
        <v>217</v>
      </c>
      <c r="D2064" s="20" t="s">
        <v>152</v>
      </c>
      <c r="E2064" s="21"/>
      <c r="F2064" s="20">
        <v>420</v>
      </c>
      <c r="G2064" s="20">
        <f>IF(I2064="",SUMIFS([1]怪物表!$A:$A,[1]怪物表!$B:$B,C2064,[1]怪物表!$C:$C,D2064),"")</f>
        <v>1499110</v>
      </c>
      <c r="H2064" s="23" t="str">
        <f>IF(G2064="","",INDEX([1]怪物表!$C:$C,MATCH(G2064,[1]怪物表!$A:$A,0)))</f>
        <v>大窃贼</v>
      </c>
      <c r="I2064" s="20" t="s">
        <v>54</v>
      </c>
      <c r="J2064" s="20" t="str">
        <f>IF(I2064="","",INDEX([1]怪物阵型表!$B:$B,MATCH(I2064,[1]怪物阵型表!$A:$A,0)))</f>
        <v/>
      </c>
      <c r="K2064" s="20"/>
      <c r="L2064" s="20"/>
      <c r="M2064" s="20"/>
      <c r="N2064" s="20"/>
      <c r="O2064" s="20" t="str">
        <f>IF(N2064="","",INDEX([2]物品表!$B:$B,MATCH(N2064,[2]物品表!$A:$A,0)))</f>
        <v/>
      </c>
      <c r="P2064" s="20"/>
      <c r="Q2064" s="21" t="s">
        <v>120</v>
      </c>
      <c r="R2064" s="21" t="s">
        <v>29</v>
      </c>
      <c r="S2064" s="24">
        <v>1</v>
      </c>
      <c r="T2064" s="20"/>
      <c r="U2064" s="24">
        <v>0</v>
      </c>
      <c r="V2064" s="20" t="str">
        <f>IF(W2064=1,"TID_Survivor_Notice_Occur_2",IF(W2064=2,"TID_Survivor_Notice_Occur_1",""))</f>
        <v/>
      </c>
      <c r="W2064" s="20"/>
      <c r="X2064" s="20"/>
      <c r="Y2064" s="20"/>
      <c r="Z2064" s="79"/>
      <c r="AA2064" s="79">
        <f>COUNTIF([3]经验升级表!$C:$C,"&lt;="&amp;SUMIFS($AB$4:AB2064,$C$4:C2064,C2064))</f>
        <v>0</v>
      </c>
      <c r="AB2064" s="79">
        <f>IFERROR(INDEX([1]怪物表!$U:$U,MATCH(G2064,[1]怪物表!$A:$A,0),1)*S2064/U2064,0)*AC2064</f>
        <v>0</v>
      </c>
      <c r="AC2064" s="79">
        <f t="shared" si="279"/>
        <v>1</v>
      </c>
      <c r="AD2064" s="79">
        <f>IFERROR(INDEX([1]怪物表!$J:$J,MATCH(G2064,[1]怪物表!$A:$A,0),1),0)*AE2064</f>
        <v>0</v>
      </c>
      <c r="AE2064" s="79">
        <f t="shared" si="280"/>
        <v>0</v>
      </c>
    </row>
    <row r="2065" spans="1:46" x14ac:dyDescent="0.45">
      <c r="A2065" s="4"/>
      <c r="B2065" s="7">
        <v>4991071</v>
      </c>
      <c r="C2065" s="6" t="s">
        <v>217</v>
      </c>
      <c r="D2065" s="4"/>
      <c r="E2065" s="7"/>
      <c r="F2065" s="4">
        <v>420</v>
      </c>
      <c r="G2065" s="4"/>
      <c r="H2065" s="8"/>
      <c r="I2065" s="4"/>
      <c r="J2065" s="4" t="str">
        <f>IF(I2065="","",INDEX([1]怪物阵型表!$B:$B,MATCH(I2065,[1]怪物阵型表!$A:$A,0)))</f>
        <v/>
      </c>
      <c r="K2065" s="4">
        <v>499111</v>
      </c>
      <c r="L2065" s="25" t="str" cm="1">
        <f t="array" ref="L2065">INDEX(怪物链表!A:C,MATCH(怪物刷新表!K2065&amp;C2065,怪物链表!A:A&amp;怪物链表!C:C,),2)</f>
        <v>骤变_中级_50</v>
      </c>
      <c r="M2065" s="4" t="str" cm="1">
        <f t="array" ref="M2065">INDEX(怪物链表!A:D,MATCH(怪物刷新表!L2065&amp;K2065,怪物链表!B:B&amp;怪物链表!A:A,),4)</f>
        <v>420-450</v>
      </c>
      <c r="N2065" s="4"/>
      <c r="O2065" s="4" t="str">
        <f>IF(N2065="","",INDEX([2]物品表!$B:$B,MATCH(N2065,[2]物品表!$A:$A,0)))</f>
        <v/>
      </c>
      <c r="P2065" s="4"/>
      <c r="Q2065" s="7" t="s">
        <v>120</v>
      </c>
      <c r="R2065" s="7" t="s">
        <v>29</v>
      </c>
      <c r="S2065" s="9">
        <v>1</v>
      </c>
      <c r="T2065" s="4"/>
      <c r="U2065" s="9">
        <v>0</v>
      </c>
      <c r="V2065" s="4" t="str">
        <f t="shared" si="276"/>
        <v/>
      </c>
      <c r="W2065" s="4"/>
      <c r="X2065" s="4"/>
      <c r="Y2065" s="4"/>
      <c r="Z2065" s="28"/>
      <c r="AA2065" s="77">
        <f>COUNTIF([3]经验升级表!$C:$C,"&lt;="&amp;SUMIFS($AB$4:AB2065,$C$4:C2065,C2065))</f>
        <v>0</v>
      </c>
      <c r="AB2065" s="77">
        <f>IFERROR(INDEX([1]怪物表!$U:$U,MATCH(G2065,[1]怪物表!$A:$A,0),1)*S2065/U2065,0)*AC2065</f>
        <v>0</v>
      </c>
      <c r="AC2065" s="77">
        <f t="shared" si="279"/>
        <v>1</v>
      </c>
      <c r="AD2065" s="77">
        <f>IFERROR(INDEX([1]怪物表!$J:$J,MATCH(G2065,[1]怪物表!$A:$A,0),1),0)*AE2065</f>
        <v>0</v>
      </c>
      <c r="AE2065" s="77">
        <f t="shared" si="280"/>
        <v>0</v>
      </c>
    </row>
    <row r="2066" spans="1:46" x14ac:dyDescent="0.45">
      <c r="A2066" s="4"/>
      <c r="B2066" s="7">
        <v>4991072</v>
      </c>
      <c r="C2066" s="6" t="s">
        <v>217</v>
      </c>
      <c r="D2066" s="4"/>
      <c r="E2066" s="7"/>
      <c r="F2066" s="4">
        <v>420</v>
      </c>
      <c r="G2066" s="4"/>
      <c r="H2066" s="8"/>
      <c r="I2066" s="4"/>
      <c r="J2066" s="4" t="str">
        <f>IF(I2066="","",INDEX([1]怪物阵型表!$B:$B,MATCH(I2066,[1]怪物阵型表!$A:$A,0)))</f>
        <v/>
      </c>
      <c r="K2066" s="4">
        <v>499112</v>
      </c>
      <c r="L2066" s="25" t="str" cm="1">
        <f t="array" ref="L2066">INDEX(怪物链表!A:C,MATCH(怪物刷新表!K2066&amp;C2066,怪物链表!A:A&amp;怪物链表!C:C,),2)</f>
        <v>骤变_特殊_50</v>
      </c>
      <c r="M2066" s="4" t="str" cm="1">
        <f t="array" ref="M2066">INDEX(怪物链表!A:D,MATCH(怪物刷新表!L2066&amp;K2066,怪物链表!B:B&amp;怪物链表!A:A,),4)</f>
        <v>420-450</v>
      </c>
      <c r="N2066" s="4"/>
      <c r="O2066" s="4" t="str">
        <f>IF(N2066="","",INDEX([2]物品表!$B:$B,MATCH(N2066,[2]物品表!$A:$A,0)))</f>
        <v/>
      </c>
      <c r="P2066" s="4"/>
      <c r="Q2066" s="7" t="s">
        <v>120</v>
      </c>
      <c r="R2066" s="7" t="s">
        <v>29</v>
      </c>
      <c r="S2066" s="9">
        <v>1</v>
      </c>
      <c r="T2066" s="4"/>
      <c r="U2066" s="9">
        <v>0</v>
      </c>
      <c r="V2066" s="4" t="str">
        <f t="shared" ref="V2066" si="281">IF(W2066=1,"TID_Survivor_Notice_Occur_2",IF(W2066=2,"TID_Survivor_Notice_Occur_1",""))</f>
        <v/>
      </c>
      <c r="W2066" s="4"/>
      <c r="X2066" s="4"/>
      <c r="Y2066" s="4"/>
      <c r="Z2066" s="28"/>
      <c r="AA2066" s="77">
        <f>COUNTIF([3]经验升级表!$C:$C,"&lt;="&amp;SUMIFS($AB$4:AB2066,$C$4:C2066,C2066))</f>
        <v>0</v>
      </c>
      <c r="AB2066" s="77">
        <f>IFERROR(INDEX([1]怪物表!$U:$U,MATCH(G2066,[1]怪物表!$A:$A,0),1)*S2066/U2066,0)*AC2066</f>
        <v>0</v>
      </c>
      <c r="AC2066" s="77">
        <f t="shared" si="279"/>
        <v>1</v>
      </c>
      <c r="AD2066" s="77">
        <f>IFERROR(INDEX([1]怪物表!$J:$J,MATCH(G2066,[1]怪物表!$A:$A,0),1),0)*AE2066</f>
        <v>0</v>
      </c>
      <c r="AE2066" s="77">
        <f t="shared" si="280"/>
        <v>0</v>
      </c>
    </row>
    <row r="2067" spans="1:46" x14ac:dyDescent="0.45">
      <c r="A2067" s="4"/>
      <c r="B2067" s="7">
        <v>4991073</v>
      </c>
      <c r="C2067" s="6" t="s">
        <v>217</v>
      </c>
      <c r="D2067" s="4" t="s">
        <v>343</v>
      </c>
      <c r="E2067" s="7">
        <v>60</v>
      </c>
      <c r="F2067" s="4" t="s">
        <v>202</v>
      </c>
      <c r="G2067" s="4">
        <f>IF(I2067="",SUMIFS([1]怪物表!$A:$A,[1]怪物表!$B:$B,C2067,[1]怪物表!$C:$C,D2067),"")</f>
        <v>1499118</v>
      </c>
      <c r="H2067" s="8" t="str">
        <f>IF(G2067="","",INDEX([1]怪物表!$C:$C,MATCH(G2067,[1]怪物表!$A:$A,0)))</f>
        <v>盾兵2（红）-升级</v>
      </c>
      <c r="I2067" s="4"/>
      <c r="J2067" s="4" t="str">
        <f>IF(I2067="","",INDEX([1]怪物阵型表!$B:$B,MATCH(I2067,[1]怪物阵型表!$A:$A,0)))</f>
        <v/>
      </c>
      <c r="K2067" s="4"/>
      <c r="L2067" s="4"/>
      <c r="M2067" s="4"/>
      <c r="N2067" s="4"/>
      <c r="O2067" s="4" t="str">
        <f>IF(N2067="","",INDEX([2]物品表!$B:$B,MATCH(N2067,[2]物品表!$A:$A,0)))</f>
        <v/>
      </c>
      <c r="P2067" s="4"/>
      <c r="Q2067" s="7" t="s">
        <v>31</v>
      </c>
      <c r="R2067" s="7" t="s">
        <v>29</v>
      </c>
      <c r="S2067" s="9">
        <f>INDEX('#怪物刷新配置索引'!$E:$E,MATCH(E2067&amp;"-"&amp;F2067,'#怪物刷新配置索引'!$D:$D,0),1)</f>
        <v>4</v>
      </c>
      <c r="T2067" s="4"/>
      <c r="U2067" s="9">
        <f>INDEX('#怪物刷新配置索引'!$F:$F,MATCH(E2067&amp;"-"&amp;F2067,'#怪物刷新配置索引'!$D:$D,0),1)</f>
        <v>2</v>
      </c>
      <c r="V2067" s="4" t="str">
        <f t="shared" si="276"/>
        <v/>
      </c>
      <c r="W2067" s="4"/>
      <c r="X2067" s="4"/>
      <c r="Y2067" s="4"/>
      <c r="Z2067" s="28"/>
      <c r="AA2067" s="77">
        <f>COUNTIF([3]经验升级表!$C:$C,"&lt;="&amp;SUMIFS($AB$4:AB2067,$C$4:C2067,C2067))</f>
        <v>0</v>
      </c>
      <c r="AB2067" s="77">
        <f>IFERROR(INDEX([1]怪物表!$U:$U,MATCH(G2067,[1]怪物表!$A:$A,0),1)*S2067/U2067,0)*AC2067</f>
        <v>0</v>
      </c>
      <c r="AC2067" s="77">
        <f t="shared" si="279"/>
        <v>30</v>
      </c>
      <c r="AD2067" s="77">
        <f>IFERROR(INDEX([1]怪物表!$J:$J,MATCH(G2067,[1]怪物表!$A:$A,0),1),0)*AE2067</f>
        <v>60</v>
      </c>
      <c r="AE2067" s="77">
        <f t="shared" si="280"/>
        <v>60</v>
      </c>
    </row>
    <row r="2068" spans="1:46" x14ac:dyDescent="0.45">
      <c r="A2068" s="4"/>
      <c r="B2068" s="7">
        <v>4991074</v>
      </c>
      <c r="C2068" s="6" t="s">
        <v>217</v>
      </c>
      <c r="D2068" s="4" t="s">
        <v>143</v>
      </c>
      <c r="E2068" s="7">
        <v>60</v>
      </c>
      <c r="F2068" s="4" t="s">
        <v>202</v>
      </c>
      <c r="G2068" s="4">
        <f>IF(I2068="",SUMIFS([1]怪物表!$A:$A,[1]怪物表!$B:$B,C2068,[1]怪物表!$C:$C,D2068),"")</f>
        <v>1499105</v>
      </c>
      <c r="H2068" s="8" t="str">
        <f>IF(G2068="","",INDEX([1]怪物表!$C:$C,MATCH(G2068,[1]怪物表!$A:$A,0)))</f>
        <v>盾兵2（红）</v>
      </c>
      <c r="I2068" s="4"/>
      <c r="J2068" s="4" t="str">
        <f>IF(I2068="","",INDEX([1]怪物阵型表!$B:$B,MATCH(I2068,[1]怪物阵型表!$A:$A,0)))</f>
        <v/>
      </c>
      <c r="K2068" s="4"/>
      <c r="L2068" s="4"/>
      <c r="M2068" s="4"/>
      <c r="N2068" s="4"/>
      <c r="O2068" s="4" t="str">
        <f>IF(N2068="","",INDEX([2]物品表!$B:$B,MATCH(N2068,[2]物品表!$A:$A,0)))</f>
        <v/>
      </c>
      <c r="P2068" s="4"/>
      <c r="Q2068" s="7" t="s">
        <v>31</v>
      </c>
      <c r="R2068" s="7" t="s">
        <v>29</v>
      </c>
      <c r="S2068" s="9">
        <f>INDEX('#怪物刷新配置索引'!$E:$E,MATCH(E2068&amp;"-"&amp;F2068,'#怪物刷新配置索引'!$D:$D,0),1)</f>
        <v>4</v>
      </c>
      <c r="T2068" s="4"/>
      <c r="U2068" s="9">
        <f>INDEX('#怪物刷新配置索引'!$F:$F,MATCH(E2068&amp;"-"&amp;F2068,'#怪物刷新配置索引'!$D:$D,0),1)</f>
        <v>2</v>
      </c>
      <c r="V2068" s="4" t="str">
        <f t="shared" si="276"/>
        <v/>
      </c>
      <c r="W2068" s="4"/>
      <c r="X2068" s="4"/>
      <c r="Y2068" s="4"/>
      <c r="Z2068" s="28"/>
      <c r="AA2068" s="77">
        <f>COUNTIF([3]经验升级表!$C:$C,"&lt;="&amp;SUMIFS($AB$4:AB2068,$C$4:C2068,C2068))</f>
        <v>0</v>
      </c>
      <c r="AB2068" s="77">
        <f>IFERROR(INDEX([1]怪物表!$U:$U,MATCH(G2068,[1]怪物表!$A:$A,0),1)*S2068/U2068,0)*AC2068</f>
        <v>0</v>
      </c>
      <c r="AC2068" s="77">
        <f t="shared" si="279"/>
        <v>30</v>
      </c>
      <c r="AD2068" s="77">
        <f>IFERROR(INDEX([1]怪物表!$J:$J,MATCH(G2068,[1]怪物表!$A:$A,0),1),0)*AE2068</f>
        <v>60</v>
      </c>
      <c r="AE2068" s="77">
        <f t="shared" si="280"/>
        <v>60</v>
      </c>
    </row>
    <row r="2069" spans="1:46" x14ac:dyDescent="0.45">
      <c r="A2069" s="4"/>
      <c r="B2069" s="7">
        <v>4991075</v>
      </c>
      <c r="C2069" s="6" t="s">
        <v>217</v>
      </c>
      <c r="D2069" s="4" t="s">
        <v>175</v>
      </c>
      <c r="E2069" s="4">
        <v>20</v>
      </c>
      <c r="F2069" s="4" t="s">
        <v>202</v>
      </c>
      <c r="G2069" s="4">
        <f>IF(I2069="",SUMIFS([1]怪物表!$A:$A,[1]怪物表!$B:$B,C2069,[1]怪物表!$C:$C,D2069),"")</f>
        <v>1499108</v>
      </c>
      <c r="H2069" s="8" t="str">
        <f>IF(G2069="","",INDEX([1]怪物表!$C:$C,MATCH(G2069,[1]怪物表!$A:$A,0)))</f>
        <v>酒桶2</v>
      </c>
      <c r="I2069" s="4"/>
      <c r="J2069" s="4" t="str">
        <f>IF(I2069="","",INDEX([1]怪物阵型表!$B:$B,MATCH(I2069,[1]怪物阵型表!$A:$A,0)))</f>
        <v/>
      </c>
      <c r="K2069" s="4"/>
      <c r="L2069" s="4"/>
      <c r="M2069" s="4"/>
      <c r="N2069" s="4"/>
      <c r="O2069" s="4" t="str">
        <f>IF(N2069="","",INDEX([2]物品表!$B:$B,MATCH(N2069,[2]物品表!$A:$A,0)))</f>
        <v/>
      </c>
      <c r="P2069" s="4"/>
      <c r="Q2069" s="7" t="s">
        <v>31</v>
      </c>
      <c r="R2069" s="7" t="s">
        <v>29</v>
      </c>
      <c r="S2069" s="9">
        <f>INDEX('#怪物刷新配置索引'!$E:$E,MATCH(E2069&amp;"-"&amp;F2069,'#怪物刷新配置索引'!$D:$D,0),1)</f>
        <v>4</v>
      </c>
      <c r="T2069" s="4"/>
      <c r="U2069" s="9">
        <f>INDEX('#怪物刷新配置索引'!$F:$F,MATCH(E2069&amp;"-"&amp;F2069,'#怪物刷新配置索引'!$D:$D,0),1)</f>
        <v>6</v>
      </c>
      <c r="V2069" s="4" t="str">
        <f t="shared" si="276"/>
        <v/>
      </c>
      <c r="W2069" s="4"/>
      <c r="X2069" s="4"/>
      <c r="Y2069" s="4"/>
      <c r="Z2069" s="28"/>
      <c r="AA2069" s="77">
        <f>COUNTIF([3]经验升级表!$C:$C,"&lt;="&amp;SUMIFS($AB$4:AB2069,$C$4:C2069,C2069))</f>
        <v>0</v>
      </c>
      <c r="AB2069" s="77">
        <f>IFERROR(INDEX([1]怪物表!$U:$U,MATCH(G2069,[1]怪物表!$A:$A,0),1)*S2069/U2069,0)*AC2069</f>
        <v>0</v>
      </c>
      <c r="AC2069" s="77">
        <f t="shared" si="279"/>
        <v>30</v>
      </c>
      <c r="AD2069" s="77">
        <f>IFERROR(INDEX([1]怪物表!$J:$J,MATCH(G2069,[1]怪物表!$A:$A,0),1),0)*AE2069</f>
        <v>20</v>
      </c>
      <c r="AE2069" s="77">
        <f t="shared" si="280"/>
        <v>20</v>
      </c>
    </row>
    <row r="2070" spans="1:46" x14ac:dyDescent="0.45">
      <c r="A2070" s="4"/>
      <c r="B2070" s="7">
        <v>4991076</v>
      </c>
      <c r="C2070" s="6" t="s">
        <v>217</v>
      </c>
      <c r="D2070" s="4"/>
      <c r="E2070" s="7"/>
      <c r="F2070" s="4">
        <v>450</v>
      </c>
      <c r="G2070" s="4" t="str">
        <f>IF(I2070="",SUMIFS([1]怪物表!$A:$A,[1]怪物表!$B:$B,C2070,[1]怪物表!$C:$C,D2070),"")</f>
        <v/>
      </c>
      <c r="H2070" s="8" t="str">
        <f>IF(G2070="","",INDEX([1]怪物表!$C:$C,MATCH(G2070,[1]怪物表!$A:$A,0)))</f>
        <v/>
      </c>
      <c r="I2070" s="4">
        <v>499104</v>
      </c>
      <c r="J2070" s="4" t="str">
        <f>IF(I2070="","",INDEX([1]怪物阵型表!$B:$B,MATCH(I2070,[1]怪物阵型表!$A:$A,0)))</f>
        <v>直线防御阵型</v>
      </c>
      <c r="K2070" s="4"/>
      <c r="L2070" s="4"/>
      <c r="M2070" s="4"/>
      <c r="N2070" s="4"/>
      <c r="O2070" s="4" t="str">
        <f>IF(N2070="","",INDEX([2]物品表!$B:$B,MATCH(N2070,[2]物品表!$A:$A,0)))</f>
        <v/>
      </c>
      <c r="P2070" s="4"/>
      <c r="Q2070" s="7" t="s">
        <v>109</v>
      </c>
      <c r="R2070" s="7" t="s">
        <v>29</v>
      </c>
      <c r="S2070" s="9">
        <v>1</v>
      </c>
      <c r="T2070" s="4"/>
      <c r="U2070" s="9">
        <v>0</v>
      </c>
      <c r="V2070" s="4" t="str">
        <f t="shared" ref="V2070:V2071" si="282">IF(W2070=1,"TID_Survivor_Notice_Occur_2",IF(W2070=2,"TID_Survivor_Notice_Occur_1",""))</f>
        <v>TID_Survivor_Notice_Occur_2</v>
      </c>
      <c r="W2070" s="4">
        <v>1</v>
      </c>
      <c r="X2070" s="4"/>
      <c r="Y2070" s="4"/>
      <c r="Z2070" s="28"/>
      <c r="AA2070" s="77">
        <f>COUNTIF([3]经验升级表!$C:$C,"&lt;="&amp;SUMIFS($AB$4:AB2070,$C$4:C2070,C2070))</f>
        <v>0</v>
      </c>
      <c r="AB2070" s="77">
        <f>IFERROR(INDEX([1]怪物表!$U:$U,MATCH(G2070,[1]怪物表!$A:$A,0),1)*S2070/U2070,0)*AC2070</f>
        <v>0</v>
      </c>
      <c r="AC2070" s="77">
        <f t="shared" si="279"/>
        <v>1</v>
      </c>
      <c r="AD2070" s="77">
        <f>IFERROR(INDEX([1]怪物表!$J:$J,MATCH(G2070,[1]怪物表!$A:$A,0),1),0)*AE2070</f>
        <v>0</v>
      </c>
      <c r="AE2070" s="77">
        <f t="shared" si="280"/>
        <v>0</v>
      </c>
    </row>
    <row r="2071" spans="1:46" x14ac:dyDescent="0.45">
      <c r="A2071" s="4"/>
      <c r="B2071" s="7">
        <v>4991077</v>
      </c>
      <c r="C2071" s="6" t="s">
        <v>217</v>
      </c>
      <c r="D2071" s="4"/>
      <c r="E2071" s="7"/>
      <c r="F2071" s="4">
        <v>450</v>
      </c>
      <c r="G2071" s="4" t="str">
        <f>IF(I2071="",SUMIFS([1]怪物表!$A:$A,[1]怪物表!$B:$B,C2071,[1]怪物表!$C:$C,D2071),"")</f>
        <v/>
      </c>
      <c r="H2071" s="8" t="str">
        <f>IF(G2071="","",INDEX([1]怪物表!$C:$C,MATCH(G2071,[1]怪物表!$A:$A,0)))</f>
        <v/>
      </c>
      <c r="I2071" s="4">
        <v>499105</v>
      </c>
      <c r="J2071" s="4" t="str">
        <f>IF(I2071="","",INDEX([1]怪物阵型表!$B:$B,MATCH(I2071,[1]怪物阵型表!$A:$A,0)))</f>
        <v>直线防御阵型</v>
      </c>
      <c r="K2071" s="4"/>
      <c r="L2071" s="4"/>
      <c r="M2071" s="4"/>
      <c r="N2071" s="4"/>
      <c r="O2071" s="4" t="str">
        <f>IF(N2071="","",INDEX([2]物品表!$B:$B,MATCH(N2071,[2]物品表!$A:$A,0)))</f>
        <v/>
      </c>
      <c r="P2071" s="4"/>
      <c r="Q2071" s="7" t="s">
        <v>109</v>
      </c>
      <c r="R2071" s="7" t="s">
        <v>29</v>
      </c>
      <c r="S2071" s="9">
        <v>1</v>
      </c>
      <c r="T2071" s="4"/>
      <c r="U2071" s="9">
        <v>0</v>
      </c>
      <c r="V2071" s="4" t="str">
        <f t="shared" si="282"/>
        <v/>
      </c>
      <c r="W2071" s="4"/>
      <c r="X2071" s="4"/>
      <c r="Y2071" s="4"/>
      <c r="Z2071" s="28"/>
      <c r="AA2071" s="77">
        <f>COUNTIF([3]经验升级表!$C:$C,"&lt;="&amp;SUMIFS($AB$4:AB2071,$C$4:C2071,C2071))</f>
        <v>0</v>
      </c>
      <c r="AB2071" s="77">
        <f>IFERROR(INDEX([1]怪物表!$U:$U,MATCH(G2071,[1]怪物表!$A:$A,0),1)*S2071/U2071,0)*AC2071</f>
        <v>0</v>
      </c>
      <c r="AC2071" s="77">
        <f t="shared" si="279"/>
        <v>1</v>
      </c>
      <c r="AD2071" s="77">
        <f>IFERROR(INDEX([1]怪物表!$J:$J,MATCH(G2071,[1]怪物表!$A:$A,0),1),0)*AE2071</f>
        <v>0</v>
      </c>
      <c r="AE2071" s="77">
        <f t="shared" si="280"/>
        <v>0</v>
      </c>
    </row>
    <row r="2072" spans="1:46" x14ac:dyDescent="0.45">
      <c r="A2072" s="4"/>
      <c r="B2072" s="7">
        <v>4991078</v>
      </c>
      <c r="C2072" s="6" t="s">
        <v>217</v>
      </c>
      <c r="D2072" s="25" t="s">
        <v>342</v>
      </c>
      <c r="E2072" s="4">
        <v>60</v>
      </c>
      <c r="F2072" s="4" t="s">
        <v>203</v>
      </c>
      <c r="G2072" s="4">
        <f>SUMIFS([1]怪物表!$A:$A,[1]怪物表!$B:$B,C2072,[1]怪物表!$C:$C,D2072)</f>
        <v>1499116</v>
      </c>
      <c r="H2072" s="8" t="str">
        <f>IF(G2072="","",INDEX([1]怪物表!$C:$C,MATCH(G2072,[1]怪物表!$A:$A,0)))</f>
        <v>鹰-升级</v>
      </c>
      <c r="I2072" s="4"/>
      <c r="J2072" s="4" t="str">
        <f>IF(I2072="","",INDEX([1]怪物阵型表!$B:$B,MATCH(I2072,[1]怪物阵型表!$A:$A,0)))</f>
        <v/>
      </c>
      <c r="K2072" s="4"/>
      <c r="L2072" s="4"/>
      <c r="M2072" s="4"/>
      <c r="N2072" s="4"/>
      <c r="O2072" s="4" t="str">
        <f>IF(N2072="","",INDEX([2]物品表!$B:$B,MATCH(N2072,[2]物品表!$A:$A,0)))</f>
        <v/>
      </c>
      <c r="P2072" s="4"/>
      <c r="Q2072" s="7" t="s">
        <v>31</v>
      </c>
      <c r="R2072" s="7" t="s">
        <v>29</v>
      </c>
      <c r="S2072" s="9">
        <f>INDEX('#怪物刷新配置索引'!$E:$E,MATCH(E2072&amp;"-"&amp;F2072,'#怪物刷新配置索引'!$D:$D,0),1)</f>
        <v>4</v>
      </c>
      <c r="T2072" s="4"/>
      <c r="U2072" s="9">
        <f>INDEX('#怪物刷新配置索引'!$F:$F,MATCH(E2072&amp;"-"&amp;F2072,'#怪物刷新配置索引'!$D:$D,0),1)</f>
        <v>2</v>
      </c>
      <c r="V2072" s="4" t="str">
        <f t="shared" si="276"/>
        <v/>
      </c>
      <c r="W2072" s="4"/>
      <c r="X2072" s="4"/>
      <c r="Y2072" s="4"/>
      <c r="Z2072" s="28"/>
      <c r="AA2072" s="77">
        <f>COUNTIF([3]经验升级表!$C:$C,"&lt;="&amp;SUMIFS($AB$4:AB2072,$C$4:C2072,C2072))</f>
        <v>0</v>
      </c>
      <c r="AB2072" s="77">
        <f>IFERROR(INDEX([1]怪物表!$U:$U,MATCH(G2072,[1]怪物表!$A:$A,0),1)*S2072/U2072,0)*AC2072</f>
        <v>0</v>
      </c>
      <c r="AC2072" s="77">
        <f t="shared" si="279"/>
        <v>30</v>
      </c>
      <c r="AD2072" s="77">
        <f>IFERROR(INDEX([1]怪物表!$J:$J,MATCH(G2072,[1]怪物表!$A:$A,0),1),0)*AE2072</f>
        <v>60</v>
      </c>
      <c r="AE2072" s="77">
        <f t="shared" si="280"/>
        <v>60</v>
      </c>
    </row>
    <row r="2073" spans="1:46" x14ac:dyDescent="0.45">
      <c r="A2073" s="4"/>
      <c r="B2073" s="7">
        <v>4991079</v>
      </c>
      <c r="C2073" s="6" t="s">
        <v>217</v>
      </c>
      <c r="D2073" s="25" t="s">
        <v>342</v>
      </c>
      <c r="E2073" s="4">
        <v>60</v>
      </c>
      <c r="F2073" s="4" t="s">
        <v>203</v>
      </c>
      <c r="G2073" s="4">
        <f>SUMIFS([1]怪物表!$A:$A,[1]怪物表!$B:$B,C2073,[1]怪物表!$C:$C,D2073)</f>
        <v>1499116</v>
      </c>
      <c r="H2073" s="8" t="str">
        <f>IF(G2073="","",INDEX([1]怪物表!$C:$C,MATCH(G2073,[1]怪物表!$A:$A,0)))</f>
        <v>鹰-升级</v>
      </c>
      <c r="I2073" s="4"/>
      <c r="J2073" s="4" t="str">
        <f>IF(I2073="","",INDEX([1]怪物阵型表!$B:$B,MATCH(I2073,[1]怪物阵型表!$A:$A,0)))</f>
        <v/>
      </c>
      <c r="K2073" s="4"/>
      <c r="L2073" s="4"/>
      <c r="M2073" s="4"/>
      <c r="N2073" s="4"/>
      <c r="O2073" s="4" t="str">
        <f>IF(N2073="","",INDEX([2]物品表!$B:$B,MATCH(N2073,[2]物品表!$A:$A,0)))</f>
        <v/>
      </c>
      <c r="P2073" s="4"/>
      <c r="Q2073" s="7" t="s">
        <v>31</v>
      </c>
      <c r="R2073" s="7" t="s">
        <v>29</v>
      </c>
      <c r="S2073" s="9">
        <f>INDEX('#怪物刷新配置索引'!$E:$E,MATCH(E2073&amp;"-"&amp;F2073,'#怪物刷新配置索引'!$D:$D,0),1)</f>
        <v>4</v>
      </c>
      <c r="T2073" s="4"/>
      <c r="U2073" s="9">
        <f>INDEX('#怪物刷新配置索引'!$F:$F,MATCH(E2073&amp;"-"&amp;F2073,'#怪物刷新配置索引'!$D:$D,0),1)</f>
        <v>2</v>
      </c>
      <c r="V2073" s="4" t="str">
        <f t="shared" si="276"/>
        <v/>
      </c>
      <c r="W2073" s="4"/>
      <c r="X2073" s="4"/>
      <c r="Y2073" s="4"/>
      <c r="Z2073" s="28"/>
      <c r="AA2073" s="77">
        <f>COUNTIF([3]经验升级表!$C:$C,"&lt;="&amp;SUMIFS($AB$4:AB2073,$C$4:C2073,C2073))</f>
        <v>0</v>
      </c>
      <c r="AB2073" s="77">
        <f>IFERROR(INDEX([1]怪物表!$U:$U,MATCH(G2073,[1]怪物表!$A:$A,0),1)*S2073/U2073,0)*AC2073</f>
        <v>0</v>
      </c>
      <c r="AC2073" s="77">
        <f t="shared" si="279"/>
        <v>30</v>
      </c>
      <c r="AD2073" s="77">
        <f>IFERROR(INDEX([1]怪物表!$J:$J,MATCH(G2073,[1]怪物表!$A:$A,0),1),0)*AE2073</f>
        <v>60</v>
      </c>
      <c r="AE2073" s="77">
        <f t="shared" si="280"/>
        <v>60</v>
      </c>
    </row>
    <row r="2074" spans="1:46" s="47" customFormat="1" x14ac:dyDescent="0.45">
      <c r="A2074" s="81"/>
      <c r="B2074" s="82">
        <v>4991080</v>
      </c>
      <c r="C2074" s="83" t="s">
        <v>217</v>
      </c>
      <c r="D2074" s="81" t="s">
        <v>313</v>
      </c>
      <c r="E2074" s="82"/>
      <c r="F2074" s="81">
        <v>480</v>
      </c>
      <c r="G2074" s="81">
        <f>IF(I2074="",SUMIFS([1]怪物表!$A:$A,[1]怪物表!$B:$B,C2074,[1]怪物表!$C:$C,D2074),"")</f>
        <v>1499112</v>
      </c>
      <c r="H2074" s="84" t="str">
        <f>IF(G2074="","",INDEX([1]怪物表!$C:$C,MATCH(G2074,[1]怪物表!$A:$A,0)))</f>
        <v>疯狂酒桶</v>
      </c>
      <c r="I2074" s="81" t="s">
        <v>54</v>
      </c>
      <c r="J2074" s="81" t="str">
        <f>IF(I2074="","",INDEX([1]怪物阵型表!$B:$B,MATCH(I2074,[1]怪物阵型表!$A:$A,0)))</f>
        <v/>
      </c>
      <c r="K2074" s="81"/>
      <c r="L2074" s="81"/>
      <c r="M2074" s="81"/>
      <c r="N2074" s="81"/>
      <c r="O2074" s="81" t="str">
        <f>IF(N2074="","",INDEX([2]物品表!$B:$B,MATCH(N2074,[2]物品表!$A:$A,0)))</f>
        <v/>
      </c>
      <c r="P2074" s="81"/>
      <c r="Q2074" s="82" t="s">
        <v>120</v>
      </c>
      <c r="R2074" s="82" t="s">
        <v>29</v>
      </c>
      <c r="S2074" s="85">
        <v>1</v>
      </c>
      <c r="T2074" s="81"/>
      <c r="U2074" s="85">
        <v>0</v>
      </c>
      <c r="V2074" s="81" t="str">
        <f>IF(W2074=1,"TID_Survivor_Notice_Occur_2",IF(W2074=2,"TID_Survivor_Notice_Occur_1",""))</f>
        <v>TID_Survivor_Notice_Occur_1</v>
      </c>
      <c r="W2074" s="81">
        <v>2</v>
      </c>
      <c r="X2074" s="81"/>
      <c r="Y2074" s="81"/>
      <c r="Z2074" s="86"/>
      <c r="AA2074" s="77">
        <f>COUNTIF([3]经验升级表!$C:$C,"&lt;="&amp;SUMIFS($AB$4:AB2074,$C$4:C2074,C2074))</f>
        <v>0</v>
      </c>
      <c r="AB2074" s="77">
        <f>IFERROR(INDEX([1]怪物表!$U:$U,MATCH(G2074,[1]怪物表!$A:$A,0),1)*S2074/U2074,0)*AC2074</f>
        <v>0</v>
      </c>
      <c r="AC2074" s="77">
        <f t="shared" si="279"/>
        <v>1</v>
      </c>
      <c r="AD2074" s="77">
        <f>IFERROR(INDEX([1]怪物表!$J:$J,MATCH(G2074,[1]怪物表!$A:$A,0),1),0)*AE2074</f>
        <v>0</v>
      </c>
      <c r="AE2074" s="77">
        <f t="shared" si="280"/>
        <v>0</v>
      </c>
      <c r="AF2074" s="45"/>
      <c r="AG2074" s="45"/>
      <c r="AH2074" s="45"/>
      <c r="AI2074" s="45"/>
      <c r="AJ2074" s="45"/>
      <c r="AK2074" s="45"/>
      <c r="AL2074" s="45"/>
      <c r="AM2074" s="45"/>
      <c r="AN2074" s="45"/>
      <c r="AO2074" s="45"/>
      <c r="AP2074" s="45"/>
      <c r="AQ2074" s="45"/>
      <c r="AR2074" s="45"/>
      <c r="AS2074" s="45"/>
      <c r="AT2074" s="45"/>
    </row>
    <row r="2075" spans="1:46" x14ac:dyDescent="0.45">
      <c r="A2075" s="4"/>
      <c r="B2075" s="7">
        <v>4991081</v>
      </c>
      <c r="C2075" s="6" t="s">
        <v>217</v>
      </c>
      <c r="D2075" s="25" t="s">
        <v>342</v>
      </c>
      <c r="E2075" s="4">
        <v>20</v>
      </c>
      <c r="F2075" s="4" t="s">
        <v>193</v>
      </c>
      <c r="G2075" s="4">
        <f>SUMIFS([1]怪物表!$A:$A,[1]怪物表!$B:$B,C2075,[1]怪物表!$C:$C,D2075)</f>
        <v>1499116</v>
      </c>
      <c r="H2075" s="8" t="str">
        <f>IF(G2075="","",INDEX([1]怪物表!$C:$C,MATCH(G2075,[1]怪物表!$A:$A,0)))</f>
        <v>鹰-升级</v>
      </c>
      <c r="I2075" s="4"/>
      <c r="J2075" s="4" t="str">
        <f>IF(I2075="","",INDEX([1]怪物阵型表!$B:$B,MATCH(I2075,[1]怪物阵型表!$A:$A,0)))</f>
        <v/>
      </c>
      <c r="K2075" s="4"/>
      <c r="L2075" s="4"/>
      <c r="M2075" s="4"/>
      <c r="N2075" s="4"/>
      <c r="O2075" s="4" t="str">
        <f>IF(N2075="","",INDEX([2]物品表!$B:$B,MATCH(N2075,[2]物品表!$A:$A,0)))</f>
        <v/>
      </c>
      <c r="P2075" s="4"/>
      <c r="Q2075" s="7" t="s">
        <v>31</v>
      </c>
      <c r="R2075" s="7" t="s">
        <v>29</v>
      </c>
      <c r="S2075" s="9">
        <f>INDEX('#怪物刷新配置索引'!$E:$E,MATCH(E2075&amp;"-"&amp;F2075,'#怪物刷新配置索引'!$D:$D,0),1)</f>
        <v>4</v>
      </c>
      <c r="T2075" s="4"/>
      <c r="U2075" s="9">
        <f>INDEX('#怪物刷新配置索引'!$F:$F,MATCH(E2075&amp;"-"&amp;F2075,'#怪物刷新配置索引'!$D:$D,0),1)</f>
        <v>6</v>
      </c>
      <c r="V2075" s="4" t="str">
        <f t="shared" si="276"/>
        <v/>
      </c>
      <c r="W2075" s="4"/>
      <c r="X2075" s="7"/>
      <c r="Y2075" s="4"/>
      <c r="Z2075" s="28"/>
      <c r="AA2075" s="77">
        <f>COUNTIF([3]经验升级表!$C:$C,"&lt;="&amp;SUMIFS($AB$4:AB2075,$C$4:C2075,C2075))</f>
        <v>0</v>
      </c>
      <c r="AB2075" s="77">
        <f>IFERROR(INDEX([1]怪物表!$U:$U,MATCH(G2075,[1]怪物表!$A:$A,0),1)*S2075/U2075,0)*AC2075</f>
        <v>0</v>
      </c>
      <c r="AC2075" s="77">
        <f t="shared" si="279"/>
        <v>30</v>
      </c>
      <c r="AD2075" s="77">
        <f>IFERROR(INDEX([1]怪物表!$J:$J,MATCH(G2075,[1]怪物表!$A:$A,0),1),0)*AE2075</f>
        <v>20</v>
      </c>
      <c r="AE2075" s="77">
        <f t="shared" si="280"/>
        <v>20</v>
      </c>
    </row>
    <row r="2076" spans="1:46" x14ac:dyDescent="0.45">
      <c r="A2076" s="4"/>
      <c r="B2076" s="7">
        <v>4991082</v>
      </c>
      <c r="C2076" s="6" t="s">
        <v>217</v>
      </c>
      <c r="D2076" s="4" t="s">
        <v>238</v>
      </c>
      <c r="E2076" s="4">
        <v>20</v>
      </c>
      <c r="F2076" s="4" t="s">
        <v>193</v>
      </c>
      <c r="G2076" s="4">
        <f>SUMIFS([1]怪物表!$A:$A,[1]怪物表!$B:$B,C2076,[1]怪物表!$C:$C,D2076)</f>
        <v>1499102</v>
      </c>
      <c r="H2076" s="8" t="str">
        <f>IF(G2076="","",INDEX([1]怪物表!$C:$C,MATCH(G2076,[1]怪物表!$A:$A,0)))</f>
        <v>鹰</v>
      </c>
      <c r="I2076" s="4"/>
      <c r="J2076" s="4" t="str">
        <f>IF(I2076="","",INDEX([1]怪物阵型表!$B:$B,MATCH(I2076,[1]怪物阵型表!$A:$A,0)))</f>
        <v/>
      </c>
      <c r="K2076" s="4"/>
      <c r="L2076" s="4"/>
      <c r="M2076" s="4"/>
      <c r="N2076" s="4"/>
      <c r="O2076" s="4" t="str">
        <f>IF(N2076="","",INDEX([2]物品表!$B:$B,MATCH(N2076,[2]物品表!$A:$A,0)))</f>
        <v/>
      </c>
      <c r="P2076" s="4"/>
      <c r="Q2076" s="7" t="s">
        <v>31</v>
      </c>
      <c r="R2076" s="7" t="s">
        <v>29</v>
      </c>
      <c r="S2076" s="9">
        <f>INDEX('#怪物刷新配置索引'!$E:$E,MATCH(E2076&amp;"-"&amp;F2076,'#怪物刷新配置索引'!$D:$D,0),1)</f>
        <v>4</v>
      </c>
      <c r="T2076" s="4"/>
      <c r="U2076" s="9">
        <f>INDEX('#怪物刷新配置索引'!$F:$F,MATCH(E2076&amp;"-"&amp;F2076,'#怪物刷新配置索引'!$D:$D,0),1)</f>
        <v>6</v>
      </c>
      <c r="V2076" s="7" t="str">
        <f t="shared" si="276"/>
        <v/>
      </c>
      <c r="W2076" s="4"/>
      <c r="X2076" s="4"/>
      <c r="Y2076" s="4"/>
      <c r="Z2076" s="28"/>
      <c r="AA2076" s="77">
        <f>COUNTIF([3]经验升级表!$C:$C,"&lt;="&amp;SUMIFS($AB$4:AB2076,$C$4:C2076,C2076))</f>
        <v>0</v>
      </c>
      <c r="AB2076" s="77">
        <f>IFERROR(INDEX([1]怪物表!$U:$U,MATCH(G2076,[1]怪物表!$A:$A,0),1)*S2076/U2076,0)*AC2076</f>
        <v>0</v>
      </c>
      <c r="AC2076" s="77">
        <f t="shared" si="279"/>
        <v>30</v>
      </c>
      <c r="AD2076" s="77">
        <f>IFERROR(INDEX([1]怪物表!$J:$J,MATCH(G2076,[1]怪物表!$A:$A,0),1),0)*AE2076</f>
        <v>20</v>
      </c>
      <c r="AE2076" s="77">
        <f t="shared" si="280"/>
        <v>20</v>
      </c>
    </row>
    <row r="2077" spans="1:46" x14ac:dyDescent="0.45">
      <c r="A2077" s="4"/>
      <c r="B2077" s="7">
        <v>4991083</v>
      </c>
      <c r="C2077" s="6" t="s">
        <v>217</v>
      </c>
      <c r="D2077" s="4" t="s">
        <v>343</v>
      </c>
      <c r="E2077" s="4">
        <v>20</v>
      </c>
      <c r="F2077" s="4" t="s">
        <v>193</v>
      </c>
      <c r="G2077" s="4">
        <f>SUMIFS([1]怪物表!$A:$A,[1]怪物表!$B:$B,C2077,[1]怪物表!$C:$C,D2077)</f>
        <v>1499118</v>
      </c>
      <c r="H2077" s="8" t="str">
        <f>IF(G2077="","",INDEX([1]怪物表!$C:$C,MATCH(G2077,[1]怪物表!$A:$A,0)))</f>
        <v>盾兵2（红）-升级</v>
      </c>
      <c r="I2077" s="4"/>
      <c r="J2077" s="4" t="str">
        <f>IF(I2077="","",INDEX([1]怪物阵型表!$B:$B,MATCH(I2077,[1]怪物阵型表!$A:$A,0)))</f>
        <v/>
      </c>
      <c r="K2077" s="4"/>
      <c r="L2077" s="4"/>
      <c r="M2077" s="4"/>
      <c r="N2077" s="4"/>
      <c r="O2077" s="4" t="str">
        <f>IF(N2077="","",INDEX([2]物品表!$B:$B,MATCH(N2077,[2]物品表!$A:$A,0)))</f>
        <v/>
      </c>
      <c r="P2077" s="4"/>
      <c r="Q2077" s="7" t="s">
        <v>31</v>
      </c>
      <c r="R2077" s="7" t="s">
        <v>29</v>
      </c>
      <c r="S2077" s="9">
        <f>INDEX('#怪物刷新配置索引'!$E:$E,MATCH(E2077&amp;"-"&amp;F2077,'#怪物刷新配置索引'!$D:$D,0),1)</f>
        <v>4</v>
      </c>
      <c r="T2077" s="4"/>
      <c r="U2077" s="9">
        <f>INDEX('#怪物刷新配置索引'!$F:$F,MATCH(E2077&amp;"-"&amp;F2077,'#怪物刷新配置索引'!$D:$D,0),1)</f>
        <v>6</v>
      </c>
      <c r="V2077" s="4" t="str">
        <f t="shared" si="276"/>
        <v/>
      </c>
      <c r="W2077" s="4"/>
      <c r="X2077" s="7"/>
      <c r="Y2077" s="7"/>
      <c r="Z2077" s="28"/>
      <c r="AA2077" s="77">
        <f>COUNTIF([3]经验升级表!$C:$C,"&lt;="&amp;SUMIFS($AB$4:AB2077,$C$4:C2077,C2077))</f>
        <v>0</v>
      </c>
      <c r="AB2077" s="77">
        <f>IFERROR(INDEX([1]怪物表!$U:$U,MATCH(G2077,[1]怪物表!$A:$A,0),1)*S2077/U2077,0)*AC2077</f>
        <v>0</v>
      </c>
      <c r="AC2077" s="77">
        <f t="shared" si="279"/>
        <v>30</v>
      </c>
      <c r="AD2077" s="77">
        <f>IFERROR(INDEX([1]怪物表!$J:$J,MATCH(G2077,[1]怪物表!$A:$A,0),1),0)*AE2077</f>
        <v>20</v>
      </c>
      <c r="AE2077" s="77">
        <f t="shared" si="280"/>
        <v>20</v>
      </c>
    </row>
    <row r="2078" spans="1:46" x14ac:dyDescent="0.45">
      <c r="A2078" s="4"/>
      <c r="B2078" s="7">
        <v>4991084</v>
      </c>
      <c r="C2078" s="6" t="s">
        <v>217</v>
      </c>
      <c r="D2078" s="4" t="s">
        <v>143</v>
      </c>
      <c r="E2078" s="4">
        <v>20</v>
      </c>
      <c r="F2078" s="4" t="s">
        <v>193</v>
      </c>
      <c r="G2078" s="4">
        <f>SUMIFS([1]怪物表!$A:$A,[1]怪物表!$B:$B,C2078,[1]怪物表!$C:$C,D2078)</f>
        <v>1499105</v>
      </c>
      <c r="H2078" s="8" t="str">
        <f>IF(G2078="","",INDEX([1]怪物表!$C:$C,MATCH(G2078,[1]怪物表!$A:$A,0)))</f>
        <v>盾兵2（红）</v>
      </c>
      <c r="I2078" s="4"/>
      <c r="J2078" s="4" t="str">
        <f>IF(I2078="","",INDEX([1]怪物阵型表!$B:$B,MATCH(I2078,[1]怪物阵型表!$A:$A,0)))</f>
        <v/>
      </c>
      <c r="K2078" s="4"/>
      <c r="L2078" s="4"/>
      <c r="M2078" s="4"/>
      <c r="N2078" s="4"/>
      <c r="O2078" s="4" t="str">
        <f>IF(N2078="","",INDEX([2]物品表!$B:$B,MATCH(N2078,[2]物品表!$A:$A,0)))</f>
        <v/>
      </c>
      <c r="P2078" s="4"/>
      <c r="Q2078" s="7" t="s">
        <v>31</v>
      </c>
      <c r="R2078" s="7" t="s">
        <v>29</v>
      </c>
      <c r="S2078" s="9">
        <f>INDEX('#怪物刷新配置索引'!$E:$E,MATCH(E2078&amp;"-"&amp;F2078,'#怪物刷新配置索引'!$D:$D,0),1)</f>
        <v>4</v>
      </c>
      <c r="T2078" s="4"/>
      <c r="U2078" s="9">
        <f>INDEX('#怪物刷新配置索引'!$F:$F,MATCH(E2078&amp;"-"&amp;F2078,'#怪物刷新配置索引'!$D:$D,0),1)</f>
        <v>6</v>
      </c>
      <c r="V2078" s="4" t="str">
        <f t="shared" si="276"/>
        <v/>
      </c>
      <c r="W2078" s="4"/>
      <c r="X2078" s="7"/>
      <c r="Y2078" s="7"/>
      <c r="Z2078" s="28"/>
      <c r="AA2078" s="77">
        <f>COUNTIF([3]经验升级表!$C:$C,"&lt;="&amp;SUMIFS($AB$4:AB2078,$C$4:C2078,C2078))</f>
        <v>0</v>
      </c>
      <c r="AB2078" s="77">
        <f>IFERROR(INDEX([1]怪物表!$U:$U,MATCH(G2078,[1]怪物表!$A:$A,0),1)*S2078/U2078,0)*AC2078</f>
        <v>0</v>
      </c>
      <c r="AC2078" s="77">
        <f t="shared" si="279"/>
        <v>30</v>
      </c>
      <c r="AD2078" s="77">
        <f>IFERROR(INDEX([1]怪物表!$J:$J,MATCH(G2078,[1]怪物表!$A:$A,0),1),0)*AE2078</f>
        <v>20</v>
      </c>
      <c r="AE2078" s="77">
        <f t="shared" si="280"/>
        <v>20</v>
      </c>
    </row>
    <row r="2079" spans="1:46" x14ac:dyDescent="0.45">
      <c r="A2079" s="4"/>
      <c r="B2079" s="7">
        <v>4991085</v>
      </c>
      <c r="C2079" s="6" t="s">
        <v>217</v>
      </c>
      <c r="D2079" s="4" t="s">
        <v>175</v>
      </c>
      <c r="E2079" s="4">
        <v>20</v>
      </c>
      <c r="F2079" s="4" t="s">
        <v>193</v>
      </c>
      <c r="G2079" s="4">
        <f>SUMIFS([1]怪物表!$A:$A,[1]怪物表!$B:$B,C2079,[1]怪物表!$C:$C,D2079)</f>
        <v>1499108</v>
      </c>
      <c r="H2079" s="8" t="str">
        <f>IF(G2079="","",INDEX([1]怪物表!$C:$C,MATCH(G2079,[1]怪物表!$A:$A,0)))</f>
        <v>酒桶2</v>
      </c>
      <c r="I2079" s="4"/>
      <c r="J2079" s="4" t="str">
        <f>IF(I2079="","",INDEX([1]怪物阵型表!$B:$B,MATCH(I2079,[1]怪物阵型表!$A:$A,0)))</f>
        <v/>
      </c>
      <c r="K2079" s="4"/>
      <c r="L2079" s="4"/>
      <c r="M2079" s="4"/>
      <c r="N2079" s="4"/>
      <c r="O2079" s="4" t="str">
        <f>IF(N2079="","",INDEX([2]物品表!$B:$B,MATCH(N2079,[2]物品表!$A:$A,0)))</f>
        <v/>
      </c>
      <c r="P2079" s="4"/>
      <c r="Q2079" s="7" t="s">
        <v>31</v>
      </c>
      <c r="R2079" s="7" t="s">
        <v>29</v>
      </c>
      <c r="S2079" s="9">
        <f>INDEX('#怪物刷新配置索引'!$E:$E,MATCH(E2079&amp;"-"&amp;F2079,'#怪物刷新配置索引'!$D:$D,0),1)</f>
        <v>4</v>
      </c>
      <c r="T2079" s="4"/>
      <c r="U2079" s="9">
        <f>INDEX('#怪物刷新配置索引'!$F:$F,MATCH(E2079&amp;"-"&amp;F2079,'#怪物刷新配置索引'!$D:$D,0),1)</f>
        <v>6</v>
      </c>
      <c r="V2079" s="4" t="str">
        <f t="shared" si="276"/>
        <v/>
      </c>
      <c r="W2079" s="4"/>
      <c r="X2079" s="4"/>
      <c r="Y2079" s="4"/>
      <c r="Z2079" s="28"/>
      <c r="AA2079" s="77">
        <f>COUNTIF([3]经验升级表!$C:$C,"&lt;="&amp;SUMIFS($AB$4:AB2079,$C$4:C2079,C2079))</f>
        <v>0</v>
      </c>
      <c r="AB2079" s="77">
        <f>IFERROR(INDEX([1]怪物表!$U:$U,MATCH(G2079,[1]怪物表!$A:$A,0),1)*S2079/U2079,0)*AC2079</f>
        <v>0</v>
      </c>
      <c r="AC2079" s="77">
        <f t="shared" si="279"/>
        <v>30</v>
      </c>
      <c r="AD2079" s="77">
        <f>IFERROR(INDEX([1]怪物表!$J:$J,MATCH(G2079,[1]怪物表!$A:$A,0),1),0)*AE2079</f>
        <v>20</v>
      </c>
      <c r="AE2079" s="77">
        <f t="shared" si="280"/>
        <v>20</v>
      </c>
    </row>
    <row r="2080" spans="1:46" x14ac:dyDescent="0.45">
      <c r="A2080" s="4"/>
      <c r="B2080" s="7">
        <v>4991086</v>
      </c>
      <c r="C2080" s="6" t="s">
        <v>217</v>
      </c>
      <c r="D2080" s="4"/>
      <c r="E2080" s="7"/>
      <c r="F2080" s="4">
        <v>510</v>
      </c>
      <c r="G2080" s="4" t="str">
        <f>IF(I2080="",SUMIFS([1]怪物表!$A:$A,[1]怪物表!$B:$B,C2080,[1]怪物表!$C:$C,D2080),"")</f>
        <v/>
      </c>
      <c r="H2080" s="8" t="str">
        <f>IF(G2080="","",INDEX([1]怪物表!$C:$C,MATCH(G2080,[1]怪物表!$A:$A,0)))</f>
        <v/>
      </c>
      <c r="I2080" s="4">
        <v>499101</v>
      </c>
      <c r="J2080" s="4" t="str">
        <f>IF(I2080="","",INDEX([1]怪物阵型表!$B:$B,MATCH(I2080,[1]怪物阵型表!$A:$A,0)))</f>
        <v>冲锋阵型</v>
      </c>
      <c r="K2080" s="4"/>
      <c r="L2080" s="4"/>
      <c r="M2080" s="4"/>
      <c r="N2080" s="4"/>
      <c r="O2080" s="4" t="str">
        <f>IF(N2080="","",INDEX([2]物品表!$B:$B,MATCH(N2080,[2]物品表!$A:$A,0)))</f>
        <v/>
      </c>
      <c r="P2080" s="4"/>
      <c r="Q2080" s="7" t="s">
        <v>309</v>
      </c>
      <c r="R2080" s="7" t="s">
        <v>29</v>
      </c>
      <c r="S2080" s="9">
        <v>1</v>
      </c>
      <c r="T2080" s="4"/>
      <c r="U2080" s="9">
        <v>0</v>
      </c>
      <c r="V2080" s="4" t="str">
        <f t="shared" ref="V2080:V2083" si="283">IF(W2080=1,"TID_Survivor_Notice_Occur_2",IF(W2080=2,"TID_Survivor_Notice_Occur_1",""))</f>
        <v/>
      </c>
      <c r="W2080" s="4"/>
      <c r="X2080" s="4"/>
      <c r="Y2080" s="4"/>
      <c r="Z2080" s="28"/>
      <c r="AA2080" s="77">
        <f>COUNTIF([3]经验升级表!$C:$C,"&lt;="&amp;SUMIFS($AB$4:AB2080,$C$4:C2080,C2080))</f>
        <v>0</v>
      </c>
      <c r="AB2080" s="77">
        <f>IFERROR(INDEX([1]怪物表!$U:$U,MATCH(G2080,[1]怪物表!$A:$A,0),1)*S2080/U2080,0)*AC2080</f>
        <v>0</v>
      </c>
      <c r="AC2080" s="77">
        <f t="shared" si="279"/>
        <v>1</v>
      </c>
      <c r="AD2080" s="77">
        <f>IFERROR(INDEX([1]怪物表!$J:$J,MATCH(G2080,[1]怪物表!$A:$A,0),1),0)*AE2080</f>
        <v>0</v>
      </c>
      <c r="AE2080" s="77">
        <f t="shared" si="280"/>
        <v>0</v>
      </c>
    </row>
    <row r="2081" spans="1:31" x14ac:dyDescent="0.45">
      <c r="A2081" s="4"/>
      <c r="B2081" s="7">
        <v>4991087</v>
      </c>
      <c r="C2081" s="6" t="s">
        <v>217</v>
      </c>
      <c r="D2081" s="4"/>
      <c r="E2081" s="7"/>
      <c r="F2081" s="4">
        <v>510</v>
      </c>
      <c r="G2081" s="4" t="str">
        <f>IF(I2081="",SUMIFS([1]怪物表!$A:$A,[1]怪物表!$B:$B,C2081,[1]怪物表!$C:$C,D2081),"")</f>
        <v/>
      </c>
      <c r="H2081" s="8" t="str">
        <f>IF(G2081="","",INDEX([1]怪物表!$C:$C,MATCH(G2081,[1]怪物表!$A:$A,0)))</f>
        <v/>
      </c>
      <c r="I2081" s="4">
        <v>499101</v>
      </c>
      <c r="J2081" s="4" t="str">
        <f>IF(I2081="","",INDEX([1]怪物阵型表!$B:$B,MATCH(I2081,[1]怪物阵型表!$A:$A,0)))</f>
        <v>冲锋阵型</v>
      </c>
      <c r="K2081" s="4"/>
      <c r="L2081" s="4"/>
      <c r="M2081" s="4"/>
      <c r="N2081" s="4"/>
      <c r="O2081" s="4" t="str">
        <f>IF(N2081="","",INDEX([2]物品表!$B:$B,MATCH(N2081,[2]物品表!$A:$A,0)))</f>
        <v/>
      </c>
      <c r="P2081" s="4"/>
      <c r="Q2081" s="7" t="s">
        <v>309</v>
      </c>
      <c r="R2081" s="7" t="s">
        <v>29</v>
      </c>
      <c r="S2081" s="9">
        <v>1</v>
      </c>
      <c r="T2081" s="4"/>
      <c r="U2081" s="9">
        <v>0</v>
      </c>
      <c r="V2081" s="4" t="str">
        <f t="shared" si="283"/>
        <v/>
      </c>
      <c r="W2081" s="4"/>
      <c r="X2081" s="4"/>
      <c r="Y2081" s="4"/>
      <c r="Z2081" s="28"/>
      <c r="AA2081" s="77">
        <f>COUNTIF([3]经验升级表!$C:$C,"&lt;="&amp;SUMIFS($AB$4:AB2081,$C$4:C2081,C2081))</f>
        <v>0</v>
      </c>
      <c r="AB2081" s="77">
        <f>IFERROR(INDEX([1]怪物表!$U:$U,MATCH(G2081,[1]怪物表!$A:$A,0),1)*S2081/U2081,0)*AC2081</f>
        <v>0</v>
      </c>
      <c r="AC2081" s="77">
        <f t="shared" si="279"/>
        <v>1</v>
      </c>
      <c r="AD2081" s="77">
        <f>IFERROR(INDEX([1]怪物表!$J:$J,MATCH(G2081,[1]怪物表!$A:$A,0),1),0)*AE2081</f>
        <v>0</v>
      </c>
      <c r="AE2081" s="77">
        <f t="shared" si="280"/>
        <v>0</v>
      </c>
    </row>
    <row r="2082" spans="1:31" x14ac:dyDescent="0.45">
      <c r="A2082" s="4"/>
      <c r="B2082" s="7">
        <v>4991088</v>
      </c>
      <c r="C2082" s="6" t="s">
        <v>217</v>
      </c>
      <c r="D2082" s="4"/>
      <c r="E2082" s="7"/>
      <c r="F2082" s="4">
        <v>515</v>
      </c>
      <c r="G2082" s="4" t="str">
        <f>IF(I2082="",SUMIFS([1]怪物表!$A:$A,[1]怪物表!$B:$B,C2082,[1]怪物表!$C:$C,D2082),"")</f>
        <v/>
      </c>
      <c r="H2082" s="8" t="str">
        <f>IF(G2082="","",INDEX([1]怪物表!$C:$C,MATCH(G2082,[1]怪物表!$A:$A,0)))</f>
        <v/>
      </c>
      <c r="I2082" s="4">
        <v>499101</v>
      </c>
      <c r="J2082" s="4" t="str">
        <f>IF(I2082="","",INDEX([1]怪物阵型表!$B:$B,MATCH(I2082,[1]怪物阵型表!$A:$A,0)))</f>
        <v>冲锋阵型</v>
      </c>
      <c r="K2082" s="4"/>
      <c r="L2082" s="4"/>
      <c r="M2082" s="4"/>
      <c r="N2082" s="4"/>
      <c r="O2082" s="4" t="str">
        <f>IF(N2082="","",INDEX([2]物品表!$B:$B,MATCH(N2082,[2]物品表!$A:$A,0)))</f>
        <v/>
      </c>
      <c r="P2082" s="4"/>
      <c r="Q2082" s="7" t="s">
        <v>309</v>
      </c>
      <c r="R2082" s="7" t="s">
        <v>29</v>
      </c>
      <c r="S2082" s="9">
        <v>1</v>
      </c>
      <c r="T2082" s="4"/>
      <c r="U2082" s="9">
        <v>0</v>
      </c>
      <c r="V2082" s="4" t="str">
        <f t="shared" si="283"/>
        <v/>
      </c>
      <c r="W2082" s="4"/>
      <c r="X2082" s="4"/>
      <c r="Y2082" s="4"/>
      <c r="Z2082" s="28"/>
      <c r="AA2082" s="77">
        <f>COUNTIF([3]经验升级表!$C:$C,"&lt;="&amp;SUMIFS($AB$4:AB2082,$C$4:C2082,C2082))</f>
        <v>0</v>
      </c>
      <c r="AB2082" s="77">
        <f>IFERROR(INDEX([1]怪物表!$U:$U,MATCH(G2082,[1]怪物表!$A:$A,0),1)*S2082/U2082,0)*AC2082</f>
        <v>0</v>
      </c>
      <c r="AC2082" s="77">
        <f t="shared" si="279"/>
        <v>1</v>
      </c>
      <c r="AD2082" s="77">
        <f>IFERROR(INDEX([1]怪物表!$J:$J,MATCH(G2082,[1]怪物表!$A:$A,0),1),0)*AE2082</f>
        <v>0</v>
      </c>
      <c r="AE2082" s="77">
        <f t="shared" si="280"/>
        <v>0</v>
      </c>
    </row>
    <row r="2083" spans="1:31" x14ac:dyDescent="0.45">
      <c r="A2083" s="4"/>
      <c r="B2083" s="7">
        <v>4991089</v>
      </c>
      <c r="C2083" s="6" t="s">
        <v>217</v>
      </c>
      <c r="D2083" s="4"/>
      <c r="E2083" s="7"/>
      <c r="F2083" s="4">
        <v>515</v>
      </c>
      <c r="G2083" s="4" t="str">
        <f>IF(I2083="",SUMIFS([1]怪物表!$A:$A,[1]怪物表!$B:$B,C2083,[1]怪物表!$C:$C,D2083),"")</f>
        <v/>
      </c>
      <c r="H2083" s="8" t="str">
        <f>IF(G2083="","",INDEX([1]怪物表!$C:$C,MATCH(G2083,[1]怪物表!$A:$A,0)))</f>
        <v/>
      </c>
      <c r="I2083" s="4">
        <v>499101</v>
      </c>
      <c r="J2083" s="4" t="str">
        <f>IF(I2083="","",INDEX([1]怪物阵型表!$B:$B,MATCH(I2083,[1]怪物阵型表!$A:$A,0)))</f>
        <v>冲锋阵型</v>
      </c>
      <c r="K2083" s="4"/>
      <c r="L2083" s="4"/>
      <c r="M2083" s="4"/>
      <c r="N2083" s="4"/>
      <c r="O2083" s="4" t="str">
        <f>IF(N2083="","",INDEX([2]物品表!$B:$B,MATCH(N2083,[2]物品表!$A:$A,0)))</f>
        <v/>
      </c>
      <c r="P2083" s="4"/>
      <c r="Q2083" s="7" t="s">
        <v>309</v>
      </c>
      <c r="R2083" s="7" t="s">
        <v>29</v>
      </c>
      <c r="S2083" s="9">
        <v>1</v>
      </c>
      <c r="T2083" s="4"/>
      <c r="U2083" s="9">
        <v>0</v>
      </c>
      <c r="V2083" s="4" t="str">
        <f t="shared" si="283"/>
        <v/>
      </c>
      <c r="W2083" s="4"/>
      <c r="X2083" s="4"/>
      <c r="Y2083" s="4"/>
      <c r="Z2083" s="28"/>
      <c r="AA2083" s="77">
        <f>COUNTIF([3]经验升级表!$C:$C,"&lt;="&amp;SUMIFS($AB$4:AB2083,$C$4:C2083,C2083))</f>
        <v>0</v>
      </c>
      <c r="AB2083" s="77">
        <f>IFERROR(INDEX([1]怪物表!$U:$U,MATCH(G2083,[1]怪物表!$A:$A,0),1)*S2083/U2083,0)*AC2083</f>
        <v>0</v>
      </c>
      <c r="AC2083" s="77">
        <f t="shared" si="279"/>
        <v>1</v>
      </c>
      <c r="AD2083" s="77">
        <f>IFERROR(INDEX([1]怪物表!$J:$J,MATCH(G2083,[1]怪物表!$A:$A,0),1),0)*AE2083</f>
        <v>0</v>
      </c>
      <c r="AE2083" s="77">
        <f t="shared" si="280"/>
        <v>0</v>
      </c>
    </row>
    <row r="2084" spans="1:31" x14ac:dyDescent="0.45">
      <c r="A2084" s="4"/>
      <c r="B2084" s="7">
        <v>4991090</v>
      </c>
      <c r="C2084" s="6" t="s">
        <v>217</v>
      </c>
      <c r="D2084" s="25" t="s">
        <v>344</v>
      </c>
      <c r="E2084" s="7">
        <v>60</v>
      </c>
      <c r="F2084" s="4" t="s">
        <v>195</v>
      </c>
      <c r="G2084" s="4">
        <f>SUMIFS([1]怪物表!$A:$A,[1]怪物表!$B:$B,C2084,[1]怪物表!$C:$C,D2084)</f>
        <v>1499117</v>
      </c>
      <c r="H2084" s="8" t="str">
        <f>IF(G2084="","",INDEX([1]怪物表!$C:$C,MATCH(G2084,[1]怪物表!$A:$A,0)))</f>
        <v>小象-升级</v>
      </c>
      <c r="I2084" s="4"/>
      <c r="J2084" s="4" t="str">
        <f>IF(I2084="","",INDEX([1]怪物阵型表!$B:$B,MATCH(I2084,[1]怪物阵型表!$A:$A,0)))</f>
        <v/>
      </c>
      <c r="K2084" s="4"/>
      <c r="L2084" s="4"/>
      <c r="M2084" s="4"/>
      <c r="N2084" s="4"/>
      <c r="O2084" s="4" t="str">
        <f>IF(N2084="","",INDEX([2]物品表!$B:$B,MATCH(N2084,[2]物品表!$A:$A,0)))</f>
        <v/>
      </c>
      <c r="P2084" s="4"/>
      <c r="Q2084" s="7" t="s">
        <v>31</v>
      </c>
      <c r="R2084" s="7" t="s">
        <v>29</v>
      </c>
      <c r="S2084" s="9">
        <f>INDEX('#怪物刷新配置索引'!$E:$E,MATCH(E2084&amp;"-"&amp;F2084,'#怪物刷新配置索引'!$D:$D,0),1)</f>
        <v>4</v>
      </c>
      <c r="T2084" s="4"/>
      <c r="U2084" s="9">
        <f>INDEX('#怪物刷新配置索引'!$F:$F,MATCH(E2084&amp;"-"&amp;F2084,'#怪物刷新配置索引'!$D:$D,0),1)</f>
        <v>2</v>
      </c>
      <c r="V2084" s="7" t="str">
        <f t="shared" si="276"/>
        <v/>
      </c>
      <c r="W2084" s="4"/>
      <c r="X2084" s="4"/>
      <c r="Y2084" s="4"/>
      <c r="Z2084" s="28"/>
      <c r="AA2084" s="77">
        <f>COUNTIF([3]经验升级表!$C:$C,"&lt;="&amp;SUMIFS($AB$4:AB2084,$C$4:C2084,C2084))</f>
        <v>0</v>
      </c>
      <c r="AB2084" s="77">
        <f>IFERROR(INDEX([1]怪物表!$U:$U,MATCH(G2084,[1]怪物表!$A:$A,0),1)*S2084/U2084,0)*AC2084</f>
        <v>0</v>
      </c>
      <c r="AC2084" s="77">
        <f t="shared" si="279"/>
        <v>30</v>
      </c>
      <c r="AD2084" s="77">
        <f>IFERROR(INDEX([1]怪物表!$J:$J,MATCH(G2084,[1]怪物表!$A:$A,0),1),0)*AE2084</f>
        <v>60</v>
      </c>
      <c r="AE2084" s="77">
        <f t="shared" si="280"/>
        <v>60</v>
      </c>
    </row>
    <row r="2085" spans="1:31" x14ac:dyDescent="0.45">
      <c r="A2085" s="4"/>
      <c r="B2085" s="7">
        <v>4991091</v>
      </c>
      <c r="C2085" s="6" t="s">
        <v>217</v>
      </c>
      <c r="D2085" s="4" t="s">
        <v>343</v>
      </c>
      <c r="E2085" s="7">
        <v>40</v>
      </c>
      <c r="F2085" s="4" t="s">
        <v>195</v>
      </c>
      <c r="G2085" s="4">
        <f>SUMIFS([1]怪物表!$A:$A,[1]怪物表!$B:$B,C2085,[1]怪物表!$C:$C,D2085)</f>
        <v>1499118</v>
      </c>
      <c r="H2085" s="8" t="str">
        <f>IF(G2085="","",INDEX([1]怪物表!$C:$C,MATCH(G2085,[1]怪物表!$A:$A,0)))</f>
        <v>盾兵2（红）-升级</v>
      </c>
      <c r="I2085" s="4"/>
      <c r="J2085" s="4" t="str">
        <f>IF(I2085="","",INDEX([1]怪物阵型表!$B:$B,MATCH(I2085,[1]怪物阵型表!$A:$A,0)))</f>
        <v/>
      </c>
      <c r="K2085" s="4"/>
      <c r="L2085" s="4"/>
      <c r="M2085" s="4"/>
      <c r="N2085" s="4"/>
      <c r="O2085" s="4" t="str">
        <f>IF(N2085="","",INDEX([2]物品表!$B:$B,MATCH(N2085,[2]物品表!$A:$A,0)))</f>
        <v/>
      </c>
      <c r="P2085" s="4"/>
      <c r="Q2085" s="7" t="s">
        <v>31</v>
      </c>
      <c r="R2085" s="7" t="s">
        <v>29</v>
      </c>
      <c r="S2085" s="9">
        <f>INDEX('#怪物刷新配置索引'!$E:$E,MATCH(E2085&amp;"-"&amp;F2085,'#怪物刷新配置索引'!$D:$D,0),1)</f>
        <v>4</v>
      </c>
      <c r="T2085" s="4"/>
      <c r="U2085" s="9">
        <f>INDEX('#怪物刷新配置索引'!$F:$F,MATCH(E2085&amp;"-"&amp;F2085,'#怪物刷新配置索引'!$D:$D,0),1)</f>
        <v>3</v>
      </c>
      <c r="V2085" s="4" t="str">
        <f t="shared" si="276"/>
        <v/>
      </c>
      <c r="W2085" s="4"/>
      <c r="X2085" s="4"/>
      <c r="Y2085" s="4"/>
      <c r="Z2085" s="28"/>
      <c r="AA2085" s="77">
        <f>COUNTIF([3]经验升级表!$C:$C,"&lt;="&amp;SUMIFS($AB$4:AB2085,$C$4:C2085,C2085))</f>
        <v>0</v>
      </c>
      <c r="AB2085" s="77">
        <f>IFERROR(INDEX([1]怪物表!$U:$U,MATCH(G2085,[1]怪物表!$A:$A,0),1)*S2085/U2085,0)*AC2085</f>
        <v>0</v>
      </c>
      <c r="AC2085" s="77">
        <f t="shared" si="279"/>
        <v>30</v>
      </c>
      <c r="AD2085" s="77">
        <f>IFERROR(INDEX([1]怪物表!$J:$J,MATCH(G2085,[1]怪物表!$A:$A,0),1),0)*AE2085</f>
        <v>40</v>
      </c>
      <c r="AE2085" s="77">
        <f t="shared" si="280"/>
        <v>40</v>
      </c>
    </row>
    <row r="2086" spans="1:31" x14ac:dyDescent="0.45">
      <c r="A2086" s="4"/>
      <c r="B2086" s="7">
        <v>4991092</v>
      </c>
      <c r="C2086" s="6" t="s">
        <v>217</v>
      </c>
      <c r="D2086" s="4" t="s">
        <v>143</v>
      </c>
      <c r="E2086" s="7">
        <v>20</v>
      </c>
      <c r="F2086" s="4" t="s">
        <v>195</v>
      </c>
      <c r="G2086" s="4">
        <f>SUMIFS([1]怪物表!$A:$A,[1]怪物表!$B:$B,C2086,[1]怪物表!$C:$C,D2086)</f>
        <v>1499105</v>
      </c>
      <c r="H2086" s="8" t="str">
        <f>IF(G2086="","",INDEX([1]怪物表!$C:$C,MATCH(G2086,[1]怪物表!$A:$A,0)))</f>
        <v>盾兵2（红）</v>
      </c>
      <c r="I2086" s="4"/>
      <c r="J2086" s="4" t="str">
        <f>IF(I2086="","",INDEX([1]怪物阵型表!$B:$B,MATCH(I2086,[1]怪物阵型表!$A:$A,0)))</f>
        <v/>
      </c>
      <c r="K2086" s="4"/>
      <c r="L2086" s="4"/>
      <c r="M2086" s="4"/>
      <c r="N2086" s="4"/>
      <c r="O2086" s="4" t="str">
        <f>IF(N2086="","",INDEX([2]物品表!$B:$B,MATCH(N2086,[2]物品表!$A:$A,0)))</f>
        <v/>
      </c>
      <c r="P2086" s="4"/>
      <c r="Q2086" s="7" t="s">
        <v>31</v>
      </c>
      <c r="R2086" s="7" t="s">
        <v>29</v>
      </c>
      <c r="S2086" s="9">
        <f>INDEX('#怪物刷新配置索引'!$E:$E,MATCH(E2086&amp;"-"&amp;F2086,'#怪物刷新配置索引'!$D:$D,0),1)</f>
        <v>4</v>
      </c>
      <c r="T2086" s="4"/>
      <c r="U2086" s="9">
        <f>INDEX('#怪物刷新配置索引'!$F:$F,MATCH(E2086&amp;"-"&amp;F2086,'#怪物刷新配置索引'!$D:$D,0),1)</f>
        <v>6</v>
      </c>
      <c r="V2086" s="4" t="str">
        <f t="shared" si="276"/>
        <v/>
      </c>
      <c r="W2086" s="4"/>
      <c r="X2086" s="7"/>
      <c r="Y2086" s="7"/>
      <c r="Z2086" s="28"/>
      <c r="AA2086" s="77">
        <f>COUNTIF([3]经验升级表!$C:$C,"&lt;="&amp;SUMIFS($AB$4:AB2086,$C$4:C2086,C2086))</f>
        <v>0</v>
      </c>
      <c r="AB2086" s="77">
        <f>IFERROR(INDEX([1]怪物表!$U:$U,MATCH(G2086,[1]怪物表!$A:$A,0),1)*S2086/U2086,0)*AC2086</f>
        <v>0</v>
      </c>
      <c r="AC2086" s="77">
        <f t="shared" si="279"/>
        <v>30</v>
      </c>
      <c r="AD2086" s="77">
        <f>IFERROR(INDEX([1]怪物表!$J:$J,MATCH(G2086,[1]怪物表!$A:$A,0),1),0)*AE2086</f>
        <v>20</v>
      </c>
      <c r="AE2086" s="77">
        <f t="shared" si="280"/>
        <v>20</v>
      </c>
    </row>
    <row r="2087" spans="1:31" x14ac:dyDescent="0.45">
      <c r="A2087" s="4"/>
      <c r="B2087" s="7">
        <v>4991093</v>
      </c>
      <c r="C2087" s="6" t="s">
        <v>217</v>
      </c>
      <c r="D2087" s="4" t="s">
        <v>175</v>
      </c>
      <c r="E2087" s="7">
        <v>20</v>
      </c>
      <c r="F2087" s="4" t="s">
        <v>195</v>
      </c>
      <c r="G2087" s="4">
        <f>SUMIFS([1]怪物表!$A:$A,[1]怪物表!$B:$B,C2087,[1]怪物表!$C:$C,D2087)</f>
        <v>1499108</v>
      </c>
      <c r="H2087" s="8" t="str">
        <f>IF(G2087="","",INDEX([1]怪物表!$C:$C,MATCH(G2087,[1]怪物表!$A:$A,0)))</f>
        <v>酒桶2</v>
      </c>
      <c r="I2087" s="4"/>
      <c r="J2087" s="4" t="str">
        <f>IF(I2087="","",INDEX([1]怪物阵型表!$B:$B,MATCH(I2087,[1]怪物阵型表!$A:$A,0)))</f>
        <v/>
      </c>
      <c r="K2087" s="4"/>
      <c r="L2087" s="4"/>
      <c r="M2087" s="4"/>
      <c r="N2087" s="4"/>
      <c r="O2087" s="4" t="str">
        <f>IF(N2087="","",INDEX([2]物品表!$B:$B,MATCH(N2087,[2]物品表!$A:$A,0)))</f>
        <v/>
      </c>
      <c r="P2087" s="4"/>
      <c r="Q2087" s="7" t="s">
        <v>31</v>
      </c>
      <c r="R2087" s="7" t="s">
        <v>29</v>
      </c>
      <c r="S2087" s="9">
        <f>INDEX('#怪物刷新配置索引'!$E:$E,MATCH(E2087&amp;"-"&amp;F2087,'#怪物刷新配置索引'!$D:$D,0),1)</f>
        <v>4</v>
      </c>
      <c r="T2087" s="4"/>
      <c r="U2087" s="9">
        <f>INDEX('#怪物刷新配置索引'!$F:$F,MATCH(E2087&amp;"-"&amp;F2087,'#怪物刷新配置索引'!$D:$D,0),1)</f>
        <v>6</v>
      </c>
      <c r="V2087" s="4" t="str">
        <f t="shared" si="276"/>
        <v/>
      </c>
      <c r="W2087" s="4"/>
      <c r="X2087" s="4"/>
      <c r="Y2087" s="4"/>
      <c r="Z2087" s="28"/>
      <c r="AA2087" s="77">
        <f>COUNTIF([3]经验升级表!$C:$C,"&lt;="&amp;SUMIFS($AB$4:AB2087,$C$4:C2087,C2087))</f>
        <v>0</v>
      </c>
      <c r="AB2087" s="77">
        <f>IFERROR(INDEX([1]怪物表!$U:$U,MATCH(G2087,[1]怪物表!$A:$A,0),1)*S2087/U2087,0)*AC2087</f>
        <v>0</v>
      </c>
      <c r="AC2087" s="77">
        <f t="shared" si="279"/>
        <v>30</v>
      </c>
      <c r="AD2087" s="77">
        <f>IFERROR(INDEX([1]怪物表!$J:$J,MATCH(G2087,[1]怪物表!$A:$A,0),1),0)*AE2087</f>
        <v>20</v>
      </c>
      <c r="AE2087" s="77">
        <f t="shared" si="280"/>
        <v>20</v>
      </c>
    </row>
    <row r="2088" spans="1:31" s="46" customFormat="1" x14ac:dyDescent="0.45">
      <c r="A2088" s="20"/>
      <c r="B2088" s="21">
        <v>4991094</v>
      </c>
      <c r="C2088" s="22" t="s">
        <v>217</v>
      </c>
      <c r="D2088" s="20" t="s">
        <v>144</v>
      </c>
      <c r="E2088" s="21"/>
      <c r="F2088" s="20">
        <v>540</v>
      </c>
      <c r="G2088" s="20">
        <f>IF(I2088="",SUMIFS([1]怪物表!$A:$A,[1]怪物表!$B:$B,C2088,[1]怪物表!$C:$C,D2088),"")</f>
        <v>1499109</v>
      </c>
      <c r="H2088" s="23" t="str">
        <f>IF(G2088="","",INDEX([1]怪物表!$C:$C,MATCH(G2088,[1]怪物表!$A:$A,0)))</f>
        <v>大象</v>
      </c>
      <c r="I2088" s="20" t="s">
        <v>54</v>
      </c>
      <c r="J2088" s="20" t="str">
        <f>IF(I2088="","",INDEX([1]怪物阵型表!$B:$B,MATCH(I2088,[1]怪物阵型表!$A:$A,0)))</f>
        <v/>
      </c>
      <c r="K2088" s="20"/>
      <c r="L2088" s="20"/>
      <c r="M2088" s="20"/>
      <c r="N2088" s="20"/>
      <c r="O2088" s="20" t="str">
        <f>IF(N2088="","",INDEX([2]物品表!$B:$B,MATCH(N2088,[2]物品表!$A:$A,0)))</f>
        <v/>
      </c>
      <c r="P2088" s="20"/>
      <c r="Q2088" s="21" t="s">
        <v>120</v>
      </c>
      <c r="R2088" s="21" t="s">
        <v>29</v>
      </c>
      <c r="S2088" s="24">
        <v>1</v>
      </c>
      <c r="T2088" s="20"/>
      <c r="U2088" s="24">
        <v>0</v>
      </c>
      <c r="V2088" s="20" t="str">
        <f>IF(W2088=1,"TID_Survivor_Notice_Occur_2",IF(W2088=2,"TID_Survivor_Notice_Occur_1",""))</f>
        <v/>
      </c>
      <c r="W2088" s="20"/>
      <c r="X2088" s="20"/>
      <c r="Y2088" s="20"/>
      <c r="Z2088" s="79"/>
      <c r="AA2088" s="79">
        <f>COUNTIF([3]经验升级表!$C:$C,"&lt;="&amp;SUMIFS($AB$4:AB2088,$C$4:C2088,C2088))</f>
        <v>0</v>
      </c>
      <c r="AB2088" s="79">
        <f>IFERROR(INDEX([1]怪物表!$U:$U,MATCH(G2088,[1]怪物表!$A:$A,0),1)*S2088/U2088,0)*AC2088</f>
        <v>0</v>
      </c>
      <c r="AC2088" s="79">
        <f t="shared" si="279"/>
        <v>1</v>
      </c>
      <c r="AD2088" s="79">
        <f>IFERROR(INDEX([1]怪物表!$J:$J,MATCH(G2088,[1]怪物表!$A:$A,0),1),0)*AE2088</f>
        <v>0</v>
      </c>
      <c r="AE2088" s="79">
        <f t="shared" si="280"/>
        <v>0</v>
      </c>
    </row>
    <row r="2089" spans="1:31" x14ac:dyDescent="0.45">
      <c r="A2089" s="4"/>
      <c r="B2089" s="7">
        <v>4991095</v>
      </c>
      <c r="C2089" s="6" t="s">
        <v>217</v>
      </c>
      <c r="D2089" s="4"/>
      <c r="E2089" s="7"/>
      <c r="F2089" s="4">
        <v>540</v>
      </c>
      <c r="G2089" s="4"/>
      <c r="H2089" s="8"/>
      <c r="I2089" s="4"/>
      <c r="J2089" s="4" t="str">
        <f>IF(I2089="","",INDEX([1]怪物阵型表!$B:$B,MATCH(I2089,[1]怪物阵型表!$A:$A,0)))</f>
        <v/>
      </c>
      <c r="K2089" s="4">
        <v>499113</v>
      </c>
      <c r="L2089" s="25" t="str" cm="1">
        <f t="array" ref="L2089">INDEX(怪物链表!A:C,MATCH(怪物刷新表!K2089&amp;C2089,怪物链表!A:A&amp;怪物链表!C:C,),2)</f>
        <v>骤变_中级_50</v>
      </c>
      <c r="M2089" s="4" t="str" cm="1">
        <f t="array" ref="M2089">INDEX(怪物链表!A:D,MATCH(怪物刷新表!L2089&amp;K2089,怪物链表!B:B&amp;怪物链表!A:A,),4)</f>
        <v>540-570</v>
      </c>
      <c r="N2089" s="4"/>
      <c r="O2089" s="4" t="str">
        <f>IF(N2089="","",INDEX([2]物品表!$B:$B,MATCH(N2089,[2]物品表!$A:$A,0)))</f>
        <v/>
      </c>
      <c r="P2089" s="4"/>
      <c r="Q2089" s="7" t="s">
        <v>120</v>
      </c>
      <c r="R2089" s="7" t="s">
        <v>29</v>
      </c>
      <c r="S2089" s="9">
        <v>1</v>
      </c>
      <c r="T2089" s="4"/>
      <c r="U2089" s="9">
        <v>0</v>
      </c>
      <c r="V2089" s="4" t="str">
        <f t="shared" ref="V2089:V2090" si="284">IF(W2089=1,"TID_Survivor_Notice_Occur_2",IF(W2089=2,"TID_Survivor_Notice_Occur_1",""))</f>
        <v/>
      </c>
      <c r="W2089" s="4"/>
      <c r="X2089" s="4"/>
      <c r="Y2089" s="4"/>
      <c r="Z2089" s="28"/>
      <c r="AA2089" s="77">
        <f>COUNTIF([3]经验升级表!$C:$C,"&lt;="&amp;SUMIFS($AB$4:AB2089,$C$4:C2089,C2089))</f>
        <v>0</v>
      </c>
      <c r="AB2089" s="77">
        <f>IFERROR(INDEX([1]怪物表!$U:$U,MATCH(G2089,[1]怪物表!$A:$A,0),1)*S2089/U2089,0)*AC2089</f>
        <v>0</v>
      </c>
      <c r="AC2089" s="77">
        <f t="shared" si="279"/>
        <v>1</v>
      </c>
      <c r="AD2089" s="77">
        <f>IFERROR(INDEX([1]怪物表!$J:$J,MATCH(G2089,[1]怪物表!$A:$A,0),1),0)*AE2089</f>
        <v>0</v>
      </c>
      <c r="AE2089" s="77">
        <f t="shared" si="280"/>
        <v>0</v>
      </c>
    </row>
    <row r="2090" spans="1:31" x14ac:dyDescent="0.45">
      <c r="A2090" s="4"/>
      <c r="B2090" s="7">
        <v>4991096</v>
      </c>
      <c r="C2090" s="6" t="s">
        <v>217</v>
      </c>
      <c r="D2090" s="4"/>
      <c r="E2090" s="7"/>
      <c r="F2090" s="4">
        <v>540</v>
      </c>
      <c r="G2090" s="4"/>
      <c r="H2090" s="8"/>
      <c r="I2090" s="4"/>
      <c r="J2090" s="4" t="str">
        <f>IF(I2090="","",INDEX([1]怪物阵型表!$B:$B,MATCH(I2090,[1]怪物阵型表!$A:$A,0)))</f>
        <v/>
      </c>
      <c r="K2090" s="4">
        <v>499114</v>
      </c>
      <c r="L2090" s="25" t="str" cm="1">
        <f t="array" ref="L2090">INDEX(怪物链表!A:C,MATCH(怪物刷新表!K2090&amp;C2090,怪物链表!A:A&amp;怪物链表!C:C,),2)</f>
        <v>骤变_高级_50</v>
      </c>
      <c r="M2090" s="4" t="str" cm="1">
        <f t="array" ref="M2090">INDEX(怪物链表!A:D,MATCH(怪物刷新表!L2090&amp;K2090,怪物链表!B:B&amp;怪物链表!A:A,),4)</f>
        <v>540-570</v>
      </c>
      <c r="N2090" s="4"/>
      <c r="O2090" s="4" t="str">
        <f>IF(N2090="","",INDEX([2]物品表!$B:$B,MATCH(N2090,[2]物品表!$A:$A,0)))</f>
        <v/>
      </c>
      <c r="P2090" s="4"/>
      <c r="Q2090" s="7" t="s">
        <v>120</v>
      </c>
      <c r="R2090" s="7" t="s">
        <v>29</v>
      </c>
      <c r="S2090" s="9">
        <v>1</v>
      </c>
      <c r="T2090" s="4"/>
      <c r="U2090" s="9">
        <v>0</v>
      </c>
      <c r="V2090" s="4" t="str">
        <f t="shared" si="284"/>
        <v/>
      </c>
      <c r="W2090" s="4"/>
      <c r="X2090" s="4"/>
      <c r="Y2090" s="4"/>
      <c r="Z2090" s="28"/>
      <c r="AA2090" s="77">
        <f>COUNTIF([3]经验升级表!$C:$C,"&lt;="&amp;SUMIFS($AB$4:AB2090,$C$4:C2090,C2090))</f>
        <v>0</v>
      </c>
      <c r="AB2090" s="77">
        <f>IFERROR(INDEX([1]怪物表!$U:$U,MATCH(G2090,[1]怪物表!$A:$A,0),1)*S2090/U2090,0)*AC2090</f>
        <v>0</v>
      </c>
      <c r="AC2090" s="77">
        <f t="shared" si="279"/>
        <v>1</v>
      </c>
      <c r="AD2090" s="77">
        <f>IFERROR(INDEX([1]怪物表!$J:$J,MATCH(G2090,[1]怪物表!$A:$A,0),1),0)*AE2090</f>
        <v>0</v>
      </c>
      <c r="AE2090" s="77">
        <f t="shared" si="280"/>
        <v>0</v>
      </c>
    </row>
    <row r="2091" spans="1:31" x14ac:dyDescent="0.45">
      <c r="A2091" s="4"/>
      <c r="B2091" s="7">
        <v>4991097</v>
      </c>
      <c r="C2091" s="6" t="s">
        <v>217</v>
      </c>
      <c r="D2091" s="4" t="s">
        <v>240</v>
      </c>
      <c r="E2091" s="7">
        <v>60</v>
      </c>
      <c r="F2091" s="4" t="s">
        <v>197</v>
      </c>
      <c r="G2091" s="4">
        <f>SUMIFS([1]怪物表!$A:$A,[1]怪物表!$B:$B,C2091,[1]怪物表!$C:$C,D2091)</f>
        <v>1499106</v>
      </c>
      <c r="H2091" s="8" t="str">
        <f>IF(G2091="","",INDEX([1]怪物表!$C:$C,MATCH(G2091,[1]怪物表!$A:$A,0)))</f>
        <v>密林窃贼</v>
      </c>
      <c r="I2091" s="4"/>
      <c r="J2091" s="4" t="str">
        <f>IF(I2091="","",INDEX([1]怪物阵型表!$B:$B,MATCH(I2091,[1]怪物阵型表!$A:$A,0)))</f>
        <v/>
      </c>
      <c r="K2091" s="4"/>
      <c r="L2091" s="4"/>
      <c r="M2091" s="4"/>
      <c r="N2091" s="4"/>
      <c r="O2091" s="4" t="str">
        <f>IF(N2091="","",INDEX([2]物品表!$B:$B,MATCH(N2091,[2]物品表!$A:$A,0)))</f>
        <v/>
      </c>
      <c r="P2091" s="4"/>
      <c r="Q2091" s="7" t="s">
        <v>31</v>
      </c>
      <c r="R2091" s="7" t="s">
        <v>29</v>
      </c>
      <c r="S2091" s="9">
        <f>INDEX('#怪物刷新配置索引'!$E:$E,MATCH(E2091&amp;"-"&amp;F2091,'#怪物刷新配置索引'!$D:$D,0),1)</f>
        <v>4</v>
      </c>
      <c r="T2091" s="4"/>
      <c r="U2091" s="9">
        <f>INDEX('#怪物刷新配置索引'!$F:$F,MATCH(E2091&amp;"-"&amp;F2091,'#怪物刷新配置索引'!$D:$D,0),1)</f>
        <v>2</v>
      </c>
      <c r="V2091" s="4" t="str">
        <f t="shared" si="276"/>
        <v/>
      </c>
      <c r="W2091" s="4"/>
      <c r="X2091" s="4"/>
      <c r="Y2091" s="7"/>
      <c r="Z2091" s="28"/>
      <c r="AA2091" s="77">
        <f>COUNTIF([3]经验升级表!$C:$C,"&lt;="&amp;SUMIFS($AB$4:AB2091,$C$4:C2091,C2091))</f>
        <v>0</v>
      </c>
      <c r="AB2091" s="77">
        <f>IFERROR(INDEX([1]怪物表!$U:$U,MATCH(G2091,[1]怪物表!$A:$A,0),1)*S2091/U2091,0)*AC2091</f>
        <v>0</v>
      </c>
      <c r="AC2091" s="77">
        <f t="shared" si="279"/>
        <v>30</v>
      </c>
      <c r="AD2091" s="77">
        <f>IFERROR(INDEX([1]怪物表!$J:$J,MATCH(G2091,[1]怪物表!$A:$A,0),1),0)*AE2091</f>
        <v>60</v>
      </c>
      <c r="AE2091" s="77">
        <f t="shared" si="280"/>
        <v>60</v>
      </c>
    </row>
    <row r="2092" spans="1:31" x14ac:dyDescent="0.45">
      <c r="A2092" s="4"/>
      <c r="B2092" s="7">
        <v>4991098</v>
      </c>
      <c r="C2092" s="6" t="s">
        <v>217</v>
      </c>
      <c r="D2092" s="4" t="s">
        <v>240</v>
      </c>
      <c r="E2092" s="7">
        <v>150</v>
      </c>
      <c r="F2092" s="4" t="s">
        <v>197</v>
      </c>
      <c r="G2092" s="4">
        <f>SUMIFS([1]怪物表!$A:$A,[1]怪物表!$B:$B,C2092,[1]怪物表!$C:$C,D2092)</f>
        <v>1499106</v>
      </c>
      <c r="H2092" s="8" t="str">
        <f>IF(G2092="","",INDEX([1]怪物表!$C:$C,MATCH(G2092,[1]怪物表!$A:$A,0)))</f>
        <v>密林窃贼</v>
      </c>
      <c r="I2092" s="4"/>
      <c r="J2092" s="4" t="str">
        <f>IF(I2092="","",INDEX([1]怪物阵型表!$B:$B,MATCH(I2092,[1]怪物阵型表!$A:$A,0)))</f>
        <v/>
      </c>
      <c r="K2092" s="4"/>
      <c r="L2092" s="4"/>
      <c r="M2092" s="4"/>
      <c r="N2092" s="4"/>
      <c r="O2092" s="4" t="str">
        <f>IF(N2092="","",INDEX([2]物品表!$B:$B,MATCH(N2092,[2]物品表!$A:$A,0)))</f>
        <v/>
      </c>
      <c r="P2092" s="4"/>
      <c r="Q2092" s="7" t="s">
        <v>31</v>
      </c>
      <c r="R2092" s="7" t="s">
        <v>29</v>
      </c>
      <c r="S2092" s="9">
        <f>INDEX('#怪物刷新配置索引'!$E:$E,MATCH(E2092&amp;"-"&amp;F2092,'#怪物刷新配置索引'!$D:$D,0),1)</f>
        <v>5</v>
      </c>
      <c r="T2092" s="4"/>
      <c r="U2092" s="9">
        <f>INDEX('#怪物刷新配置索引'!$F:$F,MATCH(E2092&amp;"-"&amp;F2092,'#怪物刷新配置索引'!$D:$D,0),1)</f>
        <v>1</v>
      </c>
      <c r="V2092" s="4" t="str">
        <f t="shared" si="276"/>
        <v/>
      </c>
      <c r="W2092" s="4"/>
      <c r="X2092" s="4"/>
      <c r="Y2092" s="7"/>
      <c r="Z2092" s="28"/>
      <c r="AA2092" s="77">
        <f>COUNTIF([3]经验升级表!$C:$C,"&lt;="&amp;SUMIFS($AB$4:AB2092,$C$4:C2092,C2092))</f>
        <v>0</v>
      </c>
      <c r="AB2092" s="77">
        <f>IFERROR(INDEX([1]怪物表!$U:$U,MATCH(G2092,[1]怪物表!$A:$A,0),1)*S2092/U2092,0)*AC2092</f>
        <v>0</v>
      </c>
      <c r="AC2092" s="77">
        <f t="shared" si="279"/>
        <v>30</v>
      </c>
      <c r="AD2092" s="77">
        <f>IFERROR(INDEX([1]怪物表!$J:$J,MATCH(G2092,[1]怪物表!$A:$A,0),1),0)*AE2092</f>
        <v>150</v>
      </c>
      <c r="AE2092" s="77">
        <f t="shared" si="280"/>
        <v>150</v>
      </c>
    </row>
    <row r="2093" spans="1:31" x14ac:dyDescent="0.45">
      <c r="A2093" s="4"/>
      <c r="B2093" s="7">
        <v>4991099</v>
      </c>
      <c r="C2093" s="6" t="s">
        <v>217</v>
      </c>
      <c r="D2093" s="4" t="s">
        <v>175</v>
      </c>
      <c r="E2093" s="7">
        <v>20</v>
      </c>
      <c r="F2093" s="4" t="s">
        <v>197</v>
      </c>
      <c r="G2093" s="4">
        <f>SUMIFS([1]怪物表!$A:$A,[1]怪物表!$B:$B,C2093,[1]怪物表!$C:$C,D2093)</f>
        <v>1499108</v>
      </c>
      <c r="H2093" s="8" t="str">
        <f>IF(G2093="","",INDEX([1]怪物表!$C:$C,MATCH(G2093,[1]怪物表!$A:$A,0)))</f>
        <v>酒桶2</v>
      </c>
      <c r="I2093" s="4"/>
      <c r="J2093" s="4" t="str">
        <f>IF(I2093="","",INDEX([1]怪物阵型表!$B:$B,MATCH(I2093,[1]怪物阵型表!$A:$A,0)))</f>
        <v/>
      </c>
      <c r="K2093" s="4"/>
      <c r="L2093" s="4"/>
      <c r="M2093" s="4"/>
      <c r="N2093" s="4"/>
      <c r="O2093" s="4" t="str">
        <f>IF(N2093="","",INDEX([2]物品表!$B:$B,MATCH(N2093,[2]物品表!$A:$A,0)))</f>
        <v/>
      </c>
      <c r="P2093" s="4"/>
      <c r="Q2093" s="7" t="s">
        <v>31</v>
      </c>
      <c r="R2093" s="7" t="s">
        <v>29</v>
      </c>
      <c r="S2093" s="9">
        <f>INDEX('#怪物刷新配置索引'!$E:$E,MATCH(E2093&amp;"-"&amp;F2093,'#怪物刷新配置索引'!$D:$D,0),1)</f>
        <v>4</v>
      </c>
      <c r="T2093" s="4"/>
      <c r="U2093" s="9">
        <f>INDEX('#怪物刷新配置索引'!$F:$F,MATCH(E2093&amp;"-"&amp;F2093,'#怪物刷新配置索引'!$D:$D,0),1)</f>
        <v>6</v>
      </c>
      <c r="V2093" s="4" t="str">
        <f t="shared" si="276"/>
        <v/>
      </c>
      <c r="W2093" s="4"/>
      <c r="X2093" s="7"/>
      <c r="Y2093" s="7"/>
      <c r="Z2093" s="28"/>
      <c r="AA2093" s="77">
        <f>COUNTIF([3]经验升级表!$C:$C,"&lt;="&amp;SUMIFS($AB$4:AB2093,$C$4:C2093,C2093))</f>
        <v>0</v>
      </c>
      <c r="AB2093" s="77">
        <f>IFERROR(INDEX([1]怪物表!$U:$U,MATCH(G2093,[1]怪物表!$A:$A,0),1)*S2093/U2093,0)*AC2093</f>
        <v>0</v>
      </c>
      <c r="AC2093" s="77">
        <f t="shared" si="279"/>
        <v>30</v>
      </c>
      <c r="AD2093" s="77">
        <f>IFERROR(INDEX([1]怪物表!$J:$J,MATCH(G2093,[1]怪物表!$A:$A,0),1),0)*AE2093</f>
        <v>20</v>
      </c>
      <c r="AE2093" s="77">
        <f t="shared" si="280"/>
        <v>20</v>
      </c>
    </row>
    <row r="2094" spans="1:31" x14ac:dyDescent="0.45">
      <c r="A2094" s="4"/>
      <c r="B2094" s="7">
        <v>4991100</v>
      </c>
      <c r="C2094" s="6" t="s">
        <v>217</v>
      </c>
      <c r="D2094" s="4"/>
      <c r="E2094" s="7"/>
      <c r="F2094" s="4">
        <v>570</v>
      </c>
      <c r="G2094" s="4" t="str">
        <f>IF(I2094="",SUMIFS([1]怪物表!$A:$A,[1]怪物表!$B:$B,C2094,[1]怪物表!$C:$C,D2094),"")</f>
        <v/>
      </c>
      <c r="H2094" s="8" t="str">
        <f>IF(G2094="","",INDEX([1]怪物表!$C:$C,MATCH(G2094,[1]怪物表!$A:$A,0)))</f>
        <v/>
      </c>
      <c r="I2094" s="4">
        <v>499104</v>
      </c>
      <c r="J2094" s="4" t="str">
        <f>IF(I2094="","",INDEX([1]怪物阵型表!$B:$B,MATCH(I2094,[1]怪物阵型表!$A:$A,0)))</f>
        <v>直线防御阵型</v>
      </c>
      <c r="K2094" s="4"/>
      <c r="L2094" s="4"/>
      <c r="M2094" s="4"/>
      <c r="N2094" s="4"/>
      <c r="O2094" s="4" t="str">
        <f>IF(N2094="","",INDEX([2]物品表!$B:$B,MATCH(N2094,[2]物品表!$A:$A,0)))</f>
        <v/>
      </c>
      <c r="P2094" s="4"/>
      <c r="Q2094" s="7" t="s">
        <v>109</v>
      </c>
      <c r="R2094" s="7" t="s">
        <v>29</v>
      </c>
      <c r="S2094" s="9">
        <v>1</v>
      </c>
      <c r="T2094" s="4"/>
      <c r="U2094" s="9">
        <v>0</v>
      </c>
      <c r="V2094" s="4" t="str">
        <f t="shared" si="276"/>
        <v>TID_Survivor_Notice_Occur_2</v>
      </c>
      <c r="W2094" s="4">
        <v>1</v>
      </c>
      <c r="X2094" s="4"/>
      <c r="Y2094" s="4"/>
      <c r="Z2094" s="28"/>
      <c r="AA2094" s="77">
        <f>COUNTIF([3]经验升级表!$C:$C,"&lt;="&amp;SUMIFS($AB$4:AB2094,$C$4:C2094,C2094))</f>
        <v>0</v>
      </c>
      <c r="AB2094" s="77">
        <f>IFERROR(INDEX([1]怪物表!$U:$U,MATCH(G2094,[1]怪物表!$A:$A,0),1)*S2094/U2094,0)*AC2094</f>
        <v>0</v>
      </c>
      <c r="AC2094" s="77">
        <f t="shared" si="279"/>
        <v>1</v>
      </c>
      <c r="AD2094" s="77">
        <f>IFERROR(INDEX([1]怪物表!$J:$J,MATCH(G2094,[1]怪物表!$A:$A,0),1),0)*AE2094</f>
        <v>0</v>
      </c>
      <c r="AE2094" s="77">
        <f t="shared" si="280"/>
        <v>0</v>
      </c>
    </row>
    <row r="2095" spans="1:31" x14ac:dyDescent="0.45">
      <c r="A2095" s="4"/>
      <c r="B2095" s="7">
        <v>4991101</v>
      </c>
      <c r="C2095" s="6" t="s">
        <v>217</v>
      </c>
      <c r="D2095" s="4"/>
      <c r="E2095" s="7"/>
      <c r="F2095" s="4">
        <v>570</v>
      </c>
      <c r="G2095" s="4" t="str">
        <f>IF(I2095="",SUMIFS([1]怪物表!$A:$A,[1]怪物表!$B:$B,C2095,[1]怪物表!$C:$C,D2095),"")</f>
        <v/>
      </c>
      <c r="H2095" s="8" t="str">
        <f>IF(G2095="","",INDEX([1]怪物表!$C:$C,MATCH(G2095,[1]怪物表!$A:$A,0)))</f>
        <v/>
      </c>
      <c r="I2095" s="4">
        <v>499105</v>
      </c>
      <c r="J2095" s="4" t="str">
        <f>IF(I2095="","",INDEX([1]怪物阵型表!$B:$B,MATCH(I2095,[1]怪物阵型表!$A:$A,0)))</f>
        <v>直线防御阵型</v>
      </c>
      <c r="K2095" s="4"/>
      <c r="L2095" s="4"/>
      <c r="M2095" s="4"/>
      <c r="N2095" s="4"/>
      <c r="O2095" s="4" t="str">
        <f>IF(N2095="","",INDEX([2]物品表!$B:$B,MATCH(N2095,[2]物品表!$A:$A,0)))</f>
        <v/>
      </c>
      <c r="P2095" s="4"/>
      <c r="Q2095" s="7" t="s">
        <v>109</v>
      </c>
      <c r="R2095" s="7" t="s">
        <v>29</v>
      </c>
      <c r="S2095" s="9">
        <v>1</v>
      </c>
      <c r="T2095" s="4"/>
      <c r="U2095" s="9">
        <v>0</v>
      </c>
      <c r="V2095" s="4" t="str">
        <f t="shared" si="276"/>
        <v/>
      </c>
      <c r="W2095" s="4"/>
      <c r="X2095" s="4"/>
      <c r="Y2095" s="4"/>
      <c r="Z2095" s="28"/>
      <c r="AA2095" s="77">
        <f>COUNTIF([3]经验升级表!$C:$C,"&lt;="&amp;SUMIFS($AB$4:AB2095,$C$4:C2095,C2095))</f>
        <v>0</v>
      </c>
      <c r="AB2095" s="77">
        <f>IFERROR(INDEX([1]怪物表!$U:$U,MATCH(G2095,[1]怪物表!$A:$A,0),1)*S2095/U2095,0)*AC2095</f>
        <v>0</v>
      </c>
      <c r="AC2095" s="77">
        <f t="shared" si="279"/>
        <v>1</v>
      </c>
      <c r="AD2095" s="77">
        <f>IFERROR(INDEX([1]怪物表!$J:$J,MATCH(G2095,[1]怪物表!$A:$A,0),1),0)*AE2095</f>
        <v>0</v>
      </c>
      <c r="AE2095" s="77">
        <f t="shared" si="280"/>
        <v>0</v>
      </c>
    </row>
    <row r="2096" spans="1:31" x14ac:dyDescent="0.45">
      <c r="A2096" s="4"/>
      <c r="B2096" s="7">
        <v>4991102</v>
      </c>
      <c r="C2096" s="6" t="s">
        <v>217</v>
      </c>
      <c r="D2096" s="4"/>
      <c r="E2096" s="7"/>
      <c r="F2096" s="4">
        <v>570</v>
      </c>
      <c r="G2096" s="4"/>
      <c r="H2096" s="8"/>
      <c r="I2096" s="4"/>
      <c r="J2096" s="4" t="str">
        <f>IF(I2096="","",INDEX([1]怪物阵型表!$B:$B,MATCH(I2096,[1]怪物阵型表!$A:$A,0)))</f>
        <v/>
      </c>
      <c r="K2096" s="4">
        <v>499115</v>
      </c>
      <c r="L2096" s="25" t="str" cm="1">
        <f t="array" ref="L2096">INDEX(怪物链表!A:C,MATCH(怪物刷新表!K2096&amp;C2096,怪物链表!A:A&amp;怪物链表!C:C,),2)</f>
        <v>骤变_高级_100</v>
      </c>
      <c r="M2096" s="4" t="str" cm="1">
        <f t="array" ref="M2096">INDEX(怪物链表!A:D,MATCH(怪物刷新表!L2096&amp;K2096,怪物链表!B:B&amp;怪物链表!A:A,),4)</f>
        <v>570-600</v>
      </c>
      <c r="N2096" s="4"/>
      <c r="O2096" s="4" t="str">
        <f>IF(N2096="","",INDEX([2]物品表!$B:$B,MATCH(N2096,[2]物品表!$A:$A,0)))</f>
        <v/>
      </c>
      <c r="P2096" s="4"/>
      <c r="Q2096" s="7" t="s">
        <v>120</v>
      </c>
      <c r="R2096" s="7" t="s">
        <v>29</v>
      </c>
      <c r="S2096" s="9">
        <v>1</v>
      </c>
      <c r="T2096" s="4"/>
      <c r="U2096" s="9">
        <v>0</v>
      </c>
      <c r="V2096" s="4" t="str">
        <f t="shared" si="276"/>
        <v/>
      </c>
      <c r="W2096" s="4"/>
      <c r="X2096" s="4"/>
      <c r="Y2096" s="4"/>
      <c r="Z2096" s="28"/>
      <c r="AA2096" s="77">
        <f>COUNTIF([3]经验升级表!$C:$C,"&lt;="&amp;SUMIFS($AB$4:AB2096,$C$4:C2096,C2096))</f>
        <v>0</v>
      </c>
      <c r="AB2096" s="77">
        <f>IFERROR(INDEX([1]怪物表!$U:$U,MATCH(G2096,[1]怪物表!$A:$A,0),1)*S2096/U2096,0)*AC2096</f>
        <v>0</v>
      </c>
      <c r="AC2096" s="77">
        <f t="shared" si="279"/>
        <v>1</v>
      </c>
      <c r="AD2096" s="77">
        <f>IFERROR(INDEX([1]怪物表!$J:$J,MATCH(G2096,[1]怪物表!$A:$A,0),1),0)*AE2096</f>
        <v>0</v>
      </c>
      <c r="AE2096" s="77">
        <f t="shared" si="280"/>
        <v>0</v>
      </c>
    </row>
    <row r="2097" spans="1:31" x14ac:dyDescent="0.45">
      <c r="A2097" s="4"/>
      <c r="B2097" s="7">
        <v>4991103</v>
      </c>
      <c r="C2097" s="6" t="s">
        <v>217</v>
      </c>
      <c r="D2097" s="4" t="s">
        <v>240</v>
      </c>
      <c r="E2097" s="7">
        <v>50</v>
      </c>
      <c r="F2097" s="4" t="s">
        <v>199</v>
      </c>
      <c r="G2097" s="4">
        <f>SUMIFS([1]怪物表!$A:$A,[1]怪物表!$B:$B,C2097,[1]怪物表!$C:$C,D2097)</f>
        <v>1499106</v>
      </c>
      <c r="H2097" s="8" t="str">
        <f>IF(G2097="","",INDEX([1]怪物表!$C:$C,MATCH(G2097,[1]怪物表!$A:$A,0)))</f>
        <v>密林窃贼</v>
      </c>
      <c r="I2097" s="4"/>
      <c r="J2097" s="4" t="str">
        <f>IF(I2097="","",INDEX([1]怪物阵型表!$B:$B,MATCH(I2097,[1]怪物阵型表!$A:$A,0)))</f>
        <v/>
      </c>
      <c r="K2097" s="4"/>
      <c r="L2097" s="4"/>
      <c r="M2097" s="4"/>
      <c r="N2097" s="4"/>
      <c r="O2097" s="4" t="str">
        <f>IF(N2097="","",INDEX([2]物品表!$B:$B,MATCH(N2097,[2]物品表!$A:$A,0)))</f>
        <v/>
      </c>
      <c r="P2097" s="4"/>
      <c r="Q2097" s="7" t="s">
        <v>31</v>
      </c>
      <c r="R2097" s="7" t="s">
        <v>29</v>
      </c>
      <c r="S2097" s="9">
        <f>INDEX('#怪物刷新配置索引'!$E:$E,MATCH(E2097&amp;"-"&amp;F2097,'#怪物刷新配置索引'!$D:$D,0),1)</f>
        <v>5</v>
      </c>
      <c r="T2097" s="4"/>
      <c r="U2097" s="9">
        <f>INDEX('#怪物刷新配置索引'!$F:$F,MATCH(E2097&amp;"-"&amp;F2097,'#怪物刷新配置索引'!$D:$D,0),1)</f>
        <v>3</v>
      </c>
      <c r="V2097" s="4" t="str">
        <f t="shared" si="276"/>
        <v/>
      </c>
      <c r="W2097" s="4"/>
      <c r="X2097" s="4"/>
      <c r="Y2097" s="7"/>
      <c r="Z2097" s="28"/>
      <c r="AA2097" s="77">
        <f>COUNTIF([3]经验升级表!$C:$C,"&lt;="&amp;SUMIFS($AB$4:AB2097,$C$4:C2097,C2097))</f>
        <v>0</v>
      </c>
      <c r="AB2097" s="77">
        <f>IFERROR(INDEX([1]怪物表!$U:$U,MATCH(G2097,[1]怪物表!$A:$A,0),1)*S2097/U2097,0)*AC2097</f>
        <v>0</v>
      </c>
      <c r="AC2097" s="77">
        <f t="shared" si="279"/>
        <v>30</v>
      </c>
      <c r="AD2097" s="77">
        <f>IFERROR(INDEX([1]怪物表!$J:$J,MATCH(G2097,[1]怪物表!$A:$A,0),1),0)*AE2097</f>
        <v>50</v>
      </c>
      <c r="AE2097" s="77">
        <f t="shared" si="280"/>
        <v>50</v>
      </c>
    </row>
    <row r="2098" spans="1:31" x14ac:dyDescent="0.45">
      <c r="A2098" s="4"/>
      <c r="B2098" s="7">
        <v>4991104</v>
      </c>
      <c r="C2098" s="6" t="s">
        <v>217</v>
      </c>
      <c r="D2098" s="4" t="s">
        <v>240</v>
      </c>
      <c r="E2098" s="7">
        <v>120</v>
      </c>
      <c r="F2098" s="4" t="s">
        <v>199</v>
      </c>
      <c r="G2098" s="4">
        <f>SUMIFS([1]怪物表!$A:$A,[1]怪物表!$B:$B,C2098,[1]怪物表!$C:$C,D2098)</f>
        <v>1499106</v>
      </c>
      <c r="H2098" s="8" t="str">
        <f>IF(G2098="","",INDEX([1]怪物表!$C:$C,MATCH(G2098,[1]怪物表!$A:$A,0)))</f>
        <v>密林窃贼</v>
      </c>
      <c r="I2098" s="4"/>
      <c r="J2098" s="4" t="str">
        <f>IF(I2098="","",INDEX([1]怪物阵型表!$B:$B,MATCH(I2098,[1]怪物阵型表!$A:$A,0)))</f>
        <v/>
      </c>
      <c r="K2098" s="4"/>
      <c r="L2098" s="4"/>
      <c r="M2098" s="4"/>
      <c r="N2098" s="4"/>
      <c r="O2098" s="4" t="str">
        <f>IF(N2098="","",INDEX([2]物品表!$B:$B,MATCH(N2098,[2]物品表!$A:$A,0)))</f>
        <v/>
      </c>
      <c r="P2098" s="4"/>
      <c r="Q2098" s="7" t="s">
        <v>31</v>
      </c>
      <c r="R2098" s="7" t="s">
        <v>29</v>
      </c>
      <c r="S2098" s="9">
        <f>INDEX('#怪物刷新配置索引'!$E:$E,MATCH(E2098&amp;"-"&amp;F2098,'#怪物刷新配置索引'!$D:$D,0),1)</f>
        <v>4</v>
      </c>
      <c r="T2098" s="4"/>
      <c r="U2098" s="9">
        <f>INDEX('#怪物刷新配置索引'!$F:$F,MATCH(E2098&amp;"-"&amp;F2098,'#怪物刷新配置索引'!$D:$D,0),1)</f>
        <v>1</v>
      </c>
      <c r="V2098" s="4" t="str">
        <f t="shared" si="276"/>
        <v/>
      </c>
      <c r="W2098" s="4"/>
      <c r="X2098" s="4"/>
      <c r="Y2098" s="4"/>
      <c r="Z2098" s="28"/>
      <c r="AA2098" s="77">
        <f>COUNTIF([3]经验升级表!$C:$C,"&lt;="&amp;SUMIFS($AB$4:AB2098,$C$4:C2098,C2098))</f>
        <v>0</v>
      </c>
      <c r="AB2098" s="77">
        <f>IFERROR(INDEX([1]怪物表!$U:$U,MATCH(G2098,[1]怪物表!$A:$A,0),1)*S2098/U2098,0)*AC2098</f>
        <v>0</v>
      </c>
      <c r="AC2098" s="77">
        <f t="shared" si="279"/>
        <v>30</v>
      </c>
      <c r="AD2098" s="77">
        <f>IFERROR(INDEX([1]怪物表!$J:$J,MATCH(G2098,[1]怪物表!$A:$A,0),1),0)*AE2098</f>
        <v>120</v>
      </c>
      <c r="AE2098" s="77">
        <f t="shared" si="280"/>
        <v>120</v>
      </c>
    </row>
    <row r="2099" spans="1:31" x14ac:dyDescent="0.45">
      <c r="A2099" s="4"/>
      <c r="B2099" s="7">
        <v>4991105</v>
      </c>
      <c r="C2099" s="6" t="s">
        <v>217</v>
      </c>
      <c r="D2099" s="4" t="s">
        <v>240</v>
      </c>
      <c r="E2099" s="7">
        <v>120</v>
      </c>
      <c r="F2099" s="4" t="s">
        <v>199</v>
      </c>
      <c r="G2099" s="4">
        <f>SUMIFS([1]怪物表!$A:$A,[1]怪物表!$B:$B,C2099,[1]怪物表!$C:$C,D2099)</f>
        <v>1499106</v>
      </c>
      <c r="H2099" s="8" t="str">
        <f>IF(G2099="","",INDEX([1]怪物表!$C:$C,MATCH(G2099,[1]怪物表!$A:$A,0)))</f>
        <v>密林窃贼</v>
      </c>
      <c r="I2099" s="4"/>
      <c r="J2099" s="4" t="str">
        <f>IF(I2099="","",INDEX([1]怪物阵型表!$B:$B,MATCH(I2099,[1]怪物阵型表!$A:$A,0)))</f>
        <v/>
      </c>
      <c r="K2099" s="4"/>
      <c r="L2099" s="4"/>
      <c r="M2099" s="4"/>
      <c r="N2099" s="4"/>
      <c r="O2099" s="4" t="str">
        <f>IF(N2099="","",INDEX([2]物品表!$B:$B,MATCH(N2099,[2]物品表!$A:$A,0)))</f>
        <v/>
      </c>
      <c r="P2099" s="4"/>
      <c r="Q2099" s="7" t="s">
        <v>31</v>
      </c>
      <c r="R2099" s="7" t="s">
        <v>29</v>
      </c>
      <c r="S2099" s="9">
        <f>INDEX('#怪物刷新配置索引'!$E:$E,MATCH(E2099&amp;"-"&amp;F2099,'#怪物刷新配置索引'!$D:$D,0),1)</f>
        <v>4</v>
      </c>
      <c r="T2099" s="4"/>
      <c r="U2099" s="9">
        <f>INDEX('#怪物刷新配置索引'!$F:$F,MATCH(E2099&amp;"-"&amp;F2099,'#怪物刷新配置索引'!$D:$D,0),1)</f>
        <v>1</v>
      </c>
      <c r="V2099" s="4" t="str">
        <f t="shared" si="276"/>
        <v/>
      </c>
      <c r="W2099" s="4"/>
      <c r="X2099" s="4"/>
      <c r="Y2099" s="4"/>
      <c r="Z2099" s="28"/>
      <c r="AA2099" s="77">
        <f>COUNTIF([3]经验升级表!$C:$C,"&lt;="&amp;SUMIFS($AB$4:AB2099,$C$4:C2099,C2099))</f>
        <v>0</v>
      </c>
      <c r="AB2099" s="77">
        <f>IFERROR(INDEX([1]怪物表!$U:$U,MATCH(G2099,[1]怪物表!$A:$A,0),1)*S2099/U2099,0)*AC2099</f>
        <v>0</v>
      </c>
      <c r="AC2099" s="77">
        <f t="shared" si="279"/>
        <v>30</v>
      </c>
      <c r="AD2099" s="77">
        <f>IFERROR(INDEX([1]怪物表!$J:$J,MATCH(G2099,[1]怪物表!$A:$A,0),1),0)*AE2099</f>
        <v>120</v>
      </c>
      <c r="AE2099" s="77">
        <f t="shared" si="280"/>
        <v>120</v>
      </c>
    </row>
    <row r="2100" spans="1:31" s="46" customFormat="1" x14ac:dyDescent="0.45">
      <c r="A2100" s="20"/>
      <c r="B2100" s="21">
        <v>4991106</v>
      </c>
      <c r="C2100" s="22" t="s">
        <v>217</v>
      </c>
      <c r="D2100" s="20" t="s">
        <v>152</v>
      </c>
      <c r="E2100" s="21"/>
      <c r="F2100" s="20">
        <v>600</v>
      </c>
      <c r="G2100" s="20">
        <f>IF(I2100="",SUMIFS([1]怪物表!$A:$A,[1]怪物表!$B:$B,C2100,[1]怪物表!$C:$C,D2100),"")</f>
        <v>1499110</v>
      </c>
      <c r="H2100" s="23" t="str">
        <f>IF(G2100="","",INDEX([1]怪物表!$C:$C,MATCH(G2100,[1]怪物表!$A:$A,0)))</f>
        <v>大窃贼</v>
      </c>
      <c r="I2100" s="20" t="s">
        <v>54</v>
      </c>
      <c r="J2100" s="20" t="str">
        <f>IF(I2100="","",INDEX([1]怪物阵型表!$B:$B,MATCH(I2100,[1]怪物阵型表!$A:$A,0)))</f>
        <v/>
      </c>
      <c r="K2100" s="20"/>
      <c r="L2100" s="20"/>
      <c r="M2100" s="20"/>
      <c r="N2100" s="20"/>
      <c r="O2100" s="20" t="str">
        <f>IF(N2100="","",INDEX([2]物品表!$B:$B,MATCH(N2100,[2]物品表!$A:$A,0)))</f>
        <v/>
      </c>
      <c r="P2100" s="20"/>
      <c r="Q2100" s="21" t="s">
        <v>120</v>
      </c>
      <c r="R2100" s="21" t="s">
        <v>29</v>
      </c>
      <c r="S2100" s="24">
        <v>1</v>
      </c>
      <c r="T2100" s="20"/>
      <c r="U2100" s="24">
        <v>0</v>
      </c>
      <c r="V2100" s="20" t="str">
        <f>IF(W2100=1,"TID_Survivor_Notice_Occur_2",IF(W2100=2,"TID_Survivor_Notice_Occur_1",""))</f>
        <v/>
      </c>
      <c r="W2100" s="20"/>
      <c r="X2100" s="20"/>
      <c r="Y2100" s="20"/>
      <c r="Z2100" s="79"/>
      <c r="AA2100" s="79">
        <f>COUNTIF([3]经验升级表!$C:$C,"&lt;="&amp;SUMIFS($AB$4:AB2100,$C$4:C2100,C2100))</f>
        <v>0</v>
      </c>
      <c r="AB2100" s="79">
        <f>IFERROR(INDEX([1]怪物表!$U:$U,MATCH(G2100,[1]怪物表!$A:$A,0),1)*S2100/U2100,0)*AC2100</f>
        <v>0</v>
      </c>
      <c r="AC2100" s="79">
        <f t="shared" si="279"/>
        <v>1</v>
      </c>
      <c r="AD2100" s="79">
        <f>IFERROR(INDEX([1]怪物表!$J:$J,MATCH(G2100,[1]怪物表!$A:$A,0),1),0)*AE2100</f>
        <v>0</v>
      </c>
      <c r="AE2100" s="79">
        <f t="shared" si="280"/>
        <v>0</v>
      </c>
    </row>
    <row r="2101" spans="1:31" x14ac:dyDescent="0.45">
      <c r="A2101" s="4"/>
      <c r="B2101" s="7">
        <v>4991107</v>
      </c>
      <c r="C2101" s="6" t="s">
        <v>217</v>
      </c>
      <c r="D2101" s="4"/>
      <c r="E2101" s="7"/>
      <c r="F2101" s="4">
        <v>610</v>
      </c>
      <c r="G2101" s="4" t="str">
        <f>IF(I2101="",SUMIFS([1]怪物表!$A:$A,[1]怪物表!$B:$B,C2101,[1]怪物表!$C:$C,D2101),"")</f>
        <v/>
      </c>
      <c r="H2101" s="8" t="str">
        <f>IF(G2101="","",INDEX([1]怪物表!$C:$C,MATCH(G2101,[1]怪物表!$A:$A,0)))</f>
        <v/>
      </c>
      <c r="I2101" s="4">
        <v>499101</v>
      </c>
      <c r="J2101" s="4" t="str">
        <f>IF(I2101="","",INDEX([1]怪物阵型表!$B:$B,MATCH(I2101,[1]怪物阵型表!$A:$A,0)))</f>
        <v>冲锋阵型</v>
      </c>
      <c r="K2101" s="4"/>
      <c r="L2101" s="4"/>
      <c r="M2101" s="4"/>
      <c r="N2101" s="4"/>
      <c r="O2101" s="4" t="str">
        <f>IF(N2101="","",INDEX([2]物品表!$B:$B,MATCH(N2101,[2]物品表!$A:$A,0)))</f>
        <v/>
      </c>
      <c r="P2101" s="4"/>
      <c r="Q2101" s="7" t="s">
        <v>309</v>
      </c>
      <c r="R2101" s="7" t="s">
        <v>29</v>
      </c>
      <c r="S2101" s="9">
        <v>1</v>
      </c>
      <c r="T2101" s="4"/>
      <c r="U2101" s="9">
        <v>0</v>
      </c>
      <c r="V2101" s="4" t="str">
        <f t="shared" ref="V2101:V2104" si="285">IF(W2101=1,"TID_Survivor_Notice_Occur_2",IF(W2101=2,"TID_Survivor_Notice_Occur_1",""))</f>
        <v/>
      </c>
      <c r="W2101" s="4"/>
      <c r="X2101" s="4"/>
      <c r="Y2101" s="4"/>
      <c r="Z2101" s="28"/>
      <c r="AA2101" s="77">
        <f>COUNTIF([3]经验升级表!$C:$C,"&lt;="&amp;SUMIFS($AB$4:AB2101,$C$4:C2101,C2101))</f>
        <v>0</v>
      </c>
      <c r="AB2101" s="77">
        <f>IFERROR(INDEX([1]怪物表!$U:$U,MATCH(G2101,[1]怪物表!$A:$A,0),1)*S2101/U2101,0)*AC2101</f>
        <v>0</v>
      </c>
      <c r="AC2101" s="77">
        <f t="shared" si="279"/>
        <v>1</v>
      </c>
      <c r="AD2101" s="77">
        <f>IFERROR(INDEX([1]怪物表!$J:$J,MATCH(G2101,[1]怪物表!$A:$A,0),1),0)*AE2101</f>
        <v>0</v>
      </c>
      <c r="AE2101" s="77">
        <f t="shared" si="280"/>
        <v>0</v>
      </c>
    </row>
    <row r="2102" spans="1:31" x14ac:dyDescent="0.45">
      <c r="A2102" s="4"/>
      <c r="B2102" s="7">
        <v>4991108</v>
      </c>
      <c r="C2102" s="6" t="s">
        <v>217</v>
      </c>
      <c r="D2102" s="4"/>
      <c r="E2102" s="7"/>
      <c r="F2102" s="4">
        <v>610</v>
      </c>
      <c r="G2102" s="4" t="str">
        <f>IF(I2102="",SUMIFS([1]怪物表!$A:$A,[1]怪物表!$B:$B,C2102,[1]怪物表!$C:$C,D2102),"")</f>
        <v/>
      </c>
      <c r="H2102" s="8" t="str">
        <f>IF(G2102="","",INDEX([1]怪物表!$C:$C,MATCH(G2102,[1]怪物表!$A:$A,0)))</f>
        <v/>
      </c>
      <c r="I2102" s="4">
        <v>499101</v>
      </c>
      <c r="J2102" s="4" t="str">
        <f>IF(I2102="","",INDEX([1]怪物阵型表!$B:$B,MATCH(I2102,[1]怪物阵型表!$A:$A,0)))</f>
        <v>冲锋阵型</v>
      </c>
      <c r="K2102" s="4"/>
      <c r="L2102" s="4"/>
      <c r="M2102" s="4"/>
      <c r="N2102" s="4"/>
      <c r="O2102" s="4" t="str">
        <f>IF(N2102="","",INDEX([2]物品表!$B:$B,MATCH(N2102,[2]物品表!$A:$A,0)))</f>
        <v/>
      </c>
      <c r="P2102" s="4"/>
      <c r="Q2102" s="7" t="s">
        <v>309</v>
      </c>
      <c r="R2102" s="7" t="s">
        <v>29</v>
      </c>
      <c r="S2102" s="9">
        <v>1</v>
      </c>
      <c r="T2102" s="4"/>
      <c r="U2102" s="9">
        <v>0</v>
      </c>
      <c r="V2102" s="4" t="str">
        <f t="shared" si="285"/>
        <v/>
      </c>
      <c r="W2102" s="4"/>
      <c r="X2102" s="4"/>
      <c r="Y2102" s="4"/>
      <c r="Z2102" s="28"/>
      <c r="AA2102" s="77">
        <f>COUNTIF([3]经验升级表!$C:$C,"&lt;="&amp;SUMIFS($AB$4:AB2102,$C$4:C2102,C2102))</f>
        <v>0</v>
      </c>
      <c r="AB2102" s="77">
        <f>IFERROR(INDEX([1]怪物表!$U:$U,MATCH(G2102,[1]怪物表!$A:$A,0),1)*S2102/U2102,0)*AC2102</f>
        <v>0</v>
      </c>
      <c r="AC2102" s="77">
        <f t="shared" si="279"/>
        <v>1</v>
      </c>
      <c r="AD2102" s="77">
        <f>IFERROR(INDEX([1]怪物表!$J:$J,MATCH(G2102,[1]怪物表!$A:$A,0),1),0)*AE2102</f>
        <v>0</v>
      </c>
      <c r="AE2102" s="77">
        <f t="shared" si="280"/>
        <v>0</v>
      </c>
    </row>
    <row r="2103" spans="1:31" x14ac:dyDescent="0.45">
      <c r="A2103" s="4"/>
      <c r="B2103" s="7">
        <v>4991109</v>
      </c>
      <c r="C2103" s="6" t="s">
        <v>217</v>
      </c>
      <c r="D2103" s="4"/>
      <c r="E2103" s="7"/>
      <c r="F2103" s="4">
        <v>615</v>
      </c>
      <c r="G2103" s="4" t="str">
        <f>IF(I2103="",SUMIFS([1]怪物表!$A:$A,[1]怪物表!$B:$B,C2103,[1]怪物表!$C:$C,D2103),"")</f>
        <v/>
      </c>
      <c r="H2103" s="8" t="str">
        <f>IF(G2103="","",INDEX([1]怪物表!$C:$C,MATCH(G2103,[1]怪物表!$A:$A,0)))</f>
        <v/>
      </c>
      <c r="I2103" s="4">
        <v>499101</v>
      </c>
      <c r="J2103" s="4" t="str">
        <f>IF(I2103="","",INDEX([1]怪物阵型表!$B:$B,MATCH(I2103,[1]怪物阵型表!$A:$A,0)))</f>
        <v>冲锋阵型</v>
      </c>
      <c r="K2103" s="4"/>
      <c r="L2103" s="4"/>
      <c r="M2103" s="4"/>
      <c r="N2103" s="4"/>
      <c r="O2103" s="4" t="str">
        <f>IF(N2103="","",INDEX([2]物品表!$B:$B,MATCH(N2103,[2]物品表!$A:$A,0)))</f>
        <v/>
      </c>
      <c r="P2103" s="4"/>
      <c r="Q2103" s="7" t="s">
        <v>309</v>
      </c>
      <c r="R2103" s="7" t="s">
        <v>29</v>
      </c>
      <c r="S2103" s="9">
        <v>1</v>
      </c>
      <c r="T2103" s="4"/>
      <c r="U2103" s="9">
        <v>0</v>
      </c>
      <c r="V2103" s="4" t="str">
        <f t="shared" si="285"/>
        <v/>
      </c>
      <c r="W2103" s="4"/>
      <c r="X2103" s="4"/>
      <c r="Y2103" s="4"/>
      <c r="Z2103" s="28"/>
      <c r="AA2103" s="77">
        <f>COUNTIF([3]经验升级表!$C:$C,"&lt;="&amp;SUMIFS($AB$4:AB2103,$C$4:C2103,C2103))</f>
        <v>0</v>
      </c>
      <c r="AB2103" s="77">
        <f>IFERROR(INDEX([1]怪物表!$U:$U,MATCH(G2103,[1]怪物表!$A:$A,0),1)*S2103/U2103,0)*AC2103</f>
        <v>0</v>
      </c>
      <c r="AC2103" s="77">
        <f t="shared" si="279"/>
        <v>1</v>
      </c>
      <c r="AD2103" s="77">
        <f>IFERROR(INDEX([1]怪物表!$J:$J,MATCH(G2103,[1]怪物表!$A:$A,0),1),0)*AE2103</f>
        <v>0</v>
      </c>
      <c r="AE2103" s="77">
        <f t="shared" si="280"/>
        <v>0</v>
      </c>
    </row>
    <row r="2104" spans="1:31" x14ac:dyDescent="0.45">
      <c r="A2104" s="4"/>
      <c r="B2104" s="7">
        <v>4991110</v>
      </c>
      <c r="C2104" s="6" t="s">
        <v>217</v>
      </c>
      <c r="D2104" s="4"/>
      <c r="E2104" s="7"/>
      <c r="F2104" s="4">
        <v>615</v>
      </c>
      <c r="G2104" s="4" t="str">
        <f>IF(I2104="",SUMIFS([1]怪物表!$A:$A,[1]怪物表!$B:$B,C2104,[1]怪物表!$C:$C,D2104),"")</f>
        <v/>
      </c>
      <c r="H2104" s="8" t="str">
        <f>IF(G2104="","",INDEX([1]怪物表!$C:$C,MATCH(G2104,[1]怪物表!$A:$A,0)))</f>
        <v/>
      </c>
      <c r="I2104" s="4">
        <v>499101</v>
      </c>
      <c r="J2104" s="4" t="str">
        <f>IF(I2104="","",INDEX([1]怪物阵型表!$B:$B,MATCH(I2104,[1]怪物阵型表!$A:$A,0)))</f>
        <v>冲锋阵型</v>
      </c>
      <c r="K2104" s="4"/>
      <c r="L2104" s="4"/>
      <c r="M2104" s="4"/>
      <c r="N2104" s="4"/>
      <c r="O2104" s="4" t="str">
        <f>IF(N2104="","",INDEX([2]物品表!$B:$B,MATCH(N2104,[2]物品表!$A:$A,0)))</f>
        <v/>
      </c>
      <c r="P2104" s="4"/>
      <c r="Q2104" s="7" t="s">
        <v>309</v>
      </c>
      <c r="R2104" s="7" t="s">
        <v>29</v>
      </c>
      <c r="S2104" s="9">
        <v>1</v>
      </c>
      <c r="T2104" s="4"/>
      <c r="U2104" s="9">
        <v>0</v>
      </c>
      <c r="V2104" s="4" t="str">
        <f t="shared" si="285"/>
        <v/>
      </c>
      <c r="W2104" s="4"/>
      <c r="X2104" s="4"/>
      <c r="Y2104" s="4"/>
      <c r="Z2104" s="28"/>
      <c r="AA2104" s="77">
        <f>COUNTIF([3]经验升级表!$C:$C,"&lt;="&amp;SUMIFS($AB$4:AB2104,$C$4:C2104,C2104))</f>
        <v>0</v>
      </c>
      <c r="AB2104" s="77">
        <f>IFERROR(INDEX([1]怪物表!$U:$U,MATCH(G2104,[1]怪物表!$A:$A,0),1)*S2104/U2104,0)*AC2104</f>
        <v>0</v>
      </c>
      <c r="AC2104" s="77">
        <f t="shared" si="279"/>
        <v>1</v>
      </c>
      <c r="AD2104" s="77">
        <f>IFERROR(INDEX([1]怪物表!$J:$J,MATCH(G2104,[1]怪物表!$A:$A,0),1),0)*AE2104</f>
        <v>0</v>
      </c>
      <c r="AE2104" s="77">
        <f t="shared" si="280"/>
        <v>0</v>
      </c>
    </row>
    <row r="2105" spans="1:31" x14ac:dyDescent="0.45">
      <c r="A2105" s="4"/>
      <c r="B2105" s="7">
        <v>4991111</v>
      </c>
      <c r="C2105" s="6" t="s">
        <v>217</v>
      </c>
      <c r="D2105" s="4"/>
      <c r="E2105" s="7"/>
      <c r="F2105" s="4">
        <v>620</v>
      </c>
      <c r="G2105" s="4" t="str">
        <f>IF(I2105="",SUMIFS([1]怪物表!$A:$A,[1]怪物表!$B:$B,C2105,[1]怪物表!$C:$C,D2105),"")</f>
        <v/>
      </c>
      <c r="H2105" s="8" t="str">
        <f>IF(G2105="","",INDEX([1]怪物表!$C:$C,MATCH(G2105,[1]怪物表!$A:$A,0)))</f>
        <v/>
      </c>
      <c r="I2105" s="4">
        <v>499101</v>
      </c>
      <c r="J2105" s="4" t="str">
        <f>IF(I2105="","",INDEX([1]怪物阵型表!$B:$B,MATCH(I2105,[1]怪物阵型表!$A:$A,0)))</f>
        <v>冲锋阵型</v>
      </c>
      <c r="K2105" s="4"/>
      <c r="L2105" s="4"/>
      <c r="M2105" s="4"/>
      <c r="N2105" s="4"/>
      <c r="O2105" s="4" t="str">
        <f>IF(N2105="","",INDEX([2]物品表!$B:$B,MATCH(N2105,[2]物品表!$A:$A,0)))</f>
        <v/>
      </c>
      <c r="P2105" s="4"/>
      <c r="Q2105" s="7" t="s">
        <v>309</v>
      </c>
      <c r="R2105" s="7" t="s">
        <v>29</v>
      </c>
      <c r="S2105" s="9">
        <v>1</v>
      </c>
      <c r="T2105" s="4"/>
      <c r="U2105" s="9">
        <v>0</v>
      </c>
      <c r="V2105" s="4" t="str">
        <f t="shared" ref="V2105:V2107" si="286">IF(W2105=1,"TID_Survivor_Notice_Occur_2",IF(W2105=2,"TID_Survivor_Notice_Occur_1",""))</f>
        <v/>
      </c>
      <c r="W2105" s="4"/>
      <c r="X2105" s="4"/>
      <c r="Y2105" s="4"/>
      <c r="Z2105" s="28"/>
      <c r="AA2105" s="77">
        <f>COUNTIF([3]经验升级表!$C:$C,"&lt;="&amp;SUMIFS($AB$4:AB2105,$C$4:C2105,C2105))</f>
        <v>0</v>
      </c>
      <c r="AB2105" s="77">
        <f>IFERROR(INDEX([1]怪物表!$U:$U,MATCH(G2105,[1]怪物表!$A:$A,0),1)*S2105/U2105,0)*AC2105</f>
        <v>0</v>
      </c>
      <c r="AC2105" s="77">
        <f t="shared" si="279"/>
        <v>1</v>
      </c>
      <c r="AD2105" s="77">
        <f>IFERROR(INDEX([1]怪物表!$J:$J,MATCH(G2105,[1]怪物表!$A:$A,0),1),0)*AE2105</f>
        <v>0</v>
      </c>
      <c r="AE2105" s="77">
        <f t="shared" si="280"/>
        <v>0</v>
      </c>
    </row>
    <row r="2106" spans="1:31" x14ac:dyDescent="0.45">
      <c r="A2106" s="4"/>
      <c r="B2106" s="7">
        <v>4991112</v>
      </c>
      <c r="C2106" s="6" t="s">
        <v>217</v>
      </c>
      <c r="D2106" s="4"/>
      <c r="E2106" s="7"/>
      <c r="F2106" s="4">
        <v>620</v>
      </c>
      <c r="G2106" s="4" t="str">
        <f>IF(I2106="",SUMIFS([1]怪物表!$A:$A,[1]怪物表!$B:$B,C2106,[1]怪物表!$C:$C,D2106),"")</f>
        <v/>
      </c>
      <c r="H2106" s="8" t="str">
        <f>IF(G2106="","",INDEX([1]怪物表!$C:$C,MATCH(G2106,[1]怪物表!$A:$A,0)))</f>
        <v/>
      </c>
      <c r="I2106" s="4">
        <v>499101</v>
      </c>
      <c r="J2106" s="4" t="str">
        <f>IF(I2106="","",INDEX([1]怪物阵型表!$B:$B,MATCH(I2106,[1]怪物阵型表!$A:$A,0)))</f>
        <v>冲锋阵型</v>
      </c>
      <c r="K2106" s="4"/>
      <c r="L2106" s="4"/>
      <c r="M2106" s="4"/>
      <c r="N2106" s="4"/>
      <c r="O2106" s="4" t="str">
        <f>IF(N2106="","",INDEX([2]物品表!$B:$B,MATCH(N2106,[2]物品表!$A:$A,0)))</f>
        <v/>
      </c>
      <c r="P2106" s="4"/>
      <c r="Q2106" s="7" t="s">
        <v>309</v>
      </c>
      <c r="R2106" s="7" t="s">
        <v>29</v>
      </c>
      <c r="S2106" s="9">
        <v>1</v>
      </c>
      <c r="T2106" s="4"/>
      <c r="U2106" s="9">
        <v>0</v>
      </c>
      <c r="V2106" s="4" t="str">
        <f t="shared" si="286"/>
        <v/>
      </c>
      <c r="W2106" s="4"/>
      <c r="X2106" s="4"/>
      <c r="Y2106" s="4"/>
      <c r="Z2106" s="28"/>
      <c r="AA2106" s="77">
        <f>COUNTIF([3]经验升级表!$C:$C,"&lt;="&amp;SUMIFS($AB$4:AB2106,$C$4:C2106,C2106))</f>
        <v>0</v>
      </c>
      <c r="AB2106" s="77">
        <f>IFERROR(INDEX([1]怪物表!$U:$U,MATCH(G2106,[1]怪物表!$A:$A,0),1)*S2106/U2106,0)*AC2106</f>
        <v>0</v>
      </c>
      <c r="AC2106" s="77">
        <f t="shared" si="279"/>
        <v>1</v>
      </c>
      <c r="AD2106" s="77">
        <f>IFERROR(INDEX([1]怪物表!$J:$J,MATCH(G2106,[1]怪物表!$A:$A,0),1),0)*AE2106</f>
        <v>0</v>
      </c>
      <c r="AE2106" s="77">
        <f t="shared" si="280"/>
        <v>0</v>
      </c>
    </row>
    <row r="2107" spans="1:31" x14ac:dyDescent="0.45">
      <c r="A2107" s="4"/>
      <c r="B2107" s="7">
        <v>4991113</v>
      </c>
      <c r="C2107" s="6" t="s">
        <v>217</v>
      </c>
      <c r="D2107" s="4"/>
      <c r="E2107" s="7"/>
      <c r="F2107" s="4">
        <v>630</v>
      </c>
      <c r="G2107" s="4"/>
      <c r="H2107" s="8"/>
      <c r="I2107" s="4"/>
      <c r="J2107" s="4" t="str">
        <f>IF(I2107="","",INDEX([1]怪物阵型表!$B:$B,MATCH(I2107,[1]怪物阵型表!$A:$A,0)))</f>
        <v/>
      </c>
      <c r="K2107" s="4">
        <v>499116</v>
      </c>
      <c r="L2107" s="25" t="str" cm="1">
        <f t="array" ref="L2107">INDEX(怪物链表!A:C,MATCH(怪物刷新表!K2107&amp;C2107,怪物链表!A:A&amp;怪物链表!C:C,),2)</f>
        <v>骤变_初级_100</v>
      </c>
      <c r="M2107" s="4" t="str" cm="1">
        <f t="array" ref="M2107">INDEX(怪物链表!A:D,MATCH(怪物刷新表!L2107&amp;K2107,怪物链表!B:B&amp;怪物链表!A:A,),4)</f>
        <v>630-660</v>
      </c>
      <c r="N2107" s="4"/>
      <c r="O2107" s="4" t="str">
        <f>IF(N2107="","",INDEX([2]物品表!$B:$B,MATCH(N2107,[2]物品表!$A:$A,0)))</f>
        <v/>
      </c>
      <c r="P2107" s="4"/>
      <c r="Q2107" s="7" t="s">
        <v>120</v>
      </c>
      <c r="R2107" s="7" t="s">
        <v>29</v>
      </c>
      <c r="S2107" s="9">
        <v>1</v>
      </c>
      <c r="T2107" s="4"/>
      <c r="U2107" s="9">
        <v>0</v>
      </c>
      <c r="V2107" s="4" t="str">
        <f t="shared" si="286"/>
        <v/>
      </c>
      <c r="W2107" s="4"/>
      <c r="X2107" s="4"/>
      <c r="Y2107" s="4"/>
      <c r="Z2107" s="28"/>
      <c r="AA2107" s="77">
        <f>COUNTIF([3]经验升级表!$C:$C,"&lt;="&amp;SUMIFS($AB$4:AB2107,$C$4:C2107,C2107))</f>
        <v>0</v>
      </c>
      <c r="AB2107" s="77">
        <f>IFERROR(INDEX([1]怪物表!$U:$U,MATCH(G2107,[1]怪物表!$A:$A,0),1)*S2107/U2107,0)*AC2107</f>
        <v>0</v>
      </c>
      <c r="AC2107" s="77">
        <f t="shared" si="279"/>
        <v>1</v>
      </c>
      <c r="AD2107" s="77">
        <f>IFERROR(INDEX([1]怪物表!$J:$J,MATCH(G2107,[1]怪物表!$A:$A,0),1),0)*AE2107</f>
        <v>0</v>
      </c>
      <c r="AE2107" s="77">
        <f t="shared" si="280"/>
        <v>0</v>
      </c>
    </row>
    <row r="2108" spans="1:31" x14ac:dyDescent="0.45">
      <c r="A2108" s="4"/>
      <c r="B2108" s="7">
        <v>4991114</v>
      </c>
      <c r="C2108" s="6" t="s">
        <v>217</v>
      </c>
      <c r="D2108" s="4"/>
      <c r="E2108" s="7"/>
      <c r="F2108" s="4">
        <v>630</v>
      </c>
      <c r="G2108" s="4"/>
      <c r="H2108" s="8"/>
      <c r="I2108" s="4"/>
      <c r="J2108" s="4" t="str">
        <f>IF(I2108="","",INDEX([1]怪物阵型表!$B:$B,MATCH(I2108,[1]怪物阵型表!$A:$A,0)))</f>
        <v/>
      </c>
      <c r="K2108" s="4">
        <v>499117</v>
      </c>
      <c r="L2108" s="25" t="str" cm="1">
        <f t="array" ref="L2108">INDEX(怪物链表!A:C,MATCH(怪物刷新表!K2108&amp;C2108,怪物链表!A:A&amp;怪物链表!C:C,),2)</f>
        <v>骤变_特殊_50</v>
      </c>
      <c r="M2108" s="4" t="str" cm="1">
        <f t="array" ref="M2108">INDEX(怪物链表!A:D,MATCH(怪物刷新表!L2108&amp;K2108,怪物链表!B:B&amp;怪物链表!A:A,),4)</f>
        <v>630-660</v>
      </c>
      <c r="N2108" s="4"/>
      <c r="O2108" s="4" t="str">
        <f>IF(N2108="","",INDEX([2]物品表!$B:$B,MATCH(N2108,[2]物品表!$A:$A,0)))</f>
        <v/>
      </c>
      <c r="P2108" s="4"/>
      <c r="Q2108" s="7" t="s">
        <v>120</v>
      </c>
      <c r="R2108" s="7" t="s">
        <v>29</v>
      </c>
      <c r="S2108" s="9">
        <v>1</v>
      </c>
      <c r="T2108" s="4"/>
      <c r="U2108" s="9">
        <v>0</v>
      </c>
      <c r="V2108" s="4" t="str">
        <f t="shared" ref="V2108:V2109" si="287">IF(W2108=1,"TID_Survivor_Notice_Occur_2",IF(W2108=2,"TID_Survivor_Notice_Occur_1",""))</f>
        <v/>
      </c>
      <c r="W2108" s="4"/>
      <c r="X2108" s="4"/>
      <c r="Y2108" s="4"/>
      <c r="Z2108" s="28"/>
      <c r="AA2108" s="77">
        <f>COUNTIF([3]经验升级表!$C:$C,"&lt;="&amp;SUMIFS($AB$4:AB2108,$C$4:C2108,C2108))</f>
        <v>0</v>
      </c>
      <c r="AB2108" s="77">
        <f>IFERROR(INDEX([1]怪物表!$U:$U,MATCH(G2108,[1]怪物表!$A:$A,0),1)*S2108/U2108,0)*AC2108</f>
        <v>0</v>
      </c>
      <c r="AC2108" s="77">
        <f t="shared" si="279"/>
        <v>1</v>
      </c>
      <c r="AD2108" s="77">
        <f>IFERROR(INDEX([1]怪物表!$J:$J,MATCH(G2108,[1]怪物表!$A:$A,0),1),0)*AE2108</f>
        <v>0</v>
      </c>
      <c r="AE2108" s="77">
        <f t="shared" si="280"/>
        <v>0</v>
      </c>
    </row>
    <row r="2109" spans="1:31" x14ac:dyDescent="0.45">
      <c r="A2109" s="4"/>
      <c r="B2109" s="7">
        <v>4991115</v>
      </c>
      <c r="C2109" s="6" t="s">
        <v>217</v>
      </c>
      <c r="D2109" s="4"/>
      <c r="E2109" s="7"/>
      <c r="F2109" s="4">
        <v>630</v>
      </c>
      <c r="G2109" s="4"/>
      <c r="H2109" s="8"/>
      <c r="I2109" s="4"/>
      <c r="J2109" s="4" t="str">
        <f>IF(I2109="","",INDEX([1]怪物阵型表!$B:$B,MATCH(I2109,[1]怪物阵型表!$A:$A,0)))</f>
        <v/>
      </c>
      <c r="K2109" s="4">
        <v>499116</v>
      </c>
      <c r="L2109" s="25" t="str" cm="1">
        <f t="array" ref="L2109">INDEX(怪物链表!A:C,MATCH(怪物刷新表!K2109&amp;C2109,怪物链表!A:A&amp;怪物链表!C:C,),2)</f>
        <v>骤变_初级_100</v>
      </c>
      <c r="M2109" s="4" t="str" cm="1">
        <f t="array" ref="M2109">INDEX(怪物链表!A:D,MATCH(怪物刷新表!L2109&amp;K2109,怪物链表!B:B&amp;怪物链表!A:A,),4)</f>
        <v>630-660</v>
      </c>
      <c r="N2109" s="4"/>
      <c r="O2109" s="4" t="str">
        <f>IF(N2109="","",INDEX([2]物品表!$B:$B,MATCH(N2109,[2]物品表!$A:$A,0)))</f>
        <v/>
      </c>
      <c r="P2109" s="4"/>
      <c r="Q2109" s="7" t="s">
        <v>120</v>
      </c>
      <c r="R2109" s="7" t="s">
        <v>29</v>
      </c>
      <c r="S2109" s="9">
        <v>1</v>
      </c>
      <c r="T2109" s="4"/>
      <c r="U2109" s="9">
        <v>0</v>
      </c>
      <c r="V2109" s="4" t="str">
        <f t="shared" si="287"/>
        <v/>
      </c>
      <c r="W2109" s="4"/>
      <c r="X2109" s="4"/>
      <c r="Y2109" s="4"/>
      <c r="Z2109" s="28"/>
      <c r="AA2109" s="77">
        <f>COUNTIF([3]经验升级表!$C:$C,"&lt;="&amp;SUMIFS($AB$4:AB2109,$C$4:C2109,C2109))</f>
        <v>0</v>
      </c>
      <c r="AB2109" s="77">
        <f>IFERROR(INDEX([1]怪物表!$U:$U,MATCH(G2109,[1]怪物表!$A:$A,0),1)*S2109/U2109,0)*AC2109</f>
        <v>0</v>
      </c>
      <c r="AC2109" s="77">
        <f t="shared" si="279"/>
        <v>1</v>
      </c>
      <c r="AD2109" s="77">
        <f>IFERROR(INDEX([1]怪物表!$J:$J,MATCH(G2109,[1]怪物表!$A:$A,0),1),0)*AE2109</f>
        <v>0</v>
      </c>
      <c r="AE2109" s="77">
        <f t="shared" si="280"/>
        <v>0</v>
      </c>
    </row>
    <row r="2110" spans="1:31" x14ac:dyDescent="0.45">
      <c r="A2110" s="4"/>
      <c r="B2110" s="7">
        <v>4991116</v>
      </c>
      <c r="C2110" s="6" t="s">
        <v>217</v>
      </c>
      <c r="D2110" s="4"/>
      <c r="E2110" s="7"/>
      <c r="F2110" s="4">
        <v>630</v>
      </c>
      <c r="G2110" s="4"/>
      <c r="H2110" s="8"/>
      <c r="I2110" s="4"/>
      <c r="J2110" s="4" t="str">
        <f>IF(I2110="","",INDEX([1]怪物阵型表!$B:$B,MATCH(I2110,[1]怪物阵型表!$A:$A,0)))</f>
        <v/>
      </c>
      <c r="K2110" s="4">
        <v>499117</v>
      </c>
      <c r="L2110" s="25" t="str" cm="1">
        <f t="array" ref="L2110">INDEX(怪物链表!A:C,MATCH(怪物刷新表!K2110&amp;C2110,怪物链表!A:A&amp;怪物链表!C:C,),2)</f>
        <v>骤变_特殊_50</v>
      </c>
      <c r="M2110" s="4" t="str" cm="1">
        <f t="array" ref="M2110">INDEX(怪物链表!A:D,MATCH(怪物刷新表!L2110&amp;K2110,怪物链表!B:B&amp;怪物链表!A:A,),4)</f>
        <v>630-660</v>
      </c>
      <c r="N2110" s="4"/>
      <c r="O2110" s="4" t="str">
        <f>IF(N2110="","",INDEX([2]物品表!$B:$B,MATCH(N2110,[2]物品表!$A:$A,0)))</f>
        <v/>
      </c>
      <c r="P2110" s="4"/>
      <c r="Q2110" s="7" t="s">
        <v>120</v>
      </c>
      <c r="R2110" s="7" t="s">
        <v>29</v>
      </c>
      <c r="S2110" s="9">
        <v>1</v>
      </c>
      <c r="T2110" s="4"/>
      <c r="U2110" s="9">
        <v>0</v>
      </c>
      <c r="V2110" s="4" t="str">
        <f t="shared" ref="V2110" si="288">IF(W2110=1,"TID_Survivor_Notice_Occur_2",IF(W2110=2,"TID_Survivor_Notice_Occur_1",""))</f>
        <v/>
      </c>
      <c r="W2110" s="4"/>
      <c r="X2110" s="4"/>
      <c r="Y2110" s="4"/>
      <c r="Z2110" s="28"/>
      <c r="AA2110" s="77">
        <f>COUNTIF([3]经验升级表!$C:$C,"&lt;="&amp;SUMIFS($AB$4:AB2110,$C$4:C2110,C2110))</f>
        <v>0</v>
      </c>
      <c r="AB2110" s="77">
        <f>IFERROR(INDEX([1]怪物表!$U:$U,MATCH(G2110,[1]怪物表!$A:$A,0),1)*S2110/U2110,0)*AC2110</f>
        <v>0</v>
      </c>
      <c r="AC2110" s="77">
        <f t="shared" si="279"/>
        <v>1</v>
      </c>
      <c r="AD2110" s="77">
        <f>IFERROR(INDEX([1]怪物表!$J:$J,MATCH(G2110,[1]怪物表!$A:$A,0),1),0)*AE2110</f>
        <v>0</v>
      </c>
      <c r="AE2110" s="77">
        <f t="shared" si="280"/>
        <v>0</v>
      </c>
    </row>
    <row r="2111" spans="1:31" x14ac:dyDescent="0.45">
      <c r="A2111" s="4"/>
      <c r="B2111" s="7">
        <v>4991117</v>
      </c>
      <c r="C2111" s="6" t="s">
        <v>217</v>
      </c>
      <c r="D2111" s="4" t="s">
        <v>239</v>
      </c>
      <c r="E2111" s="7">
        <v>40</v>
      </c>
      <c r="F2111" s="4" t="s">
        <v>221</v>
      </c>
      <c r="G2111" s="4">
        <f>IF(I2111="",SUMIFS([1]怪物表!$A:$A,[1]怪物表!$B:$B,C2111,[1]怪物表!$C:$C,D2111),"")</f>
        <v>1499103</v>
      </c>
      <c r="H2111" s="8" t="str">
        <f>IF(G2111="","",INDEX([1]怪物表!$C:$C,MATCH(G2111,[1]怪物表!$A:$A,0)))</f>
        <v>小象</v>
      </c>
      <c r="I2111" s="4"/>
      <c r="J2111" s="4" t="str">
        <f>IF(I2111="","",INDEX([1]怪物阵型表!$B:$B,MATCH(I2111,[1]怪物阵型表!$A:$A,0)))</f>
        <v/>
      </c>
      <c r="K2111" s="4"/>
      <c r="L2111" s="4"/>
      <c r="M2111" s="4"/>
      <c r="N2111" s="4"/>
      <c r="O2111" s="4" t="str">
        <f>IF(N2111="","",INDEX([2]物品表!$B:$B,MATCH(N2111,[2]物品表!$A:$A,0)))</f>
        <v/>
      </c>
      <c r="P2111" s="4"/>
      <c r="Q2111" s="7" t="s">
        <v>31</v>
      </c>
      <c r="R2111" s="7" t="s">
        <v>29</v>
      </c>
      <c r="S2111" s="9">
        <f>INDEX('#怪物刷新配置索引'!$E:$E,MATCH(E2111&amp;"-"&amp;F2111,'#怪物刷新配置索引'!$D:$D,0),1)</f>
        <v>4</v>
      </c>
      <c r="T2111" s="4"/>
      <c r="U2111" s="9">
        <f>INDEX('#怪物刷新配置索引'!$F:$F,MATCH(E2111&amp;"-"&amp;F2111,'#怪物刷新配置索引'!$D:$D,0),1)</f>
        <v>3</v>
      </c>
      <c r="V2111" s="4" t="str">
        <f t="shared" si="276"/>
        <v/>
      </c>
      <c r="W2111" s="4"/>
      <c r="X2111" s="4"/>
      <c r="Y2111" s="4"/>
      <c r="Z2111" s="28"/>
      <c r="AA2111" s="77">
        <f>COUNTIF([3]经验升级表!$C:$C,"&lt;="&amp;SUMIFS($AB$4:AB2111,$C$4:C2111,C2111))</f>
        <v>0</v>
      </c>
      <c r="AB2111" s="77">
        <f>IFERROR(INDEX([1]怪物表!$U:$U,MATCH(G2111,[1]怪物表!$A:$A,0),1)*S2111/U2111,0)*AC2111</f>
        <v>0</v>
      </c>
      <c r="AC2111" s="77">
        <f t="shared" si="279"/>
        <v>30</v>
      </c>
      <c r="AD2111" s="77">
        <f>IFERROR(INDEX([1]怪物表!$J:$J,MATCH(G2111,[1]怪物表!$A:$A,0),1),0)*AE2111</f>
        <v>40</v>
      </c>
      <c r="AE2111" s="77">
        <f t="shared" si="280"/>
        <v>40</v>
      </c>
    </row>
    <row r="2112" spans="1:31" x14ac:dyDescent="0.45">
      <c r="A2112" s="4"/>
      <c r="B2112" s="7">
        <v>4991118</v>
      </c>
      <c r="C2112" s="6" t="s">
        <v>217</v>
      </c>
      <c r="D2112" s="4" t="s">
        <v>239</v>
      </c>
      <c r="E2112" s="4">
        <v>60</v>
      </c>
      <c r="F2112" s="4" t="s">
        <v>221</v>
      </c>
      <c r="G2112" s="4">
        <f>IF(I2112="",SUMIFS([1]怪物表!$A:$A,[1]怪物表!$B:$B,C2112,[1]怪物表!$C:$C,D2112),"")</f>
        <v>1499103</v>
      </c>
      <c r="H2112" s="8" t="str">
        <f>IF(G2112="","",INDEX([1]怪物表!$C:$C,MATCH(G2112,[1]怪物表!$A:$A,0)))</f>
        <v>小象</v>
      </c>
      <c r="I2112" s="4"/>
      <c r="J2112" s="4" t="str">
        <f>IF(I2112="","",INDEX([1]怪物阵型表!$B:$B,MATCH(I2112,[1]怪物阵型表!$A:$A,0)))</f>
        <v/>
      </c>
      <c r="K2112" s="4"/>
      <c r="L2112" s="4"/>
      <c r="M2112" s="4"/>
      <c r="N2112" s="4"/>
      <c r="O2112" s="4" t="str">
        <f>IF(N2112="","",INDEX([2]物品表!$B:$B,MATCH(N2112,[2]物品表!$A:$A,0)))</f>
        <v/>
      </c>
      <c r="P2112" s="4"/>
      <c r="Q2112" s="7" t="s">
        <v>31</v>
      </c>
      <c r="R2112" s="7" t="s">
        <v>29</v>
      </c>
      <c r="S2112" s="9">
        <f>INDEX('#怪物刷新配置索引'!$E:$E,MATCH(E2112&amp;"-"&amp;F2112,'#怪物刷新配置索引'!$D:$D,0),1)</f>
        <v>4</v>
      </c>
      <c r="T2112" s="4"/>
      <c r="U2112" s="9">
        <f>INDEX('#怪物刷新配置索引'!$F:$F,MATCH(E2112&amp;"-"&amp;F2112,'#怪物刷新配置索引'!$D:$D,0),1)</f>
        <v>2</v>
      </c>
      <c r="V2112" s="4" t="str">
        <f t="shared" si="276"/>
        <v/>
      </c>
      <c r="W2112" s="4"/>
      <c r="X2112" s="4"/>
      <c r="Y2112" s="4"/>
      <c r="Z2112" s="28"/>
      <c r="AA2112" s="77">
        <f>COUNTIF([3]经验升级表!$C:$C,"&lt;="&amp;SUMIFS($AB$4:AB2112,$C$4:C2112,C2112))</f>
        <v>0</v>
      </c>
      <c r="AB2112" s="77">
        <f>IFERROR(INDEX([1]怪物表!$U:$U,MATCH(G2112,[1]怪物表!$A:$A,0),1)*S2112/U2112,0)*AC2112</f>
        <v>0</v>
      </c>
      <c r="AC2112" s="77">
        <f t="shared" si="279"/>
        <v>30</v>
      </c>
      <c r="AD2112" s="77">
        <f>IFERROR(INDEX([1]怪物表!$J:$J,MATCH(G2112,[1]怪物表!$A:$A,0),1),0)*AE2112</f>
        <v>60</v>
      </c>
      <c r="AE2112" s="77">
        <f t="shared" si="280"/>
        <v>60</v>
      </c>
    </row>
    <row r="2113" spans="1:46" s="46" customFormat="1" x14ac:dyDescent="0.45">
      <c r="A2113" s="20"/>
      <c r="B2113" s="21">
        <v>4991119</v>
      </c>
      <c r="C2113" s="22" t="s">
        <v>217</v>
      </c>
      <c r="D2113" s="20" t="s">
        <v>152</v>
      </c>
      <c r="E2113" s="21"/>
      <c r="F2113" s="20">
        <v>660</v>
      </c>
      <c r="G2113" s="20">
        <f>SUMIFS([1]怪物表!$A:$A,[1]怪物表!$B:$B,C2113,[1]怪物表!$C:$C,D2113)</f>
        <v>1499110</v>
      </c>
      <c r="H2113" s="23" t="str">
        <f>IF(G2113="","",INDEX([1]怪物表!$C:$C,MATCH(G2113,[1]怪物表!$A:$A,0)))</f>
        <v>大窃贼</v>
      </c>
      <c r="I2113" s="20" t="s">
        <v>54</v>
      </c>
      <c r="J2113" s="20" t="str">
        <f>IF(I2113="","",INDEX([1]怪物阵型表!$B:$B,MATCH(I2113,[1]怪物阵型表!$A:$A,0)))</f>
        <v/>
      </c>
      <c r="K2113" s="20"/>
      <c r="L2113" s="20"/>
      <c r="M2113" s="20"/>
      <c r="N2113" s="20"/>
      <c r="O2113" s="20" t="str">
        <f>IF(N2113="","",INDEX([2]物品表!$B:$B,MATCH(N2113,[2]物品表!$A:$A,0)))</f>
        <v/>
      </c>
      <c r="P2113" s="20"/>
      <c r="Q2113" s="21" t="s">
        <v>120</v>
      </c>
      <c r="R2113" s="21" t="s">
        <v>29</v>
      </c>
      <c r="S2113" s="24">
        <v>1</v>
      </c>
      <c r="T2113" s="20"/>
      <c r="U2113" s="24">
        <v>0</v>
      </c>
      <c r="V2113" s="20" t="str">
        <f t="shared" ref="V2113:V2130" si="289">IF(W2113=1,"TID_Survivor_Notice_Occur_2",IF(W2113=2,"TID_Survivor_Notice_Occur_1",""))</f>
        <v/>
      </c>
      <c r="W2113" s="20"/>
      <c r="X2113" s="20"/>
      <c r="Y2113" s="20"/>
      <c r="Z2113" s="79"/>
      <c r="AA2113" s="79">
        <f>COUNTIF([3]经验升级表!$C:$C,"&lt;="&amp;SUMIFS($AB$4:AB2113,$C$4:C2113,C2113))</f>
        <v>0</v>
      </c>
      <c r="AB2113" s="79">
        <f>IFERROR(INDEX([1]怪物表!$U:$U,MATCH(G2113,[1]怪物表!$A:$A,0),1)*S2113/U2113,0)*AC2113</f>
        <v>0</v>
      </c>
      <c r="AC2113" s="79">
        <f t="shared" si="279"/>
        <v>1</v>
      </c>
      <c r="AD2113" s="79">
        <f>IFERROR(INDEX([1]怪物表!$J:$J,MATCH(G2113,[1]怪物表!$A:$A,0),1),0)*AE2113</f>
        <v>0</v>
      </c>
      <c r="AE2113" s="79">
        <f t="shared" si="280"/>
        <v>0</v>
      </c>
    </row>
    <row r="2114" spans="1:46" x14ac:dyDescent="0.45">
      <c r="A2114" s="4"/>
      <c r="B2114" s="7">
        <v>4991120</v>
      </c>
      <c r="C2114" s="6" t="s">
        <v>217</v>
      </c>
      <c r="D2114" s="4"/>
      <c r="E2114" s="7"/>
      <c r="F2114" s="4">
        <v>660</v>
      </c>
      <c r="G2114" s="4"/>
      <c r="H2114" s="8"/>
      <c r="I2114" s="4"/>
      <c r="J2114" s="4" t="str">
        <f>IF(I2114="","",INDEX([1]怪物阵型表!$B:$B,MATCH(I2114,[1]怪物阵型表!$A:$A,0)))</f>
        <v/>
      </c>
      <c r="K2114" s="4">
        <v>499119</v>
      </c>
      <c r="L2114" s="25" t="str" cm="1">
        <f t="array" ref="L2114">INDEX(怪物链表!A:C,MATCH(怪物刷新表!K2114&amp;C2114,怪物链表!A:A&amp;怪物链表!C:C,),2)</f>
        <v>平滑_中级_100</v>
      </c>
      <c r="M2114" s="4" t="str" cm="1">
        <f t="array" ref="M2114">INDEX(怪物链表!A:D,MATCH(怪物刷新表!L2114&amp;K2114,怪物链表!B:B&amp;怪物链表!A:A,),4)</f>
        <v>840-870</v>
      </c>
      <c r="N2114" s="4"/>
      <c r="O2114" s="4" t="str">
        <f>IF(N2114="","",INDEX([2]物品表!$B:$B,MATCH(N2114,[2]物品表!$A:$A,0)))</f>
        <v/>
      </c>
      <c r="P2114" s="4"/>
      <c r="Q2114" s="7" t="s">
        <v>120</v>
      </c>
      <c r="R2114" s="7" t="s">
        <v>29</v>
      </c>
      <c r="S2114" s="9">
        <v>1</v>
      </c>
      <c r="T2114" s="4"/>
      <c r="U2114" s="9">
        <v>0</v>
      </c>
      <c r="V2114" s="4" t="str">
        <f>IF(W2114=1,"TID_Survivor_Notice_Occur_2",IF(W2114=2,"TID_Survivor_Notice_Occur_1",""))</f>
        <v/>
      </c>
      <c r="W2114" s="4"/>
      <c r="X2114" s="4"/>
      <c r="Y2114" s="4"/>
      <c r="Z2114" s="28"/>
      <c r="AA2114" s="77">
        <f>COUNTIF([3]经验升级表!$C:$C,"&lt;="&amp;SUMIFS($AB$4:AB2114,$C$4:C2114,C2114))</f>
        <v>0</v>
      </c>
      <c r="AB2114" s="77">
        <f>IFERROR(INDEX([1]怪物表!$U:$U,MATCH(G2114,[1]怪物表!$A:$A,0),1)*S2114/U2114,0)*AC2114</f>
        <v>0</v>
      </c>
      <c r="AC2114" s="77">
        <f t="shared" si="279"/>
        <v>1</v>
      </c>
      <c r="AD2114" s="77">
        <f>IFERROR(INDEX([1]怪物表!$J:$J,MATCH(G2114,[1]怪物表!$A:$A,0),1),0)*AE2114</f>
        <v>0</v>
      </c>
      <c r="AE2114" s="77">
        <f t="shared" si="280"/>
        <v>0</v>
      </c>
    </row>
    <row r="2115" spans="1:46" x14ac:dyDescent="0.45">
      <c r="A2115" s="4"/>
      <c r="B2115" s="7">
        <v>4991121</v>
      </c>
      <c r="C2115" s="6" t="s">
        <v>217</v>
      </c>
      <c r="D2115" s="4" t="s">
        <v>240</v>
      </c>
      <c r="E2115" s="7">
        <v>60</v>
      </c>
      <c r="F2115" s="4" t="s">
        <v>223</v>
      </c>
      <c r="G2115" s="4">
        <f>SUMIFS([1]怪物表!$A:$A,[1]怪物表!$B:$B,C2115,[1]怪物表!$C:$C,D2115)</f>
        <v>1499106</v>
      </c>
      <c r="H2115" s="8" t="str">
        <f>IF(G2115="","",INDEX([1]怪物表!$C:$C,MATCH(G2115,[1]怪物表!$A:$A,0)))</f>
        <v>密林窃贼</v>
      </c>
      <c r="I2115" s="4"/>
      <c r="J2115" s="4" t="str">
        <f>IF(I2115="","",INDEX([1]怪物阵型表!$B:$B,MATCH(I2115,[1]怪物阵型表!$A:$A,0)))</f>
        <v/>
      </c>
      <c r="K2115" s="4"/>
      <c r="L2115" s="4"/>
      <c r="M2115" s="4"/>
      <c r="N2115" s="4"/>
      <c r="O2115" s="4" t="str">
        <f>IF(N2115="","",INDEX([2]物品表!$B:$B,MATCH(N2115,[2]物品表!$A:$A,0)))</f>
        <v/>
      </c>
      <c r="P2115" s="4"/>
      <c r="Q2115" s="7" t="s">
        <v>31</v>
      </c>
      <c r="R2115" s="7" t="s">
        <v>29</v>
      </c>
      <c r="S2115" s="9">
        <f>INDEX('#怪物刷新配置索引'!$E:$E,MATCH(E2115&amp;"-"&amp;F2115,'#怪物刷新配置索引'!$D:$D,0),1)</f>
        <v>4</v>
      </c>
      <c r="T2115" s="4"/>
      <c r="U2115" s="9">
        <f>INDEX('#怪物刷新配置索引'!$F:$F,MATCH(E2115&amp;"-"&amp;F2115,'#怪物刷新配置索引'!$D:$D,0),1)</f>
        <v>2</v>
      </c>
      <c r="V2115" s="4" t="str">
        <f t="shared" si="289"/>
        <v/>
      </c>
      <c r="W2115" s="4"/>
      <c r="X2115" s="4"/>
      <c r="Y2115" s="7"/>
      <c r="Z2115" s="28"/>
      <c r="AA2115" s="77">
        <f>COUNTIF([3]经验升级表!$C:$C,"&lt;="&amp;SUMIFS($AB$4:AB2115,$C$4:C2115,C2115))</f>
        <v>0</v>
      </c>
      <c r="AB2115" s="77">
        <f>IFERROR(INDEX([1]怪物表!$U:$U,MATCH(G2115,[1]怪物表!$A:$A,0),1)*S2115/U2115,0)*AC2115</f>
        <v>0</v>
      </c>
      <c r="AC2115" s="77">
        <f t="shared" si="279"/>
        <v>30</v>
      </c>
      <c r="AD2115" s="77">
        <f>IFERROR(INDEX([1]怪物表!$J:$J,MATCH(G2115,[1]怪物表!$A:$A,0),1),0)*AE2115</f>
        <v>60</v>
      </c>
      <c r="AE2115" s="77">
        <f t="shared" si="280"/>
        <v>60</v>
      </c>
    </row>
    <row r="2116" spans="1:46" x14ac:dyDescent="0.45">
      <c r="A2116" s="4"/>
      <c r="B2116" s="7">
        <v>4991122</v>
      </c>
      <c r="C2116" s="6" t="s">
        <v>217</v>
      </c>
      <c r="D2116" s="4" t="s">
        <v>240</v>
      </c>
      <c r="E2116" s="7">
        <v>150</v>
      </c>
      <c r="F2116" s="4" t="s">
        <v>223</v>
      </c>
      <c r="G2116" s="4">
        <f>SUMIFS([1]怪物表!$A:$A,[1]怪物表!$B:$B,C2116,[1]怪物表!$C:$C,D2116)</f>
        <v>1499106</v>
      </c>
      <c r="H2116" s="8" t="str">
        <f>IF(G2116="","",INDEX([1]怪物表!$C:$C,MATCH(G2116,[1]怪物表!$A:$A,0)))</f>
        <v>密林窃贼</v>
      </c>
      <c r="I2116" s="4"/>
      <c r="J2116" s="4" t="str">
        <f>IF(I2116="","",INDEX([1]怪物阵型表!$B:$B,MATCH(I2116,[1]怪物阵型表!$A:$A,0)))</f>
        <v/>
      </c>
      <c r="K2116" s="4"/>
      <c r="L2116" s="4"/>
      <c r="M2116" s="4"/>
      <c r="N2116" s="4"/>
      <c r="O2116" s="4" t="str">
        <f>IF(N2116="","",INDEX([2]物品表!$B:$B,MATCH(N2116,[2]物品表!$A:$A,0)))</f>
        <v/>
      </c>
      <c r="P2116" s="4"/>
      <c r="Q2116" s="7" t="s">
        <v>31</v>
      </c>
      <c r="R2116" s="7" t="s">
        <v>29</v>
      </c>
      <c r="S2116" s="9">
        <f>INDEX('#怪物刷新配置索引'!$E:$E,MATCH(E2116&amp;"-"&amp;F2116,'#怪物刷新配置索引'!$D:$D,0),1)</f>
        <v>5</v>
      </c>
      <c r="T2116" s="4"/>
      <c r="U2116" s="9">
        <f>INDEX('#怪物刷新配置索引'!$F:$F,MATCH(E2116&amp;"-"&amp;F2116,'#怪物刷新配置索引'!$D:$D,0),1)</f>
        <v>1</v>
      </c>
      <c r="V2116" s="4" t="str">
        <f t="shared" si="289"/>
        <v/>
      </c>
      <c r="W2116" s="4"/>
      <c r="X2116" s="4"/>
      <c r="Y2116" s="7"/>
      <c r="Z2116" s="28"/>
      <c r="AA2116" s="77">
        <f>COUNTIF([3]经验升级表!$C:$C,"&lt;="&amp;SUMIFS($AB$4:AB2116,$C$4:C2116,C2116))</f>
        <v>0</v>
      </c>
      <c r="AB2116" s="77">
        <f>IFERROR(INDEX([1]怪物表!$U:$U,MATCH(G2116,[1]怪物表!$A:$A,0),1)*S2116/U2116,0)*AC2116</f>
        <v>0</v>
      </c>
      <c r="AC2116" s="77">
        <f t="shared" si="279"/>
        <v>30</v>
      </c>
      <c r="AD2116" s="77">
        <f>IFERROR(INDEX([1]怪物表!$J:$J,MATCH(G2116,[1]怪物表!$A:$A,0),1),0)*AE2116</f>
        <v>150</v>
      </c>
      <c r="AE2116" s="77">
        <f t="shared" si="280"/>
        <v>150</v>
      </c>
    </row>
    <row r="2117" spans="1:46" x14ac:dyDescent="0.45">
      <c r="A2117" s="4"/>
      <c r="B2117" s="7">
        <v>4991123</v>
      </c>
      <c r="C2117" s="6" t="s">
        <v>217</v>
      </c>
      <c r="D2117" s="4"/>
      <c r="E2117" s="7"/>
      <c r="F2117" s="4">
        <v>690</v>
      </c>
      <c r="G2117" s="4"/>
      <c r="H2117" s="8"/>
      <c r="I2117" s="4"/>
      <c r="J2117" s="4" t="str">
        <f>IF(I2117="","",INDEX([1]怪物阵型表!$B:$B,MATCH(I2117,[1]怪物阵型表!$A:$A,0)))</f>
        <v/>
      </c>
      <c r="K2117" s="4">
        <v>499120</v>
      </c>
      <c r="L2117" s="25" t="str" cm="1">
        <f t="array" ref="L2117">INDEX(怪物链表!A:C,MATCH(怪物刷新表!K2117&amp;C2117,怪物链表!A:A&amp;怪物链表!C:C,),2)</f>
        <v>骤变_高级_100</v>
      </c>
      <c r="M2117" s="4" t="str" cm="1">
        <f t="array" ref="M2117">INDEX(怪物链表!A:D,MATCH(怪物刷新表!L2117&amp;K2117,怪物链表!B:B&amp;怪物链表!A:A,),4)</f>
        <v>870-900</v>
      </c>
      <c r="N2117" s="4"/>
      <c r="O2117" s="4" t="str">
        <f>IF(N2117="","",INDEX([2]物品表!$B:$B,MATCH(N2117,[2]物品表!$A:$A,0)))</f>
        <v/>
      </c>
      <c r="P2117" s="4"/>
      <c r="Q2117" s="7" t="s">
        <v>120</v>
      </c>
      <c r="R2117" s="7" t="s">
        <v>29</v>
      </c>
      <c r="S2117" s="9">
        <v>1</v>
      </c>
      <c r="T2117" s="4"/>
      <c r="U2117" s="9">
        <v>0</v>
      </c>
      <c r="V2117" s="4" t="str">
        <f>IF(W2117=1,"TID_Survivor_Notice_Occur_2",IF(W2117=2,"TID_Survivor_Notice_Occur_1",""))</f>
        <v/>
      </c>
      <c r="W2117" s="4"/>
      <c r="X2117" s="4"/>
      <c r="Y2117" s="4"/>
      <c r="Z2117" s="28"/>
      <c r="AA2117" s="77">
        <f>COUNTIF([3]经验升级表!$C:$C,"&lt;="&amp;SUMIFS($AB$4:AB2117,$C$4:C2117,C2117))</f>
        <v>0</v>
      </c>
      <c r="AB2117" s="77">
        <f>IFERROR(INDEX([1]怪物表!$U:$U,MATCH(G2117,[1]怪物表!$A:$A,0),1)*S2117/U2117,0)*AC2117</f>
        <v>0</v>
      </c>
      <c r="AC2117" s="77">
        <f t="shared" si="279"/>
        <v>1</v>
      </c>
      <c r="AD2117" s="77">
        <f>IFERROR(INDEX([1]怪物表!$J:$J,MATCH(G2117,[1]怪物表!$A:$A,0),1),0)*AE2117</f>
        <v>0</v>
      </c>
      <c r="AE2117" s="77">
        <f t="shared" si="280"/>
        <v>0</v>
      </c>
    </row>
    <row r="2118" spans="1:46" x14ac:dyDescent="0.45">
      <c r="A2118" s="4"/>
      <c r="B2118" s="7">
        <v>4991124</v>
      </c>
      <c r="C2118" s="6" t="s">
        <v>217</v>
      </c>
      <c r="D2118" s="4"/>
      <c r="E2118" s="7"/>
      <c r="F2118" s="4">
        <v>690</v>
      </c>
      <c r="G2118" s="4"/>
      <c r="H2118" s="8"/>
      <c r="I2118" s="4"/>
      <c r="J2118" s="4" t="str">
        <f>IF(I2118="","",INDEX([1]怪物阵型表!$B:$B,MATCH(I2118,[1]怪物阵型表!$A:$A,0)))</f>
        <v/>
      </c>
      <c r="K2118" s="4">
        <v>499121</v>
      </c>
      <c r="L2118" s="25" t="str" cm="1">
        <f t="array" ref="L2118">INDEX(怪物链表!A:C,MATCH(怪物刷新表!K2118&amp;C2118,怪物链表!A:A&amp;怪物链表!C:C,),2)</f>
        <v>骤变_特殊_50</v>
      </c>
      <c r="M2118" s="4" t="str" cm="1">
        <f t="array" ref="M2118">INDEX(怪物链表!A:D,MATCH(怪物刷新表!L2118&amp;K2118,怪物链表!B:B&amp;怪物链表!A:A,),4)</f>
        <v>870-900</v>
      </c>
      <c r="N2118" s="4"/>
      <c r="O2118" s="4" t="str">
        <f>IF(N2118="","",INDEX([2]物品表!$B:$B,MATCH(N2118,[2]物品表!$A:$A,0)))</f>
        <v/>
      </c>
      <c r="P2118" s="4"/>
      <c r="Q2118" s="7" t="s">
        <v>120</v>
      </c>
      <c r="R2118" s="7" t="s">
        <v>29</v>
      </c>
      <c r="S2118" s="9">
        <v>1</v>
      </c>
      <c r="T2118" s="4"/>
      <c r="U2118" s="9">
        <v>0</v>
      </c>
      <c r="V2118" s="4" t="str">
        <f>IF(W2118=1,"TID_Survivor_Notice_Occur_2",IF(W2118=2,"TID_Survivor_Notice_Occur_1",""))</f>
        <v/>
      </c>
      <c r="W2118" s="4"/>
      <c r="X2118" s="4"/>
      <c r="Y2118" s="4"/>
      <c r="Z2118" s="28"/>
      <c r="AA2118" s="77">
        <f>COUNTIF([3]经验升级表!$C:$C,"&lt;="&amp;SUMIFS($AB$4:AB2118,$C$4:C2118,C2118))</f>
        <v>0</v>
      </c>
      <c r="AB2118" s="77">
        <f>IFERROR(INDEX([1]怪物表!$U:$U,MATCH(G2118,[1]怪物表!$A:$A,0),1)*S2118/U2118,0)*AC2118</f>
        <v>0</v>
      </c>
      <c r="AC2118" s="77">
        <f t="shared" si="279"/>
        <v>1</v>
      </c>
      <c r="AD2118" s="77">
        <f>IFERROR(INDEX([1]怪物表!$J:$J,MATCH(G2118,[1]怪物表!$A:$A,0),1),0)*AE2118</f>
        <v>0</v>
      </c>
      <c r="AE2118" s="77">
        <f t="shared" si="280"/>
        <v>0</v>
      </c>
    </row>
    <row r="2119" spans="1:46" x14ac:dyDescent="0.45">
      <c r="A2119" s="4"/>
      <c r="B2119" s="7">
        <v>4991125</v>
      </c>
      <c r="C2119" s="6" t="s">
        <v>217</v>
      </c>
      <c r="D2119" s="4"/>
      <c r="E2119" s="7"/>
      <c r="F2119" s="4">
        <v>690</v>
      </c>
      <c r="G2119" s="4"/>
      <c r="H2119" s="8"/>
      <c r="I2119" s="4"/>
      <c r="J2119" s="4" t="str">
        <f>IF(I2119="","",INDEX([1]怪物阵型表!$B:$B,MATCH(I2119,[1]怪物阵型表!$A:$A,0)))</f>
        <v/>
      </c>
      <c r="K2119" s="4">
        <v>499122</v>
      </c>
      <c r="L2119" s="25" t="str" cm="1">
        <f t="array" ref="L2119">INDEX(怪物链表!A:C,MATCH(怪物刷新表!K2119&amp;C2119,怪物链表!A:A&amp;怪物链表!C:C,),2)</f>
        <v>骤变_特殊_50</v>
      </c>
      <c r="M2119" s="4" t="str" cm="1">
        <f t="array" ref="M2119">INDEX(怪物链表!A:D,MATCH(怪物刷新表!L2119&amp;K2119,怪物链表!B:B&amp;怪物链表!A:A,),4)</f>
        <v>870-900</v>
      </c>
      <c r="N2119" s="4"/>
      <c r="O2119" s="4" t="str">
        <f>IF(N2119="","",INDEX([2]物品表!$B:$B,MATCH(N2119,[2]物品表!$A:$A,0)))</f>
        <v/>
      </c>
      <c r="P2119" s="4"/>
      <c r="Q2119" s="7" t="s">
        <v>120</v>
      </c>
      <c r="R2119" s="7" t="s">
        <v>29</v>
      </c>
      <c r="S2119" s="9">
        <v>1</v>
      </c>
      <c r="T2119" s="4"/>
      <c r="U2119" s="9">
        <v>0</v>
      </c>
      <c r="V2119" s="4" t="str">
        <f>IF(W2119=1,"TID_Survivor_Notice_Occur_2",IF(W2119=2,"TID_Survivor_Notice_Occur_1",""))</f>
        <v/>
      </c>
      <c r="W2119" s="4"/>
      <c r="X2119" s="4"/>
      <c r="Y2119" s="4"/>
      <c r="Z2119" s="28"/>
      <c r="AA2119" s="77">
        <f>COUNTIF([3]经验升级表!$C:$C,"&lt;="&amp;SUMIFS($AB$4:AB2119,$C$4:C2119,C2119))</f>
        <v>0</v>
      </c>
      <c r="AB2119" s="77">
        <f>IFERROR(INDEX([1]怪物表!$U:$U,MATCH(G2119,[1]怪物表!$A:$A,0),1)*S2119/U2119,0)*AC2119</f>
        <v>0</v>
      </c>
      <c r="AC2119" s="77">
        <f t="shared" si="279"/>
        <v>1</v>
      </c>
      <c r="AD2119" s="77">
        <f>IFERROR(INDEX([1]怪物表!$J:$J,MATCH(G2119,[1]怪物表!$A:$A,0),1),0)*AE2119</f>
        <v>0</v>
      </c>
      <c r="AE2119" s="77">
        <f t="shared" si="280"/>
        <v>0</v>
      </c>
    </row>
    <row r="2120" spans="1:46" x14ac:dyDescent="0.45">
      <c r="A2120" s="4"/>
      <c r="B2120" s="7">
        <v>4991126</v>
      </c>
      <c r="C2120" s="6" t="s">
        <v>217</v>
      </c>
      <c r="D2120" s="4" t="s">
        <v>240</v>
      </c>
      <c r="E2120" s="7">
        <v>50</v>
      </c>
      <c r="F2120" s="4" t="s">
        <v>225</v>
      </c>
      <c r="G2120" s="4">
        <f>SUMIFS([1]怪物表!$A:$A,[1]怪物表!$B:$B,C2120,[1]怪物表!$C:$C,D2120)</f>
        <v>1499106</v>
      </c>
      <c r="H2120" s="8" t="str">
        <f>IF(G2120="","",INDEX([1]怪物表!$C:$C,MATCH(G2120,[1]怪物表!$A:$A,0)))</f>
        <v>密林窃贼</v>
      </c>
      <c r="I2120" s="4"/>
      <c r="J2120" s="4" t="str">
        <f>IF(I2120="","",INDEX([1]怪物阵型表!$B:$B,MATCH(I2120,[1]怪物阵型表!$A:$A,0)))</f>
        <v/>
      </c>
      <c r="K2120" s="4"/>
      <c r="L2120" s="4"/>
      <c r="M2120" s="4"/>
      <c r="N2120" s="4"/>
      <c r="O2120" s="4" t="str">
        <f>IF(N2120="","",INDEX([2]物品表!$B:$B,MATCH(N2120,[2]物品表!$A:$A,0)))</f>
        <v/>
      </c>
      <c r="P2120" s="4"/>
      <c r="Q2120" s="7" t="s">
        <v>31</v>
      </c>
      <c r="R2120" s="7" t="s">
        <v>29</v>
      </c>
      <c r="S2120" s="9">
        <f>INDEX('#怪物刷新配置索引'!$E:$E,MATCH(E2120&amp;"-"&amp;F2120,'#怪物刷新配置索引'!$D:$D,0),1)</f>
        <v>5</v>
      </c>
      <c r="T2120" s="4"/>
      <c r="U2120" s="9">
        <f>INDEX('#怪物刷新配置索引'!$F:$F,MATCH(E2120&amp;"-"&amp;F2120,'#怪物刷新配置索引'!$D:$D,0),1)</f>
        <v>3</v>
      </c>
      <c r="V2120" s="4" t="str">
        <f t="shared" si="289"/>
        <v/>
      </c>
      <c r="W2120" s="4"/>
      <c r="X2120" s="4"/>
      <c r="Y2120" s="7"/>
      <c r="Z2120" s="28"/>
      <c r="AA2120" s="77">
        <f>COUNTIF([3]经验升级表!$C:$C,"&lt;="&amp;SUMIFS($AB$4:AB2120,$C$4:C2120,C2120))</f>
        <v>0</v>
      </c>
      <c r="AB2120" s="77">
        <f>IFERROR(INDEX([1]怪物表!$U:$U,MATCH(G2120,[1]怪物表!$A:$A,0),1)*S2120/U2120,0)*AC2120</f>
        <v>0</v>
      </c>
      <c r="AC2120" s="77">
        <f t="shared" si="279"/>
        <v>30</v>
      </c>
      <c r="AD2120" s="77">
        <f>IFERROR(INDEX([1]怪物表!$J:$J,MATCH(G2120,[1]怪物表!$A:$A,0),1),0)*AE2120</f>
        <v>50</v>
      </c>
      <c r="AE2120" s="77">
        <f t="shared" si="280"/>
        <v>50</v>
      </c>
    </row>
    <row r="2121" spans="1:46" x14ac:dyDescent="0.45">
      <c r="A2121" s="4"/>
      <c r="B2121" s="7">
        <v>4991127</v>
      </c>
      <c r="C2121" s="6" t="s">
        <v>217</v>
      </c>
      <c r="D2121" s="4" t="s">
        <v>240</v>
      </c>
      <c r="E2121" s="7">
        <v>120</v>
      </c>
      <c r="F2121" s="4" t="s">
        <v>225</v>
      </c>
      <c r="G2121" s="4">
        <f>SUMIFS([1]怪物表!$A:$A,[1]怪物表!$B:$B,C2121,[1]怪物表!$C:$C,D2121)</f>
        <v>1499106</v>
      </c>
      <c r="H2121" s="8" t="str">
        <f>IF(G2121="","",INDEX([1]怪物表!$C:$C,MATCH(G2121,[1]怪物表!$A:$A,0)))</f>
        <v>密林窃贼</v>
      </c>
      <c r="I2121" s="4"/>
      <c r="J2121" s="4" t="str">
        <f>IF(I2121="","",INDEX([1]怪物阵型表!$B:$B,MATCH(I2121,[1]怪物阵型表!$A:$A,0)))</f>
        <v/>
      </c>
      <c r="K2121" s="4"/>
      <c r="L2121" s="4"/>
      <c r="M2121" s="4"/>
      <c r="N2121" s="4"/>
      <c r="O2121" s="4" t="str">
        <f>IF(N2121="","",INDEX([2]物品表!$B:$B,MATCH(N2121,[2]物品表!$A:$A,0)))</f>
        <v/>
      </c>
      <c r="P2121" s="4"/>
      <c r="Q2121" s="7" t="s">
        <v>31</v>
      </c>
      <c r="R2121" s="7" t="s">
        <v>29</v>
      </c>
      <c r="S2121" s="9">
        <f>INDEX('#怪物刷新配置索引'!$E:$E,MATCH(E2121&amp;"-"&amp;F2121,'#怪物刷新配置索引'!$D:$D,0),1)</f>
        <v>4</v>
      </c>
      <c r="T2121" s="4"/>
      <c r="U2121" s="9">
        <f>INDEX('#怪物刷新配置索引'!$F:$F,MATCH(E2121&amp;"-"&amp;F2121,'#怪物刷新配置索引'!$D:$D,0),1)</f>
        <v>1</v>
      </c>
      <c r="V2121" s="4" t="str">
        <f t="shared" si="289"/>
        <v/>
      </c>
      <c r="W2121" s="4"/>
      <c r="X2121" s="4"/>
      <c r="Y2121" s="4"/>
      <c r="Z2121" s="28"/>
      <c r="AA2121" s="77">
        <f>COUNTIF([3]经验升级表!$C:$C,"&lt;="&amp;SUMIFS($AB$4:AB2121,$C$4:C2121,C2121))</f>
        <v>0</v>
      </c>
      <c r="AB2121" s="77">
        <f>IFERROR(INDEX([1]怪物表!$U:$U,MATCH(G2121,[1]怪物表!$A:$A,0),1)*S2121/U2121,0)*AC2121</f>
        <v>0</v>
      </c>
      <c r="AC2121" s="77">
        <f t="shared" si="279"/>
        <v>30</v>
      </c>
      <c r="AD2121" s="77">
        <f>IFERROR(INDEX([1]怪物表!$J:$J,MATCH(G2121,[1]怪物表!$A:$A,0),1),0)*AE2121</f>
        <v>120</v>
      </c>
      <c r="AE2121" s="77">
        <f t="shared" si="280"/>
        <v>120</v>
      </c>
    </row>
    <row r="2122" spans="1:46" x14ac:dyDescent="0.45">
      <c r="A2122" s="4"/>
      <c r="B2122" s="7">
        <v>4991128</v>
      </c>
      <c r="C2122" s="6" t="s">
        <v>217</v>
      </c>
      <c r="D2122" s="4" t="s">
        <v>240</v>
      </c>
      <c r="E2122" s="7">
        <v>120</v>
      </c>
      <c r="F2122" s="4" t="s">
        <v>225</v>
      </c>
      <c r="G2122" s="4">
        <f>SUMIFS([1]怪物表!$A:$A,[1]怪物表!$B:$B,C2122,[1]怪物表!$C:$C,D2122)</f>
        <v>1499106</v>
      </c>
      <c r="H2122" s="8" t="str">
        <f>IF(G2122="","",INDEX([1]怪物表!$C:$C,MATCH(G2122,[1]怪物表!$A:$A,0)))</f>
        <v>密林窃贼</v>
      </c>
      <c r="I2122" s="4"/>
      <c r="J2122" s="4" t="str">
        <f>IF(I2122="","",INDEX([1]怪物阵型表!$B:$B,MATCH(I2122,[1]怪物阵型表!$A:$A,0)))</f>
        <v/>
      </c>
      <c r="K2122" s="4"/>
      <c r="L2122" s="4"/>
      <c r="M2122" s="4"/>
      <c r="N2122" s="4"/>
      <c r="O2122" s="4" t="str">
        <f>IF(N2122="","",INDEX([2]物品表!$B:$B,MATCH(N2122,[2]物品表!$A:$A,0)))</f>
        <v/>
      </c>
      <c r="P2122" s="4"/>
      <c r="Q2122" s="7" t="s">
        <v>31</v>
      </c>
      <c r="R2122" s="7" t="s">
        <v>29</v>
      </c>
      <c r="S2122" s="9">
        <f>INDEX('#怪物刷新配置索引'!$E:$E,MATCH(E2122&amp;"-"&amp;F2122,'#怪物刷新配置索引'!$D:$D,0),1)</f>
        <v>4</v>
      </c>
      <c r="T2122" s="4"/>
      <c r="U2122" s="9">
        <f>INDEX('#怪物刷新配置索引'!$F:$F,MATCH(E2122&amp;"-"&amp;F2122,'#怪物刷新配置索引'!$D:$D,0),1)</f>
        <v>1</v>
      </c>
      <c r="V2122" s="4" t="str">
        <f t="shared" si="289"/>
        <v/>
      </c>
      <c r="W2122" s="4"/>
      <c r="X2122" s="4"/>
      <c r="Y2122" s="4"/>
      <c r="Z2122" s="28"/>
      <c r="AA2122" s="77">
        <f>COUNTIF([3]经验升级表!$C:$C,"&lt;="&amp;SUMIFS($AB$4:AB2122,$C$4:C2122,C2122))</f>
        <v>0</v>
      </c>
      <c r="AB2122" s="77">
        <f>IFERROR(INDEX([1]怪物表!$U:$U,MATCH(G2122,[1]怪物表!$A:$A,0),1)*S2122/U2122,0)*AC2122</f>
        <v>0</v>
      </c>
      <c r="AC2122" s="77">
        <f t="shared" ref="AC2122:AC2186" si="290">IFERROR(INDEX(_xlfn.TEXTSPLIT(F2122,"-"),1,2)-INDEX(_xlfn.TEXTSPLIT(F2122,"-"),1,1),1)</f>
        <v>30</v>
      </c>
      <c r="AD2122" s="77">
        <f>IFERROR(INDEX([1]怪物表!$J:$J,MATCH(G2122,[1]怪物表!$A:$A,0),1),0)*AE2122</f>
        <v>120</v>
      </c>
      <c r="AE2122" s="77">
        <f t="shared" ref="AE2122:AE2186" si="291">IFERROR(ROUNDUP(AC2122*S2122/U2122,),0)</f>
        <v>120</v>
      </c>
    </row>
    <row r="2123" spans="1:46" s="47" customFormat="1" x14ac:dyDescent="0.45">
      <c r="A2123" s="81"/>
      <c r="B2123" s="82">
        <v>4991129</v>
      </c>
      <c r="C2123" s="83" t="s">
        <v>217</v>
      </c>
      <c r="D2123" s="81" t="s">
        <v>241</v>
      </c>
      <c r="E2123" s="82"/>
      <c r="F2123" s="81">
        <v>715</v>
      </c>
      <c r="G2123" s="81">
        <f>IF(I2123="",SUMIFS([1]怪物表!$A:$A,[1]怪物表!$B:$B,C2123,[1]怪物表!$C:$C,D2123),"")</f>
        <v>1499113</v>
      </c>
      <c r="H2123" s="84" t="str">
        <f>IF(G2123="","",INDEX([1]怪物表!$C:$C,MATCH(G2123,[1]怪物表!$A:$A,0)))</f>
        <v>窃贼首领</v>
      </c>
      <c r="I2123" s="81" t="s">
        <v>54</v>
      </c>
      <c r="J2123" s="81" t="str">
        <f>IF(I2123="","",INDEX([1]怪物阵型表!$B:$B,MATCH(I2123,[1]怪物阵型表!$A:$A,0)))</f>
        <v/>
      </c>
      <c r="K2123" s="81"/>
      <c r="L2123" s="81"/>
      <c r="M2123" s="81"/>
      <c r="N2123" s="81"/>
      <c r="O2123" s="81" t="str">
        <f>IF(N2123="","",INDEX([2]物品表!$B:$B,MATCH(N2123,[2]物品表!$A:$A,0)))</f>
        <v/>
      </c>
      <c r="P2123" s="81"/>
      <c r="Q2123" s="82" t="s">
        <v>120</v>
      </c>
      <c r="R2123" s="82" t="s">
        <v>29</v>
      </c>
      <c r="S2123" s="85">
        <v>1</v>
      </c>
      <c r="T2123" s="81"/>
      <c r="U2123" s="85">
        <v>0</v>
      </c>
      <c r="V2123" s="81" t="str">
        <f>IF(W2123=1,"TID_Survivor_Notice_Occur_2",IF(W2123=2,"TID_Survivor_Notice_Occur_1",""))</f>
        <v>TID_Survivor_Notice_Occur_1</v>
      </c>
      <c r="W2123" s="81">
        <v>2</v>
      </c>
      <c r="X2123" s="81"/>
      <c r="Y2123" s="81"/>
      <c r="Z2123" s="86"/>
      <c r="AA2123" s="77">
        <f>COUNTIF([3]经验升级表!$C:$C,"&lt;="&amp;SUMIFS($AB$4:AB2123,$C$4:C2123,C2123))</f>
        <v>0</v>
      </c>
      <c r="AB2123" s="77">
        <f>IFERROR(INDEX([1]怪物表!$U:$U,MATCH(G2123,[1]怪物表!$A:$A,0),1)*S2123/U2123,0)*AC2123</f>
        <v>0</v>
      </c>
      <c r="AC2123" s="77">
        <f t="shared" si="290"/>
        <v>1</v>
      </c>
      <c r="AD2123" s="77">
        <f>IFERROR(INDEX([1]怪物表!$J:$J,MATCH(G2123,[1]怪物表!$A:$A,0),1),0)*AE2123</f>
        <v>0</v>
      </c>
      <c r="AE2123" s="77">
        <f t="shared" si="291"/>
        <v>0</v>
      </c>
      <c r="AF2123" s="45"/>
      <c r="AG2123" s="45"/>
      <c r="AH2123" s="45"/>
      <c r="AI2123" s="45"/>
      <c r="AJ2123" s="45"/>
      <c r="AK2123" s="45"/>
      <c r="AL2123" s="45"/>
      <c r="AM2123" s="45"/>
      <c r="AN2123" s="45"/>
      <c r="AO2123" s="45"/>
      <c r="AP2123" s="45"/>
      <c r="AQ2123" s="45"/>
      <c r="AR2123" s="45"/>
      <c r="AS2123" s="45"/>
      <c r="AT2123" s="45"/>
    </row>
    <row r="2124" spans="1:46" x14ac:dyDescent="0.45">
      <c r="A2124" s="4"/>
      <c r="B2124" s="7">
        <v>4991130</v>
      </c>
      <c r="C2124" s="6" t="s">
        <v>217</v>
      </c>
      <c r="D2124" s="4"/>
      <c r="E2124" s="7"/>
      <c r="F2124" s="4">
        <v>710</v>
      </c>
      <c r="G2124" s="4" t="str">
        <f>IF(I2124="",SUMIFS([1]怪物表!$A:$A,[1]怪物表!$B:$B,C2124,[1]怪物表!$C:$C,D2124),"")</f>
        <v/>
      </c>
      <c r="H2124" s="8" t="str">
        <f>IF(G2124="","",INDEX([1]怪物表!$C:$C,MATCH(G2124,[1]怪物表!$A:$A,0)))</f>
        <v/>
      </c>
      <c r="I2124" s="4">
        <v>499102</v>
      </c>
      <c r="J2124" s="4" t="str">
        <f>IF(I2124="","",INDEX([1]怪物阵型表!$B:$B,MATCH(I2124,[1]怪物阵型表!$A:$A,0)))</f>
        <v>直线防御阵型</v>
      </c>
      <c r="K2124" s="4"/>
      <c r="L2124" s="4"/>
      <c r="M2124" s="4"/>
      <c r="N2124" s="4"/>
      <c r="O2124" s="4" t="str">
        <f>IF(N2124="","",INDEX([2]物品表!$B:$B,MATCH(N2124,[2]物品表!$A:$A,0)))</f>
        <v/>
      </c>
      <c r="P2124" s="4"/>
      <c r="Q2124" s="7" t="s">
        <v>109</v>
      </c>
      <c r="R2124" s="7" t="s">
        <v>29</v>
      </c>
      <c r="S2124" s="9">
        <v>1</v>
      </c>
      <c r="T2124" s="4"/>
      <c r="U2124" s="9">
        <v>0</v>
      </c>
      <c r="V2124" s="4" t="str">
        <f t="shared" ref="V2124:V2125" si="292">IF(W2124=1,"TID_Survivor_Notice_Occur_2",IF(W2124=2,"TID_Survivor_Notice_Occur_1",""))</f>
        <v>TID_Survivor_Notice_Occur_2</v>
      </c>
      <c r="W2124" s="4">
        <v>1</v>
      </c>
      <c r="X2124" s="4"/>
      <c r="Y2124" s="4"/>
      <c r="Z2124" s="28"/>
      <c r="AA2124" s="77">
        <f>COUNTIF([3]经验升级表!$C:$C,"&lt;="&amp;SUMIFS($AB$4:AB2124,$C$4:C2124,C2124))</f>
        <v>0</v>
      </c>
      <c r="AB2124" s="77">
        <f>IFERROR(INDEX([1]怪物表!$U:$U,MATCH(G2124,[1]怪物表!$A:$A,0),1)*S2124/U2124,0)*AC2124</f>
        <v>0</v>
      </c>
      <c r="AC2124" s="77">
        <f t="shared" si="290"/>
        <v>1</v>
      </c>
      <c r="AD2124" s="77">
        <f>IFERROR(INDEX([1]怪物表!$J:$J,MATCH(G2124,[1]怪物表!$A:$A,0),1),0)*AE2124</f>
        <v>0</v>
      </c>
      <c r="AE2124" s="77">
        <f t="shared" si="291"/>
        <v>0</v>
      </c>
    </row>
    <row r="2125" spans="1:46" x14ac:dyDescent="0.45">
      <c r="A2125" s="4"/>
      <c r="B2125" s="7">
        <v>4991131</v>
      </c>
      <c r="C2125" s="6" t="s">
        <v>217</v>
      </c>
      <c r="D2125" s="4"/>
      <c r="E2125" s="7"/>
      <c r="F2125" s="4">
        <v>710</v>
      </c>
      <c r="G2125" s="4" t="str">
        <f>IF(I2125="",SUMIFS([1]怪物表!$A:$A,[1]怪物表!$B:$B,C2125,[1]怪物表!$C:$C,D2125),"")</f>
        <v/>
      </c>
      <c r="H2125" s="8" t="str">
        <f>IF(G2125="","",INDEX([1]怪物表!$C:$C,MATCH(G2125,[1]怪物表!$A:$A,0)))</f>
        <v/>
      </c>
      <c r="I2125" s="4">
        <v>499103</v>
      </c>
      <c r="J2125" s="4" t="str">
        <f>IF(I2125="","",INDEX([1]怪物阵型表!$B:$B,MATCH(I2125,[1]怪物阵型表!$A:$A,0)))</f>
        <v>直线防御阵型</v>
      </c>
      <c r="K2125" s="4"/>
      <c r="L2125" s="4"/>
      <c r="M2125" s="4"/>
      <c r="N2125" s="4"/>
      <c r="O2125" s="4" t="str">
        <f>IF(N2125="","",INDEX([2]物品表!$B:$B,MATCH(N2125,[2]物品表!$A:$A,0)))</f>
        <v/>
      </c>
      <c r="P2125" s="4"/>
      <c r="Q2125" s="7" t="s">
        <v>109</v>
      </c>
      <c r="R2125" s="7" t="s">
        <v>29</v>
      </c>
      <c r="S2125" s="9">
        <v>1</v>
      </c>
      <c r="T2125" s="4"/>
      <c r="U2125" s="9">
        <v>0</v>
      </c>
      <c r="V2125" s="4" t="str">
        <f t="shared" si="292"/>
        <v/>
      </c>
      <c r="W2125" s="4"/>
      <c r="X2125" s="4"/>
      <c r="Y2125" s="4"/>
      <c r="Z2125" s="28"/>
      <c r="AA2125" s="77">
        <f>COUNTIF([3]经验升级表!$C:$C,"&lt;="&amp;SUMIFS($AB$4:AB2125,$C$4:C2125,C2125))</f>
        <v>0</v>
      </c>
      <c r="AB2125" s="77">
        <f>IFERROR(INDEX([1]怪物表!$U:$U,MATCH(G2125,[1]怪物表!$A:$A,0),1)*S2125/U2125,0)*AC2125</f>
        <v>0</v>
      </c>
      <c r="AC2125" s="77">
        <f t="shared" si="290"/>
        <v>1</v>
      </c>
      <c r="AD2125" s="77">
        <f>IFERROR(INDEX([1]怪物表!$J:$J,MATCH(G2125,[1]怪物表!$A:$A,0),1),0)*AE2125</f>
        <v>0</v>
      </c>
      <c r="AE2125" s="77">
        <f t="shared" si="291"/>
        <v>0</v>
      </c>
    </row>
    <row r="2126" spans="1:46" x14ac:dyDescent="0.45">
      <c r="A2126" s="4"/>
      <c r="B2126" s="7">
        <v>4991132</v>
      </c>
      <c r="C2126" s="6" t="s">
        <v>217</v>
      </c>
      <c r="D2126" s="4"/>
      <c r="E2126" s="7"/>
      <c r="F2126" s="4">
        <v>720</v>
      </c>
      <c r="G2126" s="4" t="str">
        <f>IF(I2126="",SUMIFS([1]怪物表!$A:$A,[1]怪物表!$B:$B,C2126,[1]怪物表!$C:$C,D2126),"")</f>
        <v/>
      </c>
      <c r="H2126" s="8" t="str">
        <f>IF(G2126="","",INDEX([1]怪物表!$C:$C,MATCH(G2126,[1]怪物表!$A:$A,0)))</f>
        <v/>
      </c>
      <c r="I2126" s="4">
        <v>499104</v>
      </c>
      <c r="J2126" s="4" t="str">
        <f>IF(I2126="","",INDEX([1]怪物阵型表!$B:$B,MATCH(I2126,[1]怪物阵型表!$A:$A,0)))</f>
        <v>直线防御阵型</v>
      </c>
      <c r="K2126" s="4"/>
      <c r="L2126" s="4"/>
      <c r="M2126" s="4"/>
      <c r="N2126" s="4"/>
      <c r="O2126" s="4" t="str">
        <f>IF(N2126="","",INDEX([2]物品表!$B:$B,MATCH(N2126,[2]物品表!$A:$A,0)))</f>
        <v/>
      </c>
      <c r="P2126" s="4"/>
      <c r="Q2126" s="7" t="s">
        <v>109</v>
      </c>
      <c r="R2126" s="7" t="s">
        <v>29</v>
      </c>
      <c r="S2126" s="9">
        <v>1</v>
      </c>
      <c r="T2126" s="4"/>
      <c r="U2126" s="9">
        <v>0</v>
      </c>
      <c r="V2126" s="4" t="str">
        <f t="shared" ref="V2126:V2127" si="293">IF(W2126=1,"TID_Survivor_Notice_Occur_2",IF(W2126=2,"TID_Survivor_Notice_Occur_1",""))</f>
        <v/>
      </c>
      <c r="W2126" s="4"/>
      <c r="X2126" s="4"/>
      <c r="Y2126" s="4"/>
      <c r="Z2126" s="28"/>
      <c r="AA2126" s="77">
        <f>COUNTIF([3]经验升级表!$C:$C,"&lt;="&amp;SUMIFS($AB$4:AB2126,$C$4:C2126,C2126))</f>
        <v>0</v>
      </c>
      <c r="AB2126" s="77">
        <f>IFERROR(INDEX([1]怪物表!$U:$U,MATCH(G2126,[1]怪物表!$A:$A,0),1)*S2126/U2126,0)*AC2126</f>
        <v>0</v>
      </c>
      <c r="AC2126" s="77">
        <f t="shared" si="290"/>
        <v>1</v>
      </c>
      <c r="AD2126" s="77">
        <f>IFERROR(INDEX([1]怪物表!$J:$J,MATCH(G2126,[1]怪物表!$A:$A,0),1),0)*AE2126</f>
        <v>0</v>
      </c>
      <c r="AE2126" s="77">
        <f t="shared" si="291"/>
        <v>0</v>
      </c>
    </row>
    <row r="2127" spans="1:46" x14ac:dyDescent="0.45">
      <c r="A2127" s="4"/>
      <c r="B2127" s="7">
        <v>4991133</v>
      </c>
      <c r="C2127" s="6" t="s">
        <v>217</v>
      </c>
      <c r="D2127" s="4"/>
      <c r="E2127" s="7"/>
      <c r="F2127" s="4">
        <v>720</v>
      </c>
      <c r="G2127" s="4" t="str">
        <f>IF(I2127="",SUMIFS([1]怪物表!$A:$A,[1]怪物表!$B:$B,C2127,[1]怪物表!$C:$C,D2127),"")</f>
        <v/>
      </c>
      <c r="H2127" s="8" t="str">
        <f>IF(G2127="","",INDEX([1]怪物表!$C:$C,MATCH(G2127,[1]怪物表!$A:$A,0)))</f>
        <v/>
      </c>
      <c r="I2127" s="4">
        <v>499105</v>
      </c>
      <c r="J2127" s="4" t="str">
        <f>IF(I2127="","",INDEX([1]怪物阵型表!$B:$B,MATCH(I2127,[1]怪物阵型表!$A:$A,0)))</f>
        <v>直线防御阵型</v>
      </c>
      <c r="K2127" s="4"/>
      <c r="L2127" s="4"/>
      <c r="M2127" s="4"/>
      <c r="N2127" s="4"/>
      <c r="O2127" s="4" t="str">
        <f>IF(N2127="","",INDEX([2]物品表!$B:$B,MATCH(N2127,[2]物品表!$A:$A,0)))</f>
        <v/>
      </c>
      <c r="P2127" s="4"/>
      <c r="Q2127" s="7" t="s">
        <v>109</v>
      </c>
      <c r="R2127" s="7" t="s">
        <v>29</v>
      </c>
      <c r="S2127" s="9">
        <v>1</v>
      </c>
      <c r="T2127" s="4"/>
      <c r="U2127" s="9">
        <v>0</v>
      </c>
      <c r="V2127" s="4" t="str">
        <f t="shared" si="293"/>
        <v/>
      </c>
      <c r="W2127" s="4"/>
      <c r="X2127" s="4"/>
      <c r="Y2127" s="4"/>
      <c r="Z2127" s="28"/>
      <c r="AA2127" s="77">
        <f>COUNTIF([3]经验升级表!$C:$C,"&lt;="&amp;SUMIFS($AB$4:AB2127,$C$4:C2127,C2127))</f>
        <v>0</v>
      </c>
      <c r="AB2127" s="77">
        <f>IFERROR(INDEX([1]怪物表!$U:$U,MATCH(G2127,[1]怪物表!$A:$A,0),1)*S2127/U2127,0)*AC2127</f>
        <v>0</v>
      </c>
      <c r="AC2127" s="77">
        <f t="shared" si="290"/>
        <v>1</v>
      </c>
      <c r="AD2127" s="77">
        <f>IFERROR(INDEX([1]怪物表!$J:$J,MATCH(G2127,[1]怪物表!$A:$A,0),1),0)*AE2127</f>
        <v>0</v>
      </c>
      <c r="AE2127" s="77">
        <f t="shared" si="291"/>
        <v>0</v>
      </c>
    </row>
    <row r="2128" spans="1:46" x14ac:dyDescent="0.45">
      <c r="A2128" s="4"/>
      <c r="B2128" s="7">
        <v>4991901</v>
      </c>
      <c r="C2128" s="6" t="s">
        <v>217</v>
      </c>
      <c r="D2128" s="4" t="s">
        <v>142</v>
      </c>
      <c r="E2128" s="7"/>
      <c r="F2128" s="4">
        <v>0</v>
      </c>
      <c r="G2128" s="4"/>
      <c r="H2128" s="8" t="str">
        <f>IF(G2128="","",INDEX([1]怪物表!$C:$C,MATCH(G2128,[1]怪物表!$A:$A,0)))</f>
        <v/>
      </c>
      <c r="I2128" s="4"/>
      <c r="J2128" s="4" t="str">
        <f>IF(I2128="","",INDEX([1]怪物阵型表!$B:$B,MATCH(I2128,[1]怪物阵型表!$A:$A,0)))</f>
        <v/>
      </c>
      <c r="K2128" s="4"/>
      <c r="L2128" s="4"/>
      <c r="M2128" s="4"/>
      <c r="N2128" s="4">
        <v>4</v>
      </c>
      <c r="O2128" s="4" t="str">
        <f>IF(N2128="","",INDEX([2]物品表!$B:$B,MATCH(N2128,[2]物品表!$A:$A,0)))</f>
        <v>Survivor_Item_3</v>
      </c>
      <c r="P2128" s="4"/>
      <c r="Q2128" s="7" t="s">
        <v>302</v>
      </c>
      <c r="R2128" s="7" t="s">
        <v>29</v>
      </c>
      <c r="S2128" s="9">
        <v>8</v>
      </c>
      <c r="T2128" s="4"/>
      <c r="U2128" s="9">
        <v>0</v>
      </c>
      <c r="V2128" s="4" t="str">
        <f t="shared" si="289"/>
        <v/>
      </c>
      <c r="W2128" s="4"/>
      <c r="X2128" s="4"/>
      <c r="Y2128" s="4"/>
      <c r="Z2128" s="28"/>
      <c r="AA2128" s="77">
        <f>COUNTIF([3]经验升级表!$C:$C,"&lt;="&amp;SUMIFS($AB$4:AB2128,$C$4:C2128,C2128))</f>
        <v>0</v>
      </c>
      <c r="AB2128" s="77">
        <f>IFERROR(INDEX([1]怪物表!$U:$U,MATCH(G2128,[1]怪物表!$A:$A,0),1)*S2128/U2128,0)*AC2128</f>
        <v>0</v>
      </c>
      <c r="AC2128" s="77">
        <f t="shared" si="290"/>
        <v>1</v>
      </c>
      <c r="AD2128" s="77">
        <f>IFERROR(INDEX([1]怪物表!$J:$J,MATCH(G2128,[1]怪物表!$A:$A,0),1),0)*AE2128</f>
        <v>0</v>
      </c>
      <c r="AE2128" s="77">
        <f t="shared" si="291"/>
        <v>0</v>
      </c>
    </row>
    <row r="2129" spans="1:46" x14ac:dyDescent="0.45">
      <c r="A2129" s="4"/>
      <c r="B2129" s="7">
        <v>4991902</v>
      </c>
      <c r="C2129" s="6" t="s">
        <v>217</v>
      </c>
      <c r="D2129" s="4" t="s">
        <v>47</v>
      </c>
      <c r="E2129" s="7"/>
      <c r="F2129" s="4" t="s">
        <v>317</v>
      </c>
      <c r="G2129" s="4"/>
      <c r="H2129" s="8" t="str">
        <f>IF(G2129="","",INDEX([1]怪物表!$C:$C,MATCH(G2129,[1]怪物表!$A:$A,0)))</f>
        <v/>
      </c>
      <c r="I2129" s="4"/>
      <c r="J2129" s="4" t="str">
        <f>IF(I2129="","",INDEX([1]怪物阵型表!$B:$B,MATCH(I2129,[1]怪物阵型表!$A:$A,0)))</f>
        <v/>
      </c>
      <c r="K2129" s="4"/>
      <c r="L2129" s="4"/>
      <c r="M2129" s="4"/>
      <c r="N2129" s="4">
        <v>17</v>
      </c>
      <c r="O2129" s="4" t="str">
        <f>IF(N2129="","",INDEX([2]物品表!$B:$B,MATCH(N2129,[2]物品表!$A:$A,0)))</f>
        <v>Survivor_Item_8</v>
      </c>
      <c r="P2129" s="4"/>
      <c r="Q2129" s="7" t="s">
        <v>107</v>
      </c>
      <c r="R2129" s="7" t="s">
        <v>29</v>
      </c>
      <c r="S2129" s="9">
        <v>1</v>
      </c>
      <c r="T2129" s="4"/>
      <c r="U2129" s="9">
        <v>16</v>
      </c>
      <c r="V2129" s="4" t="str">
        <f t="shared" si="289"/>
        <v/>
      </c>
      <c r="W2129" s="4"/>
      <c r="X2129" s="4"/>
      <c r="Y2129" s="4"/>
      <c r="Z2129" s="28"/>
      <c r="AA2129" s="77">
        <f>COUNTIF([3]经验升级表!$C:$C,"&lt;="&amp;SUMIFS($AB$4:AB2129,$C$4:C2129,C2129))</f>
        <v>0</v>
      </c>
      <c r="AB2129" s="77">
        <f>IFERROR(INDEX([1]怪物表!$U:$U,MATCH(G2129,[1]怪物表!$A:$A,0),1)*S2129/U2129,0)*AC2129</f>
        <v>0</v>
      </c>
      <c r="AC2129" s="77">
        <f t="shared" si="290"/>
        <v>690</v>
      </c>
      <c r="AD2129" s="77">
        <f>IFERROR(INDEX([1]怪物表!$J:$J,MATCH(G2129,[1]怪物表!$A:$A,0),1),0)*AE2129</f>
        <v>0</v>
      </c>
      <c r="AE2129" s="77">
        <f t="shared" si="291"/>
        <v>44</v>
      </c>
    </row>
    <row r="2130" spans="1:46" x14ac:dyDescent="0.45">
      <c r="A2130" s="4"/>
      <c r="B2130" s="7">
        <v>4991903</v>
      </c>
      <c r="C2130" s="6" t="s">
        <v>217</v>
      </c>
      <c r="D2130" s="4" t="s">
        <v>51</v>
      </c>
      <c r="E2130" s="7"/>
      <c r="F2130" s="4" t="s">
        <v>318</v>
      </c>
      <c r="G2130" s="4"/>
      <c r="H2130" s="8" t="str">
        <f>IF(G2130="","",INDEX([1]怪物表!$C:$C,MATCH(G2130,[1]怪物表!$A:$A,0)))</f>
        <v/>
      </c>
      <c r="I2130" s="4"/>
      <c r="J2130" s="4" t="str">
        <f>IF(I2130="","",INDEX([1]怪物阵型表!$B:$B,MATCH(I2130,[1]怪物阵型表!$A:$A,0)))</f>
        <v/>
      </c>
      <c r="K2130" s="4"/>
      <c r="L2130" s="4"/>
      <c r="M2130" s="4"/>
      <c r="N2130" s="4">
        <v>3002</v>
      </c>
      <c r="O2130" s="4" t="str">
        <f>IF(N2130="","",INDEX([2]物品表!$B:$B,MATCH(N2130,[2]物品表!$A:$A,0)))</f>
        <v>Survivor_Item_8</v>
      </c>
      <c r="P2130" s="4"/>
      <c r="Q2130" s="7" t="s">
        <v>107</v>
      </c>
      <c r="R2130" s="7" t="s">
        <v>29</v>
      </c>
      <c r="S2130" s="9">
        <v>1</v>
      </c>
      <c r="T2130" s="4"/>
      <c r="U2130" s="9">
        <v>16</v>
      </c>
      <c r="V2130" s="4" t="str">
        <f t="shared" si="289"/>
        <v/>
      </c>
      <c r="W2130" s="4"/>
      <c r="X2130" s="4"/>
      <c r="Y2130" s="4"/>
      <c r="Z2130" s="28"/>
      <c r="AA2130" s="77">
        <f>COUNTIF([3]经验升级表!$C:$C,"&lt;="&amp;SUMIFS($AB$4:AB2130,$C$4:C2130,C2130))</f>
        <v>0</v>
      </c>
      <c r="AB2130" s="77">
        <f>IFERROR(INDEX([1]怪物表!$U:$U,MATCH(G2130,[1]怪物表!$A:$A,0),1)*S2130/U2130,0)*AC2130</f>
        <v>0</v>
      </c>
      <c r="AC2130" s="77">
        <f t="shared" si="290"/>
        <v>700</v>
      </c>
      <c r="AD2130" s="77">
        <f>IFERROR(INDEX([1]怪物表!$J:$J,MATCH(G2130,[1]怪物表!$A:$A,0),1),0)*AE2130</f>
        <v>0</v>
      </c>
      <c r="AE2130" s="77">
        <f t="shared" si="291"/>
        <v>44</v>
      </c>
    </row>
    <row r="2131" spans="1:46" s="51" customFormat="1" x14ac:dyDescent="0.45">
      <c r="A2131" s="89"/>
      <c r="B2131" s="7">
        <v>4991904</v>
      </c>
      <c r="C2131" s="6" t="s">
        <v>217</v>
      </c>
      <c r="D2131" s="89" t="s">
        <v>113</v>
      </c>
      <c r="E2131" s="73"/>
      <c r="F2131" s="89">
        <v>60</v>
      </c>
      <c r="G2131" s="89"/>
      <c r="H2131" s="89" t="str">
        <f>IF(G2131="","",INDEX([1]怪物表!$C:$C,MATCH(G2131,[1]怪物表!$A:$A,0)))</f>
        <v/>
      </c>
      <c r="I2131" s="89"/>
      <c r="J2131" s="89" t="str">
        <f>IF(I2131="","",INDEX([1]怪物阵型表!$B:$B,MATCH(I2131,[1]怪物阵型表!$A:$A,0)))</f>
        <v/>
      </c>
      <c r="K2131" s="89"/>
      <c r="L2131" s="89"/>
      <c r="M2131" s="89"/>
      <c r="N2131" s="89">
        <v>201101</v>
      </c>
      <c r="O2131" s="89" t="str">
        <f>IF(N2131="","",INDEX([2]物品表!$B:$B,MATCH(N2131,[2]物品表!$A:$A,0)))</f>
        <v>Survivor_Item_11</v>
      </c>
      <c r="P2131" s="89" t="b">
        <v>1</v>
      </c>
      <c r="Q2131" s="73" t="s">
        <v>160</v>
      </c>
      <c r="R2131" s="73" t="s">
        <v>29</v>
      </c>
      <c r="S2131" s="89">
        <v>1</v>
      </c>
      <c r="T2131" s="89"/>
      <c r="U2131" s="89">
        <v>0</v>
      </c>
      <c r="V2131" s="89"/>
      <c r="W2131" s="89"/>
      <c r="X2131" s="89" t="s">
        <v>110</v>
      </c>
      <c r="Y2131" s="89" t="s">
        <v>162</v>
      </c>
      <c r="Z2131" s="89"/>
      <c r="AA2131" s="77">
        <f>COUNTIF([3]经验升级表!$C:$C,"&lt;="&amp;SUMIFS($AB$4:AB2131,$C$4:C2131,C2131))</f>
        <v>0</v>
      </c>
      <c r="AB2131" s="77">
        <f>IFERROR(INDEX([1]怪物表!$U:$U,MATCH(G2131,[1]怪物表!$A:$A,0),1)*S2131/U2131,0)*AC2131</f>
        <v>0</v>
      </c>
      <c r="AC2131" s="77">
        <f t="shared" si="290"/>
        <v>1</v>
      </c>
      <c r="AD2131" s="77">
        <f>IFERROR(INDEX([1]怪物表!$J:$J,MATCH(G2131,[1]怪物表!$A:$A,0),1),0)*AE2131</f>
        <v>0</v>
      </c>
      <c r="AE2131" s="77">
        <f t="shared" si="291"/>
        <v>0</v>
      </c>
      <c r="AF2131" s="50"/>
      <c r="AG2131" s="45"/>
      <c r="AH2131" s="50"/>
      <c r="AI2131" s="50"/>
      <c r="AJ2131" s="50"/>
      <c r="AK2131" s="50"/>
      <c r="AL2131" s="50"/>
      <c r="AM2131" s="50"/>
      <c r="AN2131" s="50"/>
      <c r="AO2131" s="50"/>
      <c r="AP2131" s="50"/>
      <c r="AQ2131" s="50"/>
      <c r="AR2131" s="50"/>
      <c r="AS2131" s="50"/>
      <c r="AT2131" s="50"/>
    </row>
    <row r="2132" spans="1:46" x14ac:dyDescent="0.45">
      <c r="A2132" s="4"/>
      <c r="B2132" s="7">
        <v>4991905</v>
      </c>
      <c r="C2132" s="6" t="s">
        <v>206</v>
      </c>
      <c r="D2132" s="4" t="s">
        <v>383</v>
      </c>
      <c r="E2132" s="7"/>
      <c r="F2132" s="4">
        <v>150</v>
      </c>
      <c r="G2132" s="81">
        <f>IF(I2132="",SUMIFS([1]怪物表!$A:$A,[1]怪物表!$B:$B,C2132,[1]怪物表!$C:$C,D2132),"")</f>
        <v>1299117</v>
      </c>
      <c r="H2132" s="84" t="str">
        <f>IF(G2132="","",INDEX([1]怪物表!$C:$C,MATCH(G2132,[1]怪物表!$A:$A,0)))</f>
        <v>塔罗牌_狼</v>
      </c>
      <c r="I2132" s="4"/>
      <c r="J2132" s="4"/>
      <c r="K2132" s="4"/>
      <c r="L2132" s="4"/>
      <c r="M2132" s="4"/>
      <c r="N2132" s="4"/>
      <c r="O2132" s="4"/>
      <c r="P2132" s="4" t="b">
        <v>1</v>
      </c>
      <c r="Q2132" s="82" t="s">
        <v>120</v>
      </c>
      <c r="R2132" s="82" t="s">
        <v>29</v>
      </c>
      <c r="S2132" s="85">
        <v>1</v>
      </c>
      <c r="T2132" s="81"/>
      <c r="U2132" s="85">
        <v>0</v>
      </c>
      <c r="V2132" s="4"/>
      <c r="W2132" s="4"/>
      <c r="X2132" s="4"/>
      <c r="Y2132" s="4"/>
      <c r="Z2132" s="28"/>
      <c r="AA2132" s="77"/>
      <c r="AB2132" s="77"/>
      <c r="AC2132" s="77"/>
      <c r="AD2132" s="77"/>
      <c r="AE2132" s="77"/>
    </row>
    <row r="2133" spans="1:46" x14ac:dyDescent="0.45">
      <c r="A2133" s="4"/>
      <c r="B2133" s="7">
        <v>4991906</v>
      </c>
      <c r="C2133" s="6" t="s">
        <v>206</v>
      </c>
      <c r="D2133" s="4" t="s">
        <v>383</v>
      </c>
      <c r="E2133" s="7"/>
      <c r="F2133" s="4">
        <v>300</v>
      </c>
      <c r="G2133" s="81">
        <f>IF(I2133="",SUMIFS([1]怪物表!$A:$A,[1]怪物表!$B:$B,C2133,[1]怪物表!$C:$C,D2133),"")</f>
        <v>1299117</v>
      </c>
      <c r="H2133" s="84" t="str">
        <f>IF(G2133="","",INDEX([1]怪物表!$C:$C,MATCH(G2133,[1]怪物表!$A:$A,0)))</f>
        <v>塔罗牌_狼</v>
      </c>
      <c r="I2133" s="4"/>
      <c r="J2133" s="4"/>
      <c r="K2133" s="4"/>
      <c r="L2133" s="4"/>
      <c r="M2133" s="4"/>
      <c r="N2133" s="4"/>
      <c r="O2133" s="4"/>
      <c r="P2133" s="4" t="b">
        <v>1</v>
      </c>
      <c r="Q2133" s="82" t="s">
        <v>120</v>
      </c>
      <c r="R2133" s="82" t="s">
        <v>29</v>
      </c>
      <c r="S2133" s="85">
        <v>1</v>
      </c>
      <c r="T2133" s="81"/>
      <c r="U2133" s="85">
        <v>0</v>
      </c>
      <c r="V2133" s="4"/>
      <c r="W2133" s="4"/>
      <c r="X2133" s="4"/>
      <c r="Y2133" s="4"/>
      <c r="Z2133" s="28"/>
      <c r="AA2133" s="77"/>
      <c r="AB2133" s="77"/>
      <c r="AC2133" s="77"/>
      <c r="AD2133" s="77"/>
      <c r="AE2133" s="77"/>
    </row>
    <row r="2134" spans="1:46" s="44" customFormat="1" x14ac:dyDescent="0.45">
      <c r="A2134" s="15">
        <v>4992</v>
      </c>
      <c r="B2134" s="16">
        <v>4992001</v>
      </c>
      <c r="C2134" s="17" t="s">
        <v>242</v>
      </c>
      <c r="D2134" s="15" t="s">
        <v>124</v>
      </c>
      <c r="E2134" s="15">
        <v>5</v>
      </c>
      <c r="F2134" s="15">
        <v>0</v>
      </c>
      <c r="G2134" s="15">
        <f>IF(I2134="",SUMIFS([1]怪物表!$A:$A,[1]怪物表!$B:$B,C2134,[1]怪物表!$C:$C,D2134),"")</f>
        <v>1499202</v>
      </c>
      <c r="H2134" s="18" t="str">
        <f>IF(G2134="","",INDEX([1]怪物表!$C:$C,MATCH(G2134,[1]怪物表!$A:$A,0)))</f>
        <v>鹰</v>
      </c>
      <c r="I2134" s="15"/>
      <c r="J2134" s="15" t="str">
        <f>IF(I2134="","",INDEX([1]怪物阵型表!$B:$B,MATCH(I2134,[1]怪物阵型表!$A:$A,0)))</f>
        <v/>
      </c>
      <c r="K2134" s="15"/>
      <c r="L2134" s="15"/>
      <c r="M2134" s="15"/>
      <c r="N2134" s="16"/>
      <c r="O2134" s="16" t="str">
        <f>IF(N2134="","",INDEX([2]物品表!$B:$B,MATCH(N2134,[2]物品表!$A:$A,0)))</f>
        <v/>
      </c>
      <c r="P2134" s="16"/>
      <c r="Q2134" s="16" t="s">
        <v>107</v>
      </c>
      <c r="R2134" s="16" t="s">
        <v>29</v>
      </c>
      <c r="S2134" s="19">
        <v>5</v>
      </c>
      <c r="T2134" s="15"/>
      <c r="U2134" s="19">
        <v>0</v>
      </c>
      <c r="V2134" s="15" t="str">
        <f t="shared" ref="V2134:V2143" si="294">IF(W2134=1,"TID_Survivor_Notice_Occur_2",IF(W2134=2,"TID_Survivor_Notice_Occur_1",""))</f>
        <v/>
      </c>
      <c r="W2134" s="15"/>
      <c r="X2134" s="15"/>
      <c r="Y2134" s="15"/>
      <c r="Z2134" s="76"/>
      <c r="AA2134" s="77">
        <f>COUNTIF([3]经验升级表!$C:$C,"&lt;="&amp;SUMIFS($AB$4:AB2134,$C$4:C2134,C2134))</f>
        <v>0</v>
      </c>
      <c r="AB2134" s="77">
        <f>IFERROR(INDEX([1]怪物表!$U:$U,MATCH(G2134,[1]怪物表!$A:$A,0),1)*S2134/U2134,0)*AC2134</f>
        <v>0</v>
      </c>
      <c r="AC2134" s="77">
        <f t="shared" si="290"/>
        <v>1</v>
      </c>
      <c r="AD2134" s="77">
        <f>IFERROR(INDEX([1]怪物表!$J:$J,MATCH(G2134,[1]怪物表!$A:$A,0),1),0)*AE2134</f>
        <v>0</v>
      </c>
      <c r="AE2134" s="77">
        <f t="shared" si="291"/>
        <v>0</v>
      </c>
      <c r="AF2134" s="45"/>
      <c r="AG2134" s="45"/>
      <c r="AH2134" s="45"/>
      <c r="AI2134" s="45"/>
      <c r="AJ2134" s="45"/>
      <c r="AK2134" s="45"/>
      <c r="AL2134" s="45"/>
      <c r="AM2134" s="45"/>
      <c r="AN2134" s="45"/>
      <c r="AO2134" s="45"/>
      <c r="AP2134" s="45"/>
      <c r="AQ2134" s="45"/>
      <c r="AR2134" s="45"/>
      <c r="AS2134" s="45"/>
      <c r="AT2134" s="45"/>
    </row>
    <row r="2135" spans="1:46" x14ac:dyDescent="0.45">
      <c r="A2135" s="4"/>
      <c r="B2135" s="7">
        <v>4992002</v>
      </c>
      <c r="C2135" s="6" t="s">
        <v>242</v>
      </c>
      <c r="D2135" s="4" t="s">
        <v>124</v>
      </c>
      <c r="E2135" s="4">
        <v>10</v>
      </c>
      <c r="F2135" s="4" t="s">
        <v>30</v>
      </c>
      <c r="G2135" s="4">
        <f>IF(I2135="",SUMIFS([1]怪物表!$A:$A,[1]怪物表!$B:$B,C2135,[1]怪物表!$C:$C,D2135),"")</f>
        <v>1499202</v>
      </c>
      <c r="H2135" s="8" t="str">
        <f>IF(G2135="","",INDEX([1]怪物表!$C:$C,MATCH(G2135,[1]怪物表!$A:$A,0)))</f>
        <v>鹰</v>
      </c>
      <c r="I2135" s="4"/>
      <c r="J2135" s="4" t="str">
        <f>IF(I2135="","",INDEX([1]怪物阵型表!$B:$B,MATCH(I2135,[1]怪物阵型表!$A:$A,0)))</f>
        <v/>
      </c>
      <c r="K2135" s="4"/>
      <c r="L2135" s="4"/>
      <c r="M2135" s="4"/>
      <c r="N2135" s="4"/>
      <c r="O2135" s="4" t="str">
        <f>IF(N2135="","",INDEX([2]物品表!$B:$B,MATCH(N2135,[2]物品表!$A:$A,0)))</f>
        <v/>
      </c>
      <c r="P2135" s="4"/>
      <c r="Q2135" s="7" t="s">
        <v>31</v>
      </c>
      <c r="R2135" s="7" t="s">
        <v>29</v>
      </c>
      <c r="S2135" s="9">
        <f>INDEX('#怪物刷新配置索引'!$E:$E,MATCH(E2135&amp;"-"&amp;F2135,'#怪物刷新配置索引'!$D:$D,0),1)</f>
        <v>1</v>
      </c>
      <c r="T2135" s="4"/>
      <c r="U2135" s="9">
        <f>INDEX('#怪物刷新配置索引'!$F:$F,MATCH(E2135&amp;"-"&amp;F2135,'#怪物刷新配置索引'!$D:$D,0),1)</f>
        <v>3</v>
      </c>
      <c r="V2135" s="4" t="str">
        <f t="shared" si="294"/>
        <v/>
      </c>
      <c r="W2135" s="4"/>
      <c r="X2135" s="4"/>
      <c r="Y2135" s="4"/>
      <c r="Z2135" s="28"/>
      <c r="AA2135" s="77">
        <f>COUNTIF([3]经验升级表!$C:$C,"&lt;="&amp;SUMIFS($AB$4:AB2135,$C$4:C2135,C2135))</f>
        <v>0</v>
      </c>
      <c r="AB2135" s="77">
        <f>IFERROR(INDEX([1]怪物表!$U:$U,MATCH(G2135,[1]怪物表!$A:$A,0),1)*S2135/U2135,0)*AC2135</f>
        <v>0</v>
      </c>
      <c r="AC2135" s="77">
        <f t="shared" si="290"/>
        <v>30</v>
      </c>
      <c r="AD2135" s="77">
        <f>IFERROR(INDEX([1]怪物表!$J:$J,MATCH(G2135,[1]怪物表!$A:$A,0),1),0)*AE2135</f>
        <v>10</v>
      </c>
      <c r="AE2135" s="77">
        <f t="shared" si="291"/>
        <v>10</v>
      </c>
    </row>
    <row r="2136" spans="1:46" x14ac:dyDescent="0.45">
      <c r="A2136" s="4"/>
      <c r="B2136" s="7">
        <v>4992003</v>
      </c>
      <c r="C2136" s="6" t="s">
        <v>242</v>
      </c>
      <c r="D2136" s="4" t="s">
        <v>124</v>
      </c>
      <c r="E2136" s="4">
        <v>20</v>
      </c>
      <c r="F2136" s="4" t="s">
        <v>30</v>
      </c>
      <c r="G2136" s="4">
        <f>IF(I2136="",SUMIFS([1]怪物表!$A:$A,[1]怪物表!$B:$B,C2136,[1]怪物表!$C:$C,D2136),"")</f>
        <v>1499202</v>
      </c>
      <c r="H2136" s="8" t="str">
        <f>IF(G2136="","",INDEX([1]怪物表!$C:$C,MATCH(G2136,[1]怪物表!$A:$A,0)))</f>
        <v>鹰</v>
      </c>
      <c r="I2136" s="4"/>
      <c r="J2136" s="4" t="str">
        <f>IF(I2136="","",INDEX([1]怪物阵型表!$B:$B,MATCH(I2136,[1]怪物阵型表!$A:$A,0)))</f>
        <v/>
      </c>
      <c r="K2136" s="4"/>
      <c r="L2136" s="4"/>
      <c r="M2136" s="4"/>
      <c r="N2136" s="4"/>
      <c r="O2136" s="4" t="str">
        <f>IF(N2136="","",INDEX([2]物品表!$B:$B,MATCH(N2136,[2]物品表!$A:$A,0)))</f>
        <v/>
      </c>
      <c r="P2136" s="4"/>
      <c r="Q2136" s="7" t="s">
        <v>31</v>
      </c>
      <c r="R2136" s="7" t="s">
        <v>29</v>
      </c>
      <c r="S2136" s="9">
        <f>INDEX('#怪物刷新配置索引'!$E:$E,MATCH(E2136&amp;"-"&amp;F2136,'#怪物刷新配置索引'!$D:$D,0),1)</f>
        <v>2</v>
      </c>
      <c r="T2136" s="4"/>
      <c r="U2136" s="9">
        <f>INDEX('#怪物刷新配置索引'!$F:$F,MATCH(E2136&amp;"-"&amp;F2136,'#怪物刷新配置索引'!$D:$D,0),1)</f>
        <v>3</v>
      </c>
      <c r="V2136" s="4" t="str">
        <f t="shared" si="294"/>
        <v/>
      </c>
      <c r="W2136" s="4"/>
      <c r="X2136" s="4"/>
      <c r="Y2136" s="4"/>
      <c r="Z2136" s="28"/>
      <c r="AA2136" s="77">
        <f>COUNTIF([3]经验升级表!$C:$C,"&lt;="&amp;SUMIFS($AB$4:AB2136,$C$4:C2136,C2136))</f>
        <v>0</v>
      </c>
      <c r="AB2136" s="77">
        <f>IFERROR(INDEX([1]怪物表!$U:$U,MATCH(G2136,[1]怪物表!$A:$A,0),1)*S2136/U2136,0)*AC2136</f>
        <v>0</v>
      </c>
      <c r="AC2136" s="77">
        <f t="shared" si="290"/>
        <v>30</v>
      </c>
      <c r="AD2136" s="77">
        <f>IFERROR(INDEX([1]怪物表!$J:$J,MATCH(G2136,[1]怪物表!$A:$A,0),1),0)*AE2136</f>
        <v>20</v>
      </c>
      <c r="AE2136" s="77">
        <f t="shared" si="291"/>
        <v>20</v>
      </c>
    </row>
    <row r="2137" spans="1:46" x14ac:dyDescent="0.45">
      <c r="A2137" s="4"/>
      <c r="B2137" s="7">
        <v>4992004</v>
      </c>
      <c r="C2137" s="6" t="s">
        <v>242</v>
      </c>
      <c r="D2137" s="4" t="s">
        <v>131</v>
      </c>
      <c r="E2137" s="4">
        <v>20</v>
      </c>
      <c r="F2137" s="4" t="s">
        <v>43</v>
      </c>
      <c r="G2137" s="4">
        <f>IF(I2137="",SUMIFS([1]怪物表!$A:$A,[1]怪物表!$B:$B,C2137,[1]怪物表!$C:$C,D2137),"")</f>
        <v>1499203</v>
      </c>
      <c r="H2137" s="8" t="str">
        <f>IF(G2137="","",INDEX([1]怪物表!$C:$C,MATCH(G2137,[1]怪物表!$A:$A,0)))</f>
        <v>小象</v>
      </c>
      <c r="I2137" s="4"/>
      <c r="J2137" s="4" t="str">
        <f>IF(I2137="","",INDEX([1]怪物阵型表!$B:$B,MATCH(I2137,[1]怪物阵型表!$A:$A,0)))</f>
        <v/>
      </c>
      <c r="K2137" s="4"/>
      <c r="L2137" s="4"/>
      <c r="M2137" s="4"/>
      <c r="N2137" s="4"/>
      <c r="O2137" s="4" t="str">
        <f>IF(N2137="","",INDEX([2]物品表!$B:$B,MATCH(N2137,[2]物品表!$A:$A,0)))</f>
        <v/>
      </c>
      <c r="P2137" s="4"/>
      <c r="Q2137" s="7" t="s">
        <v>31</v>
      </c>
      <c r="R2137" s="7" t="s">
        <v>29</v>
      </c>
      <c r="S2137" s="9">
        <f>INDEX('#怪物刷新配置索引'!$E:$E,MATCH(E2137&amp;"-"&amp;F2137,'#怪物刷新配置索引'!$D:$D,0),1)</f>
        <v>2</v>
      </c>
      <c r="T2137" s="4"/>
      <c r="U2137" s="9">
        <f>INDEX('#怪物刷新配置索引'!$F:$F,MATCH(E2137&amp;"-"&amp;F2137,'#怪物刷新配置索引'!$D:$D,0),1)</f>
        <v>3</v>
      </c>
      <c r="V2137" s="4" t="str">
        <f t="shared" si="294"/>
        <v/>
      </c>
      <c r="W2137" s="4"/>
      <c r="X2137" s="4"/>
      <c r="Y2137" s="4"/>
      <c r="Z2137" s="28"/>
      <c r="AA2137" s="77">
        <f>COUNTIF([3]经验升级表!$C:$C,"&lt;="&amp;SUMIFS($AB$4:AB2137,$C$4:C2137,C2137))</f>
        <v>0</v>
      </c>
      <c r="AB2137" s="77">
        <f>IFERROR(INDEX([1]怪物表!$U:$U,MATCH(G2137,[1]怪物表!$A:$A,0),1)*S2137/U2137,0)*AC2137</f>
        <v>0</v>
      </c>
      <c r="AC2137" s="77">
        <f t="shared" si="290"/>
        <v>30</v>
      </c>
      <c r="AD2137" s="77">
        <f>IFERROR(INDEX([1]怪物表!$J:$J,MATCH(G2137,[1]怪物表!$A:$A,0),1),0)*AE2137</f>
        <v>20</v>
      </c>
      <c r="AE2137" s="77">
        <f t="shared" si="291"/>
        <v>20</v>
      </c>
    </row>
    <row r="2138" spans="1:46" x14ac:dyDescent="0.45">
      <c r="A2138" s="4"/>
      <c r="B2138" s="7">
        <v>4992005</v>
      </c>
      <c r="C2138" s="6" t="s">
        <v>242</v>
      </c>
      <c r="D2138" s="4" t="s">
        <v>131</v>
      </c>
      <c r="E2138" s="4">
        <v>20</v>
      </c>
      <c r="F2138" s="4" t="s">
        <v>43</v>
      </c>
      <c r="G2138" s="4">
        <f>IF(I2138="",SUMIFS([1]怪物表!$A:$A,[1]怪物表!$B:$B,C2138,[1]怪物表!$C:$C,D2138),"")</f>
        <v>1499203</v>
      </c>
      <c r="H2138" s="8" t="str">
        <f>IF(G2138="","",INDEX([1]怪物表!$C:$C,MATCH(G2138,[1]怪物表!$A:$A,0)))</f>
        <v>小象</v>
      </c>
      <c r="I2138" s="4"/>
      <c r="J2138" s="4" t="str">
        <f>IF(I2138="","",INDEX([1]怪物阵型表!$B:$B,MATCH(I2138,[1]怪物阵型表!$A:$A,0)))</f>
        <v/>
      </c>
      <c r="K2138" s="4"/>
      <c r="L2138" s="4"/>
      <c r="M2138" s="4"/>
      <c r="N2138" s="4"/>
      <c r="O2138" s="4" t="str">
        <f>IF(N2138="","",INDEX([2]物品表!$B:$B,MATCH(N2138,[2]物品表!$A:$A,0)))</f>
        <v/>
      </c>
      <c r="P2138" s="4"/>
      <c r="Q2138" s="7" t="s">
        <v>31</v>
      </c>
      <c r="R2138" s="7" t="s">
        <v>29</v>
      </c>
      <c r="S2138" s="9">
        <f>INDEX('#怪物刷新配置索引'!$E:$E,MATCH(E2138&amp;"-"&amp;F2138,'#怪物刷新配置索引'!$D:$D,0),1)</f>
        <v>2</v>
      </c>
      <c r="T2138" s="4"/>
      <c r="U2138" s="9">
        <f>INDEX('#怪物刷新配置索引'!$F:$F,MATCH(E2138&amp;"-"&amp;F2138,'#怪物刷新配置索引'!$D:$D,0),1)</f>
        <v>3</v>
      </c>
      <c r="V2138" s="4" t="str">
        <f t="shared" si="294"/>
        <v/>
      </c>
      <c r="W2138" s="4"/>
      <c r="X2138" s="4"/>
      <c r="Y2138" s="4"/>
      <c r="Z2138" s="28"/>
      <c r="AA2138" s="77">
        <f>COUNTIF([3]经验升级表!$C:$C,"&lt;="&amp;SUMIFS($AB$4:AB2138,$C$4:C2138,C2138))</f>
        <v>0</v>
      </c>
      <c r="AB2138" s="77">
        <f>IFERROR(INDEX([1]怪物表!$U:$U,MATCH(G2138,[1]怪物表!$A:$A,0),1)*S2138/U2138,0)*AC2138</f>
        <v>0</v>
      </c>
      <c r="AC2138" s="77">
        <f t="shared" si="290"/>
        <v>30</v>
      </c>
      <c r="AD2138" s="77">
        <f>IFERROR(INDEX([1]怪物表!$J:$J,MATCH(G2138,[1]怪物表!$A:$A,0),1),0)*AE2138</f>
        <v>20</v>
      </c>
      <c r="AE2138" s="77">
        <f t="shared" si="291"/>
        <v>20</v>
      </c>
    </row>
    <row r="2139" spans="1:46" x14ac:dyDescent="0.45">
      <c r="A2139" s="4"/>
      <c r="B2139" s="7">
        <v>4992006</v>
      </c>
      <c r="C2139" s="6" t="s">
        <v>242</v>
      </c>
      <c r="D2139" s="4" t="s">
        <v>131</v>
      </c>
      <c r="E2139" s="4">
        <v>20</v>
      </c>
      <c r="F2139" s="4" t="s">
        <v>43</v>
      </c>
      <c r="G2139" s="4">
        <f>IF(I2139="",SUMIFS([1]怪物表!$A:$A,[1]怪物表!$B:$B,C2139,[1]怪物表!$C:$C,D2139),"")</f>
        <v>1499203</v>
      </c>
      <c r="H2139" s="8" t="str">
        <f>IF(G2139="","",INDEX([1]怪物表!$C:$C,MATCH(G2139,[1]怪物表!$A:$A,0)))</f>
        <v>小象</v>
      </c>
      <c r="I2139" s="4"/>
      <c r="J2139" s="4" t="str">
        <f>IF(I2139="","",INDEX([1]怪物阵型表!$B:$B,MATCH(I2139,[1]怪物阵型表!$A:$A,0)))</f>
        <v/>
      </c>
      <c r="K2139" s="4"/>
      <c r="L2139" s="4"/>
      <c r="M2139" s="4"/>
      <c r="N2139" s="4"/>
      <c r="O2139" s="4" t="str">
        <f>IF(N2139="","",INDEX([2]物品表!$B:$B,MATCH(N2139,[2]物品表!$A:$A,0)))</f>
        <v/>
      </c>
      <c r="P2139" s="4"/>
      <c r="Q2139" s="7" t="s">
        <v>31</v>
      </c>
      <c r="R2139" s="7" t="s">
        <v>29</v>
      </c>
      <c r="S2139" s="9">
        <f>INDEX('#怪物刷新配置索引'!$E:$E,MATCH(E2139&amp;"-"&amp;F2139,'#怪物刷新配置索引'!$D:$D,0),1)</f>
        <v>2</v>
      </c>
      <c r="T2139" s="4"/>
      <c r="U2139" s="9">
        <f>INDEX('#怪物刷新配置索引'!$F:$F,MATCH(E2139&amp;"-"&amp;F2139,'#怪物刷新配置索引'!$D:$D,0),1)</f>
        <v>3</v>
      </c>
      <c r="V2139" s="4" t="str">
        <f t="shared" si="294"/>
        <v/>
      </c>
      <c r="W2139" s="4"/>
      <c r="X2139" s="4"/>
      <c r="Y2139" s="4"/>
      <c r="Z2139" s="28"/>
      <c r="AA2139" s="77">
        <f>COUNTIF([3]经验升级表!$C:$C,"&lt;="&amp;SUMIFS($AB$4:AB2139,$C$4:C2139,C2139))</f>
        <v>0</v>
      </c>
      <c r="AB2139" s="77">
        <f>IFERROR(INDEX([1]怪物表!$U:$U,MATCH(G2139,[1]怪物表!$A:$A,0),1)*S2139/U2139,0)*AC2139</f>
        <v>0</v>
      </c>
      <c r="AC2139" s="77">
        <f t="shared" si="290"/>
        <v>30</v>
      </c>
      <c r="AD2139" s="77">
        <f>IFERROR(INDEX([1]怪物表!$J:$J,MATCH(G2139,[1]怪物表!$A:$A,0),1),0)*AE2139</f>
        <v>20</v>
      </c>
      <c r="AE2139" s="77">
        <f t="shared" si="291"/>
        <v>20</v>
      </c>
    </row>
    <row r="2140" spans="1:46" x14ac:dyDescent="0.45">
      <c r="A2140" s="4"/>
      <c r="B2140" s="7">
        <v>4992007</v>
      </c>
      <c r="C2140" s="6" t="s">
        <v>242</v>
      </c>
      <c r="D2140" s="4" t="s">
        <v>174</v>
      </c>
      <c r="E2140" s="7">
        <v>10</v>
      </c>
      <c r="F2140" s="4" t="s">
        <v>43</v>
      </c>
      <c r="G2140" s="4">
        <f>IF(I2140="",SUMIFS([1]怪物表!$A:$A,[1]怪物表!$B:$B,C2140,[1]怪物表!$C:$C,D2140),"")</f>
        <v>1499207</v>
      </c>
      <c r="H2140" s="8" t="str">
        <f>IF(G2140="","",INDEX([1]怪物表!$C:$C,MATCH(G2140,[1]怪物表!$A:$A,0)))</f>
        <v>酒桶</v>
      </c>
      <c r="I2140" s="4"/>
      <c r="J2140" s="4" t="str">
        <f>IF(I2140="","",INDEX([1]怪物阵型表!$B:$B,MATCH(I2140,[1]怪物阵型表!$A:$A,0)))</f>
        <v/>
      </c>
      <c r="K2140" s="4"/>
      <c r="L2140" s="4"/>
      <c r="M2140" s="4"/>
      <c r="N2140" s="4"/>
      <c r="O2140" s="4" t="str">
        <f>IF(N2140="","",INDEX([2]物品表!$B:$B,MATCH(N2140,[2]物品表!$A:$A,0)))</f>
        <v/>
      </c>
      <c r="P2140" s="4"/>
      <c r="Q2140" s="7" t="s">
        <v>31</v>
      </c>
      <c r="R2140" s="7" t="s">
        <v>29</v>
      </c>
      <c r="S2140" s="9">
        <f>INDEX('#怪物刷新配置索引'!$E:$E,MATCH(E2140&amp;"-"&amp;F2140,'#怪物刷新配置索引'!$D:$D,0),1)</f>
        <v>1</v>
      </c>
      <c r="T2140" s="4"/>
      <c r="U2140" s="9">
        <f>INDEX('#怪物刷新配置索引'!$F:$F,MATCH(E2140&amp;"-"&amp;F2140,'#怪物刷新配置索引'!$D:$D,0),1)</f>
        <v>3</v>
      </c>
      <c r="V2140" s="4" t="str">
        <f t="shared" si="294"/>
        <v/>
      </c>
      <c r="W2140" s="4"/>
      <c r="X2140" s="4"/>
      <c r="Y2140" s="4"/>
      <c r="Z2140" s="28"/>
      <c r="AA2140" s="77">
        <f>COUNTIF([3]经验升级表!$C:$C,"&lt;="&amp;SUMIFS($AB$4:AB2140,$C$4:C2140,C2140))</f>
        <v>0</v>
      </c>
      <c r="AB2140" s="77">
        <f>IFERROR(INDEX([1]怪物表!$U:$U,MATCH(G2140,[1]怪物表!$A:$A,0),1)*S2140/U2140,0)*AC2140</f>
        <v>0</v>
      </c>
      <c r="AC2140" s="77">
        <f t="shared" si="290"/>
        <v>30</v>
      </c>
      <c r="AD2140" s="77">
        <f>IFERROR(INDEX([1]怪物表!$J:$J,MATCH(G2140,[1]怪物表!$A:$A,0),1),0)*AE2140</f>
        <v>10</v>
      </c>
      <c r="AE2140" s="77">
        <f t="shared" si="291"/>
        <v>10</v>
      </c>
    </row>
    <row r="2141" spans="1:46" x14ac:dyDescent="0.45">
      <c r="A2141" s="4"/>
      <c r="B2141" s="7">
        <v>4992008</v>
      </c>
      <c r="C2141" s="6" t="s">
        <v>242</v>
      </c>
      <c r="D2141" s="4" t="s">
        <v>131</v>
      </c>
      <c r="E2141" s="4">
        <v>20</v>
      </c>
      <c r="F2141" s="4" t="s">
        <v>280</v>
      </c>
      <c r="G2141" s="4">
        <f>IF(I2141="",SUMIFS([1]怪物表!$A:$A,[1]怪物表!$B:$B,C2141,[1]怪物表!$C:$C,D2141),"")</f>
        <v>1499203</v>
      </c>
      <c r="H2141" s="8" t="str">
        <f>IF(G2141="","",INDEX([1]怪物表!$C:$C,MATCH(G2141,[1]怪物表!$A:$A,0)))</f>
        <v>小象</v>
      </c>
      <c r="I2141" s="4"/>
      <c r="J2141" s="4" t="str">
        <f>IF(I2141="","",INDEX([1]怪物阵型表!$B:$B,MATCH(I2141,[1]怪物阵型表!$A:$A,0)))</f>
        <v/>
      </c>
      <c r="K2141" s="4"/>
      <c r="L2141" s="4"/>
      <c r="M2141" s="4"/>
      <c r="N2141" s="4"/>
      <c r="O2141" s="4" t="str">
        <f>IF(N2141="","",INDEX([2]物品表!$B:$B,MATCH(N2141,[2]物品表!$A:$A,0)))</f>
        <v/>
      </c>
      <c r="P2141" s="4"/>
      <c r="Q2141" s="7" t="s">
        <v>31</v>
      </c>
      <c r="R2141" s="7" t="s">
        <v>29</v>
      </c>
      <c r="S2141" s="9">
        <f>INDEX('#怪物刷新配置索引'!$E:$E,MATCH(E2141&amp;"-"&amp;F2141,'#怪物刷新配置索引'!$D:$D,0),1)</f>
        <v>2</v>
      </c>
      <c r="T2141" s="4"/>
      <c r="U2141" s="9">
        <f>INDEX('#怪物刷新配置索引'!$F:$F,MATCH(E2141&amp;"-"&amp;F2141,'#怪物刷新配置索引'!$D:$D,0),1)</f>
        <v>3</v>
      </c>
      <c r="V2141" s="4" t="str">
        <f t="shared" si="294"/>
        <v/>
      </c>
      <c r="W2141" s="4"/>
      <c r="X2141" s="4"/>
      <c r="Y2141" s="4"/>
      <c r="Z2141" s="28"/>
      <c r="AA2141" s="77">
        <f>COUNTIF([3]经验升级表!$C:$C,"&lt;="&amp;SUMIFS($AB$4:AB2141,$C$4:C2141,C2141))</f>
        <v>0</v>
      </c>
      <c r="AB2141" s="77">
        <f>IFERROR(INDEX([1]怪物表!$U:$U,MATCH(G2141,[1]怪物表!$A:$A,0),1)*S2141/U2141,0)*AC2141</f>
        <v>0</v>
      </c>
      <c r="AC2141" s="77">
        <f t="shared" si="290"/>
        <v>30</v>
      </c>
      <c r="AD2141" s="77">
        <f>IFERROR(INDEX([1]怪物表!$J:$J,MATCH(G2141,[1]怪物表!$A:$A,0),1),0)*AE2141</f>
        <v>20</v>
      </c>
      <c r="AE2141" s="77">
        <f t="shared" si="291"/>
        <v>20</v>
      </c>
    </row>
    <row r="2142" spans="1:46" x14ac:dyDescent="0.45">
      <c r="A2142" s="4"/>
      <c r="B2142" s="7">
        <v>4992009</v>
      </c>
      <c r="C2142" s="6" t="s">
        <v>242</v>
      </c>
      <c r="D2142" s="4" t="s">
        <v>131</v>
      </c>
      <c r="E2142" s="4">
        <v>20</v>
      </c>
      <c r="F2142" s="4" t="s">
        <v>32</v>
      </c>
      <c r="G2142" s="4">
        <f>IF(I2142="",SUMIFS([1]怪物表!$A:$A,[1]怪物表!$B:$B,C2142,[1]怪物表!$C:$C,D2142),"")</f>
        <v>1499203</v>
      </c>
      <c r="H2142" s="8" t="str">
        <f>IF(G2142="","",INDEX([1]怪物表!$C:$C,MATCH(G2142,[1]怪物表!$A:$A,0)))</f>
        <v>小象</v>
      </c>
      <c r="I2142" s="4"/>
      <c r="J2142" s="4" t="str">
        <f>IF(I2142="","",INDEX([1]怪物阵型表!$B:$B,MATCH(I2142,[1]怪物阵型表!$A:$A,0)))</f>
        <v/>
      </c>
      <c r="K2142" s="4"/>
      <c r="L2142" s="4"/>
      <c r="M2142" s="4"/>
      <c r="N2142" s="4"/>
      <c r="O2142" s="4" t="str">
        <f>IF(N2142="","",INDEX([2]物品表!$B:$B,MATCH(N2142,[2]物品表!$A:$A,0)))</f>
        <v/>
      </c>
      <c r="P2142" s="4"/>
      <c r="Q2142" s="7" t="s">
        <v>31</v>
      </c>
      <c r="R2142" s="7" t="s">
        <v>29</v>
      </c>
      <c r="S2142" s="9">
        <f>INDEX('#怪物刷新配置索引'!$E:$E,MATCH(E2142&amp;"-"&amp;F2142,'#怪物刷新配置索引'!$D:$D,0),1)</f>
        <v>2</v>
      </c>
      <c r="T2142" s="4"/>
      <c r="U2142" s="9">
        <f>INDEX('#怪物刷新配置索引'!$F:$F,MATCH(E2142&amp;"-"&amp;F2142,'#怪物刷新配置索引'!$D:$D,0),1)</f>
        <v>3</v>
      </c>
      <c r="V2142" s="4" t="str">
        <f t="shared" si="294"/>
        <v/>
      </c>
      <c r="W2142" s="4"/>
      <c r="X2142" s="4"/>
      <c r="Y2142" s="4"/>
      <c r="Z2142" s="28"/>
      <c r="AA2142" s="77">
        <f>COUNTIF([3]经验升级表!$C:$C,"&lt;="&amp;SUMIFS($AB$4:AB2142,$C$4:C2142,C2142))</f>
        <v>0</v>
      </c>
      <c r="AB2142" s="77">
        <f>IFERROR(INDEX([1]怪物表!$U:$U,MATCH(G2142,[1]怪物表!$A:$A,0),1)*S2142/U2142,0)*AC2142</f>
        <v>0</v>
      </c>
      <c r="AC2142" s="77">
        <f t="shared" si="290"/>
        <v>30</v>
      </c>
      <c r="AD2142" s="77">
        <f>IFERROR(INDEX([1]怪物表!$J:$J,MATCH(G2142,[1]怪物表!$A:$A,0),1),0)*AE2142</f>
        <v>20</v>
      </c>
      <c r="AE2142" s="77">
        <f t="shared" si="291"/>
        <v>20</v>
      </c>
    </row>
    <row r="2143" spans="1:46" x14ac:dyDescent="0.45">
      <c r="A2143" s="4"/>
      <c r="B2143" s="7">
        <v>4992010</v>
      </c>
      <c r="C2143" s="6" t="s">
        <v>242</v>
      </c>
      <c r="D2143" s="4" t="s">
        <v>131</v>
      </c>
      <c r="E2143" s="4">
        <v>20</v>
      </c>
      <c r="F2143" s="4" t="s">
        <v>32</v>
      </c>
      <c r="G2143" s="4">
        <f>IF(I2143="",SUMIFS([1]怪物表!$A:$A,[1]怪物表!$B:$B,C2143,[1]怪物表!$C:$C,D2143),"")</f>
        <v>1499203</v>
      </c>
      <c r="H2143" s="8" t="str">
        <f>IF(G2143="","",INDEX([1]怪物表!$C:$C,MATCH(G2143,[1]怪物表!$A:$A,0)))</f>
        <v>小象</v>
      </c>
      <c r="I2143" s="4"/>
      <c r="J2143" s="4" t="str">
        <f>IF(I2143="","",INDEX([1]怪物阵型表!$B:$B,MATCH(I2143,[1]怪物阵型表!$A:$A,0)))</f>
        <v/>
      </c>
      <c r="K2143" s="4"/>
      <c r="L2143" s="4"/>
      <c r="M2143" s="4"/>
      <c r="N2143" s="4"/>
      <c r="O2143" s="4" t="str">
        <f>IF(N2143="","",INDEX([2]物品表!$B:$B,MATCH(N2143,[2]物品表!$A:$A,0)))</f>
        <v/>
      </c>
      <c r="P2143" s="4"/>
      <c r="Q2143" s="7" t="s">
        <v>31</v>
      </c>
      <c r="R2143" s="7" t="s">
        <v>29</v>
      </c>
      <c r="S2143" s="9">
        <f>INDEX('#怪物刷新配置索引'!$E:$E,MATCH(E2143&amp;"-"&amp;F2143,'#怪物刷新配置索引'!$D:$D,0),1)</f>
        <v>2</v>
      </c>
      <c r="T2143" s="4"/>
      <c r="U2143" s="9">
        <f>INDEX('#怪物刷新配置索引'!$F:$F,MATCH(E2143&amp;"-"&amp;F2143,'#怪物刷新配置索引'!$D:$D,0),1)</f>
        <v>3</v>
      </c>
      <c r="V2143" s="4" t="str">
        <f t="shared" si="294"/>
        <v/>
      </c>
      <c r="W2143" s="4"/>
      <c r="X2143" s="4"/>
      <c r="Y2143" s="4"/>
      <c r="Z2143" s="28"/>
      <c r="AA2143" s="77">
        <f>COUNTIF([3]经验升级表!$C:$C,"&lt;="&amp;SUMIFS($AB$4:AB2143,$C$4:C2143,C2143))</f>
        <v>0</v>
      </c>
      <c r="AB2143" s="77">
        <f>IFERROR(INDEX([1]怪物表!$U:$U,MATCH(G2143,[1]怪物表!$A:$A,0),1)*S2143/U2143,0)*AC2143</f>
        <v>0</v>
      </c>
      <c r="AC2143" s="77">
        <f t="shared" si="290"/>
        <v>30</v>
      </c>
      <c r="AD2143" s="77">
        <f>IFERROR(INDEX([1]怪物表!$J:$J,MATCH(G2143,[1]怪物表!$A:$A,0),1),0)*AE2143</f>
        <v>20</v>
      </c>
      <c r="AE2143" s="77">
        <f t="shared" si="291"/>
        <v>20</v>
      </c>
    </row>
    <row r="2144" spans="1:46" s="46" customFormat="1" x14ac:dyDescent="0.45">
      <c r="A2144" s="20"/>
      <c r="B2144" s="21">
        <v>4992011</v>
      </c>
      <c r="C2144" s="22" t="s">
        <v>242</v>
      </c>
      <c r="D2144" s="20" t="s">
        <v>152</v>
      </c>
      <c r="E2144" s="21"/>
      <c r="F2144" s="20">
        <v>90</v>
      </c>
      <c r="G2144" s="20">
        <f>IF(I2144="",SUMIFS([1]怪物表!$A:$A,[1]怪物表!$B:$B,C2144,[1]怪物表!$C:$C,D2144),"")</f>
        <v>1499210</v>
      </c>
      <c r="H2144" s="23" t="str">
        <f>IF(G2144="","",INDEX([1]怪物表!$C:$C,MATCH(G2144,[1]怪物表!$A:$A,0)))</f>
        <v>大窃贼</v>
      </c>
      <c r="I2144" s="20" t="s">
        <v>54</v>
      </c>
      <c r="J2144" s="20" t="str">
        <f>IF(I2144="","",INDEX([1]怪物阵型表!$B:$B,MATCH(I2144,[1]怪物阵型表!$A:$A,0)))</f>
        <v/>
      </c>
      <c r="K2144" s="20"/>
      <c r="L2144" s="20"/>
      <c r="M2144" s="20"/>
      <c r="N2144" s="20"/>
      <c r="O2144" s="20" t="str">
        <f>IF(N2144="","",INDEX([2]物品表!$B:$B,MATCH(N2144,[2]物品表!$A:$A,0)))</f>
        <v/>
      </c>
      <c r="P2144" s="20"/>
      <c r="Q2144" s="21" t="s">
        <v>120</v>
      </c>
      <c r="R2144" s="21" t="s">
        <v>29</v>
      </c>
      <c r="S2144" s="24">
        <v>1</v>
      </c>
      <c r="T2144" s="20"/>
      <c r="U2144" s="24">
        <v>0</v>
      </c>
      <c r="V2144" s="20" t="str">
        <f>IF(W2144=1,"TID_Survivor_Notice_Occur_2",IF(W2144=2,"TID_Survivor_Notice_Occur_1",""))</f>
        <v/>
      </c>
      <c r="W2144" s="20"/>
      <c r="X2144" s="20"/>
      <c r="Y2144" s="20"/>
      <c r="Z2144" s="79"/>
      <c r="AA2144" s="79">
        <f>COUNTIF([3]经验升级表!$C:$C,"&lt;="&amp;SUMIFS($AB$4:AB2144,$C$4:C2144,C2144))</f>
        <v>0</v>
      </c>
      <c r="AB2144" s="79">
        <f>IFERROR(INDEX([1]怪物表!$U:$U,MATCH(G2144,[1]怪物表!$A:$A,0),1)*S2144/U2144,0)*AC2144</f>
        <v>0</v>
      </c>
      <c r="AC2144" s="79">
        <f t="shared" si="290"/>
        <v>1</v>
      </c>
      <c r="AD2144" s="79">
        <f>IFERROR(INDEX([1]怪物表!$J:$J,MATCH(G2144,[1]怪物表!$A:$A,0),1),0)*AE2144</f>
        <v>0</v>
      </c>
      <c r="AE2144" s="79">
        <f t="shared" si="291"/>
        <v>0</v>
      </c>
    </row>
    <row r="2145" spans="1:31" x14ac:dyDescent="0.45">
      <c r="A2145" s="4"/>
      <c r="B2145" s="7">
        <v>4992012</v>
      </c>
      <c r="C2145" s="6" t="s">
        <v>242</v>
      </c>
      <c r="D2145" s="4"/>
      <c r="E2145" s="7"/>
      <c r="F2145" s="4">
        <v>100</v>
      </c>
      <c r="G2145" s="4" t="str">
        <f>IF(I2145="",SUMIFS([1]怪物表!$A:$A,[1]怪物表!$B:$B,C2145,[1]怪物表!$C:$C,D2145),"")</f>
        <v/>
      </c>
      <c r="H2145" s="8" t="str">
        <f>IF(G2145="","",INDEX([1]怪物表!$C:$C,MATCH(G2145,[1]怪物表!$A:$A,0)))</f>
        <v/>
      </c>
      <c r="I2145" s="4">
        <v>499201</v>
      </c>
      <c r="J2145" s="4" t="str">
        <f>IF(I2145="","",INDEX([1]怪物阵型表!$B:$B,MATCH(I2145,[1]怪物阵型表!$A:$A,0)))</f>
        <v>冲锋阵型</v>
      </c>
      <c r="K2145" s="4"/>
      <c r="L2145" s="4"/>
      <c r="M2145" s="4"/>
      <c r="N2145" s="4"/>
      <c r="O2145" s="4" t="str">
        <f>IF(N2145="","",INDEX([2]物品表!$B:$B,MATCH(N2145,[2]物品表!$A:$A,0)))</f>
        <v/>
      </c>
      <c r="P2145" s="4"/>
      <c r="Q2145" s="7" t="s">
        <v>309</v>
      </c>
      <c r="R2145" s="7" t="s">
        <v>29</v>
      </c>
      <c r="S2145" s="9">
        <v>1</v>
      </c>
      <c r="T2145" s="4"/>
      <c r="U2145" s="9">
        <v>0</v>
      </c>
      <c r="V2145" s="4" t="str">
        <f t="shared" ref="V2145:V2153" si="295">IF(W2145=1,"TID_Survivor_Notice_Occur_2",IF(W2145=2,"TID_Survivor_Notice_Occur_1",""))</f>
        <v/>
      </c>
      <c r="W2145" s="4"/>
      <c r="X2145" s="4"/>
      <c r="Y2145" s="4"/>
      <c r="Z2145" s="28"/>
      <c r="AA2145" s="77">
        <f>COUNTIF([3]经验升级表!$C:$C,"&lt;="&amp;SUMIFS($AB$4:AB2145,$C$4:C2145,C2145))</f>
        <v>0</v>
      </c>
      <c r="AB2145" s="77">
        <f>IFERROR(INDEX([1]怪物表!$U:$U,MATCH(G2145,[1]怪物表!$A:$A,0),1)*S2145/U2145,0)*AC2145</f>
        <v>0</v>
      </c>
      <c r="AC2145" s="77">
        <f t="shared" si="290"/>
        <v>1</v>
      </c>
      <c r="AD2145" s="77">
        <f>IFERROR(INDEX([1]怪物表!$J:$J,MATCH(G2145,[1]怪物表!$A:$A,0),1),0)*AE2145</f>
        <v>0</v>
      </c>
      <c r="AE2145" s="77">
        <f t="shared" si="291"/>
        <v>0</v>
      </c>
    </row>
    <row r="2146" spans="1:31" x14ac:dyDescent="0.45">
      <c r="A2146" s="4"/>
      <c r="B2146" s="7">
        <v>4992013</v>
      </c>
      <c r="C2146" s="6" t="s">
        <v>242</v>
      </c>
      <c r="D2146" s="4"/>
      <c r="E2146" s="7"/>
      <c r="F2146" s="4">
        <v>100</v>
      </c>
      <c r="G2146" s="4" t="str">
        <f>IF(I2146="",SUMIFS([1]怪物表!$A:$A,[1]怪物表!$B:$B,C2146,[1]怪物表!$C:$C,D2146),"")</f>
        <v/>
      </c>
      <c r="H2146" s="8" t="str">
        <f>IF(G2146="","",INDEX([1]怪物表!$C:$C,MATCH(G2146,[1]怪物表!$A:$A,0)))</f>
        <v/>
      </c>
      <c r="I2146" s="4">
        <v>499201</v>
      </c>
      <c r="J2146" s="4" t="str">
        <f>IF(I2146="","",INDEX([1]怪物阵型表!$B:$B,MATCH(I2146,[1]怪物阵型表!$A:$A,0)))</f>
        <v>冲锋阵型</v>
      </c>
      <c r="K2146" s="4"/>
      <c r="L2146" s="4"/>
      <c r="M2146" s="4"/>
      <c r="N2146" s="4"/>
      <c r="O2146" s="4" t="str">
        <f>IF(N2146="","",INDEX([2]物品表!$B:$B,MATCH(N2146,[2]物品表!$A:$A,0)))</f>
        <v/>
      </c>
      <c r="P2146" s="4"/>
      <c r="Q2146" s="7" t="s">
        <v>309</v>
      </c>
      <c r="R2146" s="7" t="s">
        <v>29</v>
      </c>
      <c r="S2146" s="9">
        <v>1</v>
      </c>
      <c r="T2146" s="4"/>
      <c r="U2146" s="9">
        <v>0</v>
      </c>
      <c r="V2146" s="4" t="str">
        <f t="shared" si="295"/>
        <v/>
      </c>
      <c r="W2146" s="4"/>
      <c r="X2146" s="4"/>
      <c r="Y2146" s="4"/>
      <c r="Z2146" s="28"/>
      <c r="AA2146" s="77">
        <f>COUNTIF([3]经验升级表!$C:$C,"&lt;="&amp;SUMIFS($AB$4:AB2146,$C$4:C2146,C2146))</f>
        <v>0</v>
      </c>
      <c r="AB2146" s="77">
        <f>IFERROR(INDEX([1]怪物表!$U:$U,MATCH(G2146,[1]怪物表!$A:$A,0),1)*S2146/U2146,0)*AC2146</f>
        <v>0</v>
      </c>
      <c r="AC2146" s="77">
        <f t="shared" si="290"/>
        <v>1</v>
      </c>
      <c r="AD2146" s="77">
        <f>IFERROR(INDEX([1]怪物表!$J:$J,MATCH(G2146,[1]怪物表!$A:$A,0),1),0)*AE2146</f>
        <v>0</v>
      </c>
      <c r="AE2146" s="77">
        <f t="shared" si="291"/>
        <v>0</v>
      </c>
    </row>
    <row r="2147" spans="1:31" x14ac:dyDescent="0.45">
      <c r="A2147" s="4"/>
      <c r="B2147" s="7">
        <v>4992014</v>
      </c>
      <c r="C2147" s="6" t="s">
        <v>242</v>
      </c>
      <c r="D2147" s="4"/>
      <c r="E2147" s="7"/>
      <c r="F2147" s="4">
        <v>105</v>
      </c>
      <c r="G2147" s="4" t="str">
        <f>IF(I2147="",SUMIFS([1]怪物表!$A:$A,[1]怪物表!$B:$B,C2147,[1]怪物表!$C:$C,D2147),"")</f>
        <v/>
      </c>
      <c r="H2147" s="8" t="str">
        <f>IF(G2147="","",INDEX([1]怪物表!$C:$C,MATCH(G2147,[1]怪物表!$A:$A,0)))</f>
        <v/>
      </c>
      <c r="I2147" s="4">
        <v>499201</v>
      </c>
      <c r="J2147" s="4" t="str">
        <f>IF(I2147="","",INDEX([1]怪物阵型表!$B:$B,MATCH(I2147,[1]怪物阵型表!$A:$A,0)))</f>
        <v>冲锋阵型</v>
      </c>
      <c r="K2147" s="4"/>
      <c r="L2147" s="4"/>
      <c r="M2147" s="4"/>
      <c r="N2147" s="4"/>
      <c r="O2147" s="4" t="str">
        <f>IF(N2147="","",INDEX([2]物品表!$B:$B,MATCH(N2147,[2]物品表!$A:$A,0)))</f>
        <v/>
      </c>
      <c r="P2147" s="4"/>
      <c r="Q2147" s="7" t="s">
        <v>309</v>
      </c>
      <c r="R2147" s="7" t="s">
        <v>29</v>
      </c>
      <c r="S2147" s="9">
        <v>1</v>
      </c>
      <c r="T2147" s="4"/>
      <c r="U2147" s="9">
        <v>0</v>
      </c>
      <c r="V2147" s="4" t="str">
        <f t="shared" si="295"/>
        <v/>
      </c>
      <c r="W2147" s="4"/>
      <c r="X2147" s="4"/>
      <c r="Y2147" s="4"/>
      <c r="Z2147" s="28"/>
      <c r="AA2147" s="77">
        <f>COUNTIF([3]经验升级表!$C:$C,"&lt;="&amp;SUMIFS($AB$4:AB2147,$C$4:C2147,C2147))</f>
        <v>0</v>
      </c>
      <c r="AB2147" s="77">
        <f>IFERROR(INDEX([1]怪物表!$U:$U,MATCH(G2147,[1]怪物表!$A:$A,0),1)*S2147/U2147,0)*AC2147</f>
        <v>0</v>
      </c>
      <c r="AC2147" s="77">
        <f t="shared" si="290"/>
        <v>1</v>
      </c>
      <c r="AD2147" s="77">
        <f>IFERROR(INDEX([1]怪物表!$J:$J,MATCH(G2147,[1]怪物表!$A:$A,0),1),0)*AE2147</f>
        <v>0</v>
      </c>
      <c r="AE2147" s="77">
        <f t="shared" si="291"/>
        <v>0</v>
      </c>
    </row>
    <row r="2148" spans="1:31" x14ac:dyDescent="0.45">
      <c r="A2148" s="4"/>
      <c r="B2148" s="7">
        <v>4992015</v>
      </c>
      <c r="C2148" s="6" t="s">
        <v>242</v>
      </c>
      <c r="D2148" s="4"/>
      <c r="E2148" s="7"/>
      <c r="F2148" s="4">
        <v>105</v>
      </c>
      <c r="G2148" s="4" t="str">
        <f>IF(I2148="",SUMIFS([1]怪物表!$A:$A,[1]怪物表!$B:$B,C2148,[1]怪物表!$C:$C,D2148),"")</f>
        <v/>
      </c>
      <c r="H2148" s="8" t="str">
        <f>IF(G2148="","",INDEX([1]怪物表!$C:$C,MATCH(G2148,[1]怪物表!$A:$A,0)))</f>
        <v/>
      </c>
      <c r="I2148" s="4">
        <v>499201</v>
      </c>
      <c r="J2148" s="4" t="str">
        <f>IF(I2148="","",INDEX([1]怪物阵型表!$B:$B,MATCH(I2148,[1]怪物阵型表!$A:$A,0)))</f>
        <v>冲锋阵型</v>
      </c>
      <c r="K2148" s="4"/>
      <c r="L2148" s="4"/>
      <c r="M2148" s="4"/>
      <c r="N2148" s="4"/>
      <c r="O2148" s="4" t="str">
        <f>IF(N2148="","",INDEX([2]物品表!$B:$B,MATCH(N2148,[2]物品表!$A:$A,0)))</f>
        <v/>
      </c>
      <c r="P2148" s="4"/>
      <c r="Q2148" s="7" t="s">
        <v>309</v>
      </c>
      <c r="R2148" s="7" t="s">
        <v>29</v>
      </c>
      <c r="S2148" s="9">
        <v>1</v>
      </c>
      <c r="T2148" s="4"/>
      <c r="U2148" s="9">
        <v>0</v>
      </c>
      <c r="V2148" s="4" t="str">
        <f t="shared" si="295"/>
        <v/>
      </c>
      <c r="W2148" s="4"/>
      <c r="X2148" s="4"/>
      <c r="Y2148" s="4"/>
      <c r="Z2148" s="28"/>
      <c r="AA2148" s="77">
        <f>COUNTIF([3]经验升级表!$C:$C,"&lt;="&amp;SUMIFS($AB$4:AB2148,$C$4:C2148,C2148))</f>
        <v>0</v>
      </c>
      <c r="AB2148" s="77">
        <f>IFERROR(INDEX([1]怪物表!$U:$U,MATCH(G2148,[1]怪物表!$A:$A,0),1)*S2148/U2148,0)*AC2148</f>
        <v>0</v>
      </c>
      <c r="AC2148" s="77">
        <f t="shared" si="290"/>
        <v>1</v>
      </c>
      <c r="AD2148" s="77">
        <f>IFERROR(INDEX([1]怪物表!$J:$J,MATCH(G2148,[1]怪物表!$A:$A,0),1),0)*AE2148</f>
        <v>0</v>
      </c>
      <c r="AE2148" s="77">
        <f t="shared" si="291"/>
        <v>0</v>
      </c>
    </row>
    <row r="2149" spans="1:31" x14ac:dyDescent="0.45">
      <c r="A2149" s="4"/>
      <c r="B2149" s="7">
        <v>4992016</v>
      </c>
      <c r="C2149" s="6" t="s">
        <v>242</v>
      </c>
      <c r="D2149" s="4" t="s">
        <v>151</v>
      </c>
      <c r="E2149" s="7">
        <v>45</v>
      </c>
      <c r="F2149" s="4" t="s">
        <v>58</v>
      </c>
      <c r="G2149" s="4">
        <f>IF(I2149="",SUMIFS([1]怪物表!$A:$A,[1]怪物表!$B:$B,C2149,[1]怪物表!$C:$C,D2149),"")</f>
        <v>1499204</v>
      </c>
      <c r="H2149" s="8" t="str">
        <f>IF(G2149="","",INDEX([1]怪物表!$C:$C,MATCH(G2149,[1]怪物表!$A:$A,0)))</f>
        <v>盾兵1（灰）</v>
      </c>
      <c r="I2149" s="4"/>
      <c r="J2149" s="4" t="str">
        <f>IF(I2149="","",INDEX([1]怪物阵型表!$B:$B,MATCH(I2149,[1]怪物阵型表!$A:$A,0)))</f>
        <v/>
      </c>
      <c r="K2149" s="4"/>
      <c r="L2149" s="4"/>
      <c r="M2149" s="4"/>
      <c r="N2149" s="4"/>
      <c r="O2149" s="4" t="str">
        <f>IF(N2149="","",INDEX([2]物品表!$B:$B,MATCH(N2149,[2]物品表!$A:$A,0)))</f>
        <v/>
      </c>
      <c r="P2149" s="4"/>
      <c r="Q2149" s="7" t="s">
        <v>31</v>
      </c>
      <c r="R2149" s="7" t="s">
        <v>29</v>
      </c>
      <c r="S2149" s="9">
        <f>INDEX('#怪物刷新配置索引'!$E:$E,MATCH(E2149&amp;"-"&amp;F2149,'#怪物刷新配置索引'!$D:$D,0),1)</f>
        <v>3</v>
      </c>
      <c r="T2149" s="4"/>
      <c r="U2149" s="9">
        <f>INDEX('#怪物刷新配置索引'!$F:$F,MATCH(E2149&amp;"-"&amp;F2149,'#怪物刷新配置索引'!$D:$D,0),1)</f>
        <v>2</v>
      </c>
      <c r="V2149" s="4" t="str">
        <f t="shared" si="295"/>
        <v/>
      </c>
      <c r="W2149" s="4"/>
      <c r="X2149" s="4"/>
      <c r="Y2149" s="4"/>
      <c r="Z2149" s="28"/>
      <c r="AA2149" s="77">
        <f>COUNTIF([3]经验升级表!$C:$C,"&lt;="&amp;SUMIFS($AB$4:AB2149,$C$4:C2149,C2149))</f>
        <v>0</v>
      </c>
      <c r="AB2149" s="77">
        <f>IFERROR(INDEX([1]怪物表!$U:$U,MATCH(G2149,[1]怪物表!$A:$A,0),1)*S2149/U2149,0)*AC2149</f>
        <v>0</v>
      </c>
      <c r="AC2149" s="77">
        <f t="shared" si="290"/>
        <v>30</v>
      </c>
      <c r="AD2149" s="77">
        <f>IFERROR(INDEX([1]怪物表!$J:$J,MATCH(G2149,[1]怪物表!$A:$A,0),1),0)*AE2149</f>
        <v>45</v>
      </c>
      <c r="AE2149" s="77">
        <f t="shared" si="291"/>
        <v>45</v>
      </c>
    </row>
    <row r="2150" spans="1:31" x14ac:dyDescent="0.45">
      <c r="A2150" s="4"/>
      <c r="B2150" s="7">
        <v>4992017</v>
      </c>
      <c r="C2150" s="6" t="s">
        <v>242</v>
      </c>
      <c r="D2150" s="4" t="s">
        <v>151</v>
      </c>
      <c r="E2150" s="7">
        <v>45</v>
      </c>
      <c r="F2150" s="4" t="s">
        <v>58</v>
      </c>
      <c r="G2150" s="4">
        <f>IF(I2150="",SUMIFS([1]怪物表!$A:$A,[1]怪物表!$B:$B,C2150,[1]怪物表!$C:$C,D2150),"")</f>
        <v>1499204</v>
      </c>
      <c r="H2150" s="8" t="str">
        <f>IF(G2150="","",INDEX([1]怪物表!$C:$C,MATCH(G2150,[1]怪物表!$A:$A,0)))</f>
        <v>盾兵1（灰）</v>
      </c>
      <c r="I2150" s="4"/>
      <c r="J2150" s="4" t="str">
        <f>IF(I2150="","",INDEX([1]怪物阵型表!$B:$B,MATCH(I2150,[1]怪物阵型表!$A:$A,0)))</f>
        <v/>
      </c>
      <c r="K2150" s="4"/>
      <c r="L2150" s="4"/>
      <c r="M2150" s="4"/>
      <c r="N2150" s="4"/>
      <c r="O2150" s="4" t="str">
        <f>IF(N2150="","",INDEX([2]物品表!$B:$B,MATCH(N2150,[2]物品表!$A:$A,0)))</f>
        <v/>
      </c>
      <c r="P2150" s="4"/>
      <c r="Q2150" s="7" t="s">
        <v>31</v>
      </c>
      <c r="R2150" s="7" t="s">
        <v>29</v>
      </c>
      <c r="S2150" s="9">
        <f>INDEX('#怪物刷新配置索引'!$E:$E,MATCH(E2150&amp;"-"&amp;F2150,'#怪物刷新配置索引'!$D:$D,0),1)</f>
        <v>3</v>
      </c>
      <c r="T2150" s="4"/>
      <c r="U2150" s="9">
        <f>INDEX('#怪物刷新配置索引'!$F:$F,MATCH(E2150&amp;"-"&amp;F2150,'#怪物刷新配置索引'!$D:$D,0),1)</f>
        <v>2</v>
      </c>
      <c r="V2150" s="4" t="str">
        <f t="shared" si="295"/>
        <v/>
      </c>
      <c r="W2150" s="4"/>
      <c r="X2150" s="4"/>
      <c r="Y2150" s="4"/>
      <c r="Z2150" s="28"/>
      <c r="AA2150" s="77">
        <f>COUNTIF([3]经验升级表!$C:$C,"&lt;="&amp;SUMIFS($AB$4:AB2150,$C$4:C2150,C2150))</f>
        <v>0</v>
      </c>
      <c r="AB2150" s="77">
        <f>IFERROR(INDEX([1]怪物表!$U:$U,MATCH(G2150,[1]怪物表!$A:$A,0),1)*S2150/U2150,0)*AC2150</f>
        <v>0</v>
      </c>
      <c r="AC2150" s="77">
        <f t="shared" si="290"/>
        <v>30</v>
      </c>
      <c r="AD2150" s="77">
        <f>IFERROR(INDEX([1]怪物表!$J:$J,MATCH(G2150,[1]怪物表!$A:$A,0),1),0)*AE2150</f>
        <v>45</v>
      </c>
      <c r="AE2150" s="77">
        <f t="shared" si="291"/>
        <v>45</v>
      </c>
    </row>
    <row r="2151" spans="1:31" x14ac:dyDescent="0.45">
      <c r="A2151" s="4"/>
      <c r="B2151" s="7">
        <v>4992018</v>
      </c>
      <c r="C2151" s="6" t="s">
        <v>242</v>
      </c>
      <c r="D2151" s="4" t="s">
        <v>151</v>
      </c>
      <c r="E2151" s="7">
        <v>45</v>
      </c>
      <c r="F2151" s="4" t="s">
        <v>38</v>
      </c>
      <c r="G2151" s="4">
        <f>SUMIFS([1]怪物表!$A:$A,[1]怪物表!$B:$B,C2151,[1]怪物表!$C:$C,D2151)</f>
        <v>1499204</v>
      </c>
      <c r="H2151" s="8" t="str">
        <f>IF(G2151="","",INDEX([1]怪物表!$C:$C,MATCH(G2151,[1]怪物表!$A:$A,0)))</f>
        <v>盾兵1（灰）</v>
      </c>
      <c r="I2151" s="4"/>
      <c r="J2151" s="4" t="str">
        <f>IF(I2151="","",INDEX([1]怪物阵型表!$B:$B,MATCH(I2151,[1]怪物阵型表!$A:$A,0)))</f>
        <v/>
      </c>
      <c r="K2151" s="4"/>
      <c r="L2151" s="4"/>
      <c r="M2151" s="4"/>
      <c r="N2151" s="4"/>
      <c r="O2151" s="4" t="str">
        <f>IF(N2151="","",INDEX([2]物品表!$B:$B,MATCH(N2151,[2]物品表!$A:$A,0)))</f>
        <v/>
      </c>
      <c r="P2151" s="4"/>
      <c r="Q2151" s="7" t="s">
        <v>31</v>
      </c>
      <c r="R2151" s="7" t="s">
        <v>29</v>
      </c>
      <c r="S2151" s="9">
        <f>INDEX('#怪物刷新配置索引'!$E:$E,MATCH(E2151&amp;"-"&amp;F2151,'#怪物刷新配置索引'!$D:$D,0),1)</f>
        <v>3</v>
      </c>
      <c r="T2151" s="4"/>
      <c r="U2151" s="9">
        <f>INDEX('#怪物刷新配置索引'!$F:$F,MATCH(E2151&amp;"-"&amp;F2151,'#怪物刷新配置索引'!$D:$D,0),1)</f>
        <v>2</v>
      </c>
      <c r="V2151" s="4" t="str">
        <f t="shared" si="295"/>
        <v/>
      </c>
      <c r="W2151" s="4"/>
      <c r="X2151" s="4"/>
      <c r="Y2151" s="4"/>
      <c r="Z2151" s="28"/>
      <c r="AA2151" s="77">
        <f>COUNTIF([3]经验升级表!$C:$C,"&lt;="&amp;SUMIFS($AB$4:AB2151,$C$4:C2151,C2151))</f>
        <v>0</v>
      </c>
      <c r="AB2151" s="77">
        <f>IFERROR(INDEX([1]怪物表!$U:$U,MATCH(G2151,[1]怪物表!$A:$A,0),1)*S2151/U2151,0)*AC2151</f>
        <v>0</v>
      </c>
      <c r="AC2151" s="77">
        <f t="shared" si="290"/>
        <v>30</v>
      </c>
      <c r="AD2151" s="77">
        <f>IFERROR(INDEX([1]怪物表!$J:$J,MATCH(G2151,[1]怪物表!$A:$A,0),1),0)*AE2151</f>
        <v>45</v>
      </c>
      <c r="AE2151" s="77">
        <f t="shared" si="291"/>
        <v>45</v>
      </c>
    </row>
    <row r="2152" spans="1:31" x14ac:dyDescent="0.45">
      <c r="A2152" s="4"/>
      <c r="B2152" s="7">
        <v>4992019</v>
      </c>
      <c r="C2152" s="6" t="s">
        <v>242</v>
      </c>
      <c r="D2152" s="4" t="s">
        <v>151</v>
      </c>
      <c r="E2152" s="7">
        <v>45</v>
      </c>
      <c r="F2152" s="4" t="s">
        <v>38</v>
      </c>
      <c r="G2152" s="4">
        <f>SUMIFS([1]怪物表!$A:$A,[1]怪物表!$B:$B,C2152,[1]怪物表!$C:$C,D2152)</f>
        <v>1499204</v>
      </c>
      <c r="H2152" s="8" t="str">
        <f>IF(G2152="","",INDEX([1]怪物表!$C:$C,MATCH(G2152,[1]怪物表!$A:$A,0)))</f>
        <v>盾兵1（灰）</v>
      </c>
      <c r="I2152" s="4"/>
      <c r="J2152" s="4" t="str">
        <f>IF(I2152="","",INDEX([1]怪物阵型表!$B:$B,MATCH(I2152,[1]怪物阵型表!$A:$A,0)))</f>
        <v/>
      </c>
      <c r="K2152" s="4"/>
      <c r="L2152" s="4"/>
      <c r="M2152" s="4"/>
      <c r="N2152" s="4"/>
      <c r="O2152" s="4" t="str">
        <f>IF(N2152="","",INDEX([2]物品表!$B:$B,MATCH(N2152,[2]物品表!$A:$A,0)))</f>
        <v/>
      </c>
      <c r="P2152" s="4"/>
      <c r="Q2152" s="7" t="s">
        <v>31</v>
      </c>
      <c r="R2152" s="7" t="s">
        <v>29</v>
      </c>
      <c r="S2152" s="9">
        <f>INDEX('#怪物刷新配置索引'!$E:$E,MATCH(E2152&amp;"-"&amp;F2152,'#怪物刷新配置索引'!$D:$D,0),1)</f>
        <v>3</v>
      </c>
      <c r="T2152" s="4"/>
      <c r="U2152" s="9">
        <f>INDEX('#怪物刷新配置索引'!$F:$F,MATCH(E2152&amp;"-"&amp;F2152,'#怪物刷新配置索引'!$D:$D,0),1)</f>
        <v>2</v>
      </c>
      <c r="V2152" s="4" t="str">
        <f t="shared" si="295"/>
        <v/>
      </c>
      <c r="W2152" s="4"/>
      <c r="X2152" s="4"/>
      <c r="Y2152" s="4"/>
      <c r="Z2152" s="28"/>
      <c r="AA2152" s="77">
        <f>COUNTIF([3]经验升级表!$C:$C,"&lt;="&amp;SUMIFS($AB$4:AB2152,$C$4:C2152,C2152))</f>
        <v>0</v>
      </c>
      <c r="AB2152" s="77">
        <f>IFERROR(INDEX([1]怪物表!$U:$U,MATCH(G2152,[1]怪物表!$A:$A,0),1)*S2152/U2152,0)*AC2152</f>
        <v>0</v>
      </c>
      <c r="AC2152" s="77">
        <f t="shared" si="290"/>
        <v>30</v>
      </c>
      <c r="AD2152" s="77">
        <f>IFERROR(INDEX([1]怪物表!$J:$J,MATCH(G2152,[1]怪物表!$A:$A,0),1),0)*AE2152</f>
        <v>45</v>
      </c>
      <c r="AE2152" s="77">
        <f t="shared" si="291"/>
        <v>45</v>
      </c>
    </row>
    <row r="2153" spans="1:31" x14ac:dyDescent="0.45">
      <c r="A2153" s="4"/>
      <c r="B2153" s="7">
        <v>4992020</v>
      </c>
      <c r="C2153" s="6" t="s">
        <v>242</v>
      </c>
      <c r="D2153" s="4" t="s">
        <v>174</v>
      </c>
      <c r="E2153" s="7">
        <v>10</v>
      </c>
      <c r="F2153" s="4" t="s">
        <v>38</v>
      </c>
      <c r="G2153" s="4">
        <f>SUMIFS([1]怪物表!$A:$A,[1]怪物表!$B:$B,C2153,[1]怪物表!$C:$C,D2153)</f>
        <v>1499207</v>
      </c>
      <c r="H2153" s="8" t="str">
        <f>IF(G2153="","",INDEX([1]怪物表!$C:$C,MATCH(G2153,[1]怪物表!$A:$A,0)))</f>
        <v>酒桶</v>
      </c>
      <c r="I2153" s="4"/>
      <c r="J2153" s="4" t="str">
        <f>IF(I2153="","",INDEX([1]怪物阵型表!$B:$B,MATCH(I2153,[1]怪物阵型表!$A:$A,0)))</f>
        <v/>
      </c>
      <c r="K2153" s="4"/>
      <c r="L2153" s="4"/>
      <c r="M2153" s="4"/>
      <c r="N2153" s="4"/>
      <c r="O2153" s="4" t="str">
        <f>IF(N2153="","",INDEX([2]物品表!$B:$B,MATCH(N2153,[2]物品表!$A:$A,0)))</f>
        <v/>
      </c>
      <c r="P2153" s="4"/>
      <c r="Q2153" s="7" t="s">
        <v>31</v>
      </c>
      <c r="R2153" s="7" t="s">
        <v>29</v>
      </c>
      <c r="S2153" s="9">
        <f>INDEX('#怪物刷新配置索引'!$E:$E,MATCH(E2153&amp;"-"&amp;F2153,'#怪物刷新配置索引'!$D:$D,0),1)</f>
        <v>2</v>
      </c>
      <c r="T2153" s="4"/>
      <c r="U2153" s="9">
        <f>INDEX('#怪物刷新配置索引'!$F:$F,MATCH(E2153&amp;"-"&amp;F2153,'#怪物刷新配置索引'!$D:$D,0),1)</f>
        <v>6</v>
      </c>
      <c r="V2153" s="4" t="str">
        <f t="shared" si="295"/>
        <v/>
      </c>
      <c r="W2153" s="4"/>
      <c r="X2153" s="4"/>
      <c r="Y2153" s="4"/>
      <c r="Z2153" s="28"/>
      <c r="AA2153" s="77">
        <f>COUNTIF([3]经验升级表!$C:$C,"&lt;="&amp;SUMIFS($AB$4:AB2153,$C$4:C2153,C2153))</f>
        <v>0</v>
      </c>
      <c r="AB2153" s="77">
        <f>IFERROR(INDEX([1]怪物表!$U:$U,MATCH(G2153,[1]怪物表!$A:$A,0),1)*S2153/U2153,0)*AC2153</f>
        <v>0</v>
      </c>
      <c r="AC2153" s="77">
        <f t="shared" si="290"/>
        <v>30</v>
      </c>
      <c r="AD2153" s="77">
        <f>IFERROR(INDEX([1]怪物表!$J:$J,MATCH(G2153,[1]怪物表!$A:$A,0),1),0)*AE2153</f>
        <v>10</v>
      </c>
      <c r="AE2153" s="77">
        <f t="shared" si="291"/>
        <v>10</v>
      </c>
    </row>
    <row r="2154" spans="1:31" x14ac:dyDescent="0.45">
      <c r="A2154" s="4"/>
      <c r="B2154" s="7">
        <v>4992021</v>
      </c>
      <c r="C2154" s="6" t="s">
        <v>242</v>
      </c>
      <c r="D2154" s="4"/>
      <c r="E2154" s="7"/>
      <c r="F2154" s="4">
        <v>150</v>
      </c>
      <c r="G2154" s="4" t="str">
        <f>IF(I2154="",SUMIFS([1]怪物表!$A:$A,[1]怪物表!$B:$B,C2154,[1]怪物表!$C:$C,D2154),"")</f>
        <v/>
      </c>
      <c r="H2154" s="8" t="str">
        <f>IF(G2154="","",INDEX([1]怪物表!$C:$C,MATCH(G2154,[1]怪物表!$A:$A,0)))</f>
        <v/>
      </c>
      <c r="I2154" s="4">
        <v>499202</v>
      </c>
      <c r="J2154" s="4" t="str">
        <f>IF(I2154="","",INDEX([1]怪物阵型表!$B:$B,MATCH(I2154,[1]怪物阵型表!$A:$A,0)))</f>
        <v>直线防御阵型</v>
      </c>
      <c r="K2154" s="4"/>
      <c r="L2154" s="4"/>
      <c r="M2154" s="4"/>
      <c r="N2154" s="4"/>
      <c r="O2154" s="4" t="str">
        <f>IF(N2154="","",INDEX([2]物品表!$B:$B,MATCH(N2154,[2]物品表!$A:$A,0)))</f>
        <v/>
      </c>
      <c r="P2154" s="4"/>
      <c r="Q2154" s="7" t="s">
        <v>109</v>
      </c>
      <c r="R2154" s="7" t="s">
        <v>29</v>
      </c>
      <c r="S2154" s="9">
        <v>1</v>
      </c>
      <c r="T2154" s="4"/>
      <c r="U2154" s="9">
        <v>0</v>
      </c>
      <c r="V2154" s="4" t="str">
        <f>IF(W2169=1,"TID_Survivor_Notice_Occur_2",IF(W2169=2,"TID_Survivor_Notice_Occur_1",""))</f>
        <v>TID_Survivor_Notice_Occur_1</v>
      </c>
      <c r="W2154" s="4">
        <v>1</v>
      </c>
      <c r="X2154" s="4"/>
      <c r="Y2154" s="4"/>
      <c r="Z2154" s="28"/>
      <c r="AA2154" s="77">
        <f>COUNTIF([3]经验升级表!$C:$C,"&lt;="&amp;SUMIFS($AB$4:AB2154,$C$4:C2154,C2154))</f>
        <v>0</v>
      </c>
      <c r="AB2154" s="77">
        <f>IFERROR(INDEX([1]怪物表!$U:$U,MATCH(G2154,[1]怪物表!$A:$A,0),1)*S2154/U2154,0)*AC2154</f>
        <v>0</v>
      </c>
      <c r="AC2154" s="77">
        <f t="shared" si="290"/>
        <v>1</v>
      </c>
      <c r="AD2154" s="77">
        <f>IFERROR(INDEX([1]怪物表!$J:$J,MATCH(G2154,[1]怪物表!$A:$A,0),1),0)*AE2154</f>
        <v>0</v>
      </c>
      <c r="AE2154" s="77">
        <f t="shared" si="291"/>
        <v>0</v>
      </c>
    </row>
    <row r="2155" spans="1:31" x14ac:dyDescent="0.45">
      <c r="A2155" s="4"/>
      <c r="B2155" s="7">
        <v>4992022</v>
      </c>
      <c r="C2155" s="6" t="s">
        <v>242</v>
      </c>
      <c r="D2155" s="4"/>
      <c r="E2155" s="7"/>
      <c r="F2155" s="4">
        <v>150</v>
      </c>
      <c r="G2155" s="4" t="str">
        <f>IF(I2155="",SUMIFS([1]怪物表!$A:$A,[1]怪物表!$B:$B,C2155,[1]怪物表!$C:$C,D2155),"")</f>
        <v/>
      </c>
      <c r="H2155" s="8" t="str">
        <f>IF(G2155="","",INDEX([1]怪物表!$C:$C,MATCH(G2155,[1]怪物表!$A:$A,0)))</f>
        <v/>
      </c>
      <c r="I2155" s="4">
        <v>499203</v>
      </c>
      <c r="J2155" s="4" t="str">
        <f>IF(I2155="","",INDEX([1]怪物阵型表!$B:$B,MATCH(I2155,[1]怪物阵型表!$A:$A,0)))</f>
        <v>直线防御阵型</v>
      </c>
      <c r="K2155" s="4"/>
      <c r="L2155" s="4"/>
      <c r="M2155" s="4"/>
      <c r="N2155" s="4"/>
      <c r="O2155" s="4" t="str">
        <f>IF(N2155="","",INDEX([2]物品表!$B:$B,MATCH(N2155,[2]物品表!$A:$A,0)))</f>
        <v/>
      </c>
      <c r="P2155" s="4"/>
      <c r="Q2155" s="7" t="s">
        <v>109</v>
      </c>
      <c r="R2155" s="7" t="s">
        <v>29</v>
      </c>
      <c r="S2155" s="9">
        <v>1</v>
      </c>
      <c r="T2155" s="4"/>
      <c r="U2155" s="9">
        <v>0</v>
      </c>
      <c r="V2155" s="4" t="str">
        <f t="shared" ref="V2155:V2159" si="296">IF(W2155=1,"TID_Survivor_Notice_Occur_2",IF(W2155=2,"TID_Survivor_Notice_Occur_1",""))</f>
        <v/>
      </c>
      <c r="W2155" s="4"/>
      <c r="X2155" s="4"/>
      <c r="Y2155" s="4"/>
      <c r="Z2155" s="28"/>
      <c r="AA2155" s="77">
        <f>COUNTIF([3]经验升级表!$C:$C,"&lt;="&amp;SUMIFS($AB$4:AB2155,$C$4:C2155,C2155))</f>
        <v>0</v>
      </c>
      <c r="AB2155" s="77">
        <f>IFERROR(INDEX([1]怪物表!$U:$U,MATCH(G2155,[1]怪物表!$A:$A,0),1)*S2155/U2155,0)*AC2155</f>
        <v>0</v>
      </c>
      <c r="AC2155" s="77">
        <f t="shared" si="290"/>
        <v>1</v>
      </c>
      <c r="AD2155" s="77">
        <f>IFERROR(INDEX([1]怪物表!$J:$J,MATCH(G2155,[1]怪物表!$A:$A,0),1),0)*AE2155</f>
        <v>0</v>
      </c>
      <c r="AE2155" s="77">
        <f t="shared" si="291"/>
        <v>0</v>
      </c>
    </row>
    <row r="2156" spans="1:31" x14ac:dyDescent="0.45">
      <c r="A2156" s="4"/>
      <c r="B2156" s="7">
        <v>4992023</v>
      </c>
      <c r="C2156" s="6" t="s">
        <v>242</v>
      </c>
      <c r="D2156" s="4" t="s">
        <v>124</v>
      </c>
      <c r="E2156" s="7">
        <v>60</v>
      </c>
      <c r="F2156" s="4" t="s">
        <v>39</v>
      </c>
      <c r="G2156" s="4">
        <f>SUMIFS([1]怪物表!$A:$A,[1]怪物表!$B:$B,C2156,[1]怪物表!$C:$C,D2156)</f>
        <v>1499202</v>
      </c>
      <c r="H2156" s="8" t="str">
        <f>IF(G2156="","",INDEX([1]怪物表!$C:$C,MATCH(G2156,[1]怪物表!$A:$A,0)))</f>
        <v>鹰</v>
      </c>
      <c r="I2156" s="4"/>
      <c r="J2156" s="4" t="str">
        <f>IF(I2156="","",INDEX([1]怪物阵型表!$B:$B,MATCH(I2156,[1]怪物阵型表!$A:$A,0)))</f>
        <v/>
      </c>
      <c r="K2156" s="4"/>
      <c r="L2156" s="4"/>
      <c r="M2156" s="4"/>
      <c r="N2156" s="4"/>
      <c r="O2156" s="4" t="str">
        <f>IF(N2156="","",INDEX([2]物品表!$B:$B,MATCH(N2156,[2]物品表!$A:$A,0)))</f>
        <v/>
      </c>
      <c r="P2156" s="4"/>
      <c r="Q2156" s="7" t="s">
        <v>31</v>
      </c>
      <c r="R2156" s="7" t="s">
        <v>29</v>
      </c>
      <c r="S2156" s="9">
        <f>INDEX('#怪物刷新配置索引'!$E:$E,MATCH(E2156&amp;"-"&amp;F2156,'#怪物刷新配置索引'!$D:$D,0),1)</f>
        <v>2</v>
      </c>
      <c r="T2156" s="4"/>
      <c r="U2156" s="9">
        <f>INDEX('#怪物刷新配置索引'!$F:$F,MATCH(E2156&amp;"-"&amp;F2156,'#怪物刷新配置索引'!$D:$D,0),1)</f>
        <v>1</v>
      </c>
      <c r="V2156" s="4" t="str">
        <f t="shared" si="296"/>
        <v/>
      </c>
      <c r="W2156" s="4"/>
      <c r="X2156" s="4"/>
      <c r="Y2156" s="4"/>
      <c r="Z2156" s="28"/>
      <c r="AA2156" s="77">
        <f>COUNTIF([3]经验升级表!$C:$C,"&lt;="&amp;SUMIFS($AB$4:AB2156,$C$4:C2156,C2156))</f>
        <v>0</v>
      </c>
      <c r="AB2156" s="77">
        <f>IFERROR(INDEX([1]怪物表!$U:$U,MATCH(G2156,[1]怪物表!$A:$A,0),1)*S2156/U2156,0)*AC2156</f>
        <v>0</v>
      </c>
      <c r="AC2156" s="77">
        <f t="shared" si="290"/>
        <v>30</v>
      </c>
      <c r="AD2156" s="77">
        <f>IFERROR(INDEX([1]怪物表!$J:$J,MATCH(G2156,[1]怪物表!$A:$A,0),1),0)*AE2156</f>
        <v>60</v>
      </c>
      <c r="AE2156" s="77">
        <f t="shared" si="291"/>
        <v>60</v>
      </c>
    </row>
    <row r="2157" spans="1:31" x14ac:dyDescent="0.45">
      <c r="A2157" s="4"/>
      <c r="B2157" s="7">
        <v>4992024</v>
      </c>
      <c r="C2157" s="6" t="s">
        <v>242</v>
      </c>
      <c r="D2157" s="4" t="s">
        <v>124</v>
      </c>
      <c r="E2157" s="7">
        <v>60</v>
      </c>
      <c r="F2157" s="4" t="s">
        <v>39</v>
      </c>
      <c r="G2157" s="4">
        <f>SUMIFS([1]怪物表!$A:$A,[1]怪物表!$B:$B,C2157,[1]怪物表!$C:$C,D2157)</f>
        <v>1499202</v>
      </c>
      <c r="H2157" s="8" t="str">
        <f>IF(G2157="","",INDEX([1]怪物表!$C:$C,MATCH(G2157,[1]怪物表!$A:$A,0)))</f>
        <v>鹰</v>
      </c>
      <c r="I2157" s="4"/>
      <c r="J2157" s="4" t="str">
        <f>IF(I2157="","",INDEX([1]怪物阵型表!$B:$B,MATCH(I2157,[1]怪物阵型表!$A:$A,0)))</f>
        <v/>
      </c>
      <c r="K2157" s="4"/>
      <c r="L2157" s="4"/>
      <c r="M2157" s="4"/>
      <c r="N2157" s="4"/>
      <c r="O2157" s="4" t="str">
        <f>IF(N2157="","",INDEX([2]物品表!$B:$B,MATCH(N2157,[2]物品表!$A:$A,0)))</f>
        <v/>
      </c>
      <c r="P2157" s="4"/>
      <c r="Q2157" s="7" t="s">
        <v>31</v>
      </c>
      <c r="R2157" s="7" t="s">
        <v>29</v>
      </c>
      <c r="S2157" s="9">
        <f>INDEX('#怪物刷新配置索引'!$E:$E,MATCH(E2157&amp;"-"&amp;F2157,'#怪物刷新配置索引'!$D:$D,0),1)</f>
        <v>2</v>
      </c>
      <c r="T2157" s="4"/>
      <c r="U2157" s="9">
        <f>INDEX('#怪物刷新配置索引'!$F:$F,MATCH(E2157&amp;"-"&amp;F2157,'#怪物刷新配置索引'!$D:$D,0),1)</f>
        <v>1</v>
      </c>
      <c r="V2157" s="4" t="str">
        <f t="shared" si="296"/>
        <v/>
      </c>
      <c r="W2157" s="4"/>
      <c r="X2157" s="4"/>
      <c r="Y2157" s="4"/>
      <c r="Z2157" s="28"/>
      <c r="AA2157" s="77">
        <f>COUNTIF([3]经验升级表!$C:$C,"&lt;="&amp;SUMIFS($AB$4:AB2157,$C$4:C2157,C2157))</f>
        <v>0</v>
      </c>
      <c r="AB2157" s="77">
        <f>IFERROR(INDEX([1]怪物表!$U:$U,MATCH(G2157,[1]怪物表!$A:$A,0),1)*S2157/U2157,0)*AC2157</f>
        <v>0</v>
      </c>
      <c r="AC2157" s="77">
        <f t="shared" si="290"/>
        <v>30</v>
      </c>
      <c r="AD2157" s="77">
        <f>IFERROR(INDEX([1]怪物表!$J:$J,MATCH(G2157,[1]怪物表!$A:$A,0),1),0)*AE2157</f>
        <v>60</v>
      </c>
      <c r="AE2157" s="77">
        <f t="shared" si="291"/>
        <v>60</v>
      </c>
    </row>
    <row r="2158" spans="1:31" x14ac:dyDescent="0.45">
      <c r="A2158" s="4"/>
      <c r="B2158" s="7">
        <v>4992025</v>
      </c>
      <c r="C2158" s="6" t="s">
        <v>242</v>
      </c>
      <c r="D2158" s="4" t="s">
        <v>124</v>
      </c>
      <c r="E2158" s="7">
        <v>60</v>
      </c>
      <c r="F2158" s="4" t="s">
        <v>39</v>
      </c>
      <c r="G2158" s="4">
        <f>SUMIFS([1]怪物表!$A:$A,[1]怪物表!$B:$B,C2158,[1]怪物表!$C:$C,D2158)</f>
        <v>1499202</v>
      </c>
      <c r="H2158" s="8" t="str">
        <f>IF(G2158="","",INDEX([1]怪物表!$C:$C,MATCH(G2158,[1]怪物表!$A:$A,0)))</f>
        <v>鹰</v>
      </c>
      <c r="I2158" s="4"/>
      <c r="J2158" s="4" t="str">
        <f>IF(I2158="","",INDEX([1]怪物阵型表!$B:$B,MATCH(I2158,[1]怪物阵型表!$A:$A,0)))</f>
        <v/>
      </c>
      <c r="K2158" s="4"/>
      <c r="L2158" s="4"/>
      <c r="M2158" s="4"/>
      <c r="N2158" s="4"/>
      <c r="O2158" s="4" t="str">
        <f>IF(N2158="","",INDEX([2]物品表!$B:$B,MATCH(N2158,[2]物品表!$A:$A,0)))</f>
        <v/>
      </c>
      <c r="P2158" s="4"/>
      <c r="Q2158" s="7" t="s">
        <v>31</v>
      </c>
      <c r="R2158" s="7" t="s">
        <v>29</v>
      </c>
      <c r="S2158" s="9">
        <f>INDEX('#怪物刷新配置索引'!$E:$E,MATCH(E2158&amp;"-"&amp;F2158,'#怪物刷新配置索引'!$D:$D,0),1)</f>
        <v>2</v>
      </c>
      <c r="T2158" s="4"/>
      <c r="U2158" s="9">
        <f>INDEX('#怪物刷新配置索引'!$F:$F,MATCH(E2158&amp;"-"&amp;F2158,'#怪物刷新配置索引'!$D:$D,0),1)</f>
        <v>1</v>
      </c>
      <c r="V2158" s="4" t="str">
        <f t="shared" si="296"/>
        <v/>
      </c>
      <c r="W2158" s="4"/>
      <c r="X2158" s="4"/>
      <c r="Y2158" s="4"/>
      <c r="Z2158" s="28"/>
      <c r="AA2158" s="77">
        <f>COUNTIF([3]经验升级表!$C:$C,"&lt;="&amp;SUMIFS($AB$4:AB2158,$C$4:C2158,C2158))</f>
        <v>0</v>
      </c>
      <c r="AB2158" s="77">
        <f>IFERROR(INDEX([1]怪物表!$U:$U,MATCH(G2158,[1]怪物表!$A:$A,0),1)*S2158/U2158,0)*AC2158</f>
        <v>0</v>
      </c>
      <c r="AC2158" s="77">
        <f t="shared" si="290"/>
        <v>30</v>
      </c>
      <c r="AD2158" s="77">
        <f>IFERROR(INDEX([1]怪物表!$J:$J,MATCH(G2158,[1]怪物表!$A:$A,0),1),0)*AE2158</f>
        <v>60</v>
      </c>
      <c r="AE2158" s="77">
        <f t="shared" si="291"/>
        <v>60</v>
      </c>
    </row>
    <row r="2159" spans="1:31" x14ac:dyDescent="0.45">
      <c r="A2159" s="4"/>
      <c r="B2159" s="7">
        <v>4992026</v>
      </c>
      <c r="C2159" s="6" t="s">
        <v>242</v>
      </c>
      <c r="D2159" s="4" t="s">
        <v>124</v>
      </c>
      <c r="E2159" s="7">
        <v>60</v>
      </c>
      <c r="F2159" s="4" t="s">
        <v>39</v>
      </c>
      <c r="G2159" s="4">
        <f>SUMIFS([1]怪物表!$A:$A,[1]怪物表!$B:$B,C2159,[1]怪物表!$C:$C,D2159)</f>
        <v>1499202</v>
      </c>
      <c r="H2159" s="8" t="str">
        <f>IF(G2159="","",INDEX([1]怪物表!$C:$C,MATCH(G2159,[1]怪物表!$A:$A,0)))</f>
        <v>鹰</v>
      </c>
      <c r="I2159" s="4"/>
      <c r="J2159" s="4" t="str">
        <f>IF(I2159="","",INDEX([1]怪物阵型表!$B:$B,MATCH(I2159,[1]怪物阵型表!$A:$A,0)))</f>
        <v/>
      </c>
      <c r="K2159" s="4"/>
      <c r="L2159" s="4"/>
      <c r="M2159" s="4"/>
      <c r="N2159" s="4"/>
      <c r="O2159" s="4" t="str">
        <f>IF(N2159="","",INDEX([2]物品表!$B:$B,MATCH(N2159,[2]物品表!$A:$A,0)))</f>
        <v/>
      </c>
      <c r="P2159" s="4"/>
      <c r="Q2159" s="7" t="s">
        <v>31</v>
      </c>
      <c r="R2159" s="7" t="s">
        <v>29</v>
      </c>
      <c r="S2159" s="9">
        <f>INDEX('#怪物刷新配置索引'!$E:$E,MATCH(E2159&amp;"-"&amp;F2159,'#怪物刷新配置索引'!$D:$D,0),1)</f>
        <v>2</v>
      </c>
      <c r="T2159" s="4"/>
      <c r="U2159" s="9">
        <f>INDEX('#怪物刷新配置索引'!$F:$F,MATCH(E2159&amp;"-"&amp;F2159,'#怪物刷新配置索引'!$D:$D,0),1)</f>
        <v>1</v>
      </c>
      <c r="V2159" s="4" t="str">
        <f t="shared" si="296"/>
        <v/>
      </c>
      <c r="W2159" s="4"/>
      <c r="X2159" s="4"/>
      <c r="Y2159" s="4"/>
      <c r="Z2159" s="28"/>
      <c r="AA2159" s="77">
        <f>COUNTIF([3]经验升级表!$C:$C,"&lt;="&amp;SUMIFS($AB$4:AB2159,$C$4:C2159,C2159))</f>
        <v>0</v>
      </c>
      <c r="AB2159" s="77">
        <f>IFERROR(INDEX([1]怪物表!$U:$U,MATCH(G2159,[1]怪物表!$A:$A,0),1)*S2159/U2159,0)*AC2159</f>
        <v>0</v>
      </c>
      <c r="AC2159" s="77">
        <f t="shared" si="290"/>
        <v>30</v>
      </c>
      <c r="AD2159" s="77">
        <f>IFERROR(INDEX([1]怪物表!$J:$J,MATCH(G2159,[1]怪物表!$A:$A,0),1),0)*AE2159</f>
        <v>60</v>
      </c>
      <c r="AE2159" s="77">
        <f t="shared" si="291"/>
        <v>60</v>
      </c>
    </row>
    <row r="2160" spans="1:31" s="46" customFormat="1" x14ac:dyDescent="0.45">
      <c r="A2160" s="20"/>
      <c r="B2160" s="21">
        <v>4992027</v>
      </c>
      <c r="C2160" s="22" t="s">
        <v>242</v>
      </c>
      <c r="D2160" s="20" t="s">
        <v>144</v>
      </c>
      <c r="E2160" s="21"/>
      <c r="F2160" s="20">
        <v>180</v>
      </c>
      <c r="G2160" s="20">
        <f>IF(I2160="",SUMIFS([1]怪物表!$A:$A,[1]怪物表!$B:$B,C2160,[1]怪物表!$C:$C,D2160),"")</f>
        <v>1499209</v>
      </c>
      <c r="H2160" s="23" t="str">
        <f>IF(G2160="","",INDEX([1]怪物表!$C:$C,MATCH(G2160,[1]怪物表!$A:$A,0)))</f>
        <v>大象</v>
      </c>
      <c r="I2160" s="20" t="s">
        <v>54</v>
      </c>
      <c r="J2160" s="20" t="str">
        <f>IF(I2160="","",INDEX([1]怪物阵型表!$B:$B,MATCH(I2160,[1]怪物阵型表!$A:$A,0)))</f>
        <v/>
      </c>
      <c r="K2160" s="20"/>
      <c r="L2160" s="20"/>
      <c r="M2160" s="20"/>
      <c r="N2160" s="20"/>
      <c r="O2160" s="20" t="str">
        <f>IF(N2160="","",INDEX([2]物品表!$B:$B,MATCH(N2160,[2]物品表!$A:$A,0)))</f>
        <v/>
      </c>
      <c r="P2160" s="20"/>
      <c r="Q2160" s="21" t="s">
        <v>120</v>
      </c>
      <c r="R2160" s="21" t="s">
        <v>29</v>
      </c>
      <c r="S2160" s="24">
        <v>1</v>
      </c>
      <c r="T2160" s="20"/>
      <c r="U2160" s="24">
        <v>0</v>
      </c>
      <c r="V2160" s="20" t="str">
        <f>IF(W2160=1,"TID_Survivor_Notice_Occur_2",IF(W2160=2,"TID_Survivor_Notice_Occur_1",""))</f>
        <v/>
      </c>
      <c r="W2160" s="20"/>
      <c r="X2160" s="20"/>
      <c r="Y2160" s="20"/>
      <c r="Z2160" s="79"/>
      <c r="AA2160" s="79">
        <f>COUNTIF([3]经验升级表!$C:$C,"&lt;="&amp;SUMIFS($AB$4:AB2160,$C$4:C2160,C2160))</f>
        <v>0</v>
      </c>
      <c r="AB2160" s="79">
        <f>IFERROR(INDEX([1]怪物表!$U:$U,MATCH(G2160,[1]怪物表!$A:$A,0),1)*S2160/U2160,0)*AC2160</f>
        <v>0</v>
      </c>
      <c r="AC2160" s="79">
        <f t="shared" si="290"/>
        <v>1</v>
      </c>
      <c r="AD2160" s="79">
        <f>IFERROR(INDEX([1]怪物表!$J:$J,MATCH(G2160,[1]怪物表!$A:$A,0),1),0)*AE2160</f>
        <v>0</v>
      </c>
      <c r="AE2160" s="79">
        <f t="shared" si="291"/>
        <v>0</v>
      </c>
    </row>
    <row r="2161" spans="1:46" x14ac:dyDescent="0.45">
      <c r="A2161" s="4"/>
      <c r="B2161" s="7">
        <v>4992028</v>
      </c>
      <c r="C2161" s="6" t="s">
        <v>242</v>
      </c>
      <c r="D2161" s="4" t="s">
        <v>124</v>
      </c>
      <c r="E2161" s="7">
        <v>60</v>
      </c>
      <c r="F2161" s="4" t="s">
        <v>46</v>
      </c>
      <c r="G2161" s="4">
        <f>SUMIFS([1]怪物表!$A:$A,[1]怪物表!$B:$B,C2161,[1]怪物表!$C:$C,D2161)</f>
        <v>1499202</v>
      </c>
      <c r="H2161" s="8" t="str">
        <f>IF(G2161="","",INDEX([1]怪物表!$C:$C,MATCH(G2161,[1]怪物表!$A:$A,0)))</f>
        <v>鹰</v>
      </c>
      <c r="I2161" s="4"/>
      <c r="J2161" s="4" t="str">
        <f>IF(I2161="","",INDEX([1]怪物阵型表!$B:$B,MATCH(I2161,[1]怪物阵型表!$A:$A,0)))</f>
        <v/>
      </c>
      <c r="K2161" s="4"/>
      <c r="L2161" s="4"/>
      <c r="M2161" s="4"/>
      <c r="N2161" s="4"/>
      <c r="O2161" s="4" t="str">
        <f>IF(N2161="","",INDEX([2]物品表!$B:$B,MATCH(N2161,[2]物品表!$A:$A,0)))</f>
        <v/>
      </c>
      <c r="P2161" s="4"/>
      <c r="Q2161" s="7" t="s">
        <v>31</v>
      </c>
      <c r="R2161" s="7" t="s">
        <v>29</v>
      </c>
      <c r="S2161" s="9">
        <f>INDEX('#怪物刷新配置索引'!$E:$E,MATCH(E2161&amp;"-"&amp;F2161,'#怪物刷新配置索引'!$D:$D,0),1)</f>
        <v>2</v>
      </c>
      <c r="T2161" s="4"/>
      <c r="U2161" s="9">
        <f>INDEX('#怪物刷新配置索引'!$F:$F,MATCH(E2161&amp;"-"&amp;F2161,'#怪物刷新配置索引'!$D:$D,0),1)</f>
        <v>1</v>
      </c>
      <c r="V2161" s="4" t="str">
        <f t="shared" ref="V2161:V2176" si="297">IF(W2161=1,"TID_Survivor_Notice_Occur_2",IF(W2161=2,"TID_Survivor_Notice_Occur_1",""))</f>
        <v/>
      </c>
      <c r="W2161" s="4"/>
      <c r="X2161" s="7"/>
      <c r="Y2161" s="4"/>
      <c r="Z2161" s="28"/>
      <c r="AA2161" s="77">
        <f>COUNTIF([3]经验升级表!$C:$C,"&lt;="&amp;SUMIFS($AB$4:AB2161,$C$4:C2161,C2161))</f>
        <v>0</v>
      </c>
      <c r="AB2161" s="77">
        <f>IFERROR(INDEX([1]怪物表!$U:$U,MATCH(G2161,[1]怪物表!$A:$A,0),1)*S2161/U2161,0)*AC2161</f>
        <v>0</v>
      </c>
      <c r="AC2161" s="77">
        <f t="shared" si="290"/>
        <v>30</v>
      </c>
      <c r="AD2161" s="77">
        <f>IFERROR(INDEX([1]怪物表!$J:$J,MATCH(G2161,[1]怪物表!$A:$A,0),1),0)*AE2161</f>
        <v>60</v>
      </c>
      <c r="AE2161" s="77">
        <f t="shared" si="291"/>
        <v>60</v>
      </c>
    </row>
    <row r="2162" spans="1:46" x14ac:dyDescent="0.45">
      <c r="A2162" s="4"/>
      <c r="B2162" s="7">
        <v>4992029</v>
      </c>
      <c r="C2162" s="6" t="s">
        <v>242</v>
      </c>
      <c r="D2162" s="4" t="s">
        <v>124</v>
      </c>
      <c r="E2162" s="7">
        <v>90</v>
      </c>
      <c r="F2162" s="4" t="s">
        <v>46</v>
      </c>
      <c r="G2162" s="4">
        <f>SUMIFS([1]怪物表!$A:$A,[1]怪物表!$B:$B,C2162,[1]怪物表!$C:$C,D2162)</f>
        <v>1499202</v>
      </c>
      <c r="H2162" s="8" t="str">
        <f>IF(G2162="","",INDEX([1]怪物表!$C:$C,MATCH(G2162,[1]怪物表!$A:$A,0)))</f>
        <v>鹰</v>
      </c>
      <c r="I2162" s="4"/>
      <c r="J2162" s="4" t="str">
        <f>IF(I2162="","",INDEX([1]怪物阵型表!$B:$B,MATCH(I2162,[1]怪物阵型表!$A:$A,0)))</f>
        <v/>
      </c>
      <c r="K2162" s="4"/>
      <c r="L2162" s="4"/>
      <c r="M2162" s="4"/>
      <c r="N2162" s="4"/>
      <c r="O2162" s="4" t="str">
        <f>IF(N2162="","",INDEX([2]物品表!$B:$B,MATCH(N2162,[2]物品表!$A:$A,0)))</f>
        <v/>
      </c>
      <c r="P2162" s="4"/>
      <c r="Q2162" s="7" t="s">
        <v>31</v>
      </c>
      <c r="R2162" s="7" t="s">
        <v>29</v>
      </c>
      <c r="S2162" s="9">
        <f>INDEX('#怪物刷新配置索引'!$E:$E,MATCH(E2162&amp;"-"&amp;F2162,'#怪物刷新配置索引'!$D:$D,0),1)</f>
        <v>3</v>
      </c>
      <c r="T2162" s="4"/>
      <c r="U2162" s="9">
        <f>INDEX('#怪物刷新配置索引'!$F:$F,MATCH(E2162&amp;"-"&amp;F2162,'#怪物刷新配置索引'!$D:$D,0),1)</f>
        <v>1</v>
      </c>
      <c r="V2162" s="7" t="str">
        <f t="shared" si="297"/>
        <v/>
      </c>
      <c r="W2162" s="4"/>
      <c r="X2162" s="4"/>
      <c r="Y2162" s="4"/>
      <c r="Z2162" s="28"/>
      <c r="AA2162" s="77">
        <f>COUNTIF([3]经验升级表!$C:$C,"&lt;="&amp;SUMIFS($AB$4:AB2162,$C$4:C2162,C2162))</f>
        <v>0</v>
      </c>
      <c r="AB2162" s="77">
        <f>IFERROR(INDEX([1]怪物表!$U:$U,MATCH(G2162,[1]怪物表!$A:$A,0),1)*S2162/U2162,0)*AC2162</f>
        <v>0</v>
      </c>
      <c r="AC2162" s="77">
        <f t="shared" si="290"/>
        <v>30</v>
      </c>
      <c r="AD2162" s="77">
        <f>IFERROR(INDEX([1]怪物表!$J:$J,MATCH(G2162,[1]怪物表!$A:$A,0),1),0)*AE2162</f>
        <v>90</v>
      </c>
      <c r="AE2162" s="77">
        <f t="shared" si="291"/>
        <v>90</v>
      </c>
    </row>
    <row r="2163" spans="1:46" x14ac:dyDescent="0.45">
      <c r="A2163" s="4"/>
      <c r="B2163" s="7">
        <v>4992030</v>
      </c>
      <c r="C2163" s="6" t="s">
        <v>242</v>
      </c>
      <c r="D2163" s="4" t="s">
        <v>131</v>
      </c>
      <c r="E2163" s="7">
        <v>60</v>
      </c>
      <c r="F2163" s="4" t="s">
        <v>46</v>
      </c>
      <c r="G2163" s="4">
        <f>SUMIFS([1]怪物表!$A:$A,[1]怪物表!$B:$B,C2163,[1]怪物表!$C:$C,D2163)</f>
        <v>1499203</v>
      </c>
      <c r="H2163" s="8" t="str">
        <f>IF(G2163="","",INDEX([1]怪物表!$C:$C,MATCH(G2163,[1]怪物表!$A:$A,0)))</f>
        <v>小象</v>
      </c>
      <c r="I2163" s="4"/>
      <c r="J2163" s="4" t="str">
        <f>IF(I2163="","",INDEX([1]怪物阵型表!$B:$B,MATCH(I2163,[1]怪物阵型表!$A:$A,0)))</f>
        <v/>
      </c>
      <c r="K2163" s="4"/>
      <c r="L2163" s="4"/>
      <c r="M2163" s="4"/>
      <c r="N2163" s="4"/>
      <c r="O2163" s="4" t="str">
        <f>IF(N2163="","",INDEX([2]物品表!$B:$B,MATCH(N2163,[2]物品表!$A:$A,0)))</f>
        <v/>
      </c>
      <c r="P2163" s="4"/>
      <c r="Q2163" s="7" t="s">
        <v>31</v>
      </c>
      <c r="R2163" s="7" t="s">
        <v>29</v>
      </c>
      <c r="S2163" s="9">
        <f>INDEX('#怪物刷新配置索引'!$E:$E,MATCH(E2163&amp;"-"&amp;F2163,'#怪物刷新配置索引'!$D:$D,0),1)</f>
        <v>2</v>
      </c>
      <c r="T2163" s="4"/>
      <c r="U2163" s="9">
        <f>INDEX('#怪物刷新配置索引'!$F:$F,MATCH(E2163&amp;"-"&amp;F2163,'#怪物刷新配置索引'!$D:$D,0),1)</f>
        <v>1</v>
      </c>
      <c r="V2163" s="4" t="str">
        <f t="shared" si="297"/>
        <v/>
      </c>
      <c r="W2163" s="4"/>
      <c r="X2163" s="7"/>
      <c r="Y2163" s="7"/>
      <c r="Z2163" s="28"/>
      <c r="AA2163" s="77">
        <f>COUNTIF([3]经验升级表!$C:$C,"&lt;="&amp;SUMIFS($AB$4:AB2163,$C$4:C2163,C2163))</f>
        <v>0</v>
      </c>
      <c r="AB2163" s="77">
        <f>IFERROR(INDEX([1]怪物表!$U:$U,MATCH(G2163,[1]怪物表!$A:$A,0),1)*S2163/U2163,0)*AC2163</f>
        <v>0</v>
      </c>
      <c r="AC2163" s="77">
        <f t="shared" si="290"/>
        <v>30</v>
      </c>
      <c r="AD2163" s="77">
        <f>IFERROR(INDEX([1]怪物表!$J:$J,MATCH(G2163,[1]怪物表!$A:$A,0),1),0)*AE2163</f>
        <v>60</v>
      </c>
      <c r="AE2163" s="77">
        <f t="shared" si="291"/>
        <v>60</v>
      </c>
    </row>
    <row r="2164" spans="1:46" x14ac:dyDescent="0.45">
      <c r="A2164" s="4"/>
      <c r="B2164" s="7">
        <v>4992031</v>
      </c>
      <c r="C2164" s="6" t="s">
        <v>242</v>
      </c>
      <c r="D2164" s="4" t="s">
        <v>131</v>
      </c>
      <c r="E2164" s="7">
        <v>90</v>
      </c>
      <c r="F2164" s="4" t="s">
        <v>46</v>
      </c>
      <c r="G2164" s="4">
        <f>SUMIFS([1]怪物表!$A:$A,[1]怪物表!$B:$B,C2164,[1]怪物表!$C:$C,D2164)</f>
        <v>1499203</v>
      </c>
      <c r="H2164" s="8" t="str">
        <f>IF(G2164="","",INDEX([1]怪物表!$C:$C,MATCH(G2164,[1]怪物表!$A:$A,0)))</f>
        <v>小象</v>
      </c>
      <c r="I2164" s="4"/>
      <c r="J2164" s="4" t="str">
        <f>IF(I2164="","",INDEX([1]怪物阵型表!$B:$B,MATCH(I2164,[1]怪物阵型表!$A:$A,0)))</f>
        <v/>
      </c>
      <c r="K2164" s="4"/>
      <c r="L2164" s="4"/>
      <c r="M2164" s="4"/>
      <c r="N2164" s="4"/>
      <c r="O2164" s="4" t="str">
        <f>IF(N2164="","",INDEX([2]物品表!$B:$B,MATCH(N2164,[2]物品表!$A:$A,0)))</f>
        <v/>
      </c>
      <c r="P2164" s="4"/>
      <c r="Q2164" s="7" t="s">
        <v>31</v>
      </c>
      <c r="R2164" s="7" t="s">
        <v>29</v>
      </c>
      <c r="S2164" s="9">
        <f>INDEX('#怪物刷新配置索引'!$E:$E,MATCH(E2164&amp;"-"&amp;F2164,'#怪物刷新配置索引'!$D:$D,0),1)</f>
        <v>3</v>
      </c>
      <c r="T2164" s="4"/>
      <c r="U2164" s="9">
        <f>INDEX('#怪物刷新配置索引'!$F:$F,MATCH(E2164&amp;"-"&amp;F2164,'#怪物刷新配置索引'!$D:$D,0),1)</f>
        <v>1</v>
      </c>
      <c r="V2164" s="4" t="str">
        <f t="shared" si="297"/>
        <v/>
      </c>
      <c r="W2164" s="4"/>
      <c r="X2164" s="7"/>
      <c r="Y2164" s="7"/>
      <c r="Z2164" s="28"/>
      <c r="AA2164" s="77">
        <f>COUNTIF([3]经验升级表!$C:$C,"&lt;="&amp;SUMIFS($AB$4:AB2164,$C$4:C2164,C2164))</f>
        <v>0</v>
      </c>
      <c r="AB2164" s="77">
        <f>IFERROR(INDEX([1]怪物表!$U:$U,MATCH(G2164,[1]怪物表!$A:$A,0),1)*S2164/U2164,0)*AC2164</f>
        <v>0</v>
      </c>
      <c r="AC2164" s="77">
        <f t="shared" si="290"/>
        <v>30</v>
      </c>
      <c r="AD2164" s="77">
        <f>IFERROR(INDEX([1]怪物表!$J:$J,MATCH(G2164,[1]怪物表!$A:$A,0),1),0)*AE2164</f>
        <v>90</v>
      </c>
      <c r="AE2164" s="77">
        <f t="shared" si="291"/>
        <v>90</v>
      </c>
    </row>
    <row r="2165" spans="1:46" x14ac:dyDescent="0.45">
      <c r="A2165" s="4"/>
      <c r="B2165" s="7">
        <v>4992032</v>
      </c>
      <c r="C2165" s="6" t="s">
        <v>242</v>
      </c>
      <c r="D2165" s="4"/>
      <c r="E2165" s="7"/>
      <c r="F2165" s="4">
        <v>210</v>
      </c>
      <c r="G2165" s="4"/>
      <c r="H2165" s="8"/>
      <c r="I2165" s="4"/>
      <c r="J2165" s="4" t="str">
        <f>IF(I2165="","",INDEX([1]怪物阵型表!$B:$B,MATCH(I2165,[1]怪物阵型表!$A:$A,0)))</f>
        <v/>
      </c>
      <c r="K2165" s="4">
        <v>499205</v>
      </c>
      <c r="L2165" s="25" t="str" cm="1">
        <f t="array" ref="L2165">INDEX(怪物链表!A:C,MATCH(怪物刷新表!K2165&amp;C2165,怪物链表!A:A&amp;怪物链表!C:C,),2)</f>
        <v>平滑_初级_100</v>
      </c>
      <c r="M2165" s="4" t="str" cm="1">
        <f t="array" ref="M2165">INDEX(怪物链表!A:D,MATCH(怪物刷新表!L2165&amp;K2165,怪物链表!B:B&amp;怪物链表!A:A,),4)</f>
        <v>210-240</v>
      </c>
      <c r="N2165" s="4"/>
      <c r="O2165" s="4" t="str">
        <f>IF(N2165="","",INDEX([2]物品表!$B:$B,MATCH(N2165,[2]物品表!$A:$A,0)))</f>
        <v/>
      </c>
      <c r="P2165" s="4"/>
      <c r="Q2165" s="7" t="s">
        <v>120</v>
      </c>
      <c r="R2165" s="7" t="s">
        <v>29</v>
      </c>
      <c r="S2165" s="9">
        <v>1</v>
      </c>
      <c r="T2165" s="4"/>
      <c r="U2165" s="9">
        <v>0</v>
      </c>
      <c r="V2165" s="4" t="str">
        <f>IF(W2165=1,"TID_Survivor_Notice_Occur_2",IF(W2165=2,"TID_Survivor_Notice_Occur_1",""))</f>
        <v/>
      </c>
      <c r="W2165" s="4"/>
      <c r="X2165" s="4"/>
      <c r="Y2165" s="4"/>
      <c r="Z2165" s="28"/>
      <c r="AA2165" s="77">
        <f>COUNTIF([3]经验升级表!$C:$C,"&lt;="&amp;SUMIFS($AB$4:AB2165,$C$4:C2165,C2165))</f>
        <v>0</v>
      </c>
      <c r="AB2165" s="77">
        <f>IFERROR(INDEX([1]怪物表!$U:$U,MATCH(G2165,[1]怪物表!$A:$A,0),1)*S2165/U2165,0)*AC2165</f>
        <v>0</v>
      </c>
      <c r="AC2165" s="77">
        <f t="shared" si="290"/>
        <v>1</v>
      </c>
      <c r="AD2165" s="77">
        <f>IFERROR(INDEX([1]怪物表!$J:$J,MATCH(G2165,[1]怪物表!$A:$A,0),1),0)*AE2165</f>
        <v>0</v>
      </c>
      <c r="AE2165" s="77">
        <f t="shared" si="291"/>
        <v>0</v>
      </c>
    </row>
    <row r="2166" spans="1:46" x14ac:dyDescent="0.45">
      <c r="A2166" s="4"/>
      <c r="B2166" s="7">
        <v>4992033</v>
      </c>
      <c r="C2166" s="6" t="s">
        <v>242</v>
      </c>
      <c r="D2166" s="4" t="s">
        <v>151</v>
      </c>
      <c r="E2166" s="7">
        <v>30</v>
      </c>
      <c r="F2166" s="4" t="s">
        <v>64</v>
      </c>
      <c r="G2166" s="4">
        <f>SUMIFS([1]怪物表!$A:$A,[1]怪物表!$B:$B,C2166,[1]怪物表!$C:$C,D2166)</f>
        <v>1499204</v>
      </c>
      <c r="H2166" s="8" t="str">
        <f>IF(G2166="","",INDEX([1]怪物表!$C:$C,MATCH(G2166,[1]怪物表!$A:$A,0)))</f>
        <v>盾兵1（灰）</v>
      </c>
      <c r="I2166" s="4"/>
      <c r="J2166" s="4" t="str">
        <f>IF(I2166="","",INDEX([1]怪物阵型表!$B:$B,MATCH(I2166,[1]怪物阵型表!$A:$A,0)))</f>
        <v/>
      </c>
      <c r="K2166" s="4"/>
      <c r="L2166" s="4"/>
      <c r="M2166" s="4"/>
      <c r="N2166" s="4"/>
      <c r="O2166" s="4" t="str">
        <f>IF(N2166="","",INDEX([2]物品表!$B:$B,MATCH(N2166,[2]物品表!$A:$A,0)))</f>
        <v/>
      </c>
      <c r="P2166" s="4"/>
      <c r="Q2166" s="7" t="s">
        <v>31</v>
      </c>
      <c r="R2166" s="7" t="s">
        <v>29</v>
      </c>
      <c r="S2166" s="9">
        <f>INDEX('#怪物刷新配置索引'!$E:$E,MATCH(E2166&amp;"-"&amp;F2166,'#怪物刷新配置索引'!$D:$D,0),1)</f>
        <v>3</v>
      </c>
      <c r="T2166" s="4"/>
      <c r="U2166" s="9">
        <f>INDEX('#怪物刷新配置索引'!$F:$F,MATCH(E2166&amp;"-"&amp;F2166,'#怪物刷新配置索引'!$D:$D,0),1)</f>
        <v>3</v>
      </c>
      <c r="V2166" s="7" t="str">
        <f t="shared" si="297"/>
        <v/>
      </c>
      <c r="W2166" s="4"/>
      <c r="X2166" s="4"/>
      <c r="Y2166" s="4"/>
      <c r="Z2166" s="28"/>
      <c r="AA2166" s="77">
        <f>COUNTIF([3]经验升级表!$C:$C,"&lt;="&amp;SUMIFS($AB$4:AB2166,$C$4:C2166,C2166))</f>
        <v>0</v>
      </c>
      <c r="AB2166" s="77">
        <f>IFERROR(INDEX([1]怪物表!$U:$U,MATCH(G2166,[1]怪物表!$A:$A,0),1)*S2166/U2166,0)*AC2166</f>
        <v>0</v>
      </c>
      <c r="AC2166" s="77">
        <f t="shared" si="290"/>
        <v>30</v>
      </c>
      <c r="AD2166" s="77">
        <f>IFERROR(INDEX([1]怪物表!$J:$J,MATCH(G2166,[1]怪物表!$A:$A,0),1),0)*AE2166</f>
        <v>30</v>
      </c>
      <c r="AE2166" s="77">
        <f t="shared" si="291"/>
        <v>30</v>
      </c>
    </row>
    <row r="2167" spans="1:46" x14ac:dyDescent="0.45">
      <c r="A2167" s="4"/>
      <c r="B2167" s="7">
        <v>4992034</v>
      </c>
      <c r="C2167" s="6" t="s">
        <v>242</v>
      </c>
      <c r="D2167" s="4" t="s">
        <v>151</v>
      </c>
      <c r="E2167" s="7">
        <v>30</v>
      </c>
      <c r="F2167" s="4" t="s">
        <v>64</v>
      </c>
      <c r="G2167" s="4">
        <f>SUMIFS([1]怪物表!$A:$A,[1]怪物表!$B:$B,C2167,[1]怪物表!$C:$C,D2167)</f>
        <v>1499204</v>
      </c>
      <c r="H2167" s="8" t="str">
        <f>IF(G2167="","",INDEX([1]怪物表!$C:$C,MATCH(G2167,[1]怪物表!$A:$A,0)))</f>
        <v>盾兵1（灰）</v>
      </c>
      <c r="I2167" s="4"/>
      <c r="J2167" s="4" t="str">
        <f>IF(I2167="","",INDEX([1]怪物阵型表!$B:$B,MATCH(I2167,[1]怪物阵型表!$A:$A,0)))</f>
        <v/>
      </c>
      <c r="K2167" s="4"/>
      <c r="L2167" s="4"/>
      <c r="M2167" s="4"/>
      <c r="N2167" s="4"/>
      <c r="O2167" s="4" t="str">
        <f>IF(N2167="","",INDEX([2]物品表!$B:$B,MATCH(N2167,[2]物品表!$A:$A,0)))</f>
        <v/>
      </c>
      <c r="P2167" s="4"/>
      <c r="Q2167" s="7" t="s">
        <v>31</v>
      </c>
      <c r="R2167" s="7" t="s">
        <v>29</v>
      </c>
      <c r="S2167" s="9">
        <f>INDEX('#怪物刷新配置索引'!$E:$E,MATCH(E2167&amp;"-"&amp;F2167,'#怪物刷新配置索引'!$D:$D,0),1)</f>
        <v>3</v>
      </c>
      <c r="T2167" s="4"/>
      <c r="U2167" s="9">
        <f>INDEX('#怪物刷新配置索引'!$F:$F,MATCH(E2167&amp;"-"&amp;F2167,'#怪物刷新配置索引'!$D:$D,0),1)</f>
        <v>3</v>
      </c>
      <c r="V2167" s="4" t="str">
        <f t="shared" si="297"/>
        <v/>
      </c>
      <c r="W2167" s="4"/>
      <c r="X2167" s="4"/>
      <c r="Y2167" s="4"/>
      <c r="Z2167" s="28"/>
      <c r="AA2167" s="77">
        <f>COUNTIF([3]经验升级表!$C:$C,"&lt;="&amp;SUMIFS($AB$4:AB2167,$C$4:C2167,C2167))</f>
        <v>0</v>
      </c>
      <c r="AB2167" s="77">
        <f>IFERROR(INDEX([1]怪物表!$U:$U,MATCH(G2167,[1]怪物表!$A:$A,0),1)*S2167/U2167,0)*AC2167</f>
        <v>0</v>
      </c>
      <c r="AC2167" s="77">
        <f t="shared" si="290"/>
        <v>30</v>
      </c>
      <c r="AD2167" s="77">
        <f>IFERROR(INDEX([1]怪物表!$J:$J,MATCH(G2167,[1]怪物表!$A:$A,0),1),0)*AE2167</f>
        <v>30</v>
      </c>
      <c r="AE2167" s="77">
        <f t="shared" si="291"/>
        <v>30</v>
      </c>
    </row>
    <row r="2168" spans="1:46" x14ac:dyDescent="0.45">
      <c r="A2168" s="4"/>
      <c r="B2168" s="7">
        <v>4992035</v>
      </c>
      <c r="C2168" s="6" t="s">
        <v>242</v>
      </c>
      <c r="D2168" s="4" t="s">
        <v>174</v>
      </c>
      <c r="E2168" s="7">
        <v>20</v>
      </c>
      <c r="F2168" s="4" t="s">
        <v>64</v>
      </c>
      <c r="G2168" s="4">
        <f>SUMIFS([1]怪物表!$A:$A,[1]怪物表!$B:$B,C2168,[1]怪物表!$C:$C,D2168)</f>
        <v>1499207</v>
      </c>
      <c r="H2168" s="8" t="str">
        <f>IF(G2168="","",INDEX([1]怪物表!$C:$C,MATCH(G2168,[1]怪物表!$A:$A,0)))</f>
        <v>酒桶</v>
      </c>
      <c r="I2168" s="4"/>
      <c r="J2168" s="4" t="str">
        <f>IF(I2168="","",INDEX([1]怪物阵型表!$B:$B,MATCH(I2168,[1]怪物阵型表!$A:$A,0)))</f>
        <v/>
      </c>
      <c r="K2168" s="4"/>
      <c r="L2168" s="4"/>
      <c r="M2168" s="4"/>
      <c r="N2168" s="4"/>
      <c r="O2168" s="4" t="str">
        <f>IF(N2168="","",INDEX([2]物品表!$B:$B,MATCH(N2168,[2]物品表!$A:$A,0)))</f>
        <v/>
      </c>
      <c r="P2168" s="4"/>
      <c r="Q2168" s="7" t="s">
        <v>31</v>
      </c>
      <c r="R2168" s="7" t="s">
        <v>29</v>
      </c>
      <c r="S2168" s="9">
        <f>INDEX('#怪物刷新配置索引'!$E:$E,MATCH(E2168&amp;"-"&amp;F2168,'#怪物刷新配置索引'!$D:$D,0),1)</f>
        <v>2</v>
      </c>
      <c r="T2168" s="4"/>
      <c r="U2168" s="9">
        <f>INDEX('#怪物刷新配置索引'!$F:$F,MATCH(E2168&amp;"-"&amp;F2168,'#怪物刷新配置索引'!$D:$D,0),1)</f>
        <v>3</v>
      </c>
      <c r="V2168" s="4" t="str">
        <f t="shared" si="297"/>
        <v/>
      </c>
      <c r="W2168" s="4"/>
      <c r="X2168" s="7"/>
      <c r="Y2168" s="7"/>
      <c r="Z2168" s="28"/>
      <c r="AA2168" s="77">
        <f>COUNTIF([3]经验升级表!$C:$C,"&lt;="&amp;SUMIFS($AB$4:AB2168,$C$4:C2168,C2168))</f>
        <v>0</v>
      </c>
      <c r="AB2168" s="77">
        <f>IFERROR(INDEX([1]怪物表!$U:$U,MATCH(G2168,[1]怪物表!$A:$A,0),1)*S2168/U2168,0)*AC2168</f>
        <v>0</v>
      </c>
      <c r="AC2168" s="77">
        <f t="shared" si="290"/>
        <v>30</v>
      </c>
      <c r="AD2168" s="77">
        <f>IFERROR(INDEX([1]怪物表!$J:$J,MATCH(G2168,[1]怪物表!$A:$A,0),1),0)*AE2168</f>
        <v>20</v>
      </c>
      <c r="AE2168" s="77">
        <f t="shared" si="291"/>
        <v>20</v>
      </c>
    </row>
    <row r="2169" spans="1:46" s="47" customFormat="1" x14ac:dyDescent="0.45">
      <c r="A2169" s="81"/>
      <c r="B2169" s="82">
        <v>4992036</v>
      </c>
      <c r="C2169" s="83" t="s">
        <v>242</v>
      </c>
      <c r="D2169" s="81" t="s">
        <v>132</v>
      </c>
      <c r="E2169" s="82"/>
      <c r="F2169" s="81">
        <v>240</v>
      </c>
      <c r="G2169" s="81">
        <f>IF(I2169="",SUMIFS([1]怪物表!$A:$A,[1]怪物表!$B:$B,C2169,[1]怪物表!$C:$C,D2169),"")</f>
        <v>1499211</v>
      </c>
      <c r="H2169" s="84" t="str">
        <f>IF(G2169="","",INDEX([1]怪物表!$C:$C,MATCH(G2169,[1]怪物表!$A:$A,0)))</f>
        <v>荒漠法师</v>
      </c>
      <c r="I2169" s="81" t="s">
        <v>54</v>
      </c>
      <c r="J2169" s="81" t="str">
        <f>IF(I2169="","",INDEX([1]怪物阵型表!$B:$B,MATCH(I2169,[1]怪物阵型表!$A:$A,0)))</f>
        <v/>
      </c>
      <c r="K2169" s="81"/>
      <c r="L2169" s="81"/>
      <c r="M2169" s="81"/>
      <c r="N2169" s="81"/>
      <c r="O2169" s="81" t="str">
        <f>IF(N2169="","",INDEX([2]物品表!$B:$B,MATCH(N2169,[2]物品表!$A:$A,0)))</f>
        <v/>
      </c>
      <c r="P2169" s="81"/>
      <c r="Q2169" s="82" t="s">
        <v>120</v>
      </c>
      <c r="R2169" s="82" t="s">
        <v>29</v>
      </c>
      <c r="S2169" s="85">
        <v>1</v>
      </c>
      <c r="T2169" s="81"/>
      <c r="U2169" s="85">
        <v>0</v>
      </c>
      <c r="V2169" s="81" t="str">
        <f>V2154</f>
        <v>TID_Survivor_Notice_Occur_1</v>
      </c>
      <c r="W2169" s="81">
        <v>2</v>
      </c>
      <c r="X2169" s="81"/>
      <c r="Y2169" s="81"/>
      <c r="Z2169" s="86"/>
      <c r="AA2169" s="77">
        <f>COUNTIF([3]经验升级表!$C:$C,"&lt;="&amp;SUMIFS($AB$4:AB2169,$C$4:C2169,C2169))</f>
        <v>0</v>
      </c>
      <c r="AB2169" s="77">
        <f>IFERROR(INDEX([1]怪物表!$U:$U,MATCH(G2169,[1]怪物表!$A:$A,0),1)*S2169/U2169,0)*AC2169</f>
        <v>0</v>
      </c>
      <c r="AC2169" s="77">
        <f t="shared" si="290"/>
        <v>1</v>
      </c>
      <c r="AD2169" s="77">
        <f>IFERROR(INDEX([1]怪物表!$J:$J,MATCH(G2169,[1]怪物表!$A:$A,0),1),0)*AE2169</f>
        <v>0</v>
      </c>
      <c r="AE2169" s="77">
        <f t="shared" si="291"/>
        <v>0</v>
      </c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</row>
    <row r="2170" spans="1:46" x14ac:dyDescent="0.45">
      <c r="A2170" s="4"/>
      <c r="B2170" s="7">
        <v>4992037</v>
      </c>
      <c r="C2170" s="6" t="s">
        <v>242</v>
      </c>
      <c r="D2170" s="4"/>
      <c r="E2170" s="7"/>
      <c r="F2170" s="4">
        <v>240</v>
      </c>
      <c r="G2170" s="4" t="str">
        <f>IF(I2170="",SUMIFS([1]怪物表!$A:$A,[1]怪物表!$B:$B,C2170,[1]怪物表!$C:$C,D2170),"")</f>
        <v/>
      </c>
      <c r="H2170" s="8" t="str">
        <f>IF(G2170="","",INDEX([1]怪物表!$C:$C,MATCH(G2170,[1]怪物表!$A:$A,0)))</f>
        <v/>
      </c>
      <c r="I2170" s="4">
        <v>499202</v>
      </c>
      <c r="J2170" s="4" t="str">
        <f>IF(I2170="","",INDEX([1]怪物阵型表!$B:$B,MATCH(I2170,[1]怪物阵型表!$A:$A,0)))</f>
        <v>直线防御阵型</v>
      </c>
      <c r="K2170" s="4"/>
      <c r="L2170" s="4"/>
      <c r="M2170" s="4"/>
      <c r="N2170" s="4"/>
      <c r="O2170" s="4" t="str">
        <f>IF(N2170="","",INDEX([2]物品表!$B:$B,MATCH(N2170,[2]物品表!$A:$A,0)))</f>
        <v/>
      </c>
      <c r="P2170" s="4"/>
      <c r="Q2170" s="7" t="s">
        <v>109</v>
      </c>
      <c r="R2170" s="7" t="s">
        <v>29</v>
      </c>
      <c r="S2170" s="9">
        <v>1</v>
      </c>
      <c r="T2170" s="4"/>
      <c r="U2170" s="9">
        <v>0</v>
      </c>
      <c r="V2170" s="4" t="str">
        <f t="shared" si="297"/>
        <v>TID_Survivor_Notice_Occur_2</v>
      </c>
      <c r="W2170" s="4">
        <v>1</v>
      </c>
      <c r="X2170" s="4"/>
      <c r="Y2170" s="4"/>
      <c r="Z2170" s="28"/>
      <c r="AA2170" s="77">
        <f>COUNTIF([3]经验升级表!$C:$C,"&lt;="&amp;SUMIFS($AB$4:AB2170,$C$4:C2170,C2170))</f>
        <v>0</v>
      </c>
      <c r="AB2170" s="77">
        <f>IFERROR(INDEX([1]怪物表!$U:$U,MATCH(G2170,[1]怪物表!$A:$A,0),1)*S2170/U2170,0)*AC2170</f>
        <v>0</v>
      </c>
      <c r="AC2170" s="77">
        <f t="shared" si="290"/>
        <v>1</v>
      </c>
      <c r="AD2170" s="77">
        <f>IFERROR(INDEX([1]怪物表!$J:$J,MATCH(G2170,[1]怪物表!$A:$A,0),1),0)*AE2170</f>
        <v>0</v>
      </c>
      <c r="AE2170" s="77">
        <f t="shared" si="291"/>
        <v>0</v>
      </c>
    </row>
    <row r="2171" spans="1:46" x14ac:dyDescent="0.45">
      <c r="A2171" s="4"/>
      <c r="B2171" s="7">
        <v>4992038</v>
      </c>
      <c r="C2171" s="6" t="s">
        <v>242</v>
      </c>
      <c r="D2171" s="4"/>
      <c r="E2171" s="7"/>
      <c r="F2171" s="4">
        <v>240</v>
      </c>
      <c r="G2171" s="4" t="str">
        <f>IF(I2171="",SUMIFS([1]怪物表!$A:$A,[1]怪物表!$B:$B,C2171,[1]怪物表!$C:$C,D2171),"")</f>
        <v/>
      </c>
      <c r="H2171" s="8" t="str">
        <f>IF(G2171="","",INDEX([1]怪物表!$C:$C,MATCH(G2171,[1]怪物表!$A:$A,0)))</f>
        <v/>
      </c>
      <c r="I2171" s="4">
        <v>499203</v>
      </c>
      <c r="J2171" s="4" t="str">
        <f>IF(I2171="","",INDEX([1]怪物阵型表!$B:$B,MATCH(I2171,[1]怪物阵型表!$A:$A,0)))</f>
        <v>直线防御阵型</v>
      </c>
      <c r="K2171" s="4"/>
      <c r="L2171" s="4"/>
      <c r="M2171" s="4"/>
      <c r="N2171" s="4"/>
      <c r="O2171" s="4" t="str">
        <f>IF(N2171="","",INDEX([2]物品表!$B:$B,MATCH(N2171,[2]物品表!$A:$A,0)))</f>
        <v/>
      </c>
      <c r="P2171" s="4"/>
      <c r="Q2171" s="7" t="s">
        <v>109</v>
      </c>
      <c r="R2171" s="7" t="s">
        <v>29</v>
      </c>
      <c r="S2171" s="9">
        <v>1</v>
      </c>
      <c r="T2171" s="4"/>
      <c r="U2171" s="9">
        <v>0</v>
      </c>
      <c r="V2171" s="4" t="str">
        <f t="shared" si="297"/>
        <v/>
      </c>
      <c r="W2171" s="4"/>
      <c r="X2171" s="4"/>
      <c r="Y2171" s="4"/>
      <c r="Z2171" s="28"/>
      <c r="AA2171" s="77">
        <f>COUNTIF([3]经验升级表!$C:$C,"&lt;="&amp;SUMIFS($AB$4:AB2171,$C$4:C2171,C2171))</f>
        <v>0</v>
      </c>
      <c r="AB2171" s="77">
        <f>IFERROR(INDEX([1]怪物表!$U:$U,MATCH(G2171,[1]怪物表!$A:$A,0),1)*S2171/U2171,0)*AC2171</f>
        <v>0</v>
      </c>
      <c r="AC2171" s="77">
        <f t="shared" si="290"/>
        <v>1</v>
      </c>
      <c r="AD2171" s="77">
        <f>IFERROR(INDEX([1]怪物表!$J:$J,MATCH(G2171,[1]怪物表!$A:$A,0),1),0)*AE2171</f>
        <v>0</v>
      </c>
      <c r="AE2171" s="77">
        <f t="shared" si="291"/>
        <v>0</v>
      </c>
    </row>
    <row r="2172" spans="1:46" x14ac:dyDescent="0.45">
      <c r="A2172" s="4"/>
      <c r="B2172" s="7">
        <v>4992039</v>
      </c>
      <c r="C2172" s="6" t="s">
        <v>242</v>
      </c>
      <c r="D2172" s="4"/>
      <c r="E2172" s="7"/>
      <c r="F2172" s="4">
        <v>240</v>
      </c>
      <c r="G2172" s="4"/>
      <c r="H2172" s="8"/>
      <c r="I2172" s="4"/>
      <c r="J2172" s="4" t="str">
        <f>IF(I2172="","",INDEX([1]怪物阵型表!$B:$B,MATCH(I2172,[1]怪物阵型表!$A:$A,0)))</f>
        <v/>
      </c>
      <c r="K2172" s="4">
        <v>499206</v>
      </c>
      <c r="L2172" s="25" t="str" cm="1">
        <f t="array" ref="L2172">INDEX(怪物链表!A:C,MATCH(怪物刷新表!K2172&amp;C2172,怪物链表!A:A&amp;怪物链表!C:C,),2)</f>
        <v>骤变_中级_100</v>
      </c>
      <c r="M2172" s="4" t="str" cm="1">
        <f t="array" ref="M2172">INDEX(怪物链表!A:D,MATCH(怪物刷新表!L2172&amp;K2172,怪物链表!B:B&amp;怪物链表!A:A,),4)</f>
        <v>240-270</v>
      </c>
      <c r="N2172" s="4"/>
      <c r="O2172" s="4" t="str">
        <f>IF(N2172="","",INDEX([2]物品表!$B:$B,MATCH(N2172,[2]物品表!$A:$A,0)))</f>
        <v/>
      </c>
      <c r="P2172" s="4"/>
      <c r="Q2172" s="7" t="s">
        <v>120</v>
      </c>
      <c r="R2172" s="7" t="s">
        <v>29</v>
      </c>
      <c r="S2172" s="9">
        <v>1</v>
      </c>
      <c r="T2172" s="4"/>
      <c r="U2172" s="9">
        <v>0</v>
      </c>
      <c r="V2172" s="4" t="str">
        <f>IF(W2172=1,"TID_Survivor_Notice_Occur_2",IF(W2172=2,"TID_Survivor_Notice_Occur_1",""))</f>
        <v/>
      </c>
      <c r="W2172" s="4"/>
      <c r="X2172" s="4"/>
      <c r="Y2172" s="4"/>
      <c r="Z2172" s="28"/>
      <c r="AA2172" s="77">
        <f>COUNTIF([3]经验升级表!$C:$C,"&lt;="&amp;SUMIFS($AB$4:AB2172,$C$4:C2172,C2172))</f>
        <v>0</v>
      </c>
      <c r="AB2172" s="77">
        <f>IFERROR(INDEX([1]怪物表!$U:$U,MATCH(G2172,[1]怪物表!$A:$A,0),1)*S2172/U2172,0)*AC2172</f>
        <v>0</v>
      </c>
      <c r="AC2172" s="77">
        <f t="shared" si="290"/>
        <v>1</v>
      </c>
      <c r="AD2172" s="77">
        <f>IFERROR(INDEX([1]怪物表!$J:$J,MATCH(G2172,[1]怪物表!$A:$A,0),1),0)*AE2172</f>
        <v>0</v>
      </c>
      <c r="AE2172" s="77">
        <f t="shared" si="291"/>
        <v>0</v>
      </c>
    </row>
    <row r="2173" spans="1:46" x14ac:dyDescent="0.45">
      <c r="A2173" s="4"/>
      <c r="B2173" s="7">
        <v>4992040</v>
      </c>
      <c r="C2173" s="6" t="s">
        <v>242</v>
      </c>
      <c r="D2173" s="4"/>
      <c r="E2173" s="7"/>
      <c r="F2173" s="4">
        <v>240</v>
      </c>
      <c r="G2173" s="4"/>
      <c r="H2173" s="8"/>
      <c r="I2173" s="4"/>
      <c r="J2173" s="4" t="str">
        <f>IF(I2173="","",INDEX([1]怪物阵型表!$B:$B,MATCH(I2173,[1]怪物阵型表!$A:$A,0)))</f>
        <v/>
      </c>
      <c r="K2173" s="4">
        <v>499207</v>
      </c>
      <c r="L2173" s="25" t="str" cm="1">
        <f t="array" ref="L2173">INDEX(怪物链表!A:C,MATCH(怪物刷新表!K2173&amp;C2173,怪物链表!A:A&amp;怪物链表!C:C,),2)</f>
        <v>骤变_特殊_30</v>
      </c>
      <c r="M2173" s="4" t="str" cm="1">
        <f t="array" ref="M2173">INDEX(怪物链表!A:D,MATCH(怪物刷新表!L2173&amp;K2173,怪物链表!B:B&amp;怪物链表!A:A,),4)</f>
        <v>240-270</v>
      </c>
      <c r="N2173" s="4"/>
      <c r="O2173" s="4" t="str">
        <f>IF(N2173="","",INDEX([2]物品表!$B:$B,MATCH(N2173,[2]物品表!$A:$A,0)))</f>
        <v/>
      </c>
      <c r="P2173" s="4"/>
      <c r="Q2173" s="7" t="s">
        <v>120</v>
      </c>
      <c r="R2173" s="7" t="s">
        <v>29</v>
      </c>
      <c r="S2173" s="9">
        <v>1</v>
      </c>
      <c r="T2173" s="4"/>
      <c r="U2173" s="9">
        <v>0</v>
      </c>
      <c r="V2173" s="4" t="str">
        <f>IF(W2173=1,"TID_Survivor_Notice_Occur_2",IF(W2173=2,"TID_Survivor_Notice_Occur_1",""))</f>
        <v/>
      </c>
      <c r="W2173" s="4"/>
      <c r="X2173" s="4"/>
      <c r="Y2173" s="4"/>
      <c r="Z2173" s="28"/>
      <c r="AA2173" s="77">
        <f>COUNTIF([3]经验升级表!$C:$C,"&lt;="&amp;SUMIFS($AB$4:AB2173,$C$4:C2173,C2173))</f>
        <v>0</v>
      </c>
      <c r="AB2173" s="77">
        <f>IFERROR(INDEX([1]怪物表!$U:$U,MATCH(G2173,[1]怪物表!$A:$A,0),1)*S2173/U2173,0)*AC2173</f>
        <v>0</v>
      </c>
      <c r="AC2173" s="77">
        <f t="shared" si="290"/>
        <v>1</v>
      </c>
      <c r="AD2173" s="77">
        <f>IFERROR(INDEX([1]怪物表!$J:$J,MATCH(G2173,[1]怪物表!$A:$A,0),1),0)*AE2173</f>
        <v>0</v>
      </c>
      <c r="AE2173" s="77">
        <f t="shared" si="291"/>
        <v>0</v>
      </c>
    </row>
    <row r="2174" spans="1:46" x14ac:dyDescent="0.45">
      <c r="A2174" s="4"/>
      <c r="B2174" s="7">
        <v>4992041</v>
      </c>
      <c r="C2174" s="6" t="s">
        <v>242</v>
      </c>
      <c r="D2174" s="4" t="s">
        <v>240</v>
      </c>
      <c r="E2174" s="7">
        <v>60</v>
      </c>
      <c r="F2174" s="4" t="s">
        <v>55</v>
      </c>
      <c r="G2174" s="4">
        <f>SUMIFS([1]怪物表!$A:$A,[1]怪物表!$B:$B,C2174,[1]怪物表!$C:$C,D2174)</f>
        <v>1499206</v>
      </c>
      <c r="H2174" s="8" t="str">
        <f>IF(G2174="","",INDEX([1]怪物表!$C:$C,MATCH(G2174,[1]怪物表!$A:$A,0)))</f>
        <v>密林窃贼</v>
      </c>
      <c r="I2174" s="4"/>
      <c r="J2174" s="4" t="str">
        <f>IF(I2174="","",INDEX([1]怪物阵型表!$B:$B,MATCH(I2174,[1]怪物阵型表!$A:$A,0)))</f>
        <v/>
      </c>
      <c r="K2174" s="4"/>
      <c r="L2174" s="4"/>
      <c r="M2174" s="4"/>
      <c r="N2174" s="4"/>
      <c r="O2174" s="4" t="str">
        <f>IF(N2174="","",INDEX([2]物品表!$B:$B,MATCH(N2174,[2]物品表!$A:$A,0)))</f>
        <v/>
      </c>
      <c r="P2174" s="4"/>
      <c r="Q2174" s="7" t="s">
        <v>31</v>
      </c>
      <c r="R2174" s="7" t="s">
        <v>29</v>
      </c>
      <c r="S2174" s="9">
        <f>INDEX('#怪物刷新配置索引'!$E:$E,MATCH(E2174&amp;"-"&amp;F2174,'#怪物刷新配置索引'!$D:$D,0),1)</f>
        <v>2</v>
      </c>
      <c r="T2174" s="4"/>
      <c r="U2174" s="9">
        <f>INDEX('#怪物刷新配置索引'!$F:$F,MATCH(E2174&amp;"-"&amp;F2174,'#怪物刷新配置索引'!$D:$D,0),1)</f>
        <v>1</v>
      </c>
      <c r="V2174" s="4" t="str">
        <f t="shared" si="297"/>
        <v/>
      </c>
      <c r="W2174" s="4"/>
      <c r="X2174" s="4"/>
      <c r="Y2174" s="7"/>
      <c r="Z2174" s="28"/>
      <c r="AA2174" s="77">
        <f>COUNTIF([3]经验升级表!$C:$C,"&lt;="&amp;SUMIFS($AB$4:AB2174,$C$4:C2174,C2174))</f>
        <v>0</v>
      </c>
      <c r="AB2174" s="77">
        <f>IFERROR(INDEX([1]怪物表!$U:$U,MATCH(G2174,[1]怪物表!$A:$A,0),1)*S2174/U2174,0)*AC2174</f>
        <v>0</v>
      </c>
      <c r="AC2174" s="77">
        <f t="shared" si="290"/>
        <v>30</v>
      </c>
      <c r="AD2174" s="77">
        <f>IFERROR(INDEX([1]怪物表!$J:$J,MATCH(G2174,[1]怪物表!$A:$A,0),1),0)*AE2174</f>
        <v>60</v>
      </c>
      <c r="AE2174" s="77">
        <f t="shared" si="291"/>
        <v>60</v>
      </c>
    </row>
    <row r="2175" spans="1:46" x14ac:dyDescent="0.45">
      <c r="A2175" s="4"/>
      <c r="B2175" s="7">
        <v>4992042</v>
      </c>
      <c r="C2175" s="6" t="s">
        <v>242</v>
      </c>
      <c r="D2175" s="4" t="s">
        <v>240</v>
      </c>
      <c r="E2175" s="7">
        <v>120</v>
      </c>
      <c r="F2175" s="4" t="s">
        <v>55</v>
      </c>
      <c r="G2175" s="4">
        <f>SUMIFS([1]怪物表!$A:$A,[1]怪物表!$B:$B,C2175,[1]怪物表!$C:$C,D2175)</f>
        <v>1499206</v>
      </c>
      <c r="H2175" s="8" t="str">
        <f>IF(G2175="","",INDEX([1]怪物表!$C:$C,MATCH(G2175,[1]怪物表!$A:$A,0)))</f>
        <v>密林窃贼</v>
      </c>
      <c r="I2175" s="4"/>
      <c r="J2175" s="4" t="str">
        <f>IF(I2175="","",INDEX([1]怪物阵型表!$B:$B,MATCH(I2175,[1]怪物阵型表!$A:$A,0)))</f>
        <v/>
      </c>
      <c r="K2175" s="4"/>
      <c r="L2175" s="4"/>
      <c r="M2175" s="4"/>
      <c r="N2175" s="4"/>
      <c r="O2175" s="4" t="str">
        <f>IF(N2175="","",INDEX([2]物品表!$B:$B,MATCH(N2175,[2]物品表!$A:$A,0)))</f>
        <v/>
      </c>
      <c r="P2175" s="4"/>
      <c r="Q2175" s="7" t="s">
        <v>31</v>
      </c>
      <c r="R2175" s="7" t="s">
        <v>29</v>
      </c>
      <c r="S2175" s="9">
        <f>INDEX('#怪物刷新配置索引'!$E:$E,MATCH(E2175&amp;"-"&amp;F2175,'#怪物刷新配置索引'!$D:$D,0),1)</f>
        <v>4</v>
      </c>
      <c r="T2175" s="4"/>
      <c r="U2175" s="9">
        <f>INDEX('#怪物刷新配置索引'!$F:$F,MATCH(E2175&amp;"-"&amp;F2175,'#怪物刷新配置索引'!$D:$D,0),1)</f>
        <v>1</v>
      </c>
      <c r="V2175" s="4" t="str">
        <f t="shared" si="297"/>
        <v/>
      </c>
      <c r="W2175" s="4"/>
      <c r="X2175" s="4"/>
      <c r="Y2175" s="7"/>
      <c r="Z2175" s="28"/>
      <c r="AA2175" s="77">
        <f>COUNTIF([3]经验升级表!$C:$C,"&lt;="&amp;SUMIFS($AB$4:AB2175,$C$4:C2175,C2175))</f>
        <v>0</v>
      </c>
      <c r="AB2175" s="77">
        <f>IFERROR(INDEX([1]怪物表!$U:$U,MATCH(G2175,[1]怪物表!$A:$A,0),1)*S2175/U2175,0)*AC2175</f>
        <v>0</v>
      </c>
      <c r="AC2175" s="77">
        <f t="shared" si="290"/>
        <v>30</v>
      </c>
      <c r="AD2175" s="77">
        <f>IFERROR(INDEX([1]怪物表!$J:$J,MATCH(G2175,[1]怪物表!$A:$A,0),1),0)*AE2175</f>
        <v>120</v>
      </c>
      <c r="AE2175" s="77">
        <f t="shared" si="291"/>
        <v>120</v>
      </c>
    </row>
    <row r="2176" spans="1:46" x14ac:dyDescent="0.45">
      <c r="A2176" s="4"/>
      <c r="B2176" s="7">
        <v>4992043</v>
      </c>
      <c r="C2176" s="6" t="s">
        <v>242</v>
      </c>
      <c r="D2176" s="4" t="s">
        <v>174</v>
      </c>
      <c r="E2176" s="7">
        <v>20</v>
      </c>
      <c r="F2176" s="4" t="s">
        <v>55</v>
      </c>
      <c r="G2176" s="4">
        <f>SUMIFS([1]怪物表!$A:$A,[1]怪物表!$B:$B,C2176,[1]怪物表!$C:$C,D2176)</f>
        <v>1499207</v>
      </c>
      <c r="H2176" s="8" t="str">
        <f>IF(G2176="","",INDEX([1]怪物表!$C:$C,MATCH(G2176,[1]怪物表!$A:$A,0)))</f>
        <v>酒桶</v>
      </c>
      <c r="I2176" s="4"/>
      <c r="J2176" s="4" t="str">
        <f>IF(I2176="","",INDEX([1]怪物阵型表!$B:$B,MATCH(I2176,[1]怪物阵型表!$A:$A,0)))</f>
        <v/>
      </c>
      <c r="K2176" s="4"/>
      <c r="L2176" s="4"/>
      <c r="M2176" s="4"/>
      <c r="N2176" s="4"/>
      <c r="O2176" s="4" t="str">
        <f>IF(N2176="","",INDEX([2]物品表!$B:$B,MATCH(N2176,[2]物品表!$A:$A,0)))</f>
        <v/>
      </c>
      <c r="P2176" s="4"/>
      <c r="Q2176" s="7" t="s">
        <v>31</v>
      </c>
      <c r="R2176" s="7" t="s">
        <v>29</v>
      </c>
      <c r="S2176" s="9">
        <f>INDEX('#怪物刷新配置索引'!$E:$E,MATCH(E2176&amp;"-"&amp;F2176,'#怪物刷新配置索引'!$D:$D,0),1)</f>
        <v>2</v>
      </c>
      <c r="T2176" s="4"/>
      <c r="U2176" s="9">
        <f>INDEX('#怪物刷新配置索引'!$F:$F,MATCH(E2176&amp;"-"&amp;F2176,'#怪物刷新配置索引'!$D:$D,0),1)</f>
        <v>3</v>
      </c>
      <c r="V2176" s="4" t="str">
        <f t="shared" si="297"/>
        <v/>
      </c>
      <c r="W2176" s="4"/>
      <c r="X2176" s="7"/>
      <c r="Y2176" s="7"/>
      <c r="Z2176" s="28"/>
      <c r="AA2176" s="77">
        <f>COUNTIF([3]经验升级表!$C:$C,"&lt;="&amp;SUMIFS($AB$4:AB2176,$C$4:C2176,C2176))</f>
        <v>0</v>
      </c>
      <c r="AB2176" s="77">
        <f>IFERROR(INDEX([1]怪物表!$U:$U,MATCH(G2176,[1]怪物表!$A:$A,0),1)*S2176/U2176,0)*AC2176</f>
        <v>0</v>
      </c>
      <c r="AC2176" s="77">
        <f t="shared" si="290"/>
        <v>30</v>
      </c>
      <c r="AD2176" s="77">
        <f>IFERROR(INDEX([1]怪物表!$J:$J,MATCH(G2176,[1]怪物表!$A:$A,0),1),0)*AE2176</f>
        <v>20</v>
      </c>
      <c r="AE2176" s="77">
        <f t="shared" si="291"/>
        <v>20</v>
      </c>
    </row>
    <row r="2177" spans="1:31" x14ac:dyDescent="0.45">
      <c r="A2177" s="4"/>
      <c r="B2177" s="7">
        <v>4992044</v>
      </c>
      <c r="C2177" s="6" t="s">
        <v>242</v>
      </c>
      <c r="D2177" s="4"/>
      <c r="E2177" s="7"/>
      <c r="F2177" s="4">
        <v>270</v>
      </c>
      <c r="G2177" s="4"/>
      <c r="H2177" s="8"/>
      <c r="I2177" s="4"/>
      <c r="J2177" s="4" t="str">
        <f>IF(I2177="","",INDEX([1]怪物阵型表!$B:$B,MATCH(I2177,[1]怪物阵型表!$A:$A,0)))</f>
        <v/>
      </c>
      <c r="K2177" s="4">
        <v>499208</v>
      </c>
      <c r="L2177" s="25" t="str" cm="1">
        <f t="array" ref="L2177">INDEX(怪物链表!A:C,MATCH(怪物刷新表!K2177&amp;C2177,怪物链表!A:A&amp;怪物链表!C:C,),2)</f>
        <v>骤变_高级_100</v>
      </c>
      <c r="M2177" s="4" t="str" cm="1">
        <f t="array" ref="M2177">INDEX(怪物链表!A:D,MATCH(怪物刷新表!L2177&amp;K2177,怪物链表!B:B&amp;怪物链表!A:A,),4)</f>
        <v>270-300</v>
      </c>
      <c r="N2177" s="4"/>
      <c r="O2177" s="4" t="str">
        <f>IF(N2177="","",INDEX([2]物品表!$B:$B,MATCH(N2177,[2]物品表!$A:$A,0)))</f>
        <v/>
      </c>
      <c r="P2177" s="4"/>
      <c r="Q2177" s="7" t="s">
        <v>120</v>
      </c>
      <c r="R2177" s="7" t="s">
        <v>29</v>
      </c>
      <c r="S2177" s="9">
        <v>1</v>
      </c>
      <c r="T2177" s="4"/>
      <c r="U2177" s="9">
        <v>0</v>
      </c>
      <c r="V2177" s="4" t="str">
        <f>IF(W2177=1,"TID_Survivor_Notice_Occur_2",IF(W2177=2,"TID_Survivor_Notice_Occur_1",""))</f>
        <v/>
      </c>
      <c r="W2177" s="4"/>
      <c r="X2177" s="4"/>
      <c r="Y2177" s="4"/>
      <c r="Z2177" s="28"/>
      <c r="AA2177" s="77">
        <f>COUNTIF([3]经验升级表!$C:$C,"&lt;="&amp;SUMIFS($AB$4:AB2177,$C$4:C2177,C2177))</f>
        <v>0</v>
      </c>
      <c r="AB2177" s="77">
        <f>IFERROR(INDEX([1]怪物表!$U:$U,MATCH(G2177,[1]怪物表!$A:$A,0),1)*S2177/U2177,0)*AC2177</f>
        <v>0</v>
      </c>
      <c r="AC2177" s="77">
        <f t="shared" si="290"/>
        <v>1</v>
      </c>
      <c r="AD2177" s="77">
        <f>IFERROR(INDEX([1]怪物表!$J:$J,MATCH(G2177,[1]怪物表!$A:$A,0),1),0)*AE2177</f>
        <v>0</v>
      </c>
      <c r="AE2177" s="77">
        <f t="shared" si="291"/>
        <v>0</v>
      </c>
    </row>
    <row r="2178" spans="1:31" x14ac:dyDescent="0.45">
      <c r="A2178" s="4"/>
      <c r="B2178" s="7">
        <v>4992045</v>
      </c>
      <c r="C2178" s="6" t="s">
        <v>242</v>
      </c>
      <c r="D2178" s="4" t="s">
        <v>240</v>
      </c>
      <c r="E2178" s="7">
        <v>60</v>
      </c>
      <c r="F2178" s="4" t="s">
        <v>49</v>
      </c>
      <c r="G2178" s="4">
        <f>SUMIFS([1]怪物表!$A:$A,[1]怪物表!$B:$B,C2178,[1]怪物表!$C:$C,D2178)</f>
        <v>1499206</v>
      </c>
      <c r="H2178" s="8" t="str">
        <f>IF(G2178="","",INDEX([1]怪物表!$C:$C,MATCH(G2178,[1]怪物表!$A:$A,0)))</f>
        <v>密林窃贼</v>
      </c>
      <c r="I2178" s="4"/>
      <c r="J2178" s="4" t="str">
        <f>IF(I2178="","",INDEX([1]怪物阵型表!$B:$B,MATCH(I2178,[1]怪物阵型表!$A:$A,0)))</f>
        <v/>
      </c>
      <c r="K2178" s="4"/>
      <c r="L2178" s="4"/>
      <c r="M2178" s="4"/>
      <c r="N2178" s="4"/>
      <c r="O2178" s="4" t="str">
        <f>IF(N2178="","",INDEX([2]物品表!$B:$B,MATCH(N2178,[2]物品表!$A:$A,0)))</f>
        <v/>
      </c>
      <c r="P2178" s="4"/>
      <c r="Q2178" s="7" t="s">
        <v>31</v>
      </c>
      <c r="R2178" s="7" t="s">
        <v>29</v>
      </c>
      <c r="S2178" s="9">
        <f>INDEX('#怪物刷新配置索引'!$E:$E,MATCH(E2178&amp;"-"&amp;F2178,'#怪物刷新配置索引'!$D:$D,0),1)</f>
        <v>4</v>
      </c>
      <c r="T2178" s="4"/>
      <c r="U2178" s="9">
        <f>INDEX('#怪物刷新配置索引'!$F:$F,MATCH(E2178&amp;"-"&amp;F2178,'#怪物刷新配置索引'!$D:$D,0),1)</f>
        <v>2</v>
      </c>
      <c r="V2178" s="4" t="str">
        <f t="shared" ref="V2178:V2180" si="298">IF(W2178=1,"TID_Survivor_Notice_Occur_2",IF(W2178=2,"TID_Survivor_Notice_Occur_1",""))</f>
        <v/>
      </c>
      <c r="W2178" s="4"/>
      <c r="X2178" s="4"/>
      <c r="Y2178" s="7"/>
      <c r="Z2178" s="28"/>
      <c r="AA2178" s="77">
        <f>COUNTIF([3]经验升级表!$C:$C,"&lt;="&amp;SUMIFS($AB$4:AB2178,$C$4:C2178,C2178))</f>
        <v>0</v>
      </c>
      <c r="AB2178" s="77">
        <f>IFERROR(INDEX([1]怪物表!$U:$U,MATCH(G2178,[1]怪物表!$A:$A,0),1)*S2178/U2178,0)*AC2178</f>
        <v>0</v>
      </c>
      <c r="AC2178" s="77">
        <f t="shared" si="290"/>
        <v>30</v>
      </c>
      <c r="AD2178" s="77">
        <f>IFERROR(INDEX([1]怪物表!$J:$J,MATCH(G2178,[1]怪物表!$A:$A,0),1),0)*AE2178</f>
        <v>60</v>
      </c>
      <c r="AE2178" s="77">
        <f t="shared" si="291"/>
        <v>60</v>
      </c>
    </row>
    <row r="2179" spans="1:31" x14ac:dyDescent="0.45">
      <c r="A2179" s="4"/>
      <c r="B2179" s="7">
        <v>4992046</v>
      </c>
      <c r="C2179" s="6" t="s">
        <v>242</v>
      </c>
      <c r="D2179" s="4" t="s">
        <v>240</v>
      </c>
      <c r="E2179" s="7">
        <v>90</v>
      </c>
      <c r="F2179" s="4" t="s">
        <v>49</v>
      </c>
      <c r="G2179" s="4">
        <f>SUMIFS([1]怪物表!$A:$A,[1]怪物表!$B:$B,C2179,[1]怪物表!$C:$C,D2179)</f>
        <v>1499206</v>
      </c>
      <c r="H2179" s="8" t="str">
        <f>IF(G2179="","",INDEX([1]怪物表!$C:$C,MATCH(G2179,[1]怪物表!$A:$A,0)))</f>
        <v>密林窃贼</v>
      </c>
      <c r="I2179" s="4"/>
      <c r="J2179" s="4" t="str">
        <f>IF(I2179="","",INDEX([1]怪物阵型表!$B:$B,MATCH(I2179,[1]怪物阵型表!$A:$A,0)))</f>
        <v/>
      </c>
      <c r="K2179" s="4"/>
      <c r="L2179" s="4"/>
      <c r="M2179" s="4"/>
      <c r="N2179" s="4"/>
      <c r="O2179" s="4" t="str">
        <f>IF(N2179="","",INDEX([2]物品表!$B:$B,MATCH(N2179,[2]物品表!$A:$A,0)))</f>
        <v/>
      </c>
      <c r="P2179" s="4"/>
      <c r="Q2179" s="7" t="s">
        <v>31</v>
      </c>
      <c r="R2179" s="7" t="s">
        <v>29</v>
      </c>
      <c r="S2179" s="9">
        <f>INDEX('#怪物刷新配置索引'!$E:$E,MATCH(E2179&amp;"-"&amp;F2179,'#怪物刷新配置索引'!$D:$D,0),1)</f>
        <v>3</v>
      </c>
      <c r="T2179" s="4"/>
      <c r="U2179" s="9">
        <f>INDEX('#怪物刷新配置索引'!$F:$F,MATCH(E2179&amp;"-"&amp;F2179,'#怪物刷新配置索引'!$D:$D,0),1)</f>
        <v>1</v>
      </c>
      <c r="V2179" s="4" t="str">
        <f t="shared" si="298"/>
        <v/>
      </c>
      <c r="W2179" s="4"/>
      <c r="X2179" s="4"/>
      <c r="Y2179" s="4"/>
      <c r="Z2179" s="28"/>
      <c r="AA2179" s="77">
        <f>COUNTIF([3]经验升级表!$C:$C,"&lt;="&amp;SUMIFS($AB$4:AB2179,$C$4:C2179,C2179))</f>
        <v>0</v>
      </c>
      <c r="AB2179" s="77">
        <f>IFERROR(INDEX([1]怪物表!$U:$U,MATCH(G2179,[1]怪物表!$A:$A,0),1)*S2179/U2179,0)*AC2179</f>
        <v>0</v>
      </c>
      <c r="AC2179" s="77">
        <f t="shared" si="290"/>
        <v>30</v>
      </c>
      <c r="AD2179" s="77">
        <f>IFERROR(INDEX([1]怪物表!$J:$J,MATCH(G2179,[1]怪物表!$A:$A,0),1),0)*AE2179</f>
        <v>90</v>
      </c>
      <c r="AE2179" s="77">
        <f t="shared" si="291"/>
        <v>90</v>
      </c>
    </row>
    <row r="2180" spans="1:31" x14ac:dyDescent="0.45">
      <c r="A2180" s="4"/>
      <c r="B2180" s="7">
        <v>4992047</v>
      </c>
      <c r="C2180" s="6" t="s">
        <v>242</v>
      </c>
      <c r="D2180" s="4" t="s">
        <v>240</v>
      </c>
      <c r="E2180" s="7">
        <v>90</v>
      </c>
      <c r="F2180" s="4" t="s">
        <v>49</v>
      </c>
      <c r="G2180" s="4">
        <f>SUMIFS([1]怪物表!$A:$A,[1]怪物表!$B:$B,C2180,[1]怪物表!$C:$C,D2180)</f>
        <v>1499206</v>
      </c>
      <c r="H2180" s="8" t="str">
        <f>IF(G2180="","",INDEX([1]怪物表!$C:$C,MATCH(G2180,[1]怪物表!$A:$A,0)))</f>
        <v>密林窃贼</v>
      </c>
      <c r="I2180" s="4"/>
      <c r="J2180" s="4" t="str">
        <f>IF(I2180="","",INDEX([1]怪物阵型表!$B:$B,MATCH(I2180,[1]怪物阵型表!$A:$A,0)))</f>
        <v/>
      </c>
      <c r="K2180" s="4"/>
      <c r="L2180" s="4"/>
      <c r="M2180" s="4"/>
      <c r="N2180" s="4"/>
      <c r="O2180" s="4" t="str">
        <f>IF(N2180="","",INDEX([2]物品表!$B:$B,MATCH(N2180,[2]物品表!$A:$A,0)))</f>
        <v/>
      </c>
      <c r="P2180" s="4"/>
      <c r="Q2180" s="7" t="s">
        <v>31</v>
      </c>
      <c r="R2180" s="7" t="s">
        <v>29</v>
      </c>
      <c r="S2180" s="9">
        <f>INDEX('#怪物刷新配置索引'!$E:$E,MATCH(E2180&amp;"-"&amp;F2180,'#怪物刷新配置索引'!$D:$D,0),1)</f>
        <v>3</v>
      </c>
      <c r="T2180" s="4"/>
      <c r="U2180" s="9">
        <f>INDEX('#怪物刷新配置索引'!$F:$F,MATCH(E2180&amp;"-"&amp;F2180,'#怪物刷新配置索引'!$D:$D,0),1)</f>
        <v>1</v>
      </c>
      <c r="V2180" s="4" t="str">
        <f t="shared" si="298"/>
        <v/>
      </c>
      <c r="W2180" s="4"/>
      <c r="X2180" s="4"/>
      <c r="Y2180" s="4"/>
      <c r="Z2180" s="28"/>
      <c r="AA2180" s="77">
        <f>COUNTIF([3]经验升级表!$C:$C,"&lt;="&amp;SUMIFS($AB$4:AB2180,$C$4:C2180,C2180))</f>
        <v>0</v>
      </c>
      <c r="AB2180" s="77">
        <f>IFERROR(INDEX([1]怪物表!$U:$U,MATCH(G2180,[1]怪物表!$A:$A,0),1)*S2180/U2180,0)*AC2180</f>
        <v>0</v>
      </c>
      <c r="AC2180" s="77">
        <f t="shared" si="290"/>
        <v>30</v>
      </c>
      <c r="AD2180" s="77">
        <f>IFERROR(INDEX([1]怪物表!$J:$J,MATCH(G2180,[1]怪物表!$A:$A,0),1),0)*AE2180</f>
        <v>90</v>
      </c>
      <c r="AE2180" s="77">
        <f t="shared" si="291"/>
        <v>90</v>
      </c>
    </row>
    <row r="2181" spans="1:31" x14ac:dyDescent="0.45">
      <c r="A2181" s="4"/>
      <c r="B2181" s="7">
        <v>4992048</v>
      </c>
      <c r="C2181" s="6" t="s">
        <v>242</v>
      </c>
      <c r="D2181" s="4"/>
      <c r="E2181" s="7"/>
      <c r="F2181" s="4">
        <v>310</v>
      </c>
      <c r="G2181" s="4" t="str">
        <f>IF(I2181="",SUMIFS([1]怪物表!$A:$A,[1]怪物表!$B:$B,C2181,[1]怪物表!$C:$C,D2181),"")</f>
        <v/>
      </c>
      <c r="H2181" s="8" t="str">
        <f>IF(G2181="","",INDEX([1]怪物表!$C:$C,MATCH(G2181,[1]怪物表!$A:$A,0)))</f>
        <v/>
      </c>
      <c r="I2181" s="4">
        <v>499201</v>
      </c>
      <c r="J2181" s="4" t="str">
        <f>IF(I2181="","",INDEX([1]怪物阵型表!$B:$B,MATCH(I2181,[1]怪物阵型表!$A:$A,0)))</f>
        <v>冲锋阵型</v>
      </c>
      <c r="K2181" s="4"/>
      <c r="L2181" s="4"/>
      <c r="M2181" s="4"/>
      <c r="N2181" s="4"/>
      <c r="O2181" s="4" t="str">
        <f>IF(N2181="","",INDEX([2]物品表!$B:$B,MATCH(N2181,[2]物品表!$A:$A,0)))</f>
        <v/>
      </c>
      <c r="P2181" s="4"/>
      <c r="Q2181" s="7" t="s">
        <v>309</v>
      </c>
      <c r="R2181" s="7" t="s">
        <v>29</v>
      </c>
      <c r="S2181" s="9">
        <v>1</v>
      </c>
      <c r="T2181" s="4"/>
      <c r="U2181" s="9">
        <v>0</v>
      </c>
      <c r="V2181" s="4" t="str">
        <f t="shared" ref="V2181:V2188" si="299">IF(W2181=1,"TID_Survivor_Notice_Occur_2",IF(W2181=2,"TID_Survivor_Notice_Occur_1",""))</f>
        <v/>
      </c>
      <c r="W2181" s="4"/>
      <c r="X2181" s="4"/>
      <c r="Y2181" s="4"/>
      <c r="Z2181" s="28"/>
      <c r="AA2181" s="77">
        <f>COUNTIF([3]经验升级表!$C:$C,"&lt;="&amp;SUMIFS($AB$4:AB2181,$C$4:C2181,C2181))</f>
        <v>0</v>
      </c>
      <c r="AB2181" s="77">
        <f>IFERROR(INDEX([1]怪物表!$U:$U,MATCH(G2181,[1]怪物表!$A:$A,0),1)*S2181/U2181,0)*AC2181</f>
        <v>0</v>
      </c>
      <c r="AC2181" s="77">
        <f t="shared" si="290"/>
        <v>1</v>
      </c>
      <c r="AD2181" s="77">
        <f>IFERROR(INDEX([1]怪物表!$J:$J,MATCH(G2181,[1]怪物表!$A:$A,0),1),0)*AE2181</f>
        <v>0</v>
      </c>
      <c r="AE2181" s="77">
        <f t="shared" si="291"/>
        <v>0</v>
      </c>
    </row>
    <row r="2182" spans="1:31" x14ac:dyDescent="0.45">
      <c r="A2182" s="4"/>
      <c r="B2182" s="7">
        <v>4992049</v>
      </c>
      <c r="C2182" s="6" t="s">
        <v>242</v>
      </c>
      <c r="D2182" s="4"/>
      <c r="E2182" s="7"/>
      <c r="F2182" s="4">
        <v>310</v>
      </c>
      <c r="G2182" s="4" t="str">
        <f>IF(I2182="",SUMIFS([1]怪物表!$A:$A,[1]怪物表!$B:$B,C2182,[1]怪物表!$C:$C,D2182),"")</f>
        <v/>
      </c>
      <c r="H2182" s="8" t="str">
        <f>IF(G2182="","",INDEX([1]怪物表!$C:$C,MATCH(G2182,[1]怪物表!$A:$A,0)))</f>
        <v/>
      </c>
      <c r="I2182" s="4">
        <v>499201</v>
      </c>
      <c r="J2182" s="4" t="str">
        <f>IF(I2182="","",INDEX([1]怪物阵型表!$B:$B,MATCH(I2182,[1]怪物阵型表!$A:$A,0)))</f>
        <v>冲锋阵型</v>
      </c>
      <c r="K2182" s="4"/>
      <c r="L2182" s="4"/>
      <c r="M2182" s="4"/>
      <c r="N2182" s="4"/>
      <c r="O2182" s="4" t="str">
        <f>IF(N2182="","",INDEX([2]物品表!$B:$B,MATCH(N2182,[2]物品表!$A:$A,0)))</f>
        <v/>
      </c>
      <c r="P2182" s="4"/>
      <c r="Q2182" s="7" t="s">
        <v>309</v>
      </c>
      <c r="R2182" s="7" t="s">
        <v>29</v>
      </c>
      <c r="S2182" s="9">
        <v>1</v>
      </c>
      <c r="T2182" s="4"/>
      <c r="U2182" s="9">
        <v>0</v>
      </c>
      <c r="V2182" s="4" t="str">
        <f t="shared" si="299"/>
        <v/>
      </c>
      <c r="W2182" s="4"/>
      <c r="X2182" s="4"/>
      <c r="Y2182" s="4"/>
      <c r="Z2182" s="28"/>
      <c r="AA2182" s="77">
        <f>COUNTIF([3]经验升级表!$C:$C,"&lt;="&amp;SUMIFS($AB$4:AB2182,$C$4:C2182,C2182))</f>
        <v>0</v>
      </c>
      <c r="AB2182" s="77">
        <f>IFERROR(INDEX([1]怪物表!$U:$U,MATCH(G2182,[1]怪物表!$A:$A,0),1)*S2182/U2182,0)*AC2182</f>
        <v>0</v>
      </c>
      <c r="AC2182" s="77">
        <f t="shared" si="290"/>
        <v>1</v>
      </c>
      <c r="AD2182" s="77">
        <f>IFERROR(INDEX([1]怪物表!$J:$J,MATCH(G2182,[1]怪物表!$A:$A,0),1),0)*AE2182</f>
        <v>0</v>
      </c>
      <c r="AE2182" s="77">
        <f t="shared" si="291"/>
        <v>0</v>
      </c>
    </row>
    <row r="2183" spans="1:31" x14ac:dyDescent="0.45">
      <c r="A2183" s="4"/>
      <c r="B2183" s="7">
        <v>4992050</v>
      </c>
      <c r="C2183" s="6" t="s">
        <v>242</v>
      </c>
      <c r="D2183" s="4"/>
      <c r="E2183" s="7"/>
      <c r="F2183" s="4">
        <v>315</v>
      </c>
      <c r="G2183" s="4" t="str">
        <f>IF(I2183="",SUMIFS([1]怪物表!$A:$A,[1]怪物表!$B:$B,C2183,[1]怪物表!$C:$C,D2183),"")</f>
        <v/>
      </c>
      <c r="H2183" s="8" t="str">
        <f>IF(G2183="","",INDEX([1]怪物表!$C:$C,MATCH(G2183,[1]怪物表!$A:$A,0)))</f>
        <v/>
      </c>
      <c r="I2183" s="4">
        <v>499201</v>
      </c>
      <c r="J2183" s="4" t="str">
        <f>IF(I2183="","",INDEX([1]怪物阵型表!$B:$B,MATCH(I2183,[1]怪物阵型表!$A:$A,0)))</f>
        <v>冲锋阵型</v>
      </c>
      <c r="K2183" s="4"/>
      <c r="L2183" s="4"/>
      <c r="M2183" s="4"/>
      <c r="N2183" s="4"/>
      <c r="O2183" s="4" t="str">
        <f>IF(N2183="","",INDEX([2]物品表!$B:$B,MATCH(N2183,[2]物品表!$A:$A,0)))</f>
        <v/>
      </c>
      <c r="P2183" s="4"/>
      <c r="Q2183" s="7" t="s">
        <v>309</v>
      </c>
      <c r="R2183" s="7" t="s">
        <v>29</v>
      </c>
      <c r="S2183" s="9">
        <v>1</v>
      </c>
      <c r="T2183" s="4"/>
      <c r="U2183" s="9">
        <v>0</v>
      </c>
      <c r="V2183" s="4" t="str">
        <f t="shared" si="299"/>
        <v/>
      </c>
      <c r="W2183" s="4"/>
      <c r="X2183" s="4"/>
      <c r="Y2183" s="4"/>
      <c r="Z2183" s="28"/>
      <c r="AA2183" s="77">
        <f>COUNTIF([3]经验升级表!$C:$C,"&lt;="&amp;SUMIFS($AB$4:AB2183,$C$4:C2183,C2183))</f>
        <v>0</v>
      </c>
      <c r="AB2183" s="77">
        <f>IFERROR(INDEX([1]怪物表!$U:$U,MATCH(G2183,[1]怪物表!$A:$A,0),1)*S2183/U2183,0)*AC2183</f>
        <v>0</v>
      </c>
      <c r="AC2183" s="77">
        <f t="shared" si="290"/>
        <v>1</v>
      </c>
      <c r="AD2183" s="77">
        <f>IFERROR(INDEX([1]怪物表!$J:$J,MATCH(G2183,[1]怪物表!$A:$A,0),1),0)*AE2183</f>
        <v>0</v>
      </c>
      <c r="AE2183" s="77">
        <f t="shared" si="291"/>
        <v>0</v>
      </c>
    </row>
    <row r="2184" spans="1:31" x14ac:dyDescent="0.45">
      <c r="A2184" s="4"/>
      <c r="B2184" s="7">
        <v>4992051</v>
      </c>
      <c r="C2184" s="6" t="s">
        <v>242</v>
      </c>
      <c r="D2184" s="4"/>
      <c r="E2184" s="7"/>
      <c r="F2184" s="4">
        <v>315</v>
      </c>
      <c r="G2184" s="4" t="str">
        <f>IF(I2184="",SUMIFS([1]怪物表!$A:$A,[1]怪物表!$B:$B,C2184,[1]怪物表!$C:$C,D2184),"")</f>
        <v/>
      </c>
      <c r="H2184" s="8" t="str">
        <f>IF(G2184="","",INDEX([1]怪物表!$C:$C,MATCH(G2184,[1]怪物表!$A:$A,0)))</f>
        <v/>
      </c>
      <c r="I2184" s="4">
        <v>499201</v>
      </c>
      <c r="J2184" s="4" t="str">
        <f>IF(I2184="","",INDEX([1]怪物阵型表!$B:$B,MATCH(I2184,[1]怪物阵型表!$A:$A,0)))</f>
        <v>冲锋阵型</v>
      </c>
      <c r="K2184" s="4"/>
      <c r="L2184" s="4"/>
      <c r="M2184" s="4"/>
      <c r="N2184" s="4"/>
      <c r="O2184" s="4" t="str">
        <f>IF(N2184="","",INDEX([2]物品表!$B:$B,MATCH(N2184,[2]物品表!$A:$A,0)))</f>
        <v/>
      </c>
      <c r="P2184" s="4"/>
      <c r="Q2184" s="7" t="s">
        <v>309</v>
      </c>
      <c r="R2184" s="7" t="s">
        <v>29</v>
      </c>
      <c r="S2184" s="9">
        <v>1</v>
      </c>
      <c r="T2184" s="4"/>
      <c r="U2184" s="9">
        <v>0</v>
      </c>
      <c r="V2184" s="4" t="str">
        <f t="shared" si="299"/>
        <v/>
      </c>
      <c r="W2184" s="4"/>
      <c r="X2184" s="4"/>
      <c r="Y2184" s="4"/>
      <c r="Z2184" s="28"/>
      <c r="AA2184" s="77">
        <f>COUNTIF([3]经验升级表!$C:$C,"&lt;="&amp;SUMIFS($AB$4:AB2184,$C$4:C2184,C2184))</f>
        <v>0</v>
      </c>
      <c r="AB2184" s="77">
        <f>IFERROR(INDEX([1]怪物表!$U:$U,MATCH(G2184,[1]怪物表!$A:$A,0),1)*S2184/U2184,0)*AC2184</f>
        <v>0</v>
      </c>
      <c r="AC2184" s="77">
        <f t="shared" si="290"/>
        <v>1</v>
      </c>
      <c r="AD2184" s="77">
        <f>IFERROR(INDEX([1]怪物表!$J:$J,MATCH(G2184,[1]怪物表!$A:$A,0),1),0)*AE2184</f>
        <v>0</v>
      </c>
      <c r="AE2184" s="77">
        <f t="shared" si="291"/>
        <v>0</v>
      </c>
    </row>
    <row r="2185" spans="1:31" x14ac:dyDescent="0.45">
      <c r="A2185" s="4"/>
      <c r="B2185" s="7">
        <v>4992052</v>
      </c>
      <c r="C2185" s="6" t="s">
        <v>242</v>
      </c>
      <c r="D2185" s="4"/>
      <c r="E2185" s="7"/>
      <c r="F2185" s="4">
        <v>330</v>
      </c>
      <c r="G2185" s="4"/>
      <c r="H2185" s="8"/>
      <c r="I2185" s="4"/>
      <c r="J2185" s="4" t="str">
        <f>IF(I2185="","",INDEX([1]怪物阵型表!$B:$B,MATCH(I2185,[1]怪物阵型表!$A:$A,0)))</f>
        <v/>
      </c>
      <c r="K2185" s="4">
        <v>499209</v>
      </c>
      <c r="L2185" s="25" t="str" cm="1">
        <f t="array" ref="L2185">INDEX(怪物链表!A:C,MATCH(怪物刷新表!K2185&amp;C2185,怪物链表!A:A&amp;怪物链表!C:C,),2)</f>
        <v>平滑_初级_100</v>
      </c>
      <c r="M2185" s="4" t="str" cm="1">
        <f t="array" ref="M2185">INDEX(怪物链表!A:D,MATCH(怪物刷新表!L2185&amp;K2185,怪物链表!B:B&amp;怪物链表!A:A,),4)</f>
        <v>330-360</v>
      </c>
      <c r="N2185" s="4"/>
      <c r="O2185" s="4" t="str">
        <f>IF(N2185="","",INDEX([2]物品表!$B:$B,MATCH(N2185,[2]物品表!$A:$A,0)))</f>
        <v/>
      </c>
      <c r="P2185" s="4"/>
      <c r="Q2185" s="7" t="s">
        <v>120</v>
      </c>
      <c r="R2185" s="7" t="s">
        <v>29</v>
      </c>
      <c r="S2185" s="9">
        <v>1</v>
      </c>
      <c r="T2185" s="4"/>
      <c r="U2185" s="9">
        <v>0</v>
      </c>
      <c r="V2185" s="4" t="str">
        <f>IF(W2185=1,"TID_Survivor_Notice_Occur_2",IF(W2185=2,"TID_Survivor_Notice_Occur_1",""))</f>
        <v/>
      </c>
      <c r="W2185" s="4"/>
      <c r="X2185" s="4"/>
      <c r="Y2185" s="4"/>
      <c r="Z2185" s="28"/>
      <c r="AA2185" s="77">
        <f>COUNTIF([3]经验升级表!$C:$C,"&lt;="&amp;SUMIFS($AB$4:AB2185,$C$4:C2185,C2185))</f>
        <v>0</v>
      </c>
      <c r="AB2185" s="77">
        <f>IFERROR(INDEX([1]怪物表!$U:$U,MATCH(G2185,[1]怪物表!$A:$A,0),1)*S2185/U2185,0)*AC2185</f>
        <v>0</v>
      </c>
      <c r="AC2185" s="77">
        <f t="shared" si="290"/>
        <v>1</v>
      </c>
      <c r="AD2185" s="77">
        <f>IFERROR(INDEX([1]怪物表!$J:$J,MATCH(G2185,[1]怪物表!$A:$A,0),1),0)*AE2185</f>
        <v>0</v>
      </c>
      <c r="AE2185" s="77">
        <f t="shared" si="291"/>
        <v>0</v>
      </c>
    </row>
    <row r="2186" spans="1:31" x14ac:dyDescent="0.45">
      <c r="A2186" s="4"/>
      <c r="B2186" s="7">
        <v>4992053</v>
      </c>
      <c r="C2186" s="6" t="s">
        <v>242</v>
      </c>
      <c r="D2186" s="4" t="s">
        <v>238</v>
      </c>
      <c r="E2186" s="4">
        <v>90</v>
      </c>
      <c r="F2186" s="4" t="s">
        <v>337</v>
      </c>
      <c r="G2186" s="4">
        <f>IF(I2186="",SUMIFS([1]怪物表!$A:$A,[1]怪物表!$B:$B,C2186,[1]怪物表!$C:$C,D2186),"")</f>
        <v>1499202</v>
      </c>
      <c r="H2186" s="8" t="str">
        <f>IF(G2186="","",INDEX([1]怪物表!$C:$C,MATCH(G2186,[1]怪物表!$A:$A,0)))</f>
        <v>鹰</v>
      </c>
      <c r="I2186" s="4"/>
      <c r="J2186" s="4" t="str">
        <f>IF(I2186="","",INDEX([1]怪物阵型表!$B:$B,MATCH(I2186,[1]怪物阵型表!$A:$A,0)))</f>
        <v/>
      </c>
      <c r="K2186" s="4"/>
      <c r="L2186" s="4"/>
      <c r="M2186" s="4"/>
      <c r="N2186" s="4"/>
      <c r="O2186" s="4" t="str">
        <f>IF(N2186="","",INDEX([2]物品表!$B:$B,MATCH(N2186,[2]物品表!$A:$A,0)))</f>
        <v/>
      </c>
      <c r="P2186" s="4"/>
      <c r="Q2186" s="7" t="s">
        <v>31</v>
      </c>
      <c r="R2186" s="7" t="s">
        <v>29</v>
      </c>
      <c r="S2186" s="9">
        <f>INDEX('#怪物刷新配置索引'!$E:$E,MATCH(E2186&amp;"-"&amp;F2186,'#怪物刷新配置索引'!$D:$D,0),1)</f>
        <v>3</v>
      </c>
      <c r="T2186" s="4"/>
      <c r="U2186" s="9">
        <f>INDEX('#怪物刷新配置索引'!$F:$F,MATCH(E2186&amp;"-"&amp;F2186,'#怪物刷新配置索引'!$D:$D,0),1)</f>
        <v>1</v>
      </c>
      <c r="V2186" s="4" t="str">
        <f t="shared" si="299"/>
        <v/>
      </c>
      <c r="W2186" s="4"/>
      <c r="X2186" s="4"/>
      <c r="Y2186" s="4"/>
      <c r="Z2186" s="28"/>
      <c r="AA2186" s="77">
        <f>COUNTIF([3]经验升级表!$C:$C,"&lt;="&amp;SUMIFS($AB$4:AB2186,$C$4:C2186,C2186))</f>
        <v>0</v>
      </c>
      <c r="AB2186" s="77">
        <f>IFERROR(INDEX([1]怪物表!$U:$U,MATCH(G2186,[1]怪物表!$A:$A,0),1)*S2186/U2186,0)*AC2186</f>
        <v>0</v>
      </c>
      <c r="AC2186" s="77">
        <f t="shared" si="290"/>
        <v>30</v>
      </c>
      <c r="AD2186" s="77">
        <f>IFERROR(INDEX([1]怪物表!$J:$J,MATCH(G2186,[1]怪物表!$A:$A,0),1),0)*AE2186</f>
        <v>90</v>
      </c>
      <c r="AE2186" s="77">
        <f t="shared" si="291"/>
        <v>90</v>
      </c>
    </row>
    <row r="2187" spans="1:31" x14ac:dyDescent="0.45">
      <c r="A2187" s="4"/>
      <c r="B2187" s="7">
        <v>4992054</v>
      </c>
      <c r="C2187" s="6" t="s">
        <v>242</v>
      </c>
      <c r="D2187" s="4" t="s">
        <v>238</v>
      </c>
      <c r="E2187" s="4">
        <v>90</v>
      </c>
      <c r="F2187" s="4" t="s">
        <v>191</v>
      </c>
      <c r="G2187" s="4">
        <f>IF(I2187="",SUMIFS([1]怪物表!$A:$A,[1]怪物表!$B:$B,C2187,[1]怪物表!$C:$C,D2187),"")</f>
        <v>1499202</v>
      </c>
      <c r="H2187" s="8" t="str">
        <f>IF(G2187="","",INDEX([1]怪物表!$C:$C,MATCH(G2187,[1]怪物表!$A:$A,0)))</f>
        <v>鹰</v>
      </c>
      <c r="I2187" s="4"/>
      <c r="J2187" s="4" t="str">
        <f>IF(I2187="","",INDEX([1]怪物阵型表!$B:$B,MATCH(I2187,[1]怪物阵型表!$A:$A,0)))</f>
        <v/>
      </c>
      <c r="K2187" s="4"/>
      <c r="L2187" s="4"/>
      <c r="M2187" s="4"/>
      <c r="N2187" s="4"/>
      <c r="O2187" s="4" t="str">
        <f>IF(N2187="","",INDEX([2]物品表!$B:$B,MATCH(N2187,[2]物品表!$A:$A,0)))</f>
        <v/>
      </c>
      <c r="P2187" s="4"/>
      <c r="Q2187" s="7" t="s">
        <v>31</v>
      </c>
      <c r="R2187" s="7" t="s">
        <v>29</v>
      </c>
      <c r="S2187" s="9">
        <f>INDEX('#怪物刷新配置索引'!$E:$E,MATCH(E2187&amp;"-"&amp;F2187,'#怪物刷新配置索引'!$D:$D,0),1)</f>
        <v>3</v>
      </c>
      <c r="T2187" s="4"/>
      <c r="U2187" s="9">
        <f>INDEX('#怪物刷新配置索引'!$F:$F,MATCH(E2187&amp;"-"&amp;F2187,'#怪物刷新配置索引'!$D:$D,0),1)</f>
        <v>1</v>
      </c>
      <c r="V2187" s="4" t="str">
        <f t="shared" si="299"/>
        <v/>
      </c>
      <c r="W2187" s="4"/>
      <c r="X2187" s="4"/>
      <c r="Y2187" s="4"/>
      <c r="Z2187" s="28"/>
      <c r="AA2187" s="77">
        <f>COUNTIF([3]经验升级表!$C:$C,"&lt;="&amp;SUMIFS($AB$4:AB2187,$C$4:C2187,C2187))</f>
        <v>0</v>
      </c>
      <c r="AB2187" s="77">
        <f>IFERROR(INDEX([1]怪物表!$U:$U,MATCH(G2187,[1]怪物表!$A:$A,0),1)*S2187/U2187,0)*AC2187</f>
        <v>0</v>
      </c>
      <c r="AC2187" s="77">
        <f t="shared" ref="AC2187:AC2250" si="300">IFERROR(INDEX(_xlfn.TEXTSPLIT(F2187,"-"),1,2)-INDEX(_xlfn.TEXTSPLIT(F2187,"-"),1,1),1)</f>
        <v>30</v>
      </c>
      <c r="AD2187" s="77">
        <f>IFERROR(INDEX([1]怪物表!$J:$J,MATCH(G2187,[1]怪物表!$A:$A,0),1),0)*AE2187</f>
        <v>90</v>
      </c>
      <c r="AE2187" s="77">
        <f t="shared" ref="AE2187:AE2250" si="301">IFERROR(ROUNDUP(AC2187*S2187/U2187,),0)</f>
        <v>90</v>
      </c>
    </row>
    <row r="2188" spans="1:31" x14ac:dyDescent="0.45">
      <c r="A2188" s="4"/>
      <c r="B2188" s="7">
        <v>4992055</v>
      </c>
      <c r="C2188" s="6" t="s">
        <v>242</v>
      </c>
      <c r="D2188" s="4" t="s">
        <v>143</v>
      </c>
      <c r="E2188" s="4">
        <v>20</v>
      </c>
      <c r="F2188" s="4" t="s">
        <v>191</v>
      </c>
      <c r="G2188" s="4">
        <f>IF(I2188="",SUMIFS([1]怪物表!$A:$A,[1]怪物表!$B:$B,C2188,[1]怪物表!$C:$C,D2188),"")</f>
        <v>1499205</v>
      </c>
      <c r="H2188" s="8" t="str">
        <f>IF(G2188="","",INDEX([1]怪物表!$C:$C,MATCH(G2188,[1]怪物表!$A:$A,0)))</f>
        <v>盾兵2（红）</v>
      </c>
      <c r="I2188" s="4"/>
      <c r="J2188" s="4" t="str">
        <f>IF(I2188="","",INDEX([1]怪物阵型表!$B:$B,MATCH(I2188,[1]怪物阵型表!$A:$A,0)))</f>
        <v/>
      </c>
      <c r="K2188" s="4"/>
      <c r="L2188" s="4"/>
      <c r="M2188" s="4"/>
      <c r="N2188" s="4"/>
      <c r="O2188" s="4" t="str">
        <f>IF(N2188="","",INDEX([2]物品表!$B:$B,MATCH(N2188,[2]物品表!$A:$A,0)))</f>
        <v/>
      </c>
      <c r="P2188" s="4"/>
      <c r="Q2188" s="7" t="s">
        <v>31</v>
      </c>
      <c r="R2188" s="7" t="s">
        <v>29</v>
      </c>
      <c r="S2188" s="9">
        <f>INDEX('#怪物刷新配置索引'!$E:$E,MATCH(E2188&amp;"-"&amp;F2188,'#怪物刷新配置索引'!$D:$D,0),1)</f>
        <v>4</v>
      </c>
      <c r="T2188" s="4"/>
      <c r="U2188" s="9">
        <f>INDEX('#怪物刷新配置索引'!$F:$F,MATCH(E2188&amp;"-"&amp;F2188,'#怪物刷新配置索引'!$D:$D,0),1)</f>
        <v>6</v>
      </c>
      <c r="V2188" s="4" t="str">
        <f t="shared" si="299"/>
        <v/>
      </c>
      <c r="W2188" s="4"/>
      <c r="X2188" s="4"/>
      <c r="Y2188" s="4"/>
      <c r="Z2188" s="28"/>
      <c r="AA2188" s="77">
        <f>COUNTIF([3]经验升级表!$C:$C,"&lt;="&amp;SUMIFS($AB$4:AB2188,$C$4:C2188,C2188))</f>
        <v>0</v>
      </c>
      <c r="AB2188" s="77">
        <f>IFERROR(INDEX([1]怪物表!$U:$U,MATCH(G2188,[1]怪物表!$A:$A,0),1)*S2188/U2188,0)*AC2188</f>
        <v>0</v>
      </c>
      <c r="AC2188" s="77">
        <f t="shared" si="300"/>
        <v>30</v>
      </c>
      <c r="AD2188" s="77">
        <f>IFERROR(INDEX([1]怪物表!$J:$J,MATCH(G2188,[1]怪物表!$A:$A,0),1),0)*AE2188</f>
        <v>20</v>
      </c>
      <c r="AE2188" s="77">
        <f t="shared" si="301"/>
        <v>20</v>
      </c>
    </row>
    <row r="2189" spans="1:31" s="46" customFormat="1" x14ac:dyDescent="0.45">
      <c r="A2189" s="20"/>
      <c r="B2189" s="21">
        <v>4992056</v>
      </c>
      <c r="C2189" s="22" t="s">
        <v>242</v>
      </c>
      <c r="D2189" s="20" t="s">
        <v>144</v>
      </c>
      <c r="E2189" s="21"/>
      <c r="F2189" s="20">
        <v>360</v>
      </c>
      <c r="G2189" s="20">
        <f>IF(I2189="",SUMIFS([1]怪物表!$A:$A,[1]怪物表!$B:$B,C2189,[1]怪物表!$C:$C,D2189),"")</f>
        <v>1499209</v>
      </c>
      <c r="H2189" s="23" t="str">
        <f>IF(G2189="","",INDEX([1]怪物表!$C:$C,MATCH(G2189,[1]怪物表!$A:$A,0)))</f>
        <v>大象</v>
      </c>
      <c r="I2189" s="20" t="s">
        <v>54</v>
      </c>
      <c r="J2189" s="20" t="str">
        <f>IF(I2189="","",INDEX([1]怪物阵型表!$B:$B,MATCH(I2189,[1]怪物阵型表!$A:$A,0)))</f>
        <v/>
      </c>
      <c r="K2189" s="20"/>
      <c r="L2189" s="20"/>
      <c r="M2189" s="20"/>
      <c r="N2189" s="20"/>
      <c r="O2189" s="20" t="str">
        <f>IF(N2189="","",INDEX([2]物品表!$B:$B,MATCH(N2189,[2]物品表!$A:$A,0)))</f>
        <v/>
      </c>
      <c r="P2189" s="20"/>
      <c r="Q2189" s="21" t="s">
        <v>120</v>
      </c>
      <c r="R2189" s="21" t="s">
        <v>29</v>
      </c>
      <c r="S2189" s="24">
        <v>1</v>
      </c>
      <c r="T2189" s="20"/>
      <c r="U2189" s="24">
        <v>0</v>
      </c>
      <c r="V2189" s="20" t="str">
        <f>IF(W2189=1,"TID_Survivor_Notice_Occur_2",IF(W2189=2,"TID_Survivor_Notice_Occur_1",""))</f>
        <v/>
      </c>
      <c r="W2189" s="20"/>
      <c r="X2189" s="20"/>
      <c r="Y2189" s="20"/>
      <c r="Z2189" s="79"/>
      <c r="AA2189" s="79">
        <f>COUNTIF([3]经验升级表!$C:$C,"&lt;="&amp;SUMIFS($AB$4:AB2189,$C$4:C2189,C2189))</f>
        <v>0</v>
      </c>
      <c r="AB2189" s="79">
        <f>IFERROR(INDEX([1]怪物表!$U:$U,MATCH(G2189,[1]怪物表!$A:$A,0),1)*S2189/U2189,0)*AC2189</f>
        <v>0</v>
      </c>
      <c r="AC2189" s="79">
        <f t="shared" si="300"/>
        <v>1</v>
      </c>
      <c r="AD2189" s="79">
        <f>IFERROR(INDEX([1]怪物表!$J:$J,MATCH(G2189,[1]怪物表!$A:$A,0),1),0)*AE2189</f>
        <v>0</v>
      </c>
      <c r="AE2189" s="79">
        <f t="shared" si="301"/>
        <v>0</v>
      </c>
    </row>
    <row r="2190" spans="1:31" x14ac:dyDescent="0.45">
      <c r="A2190" s="4"/>
      <c r="B2190" s="7">
        <v>4992057</v>
      </c>
      <c r="C2190" s="6" t="s">
        <v>242</v>
      </c>
      <c r="D2190" s="4" t="s">
        <v>239</v>
      </c>
      <c r="E2190" s="4">
        <v>30</v>
      </c>
      <c r="F2190" s="4" t="s">
        <v>200</v>
      </c>
      <c r="G2190" s="4">
        <f>IF(I2190="",SUMIFS([1]怪物表!$A:$A,[1]怪物表!$B:$B,C2190,[1]怪物表!$C:$C,D2190),"")</f>
        <v>1499203</v>
      </c>
      <c r="H2190" s="8" t="str">
        <f>IF(G2190="","",INDEX([1]怪物表!$C:$C,MATCH(G2190,[1]怪物表!$A:$A,0)))</f>
        <v>小象</v>
      </c>
      <c r="I2190" s="4"/>
      <c r="J2190" s="4" t="str">
        <f>IF(I2190="","",INDEX([1]怪物阵型表!$B:$B,MATCH(I2190,[1]怪物阵型表!$A:$A,0)))</f>
        <v/>
      </c>
      <c r="K2190" s="4"/>
      <c r="L2190" s="4"/>
      <c r="M2190" s="4"/>
      <c r="N2190" s="4"/>
      <c r="O2190" s="4" t="str">
        <f>IF(N2190="","",INDEX([2]物品表!$B:$B,MATCH(N2190,[2]物品表!$A:$A,0)))</f>
        <v/>
      </c>
      <c r="P2190" s="4"/>
      <c r="Q2190" s="7" t="s">
        <v>31</v>
      </c>
      <c r="R2190" s="7" t="s">
        <v>29</v>
      </c>
      <c r="S2190" s="9">
        <f>INDEX('#怪物刷新配置索引'!$E:$E,MATCH(E2190&amp;"-"&amp;F2190,'#怪物刷新配置索引'!$D:$D,0),1)</f>
        <v>4</v>
      </c>
      <c r="T2190" s="4"/>
      <c r="U2190" s="9">
        <f>INDEX('#怪物刷新配置索引'!$F:$F,MATCH(E2190&amp;"-"&amp;F2190,'#怪物刷新配置索引'!$D:$D,0),1)</f>
        <v>4</v>
      </c>
      <c r="V2190" s="4" t="str">
        <f t="shared" ref="V2190:V2207" si="302">IF(W2190=1,"TID_Survivor_Notice_Occur_2",IF(W2190=2,"TID_Survivor_Notice_Occur_1",""))</f>
        <v/>
      </c>
      <c r="W2190" s="4"/>
      <c r="X2190" s="4"/>
      <c r="Y2190" s="4"/>
      <c r="Z2190" s="28"/>
      <c r="AA2190" s="77">
        <f>COUNTIF([3]经验升级表!$C:$C,"&lt;="&amp;SUMIFS($AB$4:AB2190,$C$4:C2190,C2190))</f>
        <v>0</v>
      </c>
      <c r="AB2190" s="77">
        <f>IFERROR(INDEX([1]怪物表!$U:$U,MATCH(G2190,[1]怪物表!$A:$A,0),1)*S2190/U2190,0)*AC2190</f>
        <v>0</v>
      </c>
      <c r="AC2190" s="77">
        <f t="shared" si="300"/>
        <v>30</v>
      </c>
      <c r="AD2190" s="77">
        <f>IFERROR(INDEX([1]怪物表!$J:$J,MATCH(G2190,[1]怪物表!$A:$A,0),1),0)*AE2190</f>
        <v>30</v>
      </c>
      <c r="AE2190" s="77">
        <f t="shared" si="301"/>
        <v>30</v>
      </c>
    </row>
    <row r="2191" spans="1:31" x14ac:dyDescent="0.45">
      <c r="A2191" s="4"/>
      <c r="B2191" s="7">
        <v>4992058</v>
      </c>
      <c r="C2191" s="6" t="s">
        <v>242</v>
      </c>
      <c r="D2191" s="4" t="s">
        <v>239</v>
      </c>
      <c r="E2191" s="4">
        <v>30</v>
      </c>
      <c r="F2191" s="4" t="s">
        <v>200</v>
      </c>
      <c r="G2191" s="4">
        <f>IF(I2191="",SUMIFS([1]怪物表!$A:$A,[1]怪物表!$B:$B,C2191,[1]怪物表!$C:$C,D2191),"")</f>
        <v>1499203</v>
      </c>
      <c r="H2191" s="8" t="str">
        <f>IF(G2191="","",INDEX([1]怪物表!$C:$C,MATCH(G2191,[1]怪物表!$A:$A,0)))</f>
        <v>小象</v>
      </c>
      <c r="I2191" s="4"/>
      <c r="J2191" s="4" t="str">
        <f>IF(I2191="","",INDEX([1]怪物阵型表!$B:$B,MATCH(I2191,[1]怪物阵型表!$A:$A,0)))</f>
        <v/>
      </c>
      <c r="K2191" s="4"/>
      <c r="L2191" s="4"/>
      <c r="M2191" s="4"/>
      <c r="N2191" s="4"/>
      <c r="O2191" s="4" t="str">
        <f>IF(N2191="","",INDEX([2]物品表!$B:$B,MATCH(N2191,[2]物品表!$A:$A,0)))</f>
        <v/>
      </c>
      <c r="P2191" s="4"/>
      <c r="Q2191" s="7" t="s">
        <v>31</v>
      </c>
      <c r="R2191" s="7" t="s">
        <v>29</v>
      </c>
      <c r="S2191" s="9">
        <f>INDEX('#怪物刷新配置索引'!$E:$E,MATCH(E2191&amp;"-"&amp;F2191,'#怪物刷新配置索引'!$D:$D,0),1)</f>
        <v>4</v>
      </c>
      <c r="T2191" s="4"/>
      <c r="U2191" s="9">
        <f>INDEX('#怪物刷新配置索引'!$F:$F,MATCH(E2191&amp;"-"&amp;F2191,'#怪物刷新配置索引'!$D:$D,0),1)</f>
        <v>4</v>
      </c>
      <c r="V2191" s="4" t="str">
        <f t="shared" si="302"/>
        <v/>
      </c>
      <c r="W2191" s="4"/>
      <c r="X2191" s="4"/>
      <c r="Y2191" s="4"/>
      <c r="Z2191" s="28"/>
      <c r="AA2191" s="77">
        <f>COUNTIF([3]经验升级表!$C:$C,"&lt;="&amp;SUMIFS($AB$4:AB2191,$C$4:C2191,C2191))</f>
        <v>0</v>
      </c>
      <c r="AB2191" s="77">
        <f>IFERROR(INDEX([1]怪物表!$U:$U,MATCH(G2191,[1]怪物表!$A:$A,0),1)*S2191/U2191,0)*AC2191</f>
        <v>0</v>
      </c>
      <c r="AC2191" s="77">
        <f t="shared" si="300"/>
        <v>30</v>
      </c>
      <c r="AD2191" s="77">
        <f>IFERROR(INDEX([1]怪物表!$J:$J,MATCH(G2191,[1]怪物表!$A:$A,0),1),0)*AE2191</f>
        <v>30</v>
      </c>
      <c r="AE2191" s="77">
        <f t="shared" si="301"/>
        <v>30</v>
      </c>
    </row>
    <row r="2192" spans="1:31" x14ac:dyDescent="0.45">
      <c r="A2192" s="4"/>
      <c r="B2192" s="7">
        <v>4992059</v>
      </c>
      <c r="C2192" s="6" t="s">
        <v>242</v>
      </c>
      <c r="D2192" s="4" t="s">
        <v>239</v>
      </c>
      <c r="E2192" s="4">
        <v>30</v>
      </c>
      <c r="F2192" s="4" t="s">
        <v>200</v>
      </c>
      <c r="G2192" s="4">
        <f>IF(I2192="",SUMIFS([1]怪物表!$A:$A,[1]怪物表!$B:$B,C2192,[1]怪物表!$C:$C,D2192),"")</f>
        <v>1499203</v>
      </c>
      <c r="H2192" s="8" t="str">
        <f>IF(G2192="","",INDEX([1]怪物表!$C:$C,MATCH(G2192,[1]怪物表!$A:$A,0)))</f>
        <v>小象</v>
      </c>
      <c r="I2192" s="4"/>
      <c r="J2192" s="4" t="str">
        <f>IF(I2192="","",INDEX([1]怪物阵型表!$B:$B,MATCH(I2192,[1]怪物阵型表!$A:$A,0)))</f>
        <v/>
      </c>
      <c r="K2192" s="4"/>
      <c r="L2192" s="4"/>
      <c r="M2192" s="4"/>
      <c r="N2192" s="4"/>
      <c r="O2192" s="4" t="str">
        <f>IF(N2192="","",INDEX([2]物品表!$B:$B,MATCH(N2192,[2]物品表!$A:$A,0)))</f>
        <v/>
      </c>
      <c r="P2192" s="4"/>
      <c r="Q2192" s="7" t="s">
        <v>31</v>
      </c>
      <c r="R2192" s="7" t="s">
        <v>29</v>
      </c>
      <c r="S2192" s="9">
        <f>INDEX('#怪物刷新配置索引'!$E:$E,MATCH(E2192&amp;"-"&amp;F2192,'#怪物刷新配置索引'!$D:$D,0),1)</f>
        <v>4</v>
      </c>
      <c r="T2192" s="4"/>
      <c r="U2192" s="9">
        <f>INDEX('#怪物刷新配置索引'!$F:$F,MATCH(E2192&amp;"-"&amp;F2192,'#怪物刷新配置索引'!$D:$D,0),1)</f>
        <v>4</v>
      </c>
      <c r="V2192" s="4" t="str">
        <f t="shared" si="302"/>
        <v/>
      </c>
      <c r="W2192" s="4"/>
      <c r="X2192" s="4"/>
      <c r="Y2192" s="4"/>
      <c r="Z2192" s="28"/>
      <c r="AA2192" s="77">
        <f>COUNTIF([3]经验升级表!$C:$C,"&lt;="&amp;SUMIFS($AB$4:AB2192,$C$4:C2192,C2192))</f>
        <v>0</v>
      </c>
      <c r="AB2192" s="77">
        <f>IFERROR(INDEX([1]怪物表!$U:$U,MATCH(G2192,[1]怪物表!$A:$A,0),1)*S2192/U2192,0)*AC2192</f>
        <v>0</v>
      </c>
      <c r="AC2192" s="77">
        <f t="shared" si="300"/>
        <v>30</v>
      </c>
      <c r="AD2192" s="77">
        <f>IFERROR(INDEX([1]怪物表!$J:$J,MATCH(G2192,[1]怪物表!$A:$A,0),1),0)*AE2192</f>
        <v>30</v>
      </c>
      <c r="AE2192" s="77">
        <f t="shared" si="301"/>
        <v>30</v>
      </c>
    </row>
    <row r="2193" spans="1:31" x14ac:dyDescent="0.45">
      <c r="A2193" s="4"/>
      <c r="B2193" s="7">
        <v>4992060</v>
      </c>
      <c r="C2193" s="6" t="s">
        <v>242</v>
      </c>
      <c r="D2193" s="4" t="s">
        <v>175</v>
      </c>
      <c r="E2193" s="4">
        <v>20</v>
      </c>
      <c r="F2193" s="4" t="s">
        <v>200</v>
      </c>
      <c r="G2193" s="4">
        <f>IF(I2193="",SUMIFS([1]怪物表!$A:$A,[1]怪物表!$B:$B,C2193,[1]怪物表!$C:$C,D2193),"")</f>
        <v>1499208</v>
      </c>
      <c r="H2193" s="8" t="str">
        <f>IF(G2193="","",INDEX([1]怪物表!$C:$C,MATCH(G2193,[1]怪物表!$A:$A,0)))</f>
        <v>酒桶2</v>
      </c>
      <c r="I2193" s="4"/>
      <c r="J2193" s="4" t="str">
        <f>IF(I2193="","",INDEX([1]怪物阵型表!$B:$B,MATCH(I2193,[1]怪物阵型表!$A:$A,0)))</f>
        <v/>
      </c>
      <c r="K2193" s="4"/>
      <c r="L2193" s="4"/>
      <c r="M2193" s="4"/>
      <c r="N2193" s="4"/>
      <c r="O2193" s="4" t="str">
        <f>IF(N2193="","",INDEX([2]物品表!$B:$B,MATCH(N2193,[2]物品表!$A:$A,0)))</f>
        <v/>
      </c>
      <c r="P2193" s="4"/>
      <c r="Q2193" s="7" t="s">
        <v>31</v>
      </c>
      <c r="R2193" s="7" t="s">
        <v>29</v>
      </c>
      <c r="S2193" s="9">
        <f>INDEX('#怪物刷新配置索引'!$E:$E,MATCH(E2193&amp;"-"&amp;F2193,'#怪物刷新配置索引'!$D:$D,0),1)</f>
        <v>4</v>
      </c>
      <c r="T2193" s="4"/>
      <c r="U2193" s="9">
        <f>INDEX('#怪物刷新配置索引'!$F:$F,MATCH(E2193&amp;"-"&amp;F2193,'#怪物刷新配置索引'!$D:$D,0),1)</f>
        <v>6</v>
      </c>
      <c r="V2193" s="4" t="str">
        <f t="shared" si="302"/>
        <v/>
      </c>
      <c r="W2193" s="4"/>
      <c r="X2193" s="4"/>
      <c r="Y2193" s="4"/>
      <c r="Z2193" s="28"/>
      <c r="AA2193" s="77">
        <f>COUNTIF([3]经验升级表!$C:$C,"&lt;="&amp;SUMIFS($AB$4:AB2193,$C$4:C2193,C2193))</f>
        <v>0</v>
      </c>
      <c r="AB2193" s="77">
        <f>IFERROR(INDEX([1]怪物表!$U:$U,MATCH(G2193,[1]怪物表!$A:$A,0),1)*S2193/U2193,0)*AC2193</f>
        <v>0</v>
      </c>
      <c r="AC2193" s="77">
        <f t="shared" si="300"/>
        <v>30</v>
      </c>
      <c r="AD2193" s="77">
        <f>IFERROR(INDEX([1]怪物表!$J:$J,MATCH(G2193,[1]怪物表!$A:$A,0),1),0)*AE2193</f>
        <v>20</v>
      </c>
      <c r="AE2193" s="77">
        <f t="shared" si="301"/>
        <v>20</v>
      </c>
    </row>
    <row r="2194" spans="1:31" x14ac:dyDescent="0.45">
      <c r="A2194" s="4"/>
      <c r="B2194" s="7">
        <v>4992061</v>
      </c>
      <c r="C2194" s="6" t="s">
        <v>242</v>
      </c>
      <c r="D2194" s="4"/>
      <c r="E2194" s="7"/>
      <c r="F2194" s="4">
        <v>390</v>
      </c>
      <c r="G2194" s="4" t="str">
        <f>IF(I2194="",SUMIFS([1]怪物表!$A:$A,[1]怪物表!$B:$B,C2194,[1]怪物表!$C:$C,D2194),"")</f>
        <v/>
      </c>
      <c r="H2194" s="8" t="str">
        <f>IF(G2194="","",INDEX([1]怪物表!$C:$C,MATCH(G2194,[1]怪物表!$A:$A,0)))</f>
        <v/>
      </c>
      <c r="I2194" s="4">
        <v>499201</v>
      </c>
      <c r="J2194" s="4" t="str">
        <f>IF(I2194="","",INDEX([1]怪物阵型表!$B:$B,MATCH(I2194,[1]怪物阵型表!$A:$A,0)))</f>
        <v>冲锋阵型</v>
      </c>
      <c r="K2194" s="4"/>
      <c r="L2194" s="4"/>
      <c r="M2194" s="4"/>
      <c r="N2194" s="4"/>
      <c r="O2194" s="4" t="str">
        <f>IF(N2194="","",INDEX([2]物品表!$B:$B,MATCH(N2194,[2]物品表!$A:$A,0)))</f>
        <v/>
      </c>
      <c r="P2194" s="4"/>
      <c r="Q2194" s="7" t="s">
        <v>309</v>
      </c>
      <c r="R2194" s="7" t="s">
        <v>29</v>
      </c>
      <c r="S2194" s="9">
        <v>1</v>
      </c>
      <c r="T2194" s="4"/>
      <c r="U2194" s="9">
        <v>0</v>
      </c>
      <c r="V2194" s="4" t="str">
        <f t="shared" si="302"/>
        <v/>
      </c>
      <c r="W2194" s="4"/>
      <c r="X2194" s="4"/>
      <c r="Y2194" s="4"/>
      <c r="Z2194" s="28"/>
      <c r="AA2194" s="77">
        <f>COUNTIF([3]经验升级表!$C:$C,"&lt;="&amp;SUMIFS($AB$4:AB2194,$C$4:C2194,C2194))</f>
        <v>0</v>
      </c>
      <c r="AB2194" s="77">
        <f>IFERROR(INDEX([1]怪物表!$U:$U,MATCH(G2194,[1]怪物表!$A:$A,0),1)*S2194/U2194,0)*AC2194</f>
        <v>0</v>
      </c>
      <c r="AC2194" s="77">
        <f t="shared" si="300"/>
        <v>1</v>
      </c>
      <c r="AD2194" s="77">
        <f>IFERROR(INDEX([1]怪物表!$J:$J,MATCH(G2194,[1]怪物表!$A:$A,0),1),0)*AE2194</f>
        <v>0</v>
      </c>
      <c r="AE2194" s="77">
        <f t="shared" si="301"/>
        <v>0</v>
      </c>
    </row>
    <row r="2195" spans="1:31" x14ac:dyDescent="0.45">
      <c r="A2195" s="4"/>
      <c r="B2195" s="7">
        <v>4992062</v>
      </c>
      <c r="C2195" s="6" t="s">
        <v>242</v>
      </c>
      <c r="D2195" s="4"/>
      <c r="E2195" s="7"/>
      <c r="F2195" s="4">
        <v>390</v>
      </c>
      <c r="G2195" s="4" t="str">
        <f>IF(I2195="",SUMIFS([1]怪物表!$A:$A,[1]怪物表!$B:$B,C2195,[1]怪物表!$C:$C,D2195),"")</f>
        <v/>
      </c>
      <c r="H2195" s="8" t="str">
        <f>IF(G2195="","",INDEX([1]怪物表!$C:$C,MATCH(G2195,[1]怪物表!$A:$A,0)))</f>
        <v/>
      </c>
      <c r="I2195" s="4">
        <v>499201</v>
      </c>
      <c r="J2195" s="4" t="str">
        <f>IF(I2195="","",INDEX([1]怪物阵型表!$B:$B,MATCH(I2195,[1]怪物阵型表!$A:$A,0)))</f>
        <v>冲锋阵型</v>
      </c>
      <c r="K2195" s="4"/>
      <c r="L2195" s="4"/>
      <c r="M2195" s="4"/>
      <c r="N2195" s="4"/>
      <c r="O2195" s="4" t="str">
        <f>IF(N2195="","",INDEX([2]物品表!$B:$B,MATCH(N2195,[2]物品表!$A:$A,0)))</f>
        <v/>
      </c>
      <c r="P2195" s="4"/>
      <c r="Q2195" s="7" t="s">
        <v>309</v>
      </c>
      <c r="R2195" s="7" t="s">
        <v>29</v>
      </c>
      <c r="S2195" s="9">
        <v>1</v>
      </c>
      <c r="T2195" s="4"/>
      <c r="U2195" s="9">
        <v>0</v>
      </c>
      <c r="V2195" s="4" t="str">
        <f t="shared" si="302"/>
        <v/>
      </c>
      <c r="W2195" s="4"/>
      <c r="X2195" s="4"/>
      <c r="Y2195" s="4"/>
      <c r="Z2195" s="28"/>
      <c r="AA2195" s="77">
        <f>COUNTIF([3]经验升级表!$C:$C,"&lt;="&amp;SUMIFS($AB$4:AB2195,$C$4:C2195,C2195))</f>
        <v>0</v>
      </c>
      <c r="AB2195" s="77">
        <f>IFERROR(INDEX([1]怪物表!$U:$U,MATCH(G2195,[1]怪物表!$A:$A,0),1)*S2195/U2195,0)*AC2195</f>
        <v>0</v>
      </c>
      <c r="AC2195" s="77">
        <f t="shared" si="300"/>
        <v>1</v>
      </c>
      <c r="AD2195" s="77">
        <f>IFERROR(INDEX([1]怪物表!$J:$J,MATCH(G2195,[1]怪物表!$A:$A,0),1),0)*AE2195</f>
        <v>0</v>
      </c>
      <c r="AE2195" s="77">
        <f t="shared" si="301"/>
        <v>0</v>
      </c>
    </row>
    <row r="2196" spans="1:31" x14ac:dyDescent="0.45">
      <c r="A2196" s="4"/>
      <c r="B2196" s="7">
        <v>4992063</v>
      </c>
      <c r="C2196" s="6" t="s">
        <v>242</v>
      </c>
      <c r="D2196" s="4"/>
      <c r="E2196" s="7"/>
      <c r="F2196" s="4">
        <v>395</v>
      </c>
      <c r="G2196" s="4" t="str">
        <f>IF(I2196="",SUMIFS([1]怪物表!$A:$A,[1]怪物表!$B:$B,C2196,[1]怪物表!$C:$C,D2196),"")</f>
        <v/>
      </c>
      <c r="H2196" s="8" t="str">
        <f>IF(G2196="","",INDEX([1]怪物表!$C:$C,MATCH(G2196,[1]怪物表!$A:$A,0)))</f>
        <v/>
      </c>
      <c r="I2196" s="4">
        <v>499201</v>
      </c>
      <c r="J2196" s="4" t="str">
        <f>IF(I2196="","",INDEX([1]怪物阵型表!$B:$B,MATCH(I2196,[1]怪物阵型表!$A:$A,0)))</f>
        <v>冲锋阵型</v>
      </c>
      <c r="K2196" s="4"/>
      <c r="L2196" s="4"/>
      <c r="M2196" s="4"/>
      <c r="N2196" s="4"/>
      <c r="O2196" s="4" t="str">
        <f>IF(N2196="","",INDEX([2]物品表!$B:$B,MATCH(N2196,[2]物品表!$A:$A,0)))</f>
        <v/>
      </c>
      <c r="P2196" s="4"/>
      <c r="Q2196" s="7" t="s">
        <v>309</v>
      </c>
      <c r="R2196" s="7" t="s">
        <v>29</v>
      </c>
      <c r="S2196" s="9">
        <v>1</v>
      </c>
      <c r="T2196" s="4"/>
      <c r="U2196" s="9">
        <v>0</v>
      </c>
      <c r="V2196" s="4" t="str">
        <f t="shared" si="302"/>
        <v/>
      </c>
      <c r="W2196" s="4"/>
      <c r="X2196" s="4"/>
      <c r="Y2196" s="4"/>
      <c r="Z2196" s="28"/>
      <c r="AA2196" s="77">
        <f>COUNTIF([3]经验升级表!$C:$C,"&lt;="&amp;SUMIFS($AB$4:AB2196,$C$4:C2196,C2196))</f>
        <v>0</v>
      </c>
      <c r="AB2196" s="77">
        <f>IFERROR(INDEX([1]怪物表!$U:$U,MATCH(G2196,[1]怪物表!$A:$A,0),1)*S2196/U2196,0)*AC2196</f>
        <v>0</v>
      </c>
      <c r="AC2196" s="77">
        <f t="shared" si="300"/>
        <v>1</v>
      </c>
      <c r="AD2196" s="77">
        <f>IFERROR(INDEX([1]怪物表!$J:$J,MATCH(G2196,[1]怪物表!$A:$A,0),1),0)*AE2196</f>
        <v>0</v>
      </c>
      <c r="AE2196" s="77">
        <f t="shared" si="301"/>
        <v>0</v>
      </c>
    </row>
    <row r="2197" spans="1:31" x14ac:dyDescent="0.45">
      <c r="A2197" s="4"/>
      <c r="B2197" s="7">
        <v>4992064</v>
      </c>
      <c r="C2197" s="6" t="s">
        <v>242</v>
      </c>
      <c r="D2197" s="4"/>
      <c r="E2197" s="7"/>
      <c r="F2197" s="4">
        <v>395</v>
      </c>
      <c r="G2197" s="4" t="str">
        <f>IF(I2197="",SUMIFS([1]怪物表!$A:$A,[1]怪物表!$B:$B,C2197,[1]怪物表!$C:$C,D2197),"")</f>
        <v/>
      </c>
      <c r="H2197" s="8" t="str">
        <f>IF(G2197="","",INDEX([1]怪物表!$C:$C,MATCH(G2197,[1]怪物表!$A:$A,0)))</f>
        <v/>
      </c>
      <c r="I2197" s="4">
        <v>499201</v>
      </c>
      <c r="J2197" s="4" t="str">
        <f>IF(I2197="","",INDEX([1]怪物阵型表!$B:$B,MATCH(I2197,[1]怪物阵型表!$A:$A,0)))</f>
        <v>冲锋阵型</v>
      </c>
      <c r="K2197" s="4"/>
      <c r="L2197" s="4"/>
      <c r="M2197" s="4"/>
      <c r="N2197" s="4"/>
      <c r="O2197" s="4" t="str">
        <f>IF(N2197="","",INDEX([2]物品表!$B:$B,MATCH(N2197,[2]物品表!$A:$A,0)))</f>
        <v/>
      </c>
      <c r="P2197" s="4"/>
      <c r="Q2197" s="7" t="s">
        <v>309</v>
      </c>
      <c r="R2197" s="7" t="s">
        <v>29</v>
      </c>
      <c r="S2197" s="9">
        <v>1</v>
      </c>
      <c r="T2197" s="4"/>
      <c r="U2197" s="9">
        <v>0</v>
      </c>
      <c r="V2197" s="4" t="str">
        <f t="shared" si="302"/>
        <v/>
      </c>
      <c r="W2197" s="4"/>
      <c r="X2197" s="4"/>
      <c r="Y2197" s="4"/>
      <c r="Z2197" s="28"/>
      <c r="AA2197" s="77">
        <f>COUNTIF([3]经验升级表!$C:$C,"&lt;="&amp;SUMIFS($AB$4:AB2197,$C$4:C2197,C2197))</f>
        <v>0</v>
      </c>
      <c r="AB2197" s="77">
        <f>IFERROR(INDEX([1]怪物表!$U:$U,MATCH(G2197,[1]怪物表!$A:$A,0),1)*S2197/U2197,0)*AC2197</f>
        <v>0</v>
      </c>
      <c r="AC2197" s="77">
        <f t="shared" si="300"/>
        <v>1</v>
      </c>
      <c r="AD2197" s="77">
        <f>IFERROR(INDEX([1]怪物表!$J:$J,MATCH(G2197,[1]怪物表!$A:$A,0),1),0)*AE2197</f>
        <v>0</v>
      </c>
      <c r="AE2197" s="77">
        <f t="shared" si="301"/>
        <v>0</v>
      </c>
    </row>
    <row r="2198" spans="1:31" x14ac:dyDescent="0.45">
      <c r="A2198" s="4"/>
      <c r="B2198" s="7">
        <v>4992065</v>
      </c>
      <c r="C2198" s="6" t="s">
        <v>242</v>
      </c>
      <c r="D2198" s="4"/>
      <c r="E2198" s="7"/>
      <c r="F2198" s="4">
        <v>390</v>
      </c>
      <c r="G2198" s="4"/>
      <c r="H2198" s="8"/>
      <c r="I2198" s="4"/>
      <c r="J2198" s="4" t="str">
        <f>IF(I2198="","",INDEX([1]怪物阵型表!$B:$B,MATCH(I2198,[1]怪物阵型表!$A:$A,0)))</f>
        <v/>
      </c>
      <c r="K2198" s="4">
        <v>499210</v>
      </c>
      <c r="L2198" s="25" t="str" cm="1">
        <f t="array" ref="L2198">INDEX(怪物链表!A:C,MATCH(怪物刷新表!K2198&amp;C2198,怪物链表!A:A&amp;怪物链表!C:C,),2)</f>
        <v>平滑_初级_100</v>
      </c>
      <c r="M2198" s="4" t="str" cm="1">
        <f t="array" ref="M2198">INDEX(怪物链表!A:D,MATCH(怪物刷新表!L2198&amp;K2198,怪物链表!B:B&amp;怪物链表!A:A,),4)</f>
        <v>390-420</v>
      </c>
      <c r="N2198" s="4"/>
      <c r="O2198" s="4" t="str">
        <f>IF(N2198="","",INDEX([2]物品表!$B:$B,MATCH(N2198,[2]物品表!$A:$A,0)))</f>
        <v/>
      </c>
      <c r="P2198" s="4"/>
      <c r="Q2198" s="7" t="s">
        <v>120</v>
      </c>
      <c r="R2198" s="7" t="s">
        <v>29</v>
      </c>
      <c r="S2198" s="9">
        <v>1</v>
      </c>
      <c r="T2198" s="4"/>
      <c r="U2198" s="9">
        <v>0</v>
      </c>
      <c r="V2198" s="4" t="str">
        <f>IF(W2198=1,"TID_Survivor_Notice_Occur_2",IF(W2198=2,"TID_Survivor_Notice_Occur_1",""))</f>
        <v/>
      </c>
      <c r="W2198" s="4"/>
      <c r="X2198" s="4"/>
      <c r="Y2198" s="4"/>
      <c r="Z2198" s="28"/>
      <c r="AA2198" s="77">
        <f>COUNTIF([3]经验升级表!$C:$C,"&lt;="&amp;SUMIFS($AB$4:AB2198,$C$4:C2198,C2198))</f>
        <v>0</v>
      </c>
      <c r="AB2198" s="77">
        <f>IFERROR(INDEX([1]怪物表!$U:$U,MATCH(G2198,[1]怪物表!$A:$A,0),1)*S2198/U2198,0)*AC2198</f>
        <v>0</v>
      </c>
      <c r="AC2198" s="77">
        <f t="shared" si="300"/>
        <v>1</v>
      </c>
      <c r="AD2198" s="77">
        <f>IFERROR(INDEX([1]怪物表!$J:$J,MATCH(G2198,[1]怪物表!$A:$A,0),1),0)*AE2198</f>
        <v>0</v>
      </c>
      <c r="AE2198" s="77">
        <f t="shared" si="301"/>
        <v>0</v>
      </c>
    </row>
    <row r="2199" spans="1:31" x14ac:dyDescent="0.45">
      <c r="A2199" s="4"/>
      <c r="B2199" s="7">
        <v>4992066</v>
      </c>
      <c r="C2199" s="6" t="s">
        <v>242</v>
      </c>
      <c r="D2199" s="4" t="s">
        <v>239</v>
      </c>
      <c r="E2199" s="7">
        <v>60</v>
      </c>
      <c r="F2199" s="4" t="s">
        <v>201</v>
      </c>
      <c r="G2199" s="4">
        <f>IF(I2199="",SUMIFS([1]怪物表!$A:$A,[1]怪物表!$B:$B,C2199,[1]怪物表!$C:$C,D2199),"")</f>
        <v>1499203</v>
      </c>
      <c r="H2199" s="8" t="str">
        <f>IF(G2199="","",INDEX([1]怪物表!$C:$C,MATCH(G2199,[1]怪物表!$A:$A,0)))</f>
        <v>小象</v>
      </c>
      <c r="I2199" s="4"/>
      <c r="J2199" s="4" t="str">
        <f>IF(I2199="","",INDEX([1]怪物阵型表!$B:$B,MATCH(I2199,[1]怪物阵型表!$A:$A,0)))</f>
        <v/>
      </c>
      <c r="K2199" s="4"/>
      <c r="L2199" s="4"/>
      <c r="M2199" s="4"/>
      <c r="N2199" s="4"/>
      <c r="O2199" s="4" t="str">
        <f>IF(N2199="","",INDEX([2]物品表!$B:$B,MATCH(N2199,[2]物品表!$A:$A,0)))</f>
        <v/>
      </c>
      <c r="P2199" s="4"/>
      <c r="Q2199" s="7" t="s">
        <v>31</v>
      </c>
      <c r="R2199" s="7" t="s">
        <v>29</v>
      </c>
      <c r="S2199" s="9">
        <f>INDEX('#怪物刷新配置索引'!$E:$E,MATCH(E2199&amp;"-"&amp;F2199,'#怪物刷新配置索引'!$D:$D,0),1)</f>
        <v>4</v>
      </c>
      <c r="T2199" s="4"/>
      <c r="U2199" s="9">
        <f>INDEX('#怪物刷新配置索引'!$F:$F,MATCH(E2199&amp;"-"&amp;F2199,'#怪物刷新配置索引'!$D:$D,0),1)</f>
        <v>2</v>
      </c>
      <c r="V2199" s="4" t="str">
        <f t="shared" si="302"/>
        <v/>
      </c>
      <c r="W2199" s="4"/>
      <c r="X2199" s="4"/>
      <c r="Y2199" s="4"/>
      <c r="Z2199" s="28"/>
      <c r="AA2199" s="77">
        <f>COUNTIF([3]经验升级表!$C:$C,"&lt;="&amp;SUMIFS($AB$4:AB2199,$C$4:C2199,C2199))</f>
        <v>0</v>
      </c>
      <c r="AB2199" s="77">
        <f>IFERROR(INDEX([1]怪物表!$U:$U,MATCH(G2199,[1]怪物表!$A:$A,0),1)*S2199/U2199,0)*AC2199</f>
        <v>0</v>
      </c>
      <c r="AC2199" s="77">
        <f t="shared" si="300"/>
        <v>30</v>
      </c>
      <c r="AD2199" s="77">
        <f>IFERROR(INDEX([1]怪物表!$J:$J,MATCH(G2199,[1]怪物表!$A:$A,0),1),0)*AE2199</f>
        <v>60</v>
      </c>
      <c r="AE2199" s="77">
        <f t="shared" si="301"/>
        <v>60</v>
      </c>
    </row>
    <row r="2200" spans="1:31" x14ac:dyDescent="0.45">
      <c r="A2200" s="4"/>
      <c r="B2200" s="7">
        <v>4992067</v>
      </c>
      <c r="C2200" s="6" t="s">
        <v>242</v>
      </c>
      <c r="D2200" s="4" t="s">
        <v>239</v>
      </c>
      <c r="E2200" s="7">
        <v>60</v>
      </c>
      <c r="F2200" s="4" t="s">
        <v>201</v>
      </c>
      <c r="G2200" s="4">
        <f>IF(I2200="",SUMIFS([1]怪物表!$A:$A,[1]怪物表!$B:$B,C2200,[1]怪物表!$C:$C,D2200),"")</f>
        <v>1499203</v>
      </c>
      <c r="H2200" s="8" t="str">
        <f>IF(G2200="","",INDEX([1]怪物表!$C:$C,MATCH(G2200,[1]怪物表!$A:$A,0)))</f>
        <v>小象</v>
      </c>
      <c r="I2200" s="4"/>
      <c r="J2200" s="4" t="str">
        <f>IF(I2200="","",INDEX([1]怪物阵型表!$B:$B,MATCH(I2200,[1]怪物阵型表!$A:$A,0)))</f>
        <v/>
      </c>
      <c r="K2200" s="4"/>
      <c r="L2200" s="4"/>
      <c r="M2200" s="4"/>
      <c r="N2200" s="4"/>
      <c r="O2200" s="4" t="str">
        <f>IF(N2200="","",INDEX([2]物品表!$B:$B,MATCH(N2200,[2]物品表!$A:$A,0)))</f>
        <v/>
      </c>
      <c r="P2200" s="4"/>
      <c r="Q2200" s="7" t="s">
        <v>31</v>
      </c>
      <c r="R2200" s="7" t="s">
        <v>29</v>
      </c>
      <c r="S2200" s="9">
        <f>INDEX('#怪物刷新配置索引'!$E:$E,MATCH(E2200&amp;"-"&amp;F2200,'#怪物刷新配置索引'!$D:$D,0),1)</f>
        <v>4</v>
      </c>
      <c r="T2200" s="4"/>
      <c r="U2200" s="9">
        <f>INDEX('#怪物刷新配置索引'!$F:$F,MATCH(E2200&amp;"-"&amp;F2200,'#怪物刷新配置索引'!$D:$D,0),1)</f>
        <v>2</v>
      </c>
      <c r="V2200" s="4" t="str">
        <f t="shared" si="302"/>
        <v/>
      </c>
      <c r="W2200" s="4"/>
      <c r="X2200" s="4"/>
      <c r="Y2200" s="4"/>
      <c r="Z2200" s="28"/>
      <c r="AA2200" s="77">
        <f>COUNTIF([3]经验升级表!$C:$C,"&lt;="&amp;SUMIFS($AB$4:AB2200,$C$4:C2200,C2200))</f>
        <v>0</v>
      </c>
      <c r="AB2200" s="77">
        <f>IFERROR(INDEX([1]怪物表!$U:$U,MATCH(G2200,[1]怪物表!$A:$A,0),1)*S2200/U2200,0)*AC2200</f>
        <v>0</v>
      </c>
      <c r="AC2200" s="77">
        <f t="shared" si="300"/>
        <v>30</v>
      </c>
      <c r="AD2200" s="77">
        <f>IFERROR(INDEX([1]怪物表!$J:$J,MATCH(G2200,[1]怪物表!$A:$A,0),1),0)*AE2200</f>
        <v>60</v>
      </c>
      <c r="AE2200" s="77">
        <f t="shared" si="301"/>
        <v>60</v>
      </c>
    </row>
    <row r="2201" spans="1:31" x14ac:dyDescent="0.45">
      <c r="A2201" s="4"/>
      <c r="B2201" s="7">
        <v>4992068</v>
      </c>
      <c r="C2201" s="6" t="s">
        <v>242</v>
      </c>
      <c r="D2201" s="4" t="s">
        <v>239</v>
      </c>
      <c r="E2201" s="7">
        <v>60</v>
      </c>
      <c r="F2201" s="4" t="s">
        <v>201</v>
      </c>
      <c r="G2201" s="4">
        <f>IF(I2201="",SUMIFS([1]怪物表!$A:$A,[1]怪物表!$B:$B,C2201,[1]怪物表!$C:$C,D2201),"")</f>
        <v>1499203</v>
      </c>
      <c r="H2201" s="8" t="str">
        <f>IF(G2201="","",INDEX([1]怪物表!$C:$C,MATCH(G2201,[1]怪物表!$A:$A,0)))</f>
        <v>小象</v>
      </c>
      <c r="I2201" s="4"/>
      <c r="J2201" s="4" t="str">
        <f>IF(I2201="","",INDEX([1]怪物阵型表!$B:$B,MATCH(I2201,[1]怪物阵型表!$A:$A,0)))</f>
        <v/>
      </c>
      <c r="K2201" s="4"/>
      <c r="L2201" s="4"/>
      <c r="M2201" s="4"/>
      <c r="N2201" s="4"/>
      <c r="O2201" s="4" t="str">
        <f>IF(N2201="","",INDEX([2]物品表!$B:$B,MATCH(N2201,[2]物品表!$A:$A,0)))</f>
        <v/>
      </c>
      <c r="P2201" s="4"/>
      <c r="Q2201" s="7" t="s">
        <v>31</v>
      </c>
      <c r="R2201" s="7" t="s">
        <v>29</v>
      </c>
      <c r="S2201" s="9">
        <f>INDEX('#怪物刷新配置索引'!$E:$E,MATCH(E2201&amp;"-"&amp;F2201,'#怪物刷新配置索引'!$D:$D,0),1)</f>
        <v>4</v>
      </c>
      <c r="T2201" s="4"/>
      <c r="U2201" s="9">
        <f>INDEX('#怪物刷新配置索引'!$F:$F,MATCH(E2201&amp;"-"&amp;F2201,'#怪物刷新配置索引'!$D:$D,0),1)</f>
        <v>2</v>
      </c>
      <c r="V2201" s="4" t="str">
        <f t="shared" si="302"/>
        <v/>
      </c>
      <c r="W2201" s="4"/>
      <c r="X2201" s="4"/>
      <c r="Y2201" s="4"/>
      <c r="Z2201" s="28"/>
      <c r="AA2201" s="77">
        <f>COUNTIF([3]经验升级表!$C:$C,"&lt;="&amp;SUMIFS($AB$4:AB2201,$C$4:C2201,C2201))</f>
        <v>0</v>
      </c>
      <c r="AB2201" s="77">
        <f>IFERROR(INDEX([1]怪物表!$U:$U,MATCH(G2201,[1]怪物表!$A:$A,0),1)*S2201/U2201,0)*AC2201</f>
        <v>0</v>
      </c>
      <c r="AC2201" s="77">
        <f t="shared" si="300"/>
        <v>30</v>
      </c>
      <c r="AD2201" s="77">
        <f>IFERROR(INDEX([1]怪物表!$J:$J,MATCH(G2201,[1]怪物表!$A:$A,0),1),0)*AE2201</f>
        <v>60</v>
      </c>
      <c r="AE2201" s="77">
        <f t="shared" si="301"/>
        <v>60</v>
      </c>
    </row>
    <row r="2202" spans="1:31" x14ac:dyDescent="0.45">
      <c r="A2202" s="4"/>
      <c r="B2202" s="7">
        <v>4992069</v>
      </c>
      <c r="C2202" s="6" t="s">
        <v>242</v>
      </c>
      <c r="D2202" s="4"/>
      <c r="E2202" s="7"/>
      <c r="F2202" s="4">
        <v>420</v>
      </c>
      <c r="G2202" s="4"/>
      <c r="H2202" s="8"/>
      <c r="I2202" s="4"/>
      <c r="J2202" s="4" t="str">
        <f>IF(I2202="","",INDEX([1]怪物阵型表!$B:$B,MATCH(I2202,[1]怪物阵型表!$A:$A,0)))</f>
        <v/>
      </c>
      <c r="K2202" s="4">
        <v>499211</v>
      </c>
      <c r="L2202" s="25" t="str" cm="1">
        <f t="array" ref="L2202">INDEX(怪物链表!A:C,MATCH(怪物刷新表!K2202&amp;C2202,怪物链表!A:A&amp;怪物链表!C:C,),2)</f>
        <v>骤变_中级_100</v>
      </c>
      <c r="M2202" s="4" t="str" cm="1">
        <f t="array" ref="M2202">INDEX(怪物链表!A:D,MATCH(怪物刷新表!L2202&amp;K2202,怪物链表!B:B&amp;怪物链表!A:A,),4)</f>
        <v>420-450</v>
      </c>
      <c r="N2202" s="4"/>
      <c r="O2202" s="4" t="str">
        <f>IF(N2202="","",INDEX([2]物品表!$B:$B,MATCH(N2202,[2]物品表!$A:$A,0)))</f>
        <v/>
      </c>
      <c r="P2202" s="4"/>
      <c r="Q2202" s="7" t="s">
        <v>120</v>
      </c>
      <c r="R2202" s="7" t="s">
        <v>29</v>
      </c>
      <c r="S2202" s="9">
        <v>1</v>
      </c>
      <c r="T2202" s="4"/>
      <c r="U2202" s="9">
        <v>0</v>
      </c>
      <c r="V2202" s="4" t="str">
        <f>IF(W2202=1,"TID_Survivor_Notice_Occur_2",IF(W2202=2,"TID_Survivor_Notice_Occur_1",""))</f>
        <v/>
      </c>
      <c r="W2202" s="4"/>
      <c r="X2202" s="4"/>
      <c r="Y2202" s="4"/>
      <c r="Z2202" s="28"/>
      <c r="AA2202" s="77">
        <f>COUNTIF([3]经验升级表!$C:$C,"&lt;="&amp;SUMIFS($AB$4:AB2202,$C$4:C2202,C2202))</f>
        <v>0</v>
      </c>
      <c r="AB2202" s="77">
        <f>IFERROR(INDEX([1]怪物表!$U:$U,MATCH(G2202,[1]怪物表!$A:$A,0),1)*S2202/U2202,0)*AC2202</f>
        <v>0</v>
      </c>
      <c r="AC2202" s="77">
        <f t="shared" si="300"/>
        <v>1</v>
      </c>
      <c r="AD2202" s="77">
        <f>IFERROR(INDEX([1]怪物表!$J:$J,MATCH(G2202,[1]怪物表!$A:$A,0),1),0)*AE2202</f>
        <v>0</v>
      </c>
      <c r="AE2202" s="77">
        <f t="shared" si="301"/>
        <v>0</v>
      </c>
    </row>
    <row r="2203" spans="1:31" x14ac:dyDescent="0.45">
      <c r="A2203" s="4"/>
      <c r="B2203" s="7">
        <v>4992070</v>
      </c>
      <c r="C2203" s="6" t="s">
        <v>242</v>
      </c>
      <c r="D2203" s="4"/>
      <c r="E2203" s="7"/>
      <c r="F2203" s="4">
        <v>420</v>
      </c>
      <c r="G2203" s="4"/>
      <c r="H2203" s="8"/>
      <c r="I2203" s="4"/>
      <c r="J2203" s="4" t="str">
        <f>IF(I2203="","",INDEX([1]怪物阵型表!$B:$B,MATCH(I2203,[1]怪物阵型表!$A:$A,0)))</f>
        <v/>
      </c>
      <c r="K2203" s="4">
        <v>499212</v>
      </c>
      <c r="L2203" s="25" t="str" cm="1">
        <f t="array" ref="L2203">INDEX(怪物链表!A:C,MATCH(怪物刷新表!K2203&amp;C2203,怪物链表!A:A&amp;怪物链表!C:C,),2)</f>
        <v>骤变_特殊_30</v>
      </c>
      <c r="M2203" s="4" t="str" cm="1">
        <f t="array" ref="M2203">INDEX(怪物链表!A:D,MATCH(怪物刷新表!L2203&amp;K2203,怪物链表!B:B&amp;怪物链表!A:A,),4)</f>
        <v>420-450</v>
      </c>
      <c r="N2203" s="4"/>
      <c r="O2203" s="4" t="str">
        <f>IF(N2203="","",INDEX([2]物品表!$B:$B,MATCH(N2203,[2]物品表!$A:$A,0)))</f>
        <v/>
      </c>
      <c r="P2203" s="4"/>
      <c r="Q2203" s="7" t="s">
        <v>120</v>
      </c>
      <c r="R2203" s="7" t="s">
        <v>29</v>
      </c>
      <c r="S2203" s="9">
        <v>1</v>
      </c>
      <c r="T2203" s="4"/>
      <c r="U2203" s="9">
        <v>0</v>
      </c>
      <c r="V2203" s="4" t="str">
        <f>IF(W2203=1,"TID_Survivor_Notice_Occur_2",IF(W2203=2,"TID_Survivor_Notice_Occur_1",""))</f>
        <v/>
      </c>
      <c r="W2203" s="4"/>
      <c r="X2203" s="4"/>
      <c r="Y2203" s="4"/>
      <c r="Z2203" s="28"/>
      <c r="AA2203" s="77">
        <f>COUNTIF([3]经验升级表!$C:$C,"&lt;="&amp;SUMIFS($AB$4:AB2203,$C$4:C2203,C2203))</f>
        <v>0</v>
      </c>
      <c r="AB2203" s="77">
        <f>IFERROR(INDEX([1]怪物表!$U:$U,MATCH(G2203,[1]怪物表!$A:$A,0),1)*S2203/U2203,0)*AC2203</f>
        <v>0</v>
      </c>
      <c r="AC2203" s="77">
        <f t="shared" si="300"/>
        <v>1</v>
      </c>
      <c r="AD2203" s="77">
        <f>IFERROR(INDEX([1]怪物表!$J:$J,MATCH(G2203,[1]怪物表!$A:$A,0),1),0)*AE2203</f>
        <v>0</v>
      </c>
      <c r="AE2203" s="77">
        <f t="shared" si="301"/>
        <v>0</v>
      </c>
    </row>
    <row r="2204" spans="1:31" s="46" customFormat="1" x14ac:dyDescent="0.45">
      <c r="A2204" s="20"/>
      <c r="B2204" s="21">
        <v>4992071</v>
      </c>
      <c r="C2204" s="22" t="s">
        <v>242</v>
      </c>
      <c r="D2204" s="20" t="s">
        <v>152</v>
      </c>
      <c r="E2204" s="21"/>
      <c r="F2204" s="20">
        <v>420</v>
      </c>
      <c r="G2204" s="20">
        <f>IF(I2204="",SUMIFS([1]怪物表!$A:$A,[1]怪物表!$B:$B,C2204,[1]怪物表!$C:$C,D2204),"")</f>
        <v>1499210</v>
      </c>
      <c r="H2204" s="23" t="str">
        <f>IF(G2204="","",INDEX([1]怪物表!$C:$C,MATCH(G2204,[1]怪物表!$A:$A,0)))</f>
        <v>大窃贼</v>
      </c>
      <c r="I2204" s="20" t="s">
        <v>54</v>
      </c>
      <c r="J2204" s="20" t="str">
        <f>IF(I2204="","",INDEX([1]怪物阵型表!$B:$B,MATCH(I2204,[1]怪物阵型表!$A:$A,0)))</f>
        <v/>
      </c>
      <c r="K2204" s="20"/>
      <c r="L2204" s="20"/>
      <c r="M2204" s="20"/>
      <c r="N2204" s="20"/>
      <c r="O2204" s="20" t="str">
        <f>IF(N2204="","",INDEX([2]物品表!$B:$B,MATCH(N2204,[2]物品表!$A:$A,0)))</f>
        <v/>
      </c>
      <c r="P2204" s="20"/>
      <c r="Q2204" s="21" t="s">
        <v>120</v>
      </c>
      <c r="R2204" s="21" t="s">
        <v>29</v>
      </c>
      <c r="S2204" s="24">
        <v>1</v>
      </c>
      <c r="T2204" s="20"/>
      <c r="U2204" s="24">
        <v>0</v>
      </c>
      <c r="V2204" s="20" t="str">
        <f>IF(W2204=1,"TID_Survivor_Notice_Occur_2",IF(W2204=2,"TID_Survivor_Notice_Occur_1",""))</f>
        <v/>
      </c>
      <c r="W2204" s="20"/>
      <c r="X2204" s="20"/>
      <c r="Y2204" s="20"/>
      <c r="Z2204" s="79"/>
      <c r="AA2204" s="79">
        <f>COUNTIF([3]经验升级表!$C:$C,"&lt;="&amp;SUMIFS($AB$4:AB2204,$C$4:C2204,C2204))</f>
        <v>0</v>
      </c>
      <c r="AB2204" s="79">
        <f>IFERROR(INDEX([1]怪物表!$U:$U,MATCH(G2204,[1]怪物表!$A:$A,0),1)*S2204/U2204,0)*AC2204</f>
        <v>0</v>
      </c>
      <c r="AC2204" s="79">
        <f t="shared" si="300"/>
        <v>1</v>
      </c>
      <c r="AD2204" s="79">
        <f>IFERROR(INDEX([1]怪物表!$J:$J,MATCH(G2204,[1]怪物表!$A:$A,0),1),0)*AE2204</f>
        <v>0</v>
      </c>
      <c r="AE2204" s="79">
        <f t="shared" si="301"/>
        <v>0</v>
      </c>
    </row>
    <row r="2205" spans="1:31" x14ac:dyDescent="0.45">
      <c r="A2205" s="4"/>
      <c r="B2205" s="7">
        <v>4992072</v>
      </c>
      <c r="C2205" s="6" t="s">
        <v>242</v>
      </c>
      <c r="D2205" s="4" t="s">
        <v>143</v>
      </c>
      <c r="E2205" s="7">
        <v>60</v>
      </c>
      <c r="F2205" s="4" t="s">
        <v>202</v>
      </c>
      <c r="G2205" s="4">
        <f>IF(I2205="",SUMIFS([1]怪物表!$A:$A,[1]怪物表!$B:$B,C2205,[1]怪物表!$C:$C,D2205),"")</f>
        <v>1499205</v>
      </c>
      <c r="H2205" s="8" t="str">
        <f>IF(G2205="","",INDEX([1]怪物表!$C:$C,MATCH(G2205,[1]怪物表!$A:$A,0)))</f>
        <v>盾兵2（红）</v>
      </c>
      <c r="I2205" s="4"/>
      <c r="J2205" s="4" t="str">
        <f>IF(I2205="","",INDEX([1]怪物阵型表!$B:$B,MATCH(I2205,[1]怪物阵型表!$A:$A,0)))</f>
        <v/>
      </c>
      <c r="K2205" s="4"/>
      <c r="L2205" s="4"/>
      <c r="M2205" s="4"/>
      <c r="N2205" s="4"/>
      <c r="O2205" s="4" t="str">
        <f>IF(N2205="","",INDEX([2]物品表!$B:$B,MATCH(N2205,[2]物品表!$A:$A,0)))</f>
        <v/>
      </c>
      <c r="P2205" s="4"/>
      <c r="Q2205" s="7" t="s">
        <v>31</v>
      </c>
      <c r="R2205" s="7" t="s">
        <v>29</v>
      </c>
      <c r="S2205" s="9">
        <f>INDEX('#怪物刷新配置索引'!$E:$E,MATCH(E2205&amp;"-"&amp;F2205,'#怪物刷新配置索引'!$D:$D,0),1)</f>
        <v>4</v>
      </c>
      <c r="T2205" s="4"/>
      <c r="U2205" s="9">
        <f>INDEX('#怪物刷新配置索引'!$F:$F,MATCH(E2205&amp;"-"&amp;F2205,'#怪物刷新配置索引'!$D:$D,0),1)</f>
        <v>2</v>
      </c>
      <c r="V2205" s="4" t="str">
        <f t="shared" si="302"/>
        <v/>
      </c>
      <c r="W2205" s="4"/>
      <c r="X2205" s="4"/>
      <c r="Y2205" s="4"/>
      <c r="Z2205" s="28"/>
      <c r="AA2205" s="77">
        <f>COUNTIF([3]经验升级表!$C:$C,"&lt;="&amp;SUMIFS($AB$4:AB2205,$C$4:C2205,C2205))</f>
        <v>0</v>
      </c>
      <c r="AB2205" s="77">
        <f>IFERROR(INDEX([1]怪物表!$U:$U,MATCH(G2205,[1]怪物表!$A:$A,0),1)*S2205/U2205,0)*AC2205</f>
        <v>0</v>
      </c>
      <c r="AC2205" s="77">
        <f t="shared" si="300"/>
        <v>30</v>
      </c>
      <c r="AD2205" s="77">
        <f>IFERROR(INDEX([1]怪物表!$J:$J,MATCH(G2205,[1]怪物表!$A:$A,0),1),0)*AE2205</f>
        <v>60</v>
      </c>
      <c r="AE2205" s="77">
        <f t="shared" si="301"/>
        <v>60</v>
      </c>
    </row>
    <row r="2206" spans="1:31" x14ac:dyDescent="0.45">
      <c r="A2206" s="4"/>
      <c r="B2206" s="7">
        <v>4992073</v>
      </c>
      <c r="C2206" s="6" t="s">
        <v>242</v>
      </c>
      <c r="D2206" s="4" t="s">
        <v>143</v>
      </c>
      <c r="E2206" s="7">
        <v>60</v>
      </c>
      <c r="F2206" s="4" t="s">
        <v>202</v>
      </c>
      <c r="G2206" s="4">
        <f>IF(I2206="",SUMIFS([1]怪物表!$A:$A,[1]怪物表!$B:$B,C2206,[1]怪物表!$C:$C,D2206),"")</f>
        <v>1499205</v>
      </c>
      <c r="H2206" s="8" t="str">
        <f>IF(G2206="","",INDEX([1]怪物表!$C:$C,MATCH(G2206,[1]怪物表!$A:$A,0)))</f>
        <v>盾兵2（红）</v>
      </c>
      <c r="I2206" s="4"/>
      <c r="J2206" s="4" t="str">
        <f>IF(I2206="","",INDEX([1]怪物阵型表!$B:$B,MATCH(I2206,[1]怪物阵型表!$A:$A,0)))</f>
        <v/>
      </c>
      <c r="K2206" s="4"/>
      <c r="L2206" s="4"/>
      <c r="M2206" s="4"/>
      <c r="N2206" s="4"/>
      <c r="O2206" s="4" t="str">
        <f>IF(N2206="","",INDEX([2]物品表!$B:$B,MATCH(N2206,[2]物品表!$A:$A,0)))</f>
        <v/>
      </c>
      <c r="P2206" s="4"/>
      <c r="Q2206" s="7" t="s">
        <v>31</v>
      </c>
      <c r="R2206" s="7" t="s">
        <v>29</v>
      </c>
      <c r="S2206" s="9">
        <f>INDEX('#怪物刷新配置索引'!$E:$E,MATCH(E2206&amp;"-"&amp;F2206,'#怪物刷新配置索引'!$D:$D,0),1)</f>
        <v>4</v>
      </c>
      <c r="T2206" s="4"/>
      <c r="U2206" s="9">
        <f>INDEX('#怪物刷新配置索引'!$F:$F,MATCH(E2206&amp;"-"&amp;F2206,'#怪物刷新配置索引'!$D:$D,0),1)</f>
        <v>2</v>
      </c>
      <c r="V2206" s="4" t="str">
        <f t="shared" si="302"/>
        <v/>
      </c>
      <c r="W2206" s="4"/>
      <c r="X2206" s="4"/>
      <c r="Y2206" s="4"/>
      <c r="Z2206" s="28"/>
      <c r="AA2206" s="77">
        <f>COUNTIF([3]经验升级表!$C:$C,"&lt;="&amp;SUMIFS($AB$4:AB2206,$C$4:C2206,C2206))</f>
        <v>0</v>
      </c>
      <c r="AB2206" s="77">
        <f>IFERROR(INDEX([1]怪物表!$U:$U,MATCH(G2206,[1]怪物表!$A:$A,0),1)*S2206/U2206,0)*AC2206</f>
        <v>0</v>
      </c>
      <c r="AC2206" s="77">
        <f t="shared" si="300"/>
        <v>30</v>
      </c>
      <c r="AD2206" s="77">
        <f>IFERROR(INDEX([1]怪物表!$J:$J,MATCH(G2206,[1]怪物表!$A:$A,0),1),0)*AE2206</f>
        <v>60</v>
      </c>
      <c r="AE2206" s="77">
        <f t="shared" si="301"/>
        <v>60</v>
      </c>
    </row>
    <row r="2207" spans="1:31" x14ac:dyDescent="0.45">
      <c r="A2207" s="4"/>
      <c r="B2207" s="7">
        <v>4992074</v>
      </c>
      <c r="C2207" s="6" t="s">
        <v>242</v>
      </c>
      <c r="D2207" s="4" t="s">
        <v>175</v>
      </c>
      <c r="E2207" s="4">
        <v>20</v>
      </c>
      <c r="F2207" s="4" t="s">
        <v>202</v>
      </c>
      <c r="G2207" s="4">
        <f>IF(I2207="",SUMIFS([1]怪物表!$A:$A,[1]怪物表!$B:$B,C2207,[1]怪物表!$C:$C,D2207),"")</f>
        <v>1499208</v>
      </c>
      <c r="H2207" s="8" t="str">
        <f>IF(G2207="","",INDEX([1]怪物表!$C:$C,MATCH(G2207,[1]怪物表!$A:$A,0)))</f>
        <v>酒桶2</v>
      </c>
      <c r="I2207" s="4"/>
      <c r="J2207" s="4" t="str">
        <f>IF(I2207="","",INDEX([1]怪物阵型表!$B:$B,MATCH(I2207,[1]怪物阵型表!$A:$A,0)))</f>
        <v/>
      </c>
      <c r="K2207" s="4"/>
      <c r="L2207" s="4"/>
      <c r="M2207" s="4"/>
      <c r="N2207" s="4"/>
      <c r="O2207" s="4" t="str">
        <f>IF(N2207="","",INDEX([2]物品表!$B:$B,MATCH(N2207,[2]物品表!$A:$A,0)))</f>
        <v/>
      </c>
      <c r="P2207" s="4"/>
      <c r="Q2207" s="7" t="s">
        <v>31</v>
      </c>
      <c r="R2207" s="7" t="s">
        <v>29</v>
      </c>
      <c r="S2207" s="9">
        <f>INDEX('#怪物刷新配置索引'!$E:$E,MATCH(E2207&amp;"-"&amp;F2207,'#怪物刷新配置索引'!$D:$D,0),1)</f>
        <v>4</v>
      </c>
      <c r="T2207" s="4"/>
      <c r="U2207" s="9">
        <f>INDEX('#怪物刷新配置索引'!$F:$F,MATCH(E2207&amp;"-"&amp;F2207,'#怪物刷新配置索引'!$D:$D,0),1)</f>
        <v>6</v>
      </c>
      <c r="V2207" s="4" t="str">
        <f t="shared" si="302"/>
        <v/>
      </c>
      <c r="W2207" s="4"/>
      <c r="X2207" s="4"/>
      <c r="Y2207" s="4"/>
      <c r="Z2207" s="28"/>
      <c r="AA2207" s="77">
        <f>COUNTIF([3]经验升级表!$C:$C,"&lt;="&amp;SUMIFS($AB$4:AB2207,$C$4:C2207,C2207))</f>
        <v>0</v>
      </c>
      <c r="AB2207" s="77">
        <f>IFERROR(INDEX([1]怪物表!$U:$U,MATCH(G2207,[1]怪物表!$A:$A,0),1)*S2207/U2207,0)*AC2207</f>
        <v>0</v>
      </c>
      <c r="AC2207" s="77">
        <f t="shared" si="300"/>
        <v>30</v>
      </c>
      <c r="AD2207" s="77">
        <f>IFERROR(INDEX([1]怪物表!$J:$J,MATCH(G2207,[1]怪物表!$A:$A,0),1),0)*AE2207</f>
        <v>20</v>
      </c>
      <c r="AE2207" s="77">
        <f t="shared" si="301"/>
        <v>20</v>
      </c>
    </row>
    <row r="2208" spans="1:31" x14ac:dyDescent="0.45">
      <c r="A2208" s="4"/>
      <c r="B2208" s="7">
        <v>4992075</v>
      </c>
      <c r="C2208" s="6" t="s">
        <v>242</v>
      </c>
      <c r="D2208" s="4"/>
      <c r="E2208" s="7"/>
      <c r="F2208" s="4">
        <v>450</v>
      </c>
      <c r="G2208" s="4" t="str">
        <f>IF(I2208="",SUMIFS([1]怪物表!$A:$A,[1]怪物表!$B:$B,C2208,[1]怪物表!$C:$C,D2208),"")</f>
        <v/>
      </c>
      <c r="H2208" s="8" t="str">
        <f>IF(G2208="","",INDEX([1]怪物表!$C:$C,MATCH(G2208,[1]怪物表!$A:$A,0)))</f>
        <v/>
      </c>
      <c r="I2208" s="4">
        <v>499204</v>
      </c>
      <c r="J2208" s="4" t="str">
        <f>IF(I2208="","",INDEX([1]怪物阵型表!$B:$B,MATCH(I2208,[1]怪物阵型表!$A:$A,0)))</f>
        <v>直线防御阵型</v>
      </c>
      <c r="K2208" s="4"/>
      <c r="L2208" s="4"/>
      <c r="M2208" s="4"/>
      <c r="N2208" s="4"/>
      <c r="O2208" s="4" t="str">
        <f>IF(N2208="","",INDEX([2]物品表!$B:$B,MATCH(N2208,[2]物品表!$A:$A,0)))</f>
        <v/>
      </c>
      <c r="P2208" s="4"/>
      <c r="Q2208" s="7" t="s">
        <v>109</v>
      </c>
      <c r="R2208" s="7" t="s">
        <v>29</v>
      </c>
      <c r="S2208" s="9">
        <v>1</v>
      </c>
      <c r="T2208" s="4"/>
      <c r="U2208" s="9">
        <v>0</v>
      </c>
      <c r="V2208" s="4" t="str">
        <f t="shared" ref="V2208:V2225" si="303">IF(W2208=1,"TID_Survivor_Notice_Occur_2",IF(W2208=2,"TID_Survivor_Notice_Occur_1",""))</f>
        <v>TID_Survivor_Notice_Occur_2</v>
      </c>
      <c r="W2208" s="4">
        <v>1</v>
      </c>
      <c r="X2208" s="4"/>
      <c r="Y2208" s="4"/>
      <c r="Z2208" s="28"/>
      <c r="AA2208" s="77">
        <f>COUNTIF([3]经验升级表!$C:$C,"&lt;="&amp;SUMIFS($AB$4:AB2208,$C$4:C2208,C2208))</f>
        <v>0</v>
      </c>
      <c r="AB2208" s="77">
        <f>IFERROR(INDEX([1]怪物表!$U:$U,MATCH(G2208,[1]怪物表!$A:$A,0),1)*S2208/U2208,0)*AC2208</f>
        <v>0</v>
      </c>
      <c r="AC2208" s="77">
        <f t="shared" si="300"/>
        <v>1</v>
      </c>
      <c r="AD2208" s="77">
        <f>IFERROR(INDEX([1]怪物表!$J:$J,MATCH(G2208,[1]怪物表!$A:$A,0),1),0)*AE2208</f>
        <v>0</v>
      </c>
      <c r="AE2208" s="77">
        <f t="shared" si="301"/>
        <v>0</v>
      </c>
    </row>
    <row r="2209" spans="1:31" x14ac:dyDescent="0.45">
      <c r="A2209" s="4"/>
      <c r="B2209" s="7">
        <v>4992076</v>
      </c>
      <c r="C2209" s="6" t="s">
        <v>242</v>
      </c>
      <c r="D2209" s="4"/>
      <c r="E2209" s="7"/>
      <c r="F2209" s="4">
        <v>450</v>
      </c>
      <c r="G2209" s="4" t="str">
        <f>IF(I2209="",SUMIFS([1]怪物表!$A:$A,[1]怪物表!$B:$B,C2209,[1]怪物表!$C:$C,D2209),"")</f>
        <v/>
      </c>
      <c r="H2209" s="8" t="str">
        <f>IF(G2209="","",INDEX([1]怪物表!$C:$C,MATCH(G2209,[1]怪物表!$A:$A,0)))</f>
        <v/>
      </c>
      <c r="I2209" s="4">
        <v>499205</v>
      </c>
      <c r="J2209" s="4" t="str">
        <f>IF(I2209="","",INDEX([1]怪物阵型表!$B:$B,MATCH(I2209,[1]怪物阵型表!$A:$A,0)))</f>
        <v>直线防御阵型</v>
      </c>
      <c r="K2209" s="4"/>
      <c r="L2209" s="4"/>
      <c r="M2209" s="4"/>
      <c r="N2209" s="4"/>
      <c r="O2209" s="4" t="str">
        <f>IF(N2209="","",INDEX([2]物品表!$B:$B,MATCH(N2209,[2]物品表!$A:$A,0)))</f>
        <v/>
      </c>
      <c r="P2209" s="4"/>
      <c r="Q2209" s="7" t="s">
        <v>109</v>
      </c>
      <c r="R2209" s="7" t="s">
        <v>29</v>
      </c>
      <c r="S2209" s="9">
        <v>1</v>
      </c>
      <c r="T2209" s="4"/>
      <c r="U2209" s="9">
        <v>0</v>
      </c>
      <c r="V2209" s="4" t="str">
        <f t="shared" si="303"/>
        <v/>
      </c>
      <c r="W2209" s="4"/>
      <c r="X2209" s="4"/>
      <c r="Y2209" s="4"/>
      <c r="Z2209" s="28"/>
      <c r="AA2209" s="77">
        <f>COUNTIF([3]经验升级表!$C:$C,"&lt;="&amp;SUMIFS($AB$4:AB2209,$C$4:C2209,C2209))</f>
        <v>0</v>
      </c>
      <c r="AB2209" s="77">
        <f>IFERROR(INDEX([1]怪物表!$U:$U,MATCH(G2209,[1]怪物表!$A:$A,0),1)*S2209/U2209,0)*AC2209</f>
        <v>0</v>
      </c>
      <c r="AC2209" s="77">
        <f t="shared" si="300"/>
        <v>1</v>
      </c>
      <c r="AD2209" s="77">
        <f>IFERROR(INDEX([1]怪物表!$J:$J,MATCH(G2209,[1]怪物表!$A:$A,0),1),0)*AE2209</f>
        <v>0</v>
      </c>
      <c r="AE2209" s="77">
        <f t="shared" si="301"/>
        <v>0</v>
      </c>
    </row>
    <row r="2210" spans="1:31" x14ac:dyDescent="0.45">
      <c r="A2210" s="4"/>
      <c r="B2210" s="7">
        <v>4992077</v>
      </c>
      <c r="C2210" s="6" t="s">
        <v>242</v>
      </c>
      <c r="D2210" s="4" t="s">
        <v>238</v>
      </c>
      <c r="E2210" s="4">
        <v>60</v>
      </c>
      <c r="F2210" s="4" t="s">
        <v>203</v>
      </c>
      <c r="G2210" s="4">
        <f>SUMIFS([1]怪物表!$A:$A,[1]怪物表!$B:$B,C2210,[1]怪物表!$C:$C,D2210)</f>
        <v>1499202</v>
      </c>
      <c r="H2210" s="8" t="str">
        <f>IF(G2210="","",INDEX([1]怪物表!$C:$C,MATCH(G2210,[1]怪物表!$A:$A,0)))</f>
        <v>鹰</v>
      </c>
      <c r="I2210" s="4"/>
      <c r="J2210" s="4" t="str">
        <f>IF(I2210="","",INDEX([1]怪物阵型表!$B:$B,MATCH(I2210,[1]怪物阵型表!$A:$A,0)))</f>
        <v/>
      </c>
      <c r="K2210" s="4"/>
      <c r="L2210" s="4"/>
      <c r="M2210" s="4"/>
      <c r="N2210" s="4"/>
      <c r="O2210" s="4" t="str">
        <f>IF(N2210="","",INDEX([2]物品表!$B:$B,MATCH(N2210,[2]物品表!$A:$A,0)))</f>
        <v/>
      </c>
      <c r="P2210" s="4"/>
      <c r="Q2210" s="7" t="s">
        <v>31</v>
      </c>
      <c r="R2210" s="7" t="s">
        <v>29</v>
      </c>
      <c r="S2210" s="9">
        <f>INDEX('#怪物刷新配置索引'!$E:$E,MATCH(E2210&amp;"-"&amp;F2210,'#怪物刷新配置索引'!$D:$D,0),1)</f>
        <v>4</v>
      </c>
      <c r="T2210" s="4"/>
      <c r="U2210" s="9">
        <f>INDEX('#怪物刷新配置索引'!$F:$F,MATCH(E2210&amp;"-"&amp;F2210,'#怪物刷新配置索引'!$D:$D,0),1)</f>
        <v>2</v>
      </c>
      <c r="V2210" s="4" t="str">
        <f t="shared" si="303"/>
        <v/>
      </c>
      <c r="W2210" s="4"/>
      <c r="X2210" s="4"/>
      <c r="Y2210" s="4"/>
      <c r="Z2210" s="28"/>
      <c r="AA2210" s="77">
        <f>COUNTIF([3]经验升级表!$C:$C,"&lt;="&amp;SUMIFS($AB$4:AB2210,$C$4:C2210,C2210))</f>
        <v>0</v>
      </c>
      <c r="AB2210" s="77">
        <f>IFERROR(INDEX([1]怪物表!$U:$U,MATCH(G2210,[1]怪物表!$A:$A,0),1)*S2210/U2210,0)*AC2210</f>
        <v>0</v>
      </c>
      <c r="AC2210" s="77">
        <f t="shared" si="300"/>
        <v>30</v>
      </c>
      <c r="AD2210" s="77">
        <f>IFERROR(INDEX([1]怪物表!$J:$J,MATCH(G2210,[1]怪物表!$A:$A,0),1),0)*AE2210</f>
        <v>60</v>
      </c>
      <c r="AE2210" s="77">
        <f t="shared" si="301"/>
        <v>60</v>
      </c>
    </row>
    <row r="2211" spans="1:31" x14ac:dyDescent="0.45">
      <c r="A2211" s="4"/>
      <c r="B2211" s="7">
        <v>4992078</v>
      </c>
      <c r="C2211" s="6" t="s">
        <v>242</v>
      </c>
      <c r="D2211" s="4" t="s">
        <v>238</v>
      </c>
      <c r="E2211" s="4">
        <v>60</v>
      </c>
      <c r="F2211" s="4" t="s">
        <v>203</v>
      </c>
      <c r="G2211" s="4">
        <f>SUMIFS([1]怪物表!$A:$A,[1]怪物表!$B:$B,C2211,[1]怪物表!$C:$C,D2211)</f>
        <v>1499202</v>
      </c>
      <c r="H2211" s="8" t="str">
        <f>IF(G2211="","",INDEX([1]怪物表!$C:$C,MATCH(G2211,[1]怪物表!$A:$A,0)))</f>
        <v>鹰</v>
      </c>
      <c r="I2211" s="4"/>
      <c r="J2211" s="4" t="str">
        <f>IF(I2211="","",INDEX([1]怪物阵型表!$B:$B,MATCH(I2211,[1]怪物阵型表!$A:$A,0)))</f>
        <v/>
      </c>
      <c r="K2211" s="4"/>
      <c r="L2211" s="4"/>
      <c r="M2211" s="4"/>
      <c r="N2211" s="4"/>
      <c r="O2211" s="4" t="str">
        <f>IF(N2211="","",INDEX([2]物品表!$B:$B,MATCH(N2211,[2]物品表!$A:$A,0)))</f>
        <v/>
      </c>
      <c r="P2211" s="4"/>
      <c r="Q2211" s="7" t="s">
        <v>31</v>
      </c>
      <c r="R2211" s="7" t="s">
        <v>29</v>
      </c>
      <c r="S2211" s="9">
        <f>INDEX('#怪物刷新配置索引'!$E:$E,MATCH(E2211&amp;"-"&amp;F2211,'#怪物刷新配置索引'!$D:$D,0),1)</f>
        <v>4</v>
      </c>
      <c r="T2211" s="4"/>
      <c r="U2211" s="9">
        <f>INDEX('#怪物刷新配置索引'!$F:$F,MATCH(E2211&amp;"-"&amp;F2211,'#怪物刷新配置索引'!$D:$D,0),1)</f>
        <v>2</v>
      </c>
      <c r="V2211" s="4" t="str">
        <f t="shared" si="303"/>
        <v/>
      </c>
      <c r="W2211" s="4"/>
      <c r="X2211" s="4"/>
      <c r="Y2211" s="4"/>
      <c r="Z2211" s="28"/>
      <c r="AA2211" s="77">
        <f>COUNTIF([3]经验升级表!$C:$C,"&lt;="&amp;SUMIFS($AB$4:AB2211,$C$4:C2211,C2211))</f>
        <v>0</v>
      </c>
      <c r="AB2211" s="77">
        <f>IFERROR(INDEX([1]怪物表!$U:$U,MATCH(G2211,[1]怪物表!$A:$A,0),1)*S2211/U2211,0)*AC2211</f>
        <v>0</v>
      </c>
      <c r="AC2211" s="77">
        <f t="shared" si="300"/>
        <v>30</v>
      </c>
      <c r="AD2211" s="77">
        <f>IFERROR(INDEX([1]怪物表!$J:$J,MATCH(G2211,[1]怪物表!$A:$A,0),1),0)*AE2211</f>
        <v>60</v>
      </c>
      <c r="AE2211" s="77">
        <f t="shared" si="301"/>
        <v>60</v>
      </c>
    </row>
    <row r="2212" spans="1:31" s="47" customFormat="1" x14ac:dyDescent="0.45">
      <c r="A2212" s="81"/>
      <c r="B2212" s="82">
        <v>4992079</v>
      </c>
      <c r="C2212" s="83" t="s">
        <v>242</v>
      </c>
      <c r="D2212" s="81" t="s">
        <v>313</v>
      </c>
      <c r="E2212" s="82"/>
      <c r="F2212" s="81">
        <v>480</v>
      </c>
      <c r="G2212" s="81">
        <f>IF(I2212="",SUMIFS([1]怪物表!$A:$A,[1]怪物表!$B:$B,C2212,[1]怪物表!$C:$C,D2212),"")</f>
        <v>1499212</v>
      </c>
      <c r="H2212" s="84" t="str">
        <f>IF(G2212="","",INDEX([1]怪物表!$C:$C,MATCH(G2212,[1]怪物表!$A:$A,0)))</f>
        <v>疯狂酒桶</v>
      </c>
      <c r="I2212" s="81" t="s">
        <v>54</v>
      </c>
      <c r="J2212" s="81" t="str">
        <f>IF(I2212="","",INDEX([1]怪物阵型表!$B:$B,MATCH(I2212,[1]怪物阵型表!$A:$A,0)))</f>
        <v/>
      </c>
      <c r="K2212" s="81"/>
      <c r="L2212" s="81"/>
      <c r="M2212" s="81"/>
      <c r="N2212" s="81"/>
      <c r="O2212" s="81" t="str">
        <f>IF(N2212="","",INDEX([2]物品表!$B:$B,MATCH(N2212,[2]物品表!$A:$A,0)))</f>
        <v/>
      </c>
      <c r="P2212" s="81"/>
      <c r="Q2212" s="82" t="s">
        <v>120</v>
      </c>
      <c r="R2212" s="82" t="s">
        <v>29</v>
      </c>
      <c r="S2212" s="85">
        <v>1</v>
      </c>
      <c r="T2212" s="81"/>
      <c r="U2212" s="85">
        <v>0</v>
      </c>
      <c r="V2212" s="81" t="str">
        <f>IF(W2212=1,"TID_Survivor_Notice_Occur_2",IF(W2212=2,"TID_Survivor_Notice_Occur_1",""))</f>
        <v>TID_Survivor_Notice_Occur_1</v>
      </c>
      <c r="W2212" s="81">
        <v>2</v>
      </c>
      <c r="X2212" s="81"/>
      <c r="Y2212" s="81"/>
      <c r="Z2212" s="86"/>
      <c r="AA2212" s="86">
        <f>COUNTIF([3]经验升级表!$C:$C,"&lt;="&amp;SUMIFS($AB$4:AB2212,$C$4:C2212,C2212))</f>
        <v>0</v>
      </c>
      <c r="AB2212" s="86">
        <f>IFERROR(INDEX([1]怪物表!$U:$U,MATCH(G2212,[1]怪物表!$A:$A,0),1)*S2212/U2212,0)*AC2212</f>
        <v>0</v>
      </c>
      <c r="AC2212" s="86">
        <f t="shared" si="300"/>
        <v>1</v>
      </c>
      <c r="AD2212" s="86">
        <f>IFERROR(INDEX([1]怪物表!$J:$J,MATCH(G2212,[1]怪物表!$A:$A,0),1),0)*AE2212</f>
        <v>0</v>
      </c>
      <c r="AE2212" s="86">
        <f t="shared" si="301"/>
        <v>0</v>
      </c>
    </row>
    <row r="2213" spans="1:31" x14ac:dyDescent="0.45">
      <c r="A2213" s="4"/>
      <c r="B2213" s="7">
        <v>4992080</v>
      </c>
      <c r="C2213" s="6" t="s">
        <v>242</v>
      </c>
      <c r="D2213" s="4" t="s">
        <v>238</v>
      </c>
      <c r="E2213" s="4">
        <v>20</v>
      </c>
      <c r="F2213" s="4" t="s">
        <v>193</v>
      </c>
      <c r="G2213" s="4">
        <f>SUMIFS([1]怪物表!$A:$A,[1]怪物表!$B:$B,C2213,[1]怪物表!$C:$C,D2213)</f>
        <v>1499202</v>
      </c>
      <c r="H2213" s="8" t="str">
        <f>IF(G2213="","",INDEX([1]怪物表!$C:$C,MATCH(G2213,[1]怪物表!$A:$A,0)))</f>
        <v>鹰</v>
      </c>
      <c r="I2213" s="4"/>
      <c r="J2213" s="4" t="str">
        <f>IF(I2213="","",INDEX([1]怪物阵型表!$B:$B,MATCH(I2213,[1]怪物阵型表!$A:$A,0)))</f>
        <v/>
      </c>
      <c r="K2213" s="4"/>
      <c r="L2213" s="4"/>
      <c r="M2213" s="4"/>
      <c r="N2213" s="4"/>
      <c r="O2213" s="4" t="str">
        <f>IF(N2213="","",INDEX([2]物品表!$B:$B,MATCH(N2213,[2]物品表!$A:$A,0)))</f>
        <v/>
      </c>
      <c r="P2213" s="4"/>
      <c r="Q2213" s="7" t="s">
        <v>31</v>
      </c>
      <c r="R2213" s="7" t="s">
        <v>29</v>
      </c>
      <c r="S2213" s="9">
        <f>INDEX('#怪物刷新配置索引'!$E:$E,MATCH(E2213&amp;"-"&amp;F2213,'#怪物刷新配置索引'!$D:$D,0),1)</f>
        <v>4</v>
      </c>
      <c r="T2213" s="4"/>
      <c r="U2213" s="9">
        <f>INDEX('#怪物刷新配置索引'!$F:$F,MATCH(E2213&amp;"-"&amp;F2213,'#怪物刷新配置索引'!$D:$D,0),1)</f>
        <v>6</v>
      </c>
      <c r="V2213" s="4" t="str">
        <f t="shared" si="303"/>
        <v/>
      </c>
      <c r="W2213" s="4"/>
      <c r="X2213" s="7"/>
      <c r="Y2213" s="4"/>
      <c r="Z2213" s="28"/>
      <c r="AA2213" s="77">
        <f>COUNTIF([3]经验升级表!$C:$C,"&lt;="&amp;SUMIFS($AB$4:AB2213,$C$4:C2213,C2213))</f>
        <v>0</v>
      </c>
      <c r="AB2213" s="77">
        <f>IFERROR(INDEX([1]怪物表!$U:$U,MATCH(G2213,[1]怪物表!$A:$A,0),1)*S2213/U2213,0)*AC2213</f>
        <v>0</v>
      </c>
      <c r="AC2213" s="77">
        <f t="shared" si="300"/>
        <v>30</v>
      </c>
      <c r="AD2213" s="77">
        <f>IFERROR(INDEX([1]怪物表!$J:$J,MATCH(G2213,[1]怪物表!$A:$A,0),1),0)*AE2213</f>
        <v>20</v>
      </c>
      <c r="AE2213" s="77">
        <f t="shared" si="301"/>
        <v>20</v>
      </c>
    </row>
    <row r="2214" spans="1:31" x14ac:dyDescent="0.45">
      <c r="A2214" s="4"/>
      <c r="B2214" s="7">
        <v>4992081</v>
      </c>
      <c r="C2214" s="6" t="s">
        <v>242</v>
      </c>
      <c r="D2214" s="4" t="s">
        <v>238</v>
      </c>
      <c r="E2214" s="4">
        <v>20</v>
      </c>
      <c r="F2214" s="4" t="s">
        <v>193</v>
      </c>
      <c r="G2214" s="4">
        <f>SUMIFS([1]怪物表!$A:$A,[1]怪物表!$B:$B,C2214,[1]怪物表!$C:$C,D2214)</f>
        <v>1499202</v>
      </c>
      <c r="H2214" s="8" t="str">
        <f>IF(G2214="","",INDEX([1]怪物表!$C:$C,MATCH(G2214,[1]怪物表!$A:$A,0)))</f>
        <v>鹰</v>
      </c>
      <c r="I2214" s="4"/>
      <c r="J2214" s="4" t="str">
        <f>IF(I2214="","",INDEX([1]怪物阵型表!$B:$B,MATCH(I2214,[1]怪物阵型表!$A:$A,0)))</f>
        <v/>
      </c>
      <c r="K2214" s="4"/>
      <c r="L2214" s="4"/>
      <c r="M2214" s="4"/>
      <c r="N2214" s="4"/>
      <c r="O2214" s="4" t="str">
        <f>IF(N2214="","",INDEX([2]物品表!$B:$B,MATCH(N2214,[2]物品表!$A:$A,0)))</f>
        <v/>
      </c>
      <c r="P2214" s="4"/>
      <c r="Q2214" s="7" t="s">
        <v>31</v>
      </c>
      <c r="R2214" s="7" t="s">
        <v>29</v>
      </c>
      <c r="S2214" s="9">
        <f>INDEX('#怪物刷新配置索引'!$E:$E,MATCH(E2214&amp;"-"&amp;F2214,'#怪物刷新配置索引'!$D:$D,0),1)</f>
        <v>4</v>
      </c>
      <c r="T2214" s="4"/>
      <c r="U2214" s="9">
        <f>INDEX('#怪物刷新配置索引'!$F:$F,MATCH(E2214&amp;"-"&amp;F2214,'#怪物刷新配置索引'!$D:$D,0),1)</f>
        <v>6</v>
      </c>
      <c r="V2214" s="7" t="str">
        <f t="shared" si="303"/>
        <v/>
      </c>
      <c r="W2214" s="4"/>
      <c r="X2214" s="4"/>
      <c r="Y2214" s="4"/>
      <c r="Z2214" s="28"/>
      <c r="AA2214" s="77">
        <f>COUNTIF([3]经验升级表!$C:$C,"&lt;="&amp;SUMIFS($AB$4:AB2214,$C$4:C2214,C2214))</f>
        <v>0</v>
      </c>
      <c r="AB2214" s="77">
        <f>IFERROR(INDEX([1]怪物表!$U:$U,MATCH(G2214,[1]怪物表!$A:$A,0),1)*S2214/U2214,0)*AC2214</f>
        <v>0</v>
      </c>
      <c r="AC2214" s="77">
        <f t="shared" si="300"/>
        <v>30</v>
      </c>
      <c r="AD2214" s="77">
        <f>IFERROR(INDEX([1]怪物表!$J:$J,MATCH(G2214,[1]怪物表!$A:$A,0),1),0)*AE2214</f>
        <v>20</v>
      </c>
      <c r="AE2214" s="77">
        <f t="shared" si="301"/>
        <v>20</v>
      </c>
    </row>
    <row r="2215" spans="1:31" x14ac:dyDescent="0.45">
      <c r="A2215" s="4"/>
      <c r="B2215" s="7">
        <v>4992082</v>
      </c>
      <c r="C2215" s="6" t="s">
        <v>242</v>
      </c>
      <c r="D2215" s="4" t="s">
        <v>143</v>
      </c>
      <c r="E2215" s="4">
        <v>20</v>
      </c>
      <c r="F2215" s="4" t="s">
        <v>193</v>
      </c>
      <c r="G2215" s="4">
        <f>SUMIFS([1]怪物表!$A:$A,[1]怪物表!$B:$B,C2215,[1]怪物表!$C:$C,D2215)</f>
        <v>1499205</v>
      </c>
      <c r="H2215" s="8" t="str">
        <f>IF(G2215="","",INDEX([1]怪物表!$C:$C,MATCH(G2215,[1]怪物表!$A:$A,0)))</f>
        <v>盾兵2（红）</v>
      </c>
      <c r="I2215" s="4"/>
      <c r="J2215" s="4" t="str">
        <f>IF(I2215="","",INDEX([1]怪物阵型表!$B:$B,MATCH(I2215,[1]怪物阵型表!$A:$A,0)))</f>
        <v/>
      </c>
      <c r="K2215" s="4"/>
      <c r="L2215" s="4"/>
      <c r="M2215" s="4"/>
      <c r="N2215" s="4"/>
      <c r="O2215" s="4" t="str">
        <f>IF(N2215="","",INDEX([2]物品表!$B:$B,MATCH(N2215,[2]物品表!$A:$A,0)))</f>
        <v/>
      </c>
      <c r="P2215" s="4"/>
      <c r="Q2215" s="7" t="s">
        <v>31</v>
      </c>
      <c r="R2215" s="7" t="s">
        <v>29</v>
      </c>
      <c r="S2215" s="9">
        <f>INDEX('#怪物刷新配置索引'!$E:$E,MATCH(E2215&amp;"-"&amp;F2215,'#怪物刷新配置索引'!$D:$D,0),1)</f>
        <v>4</v>
      </c>
      <c r="T2215" s="4"/>
      <c r="U2215" s="9">
        <f>INDEX('#怪物刷新配置索引'!$F:$F,MATCH(E2215&amp;"-"&amp;F2215,'#怪物刷新配置索引'!$D:$D,0),1)</f>
        <v>6</v>
      </c>
      <c r="V2215" s="4" t="str">
        <f t="shared" si="303"/>
        <v/>
      </c>
      <c r="W2215" s="4"/>
      <c r="X2215" s="7"/>
      <c r="Y2215" s="7"/>
      <c r="Z2215" s="28"/>
      <c r="AA2215" s="77">
        <f>COUNTIF([3]经验升级表!$C:$C,"&lt;="&amp;SUMIFS($AB$4:AB2215,$C$4:C2215,C2215))</f>
        <v>0</v>
      </c>
      <c r="AB2215" s="77">
        <f>IFERROR(INDEX([1]怪物表!$U:$U,MATCH(G2215,[1]怪物表!$A:$A,0),1)*S2215/U2215,0)*AC2215</f>
        <v>0</v>
      </c>
      <c r="AC2215" s="77">
        <f t="shared" si="300"/>
        <v>30</v>
      </c>
      <c r="AD2215" s="77">
        <f>IFERROR(INDEX([1]怪物表!$J:$J,MATCH(G2215,[1]怪物表!$A:$A,0),1),0)*AE2215</f>
        <v>20</v>
      </c>
      <c r="AE2215" s="77">
        <f t="shared" si="301"/>
        <v>20</v>
      </c>
    </row>
    <row r="2216" spans="1:31" x14ac:dyDescent="0.45">
      <c r="A2216" s="4"/>
      <c r="B2216" s="7">
        <v>4992083</v>
      </c>
      <c r="C2216" s="6" t="s">
        <v>242</v>
      </c>
      <c r="D2216" s="4" t="s">
        <v>143</v>
      </c>
      <c r="E2216" s="4">
        <v>20</v>
      </c>
      <c r="F2216" s="4" t="s">
        <v>193</v>
      </c>
      <c r="G2216" s="4">
        <f>SUMIFS([1]怪物表!$A:$A,[1]怪物表!$B:$B,C2216,[1]怪物表!$C:$C,D2216)</f>
        <v>1499205</v>
      </c>
      <c r="H2216" s="8" t="str">
        <f>IF(G2216="","",INDEX([1]怪物表!$C:$C,MATCH(G2216,[1]怪物表!$A:$A,0)))</f>
        <v>盾兵2（红）</v>
      </c>
      <c r="I2216" s="4"/>
      <c r="J2216" s="4" t="str">
        <f>IF(I2216="","",INDEX([1]怪物阵型表!$B:$B,MATCH(I2216,[1]怪物阵型表!$A:$A,0)))</f>
        <v/>
      </c>
      <c r="K2216" s="4"/>
      <c r="L2216" s="4"/>
      <c r="M2216" s="4"/>
      <c r="N2216" s="4"/>
      <c r="O2216" s="4" t="str">
        <f>IF(N2216="","",INDEX([2]物品表!$B:$B,MATCH(N2216,[2]物品表!$A:$A,0)))</f>
        <v/>
      </c>
      <c r="P2216" s="4"/>
      <c r="Q2216" s="7" t="s">
        <v>31</v>
      </c>
      <c r="R2216" s="7" t="s">
        <v>29</v>
      </c>
      <c r="S2216" s="9">
        <f>INDEX('#怪物刷新配置索引'!$E:$E,MATCH(E2216&amp;"-"&amp;F2216,'#怪物刷新配置索引'!$D:$D,0),1)</f>
        <v>4</v>
      </c>
      <c r="T2216" s="4"/>
      <c r="U2216" s="9">
        <f>INDEX('#怪物刷新配置索引'!$F:$F,MATCH(E2216&amp;"-"&amp;F2216,'#怪物刷新配置索引'!$D:$D,0),1)</f>
        <v>6</v>
      </c>
      <c r="V2216" s="4" t="str">
        <f t="shared" si="303"/>
        <v/>
      </c>
      <c r="W2216" s="4"/>
      <c r="X2216" s="7"/>
      <c r="Y2216" s="7"/>
      <c r="Z2216" s="28"/>
      <c r="AA2216" s="77">
        <f>COUNTIF([3]经验升级表!$C:$C,"&lt;="&amp;SUMIFS($AB$4:AB2216,$C$4:C2216,C2216))</f>
        <v>0</v>
      </c>
      <c r="AB2216" s="77">
        <f>IFERROR(INDEX([1]怪物表!$U:$U,MATCH(G2216,[1]怪物表!$A:$A,0),1)*S2216/U2216,0)*AC2216</f>
        <v>0</v>
      </c>
      <c r="AC2216" s="77">
        <f t="shared" si="300"/>
        <v>30</v>
      </c>
      <c r="AD2216" s="77">
        <f>IFERROR(INDEX([1]怪物表!$J:$J,MATCH(G2216,[1]怪物表!$A:$A,0),1),0)*AE2216</f>
        <v>20</v>
      </c>
      <c r="AE2216" s="77">
        <f t="shared" si="301"/>
        <v>20</v>
      </c>
    </row>
    <row r="2217" spans="1:31" x14ac:dyDescent="0.45">
      <c r="A2217" s="4"/>
      <c r="B2217" s="7">
        <v>4992084</v>
      </c>
      <c r="C2217" s="6" t="s">
        <v>242</v>
      </c>
      <c r="D2217" s="4" t="s">
        <v>175</v>
      </c>
      <c r="E2217" s="4">
        <v>20</v>
      </c>
      <c r="F2217" s="4" t="s">
        <v>193</v>
      </c>
      <c r="G2217" s="4">
        <f>SUMIFS([1]怪物表!$A:$A,[1]怪物表!$B:$B,C2217,[1]怪物表!$C:$C,D2217)</f>
        <v>1499208</v>
      </c>
      <c r="H2217" s="8" t="str">
        <f>IF(G2217="","",INDEX([1]怪物表!$C:$C,MATCH(G2217,[1]怪物表!$A:$A,0)))</f>
        <v>酒桶2</v>
      </c>
      <c r="I2217" s="4"/>
      <c r="J2217" s="4" t="str">
        <f>IF(I2217="","",INDEX([1]怪物阵型表!$B:$B,MATCH(I2217,[1]怪物阵型表!$A:$A,0)))</f>
        <v/>
      </c>
      <c r="K2217" s="4"/>
      <c r="L2217" s="4"/>
      <c r="M2217" s="4"/>
      <c r="N2217" s="4"/>
      <c r="O2217" s="4" t="str">
        <f>IF(N2217="","",INDEX([2]物品表!$B:$B,MATCH(N2217,[2]物品表!$A:$A,0)))</f>
        <v/>
      </c>
      <c r="P2217" s="4"/>
      <c r="Q2217" s="7" t="s">
        <v>31</v>
      </c>
      <c r="R2217" s="7" t="s">
        <v>29</v>
      </c>
      <c r="S2217" s="9">
        <f>INDEX('#怪物刷新配置索引'!$E:$E,MATCH(E2217&amp;"-"&amp;F2217,'#怪物刷新配置索引'!$D:$D,0),1)</f>
        <v>4</v>
      </c>
      <c r="T2217" s="4"/>
      <c r="U2217" s="9">
        <f>INDEX('#怪物刷新配置索引'!$F:$F,MATCH(E2217&amp;"-"&amp;F2217,'#怪物刷新配置索引'!$D:$D,0),1)</f>
        <v>6</v>
      </c>
      <c r="V2217" s="4" t="str">
        <f t="shared" si="303"/>
        <v/>
      </c>
      <c r="W2217" s="4"/>
      <c r="X2217" s="4"/>
      <c r="Y2217" s="4"/>
      <c r="Z2217" s="28"/>
      <c r="AA2217" s="77">
        <f>COUNTIF([3]经验升级表!$C:$C,"&lt;="&amp;SUMIFS($AB$4:AB2217,$C$4:C2217,C2217))</f>
        <v>0</v>
      </c>
      <c r="AB2217" s="77">
        <f>IFERROR(INDEX([1]怪物表!$U:$U,MATCH(G2217,[1]怪物表!$A:$A,0),1)*S2217/U2217,0)*AC2217</f>
        <v>0</v>
      </c>
      <c r="AC2217" s="77">
        <f t="shared" si="300"/>
        <v>30</v>
      </c>
      <c r="AD2217" s="77">
        <f>IFERROR(INDEX([1]怪物表!$J:$J,MATCH(G2217,[1]怪物表!$A:$A,0),1),0)*AE2217</f>
        <v>20</v>
      </c>
      <c r="AE2217" s="77">
        <f t="shared" si="301"/>
        <v>20</v>
      </c>
    </row>
    <row r="2218" spans="1:31" x14ac:dyDescent="0.45">
      <c r="A2218" s="4"/>
      <c r="B2218" s="7">
        <v>4992085</v>
      </c>
      <c r="C2218" s="6" t="s">
        <v>242</v>
      </c>
      <c r="D2218" s="4"/>
      <c r="E2218" s="7"/>
      <c r="F2218" s="4">
        <v>510</v>
      </c>
      <c r="G2218" s="4" t="str">
        <f>IF(I2218="",SUMIFS([1]怪物表!$A:$A,[1]怪物表!$B:$B,C2218,[1]怪物表!$C:$C,D2218),"")</f>
        <v/>
      </c>
      <c r="H2218" s="8" t="str">
        <f>IF(G2218="","",INDEX([1]怪物表!$C:$C,MATCH(G2218,[1]怪物表!$A:$A,0)))</f>
        <v/>
      </c>
      <c r="I2218" s="4">
        <v>499201</v>
      </c>
      <c r="J2218" s="4" t="str">
        <f>IF(I2218="","",INDEX([1]怪物阵型表!$B:$B,MATCH(I2218,[1]怪物阵型表!$A:$A,0)))</f>
        <v>冲锋阵型</v>
      </c>
      <c r="K2218" s="4"/>
      <c r="L2218" s="4"/>
      <c r="M2218" s="4"/>
      <c r="N2218" s="4"/>
      <c r="O2218" s="4" t="str">
        <f>IF(N2218="","",INDEX([2]物品表!$B:$B,MATCH(N2218,[2]物品表!$A:$A,0)))</f>
        <v/>
      </c>
      <c r="P2218" s="4"/>
      <c r="Q2218" s="7" t="s">
        <v>309</v>
      </c>
      <c r="R2218" s="7" t="s">
        <v>29</v>
      </c>
      <c r="S2218" s="9">
        <v>1</v>
      </c>
      <c r="T2218" s="4"/>
      <c r="U2218" s="9">
        <v>0</v>
      </c>
      <c r="V2218" s="4" t="str">
        <f t="shared" si="303"/>
        <v/>
      </c>
      <c r="W2218" s="4"/>
      <c r="X2218" s="4"/>
      <c r="Y2218" s="4"/>
      <c r="Z2218" s="28"/>
      <c r="AA2218" s="77">
        <f>COUNTIF([3]经验升级表!$C:$C,"&lt;="&amp;SUMIFS($AB$4:AB2218,$C$4:C2218,C2218))</f>
        <v>0</v>
      </c>
      <c r="AB2218" s="77">
        <f>IFERROR(INDEX([1]怪物表!$U:$U,MATCH(G2218,[1]怪物表!$A:$A,0),1)*S2218/U2218,0)*AC2218</f>
        <v>0</v>
      </c>
      <c r="AC2218" s="77">
        <f t="shared" si="300"/>
        <v>1</v>
      </c>
      <c r="AD2218" s="77">
        <f>IFERROR(INDEX([1]怪物表!$J:$J,MATCH(G2218,[1]怪物表!$A:$A,0),1),0)*AE2218</f>
        <v>0</v>
      </c>
      <c r="AE2218" s="77">
        <f t="shared" si="301"/>
        <v>0</v>
      </c>
    </row>
    <row r="2219" spans="1:31" x14ac:dyDescent="0.45">
      <c r="A2219" s="4"/>
      <c r="B2219" s="7">
        <v>4992086</v>
      </c>
      <c r="C2219" s="6" t="s">
        <v>242</v>
      </c>
      <c r="D2219" s="4"/>
      <c r="E2219" s="7"/>
      <c r="F2219" s="4">
        <v>510</v>
      </c>
      <c r="G2219" s="4" t="str">
        <f>IF(I2219="",SUMIFS([1]怪物表!$A:$A,[1]怪物表!$B:$B,C2219,[1]怪物表!$C:$C,D2219),"")</f>
        <v/>
      </c>
      <c r="H2219" s="8" t="str">
        <f>IF(G2219="","",INDEX([1]怪物表!$C:$C,MATCH(G2219,[1]怪物表!$A:$A,0)))</f>
        <v/>
      </c>
      <c r="I2219" s="4">
        <v>499201</v>
      </c>
      <c r="J2219" s="4" t="str">
        <f>IF(I2219="","",INDEX([1]怪物阵型表!$B:$B,MATCH(I2219,[1]怪物阵型表!$A:$A,0)))</f>
        <v>冲锋阵型</v>
      </c>
      <c r="K2219" s="4"/>
      <c r="L2219" s="4"/>
      <c r="M2219" s="4"/>
      <c r="N2219" s="4"/>
      <c r="O2219" s="4" t="str">
        <f>IF(N2219="","",INDEX([2]物品表!$B:$B,MATCH(N2219,[2]物品表!$A:$A,0)))</f>
        <v/>
      </c>
      <c r="P2219" s="4"/>
      <c r="Q2219" s="7" t="s">
        <v>309</v>
      </c>
      <c r="R2219" s="7" t="s">
        <v>29</v>
      </c>
      <c r="S2219" s="9">
        <v>1</v>
      </c>
      <c r="T2219" s="4"/>
      <c r="U2219" s="9">
        <v>0</v>
      </c>
      <c r="V2219" s="4" t="str">
        <f t="shared" si="303"/>
        <v/>
      </c>
      <c r="W2219" s="4"/>
      <c r="X2219" s="4"/>
      <c r="Y2219" s="4"/>
      <c r="Z2219" s="28"/>
      <c r="AA2219" s="77">
        <f>COUNTIF([3]经验升级表!$C:$C,"&lt;="&amp;SUMIFS($AB$4:AB2219,$C$4:C2219,C2219))</f>
        <v>0</v>
      </c>
      <c r="AB2219" s="77">
        <f>IFERROR(INDEX([1]怪物表!$U:$U,MATCH(G2219,[1]怪物表!$A:$A,0),1)*S2219/U2219,0)*AC2219</f>
        <v>0</v>
      </c>
      <c r="AC2219" s="77">
        <f t="shared" si="300"/>
        <v>1</v>
      </c>
      <c r="AD2219" s="77">
        <f>IFERROR(INDEX([1]怪物表!$J:$J,MATCH(G2219,[1]怪物表!$A:$A,0),1),0)*AE2219</f>
        <v>0</v>
      </c>
      <c r="AE2219" s="77">
        <f t="shared" si="301"/>
        <v>0</v>
      </c>
    </row>
    <row r="2220" spans="1:31" x14ac:dyDescent="0.45">
      <c r="A2220" s="4"/>
      <c r="B2220" s="7">
        <v>4992087</v>
      </c>
      <c r="C2220" s="6" t="s">
        <v>242</v>
      </c>
      <c r="D2220" s="4"/>
      <c r="E2220" s="7"/>
      <c r="F2220" s="4">
        <v>515</v>
      </c>
      <c r="G2220" s="4" t="str">
        <f>IF(I2220="",SUMIFS([1]怪物表!$A:$A,[1]怪物表!$B:$B,C2220,[1]怪物表!$C:$C,D2220),"")</f>
        <v/>
      </c>
      <c r="H2220" s="8" t="str">
        <f>IF(G2220="","",INDEX([1]怪物表!$C:$C,MATCH(G2220,[1]怪物表!$A:$A,0)))</f>
        <v/>
      </c>
      <c r="I2220" s="4">
        <v>499201</v>
      </c>
      <c r="J2220" s="4" t="str">
        <f>IF(I2220="","",INDEX([1]怪物阵型表!$B:$B,MATCH(I2220,[1]怪物阵型表!$A:$A,0)))</f>
        <v>冲锋阵型</v>
      </c>
      <c r="K2220" s="4"/>
      <c r="L2220" s="4"/>
      <c r="M2220" s="4"/>
      <c r="N2220" s="4"/>
      <c r="O2220" s="4" t="str">
        <f>IF(N2220="","",INDEX([2]物品表!$B:$B,MATCH(N2220,[2]物品表!$A:$A,0)))</f>
        <v/>
      </c>
      <c r="P2220" s="4"/>
      <c r="Q2220" s="7" t="s">
        <v>309</v>
      </c>
      <c r="R2220" s="7" t="s">
        <v>29</v>
      </c>
      <c r="S2220" s="9">
        <v>1</v>
      </c>
      <c r="T2220" s="4"/>
      <c r="U2220" s="9">
        <v>0</v>
      </c>
      <c r="V2220" s="4" t="str">
        <f t="shared" si="303"/>
        <v/>
      </c>
      <c r="W2220" s="4"/>
      <c r="X2220" s="4"/>
      <c r="Y2220" s="4"/>
      <c r="Z2220" s="28"/>
      <c r="AA2220" s="77">
        <f>COUNTIF([3]经验升级表!$C:$C,"&lt;="&amp;SUMIFS($AB$4:AB2220,$C$4:C2220,C2220))</f>
        <v>0</v>
      </c>
      <c r="AB2220" s="77">
        <f>IFERROR(INDEX([1]怪物表!$U:$U,MATCH(G2220,[1]怪物表!$A:$A,0),1)*S2220/U2220,0)*AC2220</f>
        <v>0</v>
      </c>
      <c r="AC2220" s="77">
        <f t="shared" si="300"/>
        <v>1</v>
      </c>
      <c r="AD2220" s="77">
        <f>IFERROR(INDEX([1]怪物表!$J:$J,MATCH(G2220,[1]怪物表!$A:$A,0),1),0)*AE2220</f>
        <v>0</v>
      </c>
      <c r="AE2220" s="77">
        <f t="shared" si="301"/>
        <v>0</v>
      </c>
    </row>
    <row r="2221" spans="1:31" x14ac:dyDescent="0.45">
      <c r="A2221" s="4"/>
      <c r="B2221" s="7">
        <v>4992088</v>
      </c>
      <c r="C2221" s="6" t="s">
        <v>242</v>
      </c>
      <c r="D2221" s="4"/>
      <c r="E2221" s="7"/>
      <c r="F2221" s="4">
        <v>515</v>
      </c>
      <c r="G2221" s="4" t="str">
        <f>IF(I2221="",SUMIFS([1]怪物表!$A:$A,[1]怪物表!$B:$B,C2221,[1]怪物表!$C:$C,D2221),"")</f>
        <v/>
      </c>
      <c r="H2221" s="8" t="str">
        <f>IF(G2221="","",INDEX([1]怪物表!$C:$C,MATCH(G2221,[1]怪物表!$A:$A,0)))</f>
        <v/>
      </c>
      <c r="I2221" s="4">
        <v>499201</v>
      </c>
      <c r="J2221" s="4" t="str">
        <f>IF(I2221="","",INDEX([1]怪物阵型表!$B:$B,MATCH(I2221,[1]怪物阵型表!$A:$A,0)))</f>
        <v>冲锋阵型</v>
      </c>
      <c r="K2221" s="4"/>
      <c r="L2221" s="4"/>
      <c r="M2221" s="4"/>
      <c r="N2221" s="4"/>
      <c r="O2221" s="4" t="str">
        <f>IF(N2221="","",INDEX([2]物品表!$B:$B,MATCH(N2221,[2]物品表!$A:$A,0)))</f>
        <v/>
      </c>
      <c r="P2221" s="4"/>
      <c r="Q2221" s="7" t="s">
        <v>309</v>
      </c>
      <c r="R2221" s="7" t="s">
        <v>29</v>
      </c>
      <c r="S2221" s="9">
        <v>1</v>
      </c>
      <c r="T2221" s="4"/>
      <c r="U2221" s="9">
        <v>0</v>
      </c>
      <c r="V2221" s="4" t="str">
        <f t="shared" si="303"/>
        <v/>
      </c>
      <c r="W2221" s="4"/>
      <c r="X2221" s="4"/>
      <c r="Y2221" s="4"/>
      <c r="Z2221" s="28"/>
      <c r="AA2221" s="77">
        <f>COUNTIF([3]经验升级表!$C:$C,"&lt;="&amp;SUMIFS($AB$4:AB2221,$C$4:C2221,C2221))</f>
        <v>0</v>
      </c>
      <c r="AB2221" s="77">
        <f>IFERROR(INDEX([1]怪物表!$U:$U,MATCH(G2221,[1]怪物表!$A:$A,0),1)*S2221/U2221,0)*AC2221</f>
        <v>0</v>
      </c>
      <c r="AC2221" s="77">
        <f t="shared" si="300"/>
        <v>1</v>
      </c>
      <c r="AD2221" s="77">
        <f>IFERROR(INDEX([1]怪物表!$J:$J,MATCH(G2221,[1]怪物表!$A:$A,0),1),0)*AE2221</f>
        <v>0</v>
      </c>
      <c r="AE2221" s="77">
        <f t="shared" si="301"/>
        <v>0</v>
      </c>
    </row>
    <row r="2222" spans="1:31" x14ac:dyDescent="0.45">
      <c r="A2222" s="4"/>
      <c r="B2222" s="7">
        <v>4992089</v>
      </c>
      <c r="C2222" s="6" t="s">
        <v>242</v>
      </c>
      <c r="D2222" s="4" t="s">
        <v>239</v>
      </c>
      <c r="E2222" s="7">
        <v>60</v>
      </c>
      <c r="F2222" s="4" t="s">
        <v>195</v>
      </c>
      <c r="G2222" s="4">
        <f>SUMIFS([1]怪物表!$A:$A,[1]怪物表!$B:$B,C2222,[1]怪物表!$C:$C,D2222)</f>
        <v>1499203</v>
      </c>
      <c r="H2222" s="8" t="str">
        <f>IF(G2222="","",INDEX([1]怪物表!$C:$C,MATCH(G2222,[1]怪物表!$A:$A,0)))</f>
        <v>小象</v>
      </c>
      <c r="I2222" s="4"/>
      <c r="J2222" s="4" t="str">
        <f>IF(I2222="","",INDEX([1]怪物阵型表!$B:$B,MATCH(I2222,[1]怪物阵型表!$A:$A,0)))</f>
        <v/>
      </c>
      <c r="K2222" s="4"/>
      <c r="L2222" s="4"/>
      <c r="M2222" s="4"/>
      <c r="N2222" s="4"/>
      <c r="O2222" s="4" t="str">
        <f>IF(N2222="","",INDEX([2]物品表!$B:$B,MATCH(N2222,[2]物品表!$A:$A,0)))</f>
        <v/>
      </c>
      <c r="P2222" s="4"/>
      <c r="Q2222" s="7" t="s">
        <v>31</v>
      </c>
      <c r="R2222" s="7" t="s">
        <v>29</v>
      </c>
      <c r="S2222" s="9">
        <f>INDEX('#怪物刷新配置索引'!$E:$E,MATCH(E2222&amp;"-"&amp;F2222,'#怪物刷新配置索引'!$D:$D,0),1)</f>
        <v>4</v>
      </c>
      <c r="T2222" s="4"/>
      <c r="U2222" s="9">
        <f>INDEX('#怪物刷新配置索引'!$F:$F,MATCH(E2222&amp;"-"&amp;F2222,'#怪物刷新配置索引'!$D:$D,0),1)</f>
        <v>2</v>
      </c>
      <c r="V2222" s="7" t="str">
        <f t="shared" si="303"/>
        <v/>
      </c>
      <c r="W2222" s="4"/>
      <c r="X2222" s="4"/>
      <c r="Y2222" s="4"/>
      <c r="Z2222" s="28"/>
      <c r="AA2222" s="77">
        <f>COUNTIF([3]经验升级表!$C:$C,"&lt;="&amp;SUMIFS($AB$4:AB2222,$C$4:C2222,C2222))</f>
        <v>0</v>
      </c>
      <c r="AB2222" s="77">
        <f>IFERROR(INDEX([1]怪物表!$U:$U,MATCH(G2222,[1]怪物表!$A:$A,0),1)*S2222/U2222,0)*AC2222</f>
        <v>0</v>
      </c>
      <c r="AC2222" s="77">
        <f t="shared" si="300"/>
        <v>30</v>
      </c>
      <c r="AD2222" s="77">
        <f>IFERROR(INDEX([1]怪物表!$J:$J,MATCH(G2222,[1]怪物表!$A:$A,0),1),0)*AE2222</f>
        <v>60</v>
      </c>
      <c r="AE2222" s="77">
        <f t="shared" si="301"/>
        <v>60</v>
      </c>
    </row>
    <row r="2223" spans="1:31" x14ac:dyDescent="0.45">
      <c r="A2223" s="4"/>
      <c r="B2223" s="7">
        <v>4992090</v>
      </c>
      <c r="C2223" s="6" t="s">
        <v>242</v>
      </c>
      <c r="D2223" s="4" t="s">
        <v>143</v>
      </c>
      <c r="E2223" s="7">
        <v>40</v>
      </c>
      <c r="F2223" s="4" t="s">
        <v>195</v>
      </c>
      <c r="G2223" s="4">
        <f>SUMIFS([1]怪物表!$A:$A,[1]怪物表!$B:$B,C2223,[1]怪物表!$C:$C,D2223)</f>
        <v>1499205</v>
      </c>
      <c r="H2223" s="8" t="str">
        <f>IF(G2223="","",INDEX([1]怪物表!$C:$C,MATCH(G2223,[1]怪物表!$A:$A,0)))</f>
        <v>盾兵2（红）</v>
      </c>
      <c r="I2223" s="4"/>
      <c r="J2223" s="4" t="str">
        <f>IF(I2223="","",INDEX([1]怪物阵型表!$B:$B,MATCH(I2223,[1]怪物阵型表!$A:$A,0)))</f>
        <v/>
      </c>
      <c r="K2223" s="4"/>
      <c r="L2223" s="4"/>
      <c r="M2223" s="4"/>
      <c r="N2223" s="4"/>
      <c r="O2223" s="4" t="str">
        <f>IF(N2223="","",INDEX([2]物品表!$B:$B,MATCH(N2223,[2]物品表!$A:$A,0)))</f>
        <v/>
      </c>
      <c r="P2223" s="4"/>
      <c r="Q2223" s="7" t="s">
        <v>31</v>
      </c>
      <c r="R2223" s="7" t="s">
        <v>29</v>
      </c>
      <c r="S2223" s="9">
        <f>INDEX('#怪物刷新配置索引'!$E:$E,MATCH(E2223&amp;"-"&amp;F2223,'#怪物刷新配置索引'!$D:$D,0),1)</f>
        <v>4</v>
      </c>
      <c r="T2223" s="4"/>
      <c r="U2223" s="9">
        <f>INDEX('#怪物刷新配置索引'!$F:$F,MATCH(E2223&amp;"-"&amp;F2223,'#怪物刷新配置索引'!$D:$D,0),1)</f>
        <v>3</v>
      </c>
      <c r="V2223" s="4" t="str">
        <f t="shared" si="303"/>
        <v/>
      </c>
      <c r="W2223" s="4"/>
      <c r="X2223" s="4"/>
      <c r="Y2223" s="4"/>
      <c r="Z2223" s="28"/>
      <c r="AA2223" s="77">
        <f>COUNTIF([3]经验升级表!$C:$C,"&lt;="&amp;SUMIFS($AB$4:AB2223,$C$4:C2223,C2223))</f>
        <v>0</v>
      </c>
      <c r="AB2223" s="77">
        <f>IFERROR(INDEX([1]怪物表!$U:$U,MATCH(G2223,[1]怪物表!$A:$A,0),1)*S2223/U2223,0)*AC2223</f>
        <v>0</v>
      </c>
      <c r="AC2223" s="77">
        <f t="shared" si="300"/>
        <v>30</v>
      </c>
      <c r="AD2223" s="77">
        <f>IFERROR(INDEX([1]怪物表!$J:$J,MATCH(G2223,[1]怪物表!$A:$A,0),1),0)*AE2223</f>
        <v>40</v>
      </c>
      <c r="AE2223" s="77">
        <f t="shared" si="301"/>
        <v>40</v>
      </c>
    </row>
    <row r="2224" spans="1:31" x14ac:dyDescent="0.45">
      <c r="A2224" s="4"/>
      <c r="B2224" s="7">
        <v>4992091</v>
      </c>
      <c r="C2224" s="6" t="s">
        <v>242</v>
      </c>
      <c r="D2224" s="4" t="s">
        <v>143</v>
      </c>
      <c r="E2224" s="7">
        <v>20</v>
      </c>
      <c r="F2224" s="4" t="s">
        <v>195</v>
      </c>
      <c r="G2224" s="4">
        <f>SUMIFS([1]怪物表!$A:$A,[1]怪物表!$B:$B,C2224,[1]怪物表!$C:$C,D2224)</f>
        <v>1499205</v>
      </c>
      <c r="H2224" s="8" t="str">
        <f>IF(G2224="","",INDEX([1]怪物表!$C:$C,MATCH(G2224,[1]怪物表!$A:$A,0)))</f>
        <v>盾兵2（红）</v>
      </c>
      <c r="I2224" s="4"/>
      <c r="J2224" s="4" t="str">
        <f>IF(I2224="","",INDEX([1]怪物阵型表!$B:$B,MATCH(I2224,[1]怪物阵型表!$A:$A,0)))</f>
        <v/>
      </c>
      <c r="K2224" s="4"/>
      <c r="L2224" s="4"/>
      <c r="M2224" s="4"/>
      <c r="N2224" s="4"/>
      <c r="O2224" s="4" t="str">
        <f>IF(N2224="","",INDEX([2]物品表!$B:$B,MATCH(N2224,[2]物品表!$A:$A,0)))</f>
        <v/>
      </c>
      <c r="P2224" s="4"/>
      <c r="Q2224" s="7" t="s">
        <v>31</v>
      </c>
      <c r="R2224" s="7" t="s">
        <v>29</v>
      </c>
      <c r="S2224" s="9">
        <f>INDEX('#怪物刷新配置索引'!$E:$E,MATCH(E2224&amp;"-"&amp;F2224,'#怪物刷新配置索引'!$D:$D,0),1)</f>
        <v>4</v>
      </c>
      <c r="T2224" s="4"/>
      <c r="U2224" s="9">
        <f>INDEX('#怪物刷新配置索引'!$F:$F,MATCH(E2224&amp;"-"&amp;F2224,'#怪物刷新配置索引'!$D:$D,0),1)</f>
        <v>6</v>
      </c>
      <c r="V2224" s="4" t="str">
        <f t="shared" si="303"/>
        <v/>
      </c>
      <c r="W2224" s="4"/>
      <c r="X2224" s="7"/>
      <c r="Y2224" s="7"/>
      <c r="Z2224" s="28"/>
      <c r="AA2224" s="77">
        <f>COUNTIF([3]经验升级表!$C:$C,"&lt;="&amp;SUMIFS($AB$4:AB2224,$C$4:C2224,C2224))</f>
        <v>0</v>
      </c>
      <c r="AB2224" s="77">
        <f>IFERROR(INDEX([1]怪物表!$U:$U,MATCH(G2224,[1]怪物表!$A:$A,0),1)*S2224/U2224,0)*AC2224</f>
        <v>0</v>
      </c>
      <c r="AC2224" s="77">
        <f t="shared" si="300"/>
        <v>30</v>
      </c>
      <c r="AD2224" s="77">
        <f>IFERROR(INDEX([1]怪物表!$J:$J,MATCH(G2224,[1]怪物表!$A:$A,0),1),0)*AE2224</f>
        <v>20</v>
      </c>
      <c r="AE2224" s="77">
        <f t="shared" si="301"/>
        <v>20</v>
      </c>
    </row>
    <row r="2225" spans="1:31" x14ac:dyDescent="0.45">
      <c r="A2225" s="4"/>
      <c r="B2225" s="7">
        <v>4992092</v>
      </c>
      <c r="C2225" s="6" t="s">
        <v>242</v>
      </c>
      <c r="D2225" s="4" t="s">
        <v>175</v>
      </c>
      <c r="E2225" s="7">
        <v>20</v>
      </c>
      <c r="F2225" s="4" t="s">
        <v>195</v>
      </c>
      <c r="G2225" s="4">
        <f>SUMIFS([1]怪物表!$A:$A,[1]怪物表!$B:$B,C2225,[1]怪物表!$C:$C,D2225)</f>
        <v>1499208</v>
      </c>
      <c r="H2225" s="8" t="str">
        <f>IF(G2225="","",INDEX([1]怪物表!$C:$C,MATCH(G2225,[1]怪物表!$A:$A,0)))</f>
        <v>酒桶2</v>
      </c>
      <c r="I2225" s="4"/>
      <c r="J2225" s="4" t="str">
        <f>IF(I2225="","",INDEX([1]怪物阵型表!$B:$B,MATCH(I2225,[1]怪物阵型表!$A:$A,0)))</f>
        <v/>
      </c>
      <c r="K2225" s="4"/>
      <c r="L2225" s="4"/>
      <c r="M2225" s="4"/>
      <c r="N2225" s="4"/>
      <c r="O2225" s="4" t="str">
        <f>IF(N2225="","",INDEX([2]物品表!$B:$B,MATCH(N2225,[2]物品表!$A:$A,0)))</f>
        <v/>
      </c>
      <c r="P2225" s="4"/>
      <c r="Q2225" s="7" t="s">
        <v>31</v>
      </c>
      <c r="R2225" s="7" t="s">
        <v>29</v>
      </c>
      <c r="S2225" s="9">
        <f>INDEX('#怪物刷新配置索引'!$E:$E,MATCH(E2225&amp;"-"&amp;F2225,'#怪物刷新配置索引'!$D:$D,0),1)</f>
        <v>4</v>
      </c>
      <c r="T2225" s="4"/>
      <c r="U2225" s="9">
        <f>INDEX('#怪物刷新配置索引'!$F:$F,MATCH(E2225&amp;"-"&amp;F2225,'#怪物刷新配置索引'!$D:$D,0),1)</f>
        <v>6</v>
      </c>
      <c r="V2225" s="4" t="str">
        <f t="shared" si="303"/>
        <v/>
      </c>
      <c r="W2225" s="4"/>
      <c r="X2225" s="4"/>
      <c r="Y2225" s="4"/>
      <c r="Z2225" s="28"/>
      <c r="AA2225" s="77">
        <f>COUNTIF([3]经验升级表!$C:$C,"&lt;="&amp;SUMIFS($AB$4:AB2225,$C$4:C2225,C2225))</f>
        <v>0</v>
      </c>
      <c r="AB2225" s="77">
        <f>IFERROR(INDEX([1]怪物表!$U:$U,MATCH(G2225,[1]怪物表!$A:$A,0),1)*S2225/U2225,0)*AC2225</f>
        <v>0</v>
      </c>
      <c r="AC2225" s="77">
        <f t="shared" si="300"/>
        <v>30</v>
      </c>
      <c r="AD2225" s="77">
        <f>IFERROR(INDEX([1]怪物表!$J:$J,MATCH(G2225,[1]怪物表!$A:$A,0),1),0)*AE2225</f>
        <v>20</v>
      </c>
      <c r="AE2225" s="77">
        <f t="shared" si="301"/>
        <v>20</v>
      </c>
    </row>
    <row r="2226" spans="1:31" s="46" customFormat="1" x14ac:dyDescent="0.45">
      <c r="A2226" s="20"/>
      <c r="B2226" s="21">
        <v>4992093</v>
      </c>
      <c r="C2226" s="22" t="s">
        <v>242</v>
      </c>
      <c r="D2226" s="20" t="s">
        <v>144</v>
      </c>
      <c r="E2226" s="21"/>
      <c r="F2226" s="20">
        <v>540</v>
      </c>
      <c r="G2226" s="20">
        <f>IF(I2226="",SUMIFS([1]怪物表!$A:$A,[1]怪物表!$B:$B,C2226,[1]怪物表!$C:$C,D2226),"")</f>
        <v>1499209</v>
      </c>
      <c r="H2226" s="23" t="str">
        <f>IF(G2226="","",INDEX([1]怪物表!$C:$C,MATCH(G2226,[1]怪物表!$A:$A,0)))</f>
        <v>大象</v>
      </c>
      <c r="I2226" s="20" t="s">
        <v>54</v>
      </c>
      <c r="J2226" s="20" t="str">
        <f>IF(I2226="","",INDEX([1]怪物阵型表!$B:$B,MATCH(I2226,[1]怪物阵型表!$A:$A,0)))</f>
        <v/>
      </c>
      <c r="K2226" s="20"/>
      <c r="L2226" s="20"/>
      <c r="M2226" s="20"/>
      <c r="N2226" s="20"/>
      <c r="O2226" s="20" t="str">
        <f>IF(N2226="","",INDEX([2]物品表!$B:$B,MATCH(N2226,[2]物品表!$A:$A,0)))</f>
        <v/>
      </c>
      <c r="P2226" s="20"/>
      <c r="Q2226" s="21" t="s">
        <v>120</v>
      </c>
      <c r="R2226" s="21" t="s">
        <v>29</v>
      </c>
      <c r="S2226" s="24">
        <v>1</v>
      </c>
      <c r="T2226" s="20"/>
      <c r="U2226" s="24">
        <v>0</v>
      </c>
      <c r="V2226" s="20" t="str">
        <f>IF(W2226=1,"TID_Survivor_Notice_Occur_2",IF(W2226=2,"TID_Survivor_Notice_Occur_1",""))</f>
        <v/>
      </c>
      <c r="W2226" s="20"/>
      <c r="X2226" s="20"/>
      <c r="Y2226" s="20"/>
      <c r="Z2226" s="79"/>
      <c r="AA2226" s="79">
        <f>COUNTIF([3]经验升级表!$C:$C,"&lt;="&amp;SUMIFS($AB$4:AB2226,$C$4:C2226,C2226))</f>
        <v>0</v>
      </c>
      <c r="AB2226" s="79">
        <f>IFERROR(INDEX([1]怪物表!$U:$U,MATCH(G2226,[1]怪物表!$A:$A,0),1)*S2226/U2226,0)*AC2226</f>
        <v>0</v>
      </c>
      <c r="AC2226" s="79">
        <f t="shared" si="300"/>
        <v>1</v>
      </c>
      <c r="AD2226" s="79">
        <f>IFERROR(INDEX([1]怪物表!$J:$J,MATCH(G2226,[1]怪物表!$A:$A,0),1),0)*AE2226</f>
        <v>0</v>
      </c>
      <c r="AE2226" s="79">
        <f t="shared" si="301"/>
        <v>0</v>
      </c>
    </row>
    <row r="2227" spans="1:31" x14ac:dyDescent="0.45">
      <c r="A2227" s="4"/>
      <c r="B2227" s="7">
        <v>4992094</v>
      </c>
      <c r="C2227" s="6" t="s">
        <v>242</v>
      </c>
      <c r="D2227" s="4"/>
      <c r="E2227" s="7"/>
      <c r="F2227" s="4">
        <v>540</v>
      </c>
      <c r="G2227" s="4"/>
      <c r="H2227" s="8"/>
      <c r="I2227" s="4"/>
      <c r="J2227" s="4" t="str">
        <f>IF(I2227="","",INDEX([1]怪物阵型表!$B:$B,MATCH(I2227,[1]怪物阵型表!$A:$A,0)))</f>
        <v/>
      </c>
      <c r="K2227" s="4">
        <v>499213</v>
      </c>
      <c r="L2227" s="25" t="str" cm="1">
        <f t="array" ref="L2227">INDEX(怪物链表!A:C,MATCH(怪物刷新表!K2227&amp;C2227,怪物链表!A:A&amp;怪物链表!C:C,),2)</f>
        <v>骤变_中级_100</v>
      </c>
      <c r="M2227" s="4" t="str" cm="1">
        <f t="array" ref="M2227">INDEX(怪物链表!A:D,MATCH(怪物刷新表!L2227&amp;K2227,怪物链表!B:B&amp;怪物链表!A:A,),4)</f>
        <v>540-570</v>
      </c>
      <c r="N2227" s="4"/>
      <c r="O2227" s="4" t="str">
        <f>IF(N2227="","",INDEX([2]物品表!$B:$B,MATCH(N2227,[2]物品表!$A:$A,0)))</f>
        <v/>
      </c>
      <c r="P2227" s="4"/>
      <c r="Q2227" s="7" t="s">
        <v>120</v>
      </c>
      <c r="R2227" s="7" t="s">
        <v>29</v>
      </c>
      <c r="S2227" s="9">
        <v>1</v>
      </c>
      <c r="T2227" s="4"/>
      <c r="U2227" s="9">
        <v>0</v>
      </c>
      <c r="V2227" s="4" t="str">
        <f>IF(W2227=1,"TID_Survivor_Notice_Occur_2",IF(W2227=2,"TID_Survivor_Notice_Occur_1",""))</f>
        <v/>
      </c>
      <c r="W2227" s="4"/>
      <c r="X2227" s="4"/>
      <c r="Y2227" s="4"/>
      <c r="Z2227" s="28"/>
      <c r="AA2227" s="77">
        <f>COUNTIF([3]经验升级表!$C:$C,"&lt;="&amp;SUMIFS($AB$4:AB2227,$C$4:C2227,C2227))</f>
        <v>0</v>
      </c>
      <c r="AB2227" s="77">
        <f>IFERROR(INDEX([1]怪物表!$U:$U,MATCH(G2227,[1]怪物表!$A:$A,0),1)*S2227/U2227,0)*AC2227</f>
        <v>0</v>
      </c>
      <c r="AC2227" s="77">
        <f t="shared" si="300"/>
        <v>1</v>
      </c>
      <c r="AD2227" s="77">
        <f>IFERROR(INDEX([1]怪物表!$J:$J,MATCH(G2227,[1]怪物表!$A:$A,0),1),0)*AE2227</f>
        <v>0</v>
      </c>
      <c r="AE2227" s="77">
        <f t="shared" si="301"/>
        <v>0</v>
      </c>
    </row>
    <row r="2228" spans="1:31" x14ac:dyDescent="0.45">
      <c r="A2228" s="4"/>
      <c r="B2228" s="7">
        <v>4992095</v>
      </c>
      <c r="C2228" s="6" t="s">
        <v>242</v>
      </c>
      <c r="D2228" s="4" t="s">
        <v>240</v>
      </c>
      <c r="E2228" s="7">
        <v>60</v>
      </c>
      <c r="F2228" s="4" t="s">
        <v>197</v>
      </c>
      <c r="G2228" s="4">
        <f>SUMIFS([1]怪物表!$A:$A,[1]怪物表!$B:$B,C2228,[1]怪物表!$C:$C,D2228)</f>
        <v>1499206</v>
      </c>
      <c r="H2228" s="8" t="str">
        <f>IF(G2228="","",INDEX([1]怪物表!$C:$C,MATCH(G2228,[1]怪物表!$A:$A,0)))</f>
        <v>密林窃贼</v>
      </c>
      <c r="I2228" s="4"/>
      <c r="J2228" s="4" t="str">
        <f>IF(I2228="","",INDEX([1]怪物阵型表!$B:$B,MATCH(I2228,[1]怪物阵型表!$A:$A,0)))</f>
        <v/>
      </c>
      <c r="K2228" s="4"/>
      <c r="L2228" s="4"/>
      <c r="M2228" s="4"/>
      <c r="N2228" s="4"/>
      <c r="O2228" s="4" t="str">
        <f>IF(N2228="","",INDEX([2]物品表!$B:$B,MATCH(N2228,[2]物品表!$A:$A,0)))</f>
        <v/>
      </c>
      <c r="P2228" s="4"/>
      <c r="Q2228" s="7" t="s">
        <v>31</v>
      </c>
      <c r="R2228" s="7" t="s">
        <v>29</v>
      </c>
      <c r="S2228" s="9">
        <f>INDEX('#怪物刷新配置索引'!$E:$E,MATCH(E2228&amp;"-"&amp;F2228,'#怪物刷新配置索引'!$D:$D,0),1)</f>
        <v>4</v>
      </c>
      <c r="T2228" s="4"/>
      <c r="U2228" s="9">
        <f>INDEX('#怪物刷新配置索引'!$F:$F,MATCH(E2228&amp;"-"&amp;F2228,'#怪物刷新配置索引'!$D:$D,0),1)</f>
        <v>2</v>
      </c>
      <c r="V2228" s="4" t="str">
        <f t="shared" ref="V2228:V2232" si="304">IF(W2228=1,"TID_Survivor_Notice_Occur_2",IF(W2228=2,"TID_Survivor_Notice_Occur_1",""))</f>
        <v/>
      </c>
      <c r="W2228" s="4"/>
      <c r="X2228" s="4"/>
      <c r="Y2228" s="7"/>
      <c r="Z2228" s="28"/>
      <c r="AA2228" s="77">
        <f>COUNTIF([3]经验升级表!$C:$C,"&lt;="&amp;SUMIFS($AB$4:AB2228,$C$4:C2228,C2228))</f>
        <v>0</v>
      </c>
      <c r="AB2228" s="77">
        <f>IFERROR(INDEX([1]怪物表!$U:$U,MATCH(G2228,[1]怪物表!$A:$A,0),1)*S2228/U2228,0)*AC2228</f>
        <v>0</v>
      </c>
      <c r="AC2228" s="77">
        <f t="shared" si="300"/>
        <v>30</v>
      </c>
      <c r="AD2228" s="77">
        <f>IFERROR(INDEX([1]怪物表!$J:$J,MATCH(G2228,[1]怪物表!$A:$A,0),1),0)*AE2228</f>
        <v>60</v>
      </c>
      <c r="AE2228" s="77">
        <f t="shared" si="301"/>
        <v>60</v>
      </c>
    </row>
    <row r="2229" spans="1:31" x14ac:dyDescent="0.45">
      <c r="A2229" s="4"/>
      <c r="B2229" s="7">
        <v>4992096</v>
      </c>
      <c r="C2229" s="6" t="s">
        <v>242</v>
      </c>
      <c r="D2229" s="4" t="s">
        <v>240</v>
      </c>
      <c r="E2229" s="7">
        <v>150</v>
      </c>
      <c r="F2229" s="4" t="s">
        <v>197</v>
      </c>
      <c r="G2229" s="4">
        <f>SUMIFS([1]怪物表!$A:$A,[1]怪物表!$B:$B,C2229,[1]怪物表!$C:$C,D2229)</f>
        <v>1499206</v>
      </c>
      <c r="H2229" s="8" t="str">
        <f>IF(G2229="","",INDEX([1]怪物表!$C:$C,MATCH(G2229,[1]怪物表!$A:$A,0)))</f>
        <v>密林窃贼</v>
      </c>
      <c r="I2229" s="4"/>
      <c r="J2229" s="4" t="str">
        <f>IF(I2229="","",INDEX([1]怪物阵型表!$B:$B,MATCH(I2229,[1]怪物阵型表!$A:$A,0)))</f>
        <v/>
      </c>
      <c r="K2229" s="4"/>
      <c r="L2229" s="4"/>
      <c r="M2229" s="4"/>
      <c r="N2229" s="4"/>
      <c r="O2229" s="4" t="str">
        <f>IF(N2229="","",INDEX([2]物品表!$B:$B,MATCH(N2229,[2]物品表!$A:$A,0)))</f>
        <v/>
      </c>
      <c r="P2229" s="4"/>
      <c r="Q2229" s="7" t="s">
        <v>31</v>
      </c>
      <c r="R2229" s="7" t="s">
        <v>29</v>
      </c>
      <c r="S2229" s="9">
        <f>INDEX('#怪物刷新配置索引'!$E:$E,MATCH(E2229&amp;"-"&amp;F2229,'#怪物刷新配置索引'!$D:$D,0),1)</f>
        <v>5</v>
      </c>
      <c r="T2229" s="4"/>
      <c r="U2229" s="9">
        <f>INDEX('#怪物刷新配置索引'!$F:$F,MATCH(E2229&amp;"-"&amp;F2229,'#怪物刷新配置索引'!$D:$D,0),1)</f>
        <v>1</v>
      </c>
      <c r="V2229" s="4" t="str">
        <f t="shared" si="304"/>
        <v/>
      </c>
      <c r="W2229" s="4"/>
      <c r="X2229" s="4"/>
      <c r="Y2229" s="7"/>
      <c r="Z2229" s="28"/>
      <c r="AA2229" s="77">
        <f>COUNTIF([3]经验升级表!$C:$C,"&lt;="&amp;SUMIFS($AB$4:AB2229,$C$4:C2229,C2229))</f>
        <v>0</v>
      </c>
      <c r="AB2229" s="77">
        <f>IFERROR(INDEX([1]怪物表!$U:$U,MATCH(G2229,[1]怪物表!$A:$A,0),1)*S2229/U2229,0)*AC2229</f>
        <v>0</v>
      </c>
      <c r="AC2229" s="77">
        <f t="shared" si="300"/>
        <v>30</v>
      </c>
      <c r="AD2229" s="77">
        <f>IFERROR(INDEX([1]怪物表!$J:$J,MATCH(G2229,[1]怪物表!$A:$A,0),1),0)*AE2229</f>
        <v>150</v>
      </c>
      <c r="AE2229" s="77">
        <f t="shared" si="301"/>
        <v>150</v>
      </c>
    </row>
    <row r="2230" spans="1:31" x14ac:dyDescent="0.45">
      <c r="A2230" s="4"/>
      <c r="B2230" s="7">
        <v>4992097</v>
      </c>
      <c r="C2230" s="6" t="s">
        <v>242</v>
      </c>
      <c r="D2230" s="4" t="s">
        <v>175</v>
      </c>
      <c r="E2230" s="7">
        <v>20</v>
      </c>
      <c r="F2230" s="4" t="s">
        <v>197</v>
      </c>
      <c r="G2230" s="4">
        <f>SUMIFS([1]怪物表!$A:$A,[1]怪物表!$B:$B,C2230,[1]怪物表!$C:$C,D2230)</f>
        <v>1499208</v>
      </c>
      <c r="H2230" s="8" t="str">
        <f>IF(G2230="","",INDEX([1]怪物表!$C:$C,MATCH(G2230,[1]怪物表!$A:$A,0)))</f>
        <v>酒桶2</v>
      </c>
      <c r="I2230" s="4"/>
      <c r="J2230" s="4" t="str">
        <f>IF(I2230="","",INDEX([1]怪物阵型表!$B:$B,MATCH(I2230,[1]怪物阵型表!$A:$A,0)))</f>
        <v/>
      </c>
      <c r="K2230" s="4"/>
      <c r="L2230" s="4"/>
      <c r="M2230" s="4"/>
      <c r="N2230" s="4"/>
      <c r="O2230" s="4" t="str">
        <f>IF(N2230="","",INDEX([2]物品表!$B:$B,MATCH(N2230,[2]物品表!$A:$A,0)))</f>
        <v/>
      </c>
      <c r="P2230" s="4"/>
      <c r="Q2230" s="7" t="s">
        <v>31</v>
      </c>
      <c r="R2230" s="7" t="s">
        <v>29</v>
      </c>
      <c r="S2230" s="9">
        <f>INDEX('#怪物刷新配置索引'!$E:$E,MATCH(E2230&amp;"-"&amp;F2230,'#怪物刷新配置索引'!$D:$D,0),1)</f>
        <v>4</v>
      </c>
      <c r="T2230" s="4"/>
      <c r="U2230" s="9">
        <f>INDEX('#怪物刷新配置索引'!$F:$F,MATCH(E2230&amp;"-"&amp;F2230,'#怪物刷新配置索引'!$D:$D,0),1)</f>
        <v>6</v>
      </c>
      <c r="V2230" s="4" t="str">
        <f t="shared" si="304"/>
        <v/>
      </c>
      <c r="W2230" s="4"/>
      <c r="X2230" s="7"/>
      <c r="Y2230" s="7"/>
      <c r="Z2230" s="28"/>
      <c r="AA2230" s="77">
        <f>COUNTIF([3]经验升级表!$C:$C,"&lt;="&amp;SUMIFS($AB$4:AB2230,$C$4:C2230,C2230))</f>
        <v>0</v>
      </c>
      <c r="AB2230" s="77">
        <f>IFERROR(INDEX([1]怪物表!$U:$U,MATCH(G2230,[1]怪物表!$A:$A,0),1)*S2230/U2230,0)*AC2230</f>
        <v>0</v>
      </c>
      <c r="AC2230" s="77">
        <f t="shared" si="300"/>
        <v>30</v>
      </c>
      <c r="AD2230" s="77">
        <f>IFERROR(INDEX([1]怪物表!$J:$J,MATCH(G2230,[1]怪物表!$A:$A,0),1),0)*AE2230</f>
        <v>20</v>
      </c>
      <c r="AE2230" s="77">
        <f t="shared" si="301"/>
        <v>20</v>
      </c>
    </row>
    <row r="2231" spans="1:31" x14ac:dyDescent="0.45">
      <c r="A2231" s="4"/>
      <c r="B2231" s="7">
        <v>4992098</v>
      </c>
      <c r="C2231" s="6" t="s">
        <v>242</v>
      </c>
      <c r="D2231" s="4"/>
      <c r="E2231" s="7"/>
      <c r="F2231" s="4">
        <v>570</v>
      </c>
      <c r="G2231" s="4" t="str">
        <f>IF(I2231="",SUMIFS([1]怪物表!$A:$A,[1]怪物表!$B:$B,C2231,[1]怪物表!$C:$C,D2231),"")</f>
        <v/>
      </c>
      <c r="H2231" s="8" t="str">
        <f>IF(G2231="","",INDEX([1]怪物表!$C:$C,MATCH(G2231,[1]怪物表!$A:$A,0)))</f>
        <v/>
      </c>
      <c r="I2231" s="4">
        <v>499204</v>
      </c>
      <c r="J2231" s="4" t="str">
        <f>IF(I2231="","",INDEX([1]怪物阵型表!$B:$B,MATCH(I2231,[1]怪物阵型表!$A:$A,0)))</f>
        <v>直线防御阵型</v>
      </c>
      <c r="K2231" s="4"/>
      <c r="L2231" s="4"/>
      <c r="M2231" s="4"/>
      <c r="N2231" s="4"/>
      <c r="O2231" s="4" t="str">
        <f>IF(N2231="","",INDEX([2]物品表!$B:$B,MATCH(N2231,[2]物品表!$A:$A,0)))</f>
        <v/>
      </c>
      <c r="P2231" s="4"/>
      <c r="Q2231" s="7" t="s">
        <v>109</v>
      </c>
      <c r="R2231" s="7" t="s">
        <v>29</v>
      </c>
      <c r="S2231" s="9">
        <v>1</v>
      </c>
      <c r="T2231" s="4"/>
      <c r="U2231" s="9">
        <v>0</v>
      </c>
      <c r="V2231" s="4" t="str">
        <f t="shared" si="304"/>
        <v>TID_Survivor_Notice_Occur_2</v>
      </c>
      <c r="W2231" s="4">
        <v>1</v>
      </c>
      <c r="X2231" s="4"/>
      <c r="Y2231" s="4"/>
      <c r="Z2231" s="28"/>
      <c r="AA2231" s="77">
        <f>COUNTIF([3]经验升级表!$C:$C,"&lt;="&amp;SUMIFS($AB$4:AB2231,$C$4:C2231,C2231))</f>
        <v>0</v>
      </c>
      <c r="AB2231" s="77">
        <f>IFERROR(INDEX([1]怪物表!$U:$U,MATCH(G2231,[1]怪物表!$A:$A,0),1)*S2231/U2231,0)*AC2231</f>
        <v>0</v>
      </c>
      <c r="AC2231" s="77">
        <f t="shared" si="300"/>
        <v>1</v>
      </c>
      <c r="AD2231" s="77">
        <f>IFERROR(INDEX([1]怪物表!$J:$J,MATCH(G2231,[1]怪物表!$A:$A,0),1),0)*AE2231</f>
        <v>0</v>
      </c>
      <c r="AE2231" s="77">
        <f t="shared" si="301"/>
        <v>0</v>
      </c>
    </row>
    <row r="2232" spans="1:31" x14ac:dyDescent="0.45">
      <c r="A2232" s="4"/>
      <c r="B2232" s="7">
        <v>4992099</v>
      </c>
      <c r="C2232" s="6" t="s">
        <v>242</v>
      </c>
      <c r="D2232" s="4"/>
      <c r="E2232" s="7"/>
      <c r="F2232" s="4">
        <v>570</v>
      </c>
      <c r="G2232" s="4" t="str">
        <f>IF(I2232="",SUMIFS([1]怪物表!$A:$A,[1]怪物表!$B:$B,C2232,[1]怪物表!$C:$C,D2232),"")</f>
        <v/>
      </c>
      <c r="H2232" s="8" t="str">
        <f>IF(G2232="","",INDEX([1]怪物表!$C:$C,MATCH(G2232,[1]怪物表!$A:$A,0)))</f>
        <v/>
      </c>
      <c r="I2232" s="4">
        <v>499205</v>
      </c>
      <c r="J2232" s="4" t="str">
        <f>IF(I2232="","",INDEX([1]怪物阵型表!$B:$B,MATCH(I2232,[1]怪物阵型表!$A:$A,0)))</f>
        <v>直线防御阵型</v>
      </c>
      <c r="K2232" s="4"/>
      <c r="L2232" s="4"/>
      <c r="M2232" s="4"/>
      <c r="N2232" s="4"/>
      <c r="O2232" s="4" t="str">
        <f>IF(N2232="","",INDEX([2]物品表!$B:$B,MATCH(N2232,[2]物品表!$A:$A,0)))</f>
        <v/>
      </c>
      <c r="P2232" s="4"/>
      <c r="Q2232" s="7" t="s">
        <v>109</v>
      </c>
      <c r="R2232" s="7" t="s">
        <v>29</v>
      </c>
      <c r="S2232" s="9">
        <v>1</v>
      </c>
      <c r="T2232" s="4"/>
      <c r="U2232" s="9">
        <v>0</v>
      </c>
      <c r="V2232" s="4" t="str">
        <f t="shared" si="304"/>
        <v/>
      </c>
      <c r="W2232" s="4"/>
      <c r="X2232" s="4"/>
      <c r="Y2232" s="4"/>
      <c r="Z2232" s="28"/>
      <c r="AA2232" s="77">
        <f>COUNTIF([3]经验升级表!$C:$C,"&lt;="&amp;SUMIFS($AB$4:AB2232,$C$4:C2232,C2232))</f>
        <v>0</v>
      </c>
      <c r="AB2232" s="77">
        <f>IFERROR(INDEX([1]怪物表!$U:$U,MATCH(G2232,[1]怪物表!$A:$A,0),1)*S2232/U2232,0)*AC2232</f>
        <v>0</v>
      </c>
      <c r="AC2232" s="77">
        <f t="shared" si="300"/>
        <v>1</v>
      </c>
      <c r="AD2232" s="77">
        <f>IFERROR(INDEX([1]怪物表!$J:$J,MATCH(G2232,[1]怪物表!$A:$A,0),1),0)*AE2232</f>
        <v>0</v>
      </c>
      <c r="AE2232" s="77">
        <f t="shared" si="301"/>
        <v>0</v>
      </c>
    </row>
    <row r="2233" spans="1:31" x14ac:dyDescent="0.45">
      <c r="A2233" s="4"/>
      <c r="B2233" s="7">
        <v>4992100</v>
      </c>
      <c r="C2233" s="6" t="s">
        <v>242</v>
      </c>
      <c r="D2233" s="4"/>
      <c r="E2233" s="7"/>
      <c r="F2233" s="4">
        <v>570</v>
      </c>
      <c r="G2233" s="4"/>
      <c r="H2233" s="8"/>
      <c r="I2233" s="4"/>
      <c r="J2233" s="4" t="str">
        <f>IF(I2233="","",INDEX([1]怪物阵型表!$B:$B,MATCH(I2233,[1]怪物阵型表!$A:$A,0)))</f>
        <v/>
      </c>
      <c r="K2233" s="4">
        <v>499216</v>
      </c>
      <c r="L2233" s="25" t="str" cm="1">
        <f t="array" ref="L2233">INDEX(怪物链表!A:C,MATCH(怪物刷新表!K2233&amp;C2233,怪物链表!A:A&amp;怪物链表!C:C,),2)</f>
        <v>骤变_初级_100</v>
      </c>
      <c r="M2233" s="4" t="str" cm="1">
        <f t="array" ref="M2233">INDEX(怪物链表!A:D,MATCH(怪物刷新表!L2233&amp;K2233,怪物链表!B:B&amp;怪物链表!A:A,),4)</f>
        <v>630-660</v>
      </c>
      <c r="N2233" s="4"/>
      <c r="O2233" s="4" t="str">
        <f>IF(N2233="","",INDEX([2]物品表!$B:$B,MATCH(N2233,[2]物品表!$A:$A,0)))</f>
        <v/>
      </c>
      <c r="P2233" s="4"/>
      <c r="Q2233" s="7" t="s">
        <v>120</v>
      </c>
      <c r="R2233" s="7" t="s">
        <v>29</v>
      </c>
      <c r="S2233" s="9">
        <v>1</v>
      </c>
      <c r="T2233" s="4"/>
      <c r="U2233" s="9">
        <v>0</v>
      </c>
      <c r="V2233" s="4" t="str">
        <f>IF(W2233=1,"TID_Survivor_Notice_Occur_2",IF(W2233=2,"TID_Survivor_Notice_Occur_1",""))</f>
        <v/>
      </c>
      <c r="W2233" s="4"/>
      <c r="X2233" s="4"/>
      <c r="Y2233" s="4"/>
      <c r="Z2233" s="28"/>
      <c r="AA2233" s="77">
        <f>COUNTIF([3]经验升级表!$C:$C,"&lt;="&amp;SUMIFS($AB$4:AB2233,$C$4:C2233,C2233))</f>
        <v>0</v>
      </c>
      <c r="AB2233" s="77">
        <f>IFERROR(INDEX([1]怪物表!$U:$U,MATCH(G2233,[1]怪物表!$A:$A,0),1)*S2233/U2233,0)*AC2233</f>
        <v>0</v>
      </c>
      <c r="AC2233" s="77">
        <f t="shared" si="300"/>
        <v>1</v>
      </c>
      <c r="AD2233" s="77">
        <f>IFERROR(INDEX([1]怪物表!$J:$J,MATCH(G2233,[1]怪物表!$A:$A,0),1),0)*AE2233</f>
        <v>0</v>
      </c>
      <c r="AE2233" s="77">
        <f t="shared" si="301"/>
        <v>0</v>
      </c>
    </row>
    <row r="2234" spans="1:31" x14ac:dyDescent="0.45">
      <c r="A2234" s="4"/>
      <c r="B2234" s="7">
        <v>4992101</v>
      </c>
      <c r="C2234" s="6" t="s">
        <v>242</v>
      </c>
      <c r="D2234" s="4"/>
      <c r="E2234" s="7"/>
      <c r="F2234" s="4">
        <v>570</v>
      </c>
      <c r="G2234" s="4"/>
      <c r="H2234" s="8"/>
      <c r="I2234" s="4"/>
      <c r="J2234" s="4" t="str">
        <f>IF(I2234="","",INDEX([1]怪物阵型表!$B:$B,MATCH(I2234,[1]怪物阵型表!$A:$A,0)))</f>
        <v/>
      </c>
      <c r="K2234" s="4">
        <v>499217</v>
      </c>
      <c r="L2234" s="25" t="str" cm="1">
        <f t="array" ref="L2234">INDEX(怪物链表!A:C,MATCH(怪物刷新表!K2234&amp;C2234,怪物链表!A:A&amp;怪物链表!C:C,),2)</f>
        <v>骤变_特殊_30</v>
      </c>
      <c r="M2234" s="4" t="str" cm="1">
        <f t="array" ref="M2234">INDEX(怪物链表!A:D,MATCH(怪物刷新表!L2234&amp;K2234,怪物链表!B:B&amp;怪物链表!A:A,),4)</f>
        <v>630-660</v>
      </c>
      <c r="N2234" s="4"/>
      <c r="O2234" s="4" t="str">
        <f>IF(N2234="","",INDEX([2]物品表!$B:$B,MATCH(N2234,[2]物品表!$A:$A,0)))</f>
        <v/>
      </c>
      <c r="P2234" s="4"/>
      <c r="Q2234" s="7" t="s">
        <v>120</v>
      </c>
      <c r="R2234" s="7" t="s">
        <v>29</v>
      </c>
      <c r="S2234" s="9">
        <v>1</v>
      </c>
      <c r="T2234" s="4"/>
      <c r="U2234" s="9">
        <v>0</v>
      </c>
      <c r="V2234" s="4" t="str">
        <f>IF(W2234=1,"TID_Survivor_Notice_Occur_2",IF(W2234=2,"TID_Survivor_Notice_Occur_1",""))</f>
        <v/>
      </c>
      <c r="W2234" s="4"/>
      <c r="X2234" s="4"/>
      <c r="Y2234" s="4"/>
      <c r="Z2234" s="28"/>
      <c r="AA2234" s="77">
        <f>COUNTIF([3]经验升级表!$C:$C,"&lt;="&amp;SUMIFS($AB$4:AB2234,$C$4:C2234,C2234))</f>
        <v>0</v>
      </c>
      <c r="AB2234" s="77">
        <f>IFERROR(INDEX([1]怪物表!$U:$U,MATCH(G2234,[1]怪物表!$A:$A,0),1)*S2234/U2234,0)*AC2234</f>
        <v>0</v>
      </c>
      <c r="AC2234" s="77">
        <f t="shared" si="300"/>
        <v>1</v>
      </c>
      <c r="AD2234" s="77">
        <f>IFERROR(INDEX([1]怪物表!$J:$J,MATCH(G2234,[1]怪物表!$A:$A,0),1),0)*AE2234</f>
        <v>0</v>
      </c>
      <c r="AE2234" s="77">
        <f t="shared" si="301"/>
        <v>0</v>
      </c>
    </row>
    <row r="2235" spans="1:31" x14ac:dyDescent="0.45">
      <c r="A2235" s="4"/>
      <c r="B2235" s="7">
        <v>4992102</v>
      </c>
      <c r="C2235" s="6" t="s">
        <v>242</v>
      </c>
      <c r="D2235" s="4"/>
      <c r="E2235" s="7"/>
      <c r="F2235" s="4">
        <v>570</v>
      </c>
      <c r="G2235" s="4"/>
      <c r="H2235" s="8"/>
      <c r="I2235" s="4"/>
      <c r="J2235" s="4" t="str">
        <f>IF(I2235="","",INDEX([1]怪物阵型表!$B:$B,MATCH(I2235,[1]怪物阵型表!$A:$A,0)))</f>
        <v/>
      </c>
      <c r="K2235" s="4">
        <v>499218</v>
      </c>
      <c r="L2235" s="25" t="str" cm="1">
        <f t="array" ref="L2235">INDEX(怪物链表!A:C,MATCH(怪物刷新表!K2235&amp;C2235,怪物链表!A:A&amp;怪物链表!C:C,),2)</f>
        <v>骤变_特殊_50</v>
      </c>
      <c r="M2235" s="4" t="str" cm="1">
        <f t="array" ref="M2235">INDEX(怪物链表!A:D,MATCH(怪物刷新表!L2235&amp;K2235,怪物链表!B:B&amp;怪物链表!A:A,),4)</f>
        <v>630-660</v>
      </c>
      <c r="N2235" s="4"/>
      <c r="O2235" s="4" t="str">
        <f>IF(N2235="","",INDEX([2]物品表!$B:$B,MATCH(N2235,[2]物品表!$A:$A,0)))</f>
        <v/>
      </c>
      <c r="P2235" s="4"/>
      <c r="Q2235" s="7" t="s">
        <v>120</v>
      </c>
      <c r="R2235" s="7" t="s">
        <v>29</v>
      </c>
      <c r="S2235" s="9">
        <v>1</v>
      </c>
      <c r="T2235" s="4"/>
      <c r="U2235" s="9">
        <v>0</v>
      </c>
      <c r="V2235" s="4" t="str">
        <f>IF(W2235=1,"TID_Survivor_Notice_Occur_2",IF(W2235=2,"TID_Survivor_Notice_Occur_1",""))</f>
        <v/>
      </c>
      <c r="W2235" s="4"/>
      <c r="X2235" s="4"/>
      <c r="Y2235" s="4"/>
      <c r="Z2235" s="28"/>
      <c r="AA2235" s="77">
        <f>COUNTIF([3]经验升级表!$C:$C,"&lt;="&amp;SUMIFS($AB$4:AB2235,$C$4:C2235,C2235))</f>
        <v>0</v>
      </c>
      <c r="AB2235" s="77">
        <f>IFERROR(INDEX([1]怪物表!$U:$U,MATCH(G2235,[1]怪物表!$A:$A,0),1)*S2235/U2235,0)*AC2235</f>
        <v>0</v>
      </c>
      <c r="AC2235" s="77">
        <f t="shared" si="300"/>
        <v>1</v>
      </c>
      <c r="AD2235" s="77">
        <f>IFERROR(INDEX([1]怪物表!$J:$J,MATCH(G2235,[1]怪物表!$A:$A,0),1),0)*AE2235</f>
        <v>0</v>
      </c>
      <c r="AE2235" s="77">
        <f t="shared" si="301"/>
        <v>0</v>
      </c>
    </row>
    <row r="2236" spans="1:31" x14ac:dyDescent="0.45">
      <c r="A2236" s="4"/>
      <c r="B2236" s="7">
        <v>4992103</v>
      </c>
      <c r="C2236" s="6" t="s">
        <v>242</v>
      </c>
      <c r="D2236" s="4" t="s">
        <v>239</v>
      </c>
      <c r="E2236" s="7">
        <v>20</v>
      </c>
      <c r="F2236" s="4" t="s">
        <v>199</v>
      </c>
      <c r="G2236" s="4">
        <f>IF(I2236="",SUMIFS([1]怪物表!$A:$A,[1]怪物表!$B:$B,C2236,[1]怪物表!$C:$C,D2236),"")</f>
        <v>1499203</v>
      </c>
      <c r="H2236" s="8" t="str">
        <f>IF(G2236="","",INDEX([1]怪物表!$C:$C,MATCH(G2236,[1]怪物表!$A:$A,0)))</f>
        <v>小象</v>
      </c>
      <c r="I2236" s="4"/>
      <c r="J2236" s="4" t="str">
        <f>IF(I2236="","",INDEX([1]怪物阵型表!$B:$B,MATCH(I2236,[1]怪物阵型表!$A:$A,0)))</f>
        <v/>
      </c>
      <c r="K2236" s="4"/>
      <c r="L2236" s="4"/>
      <c r="M2236" s="4"/>
      <c r="N2236" s="4"/>
      <c r="O2236" s="4" t="str">
        <f>IF(N2236="","",INDEX([2]物品表!$B:$B,MATCH(N2236,[2]物品表!$A:$A,0)))</f>
        <v/>
      </c>
      <c r="P2236" s="4"/>
      <c r="Q2236" s="7" t="s">
        <v>31</v>
      </c>
      <c r="R2236" s="7" t="s">
        <v>29</v>
      </c>
      <c r="S2236" s="9">
        <f>INDEX('#怪物刷新配置索引'!$E:$E,MATCH(E2236&amp;"-"&amp;F2236,'#怪物刷新配置索引'!$D:$D,0),1)</f>
        <v>4</v>
      </c>
      <c r="T2236" s="4"/>
      <c r="U2236" s="9">
        <f>INDEX('#怪物刷新配置索引'!$F:$F,MATCH(E2236&amp;"-"&amp;F2236,'#怪物刷新配置索引'!$D:$D,0),1)</f>
        <v>6</v>
      </c>
      <c r="V2236" s="4" t="str">
        <f t="shared" ref="V2236:V2261" si="305">IF(W2236=1,"TID_Survivor_Notice_Occur_2",IF(W2236=2,"TID_Survivor_Notice_Occur_1",""))</f>
        <v/>
      </c>
      <c r="W2236" s="4"/>
      <c r="X2236" s="4"/>
      <c r="Y2236" s="4"/>
      <c r="Z2236" s="28"/>
      <c r="AA2236" s="77">
        <f>COUNTIF([3]经验升级表!$C:$C,"&lt;="&amp;SUMIFS($AB$4:AB2236,$C$4:C2236,C2236))</f>
        <v>0</v>
      </c>
      <c r="AB2236" s="77">
        <f>IFERROR(INDEX([1]怪物表!$U:$U,MATCH(G2236,[1]怪物表!$A:$A,0),1)*S2236/U2236,0)*AC2236</f>
        <v>0</v>
      </c>
      <c r="AC2236" s="77">
        <f t="shared" si="300"/>
        <v>30</v>
      </c>
      <c r="AD2236" s="77">
        <f>IFERROR(INDEX([1]怪物表!$J:$J,MATCH(G2236,[1]怪物表!$A:$A,0),1),0)*AE2236</f>
        <v>20</v>
      </c>
      <c r="AE2236" s="77">
        <f t="shared" si="301"/>
        <v>20</v>
      </c>
    </row>
    <row r="2237" spans="1:31" x14ac:dyDescent="0.45">
      <c r="A2237" s="4"/>
      <c r="B2237" s="7">
        <v>4992104</v>
      </c>
      <c r="C2237" s="6" t="s">
        <v>242</v>
      </c>
      <c r="D2237" s="4" t="s">
        <v>239</v>
      </c>
      <c r="E2237" s="4">
        <v>30</v>
      </c>
      <c r="F2237" s="4" t="s">
        <v>199</v>
      </c>
      <c r="G2237" s="4">
        <f>IF(I2237="",SUMIFS([1]怪物表!$A:$A,[1]怪物表!$B:$B,C2237,[1]怪物表!$C:$C,D2237),"")</f>
        <v>1499203</v>
      </c>
      <c r="H2237" s="8" t="str">
        <f>IF(G2237="","",INDEX([1]怪物表!$C:$C,MATCH(G2237,[1]怪物表!$A:$A,0)))</f>
        <v>小象</v>
      </c>
      <c r="I2237" s="4"/>
      <c r="J2237" s="4" t="str">
        <f>IF(I2237="","",INDEX([1]怪物阵型表!$B:$B,MATCH(I2237,[1]怪物阵型表!$A:$A,0)))</f>
        <v/>
      </c>
      <c r="K2237" s="4"/>
      <c r="L2237" s="4"/>
      <c r="M2237" s="4"/>
      <c r="N2237" s="4"/>
      <c r="O2237" s="4" t="str">
        <f>IF(N2237="","",INDEX([2]物品表!$B:$B,MATCH(N2237,[2]物品表!$A:$A,0)))</f>
        <v/>
      </c>
      <c r="P2237" s="4"/>
      <c r="Q2237" s="7" t="s">
        <v>31</v>
      </c>
      <c r="R2237" s="7" t="s">
        <v>29</v>
      </c>
      <c r="S2237" s="9">
        <f>INDEX('#怪物刷新配置索引'!$E:$E,MATCH(E2237&amp;"-"&amp;F2237,'#怪物刷新配置索引'!$D:$D,0),1)</f>
        <v>4</v>
      </c>
      <c r="T2237" s="4"/>
      <c r="U2237" s="9">
        <f>INDEX('#怪物刷新配置索引'!$F:$F,MATCH(E2237&amp;"-"&amp;F2237,'#怪物刷新配置索引'!$D:$D,0),1)</f>
        <v>4</v>
      </c>
      <c r="V2237" s="4" t="str">
        <f t="shared" si="305"/>
        <v/>
      </c>
      <c r="W2237" s="4"/>
      <c r="X2237" s="4"/>
      <c r="Y2237" s="4"/>
      <c r="Z2237" s="28"/>
      <c r="AA2237" s="77">
        <f>COUNTIF([3]经验升级表!$C:$C,"&lt;="&amp;SUMIFS($AB$4:AB2237,$C$4:C2237,C2237))</f>
        <v>0</v>
      </c>
      <c r="AB2237" s="77">
        <f>IFERROR(INDEX([1]怪物表!$U:$U,MATCH(G2237,[1]怪物表!$A:$A,0),1)*S2237/U2237,0)*AC2237</f>
        <v>0</v>
      </c>
      <c r="AC2237" s="77">
        <f t="shared" si="300"/>
        <v>30</v>
      </c>
      <c r="AD2237" s="77">
        <f>IFERROR(INDEX([1]怪物表!$J:$J,MATCH(G2237,[1]怪物表!$A:$A,0),1),0)*AE2237</f>
        <v>30</v>
      </c>
      <c r="AE2237" s="77">
        <f t="shared" si="301"/>
        <v>30</v>
      </c>
    </row>
    <row r="2238" spans="1:31" s="46" customFormat="1" x14ac:dyDescent="0.45">
      <c r="A2238" s="20"/>
      <c r="B2238" s="21">
        <v>4992105</v>
      </c>
      <c r="C2238" s="22" t="s">
        <v>242</v>
      </c>
      <c r="D2238" s="20" t="s">
        <v>152</v>
      </c>
      <c r="E2238" s="21"/>
      <c r="F2238" s="20">
        <v>600</v>
      </c>
      <c r="G2238" s="20">
        <f>IF(I2238="",SUMIFS([1]怪物表!$A:$A,[1]怪物表!$B:$B,C2238,[1]怪物表!$C:$C,D2238),"")</f>
        <v>1499210</v>
      </c>
      <c r="H2238" s="23" t="str">
        <f>IF(G2238="","",INDEX([1]怪物表!$C:$C,MATCH(G2238,[1]怪物表!$A:$A,0)))</f>
        <v>大窃贼</v>
      </c>
      <c r="I2238" s="20" t="s">
        <v>54</v>
      </c>
      <c r="J2238" s="20" t="str">
        <f>IF(I2238="","",INDEX([1]怪物阵型表!$B:$B,MATCH(I2238,[1]怪物阵型表!$A:$A,0)))</f>
        <v/>
      </c>
      <c r="K2238" s="20"/>
      <c r="L2238" s="20"/>
      <c r="M2238" s="20"/>
      <c r="N2238" s="20"/>
      <c r="O2238" s="20" t="str">
        <f>IF(N2238="","",INDEX([2]物品表!$B:$B,MATCH(N2238,[2]物品表!$A:$A,0)))</f>
        <v/>
      </c>
      <c r="P2238" s="20"/>
      <c r="Q2238" s="21" t="s">
        <v>120</v>
      </c>
      <c r="R2238" s="21" t="s">
        <v>29</v>
      </c>
      <c r="S2238" s="24">
        <v>1</v>
      </c>
      <c r="T2238" s="20"/>
      <c r="U2238" s="24">
        <v>0</v>
      </c>
      <c r="V2238" s="20" t="str">
        <f t="shared" si="305"/>
        <v/>
      </c>
      <c r="W2238" s="20"/>
      <c r="X2238" s="20"/>
      <c r="Y2238" s="20"/>
      <c r="Z2238" s="79"/>
      <c r="AA2238" s="79">
        <f>COUNTIF([3]经验升级表!$C:$C,"&lt;="&amp;SUMIFS($AB$4:AB2238,$C$4:C2238,C2238))</f>
        <v>0</v>
      </c>
      <c r="AB2238" s="79">
        <f>IFERROR(INDEX([1]怪物表!$U:$U,MATCH(G2238,[1]怪物表!$A:$A,0),1)*S2238/U2238,0)*AC2238</f>
        <v>0</v>
      </c>
      <c r="AC2238" s="79">
        <f t="shared" si="300"/>
        <v>1</v>
      </c>
      <c r="AD2238" s="79">
        <f>IFERROR(INDEX([1]怪物表!$J:$J,MATCH(G2238,[1]怪物表!$A:$A,0),1),0)*AE2238</f>
        <v>0</v>
      </c>
      <c r="AE2238" s="79">
        <f t="shared" si="301"/>
        <v>0</v>
      </c>
    </row>
    <row r="2239" spans="1:31" x14ac:dyDescent="0.45">
      <c r="A2239" s="4"/>
      <c r="B2239" s="7">
        <v>4992106</v>
      </c>
      <c r="C2239" s="6" t="s">
        <v>242</v>
      </c>
      <c r="D2239" s="4"/>
      <c r="E2239" s="7"/>
      <c r="F2239" s="4">
        <v>600</v>
      </c>
      <c r="G2239" s="4"/>
      <c r="H2239" s="8"/>
      <c r="I2239" s="4"/>
      <c r="J2239" s="4" t="str">
        <f>IF(I2239="","",INDEX([1]怪物阵型表!$B:$B,MATCH(I2239,[1]怪物阵型表!$A:$A,0)))</f>
        <v/>
      </c>
      <c r="K2239" s="4">
        <v>499219</v>
      </c>
      <c r="L2239" s="25" t="str" cm="1">
        <f t="array" ref="L2239">INDEX(怪物链表!A:C,MATCH(怪物刷新表!K2239&amp;C2239,怪物链表!A:A&amp;怪物链表!C:C,),2)</f>
        <v>骤变_中级_100</v>
      </c>
      <c r="M2239" s="4" t="str" cm="1">
        <f t="array" ref="M2239">INDEX(怪物链表!A:D,MATCH(怪物刷新表!L2239&amp;K2239,怪物链表!B:B&amp;怪物链表!A:A,),4)</f>
        <v>660-690</v>
      </c>
      <c r="N2239" s="4"/>
      <c r="O2239" s="4" t="str">
        <f>IF(N2239="","",INDEX([2]物品表!$B:$B,MATCH(N2239,[2]物品表!$A:$A,0)))</f>
        <v/>
      </c>
      <c r="P2239" s="4"/>
      <c r="Q2239" s="7" t="s">
        <v>120</v>
      </c>
      <c r="R2239" s="7" t="s">
        <v>29</v>
      </c>
      <c r="S2239" s="9">
        <v>1</v>
      </c>
      <c r="T2239" s="4"/>
      <c r="U2239" s="9">
        <v>0</v>
      </c>
      <c r="V2239" s="4" t="str">
        <f>IF(W2239=1,"TID_Survivor_Notice_Occur_2",IF(W2239=2,"TID_Survivor_Notice_Occur_1",""))</f>
        <v/>
      </c>
      <c r="W2239" s="4"/>
      <c r="X2239" s="4"/>
      <c r="Y2239" s="4"/>
      <c r="Z2239" s="28"/>
      <c r="AA2239" s="77">
        <f>COUNTIF([3]经验升级表!$C:$C,"&lt;="&amp;SUMIFS($AB$4:AB2239,$C$4:C2239,C2239))</f>
        <v>0</v>
      </c>
      <c r="AB2239" s="77">
        <f>IFERROR(INDEX([1]怪物表!$U:$U,MATCH(G2239,[1]怪物表!$A:$A,0),1)*S2239/U2239,0)*AC2239</f>
        <v>0</v>
      </c>
      <c r="AC2239" s="77">
        <f t="shared" si="300"/>
        <v>1</v>
      </c>
      <c r="AD2239" s="77">
        <f>IFERROR(INDEX([1]怪物表!$J:$J,MATCH(G2239,[1]怪物表!$A:$A,0),1),0)*AE2239</f>
        <v>0</v>
      </c>
      <c r="AE2239" s="77">
        <f t="shared" si="301"/>
        <v>0</v>
      </c>
    </row>
    <row r="2240" spans="1:31" x14ac:dyDescent="0.45">
      <c r="A2240" s="4"/>
      <c r="B2240" s="7">
        <v>4992107</v>
      </c>
      <c r="C2240" s="6" t="s">
        <v>242</v>
      </c>
      <c r="D2240" s="4" t="s">
        <v>238</v>
      </c>
      <c r="E2240" s="7">
        <v>40</v>
      </c>
      <c r="F2240" s="4" t="s">
        <v>219</v>
      </c>
      <c r="G2240" s="4">
        <f>SUMIFS([1]怪物表!$A:$A,[1]怪物表!$B:$B,C2240,[1]怪物表!$C:$C,D2240)</f>
        <v>1499202</v>
      </c>
      <c r="H2240" s="8" t="str">
        <f>IF(G2240="","",INDEX([1]怪物表!$C:$C,MATCH(G2240,[1]怪物表!$A:$A,0)))</f>
        <v>鹰</v>
      </c>
      <c r="I2240" s="4"/>
      <c r="J2240" s="4" t="str">
        <f>IF(I2240="","",INDEX([1]怪物阵型表!$B:$B,MATCH(I2240,[1]怪物阵型表!$A:$A,0)))</f>
        <v/>
      </c>
      <c r="K2240" s="4"/>
      <c r="L2240" s="4"/>
      <c r="M2240" s="4"/>
      <c r="N2240" s="4"/>
      <c r="O2240" s="4" t="str">
        <f>IF(N2240="","",INDEX([2]物品表!$B:$B,MATCH(N2240,[2]物品表!$A:$A,0)))</f>
        <v/>
      </c>
      <c r="P2240" s="4"/>
      <c r="Q2240" s="7" t="s">
        <v>31</v>
      </c>
      <c r="R2240" s="7" t="s">
        <v>29</v>
      </c>
      <c r="S2240" s="9">
        <f>INDEX('#怪物刷新配置索引'!$E:$E,MATCH(E2240&amp;"-"&amp;F2240,'#怪物刷新配置索引'!$D:$D,0),1)</f>
        <v>4</v>
      </c>
      <c r="T2240" s="4"/>
      <c r="U2240" s="9">
        <f>INDEX('#怪物刷新配置索引'!$F:$F,MATCH(E2240&amp;"-"&amp;F2240,'#怪物刷新配置索引'!$D:$D,0),1)</f>
        <v>3</v>
      </c>
      <c r="V2240" s="4" t="str">
        <f t="shared" si="305"/>
        <v/>
      </c>
      <c r="W2240" s="4"/>
      <c r="X2240" s="7"/>
      <c r="Y2240" s="4"/>
      <c r="Z2240" s="28"/>
      <c r="AA2240" s="77">
        <f>COUNTIF([3]经验升级表!$C:$C,"&lt;="&amp;SUMIFS($AB$4:AB2240,$C$4:C2240,C2240))</f>
        <v>0</v>
      </c>
      <c r="AB2240" s="77">
        <f>IFERROR(INDEX([1]怪物表!$U:$U,MATCH(G2240,[1]怪物表!$A:$A,0),1)*S2240/U2240,0)*AC2240</f>
        <v>0</v>
      </c>
      <c r="AC2240" s="77">
        <f t="shared" si="300"/>
        <v>30</v>
      </c>
      <c r="AD2240" s="77">
        <f>IFERROR(INDEX([1]怪物表!$J:$J,MATCH(G2240,[1]怪物表!$A:$A,0),1),0)*AE2240</f>
        <v>40</v>
      </c>
      <c r="AE2240" s="77">
        <f t="shared" si="301"/>
        <v>40</v>
      </c>
    </row>
    <row r="2241" spans="1:31" x14ac:dyDescent="0.45">
      <c r="A2241" s="4"/>
      <c r="B2241" s="7">
        <v>4992108</v>
      </c>
      <c r="C2241" s="6" t="s">
        <v>242</v>
      </c>
      <c r="D2241" s="4" t="s">
        <v>238</v>
      </c>
      <c r="E2241" s="7">
        <v>60</v>
      </c>
      <c r="F2241" s="4" t="s">
        <v>219</v>
      </c>
      <c r="G2241" s="4">
        <f>SUMIFS([1]怪物表!$A:$A,[1]怪物表!$B:$B,C2241,[1]怪物表!$C:$C,D2241)</f>
        <v>1499202</v>
      </c>
      <c r="H2241" s="8" t="str">
        <f>IF(G2241="","",INDEX([1]怪物表!$C:$C,MATCH(G2241,[1]怪物表!$A:$A,0)))</f>
        <v>鹰</v>
      </c>
      <c r="I2241" s="4"/>
      <c r="J2241" s="4" t="str">
        <f>IF(I2241="","",INDEX([1]怪物阵型表!$B:$B,MATCH(I2241,[1]怪物阵型表!$A:$A,0)))</f>
        <v/>
      </c>
      <c r="K2241" s="4"/>
      <c r="L2241" s="4"/>
      <c r="M2241" s="4"/>
      <c r="N2241" s="4"/>
      <c r="O2241" s="4" t="str">
        <f>IF(N2241="","",INDEX([2]物品表!$B:$B,MATCH(N2241,[2]物品表!$A:$A,0)))</f>
        <v/>
      </c>
      <c r="P2241" s="4"/>
      <c r="Q2241" s="7" t="s">
        <v>31</v>
      </c>
      <c r="R2241" s="7" t="s">
        <v>29</v>
      </c>
      <c r="S2241" s="9">
        <f>INDEX('#怪物刷新配置索引'!$E:$E,MATCH(E2241&amp;"-"&amp;F2241,'#怪物刷新配置索引'!$D:$D,0),1)</f>
        <v>4</v>
      </c>
      <c r="T2241" s="4"/>
      <c r="U2241" s="9">
        <f>INDEX('#怪物刷新配置索引'!$F:$F,MATCH(E2241&amp;"-"&amp;F2241,'#怪物刷新配置索引'!$D:$D,0),1)</f>
        <v>2</v>
      </c>
      <c r="V2241" s="7" t="str">
        <f t="shared" si="305"/>
        <v/>
      </c>
      <c r="W2241" s="4"/>
      <c r="X2241" s="4"/>
      <c r="Y2241" s="4"/>
      <c r="Z2241" s="28"/>
      <c r="AA2241" s="77">
        <f>COUNTIF([3]经验升级表!$C:$C,"&lt;="&amp;SUMIFS($AB$4:AB2241,$C$4:C2241,C2241))</f>
        <v>0</v>
      </c>
      <c r="AB2241" s="77">
        <f>IFERROR(INDEX([1]怪物表!$U:$U,MATCH(G2241,[1]怪物表!$A:$A,0),1)*S2241/U2241,0)*AC2241</f>
        <v>0</v>
      </c>
      <c r="AC2241" s="77">
        <f t="shared" si="300"/>
        <v>30</v>
      </c>
      <c r="AD2241" s="77">
        <f>IFERROR(INDEX([1]怪物表!$J:$J,MATCH(G2241,[1]怪物表!$A:$A,0),1),0)*AE2241</f>
        <v>60</v>
      </c>
      <c r="AE2241" s="77">
        <f t="shared" si="301"/>
        <v>60</v>
      </c>
    </row>
    <row r="2242" spans="1:31" x14ac:dyDescent="0.45">
      <c r="A2242" s="4"/>
      <c r="B2242" s="7">
        <v>4992109</v>
      </c>
      <c r="C2242" s="6" t="s">
        <v>242</v>
      </c>
      <c r="D2242" s="4" t="s">
        <v>238</v>
      </c>
      <c r="E2242" s="7">
        <v>60</v>
      </c>
      <c r="F2242" s="4" t="s">
        <v>219</v>
      </c>
      <c r="G2242" s="4">
        <f>SUMIFS([1]怪物表!$A:$A,[1]怪物表!$B:$B,C2242,[1]怪物表!$C:$C,D2242)</f>
        <v>1499202</v>
      </c>
      <c r="H2242" s="8" t="str">
        <f>IF(G2242="","",INDEX([1]怪物表!$C:$C,MATCH(G2242,[1]怪物表!$A:$A,0)))</f>
        <v>鹰</v>
      </c>
      <c r="I2242" s="4"/>
      <c r="J2242" s="4" t="str">
        <f>IF(I2242="","",INDEX([1]怪物阵型表!$B:$B,MATCH(I2242,[1]怪物阵型表!$A:$A,0)))</f>
        <v/>
      </c>
      <c r="K2242" s="4"/>
      <c r="L2242" s="4"/>
      <c r="M2242" s="4"/>
      <c r="N2242" s="4"/>
      <c r="O2242" s="4" t="str">
        <f>IF(N2242="","",INDEX([2]物品表!$B:$B,MATCH(N2242,[2]物品表!$A:$A,0)))</f>
        <v/>
      </c>
      <c r="P2242" s="4"/>
      <c r="Q2242" s="7" t="s">
        <v>31</v>
      </c>
      <c r="R2242" s="7" t="s">
        <v>29</v>
      </c>
      <c r="S2242" s="9">
        <f>INDEX('#怪物刷新配置索引'!$E:$E,MATCH(E2242&amp;"-"&amp;F2242,'#怪物刷新配置索引'!$D:$D,0),1)</f>
        <v>4</v>
      </c>
      <c r="T2242" s="4"/>
      <c r="U2242" s="9">
        <f>INDEX('#怪物刷新配置索引'!$F:$F,MATCH(E2242&amp;"-"&amp;F2242,'#怪物刷新配置索引'!$D:$D,0),1)</f>
        <v>2</v>
      </c>
      <c r="V2242" s="4" t="str">
        <f t="shared" si="305"/>
        <v/>
      </c>
      <c r="W2242" s="4"/>
      <c r="X2242" s="7"/>
      <c r="Y2242" s="7"/>
      <c r="Z2242" s="28"/>
      <c r="AA2242" s="77">
        <f>COUNTIF([3]经验升级表!$C:$C,"&lt;="&amp;SUMIFS($AB$4:AB2242,$C$4:C2242,C2242))</f>
        <v>0</v>
      </c>
      <c r="AB2242" s="77">
        <f>IFERROR(INDEX([1]怪物表!$U:$U,MATCH(G2242,[1]怪物表!$A:$A,0),1)*S2242/U2242,0)*AC2242</f>
        <v>0</v>
      </c>
      <c r="AC2242" s="77">
        <f t="shared" si="300"/>
        <v>30</v>
      </c>
      <c r="AD2242" s="77">
        <f>IFERROR(INDEX([1]怪物表!$J:$J,MATCH(G2242,[1]怪物表!$A:$A,0),1),0)*AE2242</f>
        <v>60</v>
      </c>
      <c r="AE2242" s="77">
        <f t="shared" si="301"/>
        <v>60</v>
      </c>
    </row>
    <row r="2243" spans="1:31" x14ac:dyDescent="0.45">
      <c r="A2243" s="4"/>
      <c r="B2243" s="7">
        <v>4992110</v>
      </c>
      <c r="C2243" s="6" t="s">
        <v>242</v>
      </c>
      <c r="D2243" s="4" t="s">
        <v>175</v>
      </c>
      <c r="E2243" s="7">
        <v>20</v>
      </c>
      <c r="F2243" s="4" t="s">
        <v>219</v>
      </c>
      <c r="G2243" s="4">
        <f>SUMIFS([1]怪物表!$A:$A,[1]怪物表!$B:$B,C2243,[1]怪物表!$C:$C,D2243)</f>
        <v>1499208</v>
      </c>
      <c r="H2243" s="8" t="str">
        <f>IF(G2243="","",INDEX([1]怪物表!$C:$C,MATCH(G2243,[1]怪物表!$A:$A,0)))</f>
        <v>酒桶2</v>
      </c>
      <c r="I2243" s="4"/>
      <c r="J2243" s="4" t="str">
        <f>IF(I2243="","",INDEX([1]怪物阵型表!$B:$B,MATCH(I2243,[1]怪物阵型表!$A:$A,0)))</f>
        <v/>
      </c>
      <c r="K2243" s="4"/>
      <c r="L2243" s="4"/>
      <c r="M2243" s="4"/>
      <c r="N2243" s="4"/>
      <c r="O2243" s="4" t="str">
        <f>IF(N2243="","",INDEX([2]物品表!$B:$B,MATCH(N2243,[2]物品表!$A:$A,0)))</f>
        <v/>
      </c>
      <c r="P2243" s="4"/>
      <c r="Q2243" s="7" t="s">
        <v>31</v>
      </c>
      <c r="R2243" s="7" t="s">
        <v>29</v>
      </c>
      <c r="S2243" s="9">
        <f>INDEX('#怪物刷新配置索引'!$E:$E,MATCH(E2243&amp;"-"&amp;F2243,'#怪物刷新配置索引'!$D:$D,0),1)</f>
        <v>4</v>
      </c>
      <c r="T2243" s="4"/>
      <c r="U2243" s="9">
        <f>INDEX('#怪物刷新配置索引'!$F:$F,MATCH(E2243&amp;"-"&amp;F2243,'#怪物刷新配置索引'!$D:$D,0),1)</f>
        <v>6</v>
      </c>
      <c r="V2243" s="4" t="str">
        <f t="shared" si="305"/>
        <v/>
      </c>
      <c r="W2243" s="4"/>
      <c r="X2243" s="7"/>
      <c r="Y2243" s="7"/>
      <c r="Z2243" s="28"/>
      <c r="AA2243" s="77">
        <f>COUNTIF([3]经验升级表!$C:$C,"&lt;="&amp;SUMIFS($AB$4:AB2243,$C$4:C2243,C2243))</f>
        <v>0</v>
      </c>
      <c r="AB2243" s="77">
        <f>IFERROR(INDEX([1]怪物表!$U:$U,MATCH(G2243,[1]怪物表!$A:$A,0),1)*S2243/U2243,0)*AC2243</f>
        <v>0</v>
      </c>
      <c r="AC2243" s="77">
        <f t="shared" si="300"/>
        <v>30</v>
      </c>
      <c r="AD2243" s="77">
        <f>IFERROR(INDEX([1]怪物表!$J:$J,MATCH(G2243,[1]怪物表!$A:$A,0),1),0)*AE2243</f>
        <v>20</v>
      </c>
      <c r="AE2243" s="77">
        <f t="shared" si="301"/>
        <v>20</v>
      </c>
    </row>
    <row r="2244" spans="1:31" x14ac:dyDescent="0.45">
      <c r="A2244" s="4"/>
      <c r="B2244" s="7">
        <v>4992111</v>
      </c>
      <c r="C2244" s="6" t="s">
        <v>242</v>
      </c>
      <c r="D2244" s="4"/>
      <c r="E2244" s="7"/>
      <c r="F2244" s="4">
        <v>630</v>
      </c>
      <c r="G2244" s="4" t="str">
        <f>IF(I2244="",SUMIFS([1]怪物表!$A:$A,[1]怪物表!$B:$B,C2244,[1]怪物表!$C:$C,D2244),"")</f>
        <v/>
      </c>
      <c r="H2244" s="8" t="str">
        <f>IF(G2244="","",INDEX([1]怪物表!$C:$C,MATCH(G2244,[1]怪物表!$A:$A,0)))</f>
        <v/>
      </c>
      <c r="I2244" s="4">
        <v>499202</v>
      </c>
      <c r="J2244" s="4" t="str">
        <f>IF(I2244="","",INDEX([1]怪物阵型表!$B:$B,MATCH(I2244,[1]怪物阵型表!$A:$A,0)))</f>
        <v>直线防御阵型</v>
      </c>
      <c r="K2244" s="4"/>
      <c r="L2244" s="4"/>
      <c r="M2244" s="4"/>
      <c r="N2244" s="4"/>
      <c r="O2244" s="4" t="str">
        <f>IF(N2244="","",INDEX([2]物品表!$B:$B,MATCH(N2244,[2]物品表!$A:$A,0)))</f>
        <v/>
      </c>
      <c r="P2244" s="4"/>
      <c r="Q2244" s="7" t="s">
        <v>109</v>
      </c>
      <c r="R2244" s="7" t="s">
        <v>29</v>
      </c>
      <c r="S2244" s="9">
        <v>1</v>
      </c>
      <c r="T2244" s="4"/>
      <c r="U2244" s="9">
        <v>0</v>
      </c>
      <c r="V2244" s="4" t="str">
        <f t="shared" si="305"/>
        <v>TID_Survivor_Notice_Occur_2</v>
      </c>
      <c r="W2244" s="4">
        <v>1</v>
      </c>
      <c r="X2244" s="4"/>
      <c r="Y2244" s="4"/>
      <c r="Z2244" s="28"/>
      <c r="AA2244" s="77">
        <f>COUNTIF([3]经验升级表!$C:$C,"&lt;="&amp;SUMIFS($AB$4:AB2244,$C$4:C2244,C2244))</f>
        <v>0</v>
      </c>
      <c r="AB2244" s="77">
        <f>IFERROR(INDEX([1]怪物表!$U:$U,MATCH(G2244,[1]怪物表!$A:$A,0),1)*S2244/U2244,0)*AC2244</f>
        <v>0</v>
      </c>
      <c r="AC2244" s="77">
        <f t="shared" si="300"/>
        <v>1</v>
      </c>
      <c r="AD2244" s="77">
        <f>IFERROR(INDEX([1]怪物表!$J:$J,MATCH(G2244,[1]怪物表!$A:$A,0),1),0)*AE2244</f>
        <v>0</v>
      </c>
      <c r="AE2244" s="77">
        <f t="shared" si="301"/>
        <v>0</v>
      </c>
    </row>
    <row r="2245" spans="1:31" x14ac:dyDescent="0.45">
      <c r="A2245" s="4"/>
      <c r="B2245" s="7">
        <v>4992112</v>
      </c>
      <c r="C2245" s="6" t="s">
        <v>242</v>
      </c>
      <c r="D2245" s="4"/>
      <c r="E2245" s="7"/>
      <c r="F2245" s="4">
        <v>630</v>
      </c>
      <c r="G2245" s="4" t="str">
        <f>IF(I2245="",SUMIFS([1]怪物表!$A:$A,[1]怪物表!$B:$B,C2245,[1]怪物表!$C:$C,D2245),"")</f>
        <v/>
      </c>
      <c r="H2245" s="8" t="str">
        <f>IF(G2245="","",INDEX([1]怪物表!$C:$C,MATCH(G2245,[1]怪物表!$A:$A,0)))</f>
        <v/>
      </c>
      <c r="I2245" s="4">
        <v>499203</v>
      </c>
      <c r="J2245" s="4" t="str">
        <f>IF(I2245="","",INDEX([1]怪物阵型表!$B:$B,MATCH(I2245,[1]怪物阵型表!$A:$A,0)))</f>
        <v>直线防御阵型</v>
      </c>
      <c r="K2245" s="4"/>
      <c r="L2245" s="4"/>
      <c r="M2245" s="4"/>
      <c r="N2245" s="4"/>
      <c r="O2245" s="4" t="str">
        <f>IF(N2245="","",INDEX([2]物品表!$B:$B,MATCH(N2245,[2]物品表!$A:$A,0)))</f>
        <v/>
      </c>
      <c r="P2245" s="4"/>
      <c r="Q2245" s="7" t="s">
        <v>109</v>
      </c>
      <c r="R2245" s="7" t="s">
        <v>29</v>
      </c>
      <c r="S2245" s="9">
        <v>1</v>
      </c>
      <c r="T2245" s="4"/>
      <c r="U2245" s="9">
        <v>0</v>
      </c>
      <c r="V2245" s="4" t="str">
        <f t="shared" si="305"/>
        <v/>
      </c>
      <c r="W2245" s="4"/>
      <c r="X2245" s="4"/>
      <c r="Y2245" s="4"/>
      <c r="Z2245" s="28"/>
      <c r="AA2245" s="77">
        <f>COUNTIF([3]经验升级表!$C:$C,"&lt;="&amp;SUMIFS($AB$4:AB2245,$C$4:C2245,C2245))</f>
        <v>0</v>
      </c>
      <c r="AB2245" s="77">
        <f>IFERROR(INDEX([1]怪物表!$U:$U,MATCH(G2245,[1]怪物表!$A:$A,0),1)*S2245/U2245,0)*AC2245</f>
        <v>0</v>
      </c>
      <c r="AC2245" s="77">
        <f t="shared" si="300"/>
        <v>1</v>
      </c>
      <c r="AD2245" s="77">
        <f>IFERROR(INDEX([1]怪物表!$J:$J,MATCH(G2245,[1]怪物表!$A:$A,0),1),0)*AE2245</f>
        <v>0</v>
      </c>
      <c r="AE2245" s="77">
        <f t="shared" si="301"/>
        <v>0</v>
      </c>
    </row>
    <row r="2246" spans="1:31" x14ac:dyDescent="0.45">
      <c r="A2246" s="4"/>
      <c r="B2246" s="7">
        <v>4992113</v>
      </c>
      <c r="C2246" s="6" t="s">
        <v>242</v>
      </c>
      <c r="D2246" s="4"/>
      <c r="E2246" s="7"/>
      <c r="F2246" s="4">
        <v>640</v>
      </c>
      <c r="G2246" s="4" t="str">
        <f>IF(I2246="",SUMIFS([1]怪物表!$A:$A,[1]怪物表!$B:$B,C2246,[1]怪物表!$C:$C,D2246),"")</f>
        <v/>
      </c>
      <c r="H2246" s="8" t="str">
        <f>IF(G2246="","",INDEX([1]怪物表!$C:$C,MATCH(G2246,[1]怪物表!$A:$A,0)))</f>
        <v/>
      </c>
      <c r="I2246" s="4">
        <v>499201</v>
      </c>
      <c r="J2246" s="4" t="str">
        <f>IF(I2246="","",INDEX([1]怪物阵型表!$B:$B,MATCH(I2246,[1]怪物阵型表!$A:$A,0)))</f>
        <v>冲锋阵型</v>
      </c>
      <c r="K2246" s="4"/>
      <c r="L2246" s="4"/>
      <c r="M2246" s="4"/>
      <c r="N2246" s="4"/>
      <c r="O2246" s="4" t="str">
        <f>IF(N2246="","",INDEX([2]物品表!$B:$B,MATCH(N2246,[2]物品表!$A:$A,0)))</f>
        <v/>
      </c>
      <c r="P2246" s="4"/>
      <c r="Q2246" s="7" t="s">
        <v>309</v>
      </c>
      <c r="R2246" s="7" t="s">
        <v>29</v>
      </c>
      <c r="S2246" s="9">
        <v>1</v>
      </c>
      <c r="T2246" s="4"/>
      <c r="U2246" s="9">
        <v>0</v>
      </c>
      <c r="V2246" s="4" t="str">
        <f t="shared" si="305"/>
        <v/>
      </c>
      <c r="W2246" s="4"/>
      <c r="X2246" s="4"/>
      <c r="Y2246" s="4"/>
      <c r="Z2246" s="28"/>
      <c r="AA2246" s="77">
        <f>COUNTIF([3]经验升级表!$C:$C,"&lt;="&amp;SUMIFS($AB$4:AB2246,$C$4:C2246,C2246))</f>
        <v>0</v>
      </c>
      <c r="AB2246" s="77">
        <f>IFERROR(INDEX([1]怪物表!$U:$U,MATCH(G2246,[1]怪物表!$A:$A,0),1)*S2246/U2246,0)*AC2246</f>
        <v>0</v>
      </c>
      <c r="AC2246" s="77">
        <f t="shared" si="300"/>
        <v>1</v>
      </c>
      <c r="AD2246" s="77">
        <f>IFERROR(INDEX([1]怪物表!$J:$J,MATCH(G2246,[1]怪物表!$A:$A,0),1),0)*AE2246</f>
        <v>0</v>
      </c>
      <c r="AE2246" s="77">
        <f t="shared" si="301"/>
        <v>0</v>
      </c>
    </row>
    <row r="2247" spans="1:31" x14ac:dyDescent="0.45">
      <c r="A2247" s="4"/>
      <c r="B2247" s="7">
        <v>4992114</v>
      </c>
      <c r="C2247" s="6" t="s">
        <v>242</v>
      </c>
      <c r="D2247" s="4"/>
      <c r="E2247" s="7"/>
      <c r="F2247" s="4">
        <v>640</v>
      </c>
      <c r="G2247" s="4" t="str">
        <f>IF(I2247="",SUMIFS([1]怪物表!$A:$A,[1]怪物表!$B:$B,C2247,[1]怪物表!$C:$C,D2247),"")</f>
        <v/>
      </c>
      <c r="H2247" s="8" t="str">
        <f>IF(G2247="","",INDEX([1]怪物表!$C:$C,MATCH(G2247,[1]怪物表!$A:$A,0)))</f>
        <v/>
      </c>
      <c r="I2247" s="4">
        <v>499201</v>
      </c>
      <c r="J2247" s="4" t="str">
        <f>IF(I2247="","",INDEX([1]怪物阵型表!$B:$B,MATCH(I2247,[1]怪物阵型表!$A:$A,0)))</f>
        <v>冲锋阵型</v>
      </c>
      <c r="K2247" s="4"/>
      <c r="L2247" s="4"/>
      <c r="M2247" s="4"/>
      <c r="N2247" s="4"/>
      <c r="O2247" s="4" t="str">
        <f>IF(N2247="","",INDEX([2]物品表!$B:$B,MATCH(N2247,[2]物品表!$A:$A,0)))</f>
        <v/>
      </c>
      <c r="P2247" s="4"/>
      <c r="Q2247" s="7" t="s">
        <v>309</v>
      </c>
      <c r="R2247" s="7" t="s">
        <v>29</v>
      </c>
      <c r="S2247" s="9">
        <v>1</v>
      </c>
      <c r="T2247" s="4"/>
      <c r="U2247" s="9">
        <v>0</v>
      </c>
      <c r="V2247" s="4" t="str">
        <f t="shared" si="305"/>
        <v/>
      </c>
      <c r="W2247" s="4"/>
      <c r="X2247" s="4"/>
      <c r="Y2247" s="4"/>
      <c r="Z2247" s="28"/>
      <c r="AA2247" s="77">
        <f>COUNTIF([3]经验升级表!$C:$C,"&lt;="&amp;SUMIFS($AB$4:AB2247,$C$4:C2247,C2247))</f>
        <v>0</v>
      </c>
      <c r="AB2247" s="77">
        <f>IFERROR(INDEX([1]怪物表!$U:$U,MATCH(G2247,[1]怪物表!$A:$A,0),1)*S2247/U2247,0)*AC2247</f>
        <v>0</v>
      </c>
      <c r="AC2247" s="77">
        <f t="shared" si="300"/>
        <v>1</v>
      </c>
      <c r="AD2247" s="77">
        <f>IFERROR(INDEX([1]怪物表!$J:$J,MATCH(G2247,[1]怪物表!$A:$A,0),1),0)*AE2247</f>
        <v>0</v>
      </c>
      <c r="AE2247" s="77">
        <f t="shared" si="301"/>
        <v>0</v>
      </c>
    </row>
    <row r="2248" spans="1:31" x14ac:dyDescent="0.45">
      <c r="A2248" s="4"/>
      <c r="B2248" s="7">
        <v>4992115</v>
      </c>
      <c r="C2248" s="6" t="s">
        <v>242</v>
      </c>
      <c r="D2248" s="4"/>
      <c r="E2248" s="7"/>
      <c r="F2248" s="4">
        <v>645</v>
      </c>
      <c r="G2248" s="4" t="str">
        <f>IF(I2248="",SUMIFS([1]怪物表!$A:$A,[1]怪物表!$B:$B,C2248,[1]怪物表!$C:$C,D2248),"")</f>
        <v/>
      </c>
      <c r="H2248" s="8" t="str">
        <f>IF(G2248="","",INDEX([1]怪物表!$C:$C,MATCH(G2248,[1]怪物表!$A:$A,0)))</f>
        <v/>
      </c>
      <c r="I2248" s="4">
        <v>499201</v>
      </c>
      <c r="J2248" s="4" t="str">
        <f>IF(I2248="","",INDEX([1]怪物阵型表!$B:$B,MATCH(I2248,[1]怪物阵型表!$A:$A,0)))</f>
        <v>冲锋阵型</v>
      </c>
      <c r="K2248" s="4"/>
      <c r="L2248" s="4"/>
      <c r="M2248" s="4"/>
      <c r="N2248" s="4"/>
      <c r="O2248" s="4" t="str">
        <f>IF(N2248="","",INDEX([2]物品表!$B:$B,MATCH(N2248,[2]物品表!$A:$A,0)))</f>
        <v/>
      </c>
      <c r="P2248" s="4"/>
      <c r="Q2248" s="7" t="s">
        <v>309</v>
      </c>
      <c r="R2248" s="7" t="s">
        <v>29</v>
      </c>
      <c r="S2248" s="9">
        <v>1</v>
      </c>
      <c r="T2248" s="4"/>
      <c r="U2248" s="9">
        <v>0</v>
      </c>
      <c r="V2248" s="4" t="str">
        <f t="shared" si="305"/>
        <v/>
      </c>
      <c r="W2248" s="4"/>
      <c r="X2248" s="4"/>
      <c r="Y2248" s="4"/>
      <c r="Z2248" s="28"/>
      <c r="AA2248" s="77">
        <f>COUNTIF([3]经验升级表!$C:$C,"&lt;="&amp;SUMIFS($AB$4:AB2248,$C$4:C2248,C2248))</f>
        <v>0</v>
      </c>
      <c r="AB2248" s="77">
        <f>IFERROR(INDEX([1]怪物表!$U:$U,MATCH(G2248,[1]怪物表!$A:$A,0),1)*S2248/U2248,0)*AC2248</f>
        <v>0</v>
      </c>
      <c r="AC2248" s="77">
        <f t="shared" si="300"/>
        <v>1</v>
      </c>
      <c r="AD2248" s="77">
        <f>IFERROR(INDEX([1]怪物表!$J:$J,MATCH(G2248,[1]怪物表!$A:$A,0),1),0)*AE2248</f>
        <v>0</v>
      </c>
      <c r="AE2248" s="77">
        <f t="shared" si="301"/>
        <v>0</v>
      </c>
    </row>
    <row r="2249" spans="1:31" x14ac:dyDescent="0.45">
      <c r="A2249" s="4"/>
      <c r="B2249" s="7">
        <v>4992116</v>
      </c>
      <c r="C2249" s="6" t="s">
        <v>242</v>
      </c>
      <c r="D2249" s="4"/>
      <c r="E2249" s="7"/>
      <c r="F2249" s="4">
        <v>645</v>
      </c>
      <c r="G2249" s="4" t="str">
        <f>IF(I2249="",SUMIFS([1]怪物表!$A:$A,[1]怪物表!$B:$B,C2249,[1]怪物表!$C:$C,D2249),"")</f>
        <v/>
      </c>
      <c r="H2249" s="8" t="str">
        <f>IF(G2249="","",INDEX([1]怪物表!$C:$C,MATCH(G2249,[1]怪物表!$A:$A,0)))</f>
        <v/>
      </c>
      <c r="I2249" s="4">
        <v>499201</v>
      </c>
      <c r="J2249" s="4" t="str">
        <f>IF(I2249="","",INDEX([1]怪物阵型表!$B:$B,MATCH(I2249,[1]怪物阵型表!$A:$A,0)))</f>
        <v>冲锋阵型</v>
      </c>
      <c r="K2249" s="4"/>
      <c r="L2249" s="4"/>
      <c r="M2249" s="4"/>
      <c r="N2249" s="4"/>
      <c r="O2249" s="4" t="str">
        <f>IF(N2249="","",INDEX([2]物品表!$B:$B,MATCH(N2249,[2]物品表!$A:$A,0)))</f>
        <v/>
      </c>
      <c r="P2249" s="4"/>
      <c r="Q2249" s="7" t="s">
        <v>309</v>
      </c>
      <c r="R2249" s="7" t="s">
        <v>29</v>
      </c>
      <c r="S2249" s="9">
        <v>1</v>
      </c>
      <c r="T2249" s="4"/>
      <c r="U2249" s="9">
        <v>0</v>
      </c>
      <c r="V2249" s="4" t="str">
        <f t="shared" si="305"/>
        <v/>
      </c>
      <c r="W2249" s="4"/>
      <c r="X2249" s="4"/>
      <c r="Y2249" s="4"/>
      <c r="Z2249" s="28"/>
      <c r="AA2249" s="77">
        <f>COUNTIF([3]经验升级表!$C:$C,"&lt;="&amp;SUMIFS($AB$4:AB2249,$C$4:C2249,C2249))</f>
        <v>0</v>
      </c>
      <c r="AB2249" s="77">
        <f>IFERROR(INDEX([1]怪物表!$U:$U,MATCH(G2249,[1]怪物表!$A:$A,0),1)*S2249/U2249,0)*AC2249</f>
        <v>0</v>
      </c>
      <c r="AC2249" s="77">
        <f t="shared" si="300"/>
        <v>1</v>
      </c>
      <c r="AD2249" s="77">
        <f>IFERROR(INDEX([1]怪物表!$J:$J,MATCH(G2249,[1]怪物表!$A:$A,0),1),0)*AE2249</f>
        <v>0</v>
      </c>
      <c r="AE2249" s="77">
        <f t="shared" si="301"/>
        <v>0</v>
      </c>
    </row>
    <row r="2250" spans="1:31" x14ac:dyDescent="0.45">
      <c r="A2250" s="4"/>
      <c r="B2250" s="7">
        <v>4992117</v>
      </c>
      <c r="C2250" s="6" t="s">
        <v>242</v>
      </c>
      <c r="D2250" s="4" t="s">
        <v>151</v>
      </c>
      <c r="E2250" s="7">
        <v>60</v>
      </c>
      <c r="F2250" s="4" t="s">
        <v>221</v>
      </c>
      <c r="G2250" s="4">
        <f>SUMIFS([1]怪物表!$A:$A,[1]怪物表!$B:$B,C2250,[1]怪物表!$C:$C,D2250)</f>
        <v>1499204</v>
      </c>
      <c r="H2250" s="8" t="str">
        <f>IF(G2250="","",INDEX([1]怪物表!$C:$C,MATCH(G2250,[1]怪物表!$A:$A,0)))</f>
        <v>盾兵1（灰）</v>
      </c>
      <c r="I2250" s="4"/>
      <c r="J2250" s="4" t="str">
        <f>IF(I2250="","",INDEX([1]怪物阵型表!$B:$B,MATCH(I2250,[1]怪物阵型表!$A:$A,0)))</f>
        <v/>
      </c>
      <c r="K2250" s="4"/>
      <c r="L2250" s="4"/>
      <c r="M2250" s="4"/>
      <c r="N2250" s="4"/>
      <c r="O2250" s="4" t="str">
        <f>IF(N2250="","",INDEX([2]物品表!$B:$B,MATCH(N2250,[2]物品表!$A:$A,0)))</f>
        <v/>
      </c>
      <c r="P2250" s="4"/>
      <c r="Q2250" s="7" t="s">
        <v>31</v>
      </c>
      <c r="R2250" s="7" t="s">
        <v>29</v>
      </c>
      <c r="S2250" s="9">
        <f>INDEX('#怪物刷新配置索引'!$E:$E,MATCH(E2250&amp;"-"&amp;F2250,'#怪物刷新配置索引'!$D:$D,0),1)</f>
        <v>4</v>
      </c>
      <c r="T2250" s="4"/>
      <c r="U2250" s="9">
        <f>INDEX('#怪物刷新配置索引'!$F:$F,MATCH(E2250&amp;"-"&amp;F2250,'#怪物刷新配置索引'!$D:$D,0),1)</f>
        <v>2</v>
      </c>
      <c r="V2250" s="4" t="str">
        <f t="shared" si="305"/>
        <v/>
      </c>
      <c r="W2250" s="4"/>
      <c r="X2250" s="7"/>
      <c r="Y2250" s="4"/>
      <c r="Z2250" s="28"/>
      <c r="AA2250" s="77">
        <f>COUNTIF([3]经验升级表!$C:$C,"&lt;="&amp;SUMIFS($AB$4:AB2250,$C$4:C2250,C2250))</f>
        <v>0</v>
      </c>
      <c r="AB2250" s="77">
        <f>IFERROR(INDEX([1]怪物表!$U:$U,MATCH(G2250,[1]怪物表!$A:$A,0),1)*S2250/U2250,0)*AC2250</f>
        <v>0</v>
      </c>
      <c r="AC2250" s="77">
        <f t="shared" si="300"/>
        <v>30</v>
      </c>
      <c r="AD2250" s="77">
        <f>IFERROR(INDEX([1]怪物表!$J:$J,MATCH(G2250,[1]怪物表!$A:$A,0),1),0)*AE2250</f>
        <v>60</v>
      </c>
      <c r="AE2250" s="77">
        <f t="shared" si="301"/>
        <v>60</v>
      </c>
    </row>
    <row r="2251" spans="1:31" x14ac:dyDescent="0.45">
      <c r="A2251" s="4"/>
      <c r="B2251" s="7">
        <v>4992118</v>
      </c>
      <c r="C2251" s="6" t="s">
        <v>242</v>
      </c>
      <c r="D2251" s="4" t="s">
        <v>143</v>
      </c>
      <c r="E2251" s="7">
        <v>60</v>
      </c>
      <c r="F2251" s="4" t="s">
        <v>221</v>
      </c>
      <c r="G2251" s="4">
        <f>SUMIFS([1]怪物表!$A:$A,[1]怪物表!$B:$B,C2251,[1]怪物表!$C:$C,D2251)</f>
        <v>1499205</v>
      </c>
      <c r="H2251" s="8" t="str">
        <f>IF(G2251="","",INDEX([1]怪物表!$C:$C,MATCH(G2251,[1]怪物表!$A:$A,0)))</f>
        <v>盾兵2（红）</v>
      </c>
      <c r="I2251" s="4"/>
      <c r="J2251" s="4" t="str">
        <f>IF(I2251="","",INDEX([1]怪物阵型表!$B:$B,MATCH(I2251,[1]怪物阵型表!$A:$A,0)))</f>
        <v/>
      </c>
      <c r="K2251" s="4"/>
      <c r="L2251" s="4"/>
      <c r="M2251" s="4"/>
      <c r="N2251" s="4"/>
      <c r="O2251" s="4" t="str">
        <f>IF(N2251="","",INDEX([2]物品表!$B:$B,MATCH(N2251,[2]物品表!$A:$A,0)))</f>
        <v/>
      </c>
      <c r="P2251" s="4"/>
      <c r="Q2251" s="7" t="s">
        <v>31</v>
      </c>
      <c r="R2251" s="7" t="s">
        <v>29</v>
      </c>
      <c r="S2251" s="9">
        <f>INDEX('#怪物刷新配置索引'!$E:$E,MATCH(E2251&amp;"-"&amp;F2251,'#怪物刷新配置索引'!$D:$D,0),1)</f>
        <v>4</v>
      </c>
      <c r="T2251" s="4"/>
      <c r="U2251" s="9">
        <f>INDEX('#怪物刷新配置索引'!$F:$F,MATCH(E2251&amp;"-"&amp;F2251,'#怪物刷新配置索引'!$D:$D,0),1)</f>
        <v>2</v>
      </c>
      <c r="V2251" s="7" t="str">
        <f t="shared" si="305"/>
        <v/>
      </c>
      <c r="W2251" s="4"/>
      <c r="X2251" s="4"/>
      <c r="Y2251" s="4"/>
      <c r="Z2251" s="28"/>
      <c r="AA2251" s="77">
        <f>COUNTIF([3]经验升级表!$C:$C,"&lt;="&amp;SUMIFS($AB$4:AB2251,$C$4:C2251,C2251))</f>
        <v>0</v>
      </c>
      <c r="AB2251" s="77">
        <f>IFERROR(INDEX([1]怪物表!$U:$U,MATCH(G2251,[1]怪物表!$A:$A,0),1)*S2251/U2251,0)*AC2251</f>
        <v>0</v>
      </c>
      <c r="AC2251" s="77">
        <f t="shared" ref="AC2251:AC2315" si="306">IFERROR(INDEX(_xlfn.TEXTSPLIT(F2251,"-"),1,2)-INDEX(_xlfn.TEXTSPLIT(F2251,"-"),1,1),1)</f>
        <v>30</v>
      </c>
      <c r="AD2251" s="77">
        <f>IFERROR(INDEX([1]怪物表!$J:$J,MATCH(G2251,[1]怪物表!$A:$A,0),1),0)*AE2251</f>
        <v>60</v>
      </c>
      <c r="AE2251" s="77">
        <f t="shared" ref="AE2251:AE2315" si="307">IFERROR(ROUNDUP(AC2251*S2251/U2251,),0)</f>
        <v>60</v>
      </c>
    </row>
    <row r="2252" spans="1:31" x14ac:dyDescent="0.45">
      <c r="A2252" s="4"/>
      <c r="B2252" s="7">
        <v>4992119</v>
      </c>
      <c r="C2252" s="6" t="s">
        <v>242</v>
      </c>
      <c r="D2252" s="4" t="s">
        <v>175</v>
      </c>
      <c r="E2252" s="7">
        <v>20</v>
      </c>
      <c r="F2252" s="4" t="s">
        <v>221</v>
      </c>
      <c r="G2252" s="4">
        <f>SUMIFS([1]怪物表!$A:$A,[1]怪物表!$B:$B,C2252,[1]怪物表!$C:$C,D2252)</f>
        <v>1499208</v>
      </c>
      <c r="H2252" s="8" t="str">
        <f>IF(G2252="","",INDEX([1]怪物表!$C:$C,MATCH(G2252,[1]怪物表!$A:$A,0)))</f>
        <v>酒桶2</v>
      </c>
      <c r="I2252" s="4"/>
      <c r="J2252" s="4" t="str">
        <f>IF(I2252="","",INDEX([1]怪物阵型表!$B:$B,MATCH(I2252,[1]怪物阵型表!$A:$A,0)))</f>
        <v/>
      </c>
      <c r="K2252" s="4"/>
      <c r="L2252" s="4"/>
      <c r="M2252" s="4"/>
      <c r="N2252" s="4"/>
      <c r="O2252" s="4" t="str">
        <f>IF(N2252="","",INDEX([2]物品表!$B:$B,MATCH(N2252,[2]物品表!$A:$A,0)))</f>
        <v/>
      </c>
      <c r="P2252" s="4"/>
      <c r="Q2252" s="7" t="s">
        <v>31</v>
      </c>
      <c r="R2252" s="7" t="s">
        <v>29</v>
      </c>
      <c r="S2252" s="9">
        <f>INDEX('#怪物刷新配置索引'!$E:$E,MATCH(E2252&amp;"-"&amp;F2252,'#怪物刷新配置索引'!$D:$D,0),1)</f>
        <v>4</v>
      </c>
      <c r="T2252" s="4"/>
      <c r="U2252" s="9">
        <f>INDEX('#怪物刷新配置索引'!$F:$F,MATCH(E2252&amp;"-"&amp;F2252,'#怪物刷新配置索引'!$D:$D,0),1)</f>
        <v>6</v>
      </c>
      <c r="V2252" s="4" t="str">
        <f t="shared" si="305"/>
        <v/>
      </c>
      <c r="W2252" s="4"/>
      <c r="X2252" s="4"/>
      <c r="Y2252" s="4"/>
      <c r="Z2252" s="28"/>
      <c r="AA2252" s="77">
        <f>COUNTIF([3]经验升级表!$C:$C,"&lt;="&amp;SUMIFS($AB$4:AB2252,$C$4:C2252,C2252))</f>
        <v>0</v>
      </c>
      <c r="AB2252" s="77">
        <f>IFERROR(INDEX([1]怪物表!$U:$U,MATCH(G2252,[1]怪物表!$A:$A,0),1)*S2252/U2252,0)*AC2252</f>
        <v>0</v>
      </c>
      <c r="AC2252" s="77">
        <f t="shared" si="306"/>
        <v>30</v>
      </c>
      <c r="AD2252" s="77">
        <f>IFERROR(INDEX([1]怪物表!$J:$J,MATCH(G2252,[1]怪物表!$A:$A,0),1),0)*AE2252</f>
        <v>20</v>
      </c>
      <c r="AE2252" s="77">
        <f t="shared" si="307"/>
        <v>20</v>
      </c>
    </row>
    <row r="2253" spans="1:31" x14ac:dyDescent="0.45">
      <c r="A2253" s="4"/>
      <c r="B2253" s="7">
        <v>4992120</v>
      </c>
      <c r="C2253" s="6" t="s">
        <v>242</v>
      </c>
      <c r="D2253" s="4"/>
      <c r="E2253" s="7"/>
      <c r="F2253" s="4">
        <v>660</v>
      </c>
      <c r="G2253" s="4"/>
      <c r="H2253" s="8"/>
      <c r="I2253" s="4"/>
      <c r="J2253" s="4" t="str">
        <f>IF(I2253="","",INDEX([1]怪物阵型表!$B:$B,MATCH(I2253,[1]怪物阵型表!$A:$A,0)))</f>
        <v/>
      </c>
      <c r="K2253" s="4">
        <v>499220</v>
      </c>
      <c r="L2253" s="25" t="str" cm="1">
        <f t="array" ref="L2253">INDEX(怪物链表!A:C,MATCH(怪物刷新表!K2253&amp;C2253,怪物链表!A:A&amp;怪物链表!C:C,),2)</f>
        <v>平滑_高级_100</v>
      </c>
      <c r="M2253" s="4" t="str" cm="1">
        <f t="array" ref="M2253">INDEX(怪物链表!A:D,MATCH(怪物刷新表!L2253&amp;K2253,怪物链表!B:B&amp;怪物链表!A:A,),4)</f>
        <v>840-870</v>
      </c>
      <c r="N2253" s="4"/>
      <c r="O2253" s="4" t="str">
        <f>IF(N2253="","",INDEX([2]物品表!$B:$B,MATCH(N2253,[2]物品表!$A:$A,0)))</f>
        <v/>
      </c>
      <c r="P2253" s="4"/>
      <c r="Q2253" s="7" t="s">
        <v>120</v>
      </c>
      <c r="R2253" s="7" t="s">
        <v>29</v>
      </c>
      <c r="S2253" s="9">
        <v>1</v>
      </c>
      <c r="T2253" s="4"/>
      <c r="U2253" s="9">
        <v>0</v>
      </c>
      <c r="V2253" s="4" t="str">
        <f>IF(W2253=1,"TID_Survivor_Notice_Occur_2",IF(W2253=2,"TID_Survivor_Notice_Occur_1",""))</f>
        <v/>
      </c>
      <c r="W2253" s="4"/>
      <c r="X2253" s="4"/>
      <c r="Y2253" s="4"/>
      <c r="Z2253" s="28"/>
      <c r="AA2253" s="77">
        <f>COUNTIF([3]经验升级表!$C:$C,"&lt;="&amp;SUMIFS($AB$4:AB2253,$C$4:C2253,C2253))</f>
        <v>0</v>
      </c>
      <c r="AB2253" s="77">
        <f>IFERROR(INDEX([1]怪物表!$U:$U,MATCH(G2253,[1]怪物表!$A:$A,0),1)*S2253/U2253,0)*AC2253</f>
        <v>0</v>
      </c>
      <c r="AC2253" s="77">
        <f t="shared" si="306"/>
        <v>1</v>
      </c>
      <c r="AD2253" s="77">
        <f>IFERROR(INDEX([1]怪物表!$J:$J,MATCH(G2253,[1]怪物表!$A:$A,0),1),0)*AE2253</f>
        <v>0</v>
      </c>
      <c r="AE2253" s="77">
        <f t="shared" si="307"/>
        <v>0</v>
      </c>
    </row>
    <row r="2254" spans="1:31" x14ac:dyDescent="0.45">
      <c r="A2254" s="4"/>
      <c r="B2254" s="7">
        <v>4992121</v>
      </c>
      <c r="C2254" s="6" t="s">
        <v>242</v>
      </c>
      <c r="D2254" s="4"/>
      <c r="E2254" s="7"/>
      <c r="F2254" s="4">
        <v>660</v>
      </c>
      <c r="G2254" s="4"/>
      <c r="H2254" s="8"/>
      <c r="I2254" s="4"/>
      <c r="J2254" s="4" t="str">
        <f>IF(I2254="","",INDEX([1]怪物阵型表!$B:$B,MATCH(I2254,[1]怪物阵型表!$A:$A,0)))</f>
        <v/>
      </c>
      <c r="K2254" s="4">
        <v>499221</v>
      </c>
      <c r="L2254" s="25" t="str" cm="1">
        <f t="array" ref="L2254">INDEX(怪物链表!A:C,MATCH(怪物刷新表!K2254&amp;C2254,怪物链表!A:A&amp;怪物链表!C:C,),2)</f>
        <v>骤变_特殊_30</v>
      </c>
      <c r="M2254" s="4" t="str" cm="1">
        <f t="array" ref="M2254">INDEX(怪物链表!A:D,MATCH(怪物刷新表!L2254&amp;K2254,怪物链表!B:B&amp;怪物链表!A:A,),4)</f>
        <v>840-870</v>
      </c>
      <c r="N2254" s="4"/>
      <c r="O2254" s="4" t="str">
        <f>IF(N2254="","",INDEX([2]物品表!$B:$B,MATCH(N2254,[2]物品表!$A:$A,0)))</f>
        <v/>
      </c>
      <c r="P2254" s="4"/>
      <c r="Q2254" s="7" t="s">
        <v>120</v>
      </c>
      <c r="R2254" s="7" t="s">
        <v>29</v>
      </c>
      <c r="S2254" s="9">
        <v>1</v>
      </c>
      <c r="T2254" s="4"/>
      <c r="U2254" s="9">
        <v>0</v>
      </c>
      <c r="V2254" s="4" t="str">
        <f>IF(W2254=1,"TID_Survivor_Notice_Occur_2",IF(W2254=2,"TID_Survivor_Notice_Occur_1",""))</f>
        <v/>
      </c>
      <c r="W2254" s="4"/>
      <c r="X2254" s="4"/>
      <c r="Y2254" s="4"/>
      <c r="Z2254" s="28"/>
      <c r="AA2254" s="77">
        <f>COUNTIF([3]经验升级表!$C:$C,"&lt;="&amp;SUMIFS($AB$4:AB2254,$C$4:C2254,C2254))</f>
        <v>0</v>
      </c>
      <c r="AB2254" s="77">
        <f>IFERROR(INDEX([1]怪物表!$U:$U,MATCH(G2254,[1]怪物表!$A:$A,0),1)*S2254/U2254,0)*AC2254</f>
        <v>0</v>
      </c>
      <c r="AC2254" s="77">
        <f t="shared" si="306"/>
        <v>1</v>
      </c>
      <c r="AD2254" s="77">
        <f>IFERROR(INDEX([1]怪物表!$J:$J,MATCH(G2254,[1]怪物表!$A:$A,0),1),0)*AE2254</f>
        <v>0</v>
      </c>
      <c r="AE2254" s="77">
        <f t="shared" si="307"/>
        <v>0</v>
      </c>
    </row>
    <row r="2255" spans="1:31" x14ac:dyDescent="0.45">
      <c r="A2255" s="4"/>
      <c r="B2255" s="7">
        <v>4992122</v>
      </c>
      <c r="C2255" s="6" t="s">
        <v>242</v>
      </c>
      <c r="D2255" s="4" t="s">
        <v>240</v>
      </c>
      <c r="E2255" s="7">
        <v>60</v>
      </c>
      <c r="F2255" s="4" t="s">
        <v>223</v>
      </c>
      <c r="G2255" s="4">
        <f>SUMIFS([1]怪物表!$A:$A,[1]怪物表!$B:$B,C2255,[1]怪物表!$C:$C,D2255)</f>
        <v>1499206</v>
      </c>
      <c r="H2255" s="8" t="str">
        <f>IF(G2255="","",INDEX([1]怪物表!$C:$C,MATCH(G2255,[1]怪物表!$A:$A,0)))</f>
        <v>密林窃贼</v>
      </c>
      <c r="I2255" s="4"/>
      <c r="J2255" s="4" t="str">
        <f>IF(I2255="","",INDEX([1]怪物阵型表!$B:$B,MATCH(I2255,[1]怪物阵型表!$A:$A,0)))</f>
        <v/>
      </c>
      <c r="K2255" s="4"/>
      <c r="L2255" s="4"/>
      <c r="M2255" s="4"/>
      <c r="N2255" s="4"/>
      <c r="O2255" s="4" t="str">
        <f>IF(N2255="","",INDEX([2]物品表!$B:$B,MATCH(N2255,[2]物品表!$A:$A,0)))</f>
        <v/>
      </c>
      <c r="P2255" s="4"/>
      <c r="Q2255" s="7" t="s">
        <v>31</v>
      </c>
      <c r="R2255" s="7" t="s">
        <v>29</v>
      </c>
      <c r="S2255" s="9">
        <f>INDEX('#怪物刷新配置索引'!$E:$E,MATCH(E2255&amp;"-"&amp;F2255,'#怪物刷新配置索引'!$D:$D,0),1)</f>
        <v>4</v>
      </c>
      <c r="T2255" s="4"/>
      <c r="U2255" s="9">
        <f>INDEX('#怪物刷新配置索引'!$F:$F,MATCH(E2255&amp;"-"&amp;F2255,'#怪物刷新配置索引'!$D:$D,0),1)</f>
        <v>2</v>
      </c>
      <c r="V2255" s="4" t="str">
        <f t="shared" si="305"/>
        <v/>
      </c>
      <c r="W2255" s="4"/>
      <c r="X2255" s="4"/>
      <c r="Y2255" s="7"/>
      <c r="Z2255" s="28"/>
      <c r="AA2255" s="77">
        <f>COUNTIF([3]经验升级表!$C:$C,"&lt;="&amp;SUMIFS($AB$4:AB2255,$C$4:C2255,C2255))</f>
        <v>0</v>
      </c>
      <c r="AB2255" s="77">
        <f>IFERROR(INDEX([1]怪物表!$U:$U,MATCH(G2255,[1]怪物表!$A:$A,0),1)*S2255/U2255,0)*AC2255</f>
        <v>0</v>
      </c>
      <c r="AC2255" s="77">
        <f t="shared" si="306"/>
        <v>30</v>
      </c>
      <c r="AD2255" s="77">
        <f>IFERROR(INDEX([1]怪物表!$J:$J,MATCH(G2255,[1]怪物表!$A:$A,0),1),0)*AE2255</f>
        <v>60</v>
      </c>
      <c r="AE2255" s="77">
        <f t="shared" si="307"/>
        <v>60</v>
      </c>
    </row>
    <row r="2256" spans="1:31" x14ac:dyDescent="0.45">
      <c r="A2256" s="4"/>
      <c r="B2256" s="7">
        <v>4992123</v>
      </c>
      <c r="C2256" s="6" t="s">
        <v>242</v>
      </c>
      <c r="D2256" s="4" t="s">
        <v>240</v>
      </c>
      <c r="E2256" s="7">
        <v>150</v>
      </c>
      <c r="F2256" s="4" t="s">
        <v>223</v>
      </c>
      <c r="G2256" s="4">
        <f>SUMIFS([1]怪物表!$A:$A,[1]怪物表!$B:$B,C2256,[1]怪物表!$C:$C,D2256)</f>
        <v>1499206</v>
      </c>
      <c r="H2256" s="8" t="str">
        <f>IF(G2256="","",INDEX([1]怪物表!$C:$C,MATCH(G2256,[1]怪物表!$A:$A,0)))</f>
        <v>密林窃贼</v>
      </c>
      <c r="I2256" s="4"/>
      <c r="J2256" s="4" t="str">
        <f>IF(I2256="","",INDEX([1]怪物阵型表!$B:$B,MATCH(I2256,[1]怪物阵型表!$A:$A,0)))</f>
        <v/>
      </c>
      <c r="K2256" s="4"/>
      <c r="L2256" s="4"/>
      <c r="M2256" s="4"/>
      <c r="N2256" s="4"/>
      <c r="O2256" s="4" t="str">
        <f>IF(N2256="","",INDEX([2]物品表!$B:$B,MATCH(N2256,[2]物品表!$A:$A,0)))</f>
        <v/>
      </c>
      <c r="P2256" s="4"/>
      <c r="Q2256" s="7" t="s">
        <v>31</v>
      </c>
      <c r="R2256" s="7" t="s">
        <v>29</v>
      </c>
      <c r="S2256" s="9">
        <f>INDEX('#怪物刷新配置索引'!$E:$E,MATCH(E2256&amp;"-"&amp;F2256,'#怪物刷新配置索引'!$D:$D,0),1)</f>
        <v>5</v>
      </c>
      <c r="T2256" s="4"/>
      <c r="U2256" s="9">
        <f>INDEX('#怪物刷新配置索引'!$F:$F,MATCH(E2256&amp;"-"&amp;F2256,'#怪物刷新配置索引'!$D:$D,0),1)</f>
        <v>1</v>
      </c>
      <c r="V2256" s="4" t="str">
        <f t="shared" si="305"/>
        <v/>
      </c>
      <c r="W2256" s="4"/>
      <c r="X2256" s="4"/>
      <c r="Y2256" s="7"/>
      <c r="Z2256" s="28"/>
      <c r="AA2256" s="77">
        <f>COUNTIF([3]经验升级表!$C:$C,"&lt;="&amp;SUMIFS($AB$4:AB2256,$C$4:C2256,C2256))</f>
        <v>0</v>
      </c>
      <c r="AB2256" s="77">
        <f>IFERROR(INDEX([1]怪物表!$U:$U,MATCH(G2256,[1]怪物表!$A:$A,0),1)*S2256/U2256,0)*AC2256</f>
        <v>0</v>
      </c>
      <c r="AC2256" s="77">
        <f t="shared" si="306"/>
        <v>30</v>
      </c>
      <c r="AD2256" s="77">
        <f>IFERROR(INDEX([1]怪物表!$J:$J,MATCH(G2256,[1]怪物表!$A:$A,0),1),0)*AE2256</f>
        <v>150</v>
      </c>
      <c r="AE2256" s="77">
        <f t="shared" si="307"/>
        <v>150</v>
      </c>
    </row>
    <row r="2257" spans="1:46" x14ac:dyDescent="0.45">
      <c r="A2257" s="4"/>
      <c r="B2257" s="7">
        <v>4992124</v>
      </c>
      <c r="C2257" s="6" t="s">
        <v>242</v>
      </c>
      <c r="D2257" s="4"/>
      <c r="E2257" s="7"/>
      <c r="F2257" s="4">
        <v>690</v>
      </c>
      <c r="G2257" s="4"/>
      <c r="H2257" s="8"/>
      <c r="I2257" s="4"/>
      <c r="J2257" s="4" t="str">
        <f>IF(I2257="","",INDEX([1]怪物阵型表!$B:$B,MATCH(I2257,[1]怪物阵型表!$A:$A,0)))</f>
        <v/>
      </c>
      <c r="K2257" s="4">
        <v>499222</v>
      </c>
      <c r="L2257" s="25" t="str" cm="1">
        <f t="array" ref="L2257">INDEX(怪物链表!A:C,MATCH(怪物刷新表!K2257&amp;C2257,怪物链表!A:A&amp;怪物链表!C:C,),2)</f>
        <v>骤变_高级_100</v>
      </c>
      <c r="M2257" s="4" t="str" cm="1">
        <f t="array" ref="M2257">INDEX(怪物链表!A:D,MATCH(怪物刷新表!L2257&amp;K2257,怪物链表!B:B&amp;怪物链表!A:A,),4)</f>
        <v>870-900</v>
      </c>
      <c r="N2257" s="4"/>
      <c r="O2257" s="4" t="str">
        <f>IF(N2257="","",INDEX([2]物品表!$B:$B,MATCH(N2257,[2]物品表!$A:$A,0)))</f>
        <v/>
      </c>
      <c r="P2257" s="4"/>
      <c r="Q2257" s="7" t="s">
        <v>120</v>
      </c>
      <c r="R2257" s="7" t="s">
        <v>29</v>
      </c>
      <c r="S2257" s="9">
        <v>1</v>
      </c>
      <c r="T2257" s="4"/>
      <c r="U2257" s="9">
        <v>0</v>
      </c>
      <c r="V2257" s="4" t="str">
        <f>IF(W2257=1,"TID_Survivor_Notice_Occur_2",IF(W2257=2,"TID_Survivor_Notice_Occur_1",""))</f>
        <v/>
      </c>
      <c r="W2257" s="4"/>
      <c r="X2257" s="4"/>
      <c r="Y2257" s="4"/>
      <c r="Z2257" s="28"/>
      <c r="AA2257" s="77">
        <f>COUNTIF([3]经验升级表!$C:$C,"&lt;="&amp;SUMIFS($AB$4:AB2257,$C$4:C2257,C2257))</f>
        <v>0</v>
      </c>
      <c r="AB2257" s="77">
        <f>IFERROR(INDEX([1]怪物表!$U:$U,MATCH(G2257,[1]怪物表!$A:$A,0),1)*S2257/U2257,0)*AC2257</f>
        <v>0</v>
      </c>
      <c r="AC2257" s="77">
        <f t="shared" si="306"/>
        <v>1</v>
      </c>
      <c r="AD2257" s="77">
        <f>IFERROR(INDEX([1]怪物表!$J:$J,MATCH(G2257,[1]怪物表!$A:$A,0),1),0)*AE2257</f>
        <v>0</v>
      </c>
      <c r="AE2257" s="77">
        <f t="shared" si="307"/>
        <v>0</v>
      </c>
    </row>
    <row r="2258" spans="1:46" x14ac:dyDescent="0.45">
      <c r="A2258" s="4"/>
      <c r="B2258" s="7">
        <v>4992125</v>
      </c>
      <c r="C2258" s="6" t="s">
        <v>242</v>
      </c>
      <c r="D2258" s="4"/>
      <c r="E2258" s="7"/>
      <c r="F2258" s="4">
        <v>690</v>
      </c>
      <c r="G2258" s="4"/>
      <c r="H2258" s="8"/>
      <c r="I2258" s="4"/>
      <c r="J2258" s="4" t="str">
        <f>IF(I2258="","",INDEX([1]怪物阵型表!$B:$B,MATCH(I2258,[1]怪物阵型表!$A:$A,0)))</f>
        <v/>
      </c>
      <c r="K2258" s="4">
        <v>499223</v>
      </c>
      <c r="L2258" s="25" t="str" cm="1">
        <f t="array" ref="L2258">INDEX(怪物链表!A:C,MATCH(怪物刷新表!K2258&amp;C2258,怪物链表!A:A&amp;怪物链表!C:C,),2)</f>
        <v>骤变_高级_50</v>
      </c>
      <c r="M2258" s="4" t="str" cm="1">
        <f t="array" ref="M2258">INDEX(怪物链表!A:D,MATCH(怪物刷新表!L2258&amp;K2258,怪物链表!B:B&amp;怪物链表!A:A,),4)</f>
        <v>870-900</v>
      </c>
      <c r="N2258" s="4"/>
      <c r="O2258" s="4" t="str">
        <f>IF(N2258="","",INDEX([2]物品表!$B:$B,MATCH(N2258,[2]物品表!$A:$A,0)))</f>
        <v/>
      </c>
      <c r="P2258" s="4"/>
      <c r="Q2258" s="7" t="s">
        <v>120</v>
      </c>
      <c r="R2258" s="7" t="s">
        <v>29</v>
      </c>
      <c r="S2258" s="9">
        <v>1</v>
      </c>
      <c r="T2258" s="4"/>
      <c r="U2258" s="9">
        <v>0</v>
      </c>
      <c r="V2258" s="4" t="str">
        <f>IF(W2258=1,"TID_Survivor_Notice_Occur_2",IF(W2258=2,"TID_Survivor_Notice_Occur_1",""))</f>
        <v/>
      </c>
      <c r="W2258" s="4"/>
      <c r="X2258" s="4"/>
      <c r="Y2258" s="4"/>
      <c r="Z2258" s="28"/>
      <c r="AA2258" s="77">
        <f>COUNTIF([3]经验升级表!$C:$C,"&lt;="&amp;SUMIFS($AB$4:AB2258,$C$4:C2258,C2258))</f>
        <v>0</v>
      </c>
      <c r="AB2258" s="77">
        <f>IFERROR(INDEX([1]怪物表!$U:$U,MATCH(G2258,[1]怪物表!$A:$A,0),1)*S2258/U2258,0)*AC2258</f>
        <v>0</v>
      </c>
      <c r="AC2258" s="77">
        <f t="shared" si="306"/>
        <v>1</v>
      </c>
      <c r="AD2258" s="77">
        <f>IFERROR(INDEX([1]怪物表!$J:$J,MATCH(G2258,[1]怪物表!$A:$A,0),1),0)*AE2258</f>
        <v>0</v>
      </c>
      <c r="AE2258" s="77">
        <f t="shared" si="307"/>
        <v>0</v>
      </c>
    </row>
    <row r="2259" spans="1:46" x14ac:dyDescent="0.45">
      <c r="A2259" s="4"/>
      <c r="B2259" s="7">
        <v>4992126</v>
      </c>
      <c r="C2259" s="6" t="s">
        <v>242</v>
      </c>
      <c r="D2259" s="4" t="s">
        <v>240</v>
      </c>
      <c r="E2259" s="7">
        <v>50</v>
      </c>
      <c r="F2259" s="4" t="s">
        <v>225</v>
      </c>
      <c r="G2259" s="4">
        <f>SUMIFS([1]怪物表!$A:$A,[1]怪物表!$B:$B,C2259,[1]怪物表!$C:$C,D2259)</f>
        <v>1499206</v>
      </c>
      <c r="H2259" s="8" t="str">
        <f>IF(G2259="","",INDEX([1]怪物表!$C:$C,MATCH(G2259,[1]怪物表!$A:$A,0)))</f>
        <v>密林窃贼</v>
      </c>
      <c r="I2259" s="4"/>
      <c r="J2259" s="4" t="str">
        <f>IF(I2259="","",INDEX([1]怪物阵型表!$B:$B,MATCH(I2259,[1]怪物阵型表!$A:$A,0)))</f>
        <v/>
      </c>
      <c r="K2259" s="4"/>
      <c r="L2259" s="4"/>
      <c r="M2259" s="4"/>
      <c r="N2259" s="4"/>
      <c r="O2259" s="4" t="str">
        <f>IF(N2259="","",INDEX([2]物品表!$B:$B,MATCH(N2259,[2]物品表!$A:$A,0)))</f>
        <v/>
      </c>
      <c r="P2259" s="4"/>
      <c r="Q2259" s="7" t="s">
        <v>31</v>
      </c>
      <c r="R2259" s="7" t="s">
        <v>29</v>
      </c>
      <c r="S2259" s="9">
        <f>INDEX('#怪物刷新配置索引'!$E:$E,MATCH(E2259&amp;"-"&amp;F2259,'#怪物刷新配置索引'!$D:$D,0),1)</f>
        <v>5</v>
      </c>
      <c r="T2259" s="4"/>
      <c r="U2259" s="9">
        <f>INDEX('#怪物刷新配置索引'!$F:$F,MATCH(E2259&amp;"-"&amp;F2259,'#怪物刷新配置索引'!$D:$D,0),1)</f>
        <v>3</v>
      </c>
      <c r="V2259" s="4" t="str">
        <f t="shared" si="305"/>
        <v/>
      </c>
      <c r="W2259" s="4"/>
      <c r="X2259" s="4"/>
      <c r="Y2259" s="7"/>
      <c r="Z2259" s="28"/>
      <c r="AA2259" s="77">
        <f>COUNTIF([3]经验升级表!$C:$C,"&lt;="&amp;SUMIFS($AB$4:AB2259,$C$4:C2259,C2259))</f>
        <v>0</v>
      </c>
      <c r="AB2259" s="77">
        <f>IFERROR(INDEX([1]怪物表!$U:$U,MATCH(G2259,[1]怪物表!$A:$A,0),1)*S2259/U2259,0)*AC2259</f>
        <v>0</v>
      </c>
      <c r="AC2259" s="77">
        <f t="shared" si="306"/>
        <v>30</v>
      </c>
      <c r="AD2259" s="77">
        <f>IFERROR(INDEX([1]怪物表!$J:$J,MATCH(G2259,[1]怪物表!$A:$A,0),1),0)*AE2259</f>
        <v>50</v>
      </c>
      <c r="AE2259" s="77">
        <f t="shared" si="307"/>
        <v>50</v>
      </c>
    </row>
    <row r="2260" spans="1:46" x14ac:dyDescent="0.45">
      <c r="A2260" s="4"/>
      <c r="B2260" s="7">
        <v>4992127</v>
      </c>
      <c r="C2260" s="6" t="s">
        <v>242</v>
      </c>
      <c r="D2260" s="4" t="s">
        <v>240</v>
      </c>
      <c r="E2260" s="7">
        <v>120</v>
      </c>
      <c r="F2260" s="4" t="s">
        <v>225</v>
      </c>
      <c r="G2260" s="4">
        <f>SUMIFS([1]怪物表!$A:$A,[1]怪物表!$B:$B,C2260,[1]怪物表!$C:$C,D2260)</f>
        <v>1499206</v>
      </c>
      <c r="H2260" s="8" t="str">
        <f>IF(G2260="","",INDEX([1]怪物表!$C:$C,MATCH(G2260,[1]怪物表!$A:$A,0)))</f>
        <v>密林窃贼</v>
      </c>
      <c r="I2260" s="4"/>
      <c r="J2260" s="4" t="str">
        <f>IF(I2260="","",INDEX([1]怪物阵型表!$B:$B,MATCH(I2260,[1]怪物阵型表!$A:$A,0)))</f>
        <v/>
      </c>
      <c r="K2260" s="4"/>
      <c r="L2260" s="4"/>
      <c r="M2260" s="4"/>
      <c r="N2260" s="4"/>
      <c r="O2260" s="4" t="str">
        <f>IF(N2260="","",INDEX([2]物品表!$B:$B,MATCH(N2260,[2]物品表!$A:$A,0)))</f>
        <v/>
      </c>
      <c r="P2260" s="4"/>
      <c r="Q2260" s="7" t="s">
        <v>31</v>
      </c>
      <c r="R2260" s="7" t="s">
        <v>29</v>
      </c>
      <c r="S2260" s="9">
        <f>INDEX('#怪物刷新配置索引'!$E:$E,MATCH(E2260&amp;"-"&amp;F2260,'#怪物刷新配置索引'!$D:$D,0),1)</f>
        <v>4</v>
      </c>
      <c r="T2260" s="4"/>
      <c r="U2260" s="9">
        <f>INDEX('#怪物刷新配置索引'!$F:$F,MATCH(E2260&amp;"-"&amp;F2260,'#怪物刷新配置索引'!$D:$D,0),1)</f>
        <v>1</v>
      </c>
      <c r="V2260" s="4" t="str">
        <f t="shared" si="305"/>
        <v/>
      </c>
      <c r="W2260" s="4"/>
      <c r="X2260" s="4"/>
      <c r="Y2260" s="4"/>
      <c r="Z2260" s="28"/>
      <c r="AA2260" s="77">
        <f>COUNTIF([3]经验升级表!$C:$C,"&lt;="&amp;SUMIFS($AB$4:AB2260,$C$4:C2260,C2260))</f>
        <v>0</v>
      </c>
      <c r="AB2260" s="77">
        <f>IFERROR(INDEX([1]怪物表!$U:$U,MATCH(G2260,[1]怪物表!$A:$A,0),1)*S2260/U2260,0)*AC2260</f>
        <v>0</v>
      </c>
      <c r="AC2260" s="77">
        <f t="shared" si="306"/>
        <v>30</v>
      </c>
      <c r="AD2260" s="77">
        <f>IFERROR(INDEX([1]怪物表!$J:$J,MATCH(G2260,[1]怪物表!$A:$A,0),1),0)*AE2260</f>
        <v>120</v>
      </c>
      <c r="AE2260" s="77">
        <f t="shared" si="307"/>
        <v>120</v>
      </c>
    </row>
    <row r="2261" spans="1:46" x14ac:dyDescent="0.45">
      <c r="A2261" s="4"/>
      <c r="B2261" s="7">
        <v>4992128</v>
      </c>
      <c r="C2261" s="6" t="s">
        <v>242</v>
      </c>
      <c r="D2261" s="4" t="s">
        <v>240</v>
      </c>
      <c r="E2261" s="7">
        <v>120</v>
      </c>
      <c r="F2261" s="4" t="s">
        <v>225</v>
      </c>
      <c r="G2261" s="4">
        <f>SUMIFS([1]怪物表!$A:$A,[1]怪物表!$B:$B,C2261,[1]怪物表!$C:$C,D2261)</f>
        <v>1499206</v>
      </c>
      <c r="H2261" s="8" t="str">
        <f>IF(G2261="","",INDEX([1]怪物表!$C:$C,MATCH(G2261,[1]怪物表!$A:$A,0)))</f>
        <v>密林窃贼</v>
      </c>
      <c r="I2261" s="4"/>
      <c r="J2261" s="4" t="str">
        <f>IF(I2261="","",INDEX([1]怪物阵型表!$B:$B,MATCH(I2261,[1]怪物阵型表!$A:$A,0)))</f>
        <v/>
      </c>
      <c r="K2261" s="4"/>
      <c r="L2261" s="4"/>
      <c r="M2261" s="4"/>
      <c r="N2261" s="4"/>
      <c r="O2261" s="4" t="str">
        <f>IF(N2261="","",INDEX([2]物品表!$B:$B,MATCH(N2261,[2]物品表!$A:$A,0)))</f>
        <v/>
      </c>
      <c r="P2261" s="4"/>
      <c r="Q2261" s="7" t="s">
        <v>31</v>
      </c>
      <c r="R2261" s="7" t="s">
        <v>29</v>
      </c>
      <c r="S2261" s="9">
        <f>INDEX('#怪物刷新配置索引'!$E:$E,MATCH(E2261&amp;"-"&amp;F2261,'#怪物刷新配置索引'!$D:$D,0),1)</f>
        <v>4</v>
      </c>
      <c r="T2261" s="4"/>
      <c r="U2261" s="9">
        <f>INDEX('#怪物刷新配置索引'!$F:$F,MATCH(E2261&amp;"-"&amp;F2261,'#怪物刷新配置索引'!$D:$D,0),1)</f>
        <v>1</v>
      </c>
      <c r="V2261" s="4" t="str">
        <f t="shared" si="305"/>
        <v/>
      </c>
      <c r="W2261" s="4"/>
      <c r="X2261" s="4"/>
      <c r="Y2261" s="4"/>
      <c r="Z2261" s="28"/>
      <c r="AA2261" s="77">
        <f>COUNTIF([3]经验升级表!$C:$C,"&lt;="&amp;SUMIFS($AB$4:AB2261,$C$4:C2261,C2261))</f>
        <v>0</v>
      </c>
      <c r="AB2261" s="77">
        <f>IFERROR(INDEX([1]怪物表!$U:$U,MATCH(G2261,[1]怪物表!$A:$A,0),1)*S2261/U2261,0)*AC2261</f>
        <v>0</v>
      </c>
      <c r="AC2261" s="77">
        <f t="shared" si="306"/>
        <v>30</v>
      </c>
      <c r="AD2261" s="77">
        <f>IFERROR(INDEX([1]怪物表!$J:$J,MATCH(G2261,[1]怪物表!$A:$A,0),1),0)*AE2261</f>
        <v>120</v>
      </c>
      <c r="AE2261" s="77">
        <f t="shared" si="307"/>
        <v>120</v>
      </c>
    </row>
    <row r="2262" spans="1:46" s="47" customFormat="1" x14ac:dyDescent="0.45">
      <c r="A2262" s="81"/>
      <c r="B2262" s="82">
        <v>4992129</v>
      </c>
      <c r="C2262" s="83" t="s">
        <v>242</v>
      </c>
      <c r="D2262" s="81" t="s">
        <v>241</v>
      </c>
      <c r="E2262" s="82"/>
      <c r="F2262" s="81">
        <v>715</v>
      </c>
      <c r="G2262" s="81">
        <f>IF(I2262="",SUMIFS([1]怪物表!$A:$A,[1]怪物表!$B:$B,C2262,[1]怪物表!$C:$C,D2262),"")</f>
        <v>1499213</v>
      </c>
      <c r="H2262" s="84" t="str">
        <f>IF(G2262="","",INDEX([1]怪物表!$C:$C,MATCH(G2262,[1]怪物表!$A:$A,0)))</f>
        <v>窃贼首领</v>
      </c>
      <c r="I2262" s="81" t="s">
        <v>54</v>
      </c>
      <c r="J2262" s="81" t="str">
        <f>IF(I2262="","",INDEX([1]怪物阵型表!$B:$B,MATCH(I2262,[1]怪物阵型表!$A:$A,0)))</f>
        <v/>
      </c>
      <c r="K2262" s="81"/>
      <c r="L2262" s="81"/>
      <c r="M2262" s="81"/>
      <c r="N2262" s="81"/>
      <c r="O2262" s="81" t="str">
        <f>IF(N2262="","",INDEX([2]物品表!$B:$B,MATCH(N2262,[2]物品表!$A:$A,0)))</f>
        <v/>
      </c>
      <c r="P2262" s="81"/>
      <c r="Q2262" s="82" t="s">
        <v>120</v>
      </c>
      <c r="R2262" s="82" t="s">
        <v>29</v>
      </c>
      <c r="S2262" s="85">
        <v>1</v>
      </c>
      <c r="T2262" s="81"/>
      <c r="U2262" s="85">
        <v>0</v>
      </c>
      <c r="V2262" s="81" t="str">
        <f>IF(W2262=1,"TID_Survivor_Notice_Occur_2",IF(W2262=2,"TID_Survivor_Notice_Occur_1",""))</f>
        <v>TID_Survivor_Notice_Occur_1</v>
      </c>
      <c r="W2262" s="81">
        <v>2</v>
      </c>
      <c r="X2262" s="81"/>
      <c r="Y2262" s="81"/>
      <c r="Z2262" s="86"/>
      <c r="AA2262" s="86">
        <f>COUNTIF([3]经验升级表!$C:$C,"&lt;="&amp;SUMIFS($AB$4:AB2262,$C$4:C2262,C2262))</f>
        <v>0</v>
      </c>
      <c r="AB2262" s="86">
        <f>IFERROR(INDEX([1]怪物表!$U:$U,MATCH(G2262,[1]怪物表!$A:$A,0),1)*S2262/U2262,0)*AC2262</f>
        <v>0</v>
      </c>
      <c r="AC2262" s="86">
        <f t="shared" si="306"/>
        <v>1</v>
      </c>
      <c r="AD2262" s="86">
        <f>IFERROR(INDEX([1]怪物表!$J:$J,MATCH(G2262,[1]怪物表!$A:$A,0),1),0)*AE2262</f>
        <v>0</v>
      </c>
      <c r="AE2262" s="86">
        <f t="shared" si="307"/>
        <v>0</v>
      </c>
    </row>
    <row r="2263" spans="1:46" x14ac:dyDescent="0.45">
      <c r="A2263" s="4"/>
      <c r="B2263" s="7">
        <v>4992130</v>
      </c>
      <c r="C2263" s="6" t="s">
        <v>242</v>
      </c>
      <c r="D2263" s="4"/>
      <c r="E2263" s="7"/>
      <c r="F2263" s="4">
        <v>710</v>
      </c>
      <c r="G2263" s="4" t="str">
        <f>IF(I2263="",SUMIFS([1]怪物表!$A:$A,[1]怪物表!$B:$B,C2263,[1]怪物表!$C:$C,D2263),"")</f>
        <v/>
      </c>
      <c r="H2263" s="8" t="str">
        <f>IF(G2263="","",INDEX([1]怪物表!$C:$C,MATCH(G2263,[1]怪物表!$A:$A,0)))</f>
        <v/>
      </c>
      <c r="I2263" s="4">
        <v>499202</v>
      </c>
      <c r="J2263" s="4" t="str">
        <f>IF(I2263="","",INDEX([1]怪物阵型表!$B:$B,MATCH(I2263,[1]怪物阵型表!$A:$A,0)))</f>
        <v>直线防御阵型</v>
      </c>
      <c r="K2263" s="4"/>
      <c r="L2263" s="4"/>
      <c r="M2263" s="4"/>
      <c r="N2263" s="4"/>
      <c r="O2263" s="4" t="str">
        <f>IF(N2263="","",INDEX([2]物品表!$B:$B,MATCH(N2263,[2]物品表!$A:$A,0)))</f>
        <v/>
      </c>
      <c r="P2263" s="4"/>
      <c r="Q2263" s="7" t="s">
        <v>109</v>
      </c>
      <c r="R2263" s="7" t="s">
        <v>29</v>
      </c>
      <c r="S2263" s="9">
        <v>1</v>
      </c>
      <c r="T2263" s="4"/>
      <c r="U2263" s="9">
        <v>0</v>
      </c>
      <c r="V2263" s="4" t="str">
        <f t="shared" ref="V2263:V2269" si="308">IF(W2263=1,"TID_Survivor_Notice_Occur_2",IF(W2263=2,"TID_Survivor_Notice_Occur_1",""))</f>
        <v>TID_Survivor_Notice_Occur_2</v>
      </c>
      <c r="W2263" s="4">
        <v>1</v>
      </c>
      <c r="X2263" s="4"/>
      <c r="Y2263" s="4"/>
      <c r="Z2263" s="28"/>
      <c r="AA2263" s="77">
        <f>COUNTIF([3]经验升级表!$C:$C,"&lt;="&amp;SUMIFS($AB$4:AB2263,$C$4:C2263,C2263))</f>
        <v>0</v>
      </c>
      <c r="AB2263" s="77">
        <f>IFERROR(INDEX([1]怪物表!$U:$U,MATCH(G2263,[1]怪物表!$A:$A,0),1)*S2263/U2263,0)*AC2263</f>
        <v>0</v>
      </c>
      <c r="AC2263" s="77">
        <f t="shared" si="306"/>
        <v>1</v>
      </c>
      <c r="AD2263" s="77">
        <f>IFERROR(INDEX([1]怪物表!$J:$J,MATCH(G2263,[1]怪物表!$A:$A,0),1),0)*AE2263</f>
        <v>0</v>
      </c>
      <c r="AE2263" s="77">
        <f t="shared" si="307"/>
        <v>0</v>
      </c>
    </row>
    <row r="2264" spans="1:46" x14ac:dyDescent="0.45">
      <c r="A2264" s="4"/>
      <c r="B2264" s="7">
        <v>4992131</v>
      </c>
      <c r="C2264" s="6" t="s">
        <v>242</v>
      </c>
      <c r="D2264" s="4"/>
      <c r="E2264" s="7"/>
      <c r="F2264" s="4">
        <v>710</v>
      </c>
      <c r="G2264" s="4" t="str">
        <f>IF(I2264="",SUMIFS([1]怪物表!$A:$A,[1]怪物表!$B:$B,C2264,[1]怪物表!$C:$C,D2264),"")</f>
        <v/>
      </c>
      <c r="H2264" s="8" t="str">
        <f>IF(G2264="","",INDEX([1]怪物表!$C:$C,MATCH(G2264,[1]怪物表!$A:$A,0)))</f>
        <v/>
      </c>
      <c r="I2264" s="4">
        <v>499203</v>
      </c>
      <c r="J2264" s="4" t="str">
        <f>IF(I2264="","",INDEX([1]怪物阵型表!$B:$B,MATCH(I2264,[1]怪物阵型表!$A:$A,0)))</f>
        <v>直线防御阵型</v>
      </c>
      <c r="K2264" s="4"/>
      <c r="L2264" s="4"/>
      <c r="M2264" s="4"/>
      <c r="N2264" s="4"/>
      <c r="O2264" s="4" t="str">
        <f>IF(N2264="","",INDEX([2]物品表!$B:$B,MATCH(N2264,[2]物品表!$A:$A,0)))</f>
        <v/>
      </c>
      <c r="P2264" s="4"/>
      <c r="Q2264" s="7" t="s">
        <v>109</v>
      </c>
      <c r="R2264" s="7" t="s">
        <v>29</v>
      </c>
      <c r="S2264" s="9">
        <v>1</v>
      </c>
      <c r="T2264" s="4"/>
      <c r="U2264" s="9">
        <v>0</v>
      </c>
      <c r="V2264" s="4" t="str">
        <f t="shared" si="308"/>
        <v/>
      </c>
      <c r="W2264" s="4"/>
      <c r="X2264" s="4"/>
      <c r="Y2264" s="4"/>
      <c r="Z2264" s="28"/>
      <c r="AA2264" s="77">
        <f>COUNTIF([3]经验升级表!$C:$C,"&lt;="&amp;SUMIFS($AB$4:AB2264,$C$4:C2264,C2264))</f>
        <v>0</v>
      </c>
      <c r="AB2264" s="77">
        <f>IFERROR(INDEX([1]怪物表!$U:$U,MATCH(G2264,[1]怪物表!$A:$A,0),1)*S2264/U2264,0)*AC2264</f>
        <v>0</v>
      </c>
      <c r="AC2264" s="77">
        <f t="shared" si="306"/>
        <v>1</v>
      </c>
      <c r="AD2264" s="77">
        <f>IFERROR(INDEX([1]怪物表!$J:$J,MATCH(G2264,[1]怪物表!$A:$A,0),1),0)*AE2264</f>
        <v>0</v>
      </c>
      <c r="AE2264" s="77">
        <f t="shared" si="307"/>
        <v>0</v>
      </c>
    </row>
    <row r="2265" spans="1:46" x14ac:dyDescent="0.45">
      <c r="A2265" s="4"/>
      <c r="B2265" s="7">
        <v>4992132</v>
      </c>
      <c r="C2265" s="6" t="s">
        <v>242</v>
      </c>
      <c r="D2265" s="4"/>
      <c r="E2265" s="7"/>
      <c r="F2265" s="4">
        <v>720</v>
      </c>
      <c r="G2265" s="4" t="str">
        <f>IF(I2265="",SUMIFS([1]怪物表!$A:$A,[1]怪物表!$B:$B,C2265,[1]怪物表!$C:$C,D2265),"")</f>
        <v/>
      </c>
      <c r="H2265" s="8" t="str">
        <f>IF(G2265="","",INDEX([1]怪物表!$C:$C,MATCH(G2265,[1]怪物表!$A:$A,0)))</f>
        <v/>
      </c>
      <c r="I2265" s="4">
        <v>499204</v>
      </c>
      <c r="J2265" s="4" t="str">
        <f>IF(I2265="","",INDEX([1]怪物阵型表!$B:$B,MATCH(I2265,[1]怪物阵型表!$A:$A,0)))</f>
        <v>直线防御阵型</v>
      </c>
      <c r="K2265" s="4"/>
      <c r="L2265" s="4"/>
      <c r="M2265" s="4"/>
      <c r="N2265" s="4"/>
      <c r="O2265" s="4" t="str">
        <f>IF(N2265="","",INDEX([2]物品表!$B:$B,MATCH(N2265,[2]物品表!$A:$A,0)))</f>
        <v/>
      </c>
      <c r="P2265" s="4"/>
      <c r="Q2265" s="7" t="s">
        <v>109</v>
      </c>
      <c r="R2265" s="7" t="s">
        <v>29</v>
      </c>
      <c r="S2265" s="9">
        <v>1</v>
      </c>
      <c r="T2265" s="4"/>
      <c r="U2265" s="9">
        <v>0</v>
      </c>
      <c r="V2265" s="4" t="str">
        <f t="shared" si="308"/>
        <v/>
      </c>
      <c r="W2265" s="4"/>
      <c r="X2265" s="4"/>
      <c r="Y2265" s="4"/>
      <c r="Z2265" s="28"/>
      <c r="AA2265" s="77">
        <f>COUNTIF([3]经验升级表!$C:$C,"&lt;="&amp;SUMIFS($AB$4:AB2265,$C$4:C2265,C2265))</f>
        <v>0</v>
      </c>
      <c r="AB2265" s="77">
        <f>IFERROR(INDEX([1]怪物表!$U:$U,MATCH(G2265,[1]怪物表!$A:$A,0),1)*S2265/U2265,0)*AC2265</f>
        <v>0</v>
      </c>
      <c r="AC2265" s="77">
        <f t="shared" si="306"/>
        <v>1</v>
      </c>
      <c r="AD2265" s="77">
        <f>IFERROR(INDEX([1]怪物表!$J:$J,MATCH(G2265,[1]怪物表!$A:$A,0),1),0)*AE2265</f>
        <v>0</v>
      </c>
      <c r="AE2265" s="77">
        <f t="shared" si="307"/>
        <v>0</v>
      </c>
    </row>
    <row r="2266" spans="1:46" x14ac:dyDescent="0.45">
      <c r="A2266" s="4"/>
      <c r="B2266" s="7">
        <v>4992133</v>
      </c>
      <c r="C2266" s="6" t="s">
        <v>242</v>
      </c>
      <c r="D2266" s="4"/>
      <c r="E2266" s="7"/>
      <c r="F2266" s="4">
        <v>720</v>
      </c>
      <c r="G2266" s="4" t="str">
        <f>IF(I2266="",SUMIFS([1]怪物表!$A:$A,[1]怪物表!$B:$B,C2266,[1]怪物表!$C:$C,D2266),"")</f>
        <v/>
      </c>
      <c r="H2266" s="8" t="str">
        <f>IF(G2266="","",INDEX([1]怪物表!$C:$C,MATCH(G2266,[1]怪物表!$A:$A,0)))</f>
        <v/>
      </c>
      <c r="I2266" s="4">
        <v>499205</v>
      </c>
      <c r="J2266" s="4" t="str">
        <f>IF(I2266="","",INDEX([1]怪物阵型表!$B:$B,MATCH(I2266,[1]怪物阵型表!$A:$A,0)))</f>
        <v>直线防御阵型</v>
      </c>
      <c r="K2266" s="4"/>
      <c r="L2266" s="4"/>
      <c r="M2266" s="4"/>
      <c r="N2266" s="4"/>
      <c r="O2266" s="4" t="str">
        <f>IF(N2266="","",INDEX([2]物品表!$B:$B,MATCH(N2266,[2]物品表!$A:$A,0)))</f>
        <v/>
      </c>
      <c r="P2266" s="4"/>
      <c r="Q2266" s="7" t="s">
        <v>109</v>
      </c>
      <c r="R2266" s="7" t="s">
        <v>29</v>
      </c>
      <c r="S2266" s="9">
        <v>1</v>
      </c>
      <c r="T2266" s="4"/>
      <c r="U2266" s="9">
        <v>0</v>
      </c>
      <c r="V2266" s="4" t="str">
        <f t="shared" si="308"/>
        <v/>
      </c>
      <c r="W2266" s="4"/>
      <c r="X2266" s="4"/>
      <c r="Y2266" s="4"/>
      <c r="Z2266" s="28"/>
      <c r="AA2266" s="77">
        <f>COUNTIF([3]经验升级表!$C:$C,"&lt;="&amp;SUMIFS($AB$4:AB2266,$C$4:C2266,C2266))</f>
        <v>0</v>
      </c>
      <c r="AB2266" s="77">
        <f>IFERROR(INDEX([1]怪物表!$U:$U,MATCH(G2266,[1]怪物表!$A:$A,0),1)*S2266/U2266,0)*AC2266</f>
        <v>0</v>
      </c>
      <c r="AC2266" s="77">
        <f t="shared" si="306"/>
        <v>1</v>
      </c>
      <c r="AD2266" s="77">
        <f>IFERROR(INDEX([1]怪物表!$J:$J,MATCH(G2266,[1]怪物表!$A:$A,0),1),0)*AE2266</f>
        <v>0</v>
      </c>
      <c r="AE2266" s="77">
        <f t="shared" si="307"/>
        <v>0</v>
      </c>
    </row>
    <row r="2267" spans="1:46" x14ac:dyDescent="0.45">
      <c r="A2267" s="4"/>
      <c r="B2267" s="7">
        <v>4992901</v>
      </c>
      <c r="C2267" s="6" t="s">
        <v>242</v>
      </c>
      <c r="D2267" s="4" t="s">
        <v>142</v>
      </c>
      <c r="E2267" s="7"/>
      <c r="F2267" s="4">
        <v>0</v>
      </c>
      <c r="G2267" s="4"/>
      <c r="H2267" s="8" t="str">
        <f>IF(G2267="","",INDEX([1]怪物表!$C:$C,MATCH(G2267,[1]怪物表!$A:$A,0)))</f>
        <v/>
      </c>
      <c r="I2267" s="4"/>
      <c r="J2267" s="4" t="str">
        <f>IF(I2267="","",INDEX([1]怪物阵型表!$B:$B,MATCH(I2267,[1]怪物阵型表!$A:$A,0)))</f>
        <v/>
      </c>
      <c r="K2267" s="4"/>
      <c r="L2267" s="4"/>
      <c r="M2267" s="4"/>
      <c r="N2267" s="4">
        <v>4</v>
      </c>
      <c r="O2267" s="4" t="str">
        <f>IF(N2267="","",INDEX([2]物品表!$B:$B,MATCH(N2267,[2]物品表!$A:$A,0)))</f>
        <v>Survivor_Item_3</v>
      </c>
      <c r="P2267" s="4"/>
      <c r="Q2267" s="7" t="s">
        <v>302</v>
      </c>
      <c r="R2267" s="7" t="s">
        <v>29</v>
      </c>
      <c r="S2267" s="9">
        <v>8</v>
      </c>
      <c r="T2267" s="4"/>
      <c r="U2267" s="9">
        <v>0</v>
      </c>
      <c r="V2267" s="4" t="str">
        <f t="shared" si="308"/>
        <v/>
      </c>
      <c r="W2267" s="4"/>
      <c r="X2267" s="4"/>
      <c r="Y2267" s="4"/>
      <c r="Z2267" s="28"/>
      <c r="AA2267" s="77">
        <f>COUNTIF([3]经验升级表!$C:$C,"&lt;="&amp;SUMIFS($AB$4:AB2267,$C$4:C2267,C2267))</f>
        <v>0</v>
      </c>
      <c r="AB2267" s="77">
        <f>IFERROR(INDEX([1]怪物表!$U:$U,MATCH(G2267,[1]怪物表!$A:$A,0),1)*S2267/U2267,0)*AC2267</f>
        <v>0</v>
      </c>
      <c r="AC2267" s="77">
        <f t="shared" si="306"/>
        <v>1</v>
      </c>
      <c r="AD2267" s="77">
        <f>IFERROR(INDEX([1]怪物表!$J:$J,MATCH(G2267,[1]怪物表!$A:$A,0),1),0)*AE2267</f>
        <v>0</v>
      </c>
      <c r="AE2267" s="77">
        <f t="shared" si="307"/>
        <v>0</v>
      </c>
    </row>
    <row r="2268" spans="1:46" x14ac:dyDescent="0.45">
      <c r="A2268" s="4"/>
      <c r="B2268" s="7">
        <v>4992902</v>
      </c>
      <c r="C2268" s="6" t="s">
        <v>242</v>
      </c>
      <c r="D2268" s="4" t="s">
        <v>47</v>
      </c>
      <c r="E2268" s="7"/>
      <c r="F2268" s="4" t="s">
        <v>317</v>
      </c>
      <c r="G2268" s="4"/>
      <c r="H2268" s="8" t="str">
        <f>IF(G2268="","",INDEX([1]怪物表!$C:$C,MATCH(G2268,[1]怪物表!$A:$A,0)))</f>
        <v/>
      </c>
      <c r="I2268" s="4"/>
      <c r="J2268" s="4" t="str">
        <f>IF(I2268="","",INDEX([1]怪物阵型表!$B:$B,MATCH(I2268,[1]怪物阵型表!$A:$A,0)))</f>
        <v/>
      </c>
      <c r="K2268" s="4"/>
      <c r="L2268" s="4"/>
      <c r="M2268" s="4"/>
      <c r="N2268" s="4">
        <v>17</v>
      </c>
      <c r="O2268" s="4" t="str">
        <f>IF(N2268="","",INDEX([2]物品表!$B:$B,MATCH(N2268,[2]物品表!$A:$A,0)))</f>
        <v>Survivor_Item_8</v>
      </c>
      <c r="P2268" s="4"/>
      <c r="Q2268" s="7" t="s">
        <v>107</v>
      </c>
      <c r="R2268" s="7" t="s">
        <v>29</v>
      </c>
      <c r="S2268" s="9">
        <v>1</v>
      </c>
      <c r="T2268" s="4"/>
      <c r="U2268" s="9">
        <v>16</v>
      </c>
      <c r="V2268" s="4" t="str">
        <f t="shared" si="308"/>
        <v/>
      </c>
      <c r="W2268" s="4"/>
      <c r="X2268" s="4"/>
      <c r="Y2268" s="4"/>
      <c r="Z2268" s="28"/>
      <c r="AA2268" s="77">
        <f>COUNTIF([3]经验升级表!$C:$C,"&lt;="&amp;SUMIFS($AB$4:AB2268,$C$4:C2268,C2268))</f>
        <v>0</v>
      </c>
      <c r="AB2268" s="77">
        <f>IFERROR(INDEX([1]怪物表!$U:$U,MATCH(G2268,[1]怪物表!$A:$A,0),1)*S2268/U2268,0)*AC2268</f>
        <v>0</v>
      </c>
      <c r="AC2268" s="77">
        <f t="shared" si="306"/>
        <v>690</v>
      </c>
      <c r="AD2268" s="77">
        <f>IFERROR(INDEX([1]怪物表!$J:$J,MATCH(G2268,[1]怪物表!$A:$A,0),1),0)*AE2268</f>
        <v>0</v>
      </c>
      <c r="AE2268" s="77">
        <f t="shared" si="307"/>
        <v>44</v>
      </c>
    </row>
    <row r="2269" spans="1:46" x14ac:dyDescent="0.45">
      <c r="A2269" s="4"/>
      <c r="B2269" s="7">
        <v>4992903</v>
      </c>
      <c r="C2269" s="6" t="s">
        <v>242</v>
      </c>
      <c r="D2269" s="4" t="s">
        <v>51</v>
      </c>
      <c r="E2269" s="7"/>
      <c r="F2269" s="4" t="s">
        <v>318</v>
      </c>
      <c r="G2269" s="4"/>
      <c r="H2269" s="8" t="str">
        <f>IF(G2269="","",INDEX([1]怪物表!$C:$C,MATCH(G2269,[1]怪物表!$A:$A,0)))</f>
        <v/>
      </c>
      <c r="I2269" s="4"/>
      <c r="J2269" s="4" t="str">
        <f>IF(I2269="","",INDEX([1]怪物阵型表!$B:$B,MATCH(I2269,[1]怪物阵型表!$A:$A,0)))</f>
        <v/>
      </c>
      <c r="K2269" s="4"/>
      <c r="L2269" s="4"/>
      <c r="M2269" s="4"/>
      <c r="N2269" s="4">
        <v>3003</v>
      </c>
      <c r="O2269" s="4" t="str">
        <f>IF(N2269="","",INDEX([2]物品表!$B:$B,MATCH(N2269,[2]物品表!$A:$A,0)))</f>
        <v>Survivor_Item_8</v>
      </c>
      <c r="P2269" s="4"/>
      <c r="Q2269" s="7" t="s">
        <v>107</v>
      </c>
      <c r="R2269" s="7" t="s">
        <v>29</v>
      </c>
      <c r="S2269" s="9">
        <v>1</v>
      </c>
      <c r="T2269" s="4"/>
      <c r="U2269" s="9">
        <v>16</v>
      </c>
      <c r="V2269" s="4" t="str">
        <f t="shared" si="308"/>
        <v/>
      </c>
      <c r="W2269" s="4"/>
      <c r="X2269" s="4"/>
      <c r="Y2269" s="4"/>
      <c r="Z2269" s="28"/>
      <c r="AA2269" s="77">
        <f>COUNTIF([3]经验升级表!$C:$C,"&lt;="&amp;SUMIFS($AB$4:AB2269,$C$4:C2269,C2269))</f>
        <v>0</v>
      </c>
      <c r="AB2269" s="77">
        <f>IFERROR(INDEX([1]怪物表!$U:$U,MATCH(G2269,[1]怪物表!$A:$A,0),1)*S2269/U2269,0)*AC2269</f>
        <v>0</v>
      </c>
      <c r="AC2269" s="77">
        <f t="shared" si="306"/>
        <v>700</v>
      </c>
      <c r="AD2269" s="77">
        <f>IFERROR(INDEX([1]怪物表!$J:$J,MATCH(G2269,[1]怪物表!$A:$A,0),1),0)*AE2269</f>
        <v>0</v>
      </c>
      <c r="AE2269" s="77">
        <f t="shared" si="307"/>
        <v>44</v>
      </c>
    </row>
    <row r="2270" spans="1:46" s="51" customFormat="1" x14ac:dyDescent="0.45">
      <c r="A2270" s="89"/>
      <c r="B2270" s="7">
        <v>4992904</v>
      </c>
      <c r="C2270" s="6" t="s">
        <v>242</v>
      </c>
      <c r="D2270" s="89" t="s">
        <v>113</v>
      </c>
      <c r="E2270" s="73"/>
      <c r="F2270" s="89">
        <v>60</v>
      </c>
      <c r="G2270" s="89"/>
      <c r="H2270" s="89" t="str">
        <f>IF(G2270="","",INDEX([1]怪物表!$C:$C,MATCH(G2270,[1]怪物表!$A:$A,0)))</f>
        <v/>
      </c>
      <c r="I2270" s="89"/>
      <c r="J2270" s="89" t="str">
        <f>IF(I2270="","",INDEX([1]怪物阵型表!$B:$B,MATCH(I2270,[1]怪物阵型表!$A:$A,0)))</f>
        <v/>
      </c>
      <c r="K2270" s="89"/>
      <c r="L2270" s="89"/>
      <c r="M2270" s="89"/>
      <c r="N2270" s="89">
        <v>201101</v>
      </c>
      <c r="O2270" s="89" t="str">
        <f>IF(N2270="","",INDEX([2]物品表!$B:$B,MATCH(N2270,[2]物品表!$A:$A,0)))</f>
        <v>Survivor_Item_11</v>
      </c>
      <c r="P2270" s="89" t="b">
        <v>1</v>
      </c>
      <c r="Q2270" s="73" t="s">
        <v>160</v>
      </c>
      <c r="R2270" s="73" t="s">
        <v>29</v>
      </c>
      <c r="S2270" s="89">
        <v>1</v>
      </c>
      <c r="T2270" s="89"/>
      <c r="U2270" s="89">
        <v>0</v>
      </c>
      <c r="V2270" s="89"/>
      <c r="W2270" s="89"/>
      <c r="X2270" s="89" t="s">
        <v>110</v>
      </c>
      <c r="Y2270" s="89" t="s">
        <v>162</v>
      </c>
      <c r="Z2270" s="89"/>
      <c r="AA2270" s="77">
        <f>COUNTIF([3]经验升级表!$C:$C,"&lt;="&amp;SUMIFS($AB$4:AB2270,$C$4:C2270,C2270))</f>
        <v>0</v>
      </c>
      <c r="AB2270" s="77">
        <f>IFERROR(INDEX([1]怪物表!$U:$U,MATCH(G2270,[1]怪物表!$A:$A,0),1)*S2270/U2270,0)*AC2270</f>
        <v>0</v>
      </c>
      <c r="AC2270" s="77">
        <f t="shared" si="306"/>
        <v>1</v>
      </c>
      <c r="AD2270" s="77">
        <f>IFERROR(INDEX([1]怪物表!$J:$J,MATCH(G2270,[1]怪物表!$A:$A,0),1),0)*AE2270</f>
        <v>0</v>
      </c>
      <c r="AE2270" s="77">
        <f t="shared" si="307"/>
        <v>0</v>
      </c>
      <c r="AF2270" s="50"/>
      <c r="AG2270" s="45"/>
      <c r="AH2270" s="50"/>
      <c r="AI2270" s="50"/>
      <c r="AJ2270" s="50"/>
      <c r="AK2270" s="50"/>
      <c r="AL2270" s="50"/>
      <c r="AM2270" s="50"/>
      <c r="AN2270" s="50"/>
      <c r="AO2270" s="50"/>
      <c r="AP2270" s="50"/>
      <c r="AQ2270" s="50"/>
      <c r="AR2270" s="50"/>
      <c r="AS2270" s="50"/>
      <c r="AT2270" s="50"/>
    </row>
    <row r="2271" spans="1:46" x14ac:dyDescent="0.45">
      <c r="A2271" s="4"/>
      <c r="B2271" s="7">
        <v>4992905</v>
      </c>
      <c r="C2271" s="6" t="s">
        <v>206</v>
      </c>
      <c r="D2271" s="4" t="s">
        <v>383</v>
      </c>
      <c r="E2271" s="7"/>
      <c r="F2271" s="4">
        <v>150</v>
      </c>
      <c r="G2271" s="81">
        <f>IF(I2271="",SUMIFS([1]怪物表!$A:$A,[1]怪物表!$B:$B,C2271,[1]怪物表!$C:$C,D2271),"")</f>
        <v>1299117</v>
      </c>
      <c r="H2271" s="84" t="str">
        <f>IF(G2271="","",INDEX([1]怪物表!$C:$C,MATCH(G2271,[1]怪物表!$A:$A,0)))</f>
        <v>塔罗牌_狼</v>
      </c>
      <c r="I2271" s="4"/>
      <c r="J2271" s="4"/>
      <c r="K2271" s="4"/>
      <c r="L2271" s="4"/>
      <c r="M2271" s="4"/>
      <c r="N2271" s="4"/>
      <c r="O2271" s="4"/>
      <c r="P2271" s="4" t="b">
        <v>1</v>
      </c>
      <c r="Q2271" s="82" t="s">
        <v>120</v>
      </c>
      <c r="R2271" s="82" t="s">
        <v>29</v>
      </c>
      <c r="S2271" s="85">
        <v>1</v>
      </c>
      <c r="T2271" s="81"/>
      <c r="U2271" s="85">
        <v>0</v>
      </c>
      <c r="V2271" s="4"/>
      <c r="W2271" s="4"/>
      <c r="X2271" s="4"/>
      <c r="Y2271" s="4"/>
      <c r="Z2271" s="28"/>
      <c r="AA2271" s="77"/>
      <c r="AB2271" s="77"/>
      <c r="AC2271" s="77"/>
      <c r="AD2271" s="77"/>
      <c r="AE2271" s="77"/>
    </row>
    <row r="2272" spans="1:46" x14ac:dyDescent="0.45">
      <c r="A2272" s="4"/>
      <c r="B2272" s="7">
        <v>4992906</v>
      </c>
      <c r="C2272" s="6" t="s">
        <v>206</v>
      </c>
      <c r="D2272" s="4" t="s">
        <v>383</v>
      </c>
      <c r="E2272" s="7"/>
      <c r="F2272" s="4">
        <v>300</v>
      </c>
      <c r="G2272" s="81">
        <f>IF(I2272="",SUMIFS([1]怪物表!$A:$A,[1]怪物表!$B:$B,C2272,[1]怪物表!$C:$C,D2272),"")</f>
        <v>1299117</v>
      </c>
      <c r="H2272" s="84" t="str">
        <f>IF(G2272="","",INDEX([1]怪物表!$C:$C,MATCH(G2272,[1]怪物表!$A:$A,0)))</f>
        <v>塔罗牌_狼</v>
      </c>
      <c r="I2272" s="4"/>
      <c r="J2272" s="4"/>
      <c r="K2272" s="4"/>
      <c r="L2272" s="4"/>
      <c r="M2272" s="4"/>
      <c r="N2272" s="4"/>
      <c r="O2272" s="4"/>
      <c r="P2272" s="4" t="b">
        <v>1</v>
      </c>
      <c r="Q2272" s="82" t="s">
        <v>120</v>
      </c>
      <c r="R2272" s="82" t="s">
        <v>29</v>
      </c>
      <c r="S2272" s="85">
        <v>1</v>
      </c>
      <c r="T2272" s="81"/>
      <c r="U2272" s="85">
        <v>0</v>
      </c>
      <c r="V2272" s="4"/>
      <c r="W2272" s="4"/>
      <c r="X2272" s="4"/>
      <c r="Y2272" s="4"/>
      <c r="Z2272" s="28"/>
      <c r="AA2272" s="77"/>
      <c r="AB2272" s="77"/>
      <c r="AC2272" s="77"/>
      <c r="AD2272" s="77"/>
      <c r="AE2272" s="77"/>
    </row>
    <row r="2273" spans="1:46" s="44" customFormat="1" x14ac:dyDescent="0.45">
      <c r="A2273" s="15">
        <v>4993</v>
      </c>
      <c r="B2273" s="16">
        <v>4993001</v>
      </c>
      <c r="C2273" s="17" t="s">
        <v>243</v>
      </c>
      <c r="D2273" s="15" t="s">
        <v>124</v>
      </c>
      <c r="E2273" s="15">
        <v>5</v>
      </c>
      <c r="F2273" s="15">
        <v>0</v>
      </c>
      <c r="G2273" s="15">
        <f>IF(I2273="",SUMIFS([1]怪物表!$A:$A,[1]怪物表!$B:$B,C2273,[1]怪物表!$C:$C,D2273),"")</f>
        <v>1499302</v>
      </c>
      <c r="H2273" s="18" t="str">
        <f>IF(G2273="","",INDEX([1]怪物表!$C:$C,MATCH(G2273,[1]怪物表!$A:$A,0)))</f>
        <v>鹰</v>
      </c>
      <c r="I2273" s="15"/>
      <c r="J2273" s="15" t="str">
        <f>IF(I2273="","",INDEX([1]怪物阵型表!$B:$B,MATCH(I2273,[1]怪物阵型表!$A:$A,0)))</f>
        <v/>
      </c>
      <c r="K2273" s="15"/>
      <c r="L2273" s="15"/>
      <c r="M2273" s="15"/>
      <c r="N2273" s="16"/>
      <c r="O2273" s="16" t="str">
        <f>IF(N2273="","",INDEX([2]物品表!$B:$B,MATCH(N2273,[2]物品表!$A:$A,0)))</f>
        <v/>
      </c>
      <c r="P2273" s="16"/>
      <c r="Q2273" s="16" t="s">
        <v>107</v>
      </c>
      <c r="R2273" s="16" t="s">
        <v>29</v>
      </c>
      <c r="S2273" s="19">
        <v>5</v>
      </c>
      <c r="T2273" s="15"/>
      <c r="U2273" s="19">
        <v>0</v>
      </c>
      <c r="V2273" s="15" t="str">
        <f t="shared" ref="V2273:V2282" si="309">IF(W2273=1,"TID_Survivor_Notice_Occur_2",IF(W2273=2,"TID_Survivor_Notice_Occur_1",""))</f>
        <v/>
      </c>
      <c r="W2273" s="15"/>
      <c r="X2273" s="15"/>
      <c r="Y2273" s="15"/>
      <c r="Z2273" s="76"/>
      <c r="AA2273" s="77">
        <f>COUNTIF([3]经验升级表!$C:$C,"&lt;="&amp;SUMIFS($AB$4:AB2273,$C$4:C2273,C2273))</f>
        <v>0</v>
      </c>
      <c r="AB2273" s="77">
        <f>IFERROR(INDEX([1]怪物表!$U:$U,MATCH(G2273,[1]怪物表!$A:$A,0),1)*S2273/U2273,0)*AC2273</f>
        <v>0</v>
      </c>
      <c r="AC2273" s="77">
        <f t="shared" si="306"/>
        <v>1</v>
      </c>
      <c r="AD2273" s="77">
        <f>IFERROR(INDEX([1]怪物表!$J:$J,MATCH(G2273,[1]怪物表!$A:$A,0),1),0)*AE2273</f>
        <v>0</v>
      </c>
      <c r="AE2273" s="77">
        <f t="shared" si="307"/>
        <v>0</v>
      </c>
      <c r="AF2273" s="45"/>
      <c r="AG2273" s="45"/>
      <c r="AH2273" s="45"/>
      <c r="AI2273" s="45"/>
      <c r="AJ2273" s="45"/>
      <c r="AK2273" s="45"/>
      <c r="AL2273" s="45"/>
      <c r="AM2273" s="45"/>
      <c r="AN2273" s="45"/>
      <c r="AO2273" s="45"/>
      <c r="AP2273" s="45"/>
      <c r="AQ2273" s="45"/>
      <c r="AR2273" s="45"/>
      <c r="AS2273" s="45"/>
      <c r="AT2273" s="45"/>
    </row>
    <row r="2274" spans="1:46" x14ac:dyDescent="0.45">
      <c r="A2274" s="4"/>
      <c r="B2274" s="7">
        <v>4993002</v>
      </c>
      <c r="C2274" s="6" t="s">
        <v>243</v>
      </c>
      <c r="D2274" s="4" t="s">
        <v>124</v>
      </c>
      <c r="E2274" s="4">
        <v>10</v>
      </c>
      <c r="F2274" s="4" t="s">
        <v>30</v>
      </c>
      <c r="G2274" s="4">
        <f>IF(I2274="",SUMIFS([1]怪物表!$A:$A,[1]怪物表!$B:$B,C2274,[1]怪物表!$C:$C,D2274),"")</f>
        <v>1499302</v>
      </c>
      <c r="H2274" s="8" t="str">
        <f>IF(G2274="","",INDEX([1]怪物表!$C:$C,MATCH(G2274,[1]怪物表!$A:$A,0)))</f>
        <v>鹰</v>
      </c>
      <c r="I2274" s="4"/>
      <c r="J2274" s="4" t="str">
        <f>IF(I2274="","",INDEX([1]怪物阵型表!$B:$B,MATCH(I2274,[1]怪物阵型表!$A:$A,0)))</f>
        <v/>
      </c>
      <c r="K2274" s="4"/>
      <c r="L2274" s="4"/>
      <c r="M2274" s="4"/>
      <c r="N2274" s="4"/>
      <c r="O2274" s="4" t="str">
        <f>IF(N2274="","",INDEX([2]物品表!$B:$B,MATCH(N2274,[2]物品表!$A:$A,0)))</f>
        <v/>
      </c>
      <c r="P2274" s="4"/>
      <c r="Q2274" s="7" t="s">
        <v>31</v>
      </c>
      <c r="R2274" s="7" t="s">
        <v>29</v>
      </c>
      <c r="S2274" s="9">
        <f>INDEX('#怪物刷新配置索引'!$E:$E,MATCH(E2274&amp;"-"&amp;F2274,'#怪物刷新配置索引'!$D:$D,0),1)</f>
        <v>1</v>
      </c>
      <c r="T2274" s="4"/>
      <c r="U2274" s="9">
        <f>INDEX('#怪物刷新配置索引'!$F:$F,MATCH(E2274&amp;"-"&amp;F2274,'#怪物刷新配置索引'!$D:$D,0),1)</f>
        <v>3</v>
      </c>
      <c r="V2274" s="4" t="str">
        <f t="shared" si="309"/>
        <v/>
      </c>
      <c r="W2274" s="4"/>
      <c r="X2274" s="4"/>
      <c r="Y2274" s="4"/>
      <c r="Z2274" s="28"/>
      <c r="AA2274" s="77">
        <f>COUNTIF([3]经验升级表!$C:$C,"&lt;="&amp;SUMIFS($AB$4:AB2274,$C$4:C2274,C2274))</f>
        <v>0</v>
      </c>
      <c r="AB2274" s="77">
        <f>IFERROR(INDEX([1]怪物表!$U:$U,MATCH(G2274,[1]怪物表!$A:$A,0),1)*S2274/U2274,0)*AC2274</f>
        <v>0</v>
      </c>
      <c r="AC2274" s="77">
        <f t="shared" si="306"/>
        <v>30</v>
      </c>
      <c r="AD2274" s="77">
        <f>IFERROR(INDEX([1]怪物表!$J:$J,MATCH(G2274,[1]怪物表!$A:$A,0),1),0)*AE2274</f>
        <v>10</v>
      </c>
      <c r="AE2274" s="77">
        <f t="shared" si="307"/>
        <v>10</v>
      </c>
    </row>
    <row r="2275" spans="1:46" x14ac:dyDescent="0.45">
      <c r="A2275" s="4"/>
      <c r="B2275" s="7">
        <v>4993003</v>
      </c>
      <c r="C2275" s="6" t="s">
        <v>243</v>
      </c>
      <c r="D2275" s="4" t="s">
        <v>124</v>
      </c>
      <c r="E2275" s="4">
        <v>20</v>
      </c>
      <c r="F2275" s="4" t="s">
        <v>30</v>
      </c>
      <c r="G2275" s="4">
        <f>IF(I2275="",SUMIFS([1]怪物表!$A:$A,[1]怪物表!$B:$B,C2275,[1]怪物表!$C:$C,D2275),"")</f>
        <v>1499302</v>
      </c>
      <c r="H2275" s="8" t="str">
        <f>IF(G2275="","",INDEX([1]怪物表!$C:$C,MATCH(G2275,[1]怪物表!$A:$A,0)))</f>
        <v>鹰</v>
      </c>
      <c r="I2275" s="4"/>
      <c r="J2275" s="4" t="str">
        <f>IF(I2275="","",INDEX([1]怪物阵型表!$B:$B,MATCH(I2275,[1]怪物阵型表!$A:$A,0)))</f>
        <v/>
      </c>
      <c r="K2275" s="4"/>
      <c r="L2275" s="4"/>
      <c r="M2275" s="4"/>
      <c r="N2275" s="4"/>
      <c r="O2275" s="4" t="str">
        <f>IF(N2275="","",INDEX([2]物品表!$B:$B,MATCH(N2275,[2]物品表!$A:$A,0)))</f>
        <v/>
      </c>
      <c r="P2275" s="4"/>
      <c r="Q2275" s="7" t="s">
        <v>31</v>
      </c>
      <c r="R2275" s="7" t="s">
        <v>29</v>
      </c>
      <c r="S2275" s="9">
        <f>INDEX('#怪物刷新配置索引'!$E:$E,MATCH(E2275&amp;"-"&amp;F2275,'#怪物刷新配置索引'!$D:$D,0),1)</f>
        <v>2</v>
      </c>
      <c r="T2275" s="4"/>
      <c r="U2275" s="9">
        <f>INDEX('#怪物刷新配置索引'!$F:$F,MATCH(E2275&amp;"-"&amp;F2275,'#怪物刷新配置索引'!$D:$D,0),1)</f>
        <v>3</v>
      </c>
      <c r="V2275" s="4" t="str">
        <f t="shared" si="309"/>
        <v/>
      </c>
      <c r="W2275" s="4"/>
      <c r="X2275" s="4"/>
      <c r="Y2275" s="4"/>
      <c r="Z2275" s="28"/>
      <c r="AA2275" s="77">
        <f>COUNTIF([3]经验升级表!$C:$C,"&lt;="&amp;SUMIFS($AB$4:AB2275,$C$4:C2275,C2275))</f>
        <v>0</v>
      </c>
      <c r="AB2275" s="77">
        <f>IFERROR(INDEX([1]怪物表!$U:$U,MATCH(G2275,[1]怪物表!$A:$A,0),1)*S2275/U2275,0)*AC2275</f>
        <v>0</v>
      </c>
      <c r="AC2275" s="77">
        <f t="shared" si="306"/>
        <v>30</v>
      </c>
      <c r="AD2275" s="77">
        <f>IFERROR(INDEX([1]怪物表!$J:$J,MATCH(G2275,[1]怪物表!$A:$A,0),1),0)*AE2275</f>
        <v>20</v>
      </c>
      <c r="AE2275" s="77">
        <f t="shared" si="307"/>
        <v>20</v>
      </c>
    </row>
    <row r="2276" spans="1:46" x14ac:dyDescent="0.45">
      <c r="A2276" s="4"/>
      <c r="B2276" s="7">
        <v>4993004</v>
      </c>
      <c r="C2276" s="6" t="s">
        <v>243</v>
      </c>
      <c r="D2276" s="4" t="s">
        <v>131</v>
      </c>
      <c r="E2276" s="4">
        <v>20</v>
      </c>
      <c r="F2276" s="4" t="s">
        <v>43</v>
      </c>
      <c r="G2276" s="4">
        <f>IF(I2276="",SUMIFS([1]怪物表!$A:$A,[1]怪物表!$B:$B,C2276,[1]怪物表!$C:$C,D2276),"")</f>
        <v>1499303</v>
      </c>
      <c r="H2276" s="8" t="str">
        <f>IF(G2276="","",INDEX([1]怪物表!$C:$C,MATCH(G2276,[1]怪物表!$A:$A,0)))</f>
        <v>小象</v>
      </c>
      <c r="I2276" s="4"/>
      <c r="J2276" s="4" t="str">
        <f>IF(I2276="","",INDEX([1]怪物阵型表!$B:$B,MATCH(I2276,[1]怪物阵型表!$A:$A,0)))</f>
        <v/>
      </c>
      <c r="K2276" s="4"/>
      <c r="L2276" s="4"/>
      <c r="M2276" s="4"/>
      <c r="N2276" s="4"/>
      <c r="O2276" s="4" t="str">
        <f>IF(N2276="","",INDEX([2]物品表!$B:$B,MATCH(N2276,[2]物品表!$A:$A,0)))</f>
        <v/>
      </c>
      <c r="P2276" s="4"/>
      <c r="Q2276" s="7" t="s">
        <v>31</v>
      </c>
      <c r="R2276" s="7" t="s">
        <v>29</v>
      </c>
      <c r="S2276" s="9">
        <f>INDEX('#怪物刷新配置索引'!$E:$E,MATCH(E2276&amp;"-"&amp;F2276,'#怪物刷新配置索引'!$D:$D,0),1)</f>
        <v>2</v>
      </c>
      <c r="T2276" s="4"/>
      <c r="U2276" s="9">
        <f>INDEX('#怪物刷新配置索引'!$F:$F,MATCH(E2276&amp;"-"&amp;F2276,'#怪物刷新配置索引'!$D:$D,0),1)</f>
        <v>3</v>
      </c>
      <c r="V2276" s="4" t="str">
        <f t="shared" si="309"/>
        <v/>
      </c>
      <c r="W2276" s="4"/>
      <c r="X2276" s="4"/>
      <c r="Y2276" s="4"/>
      <c r="Z2276" s="28"/>
      <c r="AA2276" s="77">
        <f>COUNTIF([3]经验升级表!$C:$C,"&lt;="&amp;SUMIFS($AB$4:AB2276,$C$4:C2276,C2276))</f>
        <v>0</v>
      </c>
      <c r="AB2276" s="77">
        <f>IFERROR(INDEX([1]怪物表!$U:$U,MATCH(G2276,[1]怪物表!$A:$A,0),1)*S2276/U2276,0)*AC2276</f>
        <v>0</v>
      </c>
      <c r="AC2276" s="77">
        <f t="shared" si="306"/>
        <v>30</v>
      </c>
      <c r="AD2276" s="77">
        <f>IFERROR(INDEX([1]怪物表!$J:$J,MATCH(G2276,[1]怪物表!$A:$A,0),1),0)*AE2276</f>
        <v>20</v>
      </c>
      <c r="AE2276" s="77">
        <f t="shared" si="307"/>
        <v>20</v>
      </c>
    </row>
    <row r="2277" spans="1:46" x14ac:dyDescent="0.45">
      <c r="A2277" s="4"/>
      <c r="B2277" s="7">
        <v>4993005</v>
      </c>
      <c r="C2277" s="6" t="s">
        <v>243</v>
      </c>
      <c r="D2277" s="4" t="s">
        <v>131</v>
      </c>
      <c r="E2277" s="4">
        <v>20</v>
      </c>
      <c r="F2277" s="4" t="s">
        <v>43</v>
      </c>
      <c r="G2277" s="4">
        <f>IF(I2277="",SUMIFS([1]怪物表!$A:$A,[1]怪物表!$B:$B,C2277,[1]怪物表!$C:$C,D2277),"")</f>
        <v>1499303</v>
      </c>
      <c r="H2277" s="8" t="str">
        <f>IF(G2277="","",INDEX([1]怪物表!$C:$C,MATCH(G2277,[1]怪物表!$A:$A,0)))</f>
        <v>小象</v>
      </c>
      <c r="I2277" s="4"/>
      <c r="J2277" s="4" t="str">
        <f>IF(I2277="","",INDEX([1]怪物阵型表!$B:$B,MATCH(I2277,[1]怪物阵型表!$A:$A,0)))</f>
        <v/>
      </c>
      <c r="K2277" s="4"/>
      <c r="L2277" s="4"/>
      <c r="M2277" s="4"/>
      <c r="N2277" s="4"/>
      <c r="O2277" s="4" t="str">
        <f>IF(N2277="","",INDEX([2]物品表!$B:$B,MATCH(N2277,[2]物品表!$A:$A,0)))</f>
        <v/>
      </c>
      <c r="P2277" s="4"/>
      <c r="Q2277" s="7" t="s">
        <v>31</v>
      </c>
      <c r="R2277" s="7" t="s">
        <v>29</v>
      </c>
      <c r="S2277" s="9">
        <f>INDEX('#怪物刷新配置索引'!$E:$E,MATCH(E2277&amp;"-"&amp;F2277,'#怪物刷新配置索引'!$D:$D,0),1)</f>
        <v>2</v>
      </c>
      <c r="T2277" s="4"/>
      <c r="U2277" s="9">
        <f>INDEX('#怪物刷新配置索引'!$F:$F,MATCH(E2277&amp;"-"&amp;F2277,'#怪物刷新配置索引'!$D:$D,0),1)</f>
        <v>3</v>
      </c>
      <c r="V2277" s="4" t="str">
        <f t="shared" si="309"/>
        <v/>
      </c>
      <c r="W2277" s="4"/>
      <c r="X2277" s="4"/>
      <c r="Y2277" s="4"/>
      <c r="Z2277" s="28"/>
      <c r="AA2277" s="77">
        <f>COUNTIF([3]经验升级表!$C:$C,"&lt;="&amp;SUMIFS($AB$4:AB2277,$C$4:C2277,C2277))</f>
        <v>0</v>
      </c>
      <c r="AB2277" s="77">
        <f>IFERROR(INDEX([1]怪物表!$U:$U,MATCH(G2277,[1]怪物表!$A:$A,0),1)*S2277/U2277,0)*AC2277</f>
        <v>0</v>
      </c>
      <c r="AC2277" s="77">
        <f t="shared" si="306"/>
        <v>30</v>
      </c>
      <c r="AD2277" s="77">
        <f>IFERROR(INDEX([1]怪物表!$J:$J,MATCH(G2277,[1]怪物表!$A:$A,0),1),0)*AE2277</f>
        <v>20</v>
      </c>
      <c r="AE2277" s="77">
        <f t="shared" si="307"/>
        <v>20</v>
      </c>
    </row>
    <row r="2278" spans="1:46" x14ac:dyDescent="0.45">
      <c r="A2278" s="4"/>
      <c r="B2278" s="7">
        <v>4993006</v>
      </c>
      <c r="C2278" s="6" t="s">
        <v>243</v>
      </c>
      <c r="D2278" s="4" t="s">
        <v>131</v>
      </c>
      <c r="E2278" s="4">
        <v>20</v>
      </c>
      <c r="F2278" s="4" t="s">
        <v>43</v>
      </c>
      <c r="G2278" s="4">
        <f>IF(I2278="",SUMIFS([1]怪物表!$A:$A,[1]怪物表!$B:$B,C2278,[1]怪物表!$C:$C,D2278),"")</f>
        <v>1499303</v>
      </c>
      <c r="H2278" s="8" t="str">
        <f>IF(G2278="","",INDEX([1]怪物表!$C:$C,MATCH(G2278,[1]怪物表!$A:$A,0)))</f>
        <v>小象</v>
      </c>
      <c r="I2278" s="4"/>
      <c r="J2278" s="4" t="str">
        <f>IF(I2278="","",INDEX([1]怪物阵型表!$B:$B,MATCH(I2278,[1]怪物阵型表!$A:$A,0)))</f>
        <v/>
      </c>
      <c r="K2278" s="4"/>
      <c r="L2278" s="4"/>
      <c r="M2278" s="4"/>
      <c r="N2278" s="4"/>
      <c r="O2278" s="4" t="str">
        <f>IF(N2278="","",INDEX([2]物品表!$B:$B,MATCH(N2278,[2]物品表!$A:$A,0)))</f>
        <v/>
      </c>
      <c r="P2278" s="4"/>
      <c r="Q2278" s="7" t="s">
        <v>31</v>
      </c>
      <c r="R2278" s="7" t="s">
        <v>29</v>
      </c>
      <c r="S2278" s="9">
        <f>INDEX('#怪物刷新配置索引'!$E:$E,MATCH(E2278&amp;"-"&amp;F2278,'#怪物刷新配置索引'!$D:$D,0),1)</f>
        <v>2</v>
      </c>
      <c r="T2278" s="4"/>
      <c r="U2278" s="9">
        <f>INDEX('#怪物刷新配置索引'!$F:$F,MATCH(E2278&amp;"-"&amp;F2278,'#怪物刷新配置索引'!$D:$D,0),1)</f>
        <v>3</v>
      </c>
      <c r="V2278" s="4" t="str">
        <f t="shared" si="309"/>
        <v/>
      </c>
      <c r="W2278" s="4"/>
      <c r="X2278" s="4"/>
      <c r="Y2278" s="4"/>
      <c r="Z2278" s="28"/>
      <c r="AA2278" s="77">
        <f>COUNTIF([3]经验升级表!$C:$C,"&lt;="&amp;SUMIFS($AB$4:AB2278,$C$4:C2278,C2278))</f>
        <v>0</v>
      </c>
      <c r="AB2278" s="77">
        <f>IFERROR(INDEX([1]怪物表!$U:$U,MATCH(G2278,[1]怪物表!$A:$A,0),1)*S2278/U2278,0)*AC2278</f>
        <v>0</v>
      </c>
      <c r="AC2278" s="77">
        <f t="shared" si="306"/>
        <v>30</v>
      </c>
      <c r="AD2278" s="77">
        <f>IFERROR(INDEX([1]怪物表!$J:$J,MATCH(G2278,[1]怪物表!$A:$A,0),1),0)*AE2278</f>
        <v>20</v>
      </c>
      <c r="AE2278" s="77">
        <f t="shared" si="307"/>
        <v>20</v>
      </c>
    </row>
    <row r="2279" spans="1:46" x14ac:dyDescent="0.45">
      <c r="A2279" s="4"/>
      <c r="B2279" s="7">
        <v>4993007</v>
      </c>
      <c r="C2279" s="6" t="s">
        <v>243</v>
      </c>
      <c r="D2279" s="4" t="s">
        <v>174</v>
      </c>
      <c r="E2279" s="7">
        <v>10</v>
      </c>
      <c r="F2279" s="4" t="s">
        <v>43</v>
      </c>
      <c r="G2279" s="4">
        <f>IF(I2279="",SUMIFS([1]怪物表!$A:$A,[1]怪物表!$B:$B,C2279,[1]怪物表!$C:$C,D2279),"")</f>
        <v>1499307</v>
      </c>
      <c r="H2279" s="8" t="str">
        <f>IF(G2279="","",INDEX([1]怪物表!$C:$C,MATCH(G2279,[1]怪物表!$A:$A,0)))</f>
        <v>酒桶</v>
      </c>
      <c r="I2279" s="4"/>
      <c r="J2279" s="4" t="str">
        <f>IF(I2279="","",INDEX([1]怪物阵型表!$B:$B,MATCH(I2279,[1]怪物阵型表!$A:$A,0)))</f>
        <v/>
      </c>
      <c r="K2279" s="4"/>
      <c r="L2279" s="4"/>
      <c r="M2279" s="4"/>
      <c r="N2279" s="4"/>
      <c r="O2279" s="4" t="str">
        <f>IF(N2279="","",INDEX([2]物品表!$B:$B,MATCH(N2279,[2]物品表!$A:$A,0)))</f>
        <v/>
      </c>
      <c r="P2279" s="4"/>
      <c r="Q2279" s="7" t="s">
        <v>31</v>
      </c>
      <c r="R2279" s="7" t="s">
        <v>29</v>
      </c>
      <c r="S2279" s="9">
        <f>INDEX('#怪物刷新配置索引'!$E:$E,MATCH(E2279&amp;"-"&amp;F2279,'#怪物刷新配置索引'!$D:$D,0),1)</f>
        <v>1</v>
      </c>
      <c r="T2279" s="4"/>
      <c r="U2279" s="9">
        <f>INDEX('#怪物刷新配置索引'!$F:$F,MATCH(E2279&amp;"-"&amp;F2279,'#怪物刷新配置索引'!$D:$D,0),1)</f>
        <v>3</v>
      </c>
      <c r="V2279" s="4" t="str">
        <f t="shared" si="309"/>
        <v/>
      </c>
      <c r="W2279" s="4"/>
      <c r="X2279" s="4"/>
      <c r="Y2279" s="4"/>
      <c r="Z2279" s="28"/>
      <c r="AA2279" s="77">
        <f>COUNTIF([3]经验升级表!$C:$C,"&lt;="&amp;SUMIFS($AB$4:AB2279,$C$4:C2279,C2279))</f>
        <v>0</v>
      </c>
      <c r="AB2279" s="77">
        <f>IFERROR(INDEX([1]怪物表!$U:$U,MATCH(G2279,[1]怪物表!$A:$A,0),1)*S2279/U2279,0)*AC2279</f>
        <v>0</v>
      </c>
      <c r="AC2279" s="77">
        <f t="shared" si="306"/>
        <v>30</v>
      </c>
      <c r="AD2279" s="77">
        <f>IFERROR(INDEX([1]怪物表!$J:$J,MATCH(G2279,[1]怪物表!$A:$A,0),1),0)*AE2279</f>
        <v>10</v>
      </c>
      <c r="AE2279" s="77">
        <f t="shared" si="307"/>
        <v>10</v>
      </c>
    </row>
    <row r="2280" spans="1:46" x14ac:dyDescent="0.45">
      <c r="A2280" s="4"/>
      <c r="B2280" s="7">
        <v>4993008</v>
      </c>
      <c r="C2280" s="6" t="s">
        <v>243</v>
      </c>
      <c r="D2280" s="4" t="s">
        <v>131</v>
      </c>
      <c r="E2280" s="4">
        <v>20</v>
      </c>
      <c r="F2280" s="4" t="s">
        <v>32</v>
      </c>
      <c r="G2280" s="4">
        <f>IF(I2280="",SUMIFS([1]怪物表!$A:$A,[1]怪物表!$B:$B,C2280,[1]怪物表!$C:$C,D2280),"")</f>
        <v>1499303</v>
      </c>
      <c r="H2280" s="8" t="str">
        <f>IF(G2280="","",INDEX([1]怪物表!$C:$C,MATCH(G2280,[1]怪物表!$A:$A,0)))</f>
        <v>小象</v>
      </c>
      <c r="I2280" s="4"/>
      <c r="J2280" s="4" t="str">
        <f>IF(I2280="","",INDEX([1]怪物阵型表!$B:$B,MATCH(I2280,[1]怪物阵型表!$A:$A,0)))</f>
        <v/>
      </c>
      <c r="K2280" s="4"/>
      <c r="L2280" s="4"/>
      <c r="M2280" s="4"/>
      <c r="N2280" s="4"/>
      <c r="O2280" s="4" t="str">
        <f>IF(N2280="","",INDEX([2]物品表!$B:$B,MATCH(N2280,[2]物品表!$A:$A,0)))</f>
        <v/>
      </c>
      <c r="P2280" s="4"/>
      <c r="Q2280" s="7" t="s">
        <v>31</v>
      </c>
      <c r="R2280" s="7" t="s">
        <v>29</v>
      </c>
      <c r="S2280" s="9">
        <f>INDEX('#怪物刷新配置索引'!$E:$E,MATCH(E2280&amp;"-"&amp;F2280,'#怪物刷新配置索引'!$D:$D,0),1)</f>
        <v>2</v>
      </c>
      <c r="T2280" s="4"/>
      <c r="U2280" s="9">
        <f>INDEX('#怪物刷新配置索引'!$F:$F,MATCH(E2280&amp;"-"&amp;F2280,'#怪物刷新配置索引'!$D:$D,0),1)</f>
        <v>3</v>
      </c>
      <c r="V2280" s="4" t="str">
        <f t="shared" si="309"/>
        <v/>
      </c>
      <c r="W2280" s="4"/>
      <c r="X2280" s="4"/>
      <c r="Y2280" s="4"/>
      <c r="Z2280" s="28"/>
      <c r="AA2280" s="77">
        <f>COUNTIF([3]经验升级表!$C:$C,"&lt;="&amp;SUMIFS($AB$4:AB2280,$C$4:C2280,C2280))</f>
        <v>0</v>
      </c>
      <c r="AB2280" s="77">
        <f>IFERROR(INDEX([1]怪物表!$U:$U,MATCH(G2280,[1]怪物表!$A:$A,0),1)*S2280/U2280,0)*AC2280</f>
        <v>0</v>
      </c>
      <c r="AC2280" s="77">
        <f t="shared" si="306"/>
        <v>30</v>
      </c>
      <c r="AD2280" s="77">
        <f>IFERROR(INDEX([1]怪物表!$J:$J,MATCH(G2280,[1]怪物表!$A:$A,0),1),0)*AE2280</f>
        <v>20</v>
      </c>
      <c r="AE2280" s="77">
        <f t="shared" si="307"/>
        <v>20</v>
      </c>
    </row>
    <row r="2281" spans="1:46" x14ac:dyDescent="0.45">
      <c r="A2281" s="4"/>
      <c r="B2281" s="7">
        <v>4993009</v>
      </c>
      <c r="C2281" s="6" t="s">
        <v>243</v>
      </c>
      <c r="D2281" s="4" t="s">
        <v>131</v>
      </c>
      <c r="E2281" s="4">
        <v>20</v>
      </c>
      <c r="F2281" s="4" t="s">
        <v>32</v>
      </c>
      <c r="G2281" s="4">
        <f>IF(I2281="",SUMIFS([1]怪物表!$A:$A,[1]怪物表!$B:$B,C2281,[1]怪物表!$C:$C,D2281),"")</f>
        <v>1499303</v>
      </c>
      <c r="H2281" s="8" t="str">
        <f>IF(G2281="","",INDEX([1]怪物表!$C:$C,MATCH(G2281,[1]怪物表!$A:$A,0)))</f>
        <v>小象</v>
      </c>
      <c r="I2281" s="4"/>
      <c r="J2281" s="4" t="str">
        <f>IF(I2281="","",INDEX([1]怪物阵型表!$B:$B,MATCH(I2281,[1]怪物阵型表!$A:$A,0)))</f>
        <v/>
      </c>
      <c r="K2281" s="4"/>
      <c r="L2281" s="4"/>
      <c r="M2281" s="4"/>
      <c r="N2281" s="4"/>
      <c r="O2281" s="4" t="str">
        <f>IF(N2281="","",INDEX([2]物品表!$B:$B,MATCH(N2281,[2]物品表!$A:$A,0)))</f>
        <v/>
      </c>
      <c r="P2281" s="4"/>
      <c r="Q2281" s="7" t="s">
        <v>31</v>
      </c>
      <c r="R2281" s="7" t="s">
        <v>29</v>
      </c>
      <c r="S2281" s="9">
        <f>INDEX('#怪物刷新配置索引'!$E:$E,MATCH(E2281&amp;"-"&amp;F2281,'#怪物刷新配置索引'!$D:$D,0),1)</f>
        <v>2</v>
      </c>
      <c r="T2281" s="4"/>
      <c r="U2281" s="9">
        <f>INDEX('#怪物刷新配置索引'!$F:$F,MATCH(E2281&amp;"-"&amp;F2281,'#怪物刷新配置索引'!$D:$D,0),1)</f>
        <v>3</v>
      </c>
      <c r="V2281" s="4" t="str">
        <f t="shared" si="309"/>
        <v/>
      </c>
      <c r="W2281" s="4"/>
      <c r="X2281" s="4"/>
      <c r="Y2281" s="4"/>
      <c r="Z2281" s="28"/>
      <c r="AA2281" s="77">
        <f>COUNTIF([3]经验升级表!$C:$C,"&lt;="&amp;SUMIFS($AB$4:AB2281,$C$4:C2281,C2281))</f>
        <v>0</v>
      </c>
      <c r="AB2281" s="77">
        <f>IFERROR(INDEX([1]怪物表!$U:$U,MATCH(G2281,[1]怪物表!$A:$A,0),1)*S2281/U2281,0)*AC2281</f>
        <v>0</v>
      </c>
      <c r="AC2281" s="77">
        <f t="shared" si="306"/>
        <v>30</v>
      </c>
      <c r="AD2281" s="77">
        <f>IFERROR(INDEX([1]怪物表!$J:$J,MATCH(G2281,[1]怪物表!$A:$A,0),1),0)*AE2281</f>
        <v>20</v>
      </c>
      <c r="AE2281" s="77">
        <f t="shared" si="307"/>
        <v>20</v>
      </c>
    </row>
    <row r="2282" spans="1:46" x14ac:dyDescent="0.45">
      <c r="A2282" s="4"/>
      <c r="B2282" s="7">
        <v>4993010</v>
      </c>
      <c r="C2282" s="6" t="s">
        <v>243</v>
      </c>
      <c r="D2282" s="4" t="s">
        <v>131</v>
      </c>
      <c r="E2282" s="4">
        <v>20</v>
      </c>
      <c r="F2282" s="4" t="s">
        <v>32</v>
      </c>
      <c r="G2282" s="4">
        <f>IF(I2282="",SUMIFS([1]怪物表!$A:$A,[1]怪物表!$B:$B,C2282,[1]怪物表!$C:$C,D2282),"")</f>
        <v>1499303</v>
      </c>
      <c r="H2282" s="8" t="str">
        <f>IF(G2282="","",INDEX([1]怪物表!$C:$C,MATCH(G2282,[1]怪物表!$A:$A,0)))</f>
        <v>小象</v>
      </c>
      <c r="I2282" s="4"/>
      <c r="J2282" s="4" t="str">
        <f>IF(I2282="","",INDEX([1]怪物阵型表!$B:$B,MATCH(I2282,[1]怪物阵型表!$A:$A,0)))</f>
        <v/>
      </c>
      <c r="K2282" s="4"/>
      <c r="L2282" s="4"/>
      <c r="M2282" s="4"/>
      <c r="N2282" s="4"/>
      <c r="O2282" s="4" t="str">
        <f>IF(N2282="","",INDEX([2]物品表!$B:$B,MATCH(N2282,[2]物品表!$A:$A,0)))</f>
        <v/>
      </c>
      <c r="P2282" s="4"/>
      <c r="Q2282" s="7" t="s">
        <v>31</v>
      </c>
      <c r="R2282" s="7" t="s">
        <v>29</v>
      </c>
      <c r="S2282" s="9">
        <f>INDEX('#怪物刷新配置索引'!$E:$E,MATCH(E2282&amp;"-"&amp;F2282,'#怪物刷新配置索引'!$D:$D,0),1)</f>
        <v>2</v>
      </c>
      <c r="T2282" s="4"/>
      <c r="U2282" s="9">
        <f>INDEX('#怪物刷新配置索引'!$F:$F,MATCH(E2282&amp;"-"&amp;F2282,'#怪物刷新配置索引'!$D:$D,0),1)</f>
        <v>3</v>
      </c>
      <c r="V2282" s="4" t="str">
        <f t="shared" si="309"/>
        <v/>
      </c>
      <c r="W2282" s="4"/>
      <c r="X2282" s="4"/>
      <c r="Y2282" s="4"/>
      <c r="Z2282" s="28"/>
      <c r="AA2282" s="77">
        <f>COUNTIF([3]经验升级表!$C:$C,"&lt;="&amp;SUMIFS($AB$4:AB2282,$C$4:C2282,C2282))</f>
        <v>0</v>
      </c>
      <c r="AB2282" s="77">
        <f>IFERROR(INDEX([1]怪物表!$U:$U,MATCH(G2282,[1]怪物表!$A:$A,0),1)*S2282/U2282,0)*AC2282</f>
        <v>0</v>
      </c>
      <c r="AC2282" s="77">
        <f t="shared" si="306"/>
        <v>30</v>
      </c>
      <c r="AD2282" s="77">
        <f>IFERROR(INDEX([1]怪物表!$J:$J,MATCH(G2282,[1]怪物表!$A:$A,0),1),0)*AE2282</f>
        <v>20</v>
      </c>
      <c r="AE2282" s="77">
        <f t="shared" si="307"/>
        <v>20</v>
      </c>
    </row>
    <row r="2283" spans="1:46" s="46" customFormat="1" x14ac:dyDescent="0.45">
      <c r="A2283" s="20"/>
      <c r="B2283" s="21">
        <v>4993011</v>
      </c>
      <c r="C2283" s="22" t="s">
        <v>243</v>
      </c>
      <c r="D2283" s="20" t="s">
        <v>152</v>
      </c>
      <c r="E2283" s="21"/>
      <c r="F2283" s="20">
        <v>90</v>
      </c>
      <c r="G2283" s="20">
        <f>IF(I2283="",SUMIFS([1]怪物表!$A:$A,[1]怪物表!$B:$B,C2283,[1]怪物表!$C:$C,D2283),"")</f>
        <v>1499310</v>
      </c>
      <c r="H2283" s="23" t="str">
        <f>IF(G2283="","",INDEX([1]怪物表!$C:$C,MATCH(G2283,[1]怪物表!$A:$A,0)))</f>
        <v>大窃贼</v>
      </c>
      <c r="I2283" s="20" t="s">
        <v>54</v>
      </c>
      <c r="J2283" s="20" t="str">
        <f>IF(I2283="","",INDEX([1]怪物阵型表!$B:$B,MATCH(I2283,[1]怪物阵型表!$A:$A,0)))</f>
        <v/>
      </c>
      <c r="K2283" s="20"/>
      <c r="L2283" s="20"/>
      <c r="M2283" s="20"/>
      <c r="N2283" s="20"/>
      <c r="O2283" s="20" t="str">
        <f>IF(N2283="","",INDEX([2]物品表!$B:$B,MATCH(N2283,[2]物品表!$A:$A,0)))</f>
        <v/>
      </c>
      <c r="P2283" s="20"/>
      <c r="Q2283" s="21" t="s">
        <v>120</v>
      </c>
      <c r="R2283" s="21" t="s">
        <v>29</v>
      </c>
      <c r="S2283" s="24">
        <v>1</v>
      </c>
      <c r="T2283" s="20"/>
      <c r="U2283" s="24">
        <v>0</v>
      </c>
      <c r="V2283" s="20" t="str">
        <f>IF(W2283=1,"TID_Survivor_Notice_Occur_2",IF(W2283=2,"TID_Survivor_Notice_Occur_1",""))</f>
        <v/>
      </c>
      <c r="W2283" s="20"/>
      <c r="X2283" s="20"/>
      <c r="Y2283" s="20"/>
      <c r="Z2283" s="79"/>
      <c r="AA2283" s="79">
        <f>COUNTIF([3]经验升级表!$C:$C,"&lt;="&amp;SUMIFS($AB$4:AB2283,$C$4:C2283,C2283))</f>
        <v>0</v>
      </c>
      <c r="AB2283" s="79">
        <f>IFERROR(INDEX([1]怪物表!$U:$U,MATCH(G2283,[1]怪物表!$A:$A,0),1)*S2283/U2283,0)*AC2283</f>
        <v>0</v>
      </c>
      <c r="AC2283" s="79">
        <f t="shared" si="306"/>
        <v>1</v>
      </c>
      <c r="AD2283" s="79">
        <f>IFERROR(INDEX([1]怪物表!$J:$J,MATCH(G2283,[1]怪物表!$A:$A,0),1),0)*AE2283</f>
        <v>0</v>
      </c>
      <c r="AE2283" s="79">
        <f t="shared" si="307"/>
        <v>0</v>
      </c>
    </row>
    <row r="2284" spans="1:46" x14ac:dyDescent="0.45">
      <c r="A2284" s="4"/>
      <c r="B2284" s="7">
        <v>4993012</v>
      </c>
      <c r="C2284" s="6" t="s">
        <v>243</v>
      </c>
      <c r="D2284" s="4"/>
      <c r="E2284" s="7"/>
      <c r="F2284" s="4">
        <v>100</v>
      </c>
      <c r="G2284" s="4" t="str">
        <f>IF(I2284="",SUMIFS([1]怪物表!$A:$A,[1]怪物表!$B:$B,C2284,[1]怪物表!$C:$C,D2284),"")</f>
        <v/>
      </c>
      <c r="H2284" s="8" t="str">
        <f>IF(G2284="","",INDEX([1]怪物表!$C:$C,MATCH(G2284,[1]怪物表!$A:$A,0)))</f>
        <v/>
      </c>
      <c r="I2284" s="4">
        <v>499301</v>
      </c>
      <c r="J2284" s="4" t="str">
        <f>IF(I2284="","",INDEX([1]怪物阵型表!$B:$B,MATCH(I2284,[1]怪物阵型表!$A:$A,0)))</f>
        <v>冲锋阵型</v>
      </c>
      <c r="K2284" s="4"/>
      <c r="L2284" s="4"/>
      <c r="M2284" s="4"/>
      <c r="N2284" s="4"/>
      <c r="O2284" s="4" t="str">
        <f>IF(N2284="","",INDEX([2]物品表!$B:$B,MATCH(N2284,[2]物品表!$A:$A,0)))</f>
        <v/>
      </c>
      <c r="P2284" s="4"/>
      <c r="Q2284" s="7" t="s">
        <v>309</v>
      </c>
      <c r="R2284" s="7" t="s">
        <v>29</v>
      </c>
      <c r="S2284" s="9">
        <v>1</v>
      </c>
      <c r="T2284" s="4"/>
      <c r="U2284" s="9">
        <v>0</v>
      </c>
      <c r="V2284" s="4" t="str">
        <f t="shared" ref="V2284:V2292" si="310">IF(W2284=1,"TID_Survivor_Notice_Occur_2",IF(W2284=2,"TID_Survivor_Notice_Occur_1",""))</f>
        <v/>
      </c>
      <c r="W2284" s="4"/>
      <c r="X2284" s="4"/>
      <c r="Y2284" s="4"/>
      <c r="Z2284" s="28"/>
      <c r="AA2284" s="77">
        <f>COUNTIF([3]经验升级表!$C:$C,"&lt;="&amp;SUMIFS($AB$4:AB2284,$C$4:C2284,C2284))</f>
        <v>0</v>
      </c>
      <c r="AB2284" s="77">
        <f>IFERROR(INDEX([1]怪物表!$U:$U,MATCH(G2284,[1]怪物表!$A:$A,0),1)*S2284/U2284,0)*AC2284</f>
        <v>0</v>
      </c>
      <c r="AC2284" s="77">
        <f t="shared" si="306"/>
        <v>1</v>
      </c>
      <c r="AD2284" s="77">
        <f>IFERROR(INDEX([1]怪物表!$J:$J,MATCH(G2284,[1]怪物表!$A:$A,0),1),0)*AE2284</f>
        <v>0</v>
      </c>
      <c r="AE2284" s="77">
        <f t="shared" si="307"/>
        <v>0</v>
      </c>
    </row>
    <row r="2285" spans="1:46" x14ac:dyDescent="0.45">
      <c r="A2285" s="4"/>
      <c r="B2285" s="7">
        <v>4993013</v>
      </c>
      <c r="C2285" s="6" t="s">
        <v>243</v>
      </c>
      <c r="D2285" s="4"/>
      <c r="E2285" s="7"/>
      <c r="F2285" s="4">
        <v>100</v>
      </c>
      <c r="G2285" s="4" t="str">
        <f>IF(I2285="",SUMIFS([1]怪物表!$A:$A,[1]怪物表!$B:$B,C2285,[1]怪物表!$C:$C,D2285),"")</f>
        <v/>
      </c>
      <c r="H2285" s="8" t="str">
        <f>IF(G2285="","",INDEX([1]怪物表!$C:$C,MATCH(G2285,[1]怪物表!$A:$A,0)))</f>
        <v/>
      </c>
      <c r="I2285" s="4">
        <v>499301</v>
      </c>
      <c r="J2285" s="4" t="str">
        <f>IF(I2285="","",INDEX([1]怪物阵型表!$B:$B,MATCH(I2285,[1]怪物阵型表!$A:$A,0)))</f>
        <v>冲锋阵型</v>
      </c>
      <c r="K2285" s="4"/>
      <c r="L2285" s="4"/>
      <c r="M2285" s="4"/>
      <c r="N2285" s="4"/>
      <c r="O2285" s="4" t="str">
        <f>IF(N2285="","",INDEX([2]物品表!$B:$B,MATCH(N2285,[2]物品表!$A:$A,0)))</f>
        <v/>
      </c>
      <c r="P2285" s="4"/>
      <c r="Q2285" s="7" t="s">
        <v>309</v>
      </c>
      <c r="R2285" s="7" t="s">
        <v>29</v>
      </c>
      <c r="S2285" s="9">
        <v>1</v>
      </c>
      <c r="T2285" s="4"/>
      <c r="U2285" s="9">
        <v>0</v>
      </c>
      <c r="V2285" s="4" t="str">
        <f t="shared" si="310"/>
        <v/>
      </c>
      <c r="W2285" s="4"/>
      <c r="X2285" s="4"/>
      <c r="Y2285" s="4"/>
      <c r="Z2285" s="28"/>
      <c r="AA2285" s="77">
        <f>COUNTIF([3]经验升级表!$C:$C,"&lt;="&amp;SUMIFS($AB$4:AB2285,$C$4:C2285,C2285))</f>
        <v>0</v>
      </c>
      <c r="AB2285" s="77">
        <f>IFERROR(INDEX([1]怪物表!$U:$U,MATCH(G2285,[1]怪物表!$A:$A,0),1)*S2285/U2285,0)*AC2285</f>
        <v>0</v>
      </c>
      <c r="AC2285" s="77">
        <f t="shared" si="306"/>
        <v>1</v>
      </c>
      <c r="AD2285" s="77">
        <f>IFERROR(INDEX([1]怪物表!$J:$J,MATCH(G2285,[1]怪物表!$A:$A,0),1),0)*AE2285</f>
        <v>0</v>
      </c>
      <c r="AE2285" s="77">
        <f t="shared" si="307"/>
        <v>0</v>
      </c>
    </row>
    <row r="2286" spans="1:46" x14ac:dyDescent="0.45">
      <c r="A2286" s="4"/>
      <c r="B2286" s="7">
        <v>4993014</v>
      </c>
      <c r="C2286" s="6" t="s">
        <v>243</v>
      </c>
      <c r="D2286" s="4"/>
      <c r="E2286" s="7"/>
      <c r="F2286" s="4">
        <v>105</v>
      </c>
      <c r="G2286" s="4" t="str">
        <f>IF(I2286="",SUMIFS([1]怪物表!$A:$A,[1]怪物表!$B:$B,C2286,[1]怪物表!$C:$C,D2286),"")</f>
        <v/>
      </c>
      <c r="H2286" s="8" t="str">
        <f>IF(G2286="","",INDEX([1]怪物表!$C:$C,MATCH(G2286,[1]怪物表!$A:$A,0)))</f>
        <v/>
      </c>
      <c r="I2286" s="4">
        <v>499301</v>
      </c>
      <c r="J2286" s="4" t="str">
        <f>IF(I2286="","",INDEX([1]怪物阵型表!$B:$B,MATCH(I2286,[1]怪物阵型表!$A:$A,0)))</f>
        <v>冲锋阵型</v>
      </c>
      <c r="K2286" s="4"/>
      <c r="L2286" s="4"/>
      <c r="M2286" s="4"/>
      <c r="N2286" s="4"/>
      <c r="O2286" s="4" t="str">
        <f>IF(N2286="","",INDEX([2]物品表!$B:$B,MATCH(N2286,[2]物品表!$A:$A,0)))</f>
        <v/>
      </c>
      <c r="P2286" s="4"/>
      <c r="Q2286" s="7" t="s">
        <v>309</v>
      </c>
      <c r="R2286" s="7" t="s">
        <v>29</v>
      </c>
      <c r="S2286" s="9">
        <v>1</v>
      </c>
      <c r="T2286" s="4"/>
      <c r="U2286" s="9">
        <v>0</v>
      </c>
      <c r="V2286" s="4" t="str">
        <f t="shared" si="310"/>
        <v/>
      </c>
      <c r="W2286" s="4"/>
      <c r="X2286" s="4"/>
      <c r="Y2286" s="4"/>
      <c r="Z2286" s="28"/>
      <c r="AA2286" s="77">
        <f>COUNTIF([3]经验升级表!$C:$C,"&lt;="&amp;SUMIFS($AB$4:AB2286,$C$4:C2286,C2286))</f>
        <v>0</v>
      </c>
      <c r="AB2286" s="77">
        <f>IFERROR(INDEX([1]怪物表!$U:$U,MATCH(G2286,[1]怪物表!$A:$A,0),1)*S2286/U2286,0)*AC2286</f>
        <v>0</v>
      </c>
      <c r="AC2286" s="77">
        <f t="shared" si="306"/>
        <v>1</v>
      </c>
      <c r="AD2286" s="77">
        <f>IFERROR(INDEX([1]怪物表!$J:$J,MATCH(G2286,[1]怪物表!$A:$A,0),1),0)*AE2286</f>
        <v>0</v>
      </c>
      <c r="AE2286" s="77">
        <f t="shared" si="307"/>
        <v>0</v>
      </c>
    </row>
    <row r="2287" spans="1:46" x14ac:dyDescent="0.45">
      <c r="A2287" s="4"/>
      <c r="B2287" s="7">
        <v>4993015</v>
      </c>
      <c r="C2287" s="6" t="s">
        <v>243</v>
      </c>
      <c r="D2287" s="4"/>
      <c r="E2287" s="7"/>
      <c r="F2287" s="4">
        <v>105</v>
      </c>
      <c r="G2287" s="4" t="str">
        <f>IF(I2287="",SUMIFS([1]怪物表!$A:$A,[1]怪物表!$B:$B,C2287,[1]怪物表!$C:$C,D2287),"")</f>
        <v/>
      </c>
      <c r="H2287" s="8" t="str">
        <f>IF(G2287="","",INDEX([1]怪物表!$C:$C,MATCH(G2287,[1]怪物表!$A:$A,0)))</f>
        <v/>
      </c>
      <c r="I2287" s="4">
        <v>499301</v>
      </c>
      <c r="J2287" s="4" t="str">
        <f>IF(I2287="","",INDEX([1]怪物阵型表!$B:$B,MATCH(I2287,[1]怪物阵型表!$A:$A,0)))</f>
        <v>冲锋阵型</v>
      </c>
      <c r="K2287" s="4"/>
      <c r="L2287" s="4"/>
      <c r="M2287" s="4"/>
      <c r="N2287" s="4"/>
      <c r="O2287" s="4" t="str">
        <f>IF(N2287="","",INDEX([2]物品表!$B:$B,MATCH(N2287,[2]物品表!$A:$A,0)))</f>
        <v/>
      </c>
      <c r="P2287" s="4"/>
      <c r="Q2287" s="7" t="s">
        <v>309</v>
      </c>
      <c r="R2287" s="7" t="s">
        <v>29</v>
      </c>
      <c r="S2287" s="9">
        <v>1</v>
      </c>
      <c r="T2287" s="4"/>
      <c r="U2287" s="9">
        <v>0</v>
      </c>
      <c r="V2287" s="4" t="str">
        <f t="shared" si="310"/>
        <v/>
      </c>
      <c r="W2287" s="4"/>
      <c r="X2287" s="4"/>
      <c r="Y2287" s="4"/>
      <c r="Z2287" s="28"/>
      <c r="AA2287" s="77">
        <f>COUNTIF([3]经验升级表!$C:$C,"&lt;="&amp;SUMIFS($AB$4:AB2287,$C$4:C2287,C2287))</f>
        <v>0</v>
      </c>
      <c r="AB2287" s="77">
        <f>IFERROR(INDEX([1]怪物表!$U:$U,MATCH(G2287,[1]怪物表!$A:$A,0),1)*S2287/U2287,0)*AC2287</f>
        <v>0</v>
      </c>
      <c r="AC2287" s="77">
        <f t="shared" si="306"/>
        <v>1</v>
      </c>
      <c r="AD2287" s="77">
        <f>IFERROR(INDEX([1]怪物表!$J:$J,MATCH(G2287,[1]怪物表!$A:$A,0),1),0)*AE2287</f>
        <v>0</v>
      </c>
      <c r="AE2287" s="77">
        <f t="shared" si="307"/>
        <v>0</v>
      </c>
    </row>
    <row r="2288" spans="1:46" x14ac:dyDescent="0.45">
      <c r="A2288" s="4"/>
      <c r="B2288" s="7">
        <v>4993016</v>
      </c>
      <c r="C2288" s="6" t="s">
        <v>243</v>
      </c>
      <c r="D2288" s="4" t="s">
        <v>151</v>
      </c>
      <c r="E2288" s="7">
        <v>45</v>
      </c>
      <c r="F2288" s="4" t="s">
        <v>58</v>
      </c>
      <c r="G2288" s="4">
        <f>IF(I2288="",SUMIFS([1]怪物表!$A:$A,[1]怪物表!$B:$B,C2288,[1]怪物表!$C:$C,D2288),"")</f>
        <v>1499304</v>
      </c>
      <c r="H2288" s="8" t="str">
        <f>IF(G2288="","",INDEX([1]怪物表!$C:$C,MATCH(G2288,[1]怪物表!$A:$A,0)))</f>
        <v>盾兵1（灰）</v>
      </c>
      <c r="I2288" s="4"/>
      <c r="J2288" s="4" t="str">
        <f>IF(I2288="","",INDEX([1]怪物阵型表!$B:$B,MATCH(I2288,[1]怪物阵型表!$A:$A,0)))</f>
        <v/>
      </c>
      <c r="K2288" s="4"/>
      <c r="L2288" s="4"/>
      <c r="M2288" s="4"/>
      <c r="N2288" s="4"/>
      <c r="O2288" s="4" t="str">
        <f>IF(N2288="","",INDEX([2]物品表!$B:$B,MATCH(N2288,[2]物品表!$A:$A,0)))</f>
        <v/>
      </c>
      <c r="P2288" s="4"/>
      <c r="Q2288" s="7" t="s">
        <v>31</v>
      </c>
      <c r="R2288" s="7" t="s">
        <v>29</v>
      </c>
      <c r="S2288" s="9">
        <f>INDEX('#怪物刷新配置索引'!$E:$E,MATCH(E2288&amp;"-"&amp;F2288,'#怪物刷新配置索引'!$D:$D,0),1)</f>
        <v>3</v>
      </c>
      <c r="T2288" s="4"/>
      <c r="U2288" s="9">
        <f>INDEX('#怪物刷新配置索引'!$F:$F,MATCH(E2288&amp;"-"&amp;F2288,'#怪物刷新配置索引'!$D:$D,0),1)</f>
        <v>2</v>
      </c>
      <c r="V2288" s="4" t="str">
        <f t="shared" si="310"/>
        <v/>
      </c>
      <c r="W2288" s="4"/>
      <c r="X2288" s="4"/>
      <c r="Y2288" s="4"/>
      <c r="Z2288" s="28"/>
      <c r="AA2288" s="77">
        <f>COUNTIF([3]经验升级表!$C:$C,"&lt;="&amp;SUMIFS($AB$4:AB2288,$C$4:C2288,C2288))</f>
        <v>0</v>
      </c>
      <c r="AB2288" s="77">
        <f>IFERROR(INDEX([1]怪物表!$U:$U,MATCH(G2288,[1]怪物表!$A:$A,0),1)*S2288/U2288,0)*AC2288</f>
        <v>0</v>
      </c>
      <c r="AC2288" s="77">
        <f t="shared" si="306"/>
        <v>30</v>
      </c>
      <c r="AD2288" s="77">
        <f>IFERROR(INDEX([1]怪物表!$J:$J,MATCH(G2288,[1]怪物表!$A:$A,0),1),0)*AE2288</f>
        <v>45</v>
      </c>
      <c r="AE2288" s="77">
        <f t="shared" si="307"/>
        <v>45</v>
      </c>
    </row>
    <row r="2289" spans="1:31" x14ac:dyDescent="0.45">
      <c r="A2289" s="4"/>
      <c r="B2289" s="7">
        <v>4993017</v>
      </c>
      <c r="C2289" s="6" t="s">
        <v>243</v>
      </c>
      <c r="D2289" s="4" t="s">
        <v>151</v>
      </c>
      <c r="E2289" s="7">
        <v>45</v>
      </c>
      <c r="F2289" s="4" t="s">
        <v>58</v>
      </c>
      <c r="G2289" s="4">
        <f>IF(I2289="",SUMIFS([1]怪物表!$A:$A,[1]怪物表!$B:$B,C2289,[1]怪物表!$C:$C,D2289),"")</f>
        <v>1499304</v>
      </c>
      <c r="H2289" s="8" t="str">
        <f>IF(G2289="","",INDEX([1]怪物表!$C:$C,MATCH(G2289,[1]怪物表!$A:$A,0)))</f>
        <v>盾兵1（灰）</v>
      </c>
      <c r="I2289" s="4"/>
      <c r="J2289" s="4" t="str">
        <f>IF(I2289="","",INDEX([1]怪物阵型表!$B:$B,MATCH(I2289,[1]怪物阵型表!$A:$A,0)))</f>
        <v/>
      </c>
      <c r="K2289" s="4"/>
      <c r="L2289" s="4"/>
      <c r="M2289" s="4"/>
      <c r="N2289" s="4"/>
      <c r="O2289" s="4" t="str">
        <f>IF(N2289="","",INDEX([2]物品表!$B:$B,MATCH(N2289,[2]物品表!$A:$A,0)))</f>
        <v/>
      </c>
      <c r="P2289" s="4"/>
      <c r="Q2289" s="7" t="s">
        <v>31</v>
      </c>
      <c r="R2289" s="7" t="s">
        <v>29</v>
      </c>
      <c r="S2289" s="9">
        <f>INDEX('#怪物刷新配置索引'!$E:$E,MATCH(E2289&amp;"-"&amp;F2289,'#怪物刷新配置索引'!$D:$D,0),1)</f>
        <v>3</v>
      </c>
      <c r="T2289" s="4"/>
      <c r="U2289" s="9">
        <f>INDEX('#怪物刷新配置索引'!$F:$F,MATCH(E2289&amp;"-"&amp;F2289,'#怪物刷新配置索引'!$D:$D,0),1)</f>
        <v>2</v>
      </c>
      <c r="V2289" s="4" t="str">
        <f t="shared" si="310"/>
        <v/>
      </c>
      <c r="W2289" s="4"/>
      <c r="X2289" s="4"/>
      <c r="Y2289" s="4"/>
      <c r="Z2289" s="28"/>
      <c r="AA2289" s="77">
        <f>COUNTIF([3]经验升级表!$C:$C,"&lt;="&amp;SUMIFS($AB$4:AB2289,$C$4:C2289,C2289))</f>
        <v>0</v>
      </c>
      <c r="AB2289" s="77">
        <f>IFERROR(INDEX([1]怪物表!$U:$U,MATCH(G2289,[1]怪物表!$A:$A,0),1)*S2289/U2289,0)*AC2289</f>
        <v>0</v>
      </c>
      <c r="AC2289" s="77">
        <f t="shared" si="306"/>
        <v>30</v>
      </c>
      <c r="AD2289" s="77">
        <f>IFERROR(INDEX([1]怪物表!$J:$J,MATCH(G2289,[1]怪物表!$A:$A,0),1),0)*AE2289</f>
        <v>45</v>
      </c>
      <c r="AE2289" s="77">
        <f t="shared" si="307"/>
        <v>45</v>
      </c>
    </row>
    <row r="2290" spans="1:31" x14ac:dyDescent="0.45">
      <c r="A2290" s="4"/>
      <c r="B2290" s="7">
        <v>4993018</v>
      </c>
      <c r="C2290" s="6" t="s">
        <v>243</v>
      </c>
      <c r="D2290" s="4" t="s">
        <v>151</v>
      </c>
      <c r="E2290" s="7">
        <v>45</v>
      </c>
      <c r="F2290" s="4" t="s">
        <v>38</v>
      </c>
      <c r="G2290" s="4">
        <f>SUMIFS([1]怪物表!$A:$A,[1]怪物表!$B:$B,C2290,[1]怪物表!$C:$C,D2290)</f>
        <v>1499304</v>
      </c>
      <c r="H2290" s="8" t="str">
        <f>IF(G2290="","",INDEX([1]怪物表!$C:$C,MATCH(G2290,[1]怪物表!$A:$A,0)))</f>
        <v>盾兵1（灰）</v>
      </c>
      <c r="I2290" s="4"/>
      <c r="J2290" s="4" t="str">
        <f>IF(I2290="","",INDEX([1]怪物阵型表!$B:$B,MATCH(I2290,[1]怪物阵型表!$A:$A,0)))</f>
        <v/>
      </c>
      <c r="K2290" s="4"/>
      <c r="L2290" s="4"/>
      <c r="M2290" s="4"/>
      <c r="N2290" s="4"/>
      <c r="O2290" s="4" t="str">
        <f>IF(N2290="","",INDEX([2]物品表!$B:$B,MATCH(N2290,[2]物品表!$A:$A,0)))</f>
        <v/>
      </c>
      <c r="P2290" s="4"/>
      <c r="Q2290" s="7" t="s">
        <v>31</v>
      </c>
      <c r="R2290" s="7" t="s">
        <v>29</v>
      </c>
      <c r="S2290" s="9">
        <f>INDEX('#怪物刷新配置索引'!$E:$E,MATCH(E2290&amp;"-"&amp;F2290,'#怪物刷新配置索引'!$D:$D,0),1)</f>
        <v>3</v>
      </c>
      <c r="T2290" s="4"/>
      <c r="U2290" s="9">
        <f>INDEX('#怪物刷新配置索引'!$F:$F,MATCH(E2290&amp;"-"&amp;F2290,'#怪物刷新配置索引'!$D:$D,0),1)</f>
        <v>2</v>
      </c>
      <c r="V2290" s="4" t="str">
        <f t="shared" si="310"/>
        <v/>
      </c>
      <c r="W2290" s="4"/>
      <c r="X2290" s="4"/>
      <c r="Y2290" s="4"/>
      <c r="Z2290" s="28"/>
      <c r="AA2290" s="77">
        <f>COUNTIF([3]经验升级表!$C:$C,"&lt;="&amp;SUMIFS($AB$4:AB2290,$C$4:C2290,C2290))</f>
        <v>0</v>
      </c>
      <c r="AB2290" s="77">
        <f>IFERROR(INDEX([1]怪物表!$U:$U,MATCH(G2290,[1]怪物表!$A:$A,0),1)*S2290/U2290,0)*AC2290</f>
        <v>0</v>
      </c>
      <c r="AC2290" s="77">
        <f t="shared" si="306"/>
        <v>30</v>
      </c>
      <c r="AD2290" s="77">
        <f>IFERROR(INDEX([1]怪物表!$J:$J,MATCH(G2290,[1]怪物表!$A:$A,0),1),0)*AE2290</f>
        <v>45</v>
      </c>
      <c r="AE2290" s="77">
        <f t="shared" si="307"/>
        <v>45</v>
      </c>
    </row>
    <row r="2291" spans="1:31" x14ac:dyDescent="0.45">
      <c r="A2291" s="4"/>
      <c r="B2291" s="7">
        <v>4993019</v>
      </c>
      <c r="C2291" s="6" t="s">
        <v>243</v>
      </c>
      <c r="D2291" s="4" t="s">
        <v>151</v>
      </c>
      <c r="E2291" s="7">
        <v>45</v>
      </c>
      <c r="F2291" s="4" t="s">
        <v>38</v>
      </c>
      <c r="G2291" s="4">
        <f>SUMIFS([1]怪物表!$A:$A,[1]怪物表!$B:$B,C2291,[1]怪物表!$C:$C,D2291)</f>
        <v>1499304</v>
      </c>
      <c r="H2291" s="8" t="str">
        <f>IF(G2291="","",INDEX([1]怪物表!$C:$C,MATCH(G2291,[1]怪物表!$A:$A,0)))</f>
        <v>盾兵1（灰）</v>
      </c>
      <c r="I2291" s="4"/>
      <c r="J2291" s="4" t="str">
        <f>IF(I2291="","",INDEX([1]怪物阵型表!$B:$B,MATCH(I2291,[1]怪物阵型表!$A:$A,0)))</f>
        <v/>
      </c>
      <c r="K2291" s="4"/>
      <c r="L2291" s="4"/>
      <c r="M2291" s="4"/>
      <c r="N2291" s="4"/>
      <c r="O2291" s="4" t="str">
        <f>IF(N2291="","",INDEX([2]物品表!$B:$B,MATCH(N2291,[2]物品表!$A:$A,0)))</f>
        <v/>
      </c>
      <c r="P2291" s="4"/>
      <c r="Q2291" s="7" t="s">
        <v>31</v>
      </c>
      <c r="R2291" s="7" t="s">
        <v>29</v>
      </c>
      <c r="S2291" s="9">
        <f>INDEX('#怪物刷新配置索引'!$E:$E,MATCH(E2291&amp;"-"&amp;F2291,'#怪物刷新配置索引'!$D:$D,0),1)</f>
        <v>3</v>
      </c>
      <c r="T2291" s="4"/>
      <c r="U2291" s="9">
        <f>INDEX('#怪物刷新配置索引'!$F:$F,MATCH(E2291&amp;"-"&amp;F2291,'#怪物刷新配置索引'!$D:$D,0),1)</f>
        <v>2</v>
      </c>
      <c r="V2291" s="4" t="str">
        <f t="shared" si="310"/>
        <v/>
      </c>
      <c r="W2291" s="4"/>
      <c r="X2291" s="4"/>
      <c r="Y2291" s="4"/>
      <c r="Z2291" s="28"/>
      <c r="AA2291" s="77">
        <f>COUNTIF([3]经验升级表!$C:$C,"&lt;="&amp;SUMIFS($AB$4:AB2291,$C$4:C2291,C2291))</f>
        <v>0</v>
      </c>
      <c r="AB2291" s="77">
        <f>IFERROR(INDEX([1]怪物表!$U:$U,MATCH(G2291,[1]怪物表!$A:$A,0),1)*S2291/U2291,0)*AC2291</f>
        <v>0</v>
      </c>
      <c r="AC2291" s="77">
        <f t="shared" si="306"/>
        <v>30</v>
      </c>
      <c r="AD2291" s="77">
        <f>IFERROR(INDEX([1]怪物表!$J:$J,MATCH(G2291,[1]怪物表!$A:$A,0),1),0)*AE2291</f>
        <v>45</v>
      </c>
      <c r="AE2291" s="77">
        <f t="shared" si="307"/>
        <v>45</v>
      </c>
    </row>
    <row r="2292" spans="1:31" x14ac:dyDescent="0.45">
      <c r="A2292" s="4"/>
      <c r="B2292" s="7">
        <v>4993020</v>
      </c>
      <c r="C2292" s="6" t="s">
        <v>243</v>
      </c>
      <c r="D2292" s="4" t="s">
        <v>174</v>
      </c>
      <c r="E2292" s="7">
        <v>10</v>
      </c>
      <c r="F2292" s="4" t="s">
        <v>38</v>
      </c>
      <c r="G2292" s="4">
        <f>SUMIFS([1]怪物表!$A:$A,[1]怪物表!$B:$B,C2292,[1]怪物表!$C:$C,D2292)</f>
        <v>1499307</v>
      </c>
      <c r="H2292" s="8" t="str">
        <f>IF(G2292="","",INDEX([1]怪物表!$C:$C,MATCH(G2292,[1]怪物表!$A:$A,0)))</f>
        <v>酒桶</v>
      </c>
      <c r="I2292" s="4"/>
      <c r="J2292" s="4" t="str">
        <f>IF(I2292="","",INDEX([1]怪物阵型表!$B:$B,MATCH(I2292,[1]怪物阵型表!$A:$A,0)))</f>
        <v/>
      </c>
      <c r="K2292" s="4"/>
      <c r="L2292" s="4"/>
      <c r="M2292" s="4"/>
      <c r="N2292" s="4"/>
      <c r="O2292" s="4" t="str">
        <f>IF(N2292="","",INDEX([2]物品表!$B:$B,MATCH(N2292,[2]物品表!$A:$A,0)))</f>
        <v/>
      </c>
      <c r="P2292" s="4"/>
      <c r="Q2292" s="7" t="s">
        <v>31</v>
      </c>
      <c r="R2292" s="7" t="s">
        <v>29</v>
      </c>
      <c r="S2292" s="9">
        <f>INDEX('#怪物刷新配置索引'!$E:$E,MATCH(E2292&amp;"-"&amp;F2292,'#怪物刷新配置索引'!$D:$D,0),1)</f>
        <v>2</v>
      </c>
      <c r="T2292" s="4"/>
      <c r="U2292" s="9">
        <f>INDEX('#怪物刷新配置索引'!$F:$F,MATCH(E2292&amp;"-"&amp;F2292,'#怪物刷新配置索引'!$D:$D,0),1)</f>
        <v>6</v>
      </c>
      <c r="V2292" s="4" t="str">
        <f t="shared" si="310"/>
        <v/>
      </c>
      <c r="W2292" s="4"/>
      <c r="X2292" s="4"/>
      <c r="Y2292" s="4"/>
      <c r="Z2292" s="28"/>
      <c r="AA2292" s="77">
        <f>COUNTIF([3]经验升级表!$C:$C,"&lt;="&amp;SUMIFS($AB$4:AB2292,$C$4:C2292,C2292))</f>
        <v>0</v>
      </c>
      <c r="AB2292" s="77">
        <f>IFERROR(INDEX([1]怪物表!$U:$U,MATCH(G2292,[1]怪物表!$A:$A,0),1)*S2292/U2292,0)*AC2292</f>
        <v>0</v>
      </c>
      <c r="AC2292" s="77">
        <f t="shared" si="306"/>
        <v>30</v>
      </c>
      <c r="AD2292" s="77">
        <f>IFERROR(INDEX([1]怪物表!$J:$J,MATCH(G2292,[1]怪物表!$A:$A,0),1),0)*AE2292</f>
        <v>10</v>
      </c>
      <c r="AE2292" s="77">
        <f t="shared" si="307"/>
        <v>10</v>
      </c>
    </row>
    <row r="2293" spans="1:31" x14ac:dyDescent="0.45">
      <c r="A2293" s="4"/>
      <c r="B2293" s="7">
        <v>4993021</v>
      </c>
      <c r="C2293" s="6" t="s">
        <v>243</v>
      </c>
      <c r="D2293" s="4"/>
      <c r="E2293" s="7"/>
      <c r="F2293" s="4">
        <v>150</v>
      </c>
      <c r="G2293" s="4" t="str">
        <f>IF(I2293="",SUMIFS([1]怪物表!$A:$A,[1]怪物表!$B:$B,C2293,[1]怪物表!$C:$C,D2293),"")</f>
        <v/>
      </c>
      <c r="H2293" s="8" t="str">
        <f>IF(G2293="","",INDEX([1]怪物表!$C:$C,MATCH(G2293,[1]怪物表!$A:$A,0)))</f>
        <v/>
      </c>
      <c r="I2293" s="4">
        <v>499302</v>
      </c>
      <c r="J2293" s="4" t="str">
        <f>IF(I2293="","",INDEX([1]怪物阵型表!$B:$B,MATCH(I2293,[1]怪物阵型表!$A:$A,0)))</f>
        <v>直线防御阵型</v>
      </c>
      <c r="K2293" s="4"/>
      <c r="L2293" s="4"/>
      <c r="M2293" s="4"/>
      <c r="N2293" s="4"/>
      <c r="O2293" s="4" t="str">
        <f>IF(N2293="","",INDEX([2]物品表!$B:$B,MATCH(N2293,[2]物品表!$A:$A,0)))</f>
        <v/>
      </c>
      <c r="P2293" s="4"/>
      <c r="Q2293" s="7" t="s">
        <v>109</v>
      </c>
      <c r="R2293" s="7" t="s">
        <v>29</v>
      </c>
      <c r="S2293" s="9">
        <v>1</v>
      </c>
      <c r="T2293" s="4"/>
      <c r="U2293" s="9">
        <v>0</v>
      </c>
      <c r="V2293" s="4" t="str">
        <f>IF(W2308=1,"TID_Survivor_Notice_Occur_2",IF(W2308=2,"TID_Survivor_Notice_Occur_1",""))</f>
        <v>TID_Survivor_Notice_Occur_1</v>
      </c>
      <c r="W2293" s="4">
        <v>1</v>
      </c>
      <c r="X2293" s="4"/>
      <c r="Y2293" s="4"/>
      <c r="Z2293" s="28"/>
      <c r="AA2293" s="77">
        <f>COUNTIF([3]经验升级表!$C:$C,"&lt;="&amp;SUMIFS($AB$4:AB2293,$C$4:C2293,C2293))</f>
        <v>0</v>
      </c>
      <c r="AB2293" s="77">
        <f>IFERROR(INDEX([1]怪物表!$U:$U,MATCH(G2293,[1]怪物表!$A:$A,0),1)*S2293/U2293,0)*AC2293</f>
        <v>0</v>
      </c>
      <c r="AC2293" s="77">
        <f t="shared" si="306"/>
        <v>1</v>
      </c>
      <c r="AD2293" s="77">
        <f>IFERROR(INDEX([1]怪物表!$J:$J,MATCH(G2293,[1]怪物表!$A:$A,0),1),0)*AE2293</f>
        <v>0</v>
      </c>
      <c r="AE2293" s="77">
        <f t="shared" si="307"/>
        <v>0</v>
      </c>
    </row>
    <row r="2294" spans="1:31" x14ac:dyDescent="0.45">
      <c r="A2294" s="4"/>
      <c r="B2294" s="7">
        <v>4993022</v>
      </c>
      <c r="C2294" s="6" t="s">
        <v>243</v>
      </c>
      <c r="D2294" s="4"/>
      <c r="E2294" s="7"/>
      <c r="F2294" s="4">
        <v>150</v>
      </c>
      <c r="G2294" s="4" t="str">
        <f>IF(I2294="",SUMIFS([1]怪物表!$A:$A,[1]怪物表!$B:$B,C2294,[1]怪物表!$C:$C,D2294),"")</f>
        <v/>
      </c>
      <c r="H2294" s="8" t="str">
        <f>IF(G2294="","",INDEX([1]怪物表!$C:$C,MATCH(G2294,[1]怪物表!$A:$A,0)))</f>
        <v/>
      </c>
      <c r="I2294" s="4">
        <v>499303</v>
      </c>
      <c r="J2294" s="4" t="str">
        <f>IF(I2294="","",INDEX([1]怪物阵型表!$B:$B,MATCH(I2294,[1]怪物阵型表!$A:$A,0)))</f>
        <v>直线防御阵型</v>
      </c>
      <c r="K2294" s="4"/>
      <c r="L2294" s="4"/>
      <c r="M2294" s="4"/>
      <c r="N2294" s="4"/>
      <c r="O2294" s="4" t="str">
        <f>IF(N2294="","",INDEX([2]物品表!$B:$B,MATCH(N2294,[2]物品表!$A:$A,0)))</f>
        <v/>
      </c>
      <c r="P2294" s="4"/>
      <c r="Q2294" s="7" t="s">
        <v>109</v>
      </c>
      <c r="R2294" s="7" t="s">
        <v>29</v>
      </c>
      <c r="S2294" s="9">
        <v>1</v>
      </c>
      <c r="T2294" s="4"/>
      <c r="U2294" s="9">
        <v>0</v>
      </c>
      <c r="V2294" s="4" t="str">
        <f t="shared" ref="V2294:V2298" si="311">IF(W2294=1,"TID_Survivor_Notice_Occur_2",IF(W2294=2,"TID_Survivor_Notice_Occur_1",""))</f>
        <v/>
      </c>
      <c r="W2294" s="4"/>
      <c r="X2294" s="4"/>
      <c r="Y2294" s="4"/>
      <c r="Z2294" s="28"/>
      <c r="AA2294" s="77">
        <f>COUNTIF([3]经验升级表!$C:$C,"&lt;="&amp;SUMIFS($AB$4:AB2294,$C$4:C2294,C2294))</f>
        <v>0</v>
      </c>
      <c r="AB2294" s="77">
        <f>IFERROR(INDEX([1]怪物表!$U:$U,MATCH(G2294,[1]怪物表!$A:$A,0),1)*S2294/U2294,0)*AC2294</f>
        <v>0</v>
      </c>
      <c r="AC2294" s="77">
        <f t="shared" si="306"/>
        <v>1</v>
      </c>
      <c r="AD2294" s="77">
        <f>IFERROR(INDEX([1]怪物表!$J:$J,MATCH(G2294,[1]怪物表!$A:$A,0),1),0)*AE2294</f>
        <v>0</v>
      </c>
      <c r="AE2294" s="77">
        <f t="shared" si="307"/>
        <v>0</v>
      </c>
    </row>
    <row r="2295" spans="1:31" x14ac:dyDescent="0.45">
      <c r="A2295" s="4"/>
      <c r="B2295" s="7">
        <v>4993023</v>
      </c>
      <c r="C2295" s="6" t="s">
        <v>243</v>
      </c>
      <c r="D2295" s="4" t="s">
        <v>124</v>
      </c>
      <c r="E2295" s="7">
        <v>60</v>
      </c>
      <c r="F2295" s="4" t="s">
        <v>39</v>
      </c>
      <c r="G2295" s="4">
        <f>SUMIFS([1]怪物表!$A:$A,[1]怪物表!$B:$B,C2295,[1]怪物表!$C:$C,D2295)</f>
        <v>1499302</v>
      </c>
      <c r="H2295" s="8" t="str">
        <f>IF(G2295="","",INDEX([1]怪物表!$C:$C,MATCH(G2295,[1]怪物表!$A:$A,0)))</f>
        <v>鹰</v>
      </c>
      <c r="I2295" s="4"/>
      <c r="J2295" s="4" t="str">
        <f>IF(I2295="","",INDEX([1]怪物阵型表!$B:$B,MATCH(I2295,[1]怪物阵型表!$A:$A,0)))</f>
        <v/>
      </c>
      <c r="K2295" s="4"/>
      <c r="L2295" s="4"/>
      <c r="M2295" s="4"/>
      <c r="N2295" s="4"/>
      <c r="O2295" s="4" t="str">
        <f>IF(N2295="","",INDEX([2]物品表!$B:$B,MATCH(N2295,[2]物品表!$A:$A,0)))</f>
        <v/>
      </c>
      <c r="P2295" s="4"/>
      <c r="Q2295" s="7" t="s">
        <v>31</v>
      </c>
      <c r="R2295" s="7" t="s">
        <v>29</v>
      </c>
      <c r="S2295" s="9">
        <f>INDEX('#怪物刷新配置索引'!$E:$E,MATCH(E2295&amp;"-"&amp;F2295,'#怪物刷新配置索引'!$D:$D,0),1)</f>
        <v>2</v>
      </c>
      <c r="T2295" s="4"/>
      <c r="U2295" s="9">
        <f>INDEX('#怪物刷新配置索引'!$F:$F,MATCH(E2295&amp;"-"&amp;F2295,'#怪物刷新配置索引'!$D:$D,0),1)</f>
        <v>1</v>
      </c>
      <c r="V2295" s="4" t="str">
        <f t="shared" si="311"/>
        <v/>
      </c>
      <c r="W2295" s="4"/>
      <c r="X2295" s="4"/>
      <c r="Y2295" s="4"/>
      <c r="Z2295" s="28"/>
      <c r="AA2295" s="77">
        <f>COUNTIF([3]经验升级表!$C:$C,"&lt;="&amp;SUMIFS($AB$4:AB2295,$C$4:C2295,C2295))</f>
        <v>0</v>
      </c>
      <c r="AB2295" s="77">
        <f>IFERROR(INDEX([1]怪物表!$U:$U,MATCH(G2295,[1]怪物表!$A:$A,0),1)*S2295/U2295,0)*AC2295</f>
        <v>0</v>
      </c>
      <c r="AC2295" s="77">
        <f t="shared" si="306"/>
        <v>30</v>
      </c>
      <c r="AD2295" s="77">
        <f>IFERROR(INDEX([1]怪物表!$J:$J,MATCH(G2295,[1]怪物表!$A:$A,0),1),0)*AE2295</f>
        <v>60</v>
      </c>
      <c r="AE2295" s="77">
        <f t="shared" si="307"/>
        <v>60</v>
      </c>
    </row>
    <row r="2296" spans="1:31" x14ac:dyDescent="0.45">
      <c r="A2296" s="4"/>
      <c r="B2296" s="7">
        <v>4993024</v>
      </c>
      <c r="C2296" s="6" t="s">
        <v>243</v>
      </c>
      <c r="D2296" s="4" t="s">
        <v>124</v>
      </c>
      <c r="E2296" s="7">
        <v>60</v>
      </c>
      <c r="F2296" s="4" t="s">
        <v>39</v>
      </c>
      <c r="G2296" s="4">
        <f>SUMIFS([1]怪物表!$A:$A,[1]怪物表!$B:$B,C2296,[1]怪物表!$C:$C,D2296)</f>
        <v>1499302</v>
      </c>
      <c r="H2296" s="8" t="str">
        <f>IF(G2296="","",INDEX([1]怪物表!$C:$C,MATCH(G2296,[1]怪物表!$A:$A,0)))</f>
        <v>鹰</v>
      </c>
      <c r="I2296" s="4"/>
      <c r="J2296" s="4" t="str">
        <f>IF(I2296="","",INDEX([1]怪物阵型表!$B:$B,MATCH(I2296,[1]怪物阵型表!$A:$A,0)))</f>
        <v/>
      </c>
      <c r="K2296" s="4"/>
      <c r="L2296" s="4"/>
      <c r="M2296" s="4"/>
      <c r="N2296" s="4"/>
      <c r="O2296" s="4" t="str">
        <f>IF(N2296="","",INDEX([2]物品表!$B:$B,MATCH(N2296,[2]物品表!$A:$A,0)))</f>
        <v/>
      </c>
      <c r="P2296" s="4"/>
      <c r="Q2296" s="7" t="s">
        <v>31</v>
      </c>
      <c r="R2296" s="7" t="s">
        <v>29</v>
      </c>
      <c r="S2296" s="9">
        <f>INDEX('#怪物刷新配置索引'!$E:$E,MATCH(E2296&amp;"-"&amp;F2296,'#怪物刷新配置索引'!$D:$D,0),1)</f>
        <v>2</v>
      </c>
      <c r="T2296" s="4"/>
      <c r="U2296" s="9">
        <f>INDEX('#怪物刷新配置索引'!$F:$F,MATCH(E2296&amp;"-"&amp;F2296,'#怪物刷新配置索引'!$D:$D,0),1)</f>
        <v>1</v>
      </c>
      <c r="V2296" s="4" t="str">
        <f t="shared" si="311"/>
        <v/>
      </c>
      <c r="W2296" s="4"/>
      <c r="X2296" s="4"/>
      <c r="Y2296" s="4"/>
      <c r="Z2296" s="28"/>
      <c r="AA2296" s="77">
        <f>COUNTIF([3]经验升级表!$C:$C,"&lt;="&amp;SUMIFS($AB$4:AB2296,$C$4:C2296,C2296))</f>
        <v>0</v>
      </c>
      <c r="AB2296" s="77">
        <f>IFERROR(INDEX([1]怪物表!$U:$U,MATCH(G2296,[1]怪物表!$A:$A,0),1)*S2296/U2296,0)*AC2296</f>
        <v>0</v>
      </c>
      <c r="AC2296" s="77">
        <f t="shared" si="306"/>
        <v>30</v>
      </c>
      <c r="AD2296" s="77">
        <f>IFERROR(INDEX([1]怪物表!$J:$J,MATCH(G2296,[1]怪物表!$A:$A,0),1),0)*AE2296</f>
        <v>60</v>
      </c>
      <c r="AE2296" s="77">
        <f t="shared" si="307"/>
        <v>60</v>
      </c>
    </row>
    <row r="2297" spans="1:31" x14ac:dyDescent="0.45">
      <c r="A2297" s="4"/>
      <c r="B2297" s="7">
        <v>4993025</v>
      </c>
      <c r="C2297" s="6" t="s">
        <v>243</v>
      </c>
      <c r="D2297" s="4" t="s">
        <v>124</v>
      </c>
      <c r="E2297" s="7">
        <v>60</v>
      </c>
      <c r="F2297" s="4" t="s">
        <v>39</v>
      </c>
      <c r="G2297" s="4">
        <f>SUMIFS([1]怪物表!$A:$A,[1]怪物表!$B:$B,C2297,[1]怪物表!$C:$C,D2297)</f>
        <v>1499302</v>
      </c>
      <c r="H2297" s="8" t="str">
        <f>IF(G2297="","",INDEX([1]怪物表!$C:$C,MATCH(G2297,[1]怪物表!$A:$A,0)))</f>
        <v>鹰</v>
      </c>
      <c r="I2297" s="4"/>
      <c r="J2297" s="4" t="str">
        <f>IF(I2297="","",INDEX([1]怪物阵型表!$B:$B,MATCH(I2297,[1]怪物阵型表!$A:$A,0)))</f>
        <v/>
      </c>
      <c r="K2297" s="4"/>
      <c r="L2297" s="4"/>
      <c r="M2297" s="4"/>
      <c r="N2297" s="4"/>
      <c r="O2297" s="4" t="str">
        <f>IF(N2297="","",INDEX([2]物品表!$B:$B,MATCH(N2297,[2]物品表!$A:$A,0)))</f>
        <v/>
      </c>
      <c r="P2297" s="4"/>
      <c r="Q2297" s="7" t="s">
        <v>31</v>
      </c>
      <c r="R2297" s="7" t="s">
        <v>29</v>
      </c>
      <c r="S2297" s="9">
        <f>INDEX('#怪物刷新配置索引'!$E:$E,MATCH(E2297&amp;"-"&amp;F2297,'#怪物刷新配置索引'!$D:$D,0),1)</f>
        <v>2</v>
      </c>
      <c r="T2297" s="4"/>
      <c r="U2297" s="9">
        <f>INDEX('#怪物刷新配置索引'!$F:$F,MATCH(E2297&amp;"-"&amp;F2297,'#怪物刷新配置索引'!$D:$D,0),1)</f>
        <v>1</v>
      </c>
      <c r="V2297" s="4" t="str">
        <f t="shared" si="311"/>
        <v/>
      </c>
      <c r="W2297" s="4"/>
      <c r="X2297" s="4"/>
      <c r="Y2297" s="4"/>
      <c r="Z2297" s="28"/>
      <c r="AA2297" s="77">
        <f>COUNTIF([3]经验升级表!$C:$C,"&lt;="&amp;SUMIFS($AB$4:AB2297,$C$4:C2297,C2297))</f>
        <v>0</v>
      </c>
      <c r="AB2297" s="77">
        <f>IFERROR(INDEX([1]怪物表!$U:$U,MATCH(G2297,[1]怪物表!$A:$A,0),1)*S2297/U2297,0)*AC2297</f>
        <v>0</v>
      </c>
      <c r="AC2297" s="77">
        <f t="shared" si="306"/>
        <v>30</v>
      </c>
      <c r="AD2297" s="77">
        <f>IFERROR(INDEX([1]怪物表!$J:$J,MATCH(G2297,[1]怪物表!$A:$A,0),1),0)*AE2297</f>
        <v>60</v>
      </c>
      <c r="AE2297" s="77">
        <f t="shared" si="307"/>
        <v>60</v>
      </c>
    </row>
    <row r="2298" spans="1:31" x14ac:dyDescent="0.45">
      <c r="A2298" s="4"/>
      <c r="B2298" s="7">
        <v>4993026</v>
      </c>
      <c r="C2298" s="6" t="s">
        <v>243</v>
      </c>
      <c r="D2298" s="4" t="s">
        <v>124</v>
      </c>
      <c r="E2298" s="7">
        <v>60</v>
      </c>
      <c r="F2298" s="4" t="s">
        <v>39</v>
      </c>
      <c r="G2298" s="4">
        <f>SUMIFS([1]怪物表!$A:$A,[1]怪物表!$B:$B,C2298,[1]怪物表!$C:$C,D2298)</f>
        <v>1499302</v>
      </c>
      <c r="H2298" s="8" t="str">
        <f>IF(G2298="","",INDEX([1]怪物表!$C:$C,MATCH(G2298,[1]怪物表!$A:$A,0)))</f>
        <v>鹰</v>
      </c>
      <c r="I2298" s="4"/>
      <c r="J2298" s="4" t="str">
        <f>IF(I2298="","",INDEX([1]怪物阵型表!$B:$B,MATCH(I2298,[1]怪物阵型表!$A:$A,0)))</f>
        <v/>
      </c>
      <c r="K2298" s="4"/>
      <c r="L2298" s="4"/>
      <c r="M2298" s="4"/>
      <c r="N2298" s="4"/>
      <c r="O2298" s="4" t="str">
        <f>IF(N2298="","",INDEX([2]物品表!$B:$B,MATCH(N2298,[2]物品表!$A:$A,0)))</f>
        <v/>
      </c>
      <c r="P2298" s="4"/>
      <c r="Q2298" s="7" t="s">
        <v>31</v>
      </c>
      <c r="R2298" s="7" t="s">
        <v>29</v>
      </c>
      <c r="S2298" s="9">
        <f>INDEX('#怪物刷新配置索引'!$E:$E,MATCH(E2298&amp;"-"&amp;F2298,'#怪物刷新配置索引'!$D:$D,0),1)</f>
        <v>2</v>
      </c>
      <c r="T2298" s="4"/>
      <c r="U2298" s="9">
        <f>INDEX('#怪物刷新配置索引'!$F:$F,MATCH(E2298&amp;"-"&amp;F2298,'#怪物刷新配置索引'!$D:$D,0),1)</f>
        <v>1</v>
      </c>
      <c r="V2298" s="4" t="str">
        <f t="shared" si="311"/>
        <v/>
      </c>
      <c r="W2298" s="4"/>
      <c r="X2298" s="4"/>
      <c r="Y2298" s="4"/>
      <c r="Z2298" s="28"/>
      <c r="AA2298" s="77">
        <f>COUNTIF([3]经验升级表!$C:$C,"&lt;="&amp;SUMIFS($AB$4:AB2298,$C$4:C2298,C2298))</f>
        <v>0</v>
      </c>
      <c r="AB2298" s="77">
        <f>IFERROR(INDEX([1]怪物表!$U:$U,MATCH(G2298,[1]怪物表!$A:$A,0),1)*S2298/U2298,0)*AC2298</f>
        <v>0</v>
      </c>
      <c r="AC2298" s="77">
        <f t="shared" si="306"/>
        <v>30</v>
      </c>
      <c r="AD2298" s="77">
        <f>IFERROR(INDEX([1]怪物表!$J:$J,MATCH(G2298,[1]怪物表!$A:$A,0),1),0)*AE2298</f>
        <v>60</v>
      </c>
      <c r="AE2298" s="77">
        <f t="shared" si="307"/>
        <v>60</v>
      </c>
    </row>
    <row r="2299" spans="1:31" s="46" customFormat="1" x14ac:dyDescent="0.45">
      <c r="A2299" s="20"/>
      <c r="B2299" s="21">
        <v>4993027</v>
      </c>
      <c r="C2299" s="22" t="s">
        <v>243</v>
      </c>
      <c r="D2299" s="20" t="s">
        <v>144</v>
      </c>
      <c r="E2299" s="21"/>
      <c r="F2299" s="20">
        <v>180</v>
      </c>
      <c r="G2299" s="20">
        <f>IF(I2299="",SUMIFS([1]怪物表!$A:$A,[1]怪物表!$B:$B,C2299,[1]怪物表!$C:$C,D2299),"")</f>
        <v>1499309</v>
      </c>
      <c r="H2299" s="23" t="str">
        <f>IF(G2299="","",INDEX([1]怪物表!$C:$C,MATCH(G2299,[1]怪物表!$A:$A,0)))</f>
        <v>大象</v>
      </c>
      <c r="I2299" s="20" t="s">
        <v>54</v>
      </c>
      <c r="J2299" s="20" t="str">
        <f>IF(I2299="","",INDEX([1]怪物阵型表!$B:$B,MATCH(I2299,[1]怪物阵型表!$A:$A,0)))</f>
        <v/>
      </c>
      <c r="K2299" s="20"/>
      <c r="L2299" s="20"/>
      <c r="M2299" s="20"/>
      <c r="N2299" s="20"/>
      <c r="O2299" s="20" t="str">
        <f>IF(N2299="","",INDEX([2]物品表!$B:$B,MATCH(N2299,[2]物品表!$A:$A,0)))</f>
        <v/>
      </c>
      <c r="P2299" s="20"/>
      <c r="Q2299" s="21" t="s">
        <v>120</v>
      </c>
      <c r="R2299" s="21" t="s">
        <v>29</v>
      </c>
      <c r="S2299" s="24">
        <v>1</v>
      </c>
      <c r="T2299" s="20"/>
      <c r="U2299" s="24">
        <v>0</v>
      </c>
      <c r="V2299" s="20" t="str">
        <f>IF(W2299=1,"TID_Survivor_Notice_Occur_2",IF(W2299=2,"TID_Survivor_Notice_Occur_1",""))</f>
        <v/>
      </c>
      <c r="W2299" s="20"/>
      <c r="X2299" s="20"/>
      <c r="Y2299" s="20"/>
      <c r="Z2299" s="79"/>
      <c r="AA2299" s="79">
        <f>COUNTIF([3]经验升级表!$C:$C,"&lt;="&amp;SUMIFS($AB$4:AB2299,$C$4:C2299,C2299))</f>
        <v>0</v>
      </c>
      <c r="AB2299" s="79">
        <f>IFERROR(INDEX([1]怪物表!$U:$U,MATCH(G2299,[1]怪物表!$A:$A,0),1)*S2299/U2299,0)*AC2299</f>
        <v>0</v>
      </c>
      <c r="AC2299" s="79">
        <f t="shared" si="306"/>
        <v>1</v>
      </c>
      <c r="AD2299" s="79">
        <f>IFERROR(INDEX([1]怪物表!$J:$J,MATCH(G2299,[1]怪物表!$A:$A,0),1),0)*AE2299</f>
        <v>0</v>
      </c>
      <c r="AE2299" s="79">
        <f t="shared" si="307"/>
        <v>0</v>
      </c>
    </row>
    <row r="2300" spans="1:31" x14ac:dyDescent="0.45">
      <c r="A2300" s="4"/>
      <c r="B2300" s="7">
        <v>4993028</v>
      </c>
      <c r="C2300" s="6" t="s">
        <v>243</v>
      </c>
      <c r="D2300" s="4" t="s">
        <v>124</v>
      </c>
      <c r="E2300" s="7">
        <v>60</v>
      </c>
      <c r="F2300" s="4" t="s">
        <v>46</v>
      </c>
      <c r="G2300" s="4">
        <f>SUMIFS([1]怪物表!$A:$A,[1]怪物表!$B:$B,C2300,[1]怪物表!$C:$C,D2300)</f>
        <v>1499302</v>
      </c>
      <c r="H2300" s="8" t="str">
        <f>IF(G2300="","",INDEX([1]怪物表!$C:$C,MATCH(G2300,[1]怪物表!$A:$A,0)))</f>
        <v>鹰</v>
      </c>
      <c r="I2300" s="4"/>
      <c r="J2300" s="4" t="str">
        <f>IF(I2300="","",INDEX([1]怪物阵型表!$B:$B,MATCH(I2300,[1]怪物阵型表!$A:$A,0)))</f>
        <v/>
      </c>
      <c r="K2300" s="4"/>
      <c r="L2300" s="4"/>
      <c r="M2300" s="4"/>
      <c r="N2300" s="4"/>
      <c r="O2300" s="4" t="str">
        <f>IF(N2300="","",INDEX([2]物品表!$B:$B,MATCH(N2300,[2]物品表!$A:$A,0)))</f>
        <v/>
      </c>
      <c r="P2300" s="4"/>
      <c r="Q2300" s="7" t="s">
        <v>31</v>
      </c>
      <c r="R2300" s="7" t="s">
        <v>29</v>
      </c>
      <c r="S2300" s="9">
        <f>INDEX('#怪物刷新配置索引'!$E:$E,MATCH(E2300&amp;"-"&amp;F2300,'#怪物刷新配置索引'!$D:$D,0),1)</f>
        <v>2</v>
      </c>
      <c r="T2300" s="4"/>
      <c r="U2300" s="9">
        <f>INDEX('#怪物刷新配置索引'!$F:$F,MATCH(E2300&amp;"-"&amp;F2300,'#怪物刷新配置索引'!$D:$D,0),1)</f>
        <v>1</v>
      </c>
      <c r="V2300" s="4" t="str">
        <f t="shared" ref="V2300:V2315" si="312">IF(W2300=1,"TID_Survivor_Notice_Occur_2",IF(W2300=2,"TID_Survivor_Notice_Occur_1",""))</f>
        <v/>
      </c>
      <c r="W2300" s="4"/>
      <c r="X2300" s="7"/>
      <c r="Y2300" s="4"/>
      <c r="Z2300" s="28"/>
      <c r="AA2300" s="77">
        <f>COUNTIF([3]经验升级表!$C:$C,"&lt;="&amp;SUMIFS($AB$4:AB2300,$C$4:C2300,C2300))</f>
        <v>0</v>
      </c>
      <c r="AB2300" s="77">
        <f>IFERROR(INDEX([1]怪物表!$U:$U,MATCH(G2300,[1]怪物表!$A:$A,0),1)*S2300/U2300,0)*AC2300</f>
        <v>0</v>
      </c>
      <c r="AC2300" s="77">
        <f t="shared" si="306"/>
        <v>30</v>
      </c>
      <c r="AD2300" s="77">
        <f>IFERROR(INDEX([1]怪物表!$J:$J,MATCH(G2300,[1]怪物表!$A:$A,0),1),0)*AE2300</f>
        <v>60</v>
      </c>
      <c r="AE2300" s="77">
        <f t="shared" si="307"/>
        <v>60</v>
      </c>
    </row>
    <row r="2301" spans="1:31" x14ac:dyDescent="0.45">
      <c r="A2301" s="4"/>
      <c r="B2301" s="7">
        <v>4993029</v>
      </c>
      <c r="C2301" s="6" t="s">
        <v>243</v>
      </c>
      <c r="D2301" s="4" t="s">
        <v>124</v>
      </c>
      <c r="E2301" s="7">
        <v>90</v>
      </c>
      <c r="F2301" s="4" t="s">
        <v>46</v>
      </c>
      <c r="G2301" s="4">
        <f>SUMIFS([1]怪物表!$A:$A,[1]怪物表!$B:$B,C2301,[1]怪物表!$C:$C,D2301)</f>
        <v>1499302</v>
      </c>
      <c r="H2301" s="8" t="str">
        <f>IF(G2301="","",INDEX([1]怪物表!$C:$C,MATCH(G2301,[1]怪物表!$A:$A,0)))</f>
        <v>鹰</v>
      </c>
      <c r="I2301" s="4"/>
      <c r="J2301" s="4" t="str">
        <f>IF(I2301="","",INDEX([1]怪物阵型表!$B:$B,MATCH(I2301,[1]怪物阵型表!$A:$A,0)))</f>
        <v/>
      </c>
      <c r="K2301" s="4"/>
      <c r="L2301" s="4"/>
      <c r="M2301" s="4"/>
      <c r="N2301" s="4"/>
      <c r="O2301" s="4" t="str">
        <f>IF(N2301="","",INDEX([2]物品表!$B:$B,MATCH(N2301,[2]物品表!$A:$A,0)))</f>
        <v/>
      </c>
      <c r="P2301" s="4"/>
      <c r="Q2301" s="7" t="s">
        <v>31</v>
      </c>
      <c r="R2301" s="7" t="s">
        <v>29</v>
      </c>
      <c r="S2301" s="9">
        <f>INDEX('#怪物刷新配置索引'!$E:$E,MATCH(E2301&amp;"-"&amp;F2301,'#怪物刷新配置索引'!$D:$D,0),1)</f>
        <v>3</v>
      </c>
      <c r="T2301" s="4"/>
      <c r="U2301" s="9">
        <f>INDEX('#怪物刷新配置索引'!$F:$F,MATCH(E2301&amp;"-"&amp;F2301,'#怪物刷新配置索引'!$D:$D,0),1)</f>
        <v>1</v>
      </c>
      <c r="V2301" s="7" t="str">
        <f t="shared" si="312"/>
        <v/>
      </c>
      <c r="W2301" s="4"/>
      <c r="X2301" s="4"/>
      <c r="Y2301" s="4"/>
      <c r="Z2301" s="28"/>
      <c r="AA2301" s="77">
        <f>COUNTIF([3]经验升级表!$C:$C,"&lt;="&amp;SUMIFS($AB$4:AB2301,$C$4:C2301,C2301))</f>
        <v>0</v>
      </c>
      <c r="AB2301" s="77">
        <f>IFERROR(INDEX([1]怪物表!$U:$U,MATCH(G2301,[1]怪物表!$A:$A,0),1)*S2301/U2301,0)*AC2301</f>
        <v>0</v>
      </c>
      <c r="AC2301" s="77">
        <f t="shared" si="306"/>
        <v>30</v>
      </c>
      <c r="AD2301" s="77">
        <f>IFERROR(INDEX([1]怪物表!$J:$J,MATCH(G2301,[1]怪物表!$A:$A,0),1),0)*AE2301</f>
        <v>90</v>
      </c>
      <c r="AE2301" s="77">
        <f t="shared" si="307"/>
        <v>90</v>
      </c>
    </row>
    <row r="2302" spans="1:31" x14ac:dyDescent="0.45">
      <c r="A2302" s="4"/>
      <c r="B2302" s="7">
        <v>4993030</v>
      </c>
      <c r="C2302" s="6" t="s">
        <v>243</v>
      </c>
      <c r="D2302" s="4" t="s">
        <v>131</v>
      </c>
      <c r="E2302" s="7">
        <v>60</v>
      </c>
      <c r="F2302" s="4" t="s">
        <v>46</v>
      </c>
      <c r="G2302" s="4">
        <f>SUMIFS([1]怪物表!$A:$A,[1]怪物表!$B:$B,C2302,[1]怪物表!$C:$C,D2302)</f>
        <v>1499303</v>
      </c>
      <c r="H2302" s="8" t="str">
        <f>IF(G2302="","",INDEX([1]怪物表!$C:$C,MATCH(G2302,[1]怪物表!$A:$A,0)))</f>
        <v>小象</v>
      </c>
      <c r="I2302" s="4"/>
      <c r="J2302" s="4" t="str">
        <f>IF(I2302="","",INDEX([1]怪物阵型表!$B:$B,MATCH(I2302,[1]怪物阵型表!$A:$A,0)))</f>
        <v/>
      </c>
      <c r="K2302" s="4"/>
      <c r="L2302" s="4"/>
      <c r="M2302" s="4"/>
      <c r="N2302" s="4"/>
      <c r="O2302" s="4" t="str">
        <f>IF(N2302="","",INDEX([2]物品表!$B:$B,MATCH(N2302,[2]物品表!$A:$A,0)))</f>
        <v/>
      </c>
      <c r="P2302" s="4"/>
      <c r="Q2302" s="7" t="s">
        <v>31</v>
      </c>
      <c r="R2302" s="7" t="s">
        <v>29</v>
      </c>
      <c r="S2302" s="9">
        <f>INDEX('#怪物刷新配置索引'!$E:$E,MATCH(E2302&amp;"-"&amp;F2302,'#怪物刷新配置索引'!$D:$D,0),1)</f>
        <v>2</v>
      </c>
      <c r="T2302" s="4"/>
      <c r="U2302" s="9">
        <f>INDEX('#怪物刷新配置索引'!$F:$F,MATCH(E2302&amp;"-"&amp;F2302,'#怪物刷新配置索引'!$D:$D,0),1)</f>
        <v>1</v>
      </c>
      <c r="V2302" s="4" t="str">
        <f t="shared" si="312"/>
        <v/>
      </c>
      <c r="W2302" s="4"/>
      <c r="X2302" s="7"/>
      <c r="Y2302" s="7"/>
      <c r="Z2302" s="28"/>
      <c r="AA2302" s="77">
        <f>COUNTIF([3]经验升级表!$C:$C,"&lt;="&amp;SUMIFS($AB$4:AB2302,$C$4:C2302,C2302))</f>
        <v>0</v>
      </c>
      <c r="AB2302" s="77">
        <f>IFERROR(INDEX([1]怪物表!$U:$U,MATCH(G2302,[1]怪物表!$A:$A,0),1)*S2302/U2302,0)*AC2302</f>
        <v>0</v>
      </c>
      <c r="AC2302" s="77">
        <f t="shared" si="306"/>
        <v>30</v>
      </c>
      <c r="AD2302" s="77">
        <f>IFERROR(INDEX([1]怪物表!$J:$J,MATCH(G2302,[1]怪物表!$A:$A,0),1),0)*AE2302</f>
        <v>60</v>
      </c>
      <c r="AE2302" s="77">
        <f t="shared" si="307"/>
        <v>60</v>
      </c>
    </row>
    <row r="2303" spans="1:31" x14ac:dyDescent="0.45">
      <c r="A2303" s="4"/>
      <c r="B2303" s="7">
        <v>4993031</v>
      </c>
      <c r="C2303" s="6" t="s">
        <v>243</v>
      </c>
      <c r="D2303" s="4" t="s">
        <v>131</v>
      </c>
      <c r="E2303" s="7">
        <v>90</v>
      </c>
      <c r="F2303" s="4" t="s">
        <v>46</v>
      </c>
      <c r="G2303" s="4">
        <f>SUMIFS([1]怪物表!$A:$A,[1]怪物表!$B:$B,C2303,[1]怪物表!$C:$C,D2303)</f>
        <v>1499303</v>
      </c>
      <c r="H2303" s="8" t="str">
        <f>IF(G2303="","",INDEX([1]怪物表!$C:$C,MATCH(G2303,[1]怪物表!$A:$A,0)))</f>
        <v>小象</v>
      </c>
      <c r="I2303" s="4"/>
      <c r="J2303" s="4" t="str">
        <f>IF(I2303="","",INDEX([1]怪物阵型表!$B:$B,MATCH(I2303,[1]怪物阵型表!$A:$A,0)))</f>
        <v/>
      </c>
      <c r="K2303" s="4"/>
      <c r="L2303" s="4"/>
      <c r="M2303" s="4"/>
      <c r="N2303" s="4"/>
      <c r="O2303" s="4" t="str">
        <f>IF(N2303="","",INDEX([2]物品表!$B:$B,MATCH(N2303,[2]物品表!$A:$A,0)))</f>
        <v/>
      </c>
      <c r="P2303" s="4"/>
      <c r="Q2303" s="7" t="s">
        <v>31</v>
      </c>
      <c r="R2303" s="7" t="s">
        <v>29</v>
      </c>
      <c r="S2303" s="9">
        <f>INDEX('#怪物刷新配置索引'!$E:$E,MATCH(E2303&amp;"-"&amp;F2303,'#怪物刷新配置索引'!$D:$D,0),1)</f>
        <v>3</v>
      </c>
      <c r="T2303" s="4"/>
      <c r="U2303" s="9">
        <f>INDEX('#怪物刷新配置索引'!$F:$F,MATCH(E2303&amp;"-"&amp;F2303,'#怪物刷新配置索引'!$D:$D,0),1)</f>
        <v>1</v>
      </c>
      <c r="V2303" s="4" t="str">
        <f t="shared" si="312"/>
        <v/>
      </c>
      <c r="W2303" s="4"/>
      <c r="X2303" s="7"/>
      <c r="Y2303" s="7"/>
      <c r="Z2303" s="28"/>
      <c r="AA2303" s="77">
        <f>COUNTIF([3]经验升级表!$C:$C,"&lt;="&amp;SUMIFS($AB$4:AB2303,$C$4:C2303,C2303))</f>
        <v>0</v>
      </c>
      <c r="AB2303" s="77">
        <f>IFERROR(INDEX([1]怪物表!$U:$U,MATCH(G2303,[1]怪物表!$A:$A,0),1)*S2303/U2303,0)*AC2303</f>
        <v>0</v>
      </c>
      <c r="AC2303" s="77">
        <f t="shared" si="306"/>
        <v>30</v>
      </c>
      <c r="AD2303" s="77">
        <f>IFERROR(INDEX([1]怪物表!$J:$J,MATCH(G2303,[1]怪物表!$A:$A,0),1),0)*AE2303</f>
        <v>90</v>
      </c>
      <c r="AE2303" s="77">
        <f t="shared" si="307"/>
        <v>90</v>
      </c>
    </row>
    <row r="2304" spans="1:31" x14ac:dyDescent="0.45">
      <c r="A2304" s="4"/>
      <c r="B2304" s="7">
        <v>4993032</v>
      </c>
      <c r="C2304" s="6" t="s">
        <v>243</v>
      </c>
      <c r="D2304" s="4"/>
      <c r="E2304" s="7"/>
      <c r="F2304" s="4">
        <v>210</v>
      </c>
      <c r="G2304" s="4"/>
      <c r="H2304" s="8"/>
      <c r="I2304" s="4"/>
      <c r="J2304" s="4" t="str">
        <f>IF(I2304="","",INDEX([1]怪物阵型表!$B:$B,MATCH(I2304,[1]怪物阵型表!$A:$A,0)))</f>
        <v/>
      </c>
      <c r="K2304" s="4">
        <v>499305</v>
      </c>
      <c r="L2304" s="25" t="str" cm="1">
        <f t="array" ref="L2304">INDEX(怪物链表!A:C,MATCH(怪物刷新表!K2304&amp;C2304,怪物链表!A:A&amp;怪物链表!C:C,),2)</f>
        <v>平滑_中级_100</v>
      </c>
      <c r="M2304" s="4" t="str" cm="1">
        <f t="array" ref="M2304">INDEX(怪物链表!A:D,MATCH(怪物刷新表!L2304&amp;K2304,怪物链表!B:B&amp;怪物链表!A:A,),4)</f>
        <v>210-240</v>
      </c>
      <c r="N2304" s="4"/>
      <c r="O2304" s="4" t="str">
        <f>IF(N2304="","",INDEX([2]物品表!$B:$B,MATCH(N2304,[2]物品表!$A:$A,0)))</f>
        <v/>
      </c>
      <c r="P2304" s="4"/>
      <c r="Q2304" s="7" t="s">
        <v>120</v>
      </c>
      <c r="R2304" s="7" t="s">
        <v>29</v>
      </c>
      <c r="S2304" s="9">
        <v>1</v>
      </c>
      <c r="T2304" s="4"/>
      <c r="U2304" s="9">
        <v>0</v>
      </c>
      <c r="V2304" s="4" t="str">
        <f>IF(W2304=1,"TID_Survivor_Notice_Occur_2",IF(W2304=2,"TID_Survivor_Notice_Occur_1",""))</f>
        <v/>
      </c>
      <c r="W2304" s="4"/>
      <c r="X2304" s="4"/>
      <c r="Y2304" s="4"/>
      <c r="Z2304" s="28"/>
      <c r="AA2304" s="77">
        <f>COUNTIF([3]经验升级表!$C:$C,"&lt;="&amp;SUMIFS($AB$4:AB2304,$C$4:C2304,C2304))</f>
        <v>0</v>
      </c>
      <c r="AB2304" s="77">
        <f>IFERROR(INDEX([1]怪物表!$U:$U,MATCH(G2304,[1]怪物表!$A:$A,0),1)*S2304/U2304,0)*AC2304</f>
        <v>0</v>
      </c>
      <c r="AC2304" s="77">
        <f t="shared" si="306"/>
        <v>1</v>
      </c>
      <c r="AD2304" s="77">
        <f>IFERROR(INDEX([1]怪物表!$J:$J,MATCH(G2304,[1]怪物表!$A:$A,0),1),0)*AE2304</f>
        <v>0</v>
      </c>
      <c r="AE2304" s="77">
        <f t="shared" si="307"/>
        <v>0</v>
      </c>
    </row>
    <row r="2305" spans="1:46" x14ac:dyDescent="0.45">
      <c r="A2305" s="4"/>
      <c r="B2305" s="7">
        <v>4993033</v>
      </c>
      <c r="C2305" s="6" t="s">
        <v>243</v>
      </c>
      <c r="D2305" s="4" t="s">
        <v>151</v>
      </c>
      <c r="E2305" s="7">
        <v>30</v>
      </c>
      <c r="F2305" s="4" t="s">
        <v>64</v>
      </c>
      <c r="G2305" s="4">
        <f>SUMIFS([1]怪物表!$A:$A,[1]怪物表!$B:$B,C2305,[1]怪物表!$C:$C,D2305)</f>
        <v>1499304</v>
      </c>
      <c r="H2305" s="8" t="str">
        <f>IF(G2305="","",INDEX([1]怪物表!$C:$C,MATCH(G2305,[1]怪物表!$A:$A,0)))</f>
        <v>盾兵1（灰）</v>
      </c>
      <c r="I2305" s="4"/>
      <c r="J2305" s="4" t="str">
        <f>IF(I2305="","",INDEX([1]怪物阵型表!$B:$B,MATCH(I2305,[1]怪物阵型表!$A:$A,0)))</f>
        <v/>
      </c>
      <c r="K2305" s="4"/>
      <c r="L2305" s="4"/>
      <c r="M2305" s="4"/>
      <c r="N2305" s="4"/>
      <c r="O2305" s="4" t="str">
        <f>IF(N2305="","",INDEX([2]物品表!$B:$B,MATCH(N2305,[2]物品表!$A:$A,0)))</f>
        <v/>
      </c>
      <c r="P2305" s="4"/>
      <c r="Q2305" s="7" t="s">
        <v>31</v>
      </c>
      <c r="R2305" s="7" t="s">
        <v>29</v>
      </c>
      <c r="S2305" s="9">
        <f>INDEX('#怪物刷新配置索引'!$E:$E,MATCH(E2305&amp;"-"&amp;F2305,'#怪物刷新配置索引'!$D:$D,0),1)</f>
        <v>3</v>
      </c>
      <c r="T2305" s="4"/>
      <c r="U2305" s="9">
        <f>INDEX('#怪物刷新配置索引'!$F:$F,MATCH(E2305&amp;"-"&amp;F2305,'#怪物刷新配置索引'!$D:$D,0),1)</f>
        <v>3</v>
      </c>
      <c r="V2305" s="7" t="str">
        <f t="shared" si="312"/>
        <v/>
      </c>
      <c r="W2305" s="4"/>
      <c r="X2305" s="4"/>
      <c r="Y2305" s="4"/>
      <c r="Z2305" s="28"/>
      <c r="AA2305" s="77">
        <f>COUNTIF([3]经验升级表!$C:$C,"&lt;="&amp;SUMIFS($AB$4:AB2305,$C$4:C2305,C2305))</f>
        <v>0</v>
      </c>
      <c r="AB2305" s="77">
        <f>IFERROR(INDEX([1]怪物表!$U:$U,MATCH(G2305,[1]怪物表!$A:$A,0),1)*S2305/U2305,0)*AC2305</f>
        <v>0</v>
      </c>
      <c r="AC2305" s="77">
        <f t="shared" si="306"/>
        <v>30</v>
      </c>
      <c r="AD2305" s="77">
        <f>IFERROR(INDEX([1]怪物表!$J:$J,MATCH(G2305,[1]怪物表!$A:$A,0),1),0)*AE2305</f>
        <v>30</v>
      </c>
      <c r="AE2305" s="77">
        <f t="shared" si="307"/>
        <v>30</v>
      </c>
    </row>
    <row r="2306" spans="1:46" x14ac:dyDescent="0.45">
      <c r="A2306" s="4"/>
      <c r="B2306" s="7">
        <v>4993034</v>
      </c>
      <c r="C2306" s="6" t="s">
        <v>243</v>
      </c>
      <c r="D2306" s="4" t="s">
        <v>151</v>
      </c>
      <c r="E2306" s="7">
        <v>30</v>
      </c>
      <c r="F2306" s="4" t="s">
        <v>64</v>
      </c>
      <c r="G2306" s="4">
        <f>SUMIFS([1]怪物表!$A:$A,[1]怪物表!$B:$B,C2306,[1]怪物表!$C:$C,D2306)</f>
        <v>1499304</v>
      </c>
      <c r="H2306" s="8" t="str">
        <f>IF(G2306="","",INDEX([1]怪物表!$C:$C,MATCH(G2306,[1]怪物表!$A:$A,0)))</f>
        <v>盾兵1（灰）</v>
      </c>
      <c r="I2306" s="4"/>
      <c r="J2306" s="4" t="str">
        <f>IF(I2306="","",INDEX([1]怪物阵型表!$B:$B,MATCH(I2306,[1]怪物阵型表!$A:$A,0)))</f>
        <v/>
      </c>
      <c r="K2306" s="4"/>
      <c r="L2306" s="4"/>
      <c r="M2306" s="4"/>
      <c r="N2306" s="4"/>
      <c r="O2306" s="4" t="str">
        <f>IF(N2306="","",INDEX([2]物品表!$B:$B,MATCH(N2306,[2]物品表!$A:$A,0)))</f>
        <v/>
      </c>
      <c r="P2306" s="4"/>
      <c r="Q2306" s="7" t="s">
        <v>31</v>
      </c>
      <c r="R2306" s="7" t="s">
        <v>29</v>
      </c>
      <c r="S2306" s="9">
        <f>INDEX('#怪物刷新配置索引'!$E:$E,MATCH(E2306&amp;"-"&amp;F2306,'#怪物刷新配置索引'!$D:$D,0),1)</f>
        <v>3</v>
      </c>
      <c r="T2306" s="4"/>
      <c r="U2306" s="9">
        <f>INDEX('#怪物刷新配置索引'!$F:$F,MATCH(E2306&amp;"-"&amp;F2306,'#怪物刷新配置索引'!$D:$D,0),1)</f>
        <v>3</v>
      </c>
      <c r="V2306" s="4" t="str">
        <f t="shared" si="312"/>
        <v/>
      </c>
      <c r="W2306" s="4"/>
      <c r="X2306" s="4"/>
      <c r="Y2306" s="4"/>
      <c r="Z2306" s="28"/>
      <c r="AA2306" s="77">
        <f>COUNTIF([3]经验升级表!$C:$C,"&lt;="&amp;SUMIFS($AB$4:AB2306,$C$4:C2306,C2306))</f>
        <v>0</v>
      </c>
      <c r="AB2306" s="77">
        <f>IFERROR(INDEX([1]怪物表!$U:$U,MATCH(G2306,[1]怪物表!$A:$A,0),1)*S2306/U2306,0)*AC2306</f>
        <v>0</v>
      </c>
      <c r="AC2306" s="77">
        <f t="shared" si="306"/>
        <v>30</v>
      </c>
      <c r="AD2306" s="77">
        <f>IFERROR(INDEX([1]怪物表!$J:$J,MATCH(G2306,[1]怪物表!$A:$A,0),1),0)*AE2306</f>
        <v>30</v>
      </c>
      <c r="AE2306" s="77">
        <f t="shared" si="307"/>
        <v>30</v>
      </c>
    </row>
    <row r="2307" spans="1:46" x14ac:dyDescent="0.45">
      <c r="A2307" s="4"/>
      <c r="B2307" s="7">
        <v>4993035</v>
      </c>
      <c r="C2307" s="6" t="s">
        <v>243</v>
      </c>
      <c r="D2307" s="4" t="s">
        <v>174</v>
      </c>
      <c r="E2307" s="7">
        <v>20</v>
      </c>
      <c r="F2307" s="4" t="s">
        <v>64</v>
      </c>
      <c r="G2307" s="4">
        <f>SUMIFS([1]怪物表!$A:$A,[1]怪物表!$B:$B,C2307,[1]怪物表!$C:$C,D2307)</f>
        <v>1499307</v>
      </c>
      <c r="H2307" s="8" t="str">
        <f>IF(G2307="","",INDEX([1]怪物表!$C:$C,MATCH(G2307,[1]怪物表!$A:$A,0)))</f>
        <v>酒桶</v>
      </c>
      <c r="I2307" s="4"/>
      <c r="J2307" s="4" t="str">
        <f>IF(I2307="","",INDEX([1]怪物阵型表!$B:$B,MATCH(I2307,[1]怪物阵型表!$A:$A,0)))</f>
        <v/>
      </c>
      <c r="K2307" s="4"/>
      <c r="L2307" s="4"/>
      <c r="M2307" s="4"/>
      <c r="N2307" s="4"/>
      <c r="O2307" s="4" t="str">
        <f>IF(N2307="","",INDEX([2]物品表!$B:$B,MATCH(N2307,[2]物品表!$A:$A,0)))</f>
        <v/>
      </c>
      <c r="P2307" s="4"/>
      <c r="Q2307" s="7" t="s">
        <v>31</v>
      </c>
      <c r="R2307" s="7" t="s">
        <v>29</v>
      </c>
      <c r="S2307" s="9">
        <f>INDEX('#怪物刷新配置索引'!$E:$E,MATCH(E2307&amp;"-"&amp;F2307,'#怪物刷新配置索引'!$D:$D,0),1)</f>
        <v>2</v>
      </c>
      <c r="T2307" s="4"/>
      <c r="U2307" s="9">
        <f>INDEX('#怪物刷新配置索引'!$F:$F,MATCH(E2307&amp;"-"&amp;F2307,'#怪物刷新配置索引'!$D:$D,0),1)</f>
        <v>3</v>
      </c>
      <c r="V2307" s="4" t="str">
        <f t="shared" si="312"/>
        <v/>
      </c>
      <c r="W2307" s="4"/>
      <c r="X2307" s="7"/>
      <c r="Y2307" s="7"/>
      <c r="Z2307" s="28"/>
      <c r="AA2307" s="77">
        <f>COUNTIF([3]经验升级表!$C:$C,"&lt;="&amp;SUMIFS($AB$4:AB2307,$C$4:C2307,C2307))</f>
        <v>0</v>
      </c>
      <c r="AB2307" s="77">
        <f>IFERROR(INDEX([1]怪物表!$U:$U,MATCH(G2307,[1]怪物表!$A:$A,0),1)*S2307/U2307,0)*AC2307</f>
        <v>0</v>
      </c>
      <c r="AC2307" s="77">
        <f t="shared" si="306"/>
        <v>30</v>
      </c>
      <c r="AD2307" s="77">
        <f>IFERROR(INDEX([1]怪物表!$J:$J,MATCH(G2307,[1]怪物表!$A:$A,0),1),0)*AE2307</f>
        <v>20</v>
      </c>
      <c r="AE2307" s="77">
        <f t="shared" si="307"/>
        <v>20</v>
      </c>
    </row>
    <row r="2308" spans="1:46" s="47" customFormat="1" x14ac:dyDescent="0.45">
      <c r="A2308" s="81"/>
      <c r="B2308" s="82">
        <v>4993036</v>
      </c>
      <c r="C2308" s="83" t="s">
        <v>243</v>
      </c>
      <c r="D2308" s="81" t="s">
        <v>132</v>
      </c>
      <c r="E2308" s="82"/>
      <c r="F2308" s="81">
        <v>240</v>
      </c>
      <c r="G2308" s="81">
        <f>IF(I2308="",SUMIFS([1]怪物表!$A:$A,[1]怪物表!$B:$B,C2308,[1]怪物表!$C:$C,D2308),"")</f>
        <v>1499311</v>
      </c>
      <c r="H2308" s="84" t="str">
        <f>IF(G2308="","",INDEX([1]怪物表!$C:$C,MATCH(G2308,[1]怪物表!$A:$A,0)))</f>
        <v>荒漠法师</v>
      </c>
      <c r="I2308" s="81" t="s">
        <v>54</v>
      </c>
      <c r="J2308" s="81" t="str">
        <f>IF(I2308="","",INDEX([1]怪物阵型表!$B:$B,MATCH(I2308,[1]怪物阵型表!$A:$A,0)))</f>
        <v/>
      </c>
      <c r="K2308" s="81"/>
      <c r="L2308" s="81"/>
      <c r="M2308" s="81"/>
      <c r="N2308" s="81"/>
      <c r="O2308" s="81" t="str">
        <f>IF(N2308="","",INDEX([2]物品表!$B:$B,MATCH(N2308,[2]物品表!$A:$A,0)))</f>
        <v/>
      </c>
      <c r="P2308" s="81"/>
      <c r="Q2308" s="82" t="s">
        <v>120</v>
      </c>
      <c r="R2308" s="82" t="s">
        <v>29</v>
      </c>
      <c r="S2308" s="85">
        <v>1</v>
      </c>
      <c r="T2308" s="81"/>
      <c r="U2308" s="85">
        <v>0</v>
      </c>
      <c r="V2308" s="81" t="str">
        <f>V2293</f>
        <v>TID_Survivor_Notice_Occur_1</v>
      </c>
      <c r="W2308" s="81">
        <v>2</v>
      </c>
      <c r="X2308" s="81"/>
      <c r="Y2308" s="81"/>
      <c r="Z2308" s="86"/>
      <c r="AA2308" s="77">
        <f>COUNTIF([3]经验升级表!$C:$C,"&lt;="&amp;SUMIFS($AB$4:AB2308,$C$4:C2308,C2308))</f>
        <v>0</v>
      </c>
      <c r="AB2308" s="77">
        <f>IFERROR(INDEX([1]怪物表!$U:$U,MATCH(G2308,[1]怪物表!$A:$A,0),1)*S2308/U2308,0)*AC2308</f>
        <v>0</v>
      </c>
      <c r="AC2308" s="77">
        <f t="shared" si="306"/>
        <v>1</v>
      </c>
      <c r="AD2308" s="77">
        <f>IFERROR(INDEX([1]怪物表!$J:$J,MATCH(G2308,[1]怪物表!$A:$A,0),1),0)*AE2308</f>
        <v>0</v>
      </c>
      <c r="AE2308" s="77">
        <f t="shared" si="307"/>
        <v>0</v>
      </c>
      <c r="AF2308" s="45"/>
      <c r="AG2308" s="45"/>
      <c r="AH2308" s="45"/>
      <c r="AI2308" s="45"/>
      <c r="AJ2308" s="45"/>
      <c r="AK2308" s="45"/>
      <c r="AL2308" s="45"/>
      <c r="AM2308" s="45"/>
      <c r="AN2308" s="45"/>
      <c r="AO2308" s="45"/>
      <c r="AP2308" s="45"/>
      <c r="AQ2308" s="45"/>
      <c r="AR2308" s="45"/>
      <c r="AS2308" s="45"/>
      <c r="AT2308" s="45"/>
    </row>
    <row r="2309" spans="1:46" x14ac:dyDescent="0.45">
      <c r="A2309" s="4"/>
      <c r="B2309" s="7">
        <v>4993037</v>
      </c>
      <c r="C2309" s="6" t="s">
        <v>243</v>
      </c>
      <c r="D2309" s="4"/>
      <c r="E2309" s="7"/>
      <c r="F2309" s="4">
        <v>240</v>
      </c>
      <c r="G2309" s="4" t="str">
        <f>IF(I2309="",SUMIFS([1]怪物表!$A:$A,[1]怪物表!$B:$B,C2309,[1]怪物表!$C:$C,D2309),"")</f>
        <v/>
      </c>
      <c r="H2309" s="8" t="str">
        <f>IF(G2309="","",INDEX([1]怪物表!$C:$C,MATCH(G2309,[1]怪物表!$A:$A,0)))</f>
        <v/>
      </c>
      <c r="I2309" s="4">
        <v>499302</v>
      </c>
      <c r="J2309" s="4" t="str">
        <f>IF(I2309="","",INDEX([1]怪物阵型表!$B:$B,MATCH(I2309,[1]怪物阵型表!$A:$A,0)))</f>
        <v>直线防御阵型</v>
      </c>
      <c r="K2309" s="4"/>
      <c r="L2309" s="4"/>
      <c r="M2309" s="4"/>
      <c r="N2309" s="4"/>
      <c r="O2309" s="4" t="str">
        <f>IF(N2309="","",INDEX([2]物品表!$B:$B,MATCH(N2309,[2]物品表!$A:$A,0)))</f>
        <v/>
      </c>
      <c r="P2309" s="4"/>
      <c r="Q2309" s="7" t="s">
        <v>109</v>
      </c>
      <c r="R2309" s="7" t="s">
        <v>29</v>
      </c>
      <c r="S2309" s="9">
        <v>1</v>
      </c>
      <c r="T2309" s="4"/>
      <c r="U2309" s="9">
        <v>0</v>
      </c>
      <c r="V2309" s="4" t="str">
        <f t="shared" si="312"/>
        <v>TID_Survivor_Notice_Occur_2</v>
      </c>
      <c r="W2309" s="4">
        <v>1</v>
      </c>
      <c r="X2309" s="4"/>
      <c r="Y2309" s="4"/>
      <c r="Z2309" s="28"/>
      <c r="AA2309" s="77">
        <f>COUNTIF([3]经验升级表!$C:$C,"&lt;="&amp;SUMIFS($AB$4:AB2309,$C$4:C2309,C2309))</f>
        <v>0</v>
      </c>
      <c r="AB2309" s="77">
        <f>IFERROR(INDEX([1]怪物表!$U:$U,MATCH(G2309,[1]怪物表!$A:$A,0),1)*S2309/U2309,0)*AC2309</f>
        <v>0</v>
      </c>
      <c r="AC2309" s="77">
        <f t="shared" si="306"/>
        <v>1</v>
      </c>
      <c r="AD2309" s="77">
        <f>IFERROR(INDEX([1]怪物表!$J:$J,MATCH(G2309,[1]怪物表!$A:$A,0),1),0)*AE2309</f>
        <v>0</v>
      </c>
      <c r="AE2309" s="77">
        <f t="shared" si="307"/>
        <v>0</v>
      </c>
    </row>
    <row r="2310" spans="1:46" x14ac:dyDescent="0.45">
      <c r="A2310" s="4"/>
      <c r="B2310" s="7">
        <v>4993038</v>
      </c>
      <c r="C2310" s="6" t="s">
        <v>243</v>
      </c>
      <c r="D2310" s="4"/>
      <c r="E2310" s="7"/>
      <c r="F2310" s="4">
        <v>240</v>
      </c>
      <c r="G2310" s="4" t="str">
        <f>IF(I2310="",SUMIFS([1]怪物表!$A:$A,[1]怪物表!$B:$B,C2310,[1]怪物表!$C:$C,D2310),"")</f>
        <v/>
      </c>
      <c r="H2310" s="8" t="str">
        <f>IF(G2310="","",INDEX([1]怪物表!$C:$C,MATCH(G2310,[1]怪物表!$A:$A,0)))</f>
        <v/>
      </c>
      <c r="I2310" s="4">
        <v>499303</v>
      </c>
      <c r="J2310" s="4" t="str">
        <f>IF(I2310="","",INDEX([1]怪物阵型表!$B:$B,MATCH(I2310,[1]怪物阵型表!$A:$A,0)))</f>
        <v>直线防御阵型</v>
      </c>
      <c r="K2310" s="4"/>
      <c r="L2310" s="4"/>
      <c r="M2310" s="4"/>
      <c r="N2310" s="4"/>
      <c r="O2310" s="4" t="str">
        <f>IF(N2310="","",INDEX([2]物品表!$B:$B,MATCH(N2310,[2]物品表!$A:$A,0)))</f>
        <v/>
      </c>
      <c r="P2310" s="4"/>
      <c r="Q2310" s="7" t="s">
        <v>109</v>
      </c>
      <c r="R2310" s="7" t="s">
        <v>29</v>
      </c>
      <c r="S2310" s="9">
        <v>1</v>
      </c>
      <c r="T2310" s="4"/>
      <c r="U2310" s="9">
        <v>0</v>
      </c>
      <c r="V2310" s="4" t="str">
        <f t="shared" si="312"/>
        <v/>
      </c>
      <c r="W2310" s="4"/>
      <c r="X2310" s="4"/>
      <c r="Y2310" s="4"/>
      <c r="Z2310" s="28"/>
      <c r="AA2310" s="77">
        <f>COUNTIF([3]经验升级表!$C:$C,"&lt;="&amp;SUMIFS($AB$4:AB2310,$C$4:C2310,C2310))</f>
        <v>0</v>
      </c>
      <c r="AB2310" s="77">
        <f>IFERROR(INDEX([1]怪物表!$U:$U,MATCH(G2310,[1]怪物表!$A:$A,0),1)*S2310/U2310,0)*AC2310</f>
        <v>0</v>
      </c>
      <c r="AC2310" s="77">
        <f t="shared" si="306"/>
        <v>1</v>
      </c>
      <c r="AD2310" s="77">
        <f>IFERROR(INDEX([1]怪物表!$J:$J,MATCH(G2310,[1]怪物表!$A:$A,0),1),0)*AE2310</f>
        <v>0</v>
      </c>
      <c r="AE2310" s="77">
        <f t="shared" si="307"/>
        <v>0</v>
      </c>
    </row>
    <row r="2311" spans="1:46" x14ac:dyDescent="0.45">
      <c r="A2311" s="4"/>
      <c r="B2311" s="7">
        <v>4993039</v>
      </c>
      <c r="C2311" s="6" t="s">
        <v>243</v>
      </c>
      <c r="D2311" s="4"/>
      <c r="E2311" s="7"/>
      <c r="F2311" s="4">
        <v>240</v>
      </c>
      <c r="G2311" s="4"/>
      <c r="H2311" s="8"/>
      <c r="I2311" s="4"/>
      <c r="J2311" s="4" t="str">
        <f>IF(I2311="","",INDEX([1]怪物阵型表!$B:$B,MATCH(I2311,[1]怪物阵型表!$A:$A,0)))</f>
        <v/>
      </c>
      <c r="K2311" s="4">
        <v>499306</v>
      </c>
      <c r="L2311" s="25" t="str" cm="1">
        <f t="array" ref="L2311">INDEX(怪物链表!A:C,MATCH(怪物刷新表!K2311&amp;C2311,怪物链表!A:A&amp;怪物链表!C:C,),2)</f>
        <v>骤变_高级_100</v>
      </c>
      <c r="M2311" s="4" t="str" cm="1">
        <f t="array" ref="M2311">INDEX(怪物链表!A:D,MATCH(怪物刷新表!L2311&amp;K2311,怪物链表!B:B&amp;怪物链表!A:A,),4)</f>
        <v>240-270</v>
      </c>
      <c r="N2311" s="4"/>
      <c r="O2311" s="4" t="str">
        <f>IF(N2311="","",INDEX([2]物品表!$B:$B,MATCH(N2311,[2]物品表!$A:$A,0)))</f>
        <v/>
      </c>
      <c r="P2311" s="4"/>
      <c r="Q2311" s="7" t="s">
        <v>120</v>
      </c>
      <c r="R2311" s="7" t="s">
        <v>29</v>
      </c>
      <c r="S2311" s="9">
        <v>1</v>
      </c>
      <c r="T2311" s="4"/>
      <c r="U2311" s="9">
        <v>0</v>
      </c>
      <c r="V2311" s="4" t="str">
        <f>IF(W2311=1,"TID_Survivor_Notice_Occur_2",IF(W2311=2,"TID_Survivor_Notice_Occur_1",""))</f>
        <v/>
      </c>
      <c r="W2311" s="4"/>
      <c r="X2311" s="4"/>
      <c r="Y2311" s="4"/>
      <c r="Z2311" s="28"/>
      <c r="AA2311" s="77">
        <f>COUNTIF([3]经验升级表!$C:$C,"&lt;="&amp;SUMIFS($AB$4:AB2311,$C$4:C2311,C2311))</f>
        <v>0</v>
      </c>
      <c r="AB2311" s="77">
        <f>IFERROR(INDEX([1]怪物表!$U:$U,MATCH(G2311,[1]怪物表!$A:$A,0),1)*S2311/U2311,0)*AC2311</f>
        <v>0</v>
      </c>
      <c r="AC2311" s="77">
        <f t="shared" si="306"/>
        <v>1</v>
      </c>
      <c r="AD2311" s="77">
        <f>IFERROR(INDEX([1]怪物表!$J:$J,MATCH(G2311,[1]怪物表!$A:$A,0),1),0)*AE2311</f>
        <v>0</v>
      </c>
      <c r="AE2311" s="77">
        <f t="shared" si="307"/>
        <v>0</v>
      </c>
    </row>
    <row r="2312" spans="1:46" x14ac:dyDescent="0.45">
      <c r="A2312" s="4"/>
      <c r="B2312" s="7">
        <v>4993040</v>
      </c>
      <c r="C2312" s="6" t="s">
        <v>243</v>
      </c>
      <c r="D2312" s="4"/>
      <c r="E2312" s="7"/>
      <c r="F2312" s="4">
        <v>240</v>
      </c>
      <c r="G2312" s="4"/>
      <c r="H2312" s="8"/>
      <c r="I2312" s="4"/>
      <c r="J2312" s="4" t="str">
        <f>IF(I2312="","",INDEX([1]怪物阵型表!$B:$B,MATCH(I2312,[1]怪物阵型表!$A:$A,0)))</f>
        <v/>
      </c>
      <c r="K2312" s="4">
        <v>499307</v>
      </c>
      <c r="L2312" s="25" t="str" cm="1">
        <f t="array" ref="L2312">INDEX(怪物链表!A:C,MATCH(怪物刷新表!K2312&amp;C2312,怪物链表!A:A&amp;怪物链表!C:C,),2)</f>
        <v>骤变_特殊_50</v>
      </c>
      <c r="M2312" s="4" t="str" cm="1">
        <f t="array" ref="M2312">INDEX(怪物链表!A:D,MATCH(怪物刷新表!L2312&amp;K2312,怪物链表!B:B&amp;怪物链表!A:A,),4)</f>
        <v>240-270</v>
      </c>
      <c r="N2312" s="4"/>
      <c r="O2312" s="4" t="str">
        <f>IF(N2312="","",INDEX([2]物品表!$B:$B,MATCH(N2312,[2]物品表!$A:$A,0)))</f>
        <v/>
      </c>
      <c r="P2312" s="4"/>
      <c r="Q2312" s="7" t="s">
        <v>120</v>
      </c>
      <c r="R2312" s="7" t="s">
        <v>29</v>
      </c>
      <c r="S2312" s="9">
        <v>1</v>
      </c>
      <c r="T2312" s="4"/>
      <c r="U2312" s="9">
        <v>0</v>
      </c>
      <c r="V2312" s="4" t="str">
        <f>IF(W2312=1,"TID_Survivor_Notice_Occur_2",IF(W2312=2,"TID_Survivor_Notice_Occur_1",""))</f>
        <v/>
      </c>
      <c r="W2312" s="4"/>
      <c r="X2312" s="4"/>
      <c r="Y2312" s="4"/>
      <c r="Z2312" s="28"/>
      <c r="AA2312" s="77">
        <f>COUNTIF([3]经验升级表!$C:$C,"&lt;="&amp;SUMIFS($AB$4:AB2312,$C$4:C2312,C2312))</f>
        <v>0</v>
      </c>
      <c r="AB2312" s="77">
        <f>IFERROR(INDEX([1]怪物表!$U:$U,MATCH(G2312,[1]怪物表!$A:$A,0),1)*S2312/U2312,0)*AC2312</f>
        <v>0</v>
      </c>
      <c r="AC2312" s="77">
        <f t="shared" si="306"/>
        <v>1</v>
      </c>
      <c r="AD2312" s="77">
        <f>IFERROR(INDEX([1]怪物表!$J:$J,MATCH(G2312,[1]怪物表!$A:$A,0),1),0)*AE2312</f>
        <v>0</v>
      </c>
      <c r="AE2312" s="77">
        <f t="shared" si="307"/>
        <v>0</v>
      </c>
    </row>
    <row r="2313" spans="1:46" x14ac:dyDescent="0.45">
      <c r="A2313" s="4"/>
      <c r="B2313" s="7">
        <v>4993041</v>
      </c>
      <c r="C2313" s="6" t="s">
        <v>243</v>
      </c>
      <c r="D2313" s="4" t="s">
        <v>240</v>
      </c>
      <c r="E2313" s="7">
        <v>60</v>
      </c>
      <c r="F2313" s="4" t="s">
        <v>55</v>
      </c>
      <c r="G2313" s="4">
        <f>SUMIFS([1]怪物表!$A:$A,[1]怪物表!$B:$B,C2313,[1]怪物表!$C:$C,D2313)</f>
        <v>1499306</v>
      </c>
      <c r="H2313" s="8" t="str">
        <f>IF(G2313="","",INDEX([1]怪物表!$C:$C,MATCH(G2313,[1]怪物表!$A:$A,0)))</f>
        <v>密林窃贼</v>
      </c>
      <c r="I2313" s="4"/>
      <c r="J2313" s="4" t="str">
        <f>IF(I2313="","",INDEX([1]怪物阵型表!$B:$B,MATCH(I2313,[1]怪物阵型表!$A:$A,0)))</f>
        <v/>
      </c>
      <c r="K2313" s="4"/>
      <c r="L2313" s="4"/>
      <c r="M2313" s="4"/>
      <c r="N2313" s="4"/>
      <c r="O2313" s="4" t="str">
        <f>IF(N2313="","",INDEX([2]物品表!$B:$B,MATCH(N2313,[2]物品表!$A:$A,0)))</f>
        <v/>
      </c>
      <c r="P2313" s="4"/>
      <c r="Q2313" s="7" t="s">
        <v>31</v>
      </c>
      <c r="R2313" s="7" t="s">
        <v>29</v>
      </c>
      <c r="S2313" s="9">
        <f>INDEX('#怪物刷新配置索引'!$E:$E,MATCH(E2313&amp;"-"&amp;F2313,'#怪物刷新配置索引'!$D:$D,0),1)</f>
        <v>2</v>
      </c>
      <c r="T2313" s="4"/>
      <c r="U2313" s="9">
        <f>INDEX('#怪物刷新配置索引'!$F:$F,MATCH(E2313&amp;"-"&amp;F2313,'#怪物刷新配置索引'!$D:$D,0),1)</f>
        <v>1</v>
      </c>
      <c r="V2313" s="4" t="str">
        <f t="shared" si="312"/>
        <v/>
      </c>
      <c r="W2313" s="4"/>
      <c r="X2313" s="4"/>
      <c r="Y2313" s="7"/>
      <c r="Z2313" s="28"/>
      <c r="AA2313" s="77">
        <f>COUNTIF([3]经验升级表!$C:$C,"&lt;="&amp;SUMIFS($AB$4:AB2313,$C$4:C2313,C2313))</f>
        <v>0</v>
      </c>
      <c r="AB2313" s="77">
        <f>IFERROR(INDEX([1]怪物表!$U:$U,MATCH(G2313,[1]怪物表!$A:$A,0),1)*S2313/U2313,0)*AC2313</f>
        <v>0</v>
      </c>
      <c r="AC2313" s="77">
        <f t="shared" si="306"/>
        <v>30</v>
      </c>
      <c r="AD2313" s="77">
        <f>IFERROR(INDEX([1]怪物表!$J:$J,MATCH(G2313,[1]怪物表!$A:$A,0),1),0)*AE2313</f>
        <v>60</v>
      </c>
      <c r="AE2313" s="77">
        <f t="shared" si="307"/>
        <v>60</v>
      </c>
    </row>
    <row r="2314" spans="1:46" x14ac:dyDescent="0.45">
      <c r="A2314" s="4"/>
      <c r="B2314" s="7">
        <v>4993042</v>
      </c>
      <c r="C2314" s="6" t="s">
        <v>243</v>
      </c>
      <c r="D2314" s="4" t="s">
        <v>240</v>
      </c>
      <c r="E2314" s="7">
        <v>120</v>
      </c>
      <c r="F2314" s="4" t="s">
        <v>55</v>
      </c>
      <c r="G2314" s="4">
        <f>SUMIFS([1]怪物表!$A:$A,[1]怪物表!$B:$B,C2314,[1]怪物表!$C:$C,D2314)</f>
        <v>1499306</v>
      </c>
      <c r="H2314" s="8" t="str">
        <f>IF(G2314="","",INDEX([1]怪物表!$C:$C,MATCH(G2314,[1]怪物表!$A:$A,0)))</f>
        <v>密林窃贼</v>
      </c>
      <c r="I2314" s="4"/>
      <c r="J2314" s="4" t="str">
        <f>IF(I2314="","",INDEX([1]怪物阵型表!$B:$B,MATCH(I2314,[1]怪物阵型表!$A:$A,0)))</f>
        <v/>
      </c>
      <c r="K2314" s="4"/>
      <c r="L2314" s="4"/>
      <c r="M2314" s="4"/>
      <c r="N2314" s="4"/>
      <c r="O2314" s="4" t="str">
        <f>IF(N2314="","",INDEX([2]物品表!$B:$B,MATCH(N2314,[2]物品表!$A:$A,0)))</f>
        <v/>
      </c>
      <c r="P2314" s="4"/>
      <c r="Q2314" s="7" t="s">
        <v>31</v>
      </c>
      <c r="R2314" s="7" t="s">
        <v>29</v>
      </c>
      <c r="S2314" s="9">
        <f>INDEX('#怪物刷新配置索引'!$E:$E,MATCH(E2314&amp;"-"&amp;F2314,'#怪物刷新配置索引'!$D:$D,0),1)</f>
        <v>4</v>
      </c>
      <c r="T2314" s="4"/>
      <c r="U2314" s="9">
        <f>INDEX('#怪物刷新配置索引'!$F:$F,MATCH(E2314&amp;"-"&amp;F2314,'#怪物刷新配置索引'!$D:$D,0),1)</f>
        <v>1</v>
      </c>
      <c r="V2314" s="4" t="str">
        <f t="shared" si="312"/>
        <v/>
      </c>
      <c r="W2314" s="4"/>
      <c r="X2314" s="4"/>
      <c r="Y2314" s="7"/>
      <c r="Z2314" s="28"/>
      <c r="AA2314" s="77">
        <f>COUNTIF([3]经验升级表!$C:$C,"&lt;="&amp;SUMIFS($AB$4:AB2314,$C$4:C2314,C2314))</f>
        <v>0</v>
      </c>
      <c r="AB2314" s="77">
        <f>IFERROR(INDEX([1]怪物表!$U:$U,MATCH(G2314,[1]怪物表!$A:$A,0),1)*S2314/U2314,0)*AC2314</f>
        <v>0</v>
      </c>
      <c r="AC2314" s="77">
        <f t="shared" si="306"/>
        <v>30</v>
      </c>
      <c r="AD2314" s="77">
        <f>IFERROR(INDEX([1]怪物表!$J:$J,MATCH(G2314,[1]怪物表!$A:$A,0),1),0)*AE2314</f>
        <v>120</v>
      </c>
      <c r="AE2314" s="77">
        <f t="shared" si="307"/>
        <v>120</v>
      </c>
    </row>
    <row r="2315" spans="1:46" x14ac:dyDescent="0.45">
      <c r="A2315" s="4"/>
      <c r="B2315" s="7">
        <v>4993043</v>
      </c>
      <c r="C2315" s="6" t="s">
        <v>243</v>
      </c>
      <c r="D2315" s="4" t="s">
        <v>174</v>
      </c>
      <c r="E2315" s="7">
        <v>20</v>
      </c>
      <c r="F2315" s="4" t="s">
        <v>55</v>
      </c>
      <c r="G2315" s="4">
        <f>SUMIFS([1]怪物表!$A:$A,[1]怪物表!$B:$B,C2315,[1]怪物表!$C:$C,D2315)</f>
        <v>1499307</v>
      </c>
      <c r="H2315" s="8" t="str">
        <f>IF(G2315="","",INDEX([1]怪物表!$C:$C,MATCH(G2315,[1]怪物表!$A:$A,0)))</f>
        <v>酒桶</v>
      </c>
      <c r="I2315" s="4"/>
      <c r="J2315" s="4" t="str">
        <f>IF(I2315="","",INDEX([1]怪物阵型表!$B:$B,MATCH(I2315,[1]怪物阵型表!$A:$A,0)))</f>
        <v/>
      </c>
      <c r="K2315" s="4"/>
      <c r="L2315" s="4"/>
      <c r="M2315" s="4"/>
      <c r="N2315" s="4"/>
      <c r="O2315" s="4" t="str">
        <f>IF(N2315="","",INDEX([2]物品表!$B:$B,MATCH(N2315,[2]物品表!$A:$A,0)))</f>
        <v/>
      </c>
      <c r="P2315" s="4"/>
      <c r="Q2315" s="7" t="s">
        <v>31</v>
      </c>
      <c r="R2315" s="7" t="s">
        <v>29</v>
      </c>
      <c r="S2315" s="9">
        <f>INDEX('#怪物刷新配置索引'!$E:$E,MATCH(E2315&amp;"-"&amp;F2315,'#怪物刷新配置索引'!$D:$D,0),1)</f>
        <v>2</v>
      </c>
      <c r="T2315" s="4"/>
      <c r="U2315" s="9">
        <f>INDEX('#怪物刷新配置索引'!$F:$F,MATCH(E2315&amp;"-"&amp;F2315,'#怪物刷新配置索引'!$D:$D,0),1)</f>
        <v>3</v>
      </c>
      <c r="V2315" s="4" t="str">
        <f t="shared" si="312"/>
        <v/>
      </c>
      <c r="W2315" s="4"/>
      <c r="X2315" s="7"/>
      <c r="Y2315" s="7"/>
      <c r="Z2315" s="28"/>
      <c r="AA2315" s="77">
        <f>COUNTIF([3]经验升级表!$C:$C,"&lt;="&amp;SUMIFS($AB$4:AB2315,$C$4:C2315,C2315))</f>
        <v>0</v>
      </c>
      <c r="AB2315" s="77">
        <f>IFERROR(INDEX([1]怪物表!$U:$U,MATCH(G2315,[1]怪物表!$A:$A,0),1)*S2315/U2315,0)*AC2315</f>
        <v>0</v>
      </c>
      <c r="AC2315" s="77">
        <f t="shared" si="306"/>
        <v>30</v>
      </c>
      <c r="AD2315" s="77">
        <f>IFERROR(INDEX([1]怪物表!$J:$J,MATCH(G2315,[1]怪物表!$A:$A,0),1),0)*AE2315</f>
        <v>20</v>
      </c>
      <c r="AE2315" s="77">
        <f t="shared" si="307"/>
        <v>20</v>
      </c>
    </row>
    <row r="2316" spans="1:46" x14ac:dyDescent="0.45">
      <c r="A2316" s="4"/>
      <c r="B2316" s="7">
        <v>4993044</v>
      </c>
      <c r="C2316" s="6" t="s">
        <v>243</v>
      </c>
      <c r="D2316" s="4"/>
      <c r="E2316" s="7"/>
      <c r="F2316" s="4">
        <v>270</v>
      </c>
      <c r="G2316" s="4"/>
      <c r="H2316" s="8"/>
      <c r="I2316" s="4"/>
      <c r="J2316" s="4" t="str">
        <f>IF(I2316="","",INDEX([1]怪物阵型表!$B:$B,MATCH(I2316,[1]怪物阵型表!$A:$A,0)))</f>
        <v/>
      </c>
      <c r="K2316" s="4">
        <v>499308</v>
      </c>
      <c r="L2316" s="25" t="str" cm="1">
        <f t="array" ref="L2316">INDEX(怪物链表!A:C,MATCH(怪物刷新表!K2316&amp;C2316,怪物链表!A:A&amp;怪物链表!C:C,),2)</f>
        <v>骤变_高级_50</v>
      </c>
      <c r="M2316" s="4" t="str" cm="1">
        <f t="array" ref="M2316">INDEX(怪物链表!A:D,MATCH(怪物刷新表!L2316&amp;K2316,怪物链表!B:B&amp;怪物链表!A:A,),4)</f>
        <v>270-300</v>
      </c>
      <c r="N2316" s="4"/>
      <c r="O2316" s="4" t="str">
        <f>IF(N2316="","",INDEX([2]物品表!$B:$B,MATCH(N2316,[2]物品表!$A:$A,0)))</f>
        <v/>
      </c>
      <c r="P2316" s="4"/>
      <c r="Q2316" s="7" t="s">
        <v>120</v>
      </c>
      <c r="R2316" s="7" t="s">
        <v>29</v>
      </c>
      <c r="S2316" s="9">
        <v>1</v>
      </c>
      <c r="T2316" s="4"/>
      <c r="U2316" s="9">
        <v>0</v>
      </c>
      <c r="V2316" s="4" t="str">
        <f>IF(W2316=1,"TID_Survivor_Notice_Occur_2",IF(W2316=2,"TID_Survivor_Notice_Occur_1",""))</f>
        <v/>
      </c>
      <c r="W2316" s="4"/>
      <c r="X2316" s="4"/>
      <c r="Y2316" s="4"/>
      <c r="Z2316" s="28"/>
      <c r="AA2316" s="77">
        <f>COUNTIF([3]经验升级表!$C:$C,"&lt;="&amp;SUMIFS($AB$4:AB2316,$C$4:C2316,C2316))</f>
        <v>0</v>
      </c>
      <c r="AB2316" s="77">
        <f>IFERROR(INDEX([1]怪物表!$U:$U,MATCH(G2316,[1]怪物表!$A:$A,0),1)*S2316/U2316,0)*AC2316</f>
        <v>0</v>
      </c>
      <c r="AC2316" s="77">
        <f t="shared" ref="AC2316:AC2378" si="313">IFERROR(INDEX(_xlfn.TEXTSPLIT(F2316,"-"),1,2)-INDEX(_xlfn.TEXTSPLIT(F2316,"-"),1,1),1)</f>
        <v>1</v>
      </c>
      <c r="AD2316" s="77">
        <f>IFERROR(INDEX([1]怪物表!$J:$J,MATCH(G2316,[1]怪物表!$A:$A,0),1),0)*AE2316</f>
        <v>0</v>
      </c>
      <c r="AE2316" s="77">
        <f t="shared" ref="AE2316:AE2378" si="314">IFERROR(ROUNDUP(AC2316*S2316/U2316,),0)</f>
        <v>0</v>
      </c>
    </row>
    <row r="2317" spans="1:46" x14ac:dyDescent="0.45">
      <c r="A2317" s="4"/>
      <c r="B2317" s="7">
        <v>4993045</v>
      </c>
      <c r="C2317" s="6" t="s">
        <v>243</v>
      </c>
      <c r="D2317" s="4" t="s">
        <v>240</v>
      </c>
      <c r="E2317" s="7">
        <v>60</v>
      </c>
      <c r="F2317" s="4" t="s">
        <v>49</v>
      </c>
      <c r="G2317" s="4">
        <f>SUMIFS([1]怪物表!$A:$A,[1]怪物表!$B:$B,C2317,[1]怪物表!$C:$C,D2317)</f>
        <v>1499306</v>
      </c>
      <c r="H2317" s="8" t="str">
        <f>IF(G2317="","",INDEX([1]怪物表!$C:$C,MATCH(G2317,[1]怪物表!$A:$A,0)))</f>
        <v>密林窃贼</v>
      </c>
      <c r="I2317" s="4"/>
      <c r="J2317" s="4" t="str">
        <f>IF(I2317="","",INDEX([1]怪物阵型表!$B:$B,MATCH(I2317,[1]怪物阵型表!$A:$A,0)))</f>
        <v/>
      </c>
      <c r="K2317" s="4"/>
      <c r="L2317" s="4"/>
      <c r="M2317" s="4"/>
      <c r="N2317" s="4"/>
      <c r="O2317" s="4" t="str">
        <f>IF(N2317="","",INDEX([2]物品表!$B:$B,MATCH(N2317,[2]物品表!$A:$A,0)))</f>
        <v/>
      </c>
      <c r="P2317" s="4"/>
      <c r="Q2317" s="7" t="s">
        <v>31</v>
      </c>
      <c r="R2317" s="7" t="s">
        <v>29</v>
      </c>
      <c r="S2317" s="9">
        <f>INDEX('#怪物刷新配置索引'!$E:$E,MATCH(E2317&amp;"-"&amp;F2317,'#怪物刷新配置索引'!$D:$D,0),1)</f>
        <v>4</v>
      </c>
      <c r="T2317" s="4"/>
      <c r="U2317" s="9">
        <f>INDEX('#怪物刷新配置索引'!$F:$F,MATCH(E2317&amp;"-"&amp;F2317,'#怪物刷新配置索引'!$D:$D,0),1)</f>
        <v>2</v>
      </c>
      <c r="V2317" s="4" t="str">
        <f t="shared" ref="V2317:V2319" si="315">IF(W2317=1,"TID_Survivor_Notice_Occur_2",IF(W2317=2,"TID_Survivor_Notice_Occur_1",""))</f>
        <v/>
      </c>
      <c r="W2317" s="4"/>
      <c r="X2317" s="4"/>
      <c r="Y2317" s="7"/>
      <c r="Z2317" s="28"/>
      <c r="AA2317" s="77">
        <f>COUNTIF([3]经验升级表!$C:$C,"&lt;="&amp;SUMIFS($AB$4:AB2317,$C$4:C2317,C2317))</f>
        <v>0</v>
      </c>
      <c r="AB2317" s="77">
        <f>IFERROR(INDEX([1]怪物表!$U:$U,MATCH(G2317,[1]怪物表!$A:$A,0),1)*S2317/U2317,0)*AC2317</f>
        <v>0</v>
      </c>
      <c r="AC2317" s="77">
        <f t="shared" si="313"/>
        <v>30</v>
      </c>
      <c r="AD2317" s="77">
        <f>IFERROR(INDEX([1]怪物表!$J:$J,MATCH(G2317,[1]怪物表!$A:$A,0),1),0)*AE2317</f>
        <v>60</v>
      </c>
      <c r="AE2317" s="77">
        <f t="shared" si="314"/>
        <v>60</v>
      </c>
    </row>
    <row r="2318" spans="1:46" x14ac:dyDescent="0.45">
      <c r="A2318" s="4"/>
      <c r="B2318" s="7">
        <v>4993046</v>
      </c>
      <c r="C2318" s="6" t="s">
        <v>243</v>
      </c>
      <c r="D2318" s="4" t="s">
        <v>240</v>
      </c>
      <c r="E2318" s="7">
        <v>90</v>
      </c>
      <c r="F2318" s="4" t="s">
        <v>49</v>
      </c>
      <c r="G2318" s="4">
        <f>SUMIFS([1]怪物表!$A:$A,[1]怪物表!$B:$B,C2318,[1]怪物表!$C:$C,D2318)</f>
        <v>1499306</v>
      </c>
      <c r="H2318" s="8" t="str">
        <f>IF(G2318="","",INDEX([1]怪物表!$C:$C,MATCH(G2318,[1]怪物表!$A:$A,0)))</f>
        <v>密林窃贼</v>
      </c>
      <c r="I2318" s="4"/>
      <c r="J2318" s="4" t="str">
        <f>IF(I2318="","",INDEX([1]怪物阵型表!$B:$B,MATCH(I2318,[1]怪物阵型表!$A:$A,0)))</f>
        <v/>
      </c>
      <c r="K2318" s="4"/>
      <c r="L2318" s="4"/>
      <c r="M2318" s="4"/>
      <c r="N2318" s="4"/>
      <c r="O2318" s="4" t="str">
        <f>IF(N2318="","",INDEX([2]物品表!$B:$B,MATCH(N2318,[2]物品表!$A:$A,0)))</f>
        <v/>
      </c>
      <c r="P2318" s="4"/>
      <c r="Q2318" s="7" t="s">
        <v>31</v>
      </c>
      <c r="R2318" s="7" t="s">
        <v>29</v>
      </c>
      <c r="S2318" s="9">
        <f>INDEX('#怪物刷新配置索引'!$E:$E,MATCH(E2318&amp;"-"&amp;F2318,'#怪物刷新配置索引'!$D:$D,0),1)</f>
        <v>3</v>
      </c>
      <c r="T2318" s="4"/>
      <c r="U2318" s="9">
        <f>INDEX('#怪物刷新配置索引'!$F:$F,MATCH(E2318&amp;"-"&amp;F2318,'#怪物刷新配置索引'!$D:$D,0),1)</f>
        <v>1</v>
      </c>
      <c r="V2318" s="4" t="str">
        <f t="shared" si="315"/>
        <v/>
      </c>
      <c r="W2318" s="4"/>
      <c r="X2318" s="4"/>
      <c r="Y2318" s="4"/>
      <c r="Z2318" s="28"/>
      <c r="AA2318" s="77">
        <f>COUNTIF([3]经验升级表!$C:$C,"&lt;="&amp;SUMIFS($AB$4:AB2318,$C$4:C2318,C2318))</f>
        <v>0</v>
      </c>
      <c r="AB2318" s="77">
        <f>IFERROR(INDEX([1]怪物表!$U:$U,MATCH(G2318,[1]怪物表!$A:$A,0),1)*S2318/U2318,0)*AC2318</f>
        <v>0</v>
      </c>
      <c r="AC2318" s="77">
        <f t="shared" si="313"/>
        <v>30</v>
      </c>
      <c r="AD2318" s="77">
        <f>IFERROR(INDEX([1]怪物表!$J:$J,MATCH(G2318,[1]怪物表!$A:$A,0),1),0)*AE2318</f>
        <v>90</v>
      </c>
      <c r="AE2318" s="77">
        <f t="shared" si="314"/>
        <v>90</v>
      </c>
    </row>
    <row r="2319" spans="1:46" x14ac:dyDescent="0.45">
      <c r="A2319" s="4"/>
      <c r="B2319" s="7">
        <v>4993047</v>
      </c>
      <c r="C2319" s="6" t="s">
        <v>243</v>
      </c>
      <c r="D2319" s="4" t="s">
        <v>240</v>
      </c>
      <c r="E2319" s="7">
        <v>90</v>
      </c>
      <c r="F2319" s="4" t="s">
        <v>49</v>
      </c>
      <c r="G2319" s="4">
        <f>SUMIFS([1]怪物表!$A:$A,[1]怪物表!$B:$B,C2319,[1]怪物表!$C:$C,D2319)</f>
        <v>1499306</v>
      </c>
      <c r="H2319" s="8" t="str">
        <f>IF(G2319="","",INDEX([1]怪物表!$C:$C,MATCH(G2319,[1]怪物表!$A:$A,0)))</f>
        <v>密林窃贼</v>
      </c>
      <c r="I2319" s="4"/>
      <c r="J2319" s="4" t="str">
        <f>IF(I2319="","",INDEX([1]怪物阵型表!$B:$B,MATCH(I2319,[1]怪物阵型表!$A:$A,0)))</f>
        <v/>
      </c>
      <c r="K2319" s="4"/>
      <c r="L2319" s="4"/>
      <c r="M2319" s="4"/>
      <c r="N2319" s="4"/>
      <c r="O2319" s="4" t="str">
        <f>IF(N2319="","",INDEX([2]物品表!$B:$B,MATCH(N2319,[2]物品表!$A:$A,0)))</f>
        <v/>
      </c>
      <c r="P2319" s="4"/>
      <c r="Q2319" s="7" t="s">
        <v>31</v>
      </c>
      <c r="R2319" s="7" t="s">
        <v>29</v>
      </c>
      <c r="S2319" s="9">
        <f>INDEX('#怪物刷新配置索引'!$E:$E,MATCH(E2319&amp;"-"&amp;F2319,'#怪物刷新配置索引'!$D:$D,0),1)</f>
        <v>3</v>
      </c>
      <c r="T2319" s="4"/>
      <c r="U2319" s="9">
        <f>INDEX('#怪物刷新配置索引'!$F:$F,MATCH(E2319&amp;"-"&amp;F2319,'#怪物刷新配置索引'!$D:$D,0),1)</f>
        <v>1</v>
      </c>
      <c r="V2319" s="4" t="str">
        <f t="shared" si="315"/>
        <v/>
      </c>
      <c r="W2319" s="4"/>
      <c r="X2319" s="4"/>
      <c r="Y2319" s="4"/>
      <c r="Z2319" s="28"/>
      <c r="AA2319" s="77">
        <f>COUNTIF([3]经验升级表!$C:$C,"&lt;="&amp;SUMIFS($AB$4:AB2319,$C$4:C2319,C2319))</f>
        <v>0</v>
      </c>
      <c r="AB2319" s="77">
        <f>IFERROR(INDEX([1]怪物表!$U:$U,MATCH(G2319,[1]怪物表!$A:$A,0),1)*S2319/U2319,0)*AC2319</f>
        <v>0</v>
      </c>
      <c r="AC2319" s="77">
        <f t="shared" si="313"/>
        <v>30</v>
      </c>
      <c r="AD2319" s="77">
        <f>IFERROR(INDEX([1]怪物表!$J:$J,MATCH(G2319,[1]怪物表!$A:$A,0),1),0)*AE2319</f>
        <v>90</v>
      </c>
      <c r="AE2319" s="77">
        <f t="shared" si="314"/>
        <v>90</v>
      </c>
    </row>
    <row r="2320" spans="1:46" x14ac:dyDescent="0.45">
      <c r="A2320" s="4"/>
      <c r="B2320" s="7">
        <v>4993048</v>
      </c>
      <c r="C2320" s="6" t="s">
        <v>243</v>
      </c>
      <c r="D2320" s="4"/>
      <c r="E2320" s="7"/>
      <c r="F2320" s="4">
        <v>310</v>
      </c>
      <c r="G2320" s="4" t="str">
        <f>IF(I2320="",SUMIFS([1]怪物表!$A:$A,[1]怪物表!$B:$B,C2320,[1]怪物表!$C:$C,D2320),"")</f>
        <v/>
      </c>
      <c r="H2320" s="8" t="str">
        <f>IF(G2320="","",INDEX([1]怪物表!$C:$C,MATCH(G2320,[1]怪物表!$A:$A,0)))</f>
        <v/>
      </c>
      <c r="I2320" s="4">
        <v>499301</v>
      </c>
      <c r="J2320" s="4" t="str">
        <f>IF(I2320="","",INDEX([1]怪物阵型表!$B:$B,MATCH(I2320,[1]怪物阵型表!$A:$A,0)))</f>
        <v>冲锋阵型</v>
      </c>
      <c r="K2320" s="4"/>
      <c r="L2320" s="4"/>
      <c r="M2320" s="4"/>
      <c r="N2320" s="4"/>
      <c r="O2320" s="4" t="str">
        <f>IF(N2320="","",INDEX([2]物品表!$B:$B,MATCH(N2320,[2]物品表!$A:$A,0)))</f>
        <v/>
      </c>
      <c r="P2320" s="4"/>
      <c r="Q2320" s="7" t="s">
        <v>309</v>
      </c>
      <c r="R2320" s="7" t="s">
        <v>29</v>
      </c>
      <c r="S2320" s="9">
        <v>1</v>
      </c>
      <c r="T2320" s="4"/>
      <c r="U2320" s="9">
        <v>0</v>
      </c>
      <c r="V2320" s="4" t="str">
        <f t="shared" ref="V2320:V2327" si="316">IF(W2320=1,"TID_Survivor_Notice_Occur_2",IF(W2320=2,"TID_Survivor_Notice_Occur_1",""))</f>
        <v/>
      </c>
      <c r="W2320" s="4"/>
      <c r="X2320" s="4"/>
      <c r="Y2320" s="4"/>
      <c r="Z2320" s="28"/>
      <c r="AA2320" s="77">
        <f>COUNTIF([3]经验升级表!$C:$C,"&lt;="&amp;SUMIFS($AB$4:AB2320,$C$4:C2320,C2320))</f>
        <v>0</v>
      </c>
      <c r="AB2320" s="77">
        <f>IFERROR(INDEX([1]怪物表!$U:$U,MATCH(G2320,[1]怪物表!$A:$A,0),1)*S2320/U2320,0)*AC2320</f>
        <v>0</v>
      </c>
      <c r="AC2320" s="77">
        <f t="shared" si="313"/>
        <v>1</v>
      </c>
      <c r="AD2320" s="77">
        <f>IFERROR(INDEX([1]怪物表!$J:$J,MATCH(G2320,[1]怪物表!$A:$A,0),1),0)*AE2320</f>
        <v>0</v>
      </c>
      <c r="AE2320" s="77">
        <f t="shared" si="314"/>
        <v>0</v>
      </c>
    </row>
    <row r="2321" spans="1:31" x14ac:dyDescent="0.45">
      <c r="A2321" s="4"/>
      <c r="B2321" s="7">
        <v>4993049</v>
      </c>
      <c r="C2321" s="6" t="s">
        <v>243</v>
      </c>
      <c r="D2321" s="4"/>
      <c r="E2321" s="7"/>
      <c r="F2321" s="4">
        <v>310</v>
      </c>
      <c r="G2321" s="4" t="str">
        <f>IF(I2321="",SUMIFS([1]怪物表!$A:$A,[1]怪物表!$B:$B,C2321,[1]怪物表!$C:$C,D2321),"")</f>
        <v/>
      </c>
      <c r="H2321" s="8" t="str">
        <f>IF(G2321="","",INDEX([1]怪物表!$C:$C,MATCH(G2321,[1]怪物表!$A:$A,0)))</f>
        <v/>
      </c>
      <c r="I2321" s="4">
        <v>499301</v>
      </c>
      <c r="J2321" s="4" t="str">
        <f>IF(I2321="","",INDEX([1]怪物阵型表!$B:$B,MATCH(I2321,[1]怪物阵型表!$A:$A,0)))</f>
        <v>冲锋阵型</v>
      </c>
      <c r="K2321" s="4"/>
      <c r="L2321" s="4"/>
      <c r="M2321" s="4"/>
      <c r="N2321" s="4"/>
      <c r="O2321" s="4" t="str">
        <f>IF(N2321="","",INDEX([2]物品表!$B:$B,MATCH(N2321,[2]物品表!$A:$A,0)))</f>
        <v/>
      </c>
      <c r="P2321" s="4"/>
      <c r="Q2321" s="7" t="s">
        <v>309</v>
      </c>
      <c r="R2321" s="7" t="s">
        <v>29</v>
      </c>
      <c r="S2321" s="9">
        <v>1</v>
      </c>
      <c r="T2321" s="4"/>
      <c r="U2321" s="9">
        <v>0</v>
      </c>
      <c r="V2321" s="4" t="str">
        <f t="shared" si="316"/>
        <v/>
      </c>
      <c r="W2321" s="4"/>
      <c r="X2321" s="4"/>
      <c r="Y2321" s="4"/>
      <c r="Z2321" s="28"/>
      <c r="AA2321" s="77">
        <f>COUNTIF([3]经验升级表!$C:$C,"&lt;="&amp;SUMIFS($AB$4:AB2321,$C$4:C2321,C2321))</f>
        <v>0</v>
      </c>
      <c r="AB2321" s="77">
        <f>IFERROR(INDEX([1]怪物表!$U:$U,MATCH(G2321,[1]怪物表!$A:$A,0),1)*S2321/U2321,0)*AC2321</f>
        <v>0</v>
      </c>
      <c r="AC2321" s="77">
        <f t="shared" si="313"/>
        <v>1</v>
      </c>
      <c r="AD2321" s="77">
        <f>IFERROR(INDEX([1]怪物表!$J:$J,MATCH(G2321,[1]怪物表!$A:$A,0),1),0)*AE2321</f>
        <v>0</v>
      </c>
      <c r="AE2321" s="77">
        <f t="shared" si="314"/>
        <v>0</v>
      </c>
    </row>
    <row r="2322" spans="1:31" x14ac:dyDescent="0.45">
      <c r="A2322" s="4"/>
      <c r="B2322" s="7">
        <v>4993050</v>
      </c>
      <c r="C2322" s="6" t="s">
        <v>243</v>
      </c>
      <c r="D2322" s="4"/>
      <c r="E2322" s="7"/>
      <c r="F2322" s="4">
        <v>315</v>
      </c>
      <c r="G2322" s="4" t="str">
        <f>IF(I2322="",SUMIFS([1]怪物表!$A:$A,[1]怪物表!$B:$B,C2322,[1]怪物表!$C:$C,D2322),"")</f>
        <v/>
      </c>
      <c r="H2322" s="8" t="str">
        <f>IF(G2322="","",INDEX([1]怪物表!$C:$C,MATCH(G2322,[1]怪物表!$A:$A,0)))</f>
        <v/>
      </c>
      <c r="I2322" s="4">
        <v>499301</v>
      </c>
      <c r="J2322" s="4" t="str">
        <f>IF(I2322="","",INDEX([1]怪物阵型表!$B:$B,MATCH(I2322,[1]怪物阵型表!$A:$A,0)))</f>
        <v>冲锋阵型</v>
      </c>
      <c r="K2322" s="4"/>
      <c r="L2322" s="4"/>
      <c r="M2322" s="4"/>
      <c r="N2322" s="4"/>
      <c r="O2322" s="4" t="str">
        <f>IF(N2322="","",INDEX([2]物品表!$B:$B,MATCH(N2322,[2]物品表!$A:$A,0)))</f>
        <v/>
      </c>
      <c r="P2322" s="4"/>
      <c r="Q2322" s="7" t="s">
        <v>309</v>
      </c>
      <c r="R2322" s="7" t="s">
        <v>29</v>
      </c>
      <c r="S2322" s="9">
        <v>1</v>
      </c>
      <c r="T2322" s="4"/>
      <c r="U2322" s="9">
        <v>0</v>
      </c>
      <c r="V2322" s="4" t="str">
        <f t="shared" si="316"/>
        <v/>
      </c>
      <c r="W2322" s="4"/>
      <c r="X2322" s="4"/>
      <c r="Y2322" s="4"/>
      <c r="Z2322" s="28"/>
      <c r="AA2322" s="77">
        <f>COUNTIF([3]经验升级表!$C:$C,"&lt;="&amp;SUMIFS($AB$4:AB2322,$C$4:C2322,C2322))</f>
        <v>0</v>
      </c>
      <c r="AB2322" s="77">
        <f>IFERROR(INDEX([1]怪物表!$U:$U,MATCH(G2322,[1]怪物表!$A:$A,0),1)*S2322/U2322,0)*AC2322</f>
        <v>0</v>
      </c>
      <c r="AC2322" s="77">
        <f t="shared" si="313"/>
        <v>1</v>
      </c>
      <c r="AD2322" s="77">
        <f>IFERROR(INDEX([1]怪物表!$J:$J,MATCH(G2322,[1]怪物表!$A:$A,0),1),0)*AE2322</f>
        <v>0</v>
      </c>
      <c r="AE2322" s="77">
        <f t="shared" si="314"/>
        <v>0</v>
      </c>
    </row>
    <row r="2323" spans="1:31" x14ac:dyDescent="0.45">
      <c r="A2323" s="4"/>
      <c r="B2323" s="7">
        <v>4993051</v>
      </c>
      <c r="C2323" s="6" t="s">
        <v>243</v>
      </c>
      <c r="D2323" s="4"/>
      <c r="E2323" s="7"/>
      <c r="F2323" s="4">
        <v>315</v>
      </c>
      <c r="G2323" s="4" t="str">
        <f>IF(I2323="",SUMIFS([1]怪物表!$A:$A,[1]怪物表!$B:$B,C2323,[1]怪物表!$C:$C,D2323),"")</f>
        <v/>
      </c>
      <c r="H2323" s="8" t="str">
        <f>IF(G2323="","",INDEX([1]怪物表!$C:$C,MATCH(G2323,[1]怪物表!$A:$A,0)))</f>
        <v/>
      </c>
      <c r="I2323" s="4">
        <v>499301</v>
      </c>
      <c r="J2323" s="4" t="str">
        <f>IF(I2323="","",INDEX([1]怪物阵型表!$B:$B,MATCH(I2323,[1]怪物阵型表!$A:$A,0)))</f>
        <v>冲锋阵型</v>
      </c>
      <c r="K2323" s="4"/>
      <c r="L2323" s="4"/>
      <c r="M2323" s="4"/>
      <c r="N2323" s="4"/>
      <c r="O2323" s="4" t="str">
        <f>IF(N2323="","",INDEX([2]物品表!$B:$B,MATCH(N2323,[2]物品表!$A:$A,0)))</f>
        <v/>
      </c>
      <c r="P2323" s="4"/>
      <c r="Q2323" s="7" t="s">
        <v>309</v>
      </c>
      <c r="R2323" s="7" t="s">
        <v>29</v>
      </c>
      <c r="S2323" s="9">
        <v>1</v>
      </c>
      <c r="T2323" s="4"/>
      <c r="U2323" s="9">
        <v>0</v>
      </c>
      <c r="V2323" s="4" t="str">
        <f t="shared" si="316"/>
        <v/>
      </c>
      <c r="W2323" s="4"/>
      <c r="X2323" s="4"/>
      <c r="Y2323" s="4"/>
      <c r="Z2323" s="28"/>
      <c r="AA2323" s="77">
        <f>COUNTIF([3]经验升级表!$C:$C,"&lt;="&amp;SUMIFS($AB$4:AB2323,$C$4:C2323,C2323))</f>
        <v>0</v>
      </c>
      <c r="AB2323" s="77">
        <f>IFERROR(INDEX([1]怪物表!$U:$U,MATCH(G2323,[1]怪物表!$A:$A,0),1)*S2323/U2323,0)*AC2323</f>
        <v>0</v>
      </c>
      <c r="AC2323" s="77">
        <f t="shared" si="313"/>
        <v>1</v>
      </c>
      <c r="AD2323" s="77">
        <f>IFERROR(INDEX([1]怪物表!$J:$J,MATCH(G2323,[1]怪物表!$A:$A,0),1),0)*AE2323</f>
        <v>0</v>
      </c>
      <c r="AE2323" s="77">
        <f t="shared" si="314"/>
        <v>0</v>
      </c>
    </row>
    <row r="2324" spans="1:31" x14ac:dyDescent="0.45">
      <c r="A2324" s="4"/>
      <c r="B2324" s="7">
        <v>4993052</v>
      </c>
      <c r="C2324" s="6" t="s">
        <v>243</v>
      </c>
      <c r="D2324" s="4"/>
      <c r="E2324" s="7"/>
      <c r="F2324" s="4">
        <v>330</v>
      </c>
      <c r="G2324" s="4"/>
      <c r="H2324" s="8"/>
      <c r="I2324" s="4"/>
      <c r="J2324" s="4" t="str">
        <f>IF(I2324="","",INDEX([1]怪物阵型表!$B:$B,MATCH(I2324,[1]怪物阵型表!$A:$A,0)))</f>
        <v/>
      </c>
      <c r="K2324" s="4">
        <v>499309</v>
      </c>
      <c r="L2324" s="25" t="str" cm="1">
        <f t="array" ref="L2324">INDEX(怪物链表!A:C,MATCH(怪物刷新表!K2324&amp;C2324,怪物链表!A:A&amp;怪物链表!C:C,),2)</f>
        <v>平滑_初级_100</v>
      </c>
      <c r="M2324" s="4" t="str" cm="1">
        <f t="array" ref="M2324">INDEX(怪物链表!A:D,MATCH(怪物刷新表!L2324&amp;K2324,怪物链表!B:B&amp;怪物链表!A:A,),4)</f>
        <v>330-360</v>
      </c>
      <c r="N2324" s="4"/>
      <c r="O2324" s="4" t="str">
        <f>IF(N2324="","",INDEX([2]物品表!$B:$B,MATCH(N2324,[2]物品表!$A:$A,0)))</f>
        <v/>
      </c>
      <c r="P2324" s="4"/>
      <c r="Q2324" s="7" t="s">
        <v>120</v>
      </c>
      <c r="R2324" s="7" t="s">
        <v>29</v>
      </c>
      <c r="S2324" s="9">
        <v>1</v>
      </c>
      <c r="T2324" s="4"/>
      <c r="U2324" s="9">
        <v>0</v>
      </c>
      <c r="V2324" s="4" t="str">
        <f>IF(W2324=1,"TID_Survivor_Notice_Occur_2",IF(W2324=2,"TID_Survivor_Notice_Occur_1",""))</f>
        <v/>
      </c>
      <c r="W2324" s="4"/>
      <c r="X2324" s="4"/>
      <c r="Y2324" s="4"/>
      <c r="Z2324" s="28"/>
      <c r="AA2324" s="77">
        <f>COUNTIF([3]经验升级表!$C:$C,"&lt;="&amp;SUMIFS($AB$4:AB2324,$C$4:C2324,C2324))</f>
        <v>0</v>
      </c>
      <c r="AB2324" s="77">
        <f>IFERROR(INDEX([1]怪物表!$U:$U,MATCH(G2324,[1]怪物表!$A:$A,0),1)*S2324/U2324,0)*AC2324</f>
        <v>0</v>
      </c>
      <c r="AC2324" s="77">
        <f t="shared" si="313"/>
        <v>1</v>
      </c>
      <c r="AD2324" s="77">
        <f>IFERROR(INDEX([1]怪物表!$J:$J,MATCH(G2324,[1]怪物表!$A:$A,0),1),0)*AE2324</f>
        <v>0</v>
      </c>
      <c r="AE2324" s="77">
        <f t="shared" si="314"/>
        <v>0</v>
      </c>
    </row>
    <row r="2325" spans="1:31" x14ac:dyDescent="0.45">
      <c r="A2325" s="4"/>
      <c r="B2325" s="7">
        <v>4993053</v>
      </c>
      <c r="C2325" s="6" t="s">
        <v>243</v>
      </c>
      <c r="D2325" s="4" t="s">
        <v>238</v>
      </c>
      <c r="E2325" s="4">
        <v>90</v>
      </c>
      <c r="F2325" s="4" t="s">
        <v>337</v>
      </c>
      <c r="G2325" s="4">
        <f>IF(I2325="",SUMIFS([1]怪物表!$A:$A,[1]怪物表!$B:$B,C2325,[1]怪物表!$C:$C,D2325),"")</f>
        <v>1499302</v>
      </c>
      <c r="H2325" s="8" t="str">
        <f>IF(G2325="","",INDEX([1]怪物表!$C:$C,MATCH(G2325,[1]怪物表!$A:$A,0)))</f>
        <v>鹰</v>
      </c>
      <c r="I2325" s="4"/>
      <c r="J2325" s="4" t="str">
        <f>IF(I2325="","",INDEX([1]怪物阵型表!$B:$B,MATCH(I2325,[1]怪物阵型表!$A:$A,0)))</f>
        <v/>
      </c>
      <c r="K2325" s="4"/>
      <c r="L2325" s="4"/>
      <c r="M2325" s="4"/>
      <c r="N2325" s="4"/>
      <c r="O2325" s="4" t="str">
        <f>IF(N2325="","",INDEX([2]物品表!$B:$B,MATCH(N2325,[2]物品表!$A:$A,0)))</f>
        <v/>
      </c>
      <c r="P2325" s="4"/>
      <c r="Q2325" s="7" t="s">
        <v>31</v>
      </c>
      <c r="R2325" s="7" t="s">
        <v>29</v>
      </c>
      <c r="S2325" s="9">
        <f>INDEX('#怪物刷新配置索引'!$E:$E,MATCH(E2325&amp;"-"&amp;F2325,'#怪物刷新配置索引'!$D:$D,0),1)</f>
        <v>3</v>
      </c>
      <c r="T2325" s="4"/>
      <c r="U2325" s="9">
        <f>INDEX('#怪物刷新配置索引'!$F:$F,MATCH(E2325&amp;"-"&amp;F2325,'#怪物刷新配置索引'!$D:$D,0),1)</f>
        <v>1</v>
      </c>
      <c r="V2325" s="4" t="str">
        <f t="shared" si="316"/>
        <v/>
      </c>
      <c r="W2325" s="4"/>
      <c r="X2325" s="4"/>
      <c r="Y2325" s="4"/>
      <c r="Z2325" s="28"/>
      <c r="AA2325" s="77">
        <f>COUNTIF([3]经验升级表!$C:$C,"&lt;="&amp;SUMIFS($AB$4:AB2325,$C$4:C2325,C2325))</f>
        <v>0</v>
      </c>
      <c r="AB2325" s="77">
        <f>IFERROR(INDEX([1]怪物表!$U:$U,MATCH(G2325,[1]怪物表!$A:$A,0),1)*S2325/U2325,0)*AC2325</f>
        <v>0</v>
      </c>
      <c r="AC2325" s="77">
        <f t="shared" si="313"/>
        <v>30</v>
      </c>
      <c r="AD2325" s="77">
        <f>IFERROR(INDEX([1]怪物表!$J:$J,MATCH(G2325,[1]怪物表!$A:$A,0),1),0)*AE2325</f>
        <v>90</v>
      </c>
      <c r="AE2325" s="77">
        <f t="shared" si="314"/>
        <v>90</v>
      </c>
    </row>
    <row r="2326" spans="1:31" x14ac:dyDescent="0.45">
      <c r="A2326" s="4"/>
      <c r="B2326" s="7">
        <v>4993054</v>
      </c>
      <c r="C2326" s="6" t="s">
        <v>243</v>
      </c>
      <c r="D2326" s="4" t="s">
        <v>238</v>
      </c>
      <c r="E2326" s="4">
        <v>90</v>
      </c>
      <c r="F2326" s="4" t="s">
        <v>191</v>
      </c>
      <c r="G2326" s="4">
        <f>IF(I2326="",SUMIFS([1]怪物表!$A:$A,[1]怪物表!$B:$B,C2326,[1]怪物表!$C:$C,D2326),"")</f>
        <v>1499302</v>
      </c>
      <c r="H2326" s="8" t="str">
        <f>IF(G2326="","",INDEX([1]怪物表!$C:$C,MATCH(G2326,[1]怪物表!$A:$A,0)))</f>
        <v>鹰</v>
      </c>
      <c r="I2326" s="4"/>
      <c r="J2326" s="4" t="str">
        <f>IF(I2326="","",INDEX([1]怪物阵型表!$B:$B,MATCH(I2326,[1]怪物阵型表!$A:$A,0)))</f>
        <v/>
      </c>
      <c r="K2326" s="4"/>
      <c r="L2326" s="4"/>
      <c r="M2326" s="4"/>
      <c r="N2326" s="4"/>
      <c r="O2326" s="4" t="str">
        <f>IF(N2326="","",INDEX([2]物品表!$B:$B,MATCH(N2326,[2]物品表!$A:$A,0)))</f>
        <v/>
      </c>
      <c r="P2326" s="4"/>
      <c r="Q2326" s="7" t="s">
        <v>31</v>
      </c>
      <c r="R2326" s="7" t="s">
        <v>29</v>
      </c>
      <c r="S2326" s="9">
        <f>INDEX('#怪物刷新配置索引'!$E:$E,MATCH(E2326&amp;"-"&amp;F2326,'#怪物刷新配置索引'!$D:$D,0),1)</f>
        <v>3</v>
      </c>
      <c r="T2326" s="4"/>
      <c r="U2326" s="9">
        <f>INDEX('#怪物刷新配置索引'!$F:$F,MATCH(E2326&amp;"-"&amp;F2326,'#怪物刷新配置索引'!$D:$D,0),1)</f>
        <v>1</v>
      </c>
      <c r="V2326" s="4" t="str">
        <f t="shared" si="316"/>
        <v/>
      </c>
      <c r="W2326" s="4"/>
      <c r="X2326" s="4"/>
      <c r="Y2326" s="4"/>
      <c r="Z2326" s="28"/>
      <c r="AA2326" s="77">
        <f>COUNTIF([3]经验升级表!$C:$C,"&lt;="&amp;SUMIFS($AB$4:AB2326,$C$4:C2326,C2326))</f>
        <v>0</v>
      </c>
      <c r="AB2326" s="77">
        <f>IFERROR(INDEX([1]怪物表!$U:$U,MATCH(G2326,[1]怪物表!$A:$A,0),1)*S2326/U2326,0)*AC2326</f>
        <v>0</v>
      </c>
      <c r="AC2326" s="77">
        <f t="shared" si="313"/>
        <v>30</v>
      </c>
      <c r="AD2326" s="77">
        <f>IFERROR(INDEX([1]怪物表!$J:$J,MATCH(G2326,[1]怪物表!$A:$A,0),1),0)*AE2326</f>
        <v>90</v>
      </c>
      <c r="AE2326" s="77">
        <f t="shared" si="314"/>
        <v>90</v>
      </c>
    </row>
    <row r="2327" spans="1:31" x14ac:dyDescent="0.45">
      <c r="A2327" s="4"/>
      <c r="B2327" s="7">
        <v>4993055</v>
      </c>
      <c r="C2327" s="6" t="s">
        <v>243</v>
      </c>
      <c r="D2327" s="4" t="s">
        <v>143</v>
      </c>
      <c r="E2327" s="4">
        <v>20</v>
      </c>
      <c r="F2327" s="4" t="s">
        <v>191</v>
      </c>
      <c r="G2327" s="4">
        <f>IF(I2327="",SUMIFS([1]怪物表!$A:$A,[1]怪物表!$B:$B,C2327,[1]怪物表!$C:$C,D2327),"")</f>
        <v>1499305</v>
      </c>
      <c r="H2327" s="8" t="str">
        <f>IF(G2327="","",INDEX([1]怪物表!$C:$C,MATCH(G2327,[1]怪物表!$A:$A,0)))</f>
        <v>盾兵2（红）</v>
      </c>
      <c r="I2327" s="4"/>
      <c r="J2327" s="4" t="str">
        <f>IF(I2327="","",INDEX([1]怪物阵型表!$B:$B,MATCH(I2327,[1]怪物阵型表!$A:$A,0)))</f>
        <v/>
      </c>
      <c r="K2327" s="4"/>
      <c r="L2327" s="4"/>
      <c r="M2327" s="4"/>
      <c r="N2327" s="4"/>
      <c r="O2327" s="4" t="str">
        <f>IF(N2327="","",INDEX([2]物品表!$B:$B,MATCH(N2327,[2]物品表!$A:$A,0)))</f>
        <v/>
      </c>
      <c r="P2327" s="4"/>
      <c r="Q2327" s="7" t="s">
        <v>31</v>
      </c>
      <c r="R2327" s="7" t="s">
        <v>29</v>
      </c>
      <c r="S2327" s="9">
        <f>INDEX('#怪物刷新配置索引'!$E:$E,MATCH(E2327&amp;"-"&amp;F2327,'#怪物刷新配置索引'!$D:$D,0),1)</f>
        <v>4</v>
      </c>
      <c r="T2327" s="4"/>
      <c r="U2327" s="9">
        <f>INDEX('#怪物刷新配置索引'!$F:$F,MATCH(E2327&amp;"-"&amp;F2327,'#怪物刷新配置索引'!$D:$D,0),1)</f>
        <v>6</v>
      </c>
      <c r="V2327" s="4" t="str">
        <f t="shared" si="316"/>
        <v/>
      </c>
      <c r="W2327" s="4"/>
      <c r="X2327" s="4"/>
      <c r="Y2327" s="4"/>
      <c r="Z2327" s="28"/>
      <c r="AA2327" s="77">
        <f>COUNTIF([3]经验升级表!$C:$C,"&lt;="&amp;SUMIFS($AB$4:AB2327,$C$4:C2327,C2327))</f>
        <v>0</v>
      </c>
      <c r="AB2327" s="77">
        <f>IFERROR(INDEX([1]怪物表!$U:$U,MATCH(G2327,[1]怪物表!$A:$A,0),1)*S2327/U2327,0)*AC2327</f>
        <v>0</v>
      </c>
      <c r="AC2327" s="77">
        <f t="shared" si="313"/>
        <v>30</v>
      </c>
      <c r="AD2327" s="77">
        <f>IFERROR(INDEX([1]怪物表!$J:$J,MATCH(G2327,[1]怪物表!$A:$A,0),1),0)*AE2327</f>
        <v>20</v>
      </c>
      <c r="AE2327" s="77">
        <f t="shared" si="314"/>
        <v>20</v>
      </c>
    </row>
    <row r="2328" spans="1:31" s="46" customFormat="1" x14ac:dyDescent="0.45">
      <c r="A2328" s="20"/>
      <c r="B2328" s="21">
        <v>4993056</v>
      </c>
      <c r="C2328" s="22" t="s">
        <v>243</v>
      </c>
      <c r="D2328" s="20" t="s">
        <v>144</v>
      </c>
      <c r="E2328" s="21"/>
      <c r="F2328" s="20">
        <v>360</v>
      </c>
      <c r="G2328" s="20">
        <f>IF(I2328="",SUMIFS([1]怪物表!$A:$A,[1]怪物表!$B:$B,C2328,[1]怪物表!$C:$C,D2328),"")</f>
        <v>1499309</v>
      </c>
      <c r="H2328" s="23" t="str">
        <f>IF(G2328="","",INDEX([1]怪物表!$C:$C,MATCH(G2328,[1]怪物表!$A:$A,0)))</f>
        <v>大象</v>
      </c>
      <c r="I2328" s="20" t="s">
        <v>54</v>
      </c>
      <c r="J2328" s="20" t="str">
        <f>IF(I2328="","",INDEX([1]怪物阵型表!$B:$B,MATCH(I2328,[1]怪物阵型表!$A:$A,0)))</f>
        <v/>
      </c>
      <c r="K2328" s="20"/>
      <c r="L2328" s="20"/>
      <c r="M2328" s="20"/>
      <c r="N2328" s="20"/>
      <c r="O2328" s="20" t="str">
        <f>IF(N2328="","",INDEX([2]物品表!$B:$B,MATCH(N2328,[2]物品表!$A:$A,0)))</f>
        <v/>
      </c>
      <c r="P2328" s="20"/>
      <c r="Q2328" s="21" t="s">
        <v>120</v>
      </c>
      <c r="R2328" s="21" t="s">
        <v>29</v>
      </c>
      <c r="S2328" s="24">
        <v>1</v>
      </c>
      <c r="T2328" s="20"/>
      <c r="U2328" s="24">
        <v>0</v>
      </c>
      <c r="V2328" s="20" t="str">
        <f>IF(W2328=1,"TID_Survivor_Notice_Occur_2",IF(W2328=2,"TID_Survivor_Notice_Occur_1",""))</f>
        <v/>
      </c>
      <c r="W2328" s="20"/>
      <c r="X2328" s="20"/>
      <c r="Y2328" s="20"/>
      <c r="Z2328" s="79"/>
      <c r="AA2328" s="79">
        <f>COUNTIF([3]经验升级表!$C:$C,"&lt;="&amp;SUMIFS($AB$4:AB2328,$C$4:C2328,C2328))</f>
        <v>0</v>
      </c>
      <c r="AB2328" s="79">
        <f>IFERROR(INDEX([1]怪物表!$U:$U,MATCH(G2328,[1]怪物表!$A:$A,0),1)*S2328/U2328,0)*AC2328</f>
        <v>0</v>
      </c>
      <c r="AC2328" s="79">
        <f t="shared" si="313"/>
        <v>1</v>
      </c>
      <c r="AD2328" s="79">
        <f>IFERROR(INDEX([1]怪物表!$J:$J,MATCH(G2328,[1]怪物表!$A:$A,0),1),0)*AE2328</f>
        <v>0</v>
      </c>
      <c r="AE2328" s="79">
        <f t="shared" si="314"/>
        <v>0</v>
      </c>
    </row>
    <row r="2329" spans="1:31" x14ac:dyDescent="0.45">
      <c r="A2329" s="4"/>
      <c r="B2329" s="7">
        <v>4993057</v>
      </c>
      <c r="C2329" s="6" t="s">
        <v>243</v>
      </c>
      <c r="D2329" s="4" t="s">
        <v>239</v>
      </c>
      <c r="E2329" s="4">
        <v>30</v>
      </c>
      <c r="F2329" s="4" t="s">
        <v>200</v>
      </c>
      <c r="G2329" s="4">
        <f>IF(I2329="",SUMIFS([1]怪物表!$A:$A,[1]怪物表!$B:$B,C2329,[1]怪物表!$C:$C,D2329),"")</f>
        <v>1499303</v>
      </c>
      <c r="H2329" s="8" t="str">
        <f>IF(G2329="","",INDEX([1]怪物表!$C:$C,MATCH(G2329,[1]怪物表!$A:$A,0)))</f>
        <v>小象</v>
      </c>
      <c r="I2329" s="4"/>
      <c r="J2329" s="4" t="str">
        <f>IF(I2329="","",INDEX([1]怪物阵型表!$B:$B,MATCH(I2329,[1]怪物阵型表!$A:$A,0)))</f>
        <v/>
      </c>
      <c r="K2329" s="4"/>
      <c r="L2329" s="4"/>
      <c r="M2329" s="4"/>
      <c r="N2329" s="4"/>
      <c r="O2329" s="4" t="str">
        <f>IF(N2329="","",INDEX([2]物品表!$B:$B,MATCH(N2329,[2]物品表!$A:$A,0)))</f>
        <v/>
      </c>
      <c r="P2329" s="4"/>
      <c r="Q2329" s="7" t="s">
        <v>31</v>
      </c>
      <c r="R2329" s="7" t="s">
        <v>29</v>
      </c>
      <c r="S2329" s="9">
        <f>INDEX('#怪物刷新配置索引'!$E:$E,MATCH(E2329&amp;"-"&amp;F2329,'#怪物刷新配置索引'!$D:$D,0),1)</f>
        <v>4</v>
      </c>
      <c r="T2329" s="4"/>
      <c r="U2329" s="9">
        <f>INDEX('#怪物刷新配置索引'!$F:$F,MATCH(E2329&amp;"-"&amp;F2329,'#怪物刷新配置索引'!$D:$D,0),1)</f>
        <v>4</v>
      </c>
      <c r="V2329" s="4" t="str">
        <f t="shared" ref="V2329:V2346" si="317">IF(W2329=1,"TID_Survivor_Notice_Occur_2",IF(W2329=2,"TID_Survivor_Notice_Occur_1",""))</f>
        <v/>
      </c>
      <c r="W2329" s="4"/>
      <c r="X2329" s="4"/>
      <c r="Y2329" s="4"/>
      <c r="Z2329" s="28"/>
      <c r="AA2329" s="77">
        <f>COUNTIF([3]经验升级表!$C:$C,"&lt;="&amp;SUMIFS($AB$4:AB2329,$C$4:C2329,C2329))</f>
        <v>0</v>
      </c>
      <c r="AB2329" s="77">
        <f>IFERROR(INDEX([1]怪物表!$U:$U,MATCH(G2329,[1]怪物表!$A:$A,0),1)*S2329/U2329,0)*AC2329</f>
        <v>0</v>
      </c>
      <c r="AC2329" s="77">
        <f t="shared" si="313"/>
        <v>30</v>
      </c>
      <c r="AD2329" s="77">
        <f>IFERROR(INDEX([1]怪物表!$J:$J,MATCH(G2329,[1]怪物表!$A:$A,0),1),0)*AE2329</f>
        <v>30</v>
      </c>
      <c r="AE2329" s="77">
        <f t="shared" si="314"/>
        <v>30</v>
      </c>
    </row>
    <row r="2330" spans="1:31" x14ac:dyDescent="0.45">
      <c r="A2330" s="4"/>
      <c r="B2330" s="7">
        <v>4993058</v>
      </c>
      <c r="C2330" s="6" t="s">
        <v>243</v>
      </c>
      <c r="D2330" s="4" t="s">
        <v>239</v>
      </c>
      <c r="E2330" s="4">
        <v>30</v>
      </c>
      <c r="F2330" s="4" t="s">
        <v>200</v>
      </c>
      <c r="G2330" s="4">
        <f>IF(I2330="",SUMIFS([1]怪物表!$A:$A,[1]怪物表!$B:$B,C2330,[1]怪物表!$C:$C,D2330),"")</f>
        <v>1499303</v>
      </c>
      <c r="H2330" s="8" t="str">
        <f>IF(G2330="","",INDEX([1]怪物表!$C:$C,MATCH(G2330,[1]怪物表!$A:$A,0)))</f>
        <v>小象</v>
      </c>
      <c r="I2330" s="4"/>
      <c r="J2330" s="4" t="str">
        <f>IF(I2330="","",INDEX([1]怪物阵型表!$B:$B,MATCH(I2330,[1]怪物阵型表!$A:$A,0)))</f>
        <v/>
      </c>
      <c r="K2330" s="4"/>
      <c r="L2330" s="4"/>
      <c r="M2330" s="4"/>
      <c r="N2330" s="4"/>
      <c r="O2330" s="4" t="str">
        <f>IF(N2330="","",INDEX([2]物品表!$B:$B,MATCH(N2330,[2]物品表!$A:$A,0)))</f>
        <v/>
      </c>
      <c r="P2330" s="4"/>
      <c r="Q2330" s="7" t="s">
        <v>31</v>
      </c>
      <c r="R2330" s="7" t="s">
        <v>29</v>
      </c>
      <c r="S2330" s="9">
        <f>INDEX('#怪物刷新配置索引'!$E:$E,MATCH(E2330&amp;"-"&amp;F2330,'#怪物刷新配置索引'!$D:$D,0),1)</f>
        <v>4</v>
      </c>
      <c r="T2330" s="4"/>
      <c r="U2330" s="9">
        <f>INDEX('#怪物刷新配置索引'!$F:$F,MATCH(E2330&amp;"-"&amp;F2330,'#怪物刷新配置索引'!$D:$D,0),1)</f>
        <v>4</v>
      </c>
      <c r="V2330" s="4" t="str">
        <f t="shared" si="317"/>
        <v/>
      </c>
      <c r="W2330" s="4"/>
      <c r="X2330" s="4"/>
      <c r="Y2330" s="4"/>
      <c r="Z2330" s="28"/>
      <c r="AA2330" s="77">
        <f>COUNTIF([3]经验升级表!$C:$C,"&lt;="&amp;SUMIFS($AB$4:AB2330,$C$4:C2330,C2330))</f>
        <v>0</v>
      </c>
      <c r="AB2330" s="77">
        <f>IFERROR(INDEX([1]怪物表!$U:$U,MATCH(G2330,[1]怪物表!$A:$A,0),1)*S2330/U2330,0)*AC2330</f>
        <v>0</v>
      </c>
      <c r="AC2330" s="77">
        <f t="shared" si="313"/>
        <v>30</v>
      </c>
      <c r="AD2330" s="77">
        <f>IFERROR(INDEX([1]怪物表!$J:$J,MATCH(G2330,[1]怪物表!$A:$A,0),1),0)*AE2330</f>
        <v>30</v>
      </c>
      <c r="AE2330" s="77">
        <f t="shared" si="314"/>
        <v>30</v>
      </c>
    </row>
    <row r="2331" spans="1:31" x14ac:dyDescent="0.45">
      <c r="A2331" s="4"/>
      <c r="B2331" s="7">
        <v>4993059</v>
      </c>
      <c r="C2331" s="6" t="s">
        <v>243</v>
      </c>
      <c r="D2331" s="4" t="s">
        <v>239</v>
      </c>
      <c r="E2331" s="4">
        <v>30</v>
      </c>
      <c r="F2331" s="4" t="s">
        <v>200</v>
      </c>
      <c r="G2331" s="4">
        <f>IF(I2331="",SUMIFS([1]怪物表!$A:$A,[1]怪物表!$B:$B,C2331,[1]怪物表!$C:$C,D2331),"")</f>
        <v>1499303</v>
      </c>
      <c r="H2331" s="8" t="str">
        <f>IF(G2331="","",INDEX([1]怪物表!$C:$C,MATCH(G2331,[1]怪物表!$A:$A,0)))</f>
        <v>小象</v>
      </c>
      <c r="I2331" s="4"/>
      <c r="J2331" s="4" t="str">
        <f>IF(I2331="","",INDEX([1]怪物阵型表!$B:$B,MATCH(I2331,[1]怪物阵型表!$A:$A,0)))</f>
        <v/>
      </c>
      <c r="K2331" s="4"/>
      <c r="L2331" s="4"/>
      <c r="M2331" s="4"/>
      <c r="N2331" s="4"/>
      <c r="O2331" s="4" t="str">
        <f>IF(N2331="","",INDEX([2]物品表!$B:$B,MATCH(N2331,[2]物品表!$A:$A,0)))</f>
        <v/>
      </c>
      <c r="P2331" s="4"/>
      <c r="Q2331" s="7" t="s">
        <v>31</v>
      </c>
      <c r="R2331" s="7" t="s">
        <v>29</v>
      </c>
      <c r="S2331" s="9">
        <f>INDEX('#怪物刷新配置索引'!$E:$E,MATCH(E2331&amp;"-"&amp;F2331,'#怪物刷新配置索引'!$D:$D,0),1)</f>
        <v>4</v>
      </c>
      <c r="T2331" s="4"/>
      <c r="U2331" s="9">
        <f>INDEX('#怪物刷新配置索引'!$F:$F,MATCH(E2331&amp;"-"&amp;F2331,'#怪物刷新配置索引'!$D:$D,0),1)</f>
        <v>4</v>
      </c>
      <c r="V2331" s="4" t="str">
        <f t="shared" si="317"/>
        <v/>
      </c>
      <c r="W2331" s="4"/>
      <c r="X2331" s="4"/>
      <c r="Y2331" s="4"/>
      <c r="Z2331" s="28"/>
      <c r="AA2331" s="77">
        <f>COUNTIF([3]经验升级表!$C:$C,"&lt;="&amp;SUMIFS($AB$4:AB2331,$C$4:C2331,C2331))</f>
        <v>0</v>
      </c>
      <c r="AB2331" s="77">
        <f>IFERROR(INDEX([1]怪物表!$U:$U,MATCH(G2331,[1]怪物表!$A:$A,0),1)*S2331/U2331,0)*AC2331</f>
        <v>0</v>
      </c>
      <c r="AC2331" s="77">
        <f t="shared" si="313"/>
        <v>30</v>
      </c>
      <c r="AD2331" s="77">
        <f>IFERROR(INDEX([1]怪物表!$J:$J,MATCH(G2331,[1]怪物表!$A:$A,0),1),0)*AE2331</f>
        <v>30</v>
      </c>
      <c r="AE2331" s="77">
        <f t="shared" si="314"/>
        <v>30</v>
      </c>
    </row>
    <row r="2332" spans="1:31" x14ac:dyDescent="0.45">
      <c r="A2332" s="4"/>
      <c r="B2332" s="7">
        <v>4993060</v>
      </c>
      <c r="C2332" s="6" t="s">
        <v>243</v>
      </c>
      <c r="D2332" s="4" t="s">
        <v>175</v>
      </c>
      <c r="E2332" s="4">
        <v>20</v>
      </c>
      <c r="F2332" s="4" t="s">
        <v>200</v>
      </c>
      <c r="G2332" s="4">
        <f>IF(I2332="",SUMIFS([1]怪物表!$A:$A,[1]怪物表!$B:$B,C2332,[1]怪物表!$C:$C,D2332),"")</f>
        <v>1499308</v>
      </c>
      <c r="H2332" s="8" t="str">
        <f>IF(G2332="","",INDEX([1]怪物表!$C:$C,MATCH(G2332,[1]怪物表!$A:$A,0)))</f>
        <v>酒桶2</v>
      </c>
      <c r="I2332" s="4"/>
      <c r="J2332" s="4" t="str">
        <f>IF(I2332="","",INDEX([1]怪物阵型表!$B:$B,MATCH(I2332,[1]怪物阵型表!$A:$A,0)))</f>
        <v/>
      </c>
      <c r="K2332" s="4"/>
      <c r="L2332" s="4"/>
      <c r="M2332" s="4"/>
      <c r="N2332" s="4"/>
      <c r="O2332" s="4" t="str">
        <f>IF(N2332="","",INDEX([2]物品表!$B:$B,MATCH(N2332,[2]物品表!$A:$A,0)))</f>
        <v/>
      </c>
      <c r="P2332" s="4"/>
      <c r="Q2332" s="7" t="s">
        <v>31</v>
      </c>
      <c r="R2332" s="7" t="s">
        <v>29</v>
      </c>
      <c r="S2332" s="9">
        <f>INDEX('#怪物刷新配置索引'!$E:$E,MATCH(E2332&amp;"-"&amp;F2332,'#怪物刷新配置索引'!$D:$D,0),1)</f>
        <v>4</v>
      </c>
      <c r="T2332" s="4"/>
      <c r="U2332" s="9">
        <f>INDEX('#怪物刷新配置索引'!$F:$F,MATCH(E2332&amp;"-"&amp;F2332,'#怪物刷新配置索引'!$D:$D,0),1)</f>
        <v>6</v>
      </c>
      <c r="V2332" s="4" t="str">
        <f t="shared" si="317"/>
        <v/>
      </c>
      <c r="W2332" s="4"/>
      <c r="X2332" s="4"/>
      <c r="Y2332" s="4"/>
      <c r="Z2332" s="28"/>
      <c r="AA2332" s="77">
        <f>COUNTIF([3]经验升级表!$C:$C,"&lt;="&amp;SUMIFS($AB$4:AB2332,$C$4:C2332,C2332))</f>
        <v>0</v>
      </c>
      <c r="AB2332" s="77">
        <f>IFERROR(INDEX([1]怪物表!$U:$U,MATCH(G2332,[1]怪物表!$A:$A,0),1)*S2332/U2332,0)*AC2332</f>
        <v>0</v>
      </c>
      <c r="AC2332" s="77">
        <f t="shared" si="313"/>
        <v>30</v>
      </c>
      <c r="AD2332" s="77">
        <f>IFERROR(INDEX([1]怪物表!$J:$J,MATCH(G2332,[1]怪物表!$A:$A,0),1),0)*AE2332</f>
        <v>20</v>
      </c>
      <c r="AE2332" s="77">
        <f t="shared" si="314"/>
        <v>20</v>
      </c>
    </row>
    <row r="2333" spans="1:31" x14ac:dyDescent="0.45">
      <c r="A2333" s="4"/>
      <c r="B2333" s="7">
        <v>4993061</v>
      </c>
      <c r="C2333" s="6" t="s">
        <v>243</v>
      </c>
      <c r="D2333" s="4"/>
      <c r="E2333" s="7"/>
      <c r="F2333" s="4">
        <v>390</v>
      </c>
      <c r="G2333" s="4" t="str">
        <f>IF(I2333="",SUMIFS([1]怪物表!$A:$A,[1]怪物表!$B:$B,C2333,[1]怪物表!$C:$C,D2333),"")</f>
        <v/>
      </c>
      <c r="H2333" s="8" t="str">
        <f>IF(G2333="","",INDEX([1]怪物表!$C:$C,MATCH(G2333,[1]怪物表!$A:$A,0)))</f>
        <v/>
      </c>
      <c r="I2333" s="4">
        <v>499301</v>
      </c>
      <c r="J2333" s="4" t="str">
        <f>IF(I2333="","",INDEX([1]怪物阵型表!$B:$B,MATCH(I2333,[1]怪物阵型表!$A:$A,0)))</f>
        <v>冲锋阵型</v>
      </c>
      <c r="K2333" s="4"/>
      <c r="L2333" s="4"/>
      <c r="M2333" s="4"/>
      <c r="N2333" s="4"/>
      <c r="O2333" s="4" t="str">
        <f>IF(N2333="","",INDEX([2]物品表!$B:$B,MATCH(N2333,[2]物品表!$A:$A,0)))</f>
        <v/>
      </c>
      <c r="P2333" s="4"/>
      <c r="Q2333" s="7" t="s">
        <v>309</v>
      </c>
      <c r="R2333" s="7" t="s">
        <v>29</v>
      </c>
      <c r="S2333" s="9">
        <v>1</v>
      </c>
      <c r="T2333" s="4"/>
      <c r="U2333" s="9">
        <v>0</v>
      </c>
      <c r="V2333" s="4" t="str">
        <f t="shared" si="317"/>
        <v/>
      </c>
      <c r="W2333" s="4"/>
      <c r="X2333" s="4"/>
      <c r="Y2333" s="4"/>
      <c r="Z2333" s="28"/>
      <c r="AA2333" s="77">
        <f>COUNTIF([3]经验升级表!$C:$C,"&lt;="&amp;SUMIFS($AB$4:AB2333,$C$4:C2333,C2333))</f>
        <v>0</v>
      </c>
      <c r="AB2333" s="77">
        <f>IFERROR(INDEX([1]怪物表!$U:$U,MATCH(G2333,[1]怪物表!$A:$A,0),1)*S2333/U2333,0)*AC2333</f>
        <v>0</v>
      </c>
      <c r="AC2333" s="77">
        <f t="shared" si="313"/>
        <v>1</v>
      </c>
      <c r="AD2333" s="77">
        <f>IFERROR(INDEX([1]怪物表!$J:$J,MATCH(G2333,[1]怪物表!$A:$A,0),1),0)*AE2333</f>
        <v>0</v>
      </c>
      <c r="AE2333" s="77">
        <f t="shared" si="314"/>
        <v>0</v>
      </c>
    </row>
    <row r="2334" spans="1:31" x14ac:dyDescent="0.45">
      <c r="A2334" s="4"/>
      <c r="B2334" s="7">
        <v>4993062</v>
      </c>
      <c r="C2334" s="6" t="s">
        <v>243</v>
      </c>
      <c r="D2334" s="4"/>
      <c r="E2334" s="7"/>
      <c r="F2334" s="4">
        <v>390</v>
      </c>
      <c r="G2334" s="4" t="str">
        <f>IF(I2334="",SUMIFS([1]怪物表!$A:$A,[1]怪物表!$B:$B,C2334,[1]怪物表!$C:$C,D2334),"")</f>
        <v/>
      </c>
      <c r="H2334" s="8" t="str">
        <f>IF(G2334="","",INDEX([1]怪物表!$C:$C,MATCH(G2334,[1]怪物表!$A:$A,0)))</f>
        <v/>
      </c>
      <c r="I2334" s="4">
        <v>499301</v>
      </c>
      <c r="J2334" s="4" t="str">
        <f>IF(I2334="","",INDEX([1]怪物阵型表!$B:$B,MATCH(I2334,[1]怪物阵型表!$A:$A,0)))</f>
        <v>冲锋阵型</v>
      </c>
      <c r="K2334" s="4"/>
      <c r="L2334" s="4"/>
      <c r="M2334" s="4"/>
      <c r="N2334" s="4"/>
      <c r="O2334" s="4" t="str">
        <f>IF(N2334="","",INDEX([2]物品表!$B:$B,MATCH(N2334,[2]物品表!$A:$A,0)))</f>
        <v/>
      </c>
      <c r="P2334" s="4"/>
      <c r="Q2334" s="7" t="s">
        <v>309</v>
      </c>
      <c r="R2334" s="7" t="s">
        <v>29</v>
      </c>
      <c r="S2334" s="9">
        <v>1</v>
      </c>
      <c r="T2334" s="4"/>
      <c r="U2334" s="9">
        <v>0</v>
      </c>
      <c r="V2334" s="4" t="str">
        <f t="shared" si="317"/>
        <v/>
      </c>
      <c r="W2334" s="4"/>
      <c r="X2334" s="4"/>
      <c r="Y2334" s="4"/>
      <c r="Z2334" s="28"/>
      <c r="AA2334" s="77">
        <f>COUNTIF([3]经验升级表!$C:$C,"&lt;="&amp;SUMIFS($AB$4:AB2334,$C$4:C2334,C2334))</f>
        <v>0</v>
      </c>
      <c r="AB2334" s="77">
        <f>IFERROR(INDEX([1]怪物表!$U:$U,MATCH(G2334,[1]怪物表!$A:$A,0),1)*S2334/U2334,0)*AC2334</f>
        <v>0</v>
      </c>
      <c r="AC2334" s="77">
        <f t="shared" si="313"/>
        <v>1</v>
      </c>
      <c r="AD2334" s="77">
        <f>IFERROR(INDEX([1]怪物表!$J:$J,MATCH(G2334,[1]怪物表!$A:$A,0),1),0)*AE2334</f>
        <v>0</v>
      </c>
      <c r="AE2334" s="77">
        <f t="shared" si="314"/>
        <v>0</v>
      </c>
    </row>
    <row r="2335" spans="1:31" x14ac:dyDescent="0.45">
      <c r="A2335" s="4"/>
      <c r="B2335" s="7">
        <v>4993063</v>
      </c>
      <c r="C2335" s="6" t="s">
        <v>243</v>
      </c>
      <c r="D2335" s="4"/>
      <c r="E2335" s="7"/>
      <c r="F2335" s="4">
        <v>395</v>
      </c>
      <c r="G2335" s="4" t="str">
        <f>IF(I2335="",SUMIFS([1]怪物表!$A:$A,[1]怪物表!$B:$B,C2335,[1]怪物表!$C:$C,D2335),"")</f>
        <v/>
      </c>
      <c r="H2335" s="8" t="str">
        <f>IF(G2335="","",INDEX([1]怪物表!$C:$C,MATCH(G2335,[1]怪物表!$A:$A,0)))</f>
        <v/>
      </c>
      <c r="I2335" s="4">
        <v>499301</v>
      </c>
      <c r="J2335" s="4" t="str">
        <f>IF(I2335="","",INDEX([1]怪物阵型表!$B:$B,MATCH(I2335,[1]怪物阵型表!$A:$A,0)))</f>
        <v>冲锋阵型</v>
      </c>
      <c r="K2335" s="4"/>
      <c r="L2335" s="4"/>
      <c r="M2335" s="4"/>
      <c r="N2335" s="4"/>
      <c r="O2335" s="4" t="str">
        <f>IF(N2335="","",INDEX([2]物品表!$B:$B,MATCH(N2335,[2]物品表!$A:$A,0)))</f>
        <v/>
      </c>
      <c r="P2335" s="4"/>
      <c r="Q2335" s="7" t="s">
        <v>309</v>
      </c>
      <c r="R2335" s="7" t="s">
        <v>29</v>
      </c>
      <c r="S2335" s="9">
        <v>1</v>
      </c>
      <c r="T2335" s="4"/>
      <c r="U2335" s="9">
        <v>0</v>
      </c>
      <c r="V2335" s="4" t="str">
        <f t="shared" si="317"/>
        <v/>
      </c>
      <c r="W2335" s="4"/>
      <c r="X2335" s="4"/>
      <c r="Y2335" s="4"/>
      <c r="Z2335" s="28"/>
      <c r="AA2335" s="77">
        <f>COUNTIF([3]经验升级表!$C:$C,"&lt;="&amp;SUMIFS($AB$4:AB2335,$C$4:C2335,C2335))</f>
        <v>0</v>
      </c>
      <c r="AB2335" s="77">
        <f>IFERROR(INDEX([1]怪物表!$U:$U,MATCH(G2335,[1]怪物表!$A:$A,0),1)*S2335/U2335,0)*AC2335</f>
        <v>0</v>
      </c>
      <c r="AC2335" s="77">
        <f t="shared" si="313"/>
        <v>1</v>
      </c>
      <c r="AD2335" s="77">
        <f>IFERROR(INDEX([1]怪物表!$J:$J,MATCH(G2335,[1]怪物表!$A:$A,0),1),0)*AE2335</f>
        <v>0</v>
      </c>
      <c r="AE2335" s="77">
        <f t="shared" si="314"/>
        <v>0</v>
      </c>
    </row>
    <row r="2336" spans="1:31" x14ac:dyDescent="0.45">
      <c r="A2336" s="4"/>
      <c r="B2336" s="7">
        <v>4993064</v>
      </c>
      <c r="C2336" s="6" t="s">
        <v>243</v>
      </c>
      <c r="D2336" s="4"/>
      <c r="E2336" s="7"/>
      <c r="F2336" s="4">
        <v>395</v>
      </c>
      <c r="G2336" s="4" t="str">
        <f>IF(I2336="",SUMIFS([1]怪物表!$A:$A,[1]怪物表!$B:$B,C2336,[1]怪物表!$C:$C,D2336),"")</f>
        <v/>
      </c>
      <c r="H2336" s="8" t="str">
        <f>IF(G2336="","",INDEX([1]怪物表!$C:$C,MATCH(G2336,[1]怪物表!$A:$A,0)))</f>
        <v/>
      </c>
      <c r="I2336" s="4">
        <v>499301</v>
      </c>
      <c r="J2336" s="4" t="str">
        <f>IF(I2336="","",INDEX([1]怪物阵型表!$B:$B,MATCH(I2336,[1]怪物阵型表!$A:$A,0)))</f>
        <v>冲锋阵型</v>
      </c>
      <c r="K2336" s="4"/>
      <c r="L2336" s="4"/>
      <c r="M2336" s="4"/>
      <c r="N2336" s="4"/>
      <c r="O2336" s="4" t="str">
        <f>IF(N2336="","",INDEX([2]物品表!$B:$B,MATCH(N2336,[2]物品表!$A:$A,0)))</f>
        <v/>
      </c>
      <c r="P2336" s="4"/>
      <c r="Q2336" s="7" t="s">
        <v>309</v>
      </c>
      <c r="R2336" s="7" t="s">
        <v>29</v>
      </c>
      <c r="S2336" s="9">
        <v>1</v>
      </c>
      <c r="T2336" s="4"/>
      <c r="U2336" s="9">
        <v>0</v>
      </c>
      <c r="V2336" s="4" t="str">
        <f t="shared" si="317"/>
        <v/>
      </c>
      <c r="W2336" s="4"/>
      <c r="X2336" s="4"/>
      <c r="Y2336" s="4"/>
      <c r="Z2336" s="28"/>
      <c r="AA2336" s="77">
        <f>COUNTIF([3]经验升级表!$C:$C,"&lt;="&amp;SUMIFS($AB$4:AB2336,$C$4:C2336,C2336))</f>
        <v>0</v>
      </c>
      <c r="AB2336" s="77">
        <f>IFERROR(INDEX([1]怪物表!$U:$U,MATCH(G2336,[1]怪物表!$A:$A,0),1)*S2336/U2336,0)*AC2336</f>
        <v>0</v>
      </c>
      <c r="AC2336" s="77">
        <f t="shared" si="313"/>
        <v>1</v>
      </c>
      <c r="AD2336" s="77">
        <f>IFERROR(INDEX([1]怪物表!$J:$J,MATCH(G2336,[1]怪物表!$A:$A,0),1),0)*AE2336</f>
        <v>0</v>
      </c>
      <c r="AE2336" s="77">
        <f t="shared" si="314"/>
        <v>0</v>
      </c>
    </row>
    <row r="2337" spans="1:31" x14ac:dyDescent="0.45">
      <c r="A2337" s="4"/>
      <c r="B2337" s="7">
        <v>4993065</v>
      </c>
      <c r="C2337" s="6" t="s">
        <v>243</v>
      </c>
      <c r="D2337" s="4"/>
      <c r="E2337" s="7"/>
      <c r="F2337" s="4">
        <v>390</v>
      </c>
      <c r="G2337" s="4"/>
      <c r="H2337" s="8"/>
      <c r="I2337" s="4"/>
      <c r="J2337" s="4" t="str">
        <f>IF(I2337="","",INDEX([1]怪物阵型表!$B:$B,MATCH(I2337,[1]怪物阵型表!$A:$A,0)))</f>
        <v/>
      </c>
      <c r="K2337" s="4">
        <v>499310</v>
      </c>
      <c r="L2337" s="25" t="str" cm="1">
        <f t="array" ref="L2337">INDEX(怪物链表!A:C,MATCH(怪物刷新表!K2337&amp;C2337,怪物链表!A:A&amp;怪物链表!C:C,),2)</f>
        <v>平滑_高级_50</v>
      </c>
      <c r="M2337" s="4" t="str" cm="1">
        <f t="array" ref="M2337">INDEX(怪物链表!A:D,MATCH(怪物刷新表!L2337&amp;K2337,怪物链表!B:B&amp;怪物链表!A:A,),4)</f>
        <v>390-420</v>
      </c>
      <c r="N2337" s="4"/>
      <c r="O2337" s="4" t="str">
        <f>IF(N2337="","",INDEX([2]物品表!$B:$B,MATCH(N2337,[2]物品表!$A:$A,0)))</f>
        <v/>
      </c>
      <c r="P2337" s="4"/>
      <c r="Q2337" s="7" t="s">
        <v>120</v>
      </c>
      <c r="R2337" s="7" t="s">
        <v>29</v>
      </c>
      <c r="S2337" s="9">
        <v>1</v>
      </c>
      <c r="T2337" s="4"/>
      <c r="U2337" s="9">
        <v>0</v>
      </c>
      <c r="V2337" s="4" t="str">
        <f>IF(W2337=1,"TID_Survivor_Notice_Occur_2",IF(W2337=2,"TID_Survivor_Notice_Occur_1",""))</f>
        <v/>
      </c>
      <c r="W2337" s="4"/>
      <c r="X2337" s="4"/>
      <c r="Y2337" s="4"/>
      <c r="Z2337" s="28"/>
      <c r="AA2337" s="77">
        <f>COUNTIF([3]经验升级表!$C:$C,"&lt;="&amp;SUMIFS($AB$4:AB2337,$C$4:C2337,C2337))</f>
        <v>0</v>
      </c>
      <c r="AB2337" s="77">
        <f>IFERROR(INDEX([1]怪物表!$U:$U,MATCH(G2337,[1]怪物表!$A:$A,0),1)*S2337/U2337,0)*AC2337</f>
        <v>0</v>
      </c>
      <c r="AC2337" s="77">
        <f t="shared" si="313"/>
        <v>1</v>
      </c>
      <c r="AD2337" s="77">
        <f>IFERROR(INDEX([1]怪物表!$J:$J,MATCH(G2337,[1]怪物表!$A:$A,0),1),0)*AE2337</f>
        <v>0</v>
      </c>
      <c r="AE2337" s="77">
        <f t="shared" si="314"/>
        <v>0</v>
      </c>
    </row>
    <row r="2338" spans="1:31" x14ac:dyDescent="0.45">
      <c r="A2338" s="4"/>
      <c r="B2338" s="7">
        <v>4993066</v>
      </c>
      <c r="C2338" s="6" t="s">
        <v>243</v>
      </c>
      <c r="D2338" s="4" t="s">
        <v>239</v>
      </c>
      <c r="E2338" s="7">
        <v>60</v>
      </c>
      <c r="F2338" s="4" t="s">
        <v>201</v>
      </c>
      <c r="G2338" s="4">
        <f>IF(I2338="",SUMIFS([1]怪物表!$A:$A,[1]怪物表!$B:$B,C2338,[1]怪物表!$C:$C,D2338),"")</f>
        <v>1499303</v>
      </c>
      <c r="H2338" s="8" t="str">
        <f>IF(G2338="","",INDEX([1]怪物表!$C:$C,MATCH(G2338,[1]怪物表!$A:$A,0)))</f>
        <v>小象</v>
      </c>
      <c r="I2338" s="4"/>
      <c r="J2338" s="4" t="str">
        <f>IF(I2338="","",INDEX([1]怪物阵型表!$B:$B,MATCH(I2338,[1]怪物阵型表!$A:$A,0)))</f>
        <v/>
      </c>
      <c r="K2338" s="4"/>
      <c r="L2338" s="4"/>
      <c r="M2338" s="4"/>
      <c r="N2338" s="4"/>
      <c r="O2338" s="4" t="str">
        <f>IF(N2338="","",INDEX([2]物品表!$B:$B,MATCH(N2338,[2]物品表!$A:$A,0)))</f>
        <v/>
      </c>
      <c r="P2338" s="4"/>
      <c r="Q2338" s="7" t="s">
        <v>31</v>
      </c>
      <c r="R2338" s="7" t="s">
        <v>29</v>
      </c>
      <c r="S2338" s="9">
        <f>INDEX('#怪物刷新配置索引'!$E:$E,MATCH(E2338&amp;"-"&amp;F2338,'#怪物刷新配置索引'!$D:$D,0),1)</f>
        <v>4</v>
      </c>
      <c r="T2338" s="4"/>
      <c r="U2338" s="9">
        <f>INDEX('#怪物刷新配置索引'!$F:$F,MATCH(E2338&amp;"-"&amp;F2338,'#怪物刷新配置索引'!$D:$D,0),1)</f>
        <v>2</v>
      </c>
      <c r="V2338" s="4" t="str">
        <f t="shared" si="317"/>
        <v/>
      </c>
      <c r="W2338" s="4"/>
      <c r="X2338" s="4"/>
      <c r="Y2338" s="4"/>
      <c r="Z2338" s="28"/>
      <c r="AA2338" s="77">
        <f>COUNTIF([3]经验升级表!$C:$C,"&lt;="&amp;SUMIFS($AB$4:AB2338,$C$4:C2338,C2338))</f>
        <v>0</v>
      </c>
      <c r="AB2338" s="77">
        <f>IFERROR(INDEX([1]怪物表!$U:$U,MATCH(G2338,[1]怪物表!$A:$A,0),1)*S2338/U2338,0)*AC2338</f>
        <v>0</v>
      </c>
      <c r="AC2338" s="77">
        <f t="shared" si="313"/>
        <v>30</v>
      </c>
      <c r="AD2338" s="77">
        <f>IFERROR(INDEX([1]怪物表!$J:$J,MATCH(G2338,[1]怪物表!$A:$A,0),1),0)*AE2338</f>
        <v>60</v>
      </c>
      <c r="AE2338" s="77">
        <f t="shared" si="314"/>
        <v>60</v>
      </c>
    </row>
    <row r="2339" spans="1:31" x14ac:dyDescent="0.45">
      <c r="A2339" s="4"/>
      <c r="B2339" s="7">
        <v>4993067</v>
      </c>
      <c r="C2339" s="6" t="s">
        <v>243</v>
      </c>
      <c r="D2339" s="4" t="s">
        <v>239</v>
      </c>
      <c r="E2339" s="7">
        <v>60</v>
      </c>
      <c r="F2339" s="4" t="s">
        <v>201</v>
      </c>
      <c r="G2339" s="4">
        <f>IF(I2339="",SUMIFS([1]怪物表!$A:$A,[1]怪物表!$B:$B,C2339,[1]怪物表!$C:$C,D2339),"")</f>
        <v>1499303</v>
      </c>
      <c r="H2339" s="8" t="str">
        <f>IF(G2339="","",INDEX([1]怪物表!$C:$C,MATCH(G2339,[1]怪物表!$A:$A,0)))</f>
        <v>小象</v>
      </c>
      <c r="I2339" s="4"/>
      <c r="J2339" s="4" t="str">
        <f>IF(I2339="","",INDEX([1]怪物阵型表!$B:$B,MATCH(I2339,[1]怪物阵型表!$A:$A,0)))</f>
        <v/>
      </c>
      <c r="K2339" s="4"/>
      <c r="L2339" s="4"/>
      <c r="M2339" s="4"/>
      <c r="N2339" s="4"/>
      <c r="O2339" s="4" t="str">
        <f>IF(N2339="","",INDEX([2]物品表!$B:$B,MATCH(N2339,[2]物品表!$A:$A,0)))</f>
        <v/>
      </c>
      <c r="P2339" s="4"/>
      <c r="Q2339" s="7" t="s">
        <v>31</v>
      </c>
      <c r="R2339" s="7" t="s">
        <v>29</v>
      </c>
      <c r="S2339" s="9">
        <f>INDEX('#怪物刷新配置索引'!$E:$E,MATCH(E2339&amp;"-"&amp;F2339,'#怪物刷新配置索引'!$D:$D,0),1)</f>
        <v>4</v>
      </c>
      <c r="T2339" s="4"/>
      <c r="U2339" s="9">
        <f>INDEX('#怪物刷新配置索引'!$F:$F,MATCH(E2339&amp;"-"&amp;F2339,'#怪物刷新配置索引'!$D:$D,0),1)</f>
        <v>2</v>
      </c>
      <c r="V2339" s="4" t="str">
        <f t="shared" si="317"/>
        <v/>
      </c>
      <c r="W2339" s="4"/>
      <c r="X2339" s="4"/>
      <c r="Y2339" s="4"/>
      <c r="Z2339" s="28"/>
      <c r="AA2339" s="77">
        <f>COUNTIF([3]经验升级表!$C:$C,"&lt;="&amp;SUMIFS($AB$4:AB2339,$C$4:C2339,C2339))</f>
        <v>0</v>
      </c>
      <c r="AB2339" s="77">
        <f>IFERROR(INDEX([1]怪物表!$U:$U,MATCH(G2339,[1]怪物表!$A:$A,0),1)*S2339/U2339,0)*AC2339</f>
        <v>0</v>
      </c>
      <c r="AC2339" s="77">
        <f t="shared" si="313"/>
        <v>30</v>
      </c>
      <c r="AD2339" s="77">
        <f>IFERROR(INDEX([1]怪物表!$J:$J,MATCH(G2339,[1]怪物表!$A:$A,0),1),0)*AE2339</f>
        <v>60</v>
      </c>
      <c r="AE2339" s="77">
        <f t="shared" si="314"/>
        <v>60</v>
      </c>
    </row>
    <row r="2340" spans="1:31" x14ac:dyDescent="0.45">
      <c r="A2340" s="4"/>
      <c r="B2340" s="7">
        <v>4993068</v>
      </c>
      <c r="C2340" s="6" t="s">
        <v>243</v>
      </c>
      <c r="D2340" s="4" t="s">
        <v>239</v>
      </c>
      <c r="E2340" s="7">
        <v>60</v>
      </c>
      <c r="F2340" s="4" t="s">
        <v>201</v>
      </c>
      <c r="G2340" s="4">
        <f>IF(I2340="",SUMIFS([1]怪物表!$A:$A,[1]怪物表!$B:$B,C2340,[1]怪物表!$C:$C,D2340),"")</f>
        <v>1499303</v>
      </c>
      <c r="H2340" s="8" t="str">
        <f>IF(G2340="","",INDEX([1]怪物表!$C:$C,MATCH(G2340,[1]怪物表!$A:$A,0)))</f>
        <v>小象</v>
      </c>
      <c r="I2340" s="4"/>
      <c r="J2340" s="4" t="str">
        <f>IF(I2340="","",INDEX([1]怪物阵型表!$B:$B,MATCH(I2340,[1]怪物阵型表!$A:$A,0)))</f>
        <v/>
      </c>
      <c r="K2340" s="4"/>
      <c r="L2340" s="4"/>
      <c r="M2340" s="4"/>
      <c r="N2340" s="4"/>
      <c r="O2340" s="4" t="str">
        <f>IF(N2340="","",INDEX([2]物品表!$B:$B,MATCH(N2340,[2]物品表!$A:$A,0)))</f>
        <v/>
      </c>
      <c r="P2340" s="4"/>
      <c r="Q2340" s="7" t="s">
        <v>31</v>
      </c>
      <c r="R2340" s="7" t="s">
        <v>29</v>
      </c>
      <c r="S2340" s="9">
        <f>INDEX('#怪物刷新配置索引'!$E:$E,MATCH(E2340&amp;"-"&amp;F2340,'#怪物刷新配置索引'!$D:$D,0),1)</f>
        <v>4</v>
      </c>
      <c r="T2340" s="4"/>
      <c r="U2340" s="9">
        <f>INDEX('#怪物刷新配置索引'!$F:$F,MATCH(E2340&amp;"-"&amp;F2340,'#怪物刷新配置索引'!$D:$D,0),1)</f>
        <v>2</v>
      </c>
      <c r="V2340" s="4" t="str">
        <f t="shared" si="317"/>
        <v/>
      </c>
      <c r="W2340" s="4"/>
      <c r="X2340" s="4"/>
      <c r="Y2340" s="4"/>
      <c r="Z2340" s="28"/>
      <c r="AA2340" s="77">
        <f>COUNTIF([3]经验升级表!$C:$C,"&lt;="&amp;SUMIFS($AB$4:AB2340,$C$4:C2340,C2340))</f>
        <v>0</v>
      </c>
      <c r="AB2340" s="77">
        <f>IFERROR(INDEX([1]怪物表!$U:$U,MATCH(G2340,[1]怪物表!$A:$A,0),1)*S2340/U2340,0)*AC2340</f>
        <v>0</v>
      </c>
      <c r="AC2340" s="77">
        <f t="shared" si="313"/>
        <v>30</v>
      </c>
      <c r="AD2340" s="77">
        <f>IFERROR(INDEX([1]怪物表!$J:$J,MATCH(G2340,[1]怪物表!$A:$A,0),1),0)*AE2340</f>
        <v>60</v>
      </c>
      <c r="AE2340" s="77">
        <f t="shared" si="314"/>
        <v>60</v>
      </c>
    </row>
    <row r="2341" spans="1:31" s="46" customFormat="1" x14ac:dyDescent="0.45">
      <c r="A2341" s="20"/>
      <c r="B2341" s="21">
        <v>4993069</v>
      </c>
      <c r="C2341" s="22" t="s">
        <v>243</v>
      </c>
      <c r="D2341" s="20" t="s">
        <v>152</v>
      </c>
      <c r="E2341" s="21"/>
      <c r="F2341" s="20">
        <v>420</v>
      </c>
      <c r="G2341" s="20">
        <f>IF(I2341="",SUMIFS([1]怪物表!$A:$A,[1]怪物表!$B:$B,C2341,[1]怪物表!$C:$C,D2341),"")</f>
        <v>1499310</v>
      </c>
      <c r="H2341" s="23" t="str">
        <f>IF(G2341="","",INDEX([1]怪物表!$C:$C,MATCH(G2341,[1]怪物表!$A:$A,0)))</f>
        <v>大窃贼</v>
      </c>
      <c r="I2341" s="20" t="s">
        <v>54</v>
      </c>
      <c r="J2341" s="20" t="str">
        <f>IF(I2341="","",INDEX([1]怪物阵型表!$B:$B,MATCH(I2341,[1]怪物阵型表!$A:$A,0)))</f>
        <v/>
      </c>
      <c r="K2341" s="20"/>
      <c r="L2341" s="20"/>
      <c r="M2341" s="20"/>
      <c r="N2341" s="20"/>
      <c r="O2341" s="20" t="str">
        <f>IF(N2341="","",INDEX([2]物品表!$B:$B,MATCH(N2341,[2]物品表!$A:$A,0)))</f>
        <v/>
      </c>
      <c r="P2341" s="20"/>
      <c r="Q2341" s="21" t="s">
        <v>120</v>
      </c>
      <c r="R2341" s="21" t="s">
        <v>29</v>
      </c>
      <c r="S2341" s="24">
        <v>1</v>
      </c>
      <c r="T2341" s="20"/>
      <c r="U2341" s="24">
        <v>0</v>
      </c>
      <c r="V2341" s="20" t="str">
        <f>IF(W2341=1,"TID_Survivor_Notice_Occur_2",IF(W2341=2,"TID_Survivor_Notice_Occur_1",""))</f>
        <v/>
      </c>
      <c r="W2341" s="20"/>
      <c r="X2341" s="20"/>
      <c r="Y2341" s="20"/>
      <c r="Z2341" s="79"/>
      <c r="AA2341" s="79">
        <f>COUNTIF([3]经验升级表!$C:$C,"&lt;="&amp;SUMIFS($AB$4:AB2341,$C$4:C2341,C2341))</f>
        <v>0</v>
      </c>
      <c r="AB2341" s="79">
        <f>IFERROR(INDEX([1]怪物表!$U:$U,MATCH(G2341,[1]怪物表!$A:$A,0),1)*S2341/U2341,0)*AC2341</f>
        <v>0</v>
      </c>
      <c r="AC2341" s="79">
        <f t="shared" si="313"/>
        <v>1</v>
      </c>
      <c r="AD2341" s="79">
        <f>IFERROR(INDEX([1]怪物表!$J:$J,MATCH(G2341,[1]怪物表!$A:$A,0),1),0)*AE2341</f>
        <v>0</v>
      </c>
      <c r="AE2341" s="79">
        <f t="shared" si="314"/>
        <v>0</v>
      </c>
    </row>
    <row r="2342" spans="1:31" x14ac:dyDescent="0.45">
      <c r="A2342" s="4"/>
      <c r="B2342" s="7">
        <v>4993070</v>
      </c>
      <c r="C2342" s="6" t="s">
        <v>243</v>
      </c>
      <c r="D2342" s="4"/>
      <c r="E2342" s="7"/>
      <c r="F2342" s="4">
        <v>420</v>
      </c>
      <c r="G2342" s="4"/>
      <c r="H2342" s="8"/>
      <c r="I2342" s="4"/>
      <c r="J2342" s="4" t="str">
        <f>IF(I2342="","",INDEX([1]怪物阵型表!$B:$B,MATCH(I2342,[1]怪物阵型表!$A:$A,0)))</f>
        <v/>
      </c>
      <c r="K2342" s="4">
        <v>499311</v>
      </c>
      <c r="L2342" s="25" t="str" cm="1">
        <f t="array" ref="L2342">INDEX(怪物链表!A:C,MATCH(怪物刷新表!K2342&amp;C2342,怪物链表!A:A&amp;怪物链表!C:C,),2)</f>
        <v>骤变_中级_100</v>
      </c>
      <c r="M2342" s="4" t="str" cm="1">
        <f t="array" ref="M2342">INDEX(怪物链表!A:D,MATCH(怪物刷新表!L2342&amp;K2342,怪物链表!B:B&amp;怪物链表!A:A,),4)</f>
        <v>420-450</v>
      </c>
      <c r="N2342" s="4"/>
      <c r="O2342" s="4" t="str">
        <f>IF(N2342="","",INDEX([2]物品表!$B:$B,MATCH(N2342,[2]物品表!$A:$A,0)))</f>
        <v/>
      </c>
      <c r="P2342" s="4"/>
      <c r="Q2342" s="7" t="s">
        <v>120</v>
      </c>
      <c r="R2342" s="7" t="s">
        <v>29</v>
      </c>
      <c r="S2342" s="9">
        <v>1</v>
      </c>
      <c r="T2342" s="4"/>
      <c r="U2342" s="9">
        <v>0</v>
      </c>
      <c r="V2342" s="4" t="str">
        <f>IF(W2342=1,"TID_Survivor_Notice_Occur_2",IF(W2342=2,"TID_Survivor_Notice_Occur_1",""))</f>
        <v/>
      </c>
      <c r="W2342" s="4"/>
      <c r="X2342" s="4"/>
      <c r="Y2342" s="4"/>
      <c r="Z2342" s="28"/>
      <c r="AA2342" s="77">
        <f>COUNTIF([3]经验升级表!$C:$C,"&lt;="&amp;SUMIFS($AB$4:AB2342,$C$4:C2342,C2342))</f>
        <v>0</v>
      </c>
      <c r="AB2342" s="77">
        <f>IFERROR(INDEX([1]怪物表!$U:$U,MATCH(G2342,[1]怪物表!$A:$A,0),1)*S2342/U2342,0)*AC2342</f>
        <v>0</v>
      </c>
      <c r="AC2342" s="77">
        <f t="shared" si="313"/>
        <v>1</v>
      </c>
      <c r="AD2342" s="77">
        <f>IFERROR(INDEX([1]怪物表!$J:$J,MATCH(G2342,[1]怪物表!$A:$A,0),1),0)*AE2342</f>
        <v>0</v>
      </c>
      <c r="AE2342" s="77">
        <f t="shared" si="314"/>
        <v>0</v>
      </c>
    </row>
    <row r="2343" spans="1:31" x14ac:dyDescent="0.45">
      <c r="A2343" s="4"/>
      <c r="B2343" s="7">
        <v>4993071</v>
      </c>
      <c r="C2343" s="6" t="s">
        <v>243</v>
      </c>
      <c r="D2343" s="4"/>
      <c r="E2343" s="7"/>
      <c r="F2343" s="4">
        <v>420</v>
      </c>
      <c r="G2343" s="4"/>
      <c r="H2343" s="8"/>
      <c r="I2343" s="4"/>
      <c r="J2343" s="4" t="str">
        <f>IF(I2343="","",INDEX([1]怪物阵型表!$B:$B,MATCH(I2343,[1]怪物阵型表!$A:$A,0)))</f>
        <v/>
      </c>
      <c r="K2343" s="4">
        <v>499312</v>
      </c>
      <c r="L2343" s="25" t="str" cm="1">
        <f t="array" ref="L2343">INDEX(怪物链表!A:C,MATCH(怪物刷新表!K2343&amp;C2343,怪物链表!A:A&amp;怪物链表!C:C,),2)</f>
        <v>骤变_特殊_30</v>
      </c>
      <c r="M2343" s="4" t="str" cm="1">
        <f t="array" ref="M2343">INDEX(怪物链表!A:D,MATCH(怪物刷新表!L2343&amp;K2343,怪物链表!B:B&amp;怪物链表!A:A,),4)</f>
        <v>420-450</v>
      </c>
      <c r="N2343" s="4"/>
      <c r="O2343" s="4" t="str">
        <f>IF(N2343="","",INDEX([2]物品表!$B:$B,MATCH(N2343,[2]物品表!$A:$A,0)))</f>
        <v/>
      </c>
      <c r="P2343" s="4"/>
      <c r="Q2343" s="7" t="s">
        <v>120</v>
      </c>
      <c r="R2343" s="7" t="s">
        <v>29</v>
      </c>
      <c r="S2343" s="9">
        <v>1</v>
      </c>
      <c r="T2343" s="4"/>
      <c r="U2343" s="9">
        <v>0</v>
      </c>
      <c r="V2343" s="4" t="str">
        <f>IF(W2343=1,"TID_Survivor_Notice_Occur_2",IF(W2343=2,"TID_Survivor_Notice_Occur_1",""))</f>
        <v/>
      </c>
      <c r="W2343" s="4"/>
      <c r="X2343" s="4"/>
      <c r="Y2343" s="4"/>
      <c r="Z2343" s="28"/>
      <c r="AA2343" s="77">
        <f>COUNTIF([3]经验升级表!$C:$C,"&lt;="&amp;SUMIFS($AB$4:AB2343,$C$4:C2343,C2343))</f>
        <v>0</v>
      </c>
      <c r="AB2343" s="77">
        <f>IFERROR(INDEX([1]怪物表!$U:$U,MATCH(G2343,[1]怪物表!$A:$A,0),1)*S2343/U2343,0)*AC2343</f>
        <v>0</v>
      </c>
      <c r="AC2343" s="77">
        <f t="shared" si="313"/>
        <v>1</v>
      </c>
      <c r="AD2343" s="77">
        <f>IFERROR(INDEX([1]怪物表!$J:$J,MATCH(G2343,[1]怪物表!$A:$A,0),1),0)*AE2343</f>
        <v>0</v>
      </c>
      <c r="AE2343" s="77">
        <f t="shared" si="314"/>
        <v>0</v>
      </c>
    </row>
    <row r="2344" spans="1:31" x14ac:dyDescent="0.45">
      <c r="A2344" s="4"/>
      <c r="B2344" s="7">
        <v>4993072</v>
      </c>
      <c r="C2344" s="6" t="s">
        <v>243</v>
      </c>
      <c r="D2344" s="4" t="s">
        <v>143</v>
      </c>
      <c r="E2344" s="7">
        <v>60</v>
      </c>
      <c r="F2344" s="4" t="s">
        <v>202</v>
      </c>
      <c r="G2344" s="4">
        <f>IF(I2344="",SUMIFS([1]怪物表!$A:$A,[1]怪物表!$B:$B,C2344,[1]怪物表!$C:$C,D2344),"")</f>
        <v>1499305</v>
      </c>
      <c r="H2344" s="8" t="str">
        <f>IF(G2344="","",INDEX([1]怪物表!$C:$C,MATCH(G2344,[1]怪物表!$A:$A,0)))</f>
        <v>盾兵2（红）</v>
      </c>
      <c r="I2344" s="4"/>
      <c r="J2344" s="4" t="str">
        <f>IF(I2344="","",INDEX([1]怪物阵型表!$B:$B,MATCH(I2344,[1]怪物阵型表!$A:$A,0)))</f>
        <v/>
      </c>
      <c r="K2344" s="4"/>
      <c r="L2344" s="4"/>
      <c r="M2344" s="4"/>
      <c r="N2344" s="4"/>
      <c r="O2344" s="4" t="str">
        <f>IF(N2344="","",INDEX([2]物品表!$B:$B,MATCH(N2344,[2]物品表!$A:$A,0)))</f>
        <v/>
      </c>
      <c r="P2344" s="4"/>
      <c r="Q2344" s="7" t="s">
        <v>31</v>
      </c>
      <c r="R2344" s="7" t="s">
        <v>29</v>
      </c>
      <c r="S2344" s="9">
        <f>INDEX('#怪物刷新配置索引'!$E:$E,MATCH(E2344&amp;"-"&amp;F2344,'#怪物刷新配置索引'!$D:$D,0),1)</f>
        <v>4</v>
      </c>
      <c r="T2344" s="4"/>
      <c r="U2344" s="9">
        <f>INDEX('#怪物刷新配置索引'!$F:$F,MATCH(E2344&amp;"-"&amp;F2344,'#怪物刷新配置索引'!$D:$D,0),1)</f>
        <v>2</v>
      </c>
      <c r="V2344" s="4" t="str">
        <f t="shared" si="317"/>
        <v/>
      </c>
      <c r="W2344" s="4"/>
      <c r="X2344" s="4"/>
      <c r="Y2344" s="4"/>
      <c r="Z2344" s="28"/>
      <c r="AA2344" s="77">
        <f>COUNTIF([3]经验升级表!$C:$C,"&lt;="&amp;SUMIFS($AB$4:AB2344,$C$4:C2344,C2344))</f>
        <v>0</v>
      </c>
      <c r="AB2344" s="77">
        <f>IFERROR(INDEX([1]怪物表!$U:$U,MATCH(G2344,[1]怪物表!$A:$A,0),1)*S2344/U2344,0)*AC2344</f>
        <v>0</v>
      </c>
      <c r="AC2344" s="77">
        <f t="shared" si="313"/>
        <v>30</v>
      </c>
      <c r="AD2344" s="77">
        <f>IFERROR(INDEX([1]怪物表!$J:$J,MATCH(G2344,[1]怪物表!$A:$A,0),1),0)*AE2344</f>
        <v>60</v>
      </c>
      <c r="AE2344" s="77">
        <f t="shared" si="314"/>
        <v>60</v>
      </c>
    </row>
    <row r="2345" spans="1:31" x14ac:dyDescent="0.45">
      <c r="A2345" s="4"/>
      <c r="B2345" s="7">
        <v>4993073</v>
      </c>
      <c r="C2345" s="6" t="s">
        <v>243</v>
      </c>
      <c r="D2345" s="4" t="s">
        <v>143</v>
      </c>
      <c r="E2345" s="7">
        <v>60</v>
      </c>
      <c r="F2345" s="4" t="s">
        <v>202</v>
      </c>
      <c r="G2345" s="4">
        <f>IF(I2345="",SUMIFS([1]怪物表!$A:$A,[1]怪物表!$B:$B,C2345,[1]怪物表!$C:$C,D2345),"")</f>
        <v>1499305</v>
      </c>
      <c r="H2345" s="8" t="str">
        <f>IF(G2345="","",INDEX([1]怪物表!$C:$C,MATCH(G2345,[1]怪物表!$A:$A,0)))</f>
        <v>盾兵2（红）</v>
      </c>
      <c r="I2345" s="4"/>
      <c r="J2345" s="4" t="str">
        <f>IF(I2345="","",INDEX([1]怪物阵型表!$B:$B,MATCH(I2345,[1]怪物阵型表!$A:$A,0)))</f>
        <v/>
      </c>
      <c r="K2345" s="4"/>
      <c r="L2345" s="4"/>
      <c r="M2345" s="4"/>
      <c r="N2345" s="4"/>
      <c r="O2345" s="4" t="str">
        <f>IF(N2345="","",INDEX([2]物品表!$B:$B,MATCH(N2345,[2]物品表!$A:$A,0)))</f>
        <v/>
      </c>
      <c r="P2345" s="4"/>
      <c r="Q2345" s="7" t="s">
        <v>31</v>
      </c>
      <c r="R2345" s="7" t="s">
        <v>29</v>
      </c>
      <c r="S2345" s="9">
        <f>INDEX('#怪物刷新配置索引'!$E:$E,MATCH(E2345&amp;"-"&amp;F2345,'#怪物刷新配置索引'!$D:$D,0),1)</f>
        <v>4</v>
      </c>
      <c r="T2345" s="4"/>
      <c r="U2345" s="9">
        <f>INDEX('#怪物刷新配置索引'!$F:$F,MATCH(E2345&amp;"-"&amp;F2345,'#怪物刷新配置索引'!$D:$D,0),1)</f>
        <v>2</v>
      </c>
      <c r="V2345" s="4" t="str">
        <f t="shared" si="317"/>
        <v/>
      </c>
      <c r="W2345" s="4"/>
      <c r="X2345" s="4"/>
      <c r="Y2345" s="4"/>
      <c r="Z2345" s="28"/>
      <c r="AA2345" s="77">
        <f>COUNTIF([3]经验升级表!$C:$C,"&lt;="&amp;SUMIFS($AB$4:AB2345,$C$4:C2345,C2345))</f>
        <v>0</v>
      </c>
      <c r="AB2345" s="77">
        <f>IFERROR(INDEX([1]怪物表!$U:$U,MATCH(G2345,[1]怪物表!$A:$A,0),1)*S2345/U2345,0)*AC2345</f>
        <v>0</v>
      </c>
      <c r="AC2345" s="77">
        <f t="shared" si="313"/>
        <v>30</v>
      </c>
      <c r="AD2345" s="77">
        <f>IFERROR(INDEX([1]怪物表!$J:$J,MATCH(G2345,[1]怪物表!$A:$A,0),1),0)*AE2345</f>
        <v>60</v>
      </c>
      <c r="AE2345" s="77">
        <f t="shared" si="314"/>
        <v>60</v>
      </c>
    </row>
    <row r="2346" spans="1:31" x14ac:dyDescent="0.45">
      <c r="A2346" s="4"/>
      <c r="B2346" s="7">
        <v>4993074</v>
      </c>
      <c r="C2346" s="6" t="s">
        <v>243</v>
      </c>
      <c r="D2346" s="4" t="s">
        <v>175</v>
      </c>
      <c r="E2346" s="4">
        <v>20</v>
      </c>
      <c r="F2346" s="4" t="s">
        <v>202</v>
      </c>
      <c r="G2346" s="4">
        <f>IF(I2346="",SUMIFS([1]怪物表!$A:$A,[1]怪物表!$B:$B,C2346,[1]怪物表!$C:$C,D2346),"")</f>
        <v>1499308</v>
      </c>
      <c r="H2346" s="8" t="str">
        <f>IF(G2346="","",INDEX([1]怪物表!$C:$C,MATCH(G2346,[1]怪物表!$A:$A,0)))</f>
        <v>酒桶2</v>
      </c>
      <c r="I2346" s="4"/>
      <c r="J2346" s="4" t="str">
        <f>IF(I2346="","",INDEX([1]怪物阵型表!$B:$B,MATCH(I2346,[1]怪物阵型表!$A:$A,0)))</f>
        <v/>
      </c>
      <c r="K2346" s="4"/>
      <c r="L2346" s="4"/>
      <c r="M2346" s="4"/>
      <c r="N2346" s="4"/>
      <c r="O2346" s="4" t="str">
        <f>IF(N2346="","",INDEX([2]物品表!$B:$B,MATCH(N2346,[2]物品表!$A:$A,0)))</f>
        <v/>
      </c>
      <c r="P2346" s="4"/>
      <c r="Q2346" s="7" t="s">
        <v>31</v>
      </c>
      <c r="R2346" s="7" t="s">
        <v>29</v>
      </c>
      <c r="S2346" s="9">
        <f>INDEX('#怪物刷新配置索引'!$E:$E,MATCH(E2346&amp;"-"&amp;F2346,'#怪物刷新配置索引'!$D:$D,0),1)</f>
        <v>4</v>
      </c>
      <c r="T2346" s="4"/>
      <c r="U2346" s="9">
        <f>INDEX('#怪物刷新配置索引'!$F:$F,MATCH(E2346&amp;"-"&amp;F2346,'#怪物刷新配置索引'!$D:$D,0),1)</f>
        <v>6</v>
      </c>
      <c r="V2346" s="4" t="str">
        <f t="shared" si="317"/>
        <v/>
      </c>
      <c r="W2346" s="4"/>
      <c r="X2346" s="4"/>
      <c r="Y2346" s="4"/>
      <c r="Z2346" s="28"/>
      <c r="AA2346" s="77">
        <f>COUNTIF([3]经验升级表!$C:$C,"&lt;="&amp;SUMIFS($AB$4:AB2346,$C$4:C2346,C2346))</f>
        <v>0</v>
      </c>
      <c r="AB2346" s="77">
        <f>IFERROR(INDEX([1]怪物表!$U:$U,MATCH(G2346,[1]怪物表!$A:$A,0),1)*S2346/U2346,0)*AC2346</f>
        <v>0</v>
      </c>
      <c r="AC2346" s="77">
        <f t="shared" si="313"/>
        <v>30</v>
      </c>
      <c r="AD2346" s="77">
        <f>IFERROR(INDEX([1]怪物表!$J:$J,MATCH(G2346,[1]怪物表!$A:$A,0),1),0)*AE2346</f>
        <v>20</v>
      </c>
      <c r="AE2346" s="77">
        <f t="shared" si="314"/>
        <v>20</v>
      </c>
    </row>
    <row r="2347" spans="1:31" x14ac:dyDescent="0.45">
      <c r="A2347" s="4"/>
      <c r="B2347" s="7">
        <v>4993075</v>
      </c>
      <c r="C2347" s="6" t="s">
        <v>243</v>
      </c>
      <c r="D2347" s="4"/>
      <c r="E2347" s="7"/>
      <c r="F2347" s="4">
        <v>450</v>
      </c>
      <c r="G2347" s="4" t="str">
        <f>IF(I2347="",SUMIFS([1]怪物表!$A:$A,[1]怪物表!$B:$B,C2347,[1]怪物表!$C:$C,D2347),"")</f>
        <v/>
      </c>
      <c r="H2347" s="8" t="str">
        <f>IF(G2347="","",INDEX([1]怪物表!$C:$C,MATCH(G2347,[1]怪物表!$A:$A,0)))</f>
        <v/>
      </c>
      <c r="I2347" s="4">
        <v>499304</v>
      </c>
      <c r="J2347" s="4" t="str">
        <f>IF(I2347="","",INDEX([1]怪物阵型表!$B:$B,MATCH(I2347,[1]怪物阵型表!$A:$A,0)))</f>
        <v>直线防御阵型</v>
      </c>
      <c r="K2347" s="4"/>
      <c r="L2347" s="4"/>
      <c r="M2347" s="4"/>
      <c r="N2347" s="4"/>
      <c r="O2347" s="4" t="str">
        <f>IF(N2347="","",INDEX([2]物品表!$B:$B,MATCH(N2347,[2]物品表!$A:$A,0)))</f>
        <v/>
      </c>
      <c r="P2347" s="4"/>
      <c r="Q2347" s="7" t="s">
        <v>109</v>
      </c>
      <c r="R2347" s="7" t="s">
        <v>29</v>
      </c>
      <c r="S2347" s="9">
        <v>1</v>
      </c>
      <c r="T2347" s="4"/>
      <c r="U2347" s="9">
        <v>0</v>
      </c>
      <c r="V2347" s="4" t="str">
        <f t="shared" ref="V2347:V2350" si="318">IF(W2347=1,"TID_Survivor_Notice_Occur_2",IF(W2347=2,"TID_Survivor_Notice_Occur_1",""))</f>
        <v>TID_Survivor_Notice_Occur_2</v>
      </c>
      <c r="W2347" s="4">
        <v>1</v>
      </c>
      <c r="X2347" s="4"/>
      <c r="Y2347" s="4"/>
      <c r="Z2347" s="28"/>
      <c r="AA2347" s="77">
        <f>COUNTIF([3]经验升级表!$C:$C,"&lt;="&amp;SUMIFS($AB$4:AB2347,$C$4:C2347,C2347))</f>
        <v>0</v>
      </c>
      <c r="AB2347" s="77">
        <f>IFERROR(INDEX([1]怪物表!$U:$U,MATCH(G2347,[1]怪物表!$A:$A,0),1)*S2347/U2347,0)*AC2347</f>
        <v>0</v>
      </c>
      <c r="AC2347" s="77">
        <f t="shared" si="313"/>
        <v>1</v>
      </c>
      <c r="AD2347" s="77">
        <f>IFERROR(INDEX([1]怪物表!$J:$J,MATCH(G2347,[1]怪物表!$A:$A,0),1),0)*AE2347</f>
        <v>0</v>
      </c>
      <c r="AE2347" s="77">
        <f t="shared" si="314"/>
        <v>0</v>
      </c>
    </row>
    <row r="2348" spans="1:31" x14ac:dyDescent="0.45">
      <c r="A2348" s="4"/>
      <c r="B2348" s="7">
        <v>4993076</v>
      </c>
      <c r="C2348" s="6" t="s">
        <v>243</v>
      </c>
      <c r="D2348" s="4"/>
      <c r="E2348" s="7"/>
      <c r="F2348" s="4">
        <v>450</v>
      </c>
      <c r="G2348" s="4" t="str">
        <f>IF(I2348="",SUMIFS([1]怪物表!$A:$A,[1]怪物表!$B:$B,C2348,[1]怪物表!$C:$C,D2348),"")</f>
        <v/>
      </c>
      <c r="H2348" s="8" t="str">
        <f>IF(G2348="","",INDEX([1]怪物表!$C:$C,MATCH(G2348,[1]怪物表!$A:$A,0)))</f>
        <v/>
      </c>
      <c r="I2348" s="4">
        <v>499305</v>
      </c>
      <c r="J2348" s="4" t="str">
        <f>IF(I2348="","",INDEX([1]怪物阵型表!$B:$B,MATCH(I2348,[1]怪物阵型表!$A:$A,0)))</f>
        <v>直线防御阵型</v>
      </c>
      <c r="K2348" s="4"/>
      <c r="L2348" s="4"/>
      <c r="M2348" s="4"/>
      <c r="N2348" s="4"/>
      <c r="O2348" s="4" t="str">
        <f>IF(N2348="","",INDEX([2]物品表!$B:$B,MATCH(N2348,[2]物品表!$A:$A,0)))</f>
        <v/>
      </c>
      <c r="P2348" s="4"/>
      <c r="Q2348" s="7" t="s">
        <v>109</v>
      </c>
      <c r="R2348" s="7" t="s">
        <v>29</v>
      </c>
      <c r="S2348" s="9">
        <v>1</v>
      </c>
      <c r="T2348" s="4"/>
      <c r="U2348" s="9">
        <v>0</v>
      </c>
      <c r="V2348" s="4" t="str">
        <f t="shared" si="318"/>
        <v/>
      </c>
      <c r="W2348" s="4"/>
      <c r="X2348" s="4"/>
      <c r="Y2348" s="4"/>
      <c r="Z2348" s="28"/>
      <c r="AA2348" s="77">
        <f>COUNTIF([3]经验升级表!$C:$C,"&lt;="&amp;SUMIFS($AB$4:AB2348,$C$4:C2348,C2348))</f>
        <v>0</v>
      </c>
      <c r="AB2348" s="77">
        <f>IFERROR(INDEX([1]怪物表!$U:$U,MATCH(G2348,[1]怪物表!$A:$A,0),1)*S2348/U2348,0)*AC2348</f>
        <v>0</v>
      </c>
      <c r="AC2348" s="77">
        <f t="shared" si="313"/>
        <v>1</v>
      </c>
      <c r="AD2348" s="77">
        <f>IFERROR(INDEX([1]怪物表!$J:$J,MATCH(G2348,[1]怪物表!$A:$A,0),1),0)*AE2348</f>
        <v>0</v>
      </c>
      <c r="AE2348" s="77">
        <f t="shared" si="314"/>
        <v>0</v>
      </c>
    </row>
    <row r="2349" spans="1:31" x14ac:dyDescent="0.45">
      <c r="A2349" s="4"/>
      <c r="B2349" s="7">
        <v>4993077</v>
      </c>
      <c r="C2349" s="6" t="s">
        <v>243</v>
      </c>
      <c r="D2349" s="4" t="s">
        <v>238</v>
      </c>
      <c r="E2349" s="4">
        <v>60</v>
      </c>
      <c r="F2349" s="4" t="s">
        <v>203</v>
      </c>
      <c r="G2349" s="4">
        <f>SUMIFS([1]怪物表!$A:$A,[1]怪物表!$B:$B,C2349,[1]怪物表!$C:$C,D2349)</f>
        <v>1499302</v>
      </c>
      <c r="H2349" s="8" t="str">
        <f>IF(G2349="","",INDEX([1]怪物表!$C:$C,MATCH(G2349,[1]怪物表!$A:$A,0)))</f>
        <v>鹰</v>
      </c>
      <c r="I2349" s="4"/>
      <c r="J2349" s="4" t="str">
        <f>IF(I2349="","",INDEX([1]怪物阵型表!$B:$B,MATCH(I2349,[1]怪物阵型表!$A:$A,0)))</f>
        <v/>
      </c>
      <c r="K2349" s="4"/>
      <c r="L2349" s="4"/>
      <c r="M2349" s="4"/>
      <c r="N2349" s="4"/>
      <c r="O2349" s="4" t="str">
        <f>IF(N2349="","",INDEX([2]物品表!$B:$B,MATCH(N2349,[2]物品表!$A:$A,0)))</f>
        <v/>
      </c>
      <c r="P2349" s="4"/>
      <c r="Q2349" s="7" t="s">
        <v>31</v>
      </c>
      <c r="R2349" s="7" t="s">
        <v>29</v>
      </c>
      <c r="S2349" s="9">
        <f>INDEX('#怪物刷新配置索引'!$E:$E,MATCH(E2349&amp;"-"&amp;F2349,'#怪物刷新配置索引'!$D:$D,0),1)</f>
        <v>4</v>
      </c>
      <c r="T2349" s="4"/>
      <c r="U2349" s="9">
        <f>INDEX('#怪物刷新配置索引'!$F:$F,MATCH(E2349&amp;"-"&amp;F2349,'#怪物刷新配置索引'!$D:$D,0),1)</f>
        <v>2</v>
      </c>
      <c r="V2349" s="4" t="str">
        <f t="shared" si="318"/>
        <v/>
      </c>
      <c r="W2349" s="4"/>
      <c r="X2349" s="4"/>
      <c r="Y2349" s="4"/>
      <c r="Z2349" s="28"/>
      <c r="AA2349" s="77">
        <f>COUNTIF([3]经验升级表!$C:$C,"&lt;="&amp;SUMIFS($AB$4:AB2349,$C$4:C2349,C2349))</f>
        <v>0</v>
      </c>
      <c r="AB2349" s="77">
        <f>IFERROR(INDEX([1]怪物表!$U:$U,MATCH(G2349,[1]怪物表!$A:$A,0),1)*S2349/U2349,0)*AC2349</f>
        <v>0</v>
      </c>
      <c r="AC2349" s="77">
        <f t="shared" si="313"/>
        <v>30</v>
      </c>
      <c r="AD2349" s="77">
        <f>IFERROR(INDEX([1]怪物表!$J:$J,MATCH(G2349,[1]怪物表!$A:$A,0),1),0)*AE2349</f>
        <v>60</v>
      </c>
      <c r="AE2349" s="77">
        <f t="shared" si="314"/>
        <v>60</v>
      </c>
    </row>
    <row r="2350" spans="1:31" x14ac:dyDescent="0.45">
      <c r="A2350" s="4"/>
      <c r="B2350" s="7">
        <v>4993078</v>
      </c>
      <c r="C2350" s="6" t="s">
        <v>243</v>
      </c>
      <c r="D2350" s="4" t="s">
        <v>238</v>
      </c>
      <c r="E2350" s="4">
        <v>60</v>
      </c>
      <c r="F2350" s="4" t="s">
        <v>203</v>
      </c>
      <c r="G2350" s="4">
        <f>SUMIFS([1]怪物表!$A:$A,[1]怪物表!$B:$B,C2350,[1]怪物表!$C:$C,D2350)</f>
        <v>1499302</v>
      </c>
      <c r="H2350" s="8" t="str">
        <f>IF(G2350="","",INDEX([1]怪物表!$C:$C,MATCH(G2350,[1]怪物表!$A:$A,0)))</f>
        <v>鹰</v>
      </c>
      <c r="I2350" s="4"/>
      <c r="J2350" s="4" t="str">
        <f>IF(I2350="","",INDEX([1]怪物阵型表!$B:$B,MATCH(I2350,[1]怪物阵型表!$A:$A,0)))</f>
        <v/>
      </c>
      <c r="K2350" s="4"/>
      <c r="L2350" s="4"/>
      <c r="M2350" s="4"/>
      <c r="N2350" s="4"/>
      <c r="O2350" s="4" t="str">
        <f>IF(N2350="","",INDEX([2]物品表!$B:$B,MATCH(N2350,[2]物品表!$A:$A,0)))</f>
        <v/>
      </c>
      <c r="P2350" s="4"/>
      <c r="Q2350" s="7" t="s">
        <v>31</v>
      </c>
      <c r="R2350" s="7" t="s">
        <v>29</v>
      </c>
      <c r="S2350" s="9">
        <f>INDEX('#怪物刷新配置索引'!$E:$E,MATCH(E2350&amp;"-"&amp;F2350,'#怪物刷新配置索引'!$D:$D,0),1)</f>
        <v>4</v>
      </c>
      <c r="T2350" s="4"/>
      <c r="U2350" s="9">
        <f>INDEX('#怪物刷新配置索引'!$F:$F,MATCH(E2350&amp;"-"&amp;F2350,'#怪物刷新配置索引'!$D:$D,0),1)</f>
        <v>2</v>
      </c>
      <c r="V2350" s="4" t="str">
        <f t="shared" si="318"/>
        <v/>
      </c>
      <c r="W2350" s="4"/>
      <c r="X2350" s="4"/>
      <c r="Y2350" s="4"/>
      <c r="Z2350" s="28"/>
      <c r="AA2350" s="77">
        <f>COUNTIF([3]经验升级表!$C:$C,"&lt;="&amp;SUMIFS($AB$4:AB2350,$C$4:C2350,C2350))</f>
        <v>0</v>
      </c>
      <c r="AB2350" s="77">
        <f>IFERROR(INDEX([1]怪物表!$U:$U,MATCH(G2350,[1]怪物表!$A:$A,0),1)*S2350/U2350,0)*AC2350</f>
        <v>0</v>
      </c>
      <c r="AC2350" s="77">
        <f t="shared" si="313"/>
        <v>30</v>
      </c>
      <c r="AD2350" s="77">
        <f>IFERROR(INDEX([1]怪物表!$J:$J,MATCH(G2350,[1]怪物表!$A:$A,0),1),0)*AE2350</f>
        <v>60</v>
      </c>
      <c r="AE2350" s="77">
        <f t="shared" si="314"/>
        <v>60</v>
      </c>
    </row>
    <row r="2351" spans="1:31" s="47" customFormat="1" x14ac:dyDescent="0.45">
      <c r="A2351" s="81"/>
      <c r="B2351" s="82">
        <v>4993079</v>
      </c>
      <c r="C2351" s="83" t="s">
        <v>243</v>
      </c>
      <c r="D2351" s="81" t="s">
        <v>313</v>
      </c>
      <c r="E2351" s="82"/>
      <c r="F2351" s="81">
        <v>480</v>
      </c>
      <c r="G2351" s="81">
        <f>IF(I2351="",SUMIFS([1]怪物表!$A:$A,[1]怪物表!$B:$B,C2351,[1]怪物表!$C:$C,D2351),"")</f>
        <v>1499312</v>
      </c>
      <c r="H2351" s="84" t="str">
        <f>IF(G2351="","",INDEX([1]怪物表!$C:$C,MATCH(G2351,[1]怪物表!$A:$A,0)))</f>
        <v>疯狂酒桶</v>
      </c>
      <c r="I2351" s="81" t="s">
        <v>54</v>
      </c>
      <c r="J2351" s="81" t="str">
        <f>IF(I2351="","",INDEX([1]怪物阵型表!$B:$B,MATCH(I2351,[1]怪物阵型表!$A:$A,0)))</f>
        <v/>
      </c>
      <c r="K2351" s="81"/>
      <c r="L2351" s="81"/>
      <c r="M2351" s="81"/>
      <c r="N2351" s="81"/>
      <c r="O2351" s="81" t="str">
        <f>IF(N2351="","",INDEX([2]物品表!$B:$B,MATCH(N2351,[2]物品表!$A:$A,0)))</f>
        <v/>
      </c>
      <c r="P2351" s="81"/>
      <c r="Q2351" s="82" t="s">
        <v>120</v>
      </c>
      <c r="R2351" s="82" t="s">
        <v>29</v>
      </c>
      <c r="S2351" s="85">
        <v>1</v>
      </c>
      <c r="T2351" s="81"/>
      <c r="U2351" s="85">
        <v>0</v>
      </c>
      <c r="V2351" s="81" t="str">
        <f>IF(W2351=1,"TID_Survivor_Notice_Occur_2",IF(W2351=2,"TID_Survivor_Notice_Occur_1",""))</f>
        <v>TID_Survivor_Notice_Occur_1</v>
      </c>
      <c r="W2351" s="81">
        <v>2</v>
      </c>
      <c r="X2351" s="81"/>
      <c r="Y2351" s="81"/>
      <c r="Z2351" s="86"/>
      <c r="AA2351" s="86">
        <f>COUNTIF([3]经验升级表!$C:$C,"&lt;="&amp;SUMIFS($AB$4:AB2351,$C$4:C2351,C2351))</f>
        <v>0</v>
      </c>
      <c r="AB2351" s="86">
        <f>IFERROR(INDEX([1]怪物表!$U:$U,MATCH(G2351,[1]怪物表!$A:$A,0),1)*S2351/U2351,0)*AC2351</f>
        <v>0</v>
      </c>
      <c r="AC2351" s="86">
        <f t="shared" si="313"/>
        <v>1</v>
      </c>
      <c r="AD2351" s="86">
        <f>IFERROR(INDEX([1]怪物表!$J:$J,MATCH(G2351,[1]怪物表!$A:$A,0),1),0)*AE2351</f>
        <v>0</v>
      </c>
      <c r="AE2351" s="86">
        <f t="shared" si="314"/>
        <v>0</v>
      </c>
    </row>
    <row r="2352" spans="1:31" x14ac:dyDescent="0.45">
      <c r="A2352" s="4"/>
      <c r="B2352" s="7">
        <v>4993080</v>
      </c>
      <c r="C2352" s="6" t="s">
        <v>243</v>
      </c>
      <c r="D2352" s="4"/>
      <c r="E2352" s="7"/>
      <c r="F2352" s="4">
        <v>480</v>
      </c>
      <c r="G2352" s="4"/>
      <c r="H2352" s="8"/>
      <c r="I2352" s="4"/>
      <c r="J2352" s="4" t="str">
        <f>IF(I2352="","",INDEX([1]怪物阵型表!$B:$B,MATCH(I2352,[1]怪物阵型表!$A:$A,0)))</f>
        <v/>
      </c>
      <c r="K2352" s="4">
        <v>499313</v>
      </c>
      <c r="L2352" s="25" t="str" cm="1">
        <f t="array" ref="L2352">INDEX(怪物链表!A:C,MATCH(怪物刷新表!K2352&amp;C2352,怪物链表!A:A&amp;怪物链表!C:C,),2)</f>
        <v>骤变_中级_100</v>
      </c>
      <c r="M2352" s="4" t="str" cm="1">
        <f t="array" ref="M2352">INDEX(怪物链表!A:D,MATCH(怪物刷新表!L2352&amp;K2352,怪物链表!B:B&amp;怪物链表!A:A,),4)</f>
        <v>540-570</v>
      </c>
      <c r="N2352" s="4"/>
      <c r="O2352" s="4" t="str">
        <f>IF(N2352="","",INDEX([2]物品表!$B:$B,MATCH(N2352,[2]物品表!$A:$A,0)))</f>
        <v/>
      </c>
      <c r="P2352" s="4"/>
      <c r="Q2352" s="7" t="s">
        <v>120</v>
      </c>
      <c r="R2352" s="7" t="s">
        <v>29</v>
      </c>
      <c r="S2352" s="9">
        <v>1</v>
      </c>
      <c r="T2352" s="4"/>
      <c r="U2352" s="9">
        <v>0</v>
      </c>
      <c r="V2352" s="4" t="str">
        <f>IF(W2352=1,"TID_Survivor_Notice_Occur_2",IF(W2352=2,"TID_Survivor_Notice_Occur_1",""))</f>
        <v/>
      </c>
      <c r="W2352" s="4"/>
      <c r="X2352" s="4"/>
      <c r="Y2352" s="4"/>
      <c r="Z2352" s="28"/>
      <c r="AA2352" s="77">
        <f>COUNTIF([3]经验升级表!$C:$C,"&lt;="&amp;SUMIFS($AB$4:AB2352,$C$4:C2352,C2352))</f>
        <v>0</v>
      </c>
      <c r="AB2352" s="77">
        <f>IFERROR(INDEX([1]怪物表!$U:$U,MATCH(G2352,[1]怪物表!$A:$A,0),1)*S2352/U2352,0)*AC2352</f>
        <v>0</v>
      </c>
      <c r="AC2352" s="77">
        <f t="shared" si="313"/>
        <v>1</v>
      </c>
      <c r="AD2352" s="77">
        <f>IFERROR(INDEX([1]怪物表!$J:$J,MATCH(G2352,[1]怪物表!$A:$A,0),1),0)*AE2352</f>
        <v>0</v>
      </c>
      <c r="AE2352" s="77">
        <f t="shared" si="314"/>
        <v>0</v>
      </c>
    </row>
    <row r="2353" spans="1:31" x14ac:dyDescent="0.45">
      <c r="A2353" s="4"/>
      <c r="B2353" s="7">
        <v>4993081</v>
      </c>
      <c r="C2353" s="6" t="s">
        <v>243</v>
      </c>
      <c r="D2353" s="4"/>
      <c r="E2353" s="7"/>
      <c r="F2353" s="4">
        <v>480</v>
      </c>
      <c r="G2353" s="4"/>
      <c r="H2353" s="8"/>
      <c r="I2353" s="4"/>
      <c r="J2353" s="4" t="str">
        <f>IF(I2353="","",INDEX([1]怪物阵型表!$B:$B,MATCH(I2353,[1]怪物阵型表!$A:$A,0)))</f>
        <v/>
      </c>
      <c r="K2353" s="4">
        <v>499324</v>
      </c>
      <c r="L2353" s="25" t="str" cm="1">
        <f t="array" ref="L2353">INDEX(怪物链表!A:C,MATCH(怪物刷新表!K2353&amp;C2353,怪物链表!A:A&amp;怪物链表!C:C,),2)</f>
        <v>骤变_特殊_30</v>
      </c>
      <c r="M2353" s="4" t="str" cm="1">
        <f t="array" ref="M2353">INDEX(怪物链表!A:D,MATCH(怪物刷新表!L2353&amp;K2353,怪物链表!B:B&amp;怪物链表!A:A,),4)</f>
        <v>540-570</v>
      </c>
      <c r="N2353" s="4"/>
      <c r="O2353" s="4" t="str">
        <f>IF(N2353="","",INDEX([2]物品表!$B:$B,MATCH(N2353,[2]物品表!$A:$A,0)))</f>
        <v/>
      </c>
      <c r="P2353" s="4"/>
      <c r="Q2353" s="7" t="s">
        <v>120</v>
      </c>
      <c r="R2353" s="7" t="s">
        <v>29</v>
      </c>
      <c r="S2353" s="9">
        <v>1</v>
      </c>
      <c r="T2353" s="4"/>
      <c r="U2353" s="9">
        <v>0</v>
      </c>
      <c r="V2353" s="4" t="str">
        <f>IF(W2353=1,"TID_Survivor_Notice_Occur_2",IF(W2353=2,"TID_Survivor_Notice_Occur_1",""))</f>
        <v/>
      </c>
      <c r="W2353" s="4"/>
      <c r="X2353" s="4"/>
      <c r="Y2353" s="4"/>
      <c r="Z2353" s="28"/>
      <c r="AA2353" s="77">
        <f>COUNTIF([3]经验升级表!$C:$C,"&lt;="&amp;SUMIFS($AB$4:AB2353,$C$4:C2353,C2353))</f>
        <v>0</v>
      </c>
      <c r="AB2353" s="77">
        <f>IFERROR(INDEX([1]怪物表!$U:$U,MATCH(G2353,[1]怪物表!$A:$A,0),1)*S2353/U2353,0)*AC2353</f>
        <v>0</v>
      </c>
      <c r="AC2353" s="77">
        <f t="shared" si="313"/>
        <v>1</v>
      </c>
      <c r="AD2353" s="77">
        <f>IFERROR(INDEX([1]怪物表!$J:$J,MATCH(G2353,[1]怪物表!$A:$A,0),1),0)*AE2353</f>
        <v>0</v>
      </c>
      <c r="AE2353" s="77">
        <f t="shared" si="314"/>
        <v>0</v>
      </c>
    </row>
    <row r="2354" spans="1:31" x14ac:dyDescent="0.45">
      <c r="A2354" s="4"/>
      <c r="B2354" s="7">
        <v>4993082</v>
      </c>
      <c r="C2354" s="6" t="s">
        <v>243</v>
      </c>
      <c r="D2354" s="4" t="s">
        <v>240</v>
      </c>
      <c r="E2354" s="7">
        <v>60</v>
      </c>
      <c r="F2354" s="4" t="s">
        <v>193</v>
      </c>
      <c r="G2354" s="4">
        <f>SUMIFS([1]怪物表!$A:$A,[1]怪物表!$B:$B,C2354,[1]怪物表!$C:$C,D2354)</f>
        <v>1499306</v>
      </c>
      <c r="H2354" s="8" t="str">
        <f>IF(G2354="","",INDEX([1]怪物表!$C:$C,MATCH(G2354,[1]怪物表!$A:$A,0)))</f>
        <v>密林窃贼</v>
      </c>
      <c r="I2354" s="4"/>
      <c r="J2354" s="4" t="str">
        <f>IF(I2354="","",INDEX([1]怪物阵型表!$B:$B,MATCH(I2354,[1]怪物阵型表!$A:$A,0)))</f>
        <v/>
      </c>
      <c r="K2354" s="4"/>
      <c r="L2354" s="4"/>
      <c r="M2354" s="4"/>
      <c r="N2354" s="4"/>
      <c r="O2354" s="4" t="str">
        <f>IF(N2354="","",INDEX([2]物品表!$B:$B,MATCH(N2354,[2]物品表!$A:$A,0)))</f>
        <v/>
      </c>
      <c r="P2354" s="4"/>
      <c r="Q2354" s="7" t="s">
        <v>31</v>
      </c>
      <c r="R2354" s="7" t="s">
        <v>29</v>
      </c>
      <c r="S2354" s="9">
        <f>INDEX('#怪物刷新配置索引'!$E:$E,MATCH(E2354&amp;"-"&amp;F2354,'#怪物刷新配置索引'!$D:$D,0),1)</f>
        <v>4</v>
      </c>
      <c r="T2354" s="4"/>
      <c r="U2354" s="9">
        <f>INDEX('#怪物刷新配置索引'!$F:$F,MATCH(E2354&amp;"-"&amp;F2354,'#怪物刷新配置索引'!$D:$D,0),1)</f>
        <v>2</v>
      </c>
      <c r="V2354" s="4" t="str">
        <f t="shared" ref="V2354:V2363" si="319">IF(W2354=1,"TID_Survivor_Notice_Occur_2",IF(W2354=2,"TID_Survivor_Notice_Occur_1",""))</f>
        <v/>
      </c>
      <c r="W2354" s="4"/>
      <c r="X2354" s="4"/>
      <c r="Y2354" s="7"/>
      <c r="Z2354" s="28"/>
      <c r="AA2354" s="77">
        <f>COUNTIF([3]经验升级表!$C:$C,"&lt;="&amp;SUMIFS($AB$4:AB2354,$C$4:C2354,C2354))</f>
        <v>0</v>
      </c>
      <c r="AB2354" s="77">
        <f>IFERROR(INDEX([1]怪物表!$U:$U,MATCH(G2354,[1]怪物表!$A:$A,0),1)*S2354/U2354,0)*AC2354</f>
        <v>0</v>
      </c>
      <c r="AC2354" s="77">
        <f t="shared" si="313"/>
        <v>30</v>
      </c>
      <c r="AD2354" s="77">
        <f>IFERROR(INDEX([1]怪物表!$J:$J,MATCH(G2354,[1]怪物表!$A:$A,0),1),0)*AE2354</f>
        <v>60</v>
      </c>
      <c r="AE2354" s="77">
        <f t="shared" si="314"/>
        <v>60</v>
      </c>
    </row>
    <row r="2355" spans="1:31" x14ac:dyDescent="0.45">
      <c r="A2355" s="4"/>
      <c r="B2355" s="7">
        <v>4993083</v>
      </c>
      <c r="C2355" s="6" t="s">
        <v>243</v>
      </c>
      <c r="D2355" s="4" t="s">
        <v>240</v>
      </c>
      <c r="E2355" s="7">
        <v>150</v>
      </c>
      <c r="F2355" s="4" t="s">
        <v>193</v>
      </c>
      <c r="G2355" s="4">
        <f>SUMIFS([1]怪物表!$A:$A,[1]怪物表!$B:$B,C2355,[1]怪物表!$C:$C,D2355)</f>
        <v>1499306</v>
      </c>
      <c r="H2355" s="8" t="str">
        <f>IF(G2355="","",INDEX([1]怪物表!$C:$C,MATCH(G2355,[1]怪物表!$A:$A,0)))</f>
        <v>密林窃贼</v>
      </c>
      <c r="I2355" s="4"/>
      <c r="J2355" s="4" t="str">
        <f>IF(I2355="","",INDEX([1]怪物阵型表!$B:$B,MATCH(I2355,[1]怪物阵型表!$A:$A,0)))</f>
        <v/>
      </c>
      <c r="K2355" s="4"/>
      <c r="L2355" s="4"/>
      <c r="M2355" s="4"/>
      <c r="N2355" s="4"/>
      <c r="O2355" s="4" t="str">
        <f>IF(N2355="","",INDEX([2]物品表!$B:$B,MATCH(N2355,[2]物品表!$A:$A,0)))</f>
        <v/>
      </c>
      <c r="P2355" s="4"/>
      <c r="Q2355" s="7" t="s">
        <v>31</v>
      </c>
      <c r="R2355" s="7" t="s">
        <v>29</v>
      </c>
      <c r="S2355" s="9">
        <f>INDEX('#怪物刷新配置索引'!$E:$E,MATCH(E2355&amp;"-"&amp;F2355,'#怪物刷新配置索引'!$D:$D,0),1)</f>
        <v>5</v>
      </c>
      <c r="T2355" s="4"/>
      <c r="U2355" s="9">
        <f>INDEX('#怪物刷新配置索引'!$F:$F,MATCH(E2355&amp;"-"&amp;F2355,'#怪物刷新配置索引'!$D:$D,0),1)</f>
        <v>1</v>
      </c>
      <c r="V2355" s="4" t="str">
        <f t="shared" si="319"/>
        <v/>
      </c>
      <c r="W2355" s="4"/>
      <c r="X2355" s="4"/>
      <c r="Y2355" s="7"/>
      <c r="Z2355" s="28"/>
      <c r="AA2355" s="77">
        <f>COUNTIF([3]经验升级表!$C:$C,"&lt;="&amp;SUMIFS($AB$4:AB2355,$C$4:C2355,C2355))</f>
        <v>0</v>
      </c>
      <c r="AB2355" s="77">
        <f>IFERROR(INDEX([1]怪物表!$U:$U,MATCH(G2355,[1]怪物表!$A:$A,0),1)*S2355/U2355,0)*AC2355</f>
        <v>0</v>
      </c>
      <c r="AC2355" s="77">
        <f t="shared" si="313"/>
        <v>30</v>
      </c>
      <c r="AD2355" s="77">
        <f>IFERROR(INDEX([1]怪物表!$J:$J,MATCH(G2355,[1]怪物表!$A:$A,0),1),0)*AE2355</f>
        <v>150</v>
      </c>
      <c r="AE2355" s="77">
        <f t="shared" si="314"/>
        <v>150</v>
      </c>
    </row>
    <row r="2356" spans="1:31" x14ac:dyDescent="0.45">
      <c r="A2356" s="4"/>
      <c r="B2356" s="7">
        <v>4993084</v>
      </c>
      <c r="C2356" s="6" t="s">
        <v>243</v>
      </c>
      <c r="D2356" s="4" t="s">
        <v>175</v>
      </c>
      <c r="E2356" s="7">
        <v>20</v>
      </c>
      <c r="F2356" s="4" t="s">
        <v>193</v>
      </c>
      <c r="G2356" s="4">
        <f>SUMIFS([1]怪物表!$A:$A,[1]怪物表!$B:$B,C2356,[1]怪物表!$C:$C,D2356)</f>
        <v>1499308</v>
      </c>
      <c r="H2356" s="8" t="str">
        <f>IF(G2356="","",INDEX([1]怪物表!$C:$C,MATCH(G2356,[1]怪物表!$A:$A,0)))</f>
        <v>酒桶2</v>
      </c>
      <c r="I2356" s="4"/>
      <c r="J2356" s="4" t="str">
        <f>IF(I2356="","",INDEX([1]怪物阵型表!$B:$B,MATCH(I2356,[1]怪物阵型表!$A:$A,0)))</f>
        <v/>
      </c>
      <c r="K2356" s="4"/>
      <c r="L2356" s="4"/>
      <c r="M2356" s="4"/>
      <c r="N2356" s="4"/>
      <c r="O2356" s="4" t="str">
        <f>IF(N2356="","",INDEX([2]物品表!$B:$B,MATCH(N2356,[2]物品表!$A:$A,0)))</f>
        <v/>
      </c>
      <c r="P2356" s="4"/>
      <c r="Q2356" s="7" t="s">
        <v>31</v>
      </c>
      <c r="R2356" s="7" t="s">
        <v>29</v>
      </c>
      <c r="S2356" s="9">
        <f>INDEX('#怪物刷新配置索引'!$E:$E,MATCH(E2356&amp;"-"&amp;F2356,'#怪物刷新配置索引'!$D:$D,0),1)</f>
        <v>4</v>
      </c>
      <c r="T2356" s="4"/>
      <c r="U2356" s="9">
        <f>INDEX('#怪物刷新配置索引'!$F:$F,MATCH(E2356&amp;"-"&amp;F2356,'#怪物刷新配置索引'!$D:$D,0),1)</f>
        <v>6</v>
      </c>
      <c r="V2356" s="4" t="str">
        <f t="shared" si="319"/>
        <v/>
      </c>
      <c r="W2356" s="4"/>
      <c r="X2356" s="7"/>
      <c r="Y2356" s="7"/>
      <c r="Z2356" s="28"/>
      <c r="AA2356" s="77">
        <f>COUNTIF([3]经验升级表!$C:$C,"&lt;="&amp;SUMIFS($AB$4:AB2356,$C$4:C2356,C2356))</f>
        <v>0</v>
      </c>
      <c r="AB2356" s="77">
        <f>IFERROR(INDEX([1]怪物表!$U:$U,MATCH(G2356,[1]怪物表!$A:$A,0),1)*S2356/U2356,0)*AC2356</f>
        <v>0</v>
      </c>
      <c r="AC2356" s="77">
        <f t="shared" si="313"/>
        <v>30</v>
      </c>
      <c r="AD2356" s="77">
        <f>IFERROR(INDEX([1]怪物表!$J:$J,MATCH(G2356,[1]怪物表!$A:$A,0),1),0)*AE2356</f>
        <v>20</v>
      </c>
      <c r="AE2356" s="77">
        <f t="shared" si="314"/>
        <v>20</v>
      </c>
    </row>
    <row r="2357" spans="1:31" x14ac:dyDescent="0.45">
      <c r="A2357" s="4"/>
      <c r="B2357" s="7">
        <v>4993085</v>
      </c>
      <c r="C2357" s="6" t="s">
        <v>243</v>
      </c>
      <c r="D2357" s="4"/>
      <c r="E2357" s="7"/>
      <c r="F2357" s="4">
        <v>510</v>
      </c>
      <c r="G2357" s="4" t="str">
        <f>IF(I2357="",SUMIFS([1]怪物表!$A:$A,[1]怪物表!$B:$B,C2357,[1]怪物表!$C:$C,D2357),"")</f>
        <v/>
      </c>
      <c r="H2357" s="8" t="str">
        <f>IF(G2357="","",INDEX([1]怪物表!$C:$C,MATCH(G2357,[1]怪物表!$A:$A,0)))</f>
        <v/>
      </c>
      <c r="I2357" s="4">
        <v>499304</v>
      </c>
      <c r="J2357" s="4" t="str">
        <f>IF(I2357="","",INDEX([1]怪物阵型表!$B:$B,MATCH(I2357,[1]怪物阵型表!$A:$A,0)))</f>
        <v>直线防御阵型</v>
      </c>
      <c r="K2357" s="4"/>
      <c r="L2357" s="4"/>
      <c r="M2357" s="4"/>
      <c r="N2357" s="4"/>
      <c r="O2357" s="4" t="str">
        <f>IF(N2357="","",INDEX([2]物品表!$B:$B,MATCH(N2357,[2]物品表!$A:$A,0)))</f>
        <v/>
      </c>
      <c r="P2357" s="4"/>
      <c r="Q2357" s="7" t="s">
        <v>109</v>
      </c>
      <c r="R2357" s="7" t="s">
        <v>29</v>
      </c>
      <c r="S2357" s="9">
        <v>1</v>
      </c>
      <c r="T2357" s="4"/>
      <c r="U2357" s="9">
        <v>0</v>
      </c>
      <c r="V2357" s="4" t="str">
        <f t="shared" si="319"/>
        <v>TID_Survivor_Notice_Occur_2</v>
      </c>
      <c r="W2357" s="4">
        <v>1</v>
      </c>
      <c r="X2357" s="4"/>
      <c r="Y2357" s="4"/>
      <c r="Z2357" s="28"/>
      <c r="AA2357" s="77">
        <f>COUNTIF([3]经验升级表!$C:$C,"&lt;="&amp;SUMIFS($AB$4:AB2357,$C$4:C2357,C2357))</f>
        <v>0</v>
      </c>
      <c r="AB2357" s="77">
        <f>IFERROR(INDEX([1]怪物表!$U:$U,MATCH(G2357,[1]怪物表!$A:$A,0),1)*S2357/U2357,0)*AC2357</f>
        <v>0</v>
      </c>
      <c r="AC2357" s="77">
        <f t="shared" si="313"/>
        <v>1</v>
      </c>
      <c r="AD2357" s="77">
        <f>IFERROR(INDEX([1]怪物表!$J:$J,MATCH(G2357,[1]怪物表!$A:$A,0),1),0)*AE2357</f>
        <v>0</v>
      </c>
      <c r="AE2357" s="77">
        <f t="shared" si="314"/>
        <v>0</v>
      </c>
    </row>
    <row r="2358" spans="1:31" x14ac:dyDescent="0.45">
      <c r="A2358" s="4"/>
      <c r="B2358" s="7">
        <v>4993086</v>
      </c>
      <c r="C2358" s="6" t="s">
        <v>243</v>
      </c>
      <c r="D2358" s="4"/>
      <c r="E2358" s="7"/>
      <c r="F2358" s="4">
        <v>510</v>
      </c>
      <c r="G2358" s="4" t="str">
        <f>IF(I2358="",SUMIFS([1]怪物表!$A:$A,[1]怪物表!$B:$B,C2358,[1]怪物表!$C:$C,D2358),"")</f>
        <v/>
      </c>
      <c r="H2358" s="8" t="str">
        <f>IF(G2358="","",INDEX([1]怪物表!$C:$C,MATCH(G2358,[1]怪物表!$A:$A,0)))</f>
        <v/>
      </c>
      <c r="I2358" s="4">
        <v>499305</v>
      </c>
      <c r="J2358" s="4" t="str">
        <f>IF(I2358="","",INDEX([1]怪物阵型表!$B:$B,MATCH(I2358,[1]怪物阵型表!$A:$A,0)))</f>
        <v>直线防御阵型</v>
      </c>
      <c r="K2358" s="4"/>
      <c r="L2358" s="4"/>
      <c r="M2358" s="4"/>
      <c r="N2358" s="4"/>
      <c r="O2358" s="4" t="str">
        <f>IF(N2358="","",INDEX([2]物品表!$B:$B,MATCH(N2358,[2]物品表!$A:$A,0)))</f>
        <v/>
      </c>
      <c r="P2358" s="4"/>
      <c r="Q2358" s="7" t="s">
        <v>109</v>
      </c>
      <c r="R2358" s="7" t="s">
        <v>29</v>
      </c>
      <c r="S2358" s="9">
        <v>1</v>
      </c>
      <c r="T2358" s="4"/>
      <c r="U2358" s="9">
        <v>0</v>
      </c>
      <c r="V2358" s="4" t="str">
        <f t="shared" si="319"/>
        <v/>
      </c>
      <c r="W2358" s="4"/>
      <c r="X2358" s="4"/>
      <c r="Y2358" s="4"/>
      <c r="Z2358" s="28"/>
      <c r="AA2358" s="77">
        <f>COUNTIF([3]经验升级表!$C:$C,"&lt;="&amp;SUMIFS($AB$4:AB2358,$C$4:C2358,C2358))</f>
        <v>0</v>
      </c>
      <c r="AB2358" s="77">
        <f>IFERROR(INDEX([1]怪物表!$U:$U,MATCH(G2358,[1]怪物表!$A:$A,0),1)*S2358/U2358,0)*AC2358</f>
        <v>0</v>
      </c>
      <c r="AC2358" s="77">
        <f t="shared" si="313"/>
        <v>1</v>
      </c>
      <c r="AD2358" s="77">
        <f>IFERROR(INDEX([1]怪物表!$J:$J,MATCH(G2358,[1]怪物表!$A:$A,0),1),0)*AE2358</f>
        <v>0</v>
      </c>
      <c r="AE2358" s="77">
        <f t="shared" si="314"/>
        <v>0</v>
      </c>
    </row>
    <row r="2359" spans="1:31" x14ac:dyDescent="0.45">
      <c r="A2359" s="4"/>
      <c r="B2359" s="7">
        <v>4993087</v>
      </c>
      <c r="C2359" s="6" t="s">
        <v>243</v>
      </c>
      <c r="D2359" s="4"/>
      <c r="E2359" s="7"/>
      <c r="F2359" s="4">
        <v>510</v>
      </c>
      <c r="G2359" s="4"/>
      <c r="H2359" s="8"/>
      <c r="I2359" s="4"/>
      <c r="J2359" s="4" t="str">
        <f>IF(I2359="","",INDEX([1]怪物阵型表!$B:$B,MATCH(I2359,[1]怪物阵型表!$A:$A,0)))</f>
        <v/>
      </c>
      <c r="K2359" s="4">
        <v>499314</v>
      </c>
      <c r="L2359" s="25" t="str" cm="1">
        <f t="array" ref="L2359">INDEX(怪物链表!A:C,MATCH(怪物刷新表!K2359&amp;C2359,怪物链表!A:A&amp;怪物链表!C:C,),2)</f>
        <v>骤变_特殊_50</v>
      </c>
      <c r="M2359" s="4" t="str" cm="1">
        <f t="array" ref="M2359">INDEX(怪物链表!A:D,MATCH(怪物刷新表!L2359&amp;K2359,怪物链表!B:B&amp;怪物链表!A:A,),4)</f>
        <v>570-600</v>
      </c>
      <c r="N2359" s="4"/>
      <c r="O2359" s="4" t="str">
        <f>IF(N2359="","",INDEX([2]物品表!$B:$B,MATCH(N2359,[2]物品表!$A:$A,0)))</f>
        <v/>
      </c>
      <c r="P2359" s="4"/>
      <c r="Q2359" s="7" t="s">
        <v>120</v>
      </c>
      <c r="R2359" s="7" t="s">
        <v>29</v>
      </c>
      <c r="S2359" s="9">
        <v>1</v>
      </c>
      <c r="T2359" s="4"/>
      <c r="U2359" s="9">
        <v>0</v>
      </c>
      <c r="V2359" s="4" t="str">
        <f>IF(W2359=1,"TID_Survivor_Notice_Occur_2",IF(W2359=2,"TID_Survivor_Notice_Occur_1",""))</f>
        <v/>
      </c>
      <c r="W2359" s="4"/>
      <c r="X2359" s="4"/>
      <c r="Y2359" s="4"/>
      <c r="Z2359" s="28"/>
      <c r="AA2359" s="77">
        <f>COUNTIF([3]经验升级表!$C:$C,"&lt;="&amp;SUMIFS($AB$4:AB2359,$C$4:C2359,C2359))</f>
        <v>0</v>
      </c>
      <c r="AB2359" s="77">
        <f>IFERROR(INDEX([1]怪物表!$U:$U,MATCH(G2359,[1]怪物表!$A:$A,0),1)*S2359/U2359,0)*AC2359</f>
        <v>0</v>
      </c>
      <c r="AC2359" s="77">
        <f t="shared" si="313"/>
        <v>1</v>
      </c>
      <c r="AD2359" s="77">
        <f>IFERROR(INDEX([1]怪物表!$J:$J,MATCH(G2359,[1]怪物表!$A:$A,0),1),0)*AE2359</f>
        <v>0</v>
      </c>
      <c r="AE2359" s="77">
        <f t="shared" si="314"/>
        <v>0</v>
      </c>
    </row>
    <row r="2360" spans="1:31" x14ac:dyDescent="0.45">
      <c r="A2360" s="4"/>
      <c r="B2360" s="7">
        <v>4993088</v>
      </c>
      <c r="C2360" s="6" t="s">
        <v>243</v>
      </c>
      <c r="D2360" s="4"/>
      <c r="E2360" s="7"/>
      <c r="F2360" s="4">
        <v>510</v>
      </c>
      <c r="G2360" s="4"/>
      <c r="H2360" s="8"/>
      <c r="I2360" s="4"/>
      <c r="J2360" s="4" t="str">
        <f>IF(I2360="","",INDEX([1]怪物阵型表!$B:$B,MATCH(I2360,[1]怪物阵型表!$A:$A,0)))</f>
        <v/>
      </c>
      <c r="K2360" s="4">
        <v>499315</v>
      </c>
      <c r="L2360" s="25" t="str" cm="1">
        <f t="array" ref="L2360">INDEX(怪物链表!A:C,MATCH(怪物刷新表!K2360&amp;C2360,怪物链表!A:A&amp;怪物链表!C:C,),2)</f>
        <v>骤变_高级_100</v>
      </c>
      <c r="M2360" s="4" t="str" cm="1">
        <f t="array" ref="M2360">INDEX(怪物链表!A:D,MATCH(怪物刷新表!L2360&amp;K2360,怪物链表!B:B&amp;怪物链表!A:A,),4)</f>
        <v>570-600</v>
      </c>
      <c r="N2360" s="4"/>
      <c r="O2360" s="4" t="str">
        <f>IF(N2360="","",INDEX([2]物品表!$B:$B,MATCH(N2360,[2]物品表!$A:$A,0)))</f>
        <v/>
      </c>
      <c r="P2360" s="4"/>
      <c r="Q2360" s="7" t="s">
        <v>120</v>
      </c>
      <c r="R2360" s="7" t="s">
        <v>29</v>
      </c>
      <c r="S2360" s="9">
        <v>1</v>
      </c>
      <c r="T2360" s="4"/>
      <c r="U2360" s="9">
        <v>0</v>
      </c>
      <c r="V2360" s="4" t="str">
        <f>IF(W2360=1,"TID_Survivor_Notice_Occur_2",IF(W2360=2,"TID_Survivor_Notice_Occur_1",""))</f>
        <v/>
      </c>
      <c r="W2360" s="4"/>
      <c r="X2360" s="4"/>
      <c r="Y2360" s="4"/>
      <c r="Z2360" s="28"/>
      <c r="AA2360" s="77">
        <f>COUNTIF([3]经验升级表!$C:$C,"&lt;="&amp;SUMIFS($AB$4:AB2360,$C$4:C2360,C2360))</f>
        <v>0</v>
      </c>
      <c r="AB2360" s="77">
        <f>IFERROR(INDEX([1]怪物表!$U:$U,MATCH(G2360,[1]怪物表!$A:$A,0),1)*S2360/U2360,0)*AC2360</f>
        <v>0</v>
      </c>
      <c r="AC2360" s="77">
        <f t="shared" si="313"/>
        <v>1</v>
      </c>
      <c r="AD2360" s="77">
        <f>IFERROR(INDEX([1]怪物表!$J:$J,MATCH(G2360,[1]怪物表!$A:$A,0),1),0)*AE2360</f>
        <v>0</v>
      </c>
      <c r="AE2360" s="77">
        <f t="shared" si="314"/>
        <v>0</v>
      </c>
    </row>
    <row r="2361" spans="1:31" x14ac:dyDescent="0.45">
      <c r="A2361" s="4"/>
      <c r="B2361" s="7">
        <v>4993089</v>
      </c>
      <c r="C2361" s="6" t="s">
        <v>243</v>
      </c>
      <c r="D2361" s="4" t="s">
        <v>240</v>
      </c>
      <c r="E2361" s="7">
        <v>50</v>
      </c>
      <c r="F2361" s="4" t="s">
        <v>195</v>
      </c>
      <c r="G2361" s="4">
        <f>SUMIFS([1]怪物表!$A:$A,[1]怪物表!$B:$B,C2361,[1]怪物表!$C:$C,D2361)</f>
        <v>1499306</v>
      </c>
      <c r="H2361" s="8" t="str">
        <f>IF(G2361="","",INDEX([1]怪物表!$C:$C,MATCH(G2361,[1]怪物表!$A:$A,0)))</f>
        <v>密林窃贼</v>
      </c>
      <c r="I2361" s="4"/>
      <c r="J2361" s="4" t="str">
        <f>IF(I2361="","",INDEX([1]怪物阵型表!$B:$B,MATCH(I2361,[1]怪物阵型表!$A:$A,0)))</f>
        <v/>
      </c>
      <c r="K2361" s="4"/>
      <c r="L2361" s="4"/>
      <c r="M2361" s="4"/>
      <c r="N2361" s="4"/>
      <c r="O2361" s="4" t="str">
        <f>IF(N2361="","",INDEX([2]物品表!$B:$B,MATCH(N2361,[2]物品表!$A:$A,0)))</f>
        <v/>
      </c>
      <c r="P2361" s="4"/>
      <c r="Q2361" s="7" t="s">
        <v>31</v>
      </c>
      <c r="R2361" s="7" t="s">
        <v>29</v>
      </c>
      <c r="S2361" s="9">
        <f>INDEX('#怪物刷新配置索引'!$E:$E,MATCH(E2361&amp;"-"&amp;F2361,'#怪物刷新配置索引'!$D:$D,0),1)</f>
        <v>5</v>
      </c>
      <c r="T2361" s="4"/>
      <c r="U2361" s="9">
        <f>INDEX('#怪物刷新配置索引'!$F:$F,MATCH(E2361&amp;"-"&amp;F2361,'#怪物刷新配置索引'!$D:$D,0),1)</f>
        <v>3</v>
      </c>
      <c r="V2361" s="4" t="str">
        <f t="shared" si="319"/>
        <v/>
      </c>
      <c r="W2361" s="4"/>
      <c r="X2361" s="4"/>
      <c r="Y2361" s="7"/>
      <c r="Z2361" s="28"/>
      <c r="AA2361" s="77">
        <f>COUNTIF([3]经验升级表!$C:$C,"&lt;="&amp;SUMIFS($AB$4:AB2361,$C$4:C2361,C2361))</f>
        <v>0</v>
      </c>
      <c r="AB2361" s="77">
        <f>IFERROR(INDEX([1]怪物表!$U:$U,MATCH(G2361,[1]怪物表!$A:$A,0),1)*S2361/U2361,0)*AC2361</f>
        <v>0</v>
      </c>
      <c r="AC2361" s="77">
        <f t="shared" si="313"/>
        <v>30</v>
      </c>
      <c r="AD2361" s="77">
        <f>IFERROR(INDEX([1]怪物表!$J:$J,MATCH(G2361,[1]怪物表!$A:$A,0),1),0)*AE2361</f>
        <v>50</v>
      </c>
      <c r="AE2361" s="77">
        <f t="shared" si="314"/>
        <v>50</v>
      </c>
    </row>
    <row r="2362" spans="1:31" x14ac:dyDescent="0.45">
      <c r="A2362" s="4"/>
      <c r="B2362" s="7">
        <v>4993090</v>
      </c>
      <c r="C2362" s="6" t="s">
        <v>243</v>
      </c>
      <c r="D2362" s="4" t="s">
        <v>240</v>
      </c>
      <c r="E2362" s="7">
        <v>120</v>
      </c>
      <c r="F2362" s="4" t="s">
        <v>195</v>
      </c>
      <c r="G2362" s="4">
        <f>SUMIFS([1]怪物表!$A:$A,[1]怪物表!$B:$B,C2362,[1]怪物表!$C:$C,D2362)</f>
        <v>1499306</v>
      </c>
      <c r="H2362" s="8" t="str">
        <f>IF(G2362="","",INDEX([1]怪物表!$C:$C,MATCH(G2362,[1]怪物表!$A:$A,0)))</f>
        <v>密林窃贼</v>
      </c>
      <c r="I2362" s="4"/>
      <c r="J2362" s="4" t="str">
        <f>IF(I2362="","",INDEX([1]怪物阵型表!$B:$B,MATCH(I2362,[1]怪物阵型表!$A:$A,0)))</f>
        <v/>
      </c>
      <c r="K2362" s="4"/>
      <c r="L2362" s="4"/>
      <c r="M2362" s="4"/>
      <c r="N2362" s="4"/>
      <c r="O2362" s="4" t="str">
        <f>IF(N2362="","",INDEX([2]物品表!$B:$B,MATCH(N2362,[2]物品表!$A:$A,0)))</f>
        <v/>
      </c>
      <c r="P2362" s="4"/>
      <c r="Q2362" s="7" t="s">
        <v>31</v>
      </c>
      <c r="R2362" s="7" t="s">
        <v>29</v>
      </c>
      <c r="S2362" s="9">
        <f>INDEX('#怪物刷新配置索引'!$E:$E,MATCH(E2362&amp;"-"&amp;F2362,'#怪物刷新配置索引'!$D:$D,0),1)</f>
        <v>4</v>
      </c>
      <c r="T2362" s="4"/>
      <c r="U2362" s="9">
        <f>INDEX('#怪物刷新配置索引'!$F:$F,MATCH(E2362&amp;"-"&amp;F2362,'#怪物刷新配置索引'!$D:$D,0),1)</f>
        <v>1</v>
      </c>
      <c r="V2362" s="4" t="str">
        <f t="shared" si="319"/>
        <v/>
      </c>
      <c r="W2362" s="4"/>
      <c r="X2362" s="4"/>
      <c r="Y2362" s="4"/>
      <c r="Z2362" s="28"/>
      <c r="AA2362" s="77">
        <f>COUNTIF([3]经验升级表!$C:$C,"&lt;="&amp;SUMIFS($AB$4:AB2362,$C$4:C2362,C2362))</f>
        <v>0</v>
      </c>
      <c r="AB2362" s="77">
        <f>IFERROR(INDEX([1]怪物表!$U:$U,MATCH(G2362,[1]怪物表!$A:$A,0),1)*S2362/U2362,0)*AC2362</f>
        <v>0</v>
      </c>
      <c r="AC2362" s="77">
        <f t="shared" si="313"/>
        <v>30</v>
      </c>
      <c r="AD2362" s="77">
        <f>IFERROR(INDEX([1]怪物表!$J:$J,MATCH(G2362,[1]怪物表!$A:$A,0),1),0)*AE2362</f>
        <v>120</v>
      </c>
      <c r="AE2362" s="77">
        <f t="shared" si="314"/>
        <v>120</v>
      </c>
    </row>
    <row r="2363" spans="1:31" x14ac:dyDescent="0.45">
      <c r="A2363" s="4"/>
      <c r="B2363" s="7">
        <v>4993091</v>
      </c>
      <c r="C2363" s="6" t="s">
        <v>243</v>
      </c>
      <c r="D2363" s="4" t="s">
        <v>240</v>
      </c>
      <c r="E2363" s="7">
        <v>120</v>
      </c>
      <c r="F2363" s="4" t="s">
        <v>195</v>
      </c>
      <c r="G2363" s="4">
        <f>SUMIFS([1]怪物表!$A:$A,[1]怪物表!$B:$B,C2363,[1]怪物表!$C:$C,D2363)</f>
        <v>1499306</v>
      </c>
      <c r="H2363" s="8" t="str">
        <f>IF(G2363="","",INDEX([1]怪物表!$C:$C,MATCH(G2363,[1]怪物表!$A:$A,0)))</f>
        <v>密林窃贼</v>
      </c>
      <c r="I2363" s="4"/>
      <c r="J2363" s="4" t="str">
        <f>IF(I2363="","",INDEX([1]怪物阵型表!$B:$B,MATCH(I2363,[1]怪物阵型表!$A:$A,0)))</f>
        <v/>
      </c>
      <c r="K2363" s="4"/>
      <c r="L2363" s="4"/>
      <c r="M2363" s="4"/>
      <c r="N2363" s="4"/>
      <c r="O2363" s="4" t="str">
        <f>IF(N2363="","",INDEX([2]物品表!$B:$B,MATCH(N2363,[2]物品表!$A:$A,0)))</f>
        <v/>
      </c>
      <c r="P2363" s="4"/>
      <c r="Q2363" s="7" t="s">
        <v>31</v>
      </c>
      <c r="R2363" s="7" t="s">
        <v>29</v>
      </c>
      <c r="S2363" s="9">
        <f>INDEX('#怪物刷新配置索引'!$E:$E,MATCH(E2363&amp;"-"&amp;F2363,'#怪物刷新配置索引'!$D:$D,0),1)</f>
        <v>4</v>
      </c>
      <c r="T2363" s="4"/>
      <c r="U2363" s="9">
        <f>INDEX('#怪物刷新配置索引'!$F:$F,MATCH(E2363&amp;"-"&amp;F2363,'#怪物刷新配置索引'!$D:$D,0),1)</f>
        <v>1</v>
      </c>
      <c r="V2363" s="4" t="str">
        <f t="shared" si="319"/>
        <v/>
      </c>
      <c r="W2363" s="4"/>
      <c r="X2363" s="4"/>
      <c r="Y2363" s="4"/>
      <c r="Z2363" s="28"/>
      <c r="AA2363" s="77">
        <f>COUNTIF([3]经验升级表!$C:$C,"&lt;="&amp;SUMIFS($AB$4:AB2363,$C$4:C2363,C2363))</f>
        <v>0</v>
      </c>
      <c r="AB2363" s="77">
        <f>IFERROR(INDEX([1]怪物表!$U:$U,MATCH(G2363,[1]怪物表!$A:$A,0),1)*S2363/U2363,0)*AC2363</f>
        <v>0</v>
      </c>
      <c r="AC2363" s="77">
        <f t="shared" si="313"/>
        <v>30</v>
      </c>
      <c r="AD2363" s="77">
        <f>IFERROR(INDEX([1]怪物表!$J:$J,MATCH(G2363,[1]怪物表!$A:$A,0),1),0)*AE2363</f>
        <v>120</v>
      </c>
      <c r="AE2363" s="77">
        <f t="shared" si="314"/>
        <v>120</v>
      </c>
    </row>
    <row r="2364" spans="1:31" s="46" customFormat="1" x14ac:dyDescent="0.45">
      <c r="A2364" s="20"/>
      <c r="B2364" s="21">
        <v>4993092</v>
      </c>
      <c r="C2364" s="22" t="s">
        <v>243</v>
      </c>
      <c r="D2364" s="20" t="s">
        <v>144</v>
      </c>
      <c r="E2364" s="21"/>
      <c r="F2364" s="20">
        <v>540</v>
      </c>
      <c r="G2364" s="20">
        <f>IF(I2364="",SUMIFS([1]怪物表!$A:$A,[1]怪物表!$B:$B,C2364,[1]怪物表!$C:$C,D2364),"")</f>
        <v>1499309</v>
      </c>
      <c r="H2364" s="23" t="str">
        <f>IF(G2364="","",INDEX([1]怪物表!$C:$C,MATCH(G2364,[1]怪物表!$A:$A,0)))</f>
        <v>大象</v>
      </c>
      <c r="I2364" s="20" t="s">
        <v>54</v>
      </c>
      <c r="J2364" s="20" t="str">
        <f>IF(I2364="","",INDEX([1]怪物阵型表!$B:$B,MATCH(I2364,[1]怪物阵型表!$A:$A,0)))</f>
        <v/>
      </c>
      <c r="K2364" s="20"/>
      <c r="L2364" s="20"/>
      <c r="M2364" s="20"/>
      <c r="N2364" s="20"/>
      <c r="O2364" s="20" t="str">
        <f>IF(N2364="","",INDEX([2]物品表!$B:$B,MATCH(N2364,[2]物品表!$A:$A,0)))</f>
        <v/>
      </c>
      <c r="P2364" s="20"/>
      <c r="Q2364" s="21" t="s">
        <v>120</v>
      </c>
      <c r="R2364" s="21" t="s">
        <v>29</v>
      </c>
      <c r="S2364" s="24">
        <v>1</v>
      </c>
      <c r="T2364" s="20"/>
      <c r="U2364" s="24">
        <v>0</v>
      </c>
      <c r="V2364" s="20" t="str">
        <f>IF(W2364=1,"TID_Survivor_Notice_Occur_2",IF(W2364=2,"TID_Survivor_Notice_Occur_1",""))</f>
        <v/>
      </c>
      <c r="W2364" s="20"/>
      <c r="X2364" s="20"/>
      <c r="Y2364" s="20"/>
      <c r="Z2364" s="79"/>
      <c r="AA2364" s="79">
        <f>COUNTIF([3]经验升级表!$C:$C,"&lt;="&amp;SUMIFS($AB$4:AB2364,$C$4:C2364,C2364))</f>
        <v>0</v>
      </c>
      <c r="AB2364" s="79">
        <f>IFERROR(INDEX([1]怪物表!$U:$U,MATCH(G2364,[1]怪物表!$A:$A,0),1)*S2364/U2364,0)*AC2364</f>
        <v>0</v>
      </c>
      <c r="AC2364" s="79">
        <f t="shared" si="313"/>
        <v>1</v>
      </c>
      <c r="AD2364" s="79">
        <f>IFERROR(INDEX([1]怪物表!$J:$J,MATCH(G2364,[1]怪物表!$A:$A,0),1),0)*AE2364</f>
        <v>0</v>
      </c>
      <c r="AE2364" s="79">
        <f t="shared" si="314"/>
        <v>0</v>
      </c>
    </row>
    <row r="2365" spans="1:31" x14ac:dyDescent="0.45">
      <c r="A2365" s="4"/>
      <c r="B2365" s="7">
        <v>4993093</v>
      </c>
      <c r="C2365" s="6" t="s">
        <v>243</v>
      </c>
      <c r="D2365" s="4"/>
      <c r="E2365" s="7"/>
      <c r="F2365" s="4">
        <v>550</v>
      </c>
      <c r="G2365" s="4" t="str">
        <f>IF(I2365="",SUMIFS([1]怪物表!$A:$A,[1]怪物表!$B:$B,C2365,[1]怪物表!$C:$C,D2365),"")</f>
        <v/>
      </c>
      <c r="H2365" s="8" t="str">
        <f>IF(G2365="","",INDEX([1]怪物表!$C:$C,MATCH(G2365,[1]怪物表!$A:$A,0)))</f>
        <v/>
      </c>
      <c r="I2365" s="4">
        <v>499301</v>
      </c>
      <c r="J2365" s="4" t="str">
        <f>IF(I2365="","",INDEX([1]怪物阵型表!$B:$B,MATCH(I2365,[1]怪物阵型表!$A:$A,0)))</f>
        <v>冲锋阵型</v>
      </c>
      <c r="K2365" s="4"/>
      <c r="L2365" s="4"/>
      <c r="M2365" s="4"/>
      <c r="N2365" s="4"/>
      <c r="O2365" s="4" t="str">
        <f>IF(N2365="","",INDEX([2]物品表!$B:$B,MATCH(N2365,[2]物品表!$A:$A,0)))</f>
        <v/>
      </c>
      <c r="P2365" s="4"/>
      <c r="Q2365" s="7" t="s">
        <v>309</v>
      </c>
      <c r="R2365" s="7" t="s">
        <v>29</v>
      </c>
      <c r="S2365" s="9">
        <v>1</v>
      </c>
      <c r="T2365" s="4"/>
      <c r="U2365" s="9">
        <v>0</v>
      </c>
      <c r="V2365" s="4" t="str">
        <f t="shared" ref="V2365:V2399" si="320">IF(W2365=1,"TID_Survivor_Notice_Occur_2",IF(W2365=2,"TID_Survivor_Notice_Occur_1",""))</f>
        <v/>
      </c>
      <c r="W2365" s="4"/>
      <c r="X2365" s="4"/>
      <c r="Y2365" s="4"/>
      <c r="Z2365" s="28"/>
      <c r="AA2365" s="77">
        <f>COUNTIF([3]经验升级表!$C:$C,"&lt;="&amp;SUMIFS($AB$4:AB2365,$C$4:C2365,C2365))</f>
        <v>0</v>
      </c>
      <c r="AB2365" s="77">
        <f>IFERROR(INDEX([1]怪物表!$U:$U,MATCH(G2365,[1]怪物表!$A:$A,0),1)*S2365/U2365,0)*AC2365</f>
        <v>0</v>
      </c>
      <c r="AC2365" s="77">
        <f t="shared" si="313"/>
        <v>1</v>
      </c>
      <c r="AD2365" s="77">
        <f>IFERROR(INDEX([1]怪物表!$J:$J,MATCH(G2365,[1]怪物表!$A:$A,0),1),0)*AE2365</f>
        <v>0</v>
      </c>
      <c r="AE2365" s="77">
        <f t="shared" si="314"/>
        <v>0</v>
      </c>
    </row>
    <row r="2366" spans="1:31" x14ac:dyDescent="0.45">
      <c r="A2366" s="4"/>
      <c r="B2366" s="7">
        <v>4993094</v>
      </c>
      <c r="C2366" s="6" t="s">
        <v>243</v>
      </c>
      <c r="D2366" s="4"/>
      <c r="E2366" s="7"/>
      <c r="F2366" s="4">
        <v>550</v>
      </c>
      <c r="G2366" s="4" t="str">
        <f>IF(I2366="",SUMIFS([1]怪物表!$A:$A,[1]怪物表!$B:$B,C2366,[1]怪物表!$C:$C,D2366),"")</f>
        <v/>
      </c>
      <c r="H2366" s="8" t="str">
        <f>IF(G2366="","",INDEX([1]怪物表!$C:$C,MATCH(G2366,[1]怪物表!$A:$A,0)))</f>
        <v/>
      </c>
      <c r="I2366" s="4">
        <v>499301</v>
      </c>
      <c r="J2366" s="4" t="str">
        <f>IF(I2366="","",INDEX([1]怪物阵型表!$B:$B,MATCH(I2366,[1]怪物阵型表!$A:$A,0)))</f>
        <v>冲锋阵型</v>
      </c>
      <c r="K2366" s="4"/>
      <c r="L2366" s="4"/>
      <c r="M2366" s="4"/>
      <c r="N2366" s="4"/>
      <c r="O2366" s="4" t="str">
        <f>IF(N2366="","",INDEX([2]物品表!$B:$B,MATCH(N2366,[2]物品表!$A:$A,0)))</f>
        <v/>
      </c>
      <c r="P2366" s="4"/>
      <c r="Q2366" s="7" t="s">
        <v>309</v>
      </c>
      <c r="R2366" s="7" t="s">
        <v>29</v>
      </c>
      <c r="S2366" s="9">
        <v>1</v>
      </c>
      <c r="T2366" s="4"/>
      <c r="U2366" s="9">
        <v>0</v>
      </c>
      <c r="V2366" s="4" t="str">
        <f t="shared" si="320"/>
        <v/>
      </c>
      <c r="W2366" s="4"/>
      <c r="X2366" s="4"/>
      <c r="Y2366" s="4"/>
      <c r="Z2366" s="28"/>
      <c r="AA2366" s="77">
        <f>COUNTIF([3]经验升级表!$C:$C,"&lt;="&amp;SUMIFS($AB$4:AB2366,$C$4:C2366,C2366))</f>
        <v>0</v>
      </c>
      <c r="AB2366" s="77">
        <f>IFERROR(INDEX([1]怪物表!$U:$U,MATCH(G2366,[1]怪物表!$A:$A,0),1)*S2366/U2366,0)*AC2366</f>
        <v>0</v>
      </c>
      <c r="AC2366" s="77">
        <f t="shared" si="313"/>
        <v>1</v>
      </c>
      <c r="AD2366" s="77">
        <f>IFERROR(INDEX([1]怪物表!$J:$J,MATCH(G2366,[1]怪物表!$A:$A,0),1),0)*AE2366</f>
        <v>0</v>
      </c>
      <c r="AE2366" s="77">
        <f t="shared" si="314"/>
        <v>0</v>
      </c>
    </row>
    <row r="2367" spans="1:31" x14ac:dyDescent="0.45">
      <c r="A2367" s="4"/>
      <c r="B2367" s="7">
        <v>4993095</v>
      </c>
      <c r="C2367" s="6" t="s">
        <v>243</v>
      </c>
      <c r="D2367" s="4"/>
      <c r="E2367" s="7"/>
      <c r="F2367" s="4">
        <v>555</v>
      </c>
      <c r="G2367" s="4" t="str">
        <f>IF(I2367="",SUMIFS([1]怪物表!$A:$A,[1]怪物表!$B:$B,C2367,[1]怪物表!$C:$C,D2367),"")</f>
        <v/>
      </c>
      <c r="H2367" s="8" t="str">
        <f>IF(G2367="","",INDEX([1]怪物表!$C:$C,MATCH(G2367,[1]怪物表!$A:$A,0)))</f>
        <v/>
      </c>
      <c r="I2367" s="4">
        <v>499301</v>
      </c>
      <c r="J2367" s="4" t="str">
        <f>IF(I2367="","",INDEX([1]怪物阵型表!$B:$B,MATCH(I2367,[1]怪物阵型表!$A:$A,0)))</f>
        <v>冲锋阵型</v>
      </c>
      <c r="K2367" s="4"/>
      <c r="L2367" s="4"/>
      <c r="M2367" s="4"/>
      <c r="N2367" s="4"/>
      <c r="O2367" s="4" t="str">
        <f>IF(N2367="","",INDEX([2]物品表!$B:$B,MATCH(N2367,[2]物品表!$A:$A,0)))</f>
        <v/>
      </c>
      <c r="P2367" s="4"/>
      <c r="Q2367" s="7" t="s">
        <v>309</v>
      </c>
      <c r="R2367" s="7" t="s">
        <v>29</v>
      </c>
      <c r="S2367" s="9">
        <v>1</v>
      </c>
      <c r="T2367" s="4"/>
      <c r="U2367" s="9">
        <v>0</v>
      </c>
      <c r="V2367" s="4" t="str">
        <f t="shared" si="320"/>
        <v/>
      </c>
      <c r="W2367" s="4"/>
      <c r="X2367" s="4"/>
      <c r="Y2367" s="4"/>
      <c r="Z2367" s="28"/>
      <c r="AA2367" s="77">
        <f>COUNTIF([3]经验升级表!$C:$C,"&lt;="&amp;SUMIFS($AB$4:AB2367,$C$4:C2367,C2367))</f>
        <v>0</v>
      </c>
      <c r="AB2367" s="77">
        <f>IFERROR(INDEX([1]怪物表!$U:$U,MATCH(G2367,[1]怪物表!$A:$A,0),1)*S2367/U2367,0)*AC2367</f>
        <v>0</v>
      </c>
      <c r="AC2367" s="77">
        <f t="shared" si="313"/>
        <v>1</v>
      </c>
      <c r="AD2367" s="77">
        <f>IFERROR(INDEX([1]怪物表!$J:$J,MATCH(G2367,[1]怪物表!$A:$A,0),1),0)*AE2367</f>
        <v>0</v>
      </c>
      <c r="AE2367" s="77">
        <f t="shared" si="314"/>
        <v>0</v>
      </c>
    </row>
    <row r="2368" spans="1:31" x14ac:dyDescent="0.45">
      <c r="A2368" s="4"/>
      <c r="B2368" s="7">
        <v>4993096</v>
      </c>
      <c r="C2368" s="6" t="s">
        <v>243</v>
      </c>
      <c r="D2368" s="4"/>
      <c r="E2368" s="7"/>
      <c r="F2368" s="4">
        <v>555</v>
      </c>
      <c r="G2368" s="4" t="str">
        <f>IF(I2368="",SUMIFS([1]怪物表!$A:$A,[1]怪物表!$B:$B,C2368,[1]怪物表!$C:$C,D2368),"")</f>
        <v/>
      </c>
      <c r="H2368" s="8" t="str">
        <f>IF(G2368="","",INDEX([1]怪物表!$C:$C,MATCH(G2368,[1]怪物表!$A:$A,0)))</f>
        <v/>
      </c>
      <c r="I2368" s="4">
        <v>499301</v>
      </c>
      <c r="J2368" s="4" t="str">
        <f>IF(I2368="","",INDEX([1]怪物阵型表!$B:$B,MATCH(I2368,[1]怪物阵型表!$A:$A,0)))</f>
        <v>冲锋阵型</v>
      </c>
      <c r="K2368" s="4"/>
      <c r="L2368" s="4"/>
      <c r="M2368" s="4"/>
      <c r="N2368" s="4"/>
      <c r="O2368" s="4" t="str">
        <f>IF(N2368="","",INDEX([2]物品表!$B:$B,MATCH(N2368,[2]物品表!$A:$A,0)))</f>
        <v/>
      </c>
      <c r="P2368" s="4"/>
      <c r="Q2368" s="7" t="s">
        <v>309</v>
      </c>
      <c r="R2368" s="7" t="s">
        <v>29</v>
      </c>
      <c r="S2368" s="9">
        <v>1</v>
      </c>
      <c r="T2368" s="4"/>
      <c r="U2368" s="9">
        <v>0</v>
      </c>
      <c r="V2368" s="4" t="str">
        <f t="shared" si="320"/>
        <v/>
      </c>
      <c r="W2368" s="4"/>
      <c r="X2368" s="4"/>
      <c r="Y2368" s="4"/>
      <c r="Z2368" s="28"/>
      <c r="AA2368" s="77">
        <f>COUNTIF([3]经验升级表!$C:$C,"&lt;="&amp;SUMIFS($AB$4:AB2368,$C$4:C2368,C2368))</f>
        <v>0</v>
      </c>
      <c r="AB2368" s="77">
        <f>IFERROR(INDEX([1]怪物表!$U:$U,MATCH(G2368,[1]怪物表!$A:$A,0),1)*S2368/U2368,0)*AC2368</f>
        <v>0</v>
      </c>
      <c r="AC2368" s="77">
        <f t="shared" si="313"/>
        <v>1</v>
      </c>
      <c r="AD2368" s="77">
        <f>IFERROR(INDEX([1]怪物表!$J:$J,MATCH(G2368,[1]怪物表!$A:$A,0),1),0)*AE2368</f>
        <v>0</v>
      </c>
      <c r="AE2368" s="77">
        <f t="shared" si="314"/>
        <v>0</v>
      </c>
    </row>
    <row r="2369" spans="1:31" x14ac:dyDescent="0.45">
      <c r="A2369" s="4"/>
      <c r="B2369" s="7">
        <v>4993097</v>
      </c>
      <c r="C2369" s="6" t="s">
        <v>243</v>
      </c>
      <c r="D2369" s="4"/>
      <c r="E2369" s="7"/>
      <c r="F2369" s="4">
        <v>560</v>
      </c>
      <c r="G2369" s="4" t="str">
        <f>IF(I2369="",SUMIFS([1]怪物表!$A:$A,[1]怪物表!$B:$B,C2369,[1]怪物表!$C:$C,D2369),"")</f>
        <v/>
      </c>
      <c r="H2369" s="8" t="str">
        <f>IF(G2369="","",INDEX([1]怪物表!$C:$C,MATCH(G2369,[1]怪物表!$A:$A,0)))</f>
        <v/>
      </c>
      <c r="I2369" s="4">
        <v>499301</v>
      </c>
      <c r="J2369" s="4" t="str">
        <f>IF(I2369="","",INDEX([1]怪物阵型表!$B:$B,MATCH(I2369,[1]怪物阵型表!$A:$A,0)))</f>
        <v>冲锋阵型</v>
      </c>
      <c r="K2369" s="4"/>
      <c r="L2369" s="4"/>
      <c r="M2369" s="4"/>
      <c r="N2369" s="4"/>
      <c r="O2369" s="4" t="str">
        <f>IF(N2369="","",INDEX([2]物品表!$B:$B,MATCH(N2369,[2]物品表!$A:$A,0)))</f>
        <v/>
      </c>
      <c r="P2369" s="4"/>
      <c r="Q2369" s="7" t="s">
        <v>309</v>
      </c>
      <c r="R2369" s="7" t="s">
        <v>29</v>
      </c>
      <c r="S2369" s="9">
        <v>1</v>
      </c>
      <c r="T2369" s="4"/>
      <c r="U2369" s="9">
        <v>0</v>
      </c>
      <c r="V2369" s="4" t="str">
        <f t="shared" si="320"/>
        <v/>
      </c>
      <c r="W2369" s="4"/>
      <c r="X2369" s="4"/>
      <c r="Y2369" s="4"/>
      <c r="Z2369" s="28"/>
      <c r="AA2369" s="77">
        <f>COUNTIF([3]经验升级表!$C:$C,"&lt;="&amp;SUMIFS($AB$4:AB2369,$C$4:C2369,C2369))</f>
        <v>0</v>
      </c>
      <c r="AB2369" s="77">
        <f>IFERROR(INDEX([1]怪物表!$U:$U,MATCH(G2369,[1]怪物表!$A:$A,0),1)*S2369/U2369,0)*AC2369</f>
        <v>0</v>
      </c>
      <c r="AC2369" s="77">
        <f t="shared" si="313"/>
        <v>1</v>
      </c>
      <c r="AD2369" s="77">
        <f>IFERROR(INDEX([1]怪物表!$J:$J,MATCH(G2369,[1]怪物表!$A:$A,0),1),0)*AE2369</f>
        <v>0</v>
      </c>
      <c r="AE2369" s="77">
        <f t="shared" si="314"/>
        <v>0</v>
      </c>
    </row>
    <row r="2370" spans="1:31" x14ac:dyDescent="0.45">
      <c r="A2370" s="4"/>
      <c r="B2370" s="7">
        <v>4993098</v>
      </c>
      <c r="C2370" s="6" t="s">
        <v>243</v>
      </c>
      <c r="D2370" s="4"/>
      <c r="E2370" s="7"/>
      <c r="F2370" s="4">
        <v>560</v>
      </c>
      <c r="G2370" s="4" t="str">
        <f>IF(I2370="",SUMIFS([1]怪物表!$A:$A,[1]怪物表!$B:$B,C2370,[1]怪物表!$C:$C,D2370),"")</f>
        <v/>
      </c>
      <c r="H2370" s="8" t="str">
        <f>IF(G2370="","",INDEX([1]怪物表!$C:$C,MATCH(G2370,[1]怪物表!$A:$A,0)))</f>
        <v/>
      </c>
      <c r="I2370" s="4">
        <v>499301</v>
      </c>
      <c r="J2370" s="4" t="str">
        <f>IF(I2370="","",INDEX([1]怪物阵型表!$B:$B,MATCH(I2370,[1]怪物阵型表!$A:$A,0)))</f>
        <v>冲锋阵型</v>
      </c>
      <c r="K2370" s="4"/>
      <c r="L2370" s="4"/>
      <c r="M2370" s="4"/>
      <c r="N2370" s="4"/>
      <c r="O2370" s="4" t="str">
        <f>IF(N2370="","",INDEX([2]物品表!$B:$B,MATCH(N2370,[2]物品表!$A:$A,0)))</f>
        <v/>
      </c>
      <c r="P2370" s="4"/>
      <c r="Q2370" s="7" t="s">
        <v>309</v>
      </c>
      <c r="R2370" s="7" t="s">
        <v>29</v>
      </c>
      <c r="S2370" s="9">
        <v>1</v>
      </c>
      <c r="T2370" s="4"/>
      <c r="U2370" s="9">
        <v>0</v>
      </c>
      <c r="V2370" s="4" t="str">
        <f t="shared" si="320"/>
        <v/>
      </c>
      <c r="W2370" s="4"/>
      <c r="X2370" s="4"/>
      <c r="Y2370" s="4"/>
      <c r="Z2370" s="28"/>
      <c r="AA2370" s="77">
        <f>COUNTIF([3]经验升级表!$C:$C,"&lt;="&amp;SUMIFS($AB$4:AB2370,$C$4:C2370,C2370))</f>
        <v>0</v>
      </c>
      <c r="AB2370" s="77">
        <f>IFERROR(INDEX([1]怪物表!$U:$U,MATCH(G2370,[1]怪物表!$A:$A,0),1)*S2370/U2370,0)*AC2370</f>
        <v>0</v>
      </c>
      <c r="AC2370" s="77">
        <f t="shared" si="313"/>
        <v>1</v>
      </c>
      <c r="AD2370" s="77">
        <f>IFERROR(INDEX([1]怪物表!$J:$J,MATCH(G2370,[1]怪物表!$A:$A,0),1),0)*AE2370</f>
        <v>0</v>
      </c>
      <c r="AE2370" s="77">
        <f t="shared" si="314"/>
        <v>0</v>
      </c>
    </row>
    <row r="2371" spans="1:31" x14ac:dyDescent="0.45">
      <c r="A2371" s="4"/>
      <c r="B2371" s="7">
        <v>4993099</v>
      </c>
      <c r="C2371" s="6" t="s">
        <v>243</v>
      </c>
      <c r="D2371" s="4"/>
      <c r="E2371" s="7"/>
      <c r="F2371" s="4">
        <v>570</v>
      </c>
      <c r="G2371" s="4"/>
      <c r="H2371" s="8"/>
      <c r="I2371" s="4"/>
      <c r="J2371" s="4" t="str">
        <f>IF(I2371="","",INDEX([1]怪物阵型表!$B:$B,MATCH(I2371,[1]怪物阵型表!$A:$A,0)))</f>
        <v/>
      </c>
      <c r="K2371" s="4">
        <v>499316</v>
      </c>
      <c r="L2371" s="25" t="str" cm="1">
        <f t="array" ref="L2371">INDEX(怪物链表!A:C,MATCH(怪物刷新表!K2371&amp;C2371,怪物链表!A:A&amp;怪物链表!C:C,),2)</f>
        <v>骤变_中级_100</v>
      </c>
      <c r="M2371" s="4" t="str" cm="1">
        <f t="array" ref="M2371">INDEX(怪物链表!A:D,MATCH(怪物刷新表!L2371&amp;K2371,怪物链表!B:B&amp;怪物链表!A:A,),4)</f>
        <v>630-660</v>
      </c>
      <c r="N2371" s="4"/>
      <c r="O2371" s="4" t="str">
        <f>IF(N2371="","",INDEX([2]物品表!$B:$B,MATCH(N2371,[2]物品表!$A:$A,0)))</f>
        <v/>
      </c>
      <c r="P2371" s="4"/>
      <c r="Q2371" s="7" t="s">
        <v>120</v>
      </c>
      <c r="R2371" s="7" t="s">
        <v>29</v>
      </c>
      <c r="S2371" s="9">
        <v>1</v>
      </c>
      <c r="T2371" s="4"/>
      <c r="U2371" s="9">
        <v>0</v>
      </c>
      <c r="V2371" s="4" t="str">
        <f>IF(W2371=1,"TID_Survivor_Notice_Occur_2",IF(W2371=2,"TID_Survivor_Notice_Occur_1",""))</f>
        <v/>
      </c>
      <c r="W2371" s="4"/>
      <c r="X2371" s="4"/>
      <c r="Y2371" s="4"/>
      <c r="Z2371" s="28"/>
      <c r="AA2371" s="77">
        <f>COUNTIF([3]经验升级表!$C:$C,"&lt;="&amp;SUMIFS($AB$4:AB2371,$C$4:C2371,C2371))</f>
        <v>0</v>
      </c>
      <c r="AB2371" s="77">
        <f>IFERROR(INDEX([1]怪物表!$U:$U,MATCH(G2371,[1]怪物表!$A:$A,0),1)*S2371/U2371,0)*AC2371</f>
        <v>0</v>
      </c>
      <c r="AC2371" s="77">
        <f t="shared" si="313"/>
        <v>1</v>
      </c>
      <c r="AD2371" s="77">
        <f>IFERROR(INDEX([1]怪物表!$J:$J,MATCH(G2371,[1]怪物表!$A:$A,0),1),0)*AE2371</f>
        <v>0</v>
      </c>
      <c r="AE2371" s="77">
        <f t="shared" si="314"/>
        <v>0</v>
      </c>
    </row>
    <row r="2372" spans="1:31" x14ac:dyDescent="0.45">
      <c r="A2372" s="4"/>
      <c r="B2372" s="7">
        <v>4993100</v>
      </c>
      <c r="C2372" s="6" t="s">
        <v>243</v>
      </c>
      <c r="D2372" s="4"/>
      <c r="E2372" s="7"/>
      <c r="F2372" s="4">
        <v>570</v>
      </c>
      <c r="G2372" s="4"/>
      <c r="H2372" s="8"/>
      <c r="I2372" s="4"/>
      <c r="J2372" s="4" t="str">
        <f>IF(I2372="","",INDEX([1]怪物阵型表!$B:$B,MATCH(I2372,[1]怪物阵型表!$A:$A,0)))</f>
        <v/>
      </c>
      <c r="K2372" s="4">
        <v>499317</v>
      </c>
      <c r="L2372" s="25" t="str" cm="1">
        <f t="array" ref="L2372">INDEX(怪物链表!A:C,MATCH(怪物刷新表!K2372&amp;C2372,怪物链表!A:A&amp;怪物链表!C:C,),2)</f>
        <v>骤变_特殊_30</v>
      </c>
      <c r="M2372" s="4" t="str" cm="1">
        <f t="array" ref="M2372">INDEX(怪物链表!A:D,MATCH(怪物刷新表!L2372&amp;K2372,怪物链表!B:B&amp;怪物链表!A:A,),4)</f>
        <v>630-660</v>
      </c>
      <c r="N2372" s="4"/>
      <c r="O2372" s="4" t="str">
        <f>IF(N2372="","",INDEX([2]物品表!$B:$B,MATCH(N2372,[2]物品表!$A:$A,0)))</f>
        <v/>
      </c>
      <c r="P2372" s="4"/>
      <c r="Q2372" s="7" t="s">
        <v>120</v>
      </c>
      <c r="R2372" s="7" t="s">
        <v>29</v>
      </c>
      <c r="S2372" s="9">
        <v>1</v>
      </c>
      <c r="T2372" s="4"/>
      <c r="U2372" s="9">
        <v>0</v>
      </c>
      <c r="V2372" s="4" t="str">
        <f>IF(W2372=1,"TID_Survivor_Notice_Occur_2",IF(W2372=2,"TID_Survivor_Notice_Occur_1",""))</f>
        <v/>
      </c>
      <c r="W2372" s="4"/>
      <c r="X2372" s="4"/>
      <c r="Y2372" s="4"/>
      <c r="Z2372" s="28"/>
      <c r="AA2372" s="77">
        <f>COUNTIF([3]经验升级表!$C:$C,"&lt;="&amp;SUMIFS($AB$4:AB2372,$C$4:C2372,C2372))</f>
        <v>0</v>
      </c>
      <c r="AB2372" s="77">
        <f>IFERROR(INDEX([1]怪物表!$U:$U,MATCH(G2372,[1]怪物表!$A:$A,0),1)*S2372/U2372,0)*AC2372</f>
        <v>0</v>
      </c>
      <c r="AC2372" s="77">
        <f t="shared" si="313"/>
        <v>1</v>
      </c>
      <c r="AD2372" s="77">
        <f>IFERROR(INDEX([1]怪物表!$J:$J,MATCH(G2372,[1]怪物表!$A:$A,0),1),0)*AE2372</f>
        <v>0</v>
      </c>
      <c r="AE2372" s="77">
        <f t="shared" si="314"/>
        <v>0</v>
      </c>
    </row>
    <row r="2373" spans="1:31" x14ac:dyDescent="0.45">
      <c r="A2373" s="4"/>
      <c r="B2373" s="7">
        <v>4993101</v>
      </c>
      <c r="C2373" s="6" t="s">
        <v>243</v>
      </c>
      <c r="D2373" s="4"/>
      <c r="E2373" s="7"/>
      <c r="F2373" s="4">
        <v>570</v>
      </c>
      <c r="G2373" s="4"/>
      <c r="H2373" s="8"/>
      <c r="I2373" s="4"/>
      <c r="J2373" s="4" t="str">
        <f>IF(I2373="","",INDEX([1]怪物阵型表!$B:$B,MATCH(I2373,[1]怪物阵型表!$A:$A,0)))</f>
        <v/>
      </c>
      <c r="K2373" s="4">
        <v>499318</v>
      </c>
      <c r="L2373" s="25" t="str" cm="1">
        <f t="array" ref="L2373">INDEX(怪物链表!A:C,MATCH(怪物刷新表!K2373&amp;C2373,怪物链表!A:A&amp;怪物链表!C:C,),2)</f>
        <v>骤变_特殊_50</v>
      </c>
      <c r="M2373" s="4" t="str" cm="1">
        <f t="array" ref="M2373">INDEX(怪物链表!A:D,MATCH(怪物刷新表!L2373&amp;K2373,怪物链表!B:B&amp;怪物链表!A:A,),4)</f>
        <v>630-660</v>
      </c>
      <c r="N2373" s="4"/>
      <c r="O2373" s="4" t="str">
        <f>IF(N2373="","",INDEX([2]物品表!$B:$B,MATCH(N2373,[2]物品表!$A:$A,0)))</f>
        <v/>
      </c>
      <c r="P2373" s="4"/>
      <c r="Q2373" s="7" t="s">
        <v>120</v>
      </c>
      <c r="R2373" s="7" t="s">
        <v>29</v>
      </c>
      <c r="S2373" s="9">
        <v>1</v>
      </c>
      <c r="T2373" s="4"/>
      <c r="U2373" s="9">
        <v>0</v>
      </c>
      <c r="V2373" s="4" t="str">
        <f>IF(W2373=1,"TID_Survivor_Notice_Occur_2",IF(W2373=2,"TID_Survivor_Notice_Occur_1",""))</f>
        <v/>
      </c>
      <c r="W2373" s="4"/>
      <c r="X2373" s="4"/>
      <c r="Y2373" s="4"/>
      <c r="Z2373" s="28"/>
      <c r="AA2373" s="77">
        <f>COUNTIF([3]经验升级表!$C:$C,"&lt;="&amp;SUMIFS($AB$4:AB2373,$C$4:C2373,C2373))</f>
        <v>0</v>
      </c>
      <c r="AB2373" s="77">
        <f>IFERROR(INDEX([1]怪物表!$U:$U,MATCH(G2373,[1]怪物表!$A:$A,0),1)*S2373/U2373,0)*AC2373</f>
        <v>0</v>
      </c>
      <c r="AC2373" s="77">
        <f t="shared" si="313"/>
        <v>1</v>
      </c>
      <c r="AD2373" s="77">
        <f>IFERROR(INDEX([1]怪物表!$J:$J,MATCH(G2373,[1]怪物表!$A:$A,0),1),0)*AE2373</f>
        <v>0</v>
      </c>
      <c r="AE2373" s="77">
        <f t="shared" si="314"/>
        <v>0</v>
      </c>
    </row>
    <row r="2374" spans="1:31" x14ac:dyDescent="0.45">
      <c r="A2374" s="4"/>
      <c r="B2374" s="7">
        <v>4993102</v>
      </c>
      <c r="C2374" s="6" t="s">
        <v>243</v>
      </c>
      <c r="D2374" s="4" t="s">
        <v>239</v>
      </c>
      <c r="E2374" s="7">
        <v>20</v>
      </c>
      <c r="F2374" s="4" t="s">
        <v>199</v>
      </c>
      <c r="G2374" s="4">
        <f>IF(I2374="",SUMIFS([1]怪物表!$A:$A,[1]怪物表!$B:$B,C2374,[1]怪物表!$C:$C,D2374),"")</f>
        <v>1499303</v>
      </c>
      <c r="H2374" s="8" t="str">
        <f>IF(G2374="","",INDEX([1]怪物表!$C:$C,MATCH(G2374,[1]怪物表!$A:$A,0)))</f>
        <v>小象</v>
      </c>
      <c r="I2374" s="4"/>
      <c r="J2374" s="4" t="str">
        <f>IF(I2374="","",INDEX([1]怪物阵型表!$B:$B,MATCH(I2374,[1]怪物阵型表!$A:$A,0)))</f>
        <v/>
      </c>
      <c r="K2374" s="4"/>
      <c r="L2374" s="4"/>
      <c r="M2374" s="4"/>
      <c r="N2374" s="4"/>
      <c r="O2374" s="4" t="str">
        <f>IF(N2374="","",INDEX([2]物品表!$B:$B,MATCH(N2374,[2]物品表!$A:$A,0)))</f>
        <v/>
      </c>
      <c r="P2374" s="4"/>
      <c r="Q2374" s="7" t="s">
        <v>31</v>
      </c>
      <c r="R2374" s="7" t="s">
        <v>29</v>
      </c>
      <c r="S2374" s="9">
        <f>INDEX('#怪物刷新配置索引'!$E:$E,MATCH(E2374&amp;"-"&amp;F2374,'#怪物刷新配置索引'!$D:$D,0),1)</f>
        <v>4</v>
      </c>
      <c r="T2374" s="4"/>
      <c r="U2374" s="9">
        <f>INDEX('#怪物刷新配置索引'!$F:$F,MATCH(E2374&amp;"-"&amp;F2374,'#怪物刷新配置索引'!$D:$D,0),1)</f>
        <v>6</v>
      </c>
      <c r="V2374" s="4" t="str">
        <f t="shared" si="320"/>
        <v/>
      </c>
      <c r="W2374" s="4"/>
      <c r="X2374" s="4"/>
      <c r="Y2374" s="4"/>
      <c r="Z2374" s="28"/>
      <c r="AA2374" s="77">
        <f>COUNTIF([3]经验升级表!$C:$C,"&lt;="&amp;SUMIFS($AB$4:AB2374,$C$4:C2374,C2374))</f>
        <v>0</v>
      </c>
      <c r="AB2374" s="77">
        <f>IFERROR(INDEX([1]怪物表!$U:$U,MATCH(G2374,[1]怪物表!$A:$A,0),1)*S2374/U2374,0)*AC2374</f>
        <v>0</v>
      </c>
      <c r="AC2374" s="77">
        <f t="shared" si="313"/>
        <v>30</v>
      </c>
      <c r="AD2374" s="77">
        <f>IFERROR(INDEX([1]怪物表!$J:$J,MATCH(G2374,[1]怪物表!$A:$A,0),1),0)*AE2374</f>
        <v>20</v>
      </c>
      <c r="AE2374" s="77">
        <f t="shared" si="314"/>
        <v>20</v>
      </c>
    </row>
    <row r="2375" spans="1:31" x14ac:dyDescent="0.45">
      <c r="A2375" s="4"/>
      <c r="B2375" s="7">
        <v>4993103</v>
      </c>
      <c r="C2375" s="6" t="s">
        <v>243</v>
      </c>
      <c r="D2375" s="4" t="s">
        <v>239</v>
      </c>
      <c r="E2375" s="4">
        <v>30</v>
      </c>
      <c r="F2375" s="4" t="s">
        <v>199</v>
      </c>
      <c r="G2375" s="4">
        <f>IF(I2375="",SUMIFS([1]怪物表!$A:$A,[1]怪物表!$B:$B,C2375,[1]怪物表!$C:$C,D2375),"")</f>
        <v>1499303</v>
      </c>
      <c r="H2375" s="8" t="str">
        <f>IF(G2375="","",INDEX([1]怪物表!$C:$C,MATCH(G2375,[1]怪物表!$A:$A,0)))</f>
        <v>小象</v>
      </c>
      <c r="I2375" s="4"/>
      <c r="J2375" s="4" t="str">
        <f>IF(I2375="","",INDEX([1]怪物阵型表!$B:$B,MATCH(I2375,[1]怪物阵型表!$A:$A,0)))</f>
        <v/>
      </c>
      <c r="K2375" s="4"/>
      <c r="L2375" s="4"/>
      <c r="M2375" s="4"/>
      <c r="N2375" s="4"/>
      <c r="O2375" s="4" t="str">
        <f>IF(N2375="","",INDEX([2]物品表!$B:$B,MATCH(N2375,[2]物品表!$A:$A,0)))</f>
        <v/>
      </c>
      <c r="P2375" s="4"/>
      <c r="Q2375" s="7" t="s">
        <v>31</v>
      </c>
      <c r="R2375" s="7" t="s">
        <v>29</v>
      </c>
      <c r="S2375" s="9">
        <f>INDEX('#怪物刷新配置索引'!$E:$E,MATCH(E2375&amp;"-"&amp;F2375,'#怪物刷新配置索引'!$D:$D,0),1)</f>
        <v>4</v>
      </c>
      <c r="T2375" s="4"/>
      <c r="U2375" s="9">
        <f>INDEX('#怪物刷新配置索引'!$F:$F,MATCH(E2375&amp;"-"&amp;F2375,'#怪物刷新配置索引'!$D:$D,0),1)</f>
        <v>4</v>
      </c>
      <c r="V2375" s="4" t="str">
        <f t="shared" si="320"/>
        <v/>
      </c>
      <c r="W2375" s="4"/>
      <c r="X2375" s="4"/>
      <c r="Y2375" s="4"/>
      <c r="Z2375" s="28"/>
      <c r="AA2375" s="77">
        <f>COUNTIF([3]经验升级表!$C:$C,"&lt;="&amp;SUMIFS($AB$4:AB2375,$C$4:C2375,C2375))</f>
        <v>0</v>
      </c>
      <c r="AB2375" s="77">
        <f>IFERROR(INDEX([1]怪物表!$U:$U,MATCH(G2375,[1]怪物表!$A:$A,0),1)*S2375/U2375,0)*AC2375</f>
        <v>0</v>
      </c>
      <c r="AC2375" s="77">
        <f t="shared" si="313"/>
        <v>30</v>
      </c>
      <c r="AD2375" s="77">
        <f>IFERROR(INDEX([1]怪物表!$J:$J,MATCH(G2375,[1]怪物表!$A:$A,0),1),0)*AE2375</f>
        <v>30</v>
      </c>
      <c r="AE2375" s="77">
        <f t="shared" si="314"/>
        <v>30</v>
      </c>
    </row>
    <row r="2376" spans="1:31" s="46" customFormat="1" x14ac:dyDescent="0.45">
      <c r="A2376" s="20"/>
      <c r="B2376" s="21">
        <v>4993104</v>
      </c>
      <c r="C2376" s="22" t="s">
        <v>243</v>
      </c>
      <c r="D2376" s="20" t="s">
        <v>152</v>
      </c>
      <c r="E2376" s="21"/>
      <c r="F2376" s="20">
        <v>600</v>
      </c>
      <c r="G2376" s="20">
        <f>IF(I2376="",SUMIFS([1]怪物表!$A:$A,[1]怪物表!$B:$B,C2376,[1]怪物表!$C:$C,D2376),"")</f>
        <v>1499310</v>
      </c>
      <c r="H2376" s="23" t="str">
        <f>IF(G2376="","",INDEX([1]怪物表!$C:$C,MATCH(G2376,[1]怪物表!$A:$A,0)))</f>
        <v>大窃贼</v>
      </c>
      <c r="I2376" s="20" t="s">
        <v>54</v>
      </c>
      <c r="J2376" s="20" t="str">
        <f>IF(I2376="","",INDEX([1]怪物阵型表!$B:$B,MATCH(I2376,[1]怪物阵型表!$A:$A,0)))</f>
        <v/>
      </c>
      <c r="K2376" s="20"/>
      <c r="L2376" s="20"/>
      <c r="M2376" s="20"/>
      <c r="N2376" s="20"/>
      <c r="O2376" s="20" t="str">
        <f>IF(N2376="","",INDEX([2]物品表!$B:$B,MATCH(N2376,[2]物品表!$A:$A,0)))</f>
        <v/>
      </c>
      <c r="P2376" s="20"/>
      <c r="Q2376" s="21" t="s">
        <v>120</v>
      </c>
      <c r="R2376" s="21" t="s">
        <v>29</v>
      </c>
      <c r="S2376" s="24">
        <v>1</v>
      </c>
      <c r="T2376" s="20"/>
      <c r="U2376" s="24">
        <v>0</v>
      </c>
      <c r="V2376" s="20" t="str">
        <f t="shared" si="320"/>
        <v/>
      </c>
      <c r="W2376" s="20"/>
      <c r="X2376" s="20"/>
      <c r="Y2376" s="20"/>
      <c r="Z2376" s="79"/>
      <c r="AA2376" s="79">
        <f>COUNTIF([3]经验升级表!$C:$C,"&lt;="&amp;SUMIFS($AB$4:AB2376,$C$4:C2376,C2376))</f>
        <v>0</v>
      </c>
      <c r="AB2376" s="79">
        <f>IFERROR(INDEX([1]怪物表!$U:$U,MATCH(G2376,[1]怪物表!$A:$A,0),1)*S2376/U2376,0)*AC2376</f>
        <v>0</v>
      </c>
      <c r="AC2376" s="79">
        <f t="shared" si="313"/>
        <v>1</v>
      </c>
      <c r="AD2376" s="79">
        <f>IFERROR(INDEX([1]怪物表!$J:$J,MATCH(G2376,[1]怪物表!$A:$A,0),1),0)*AE2376</f>
        <v>0</v>
      </c>
      <c r="AE2376" s="79">
        <f t="shared" si="314"/>
        <v>0</v>
      </c>
    </row>
    <row r="2377" spans="1:31" x14ac:dyDescent="0.45">
      <c r="A2377" s="4"/>
      <c r="B2377" s="7">
        <v>4993105</v>
      </c>
      <c r="C2377" s="6" t="s">
        <v>243</v>
      </c>
      <c r="D2377" s="4"/>
      <c r="E2377" s="7"/>
      <c r="F2377" s="4">
        <v>600</v>
      </c>
      <c r="G2377" s="4"/>
      <c r="H2377" s="8"/>
      <c r="I2377" s="4"/>
      <c r="J2377" s="4" t="str">
        <f>IF(I2377="","",INDEX([1]怪物阵型表!$B:$B,MATCH(I2377,[1]怪物阵型表!$A:$A,0)))</f>
        <v/>
      </c>
      <c r="K2377" s="4">
        <v>499319</v>
      </c>
      <c r="L2377" s="25" t="str" cm="1">
        <f t="array" ref="L2377">INDEX(怪物链表!A:C,MATCH(怪物刷新表!K2377&amp;C2377,怪物链表!A:A&amp;怪物链表!C:C,),2)</f>
        <v>平滑_初级_100</v>
      </c>
      <c r="M2377" s="4" t="str" cm="1">
        <f t="array" ref="M2377">INDEX(怪物链表!A:D,MATCH(怪物刷新表!L2377&amp;K2377,怪物链表!B:B&amp;怪物链表!A:A,),4)</f>
        <v>660-690</v>
      </c>
      <c r="N2377" s="4"/>
      <c r="O2377" s="4" t="str">
        <f>IF(N2377="","",INDEX([2]物品表!$B:$B,MATCH(N2377,[2]物品表!$A:$A,0)))</f>
        <v/>
      </c>
      <c r="P2377" s="4"/>
      <c r="Q2377" s="7" t="s">
        <v>120</v>
      </c>
      <c r="R2377" s="7" t="s">
        <v>29</v>
      </c>
      <c r="S2377" s="9">
        <v>1</v>
      </c>
      <c r="T2377" s="4"/>
      <c r="U2377" s="9">
        <v>0</v>
      </c>
      <c r="V2377" s="4" t="str">
        <f>IF(W2377=1,"TID_Survivor_Notice_Occur_2",IF(W2377=2,"TID_Survivor_Notice_Occur_1",""))</f>
        <v/>
      </c>
      <c r="W2377" s="4"/>
      <c r="X2377" s="4"/>
      <c r="Y2377" s="4"/>
      <c r="Z2377" s="28"/>
      <c r="AA2377" s="77">
        <f>COUNTIF([3]经验升级表!$C:$C,"&lt;="&amp;SUMIFS($AB$4:AB2377,$C$4:C2377,C2377))</f>
        <v>0</v>
      </c>
      <c r="AB2377" s="77">
        <f>IFERROR(INDEX([1]怪物表!$U:$U,MATCH(G2377,[1]怪物表!$A:$A,0),1)*S2377/U2377,0)*AC2377</f>
        <v>0</v>
      </c>
      <c r="AC2377" s="77">
        <f t="shared" si="313"/>
        <v>1</v>
      </c>
      <c r="AD2377" s="77">
        <f>IFERROR(INDEX([1]怪物表!$J:$J,MATCH(G2377,[1]怪物表!$A:$A,0),1),0)*AE2377</f>
        <v>0</v>
      </c>
      <c r="AE2377" s="77">
        <f t="shared" si="314"/>
        <v>0</v>
      </c>
    </row>
    <row r="2378" spans="1:31" x14ac:dyDescent="0.45">
      <c r="A2378" s="4"/>
      <c r="B2378" s="7">
        <v>4993106</v>
      </c>
      <c r="C2378" s="6" t="s">
        <v>243</v>
      </c>
      <c r="D2378" s="4" t="s">
        <v>238</v>
      </c>
      <c r="E2378" s="7">
        <v>40</v>
      </c>
      <c r="F2378" s="4" t="s">
        <v>219</v>
      </c>
      <c r="G2378" s="4">
        <f>SUMIFS([1]怪物表!$A:$A,[1]怪物表!$B:$B,C2378,[1]怪物表!$C:$C,D2378)</f>
        <v>1499302</v>
      </c>
      <c r="H2378" s="8" t="str">
        <f>IF(G2378="","",INDEX([1]怪物表!$C:$C,MATCH(G2378,[1]怪物表!$A:$A,0)))</f>
        <v>鹰</v>
      </c>
      <c r="I2378" s="4"/>
      <c r="J2378" s="4" t="str">
        <f>IF(I2378="","",INDEX([1]怪物阵型表!$B:$B,MATCH(I2378,[1]怪物阵型表!$A:$A,0)))</f>
        <v/>
      </c>
      <c r="K2378" s="4"/>
      <c r="L2378" s="4"/>
      <c r="M2378" s="4"/>
      <c r="N2378" s="4"/>
      <c r="O2378" s="4" t="str">
        <f>IF(N2378="","",INDEX([2]物品表!$B:$B,MATCH(N2378,[2]物品表!$A:$A,0)))</f>
        <v/>
      </c>
      <c r="P2378" s="4"/>
      <c r="Q2378" s="7" t="s">
        <v>31</v>
      </c>
      <c r="R2378" s="7" t="s">
        <v>29</v>
      </c>
      <c r="S2378" s="9">
        <f>INDEX('#怪物刷新配置索引'!$E:$E,MATCH(E2378&amp;"-"&amp;F2378,'#怪物刷新配置索引'!$D:$D,0),1)</f>
        <v>4</v>
      </c>
      <c r="T2378" s="4"/>
      <c r="U2378" s="9">
        <f>INDEX('#怪物刷新配置索引'!$F:$F,MATCH(E2378&amp;"-"&amp;F2378,'#怪物刷新配置索引'!$D:$D,0),1)</f>
        <v>3</v>
      </c>
      <c r="V2378" s="4" t="str">
        <f t="shared" si="320"/>
        <v/>
      </c>
      <c r="W2378" s="4"/>
      <c r="X2378" s="7"/>
      <c r="Y2378" s="4"/>
      <c r="Z2378" s="28"/>
      <c r="AA2378" s="77">
        <f>COUNTIF([3]经验升级表!$C:$C,"&lt;="&amp;SUMIFS($AB$4:AB2378,$C$4:C2378,C2378))</f>
        <v>0</v>
      </c>
      <c r="AB2378" s="77">
        <f>IFERROR(INDEX([1]怪物表!$U:$U,MATCH(G2378,[1]怪物表!$A:$A,0),1)*S2378/U2378,0)*AC2378</f>
        <v>0</v>
      </c>
      <c r="AC2378" s="77">
        <f t="shared" si="313"/>
        <v>30</v>
      </c>
      <c r="AD2378" s="77">
        <f>IFERROR(INDEX([1]怪物表!$J:$J,MATCH(G2378,[1]怪物表!$A:$A,0),1),0)*AE2378</f>
        <v>40</v>
      </c>
      <c r="AE2378" s="77">
        <f t="shared" si="314"/>
        <v>40</v>
      </c>
    </row>
    <row r="2379" spans="1:31" x14ac:dyDescent="0.45">
      <c r="A2379" s="4"/>
      <c r="B2379" s="7">
        <v>4993107</v>
      </c>
      <c r="C2379" s="6" t="s">
        <v>243</v>
      </c>
      <c r="D2379" s="4" t="s">
        <v>238</v>
      </c>
      <c r="E2379" s="7">
        <v>60</v>
      </c>
      <c r="F2379" s="4" t="s">
        <v>219</v>
      </c>
      <c r="G2379" s="4">
        <f>SUMIFS([1]怪物表!$A:$A,[1]怪物表!$B:$B,C2379,[1]怪物表!$C:$C,D2379)</f>
        <v>1499302</v>
      </c>
      <c r="H2379" s="8" t="str">
        <f>IF(G2379="","",INDEX([1]怪物表!$C:$C,MATCH(G2379,[1]怪物表!$A:$A,0)))</f>
        <v>鹰</v>
      </c>
      <c r="I2379" s="4"/>
      <c r="J2379" s="4" t="str">
        <f>IF(I2379="","",INDEX([1]怪物阵型表!$B:$B,MATCH(I2379,[1]怪物阵型表!$A:$A,0)))</f>
        <v/>
      </c>
      <c r="K2379" s="4"/>
      <c r="L2379" s="4"/>
      <c r="M2379" s="4"/>
      <c r="N2379" s="4"/>
      <c r="O2379" s="4" t="str">
        <f>IF(N2379="","",INDEX([2]物品表!$B:$B,MATCH(N2379,[2]物品表!$A:$A,0)))</f>
        <v/>
      </c>
      <c r="P2379" s="4"/>
      <c r="Q2379" s="7" t="s">
        <v>31</v>
      </c>
      <c r="R2379" s="7" t="s">
        <v>29</v>
      </c>
      <c r="S2379" s="9">
        <f>INDEX('#怪物刷新配置索引'!$E:$E,MATCH(E2379&amp;"-"&amp;F2379,'#怪物刷新配置索引'!$D:$D,0),1)</f>
        <v>4</v>
      </c>
      <c r="T2379" s="4"/>
      <c r="U2379" s="9">
        <f>INDEX('#怪物刷新配置索引'!$F:$F,MATCH(E2379&amp;"-"&amp;F2379,'#怪物刷新配置索引'!$D:$D,0),1)</f>
        <v>2</v>
      </c>
      <c r="V2379" s="7" t="str">
        <f t="shared" si="320"/>
        <v/>
      </c>
      <c r="W2379" s="4"/>
      <c r="X2379" s="4"/>
      <c r="Y2379" s="4"/>
      <c r="Z2379" s="28"/>
      <c r="AA2379" s="77">
        <f>COUNTIF([3]经验升级表!$C:$C,"&lt;="&amp;SUMIFS($AB$4:AB2379,$C$4:C2379,C2379))</f>
        <v>0</v>
      </c>
      <c r="AB2379" s="77">
        <f>IFERROR(INDEX([1]怪物表!$U:$U,MATCH(G2379,[1]怪物表!$A:$A,0),1)*S2379/U2379,0)*AC2379</f>
        <v>0</v>
      </c>
      <c r="AC2379" s="77">
        <f t="shared" ref="AC2379:AC2729" si="321">IFERROR(INDEX(_xlfn.TEXTSPLIT(F2379,"-"),1,2)-INDEX(_xlfn.TEXTSPLIT(F2379,"-"),1,1),1)</f>
        <v>30</v>
      </c>
      <c r="AD2379" s="77">
        <f>IFERROR(INDEX([1]怪物表!$J:$J,MATCH(G2379,[1]怪物表!$A:$A,0),1),0)*AE2379</f>
        <v>60</v>
      </c>
      <c r="AE2379" s="77">
        <f t="shared" ref="AE2379:AE2729" si="322">IFERROR(ROUNDUP(AC2379*S2379/U2379,),0)</f>
        <v>60</v>
      </c>
    </row>
    <row r="2380" spans="1:31" x14ac:dyDescent="0.45">
      <c r="A2380" s="4"/>
      <c r="B2380" s="7">
        <v>4993108</v>
      </c>
      <c r="C2380" s="6" t="s">
        <v>243</v>
      </c>
      <c r="D2380" s="4" t="s">
        <v>238</v>
      </c>
      <c r="E2380" s="7">
        <v>60</v>
      </c>
      <c r="F2380" s="4" t="s">
        <v>219</v>
      </c>
      <c r="G2380" s="4">
        <f>SUMIFS([1]怪物表!$A:$A,[1]怪物表!$B:$B,C2380,[1]怪物表!$C:$C,D2380)</f>
        <v>1499302</v>
      </c>
      <c r="H2380" s="8" t="str">
        <f>IF(G2380="","",INDEX([1]怪物表!$C:$C,MATCH(G2380,[1]怪物表!$A:$A,0)))</f>
        <v>鹰</v>
      </c>
      <c r="I2380" s="4"/>
      <c r="J2380" s="4" t="str">
        <f>IF(I2380="","",INDEX([1]怪物阵型表!$B:$B,MATCH(I2380,[1]怪物阵型表!$A:$A,0)))</f>
        <v/>
      </c>
      <c r="K2380" s="4"/>
      <c r="L2380" s="4"/>
      <c r="M2380" s="4"/>
      <c r="N2380" s="4"/>
      <c r="O2380" s="4" t="str">
        <f>IF(N2380="","",INDEX([2]物品表!$B:$B,MATCH(N2380,[2]物品表!$A:$A,0)))</f>
        <v/>
      </c>
      <c r="P2380" s="4"/>
      <c r="Q2380" s="7" t="s">
        <v>31</v>
      </c>
      <c r="R2380" s="7" t="s">
        <v>29</v>
      </c>
      <c r="S2380" s="9">
        <f>INDEX('#怪物刷新配置索引'!$E:$E,MATCH(E2380&amp;"-"&amp;F2380,'#怪物刷新配置索引'!$D:$D,0),1)</f>
        <v>4</v>
      </c>
      <c r="T2380" s="4"/>
      <c r="U2380" s="9">
        <f>INDEX('#怪物刷新配置索引'!$F:$F,MATCH(E2380&amp;"-"&amp;F2380,'#怪物刷新配置索引'!$D:$D,0),1)</f>
        <v>2</v>
      </c>
      <c r="V2380" s="4" t="str">
        <f t="shared" si="320"/>
        <v/>
      </c>
      <c r="W2380" s="4"/>
      <c r="X2380" s="7"/>
      <c r="Y2380" s="7"/>
      <c r="Z2380" s="28"/>
      <c r="AA2380" s="77">
        <f>COUNTIF([3]经验升级表!$C:$C,"&lt;="&amp;SUMIFS($AB$4:AB2380,$C$4:C2380,C2380))</f>
        <v>0</v>
      </c>
      <c r="AB2380" s="77">
        <f>IFERROR(INDEX([1]怪物表!$U:$U,MATCH(G2380,[1]怪物表!$A:$A,0),1)*S2380/U2380,0)*AC2380</f>
        <v>0</v>
      </c>
      <c r="AC2380" s="77">
        <f t="shared" si="321"/>
        <v>30</v>
      </c>
      <c r="AD2380" s="77">
        <f>IFERROR(INDEX([1]怪物表!$J:$J,MATCH(G2380,[1]怪物表!$A:$A,0),1),0)*AE2380</f>
        <v>60</v>
      </c>
      <c r="AE2380" s="77">
        <f t="shared" si="322"/>
        <v>60</v>
      </c>
    </row>
    <row r="2381" spans="1:31" x14ac:dyDescent="0.45">
      <c r="A2381" s="4"/>
      <c r="B2381" s="7">
        <v>4993109</v>
      </c>
      <c r="C2381" s="6" t="s">
        <v>243</v>
      </c>
      <c r="D2381" s="4" t="s">
        <v>175</v>
      </c>
      <c r="E2381" s="7">
        <v>20</v>
      </c>
      <c r="F2381" s="4" t="s">
        <v>219</v>
      </c>
      <c r="G2381" s="4">
        <f>SUMIFS([1]怪物表!$A:$A,[1]怪物表!$B:$B,C2381,[1]怪物表!$C:$C,D2381)</f>
        <v>1499308</v>
      </c>
      <c r="H2381" s="8" t="str">
        <f>IF(G2381="","",INDEX([1]怪物表!$C:$C,MATCH(G2381,[1]怪物表!$A:$A,0)))</f>
        <v>酒桶2</v>
      </c>
      <c r="I2381" s="4"/>
      <c r="J2381" s="4" t="str">
        <f>IF(I2381="","",INDEX([1]怪物阵型表!$B:$B,MATCH(I2381,[1]怪物阵型表!$A:$A,0)))</f>
        <v/>
      </c>
      <c r="K2381" s="4"/>
      <c r="L2381" s="4"/>
      <c r="M2381" s="4"/>
      <c r="N2381" s="4"/>
      <c r="O2381" s="4" t="str">
        <f>IF(N2381="","",INDEX([2]物品表!$B:$B,MATCH(N2381,[2]物品表!$A:$A,0)))</f>
        <v/>
      </c>
      <c r="P2381" s="4"/>
      <c r="Q2381" s="7" t="s">
        <v>31</v>
      </c>
      <c r="R2381" s="7" t="s">
        <v>29</v>
      </c>
      <c r="S2381" s="9">
        <f>INDEX('#怪物刷新配置索引'!$E:$E,MATCH(E2381&amp;"-"&amp;F2381,'#怪物刷新配置索引'!$D:$D,0),1)</f>
        <v>4</v>
      </c>
      <c r="T2381" s="4"/>
      <c r="U2381" s="9">
        <f>INDEX('#怪物刷新配置索引'!$F:$F,MATCH(E2381&amp;"-"&amp;F2381,'#怪物刷新配置索引'!$D:$D,0),1)</f>
        <v>6</v>
      </c>
      <c r="V2381" s="4" t="str">
        <f t="shared" si="320"/>
        <v/>
      </c>
      <c r="W2381" s="4"/>
      <c r="X2381" s="7"/>
      <c r="Y2381" s="7"/>
      <c r="Z2381" s="28"/>
      <c r="AA2381" s="77">
        <f>COUNTIF([3]经验升级表!$C:$C,"&lt;="&amp;SUMIFS($AB$4:AB2381,$C$4:C2381,C2381))</f>
        <v>0</v>
      </c>
      <c r="AB2381" s="77">
        <f>IFERROR(INDEX([1]怪物表!$U:$U,MATCH(G2381,[1]怪物表!$A:$A,0),1)*S2381/U2381,0)*AC2381</f>
        <v>0</v>
      </c>
      <c r="AC2381" s="77">
        <f t="shared" si="321"/>
        <v>30</v>
      </c>
      <c r="AD2381" s="77">
        <f>IFERROR(INDEX([1]怪物表!$J:$J,MATCH(G2381,[1]怪物表!$A:$A,0),1),0)*AE2381</f>
        <v>20</v>
      </c>
      <c r="AE2381" s="77">
        <f t="shared" si="322"/>
        <v>20</v>
      </c>
    </row>
    <row r="2382" spans="1:31" x14ac:dyDescent="0.45">
      <c r="A2382" s="4"/>
      <c r="B2382" s="7">
        <v>4993110</v>
      </c>
      <c r="C2382" s="6" t="s">
        <v>243</v>
      </c>
      <c r="D2382" s="4"/>
      <c r="E2382" s="7"/>
      <c r="F2382" s="4">
        <v>630</v>
      </c>
      <c r="G2382" s="4" t="str">
        <f>IF(I2382="",SUMIFS([1]怪物表!$A:$A,[1]怪物表!$B:$B,C2382,[1]怪物表!$C:$C,D2382),"")</f>
        <v/>
      </c>
      <c r="H2382" s="8" t="str">
        <f>IF(G2382="","",INDEX([1]怪物表!$C:$C,MATCH(G2382,[1]怪物表!$A:$A,0)))</f>
        <v/>
      </c>
      <c r="I2382" s="4">
        <v>499302</v>
      </c>
      <c r="J2382" s="4" t="str">
        <f>IF(I2382="","",INDEX([1]怪物阵型表!$B:$B,MATCH(I2382,[1]怪物阵型表!$A:$A,0)))</f>
        <v>直线防御阵型</v>
      </c>
      <c r="K2382" s="4"/>
      <c r="L2382" s="4"/>
      <c r="M2382" s="4"/>
      <c r="N2382" s="4"/>
      <c r="O2382" s="4" t="str">
        <f>IF(N2382="","",INDEX([2]物品表!$B:$B,MATCH(N2382,[2]物品表!$A:$A,0)))</f>
        <v/>
      </c>
      <c r="P2382" s="4"/>
      <c r="Q2382" s="7" t="s">
        <v>109</v>
      </c>
      <c r="R2382" s="7" t="s">
        <v>29</v>
      </c>
      <c r="S2382" s="9">
        <v>1</v>
      </c>
      <c r="T2382" s="4"/>
      <c r="U2382" s="9">
        <v>0</v>
      </c>
      <c r="V2382" s="4" t="str">
        <f t="shared" si="320"/>
        <v>TID_Survivor_Notice_Occur_2</v>
      </c>
      <c r="W2382" s="4">
        <v>1</v>
      </c>
      <c r="X2382" s="4"/>
      <c r="Y2382" s="4"/>
      <c r="Z2382" s="28"/>
      <c r="AA2382" s="77">
        <f>COUNTIF([3]经验升级表!$C:$C,"&lt;="&amp;SUMIFS($AB$4:AB2382,$C$4:C2382,C2382))</f>
        <v>0</v>
      </c>
      <c r="AB2382" s="77">
        <f>IFERROR(INDEX([1]怪物表!$U:$U,MATCH(G2382,[1]怪物表!$A:$A,0),1)*S2382/U2382,0)*AC2382</f>
        <v>0</v>
      </c>
      <c r="AC2382" s="77">
        <f t="shared" si="321"/>
        <v>1</v>
      </c>
      <c r="AD2382" s="77">
        <f>IFERROR(INDEX([1]怪物表!$J:$J,MATCH(G2382,[1]怪物表!$A:$A,0),1),0)*AE2382</f>
        <v>0</v>
      </c>
      <c r="AE2382" s="77">
        <f t="shared" si="322"/>
        <v>0</v>
      </c>
    </row>
    <row r="2383" spans="1:31" x14ac:dyDescent="0.45">
      <c r="A2383" s="4"/>
      <c r="B2383" s="7">
        <v>4993111</v>
      </c>
      <c r="C2383" s="6" t="s">
        <v>243</v>
      </c>
      <c r="D2383" s="4"/>
      <c r="E2383" s="7"/>
      <c r="F2383" s="4">
        <v>630</v>
      </c>
      <c r="G2383" s="4" t="str">
        <f>IF(I2383="",SUMIFS([1]怪物表!$A:$A,[1]怪物表!$B:$B,C2383,[1]怪物表!$C:$C,D2383),"")</f>
        <v/>
      </c>
      <c r="H2383" s="8" t="str">
        <f>IF(G2383="","",INDEX([1]怪物表!$C:$C,MATCH(G2383,[1]怪物表!$A:$A,0)))</f>
        <v/>
      </c>
      <c r="I2383" s="4">
        <v>499303</v>
      </c>
      <c r="J2383" s="4" t="str">
        <f>IF(I2383="","",INDEX([1]怪物阵型表!$B:$B,MATCH(I2383,[1]怪物阵型表!$A:$A,0)))</f>
        <v>直线防御阵型</v>
      </c>
      <c r="K2383" s="4"/>
      <c r="L2383" s="4"/>
      <c r="M2383" s="4"/>
      <c r="N2383" s="4"/>
      <c r="O2383" s="4" t="str">
        <f>IF(N2383="","",INDEX([2]物品表!$B:$B,MATCH(N2383,[2]物品表!$A:$A,0)))</f>
        <v/>
      </c>
      <c r="P2383" s="4"/>
      <c r="Q2383" s="7" t="s">
        <v>109</v>
      </c>
      <c r="R2383" s="7" t="s">
        <v>29</v>
      </c>
      <c r="S2383" s="9">
        <v>1</v>
      </c>
      <c r="T2383" s="4"/>
      <c r="U2383" s="9">
        <v>0</v>
      </c>
      <c r="V2383" s="4" t="str">
        <f t="shared" si="320"/>
        <v/>
      </c>
      <c r="W2383" s="4"/>
      <c r="X2383" s="4"/>
      <c r="Y2383" s="4"/>
      <c r="Z2383" s="28"/>
      <c r="AA2383" s="77">
        <f>COUNTIF([3]经验升级表!$C:$C,"&lt;="&amp;SUMIFS($AB$4:AB2383,$C$4:C2383,C2383))</f>
        <v>0</v>
      </c>
      <c r="AB2383" s="77">
        <f>IFERROR(INDEX([1]怪物表!$U:$U,MATCH(G2383,[1]怪物表!$A:$A,0),1)*S2383/U2383,0)*AC2383</f>
        <v>0</v>
      </c>
      <c r="AC2383" s="77">
        <f t="shared" si="321"/>
        <v>1</v>
      </c>
      <c r="AD2383" s="77">
        <f>IFERROR(INDEX([1]怪物表!$J:$J,MATCH(G2383,[1]怪物表!$A:$A,0),1),0)*AE2383</f>
        <v>0</v>
      </c>
      <c r="AE2383" s="77">
        <f t="shared" si="322"/>
        <v>0</v>
      </c>
    </row>
    <row r="2384" spans="1:31" x14ac:dyDescent="0.45">
      <c r="A2384" s="4"/>
      <c r="B2384" s="7">
        <v>4993112</v>
      </c>
      <c r="C2384" s="6" t="s">
        <v>243</v>
      </c>
      <c r="D2384" s="4"/>
      <c r="E2384" s="7"/>
      <c r="F2384" s="4">
        <v>640</v>
      </c>
      <c r="G2384" s="4" t="str">
        <f>IF(I2384="",SUMIFS([1]怪物表!$A:$A,[1]怪物表!$B:$B,C2384,[1]怪物表!$C:$C,D2384),"")</f>
        <v/>
      </c>
      <c r="H2384" s="8" t="str">
        <f>IF(G2384="","",INDEX([1]怪物表!$C:$C,MATCH(G2384,[1]怪物表!$A:$A,0)))</f>
        <v/>
      </c>
      <c r="I2384" s="4">
        <v>499301</v>
      </c>
      <c r="J2384" s="4" t="str">
        <f>IF(I2384="","",INDEX([1]怪物阵型表!$B:$B,MATCH(I2384,[1]怪物阵型表!$A:$A,0)))</f>
        <v>冲锋阵型</v>
      </c>
      <c r="K2384" s="4"/>
      <c r="L2384" s="4"/>
      <c r="M2384" s="4"/>
      <c r="N2384" s="4"/>
      <c r="O2384" s="4" t="str">
        <f>IF(N2384="","",INDEX([2]物品表!$B:$B,MATCH(N2384,[2]物品表!$A:$A,0)))</f>
        <v/>
      </c>
      <c r="P2384" s="4"/>
      <c r="Q2384" s="7" t="s">
        <v>309</v>
      </c>
      <c r="R2384" s="7" t="s">
        <v>29</v>
      </c>
      <c r="S2384" s="9">
        <v>1</v>
      </c>
      <c r="T2384" s="4"/>
      <c r="U2384" s="9">
        <v>0</v>
      </c>
      <c r="V2384" s="4" t="str">
        <f t="shared" si="320"/>
        <v/>
      </c>
      <c r="W2384" s="4"/>
      <c r="X2384" s="4"/>
      <c r="Y2384" s="4"/>
      <c r="Z2384" s="28"/>
      <c r="AA2384" s="77">
        <f>COUNTIF([3]经验升级表!$C:$C,"&lt;="&amp;SUMIFS($AB$4:AB2384,$C$4:C2384,C2384))</f>
        <v>0</v>
      </c>
      <c r="AB2384" s="77">
        <f>IFERROR(INDEX([1]怪物表!$U:$U,MATCH(G2384,[1]怪物表!$A:$A,0),1)*S2384/U2384,0)*AC2384</f>
        <v>0</v>
      </c>
      <c r="AC2384" s="77">
        <f t="shared" si="321"/>
        <v>1</v>
      </c>
      <c r="AD2384" s="77">
        <f>IFERROR(INDEX([1]怪物表!$J:$J,MATCH(G2384,[1]怪物表!$A:$A,0),1),0)*AE2384</f>
        <v>0</v>
      </c>
      <c r="AE2384" s="77">
        <f t="shared" si="322"/>
        <v>0</v>
      </c>
    </row>
    <row r="2385" spans="1:31" x14ac:dyDescent="0.45">
      <c r="A2385" s="4"/>
      <c r="B2385" s="7">
        <v>4993113</v>
      </c>
      <c r="C2385" s="6" t="s">
        <v>243</v>
      </c>
      <c r="D2385" s="4"/>
      <c r="E2385" s="7"/>
      <c r="F2385" s="4">
        <v>640</v>
      </c>
      <c r="G2385" s="4" t="str">
        <f>IF(I2385="",SUMIFS([1]怪物表!$A:$A,[1]怪物表!$B:$B,C2385,[1]怪物表!$C:$C,D2385),"")</f>
        <v/>
      </c>
      <c r="H2385" s="8" t="str">
        <f>IF(G2385="","",INDEX([1]怪物表!$C:$C,MATCH(G2385,[1]怪物表!$A:$A,0)))</f>
        <v/>
      </c>
      <c r="I2385" s="4">
        <v>499301</v>
      </c>
      <c r="J2385" s="4" t="str">
        <f>IF(I2385="","",INDEX([1]怪物阵型表!$B:$B,MATCH(I2385,[1]怪物阵型表!$A:$A,0)))</f>
        <v>冲锋阵型</v>
      </c>
      <c r="K2385" s="4"/>
      <c r="L2385" s="4"/>
      <c r="M2385" s="4"/>
      <c r="N2385" s="4"/>
      <c r="O2385" s="4" t="str">
        <f>IF(N2385="","",INDEX([2]物品表!$B:$B,MATCH(N2385,[2]物品表!$A:$A,0)))</f>
        <v/>
      </c>
      <c r="P2385" s="4"/>
      <c r="Q2385" s="7" t="s">
        <v>309</v>
      </c>
      <c r="R2385" s="7" t="s">
        <v>29</v>
      </c>
      <c r="S2385" s="9">
        <v>1</v>
      </c>
      <c r="T2385" s="4"/>
      <c r="U2385" s="9">
        <v>0</v>
      </c>
      <c r="V2385" s="4" t="str">
        <f t="shared" si="320"/>
        <v/>
      </c>
      <c r="W2385" s="4"/>
      <c r="X2385" s="4"/>
      <c r="Y2385" s="4"/>
      <c r="Z2385" s="28"/>
      <c r="AA2385" s="77">
        <f>COUNTIF([3]经验升级表!$C:$C,"&lt;="&amp;SUMIFS($AB$4:AB2385,$C$4:C2385,C2385))</f>
        <v>0</v>
      </c>
      <c r="AB2385" s="77">
        <f>IFERROR(INDEX([1]怪物表!$U:$U,MATCH(G2385,[1]怪物表!$A:$A,0),1)*S2385/U2385,0)*AC2385</f>
        <v>0</v>
      </c>
      <c r="AC2385" s="77">
        <f t="shared" si="321"/>
        <v>1</v>
      </c>
      <c r="AD2385" s="77">
        <f>IFERROR(INDEX([1]怪物表!$J:$J,MATCH(G2385,[1]怪物表!$A:$A,0),1),0)*AE2385</f>
        <v>0</v>
      </c>
      <c r="AE2385" s="77">
        <f t="shared" si="322"/>
        <v>0</v>
      </c>
    </row>
    <row r="2386" spans="1:31" x14ac:dyDescent="0.45">
      <c r="A2386" s="4"/>
      <c r="B2386" s="7">
        <v>4993114</v>
      </c>
      <c r="C2386" s="6" t="s">
        <v>243</v>
      </c>
      <c r="D2386" s="4"/>
      <c r="E2386" s="7"/>
      <c r="F2386" s="4">
        <v>645</v>
      </c>
      <c r="G2386" s="4" t="str">
        <f>IF(I2386="",SUMIFS([1]怪物表!$A:$A,[1]怪物表!$B:$B,C2386,[1]怪物表!$C:$C,D2386),"")</f>
        <v/>
      </c>
      <c r="H2386" s="8" t="str">
        <f>IF(G2386="","",INDEX([1]怪物表!$C:$C,MATCH(G2386,[1]怪物表!$A:$A,0)))</f>
        <v/>
      </c>
      <c r="I2386" s="4">
        <v>499301</v>
      </c>
      <c r="J2386" s="4" t="str">
        <f>IF(I2386="","",INDEX([1]怪物阵型表!$B:$B,MATCH(I2386,[1]怪物阵型表!$A:$A,0)))</f>
        <v>冲锋阵型</v>
      </c>
      <c r="K2386" s="4"/>
      <c r="L2386" s="4"/>
      <c r="M2386" s="4"/>
      <c r="N2386" s="4"/>
      <c r="O2386" s="4" t="str">
        <f>IF(N2386="","",INDEX([2]物品表!$B:$B,MATCH(N2386,[2]物品表!$A:$A,0)))</f>
        <v/>
      </c>
      <c r="P2386" s="4"/>
      <c r="Q2386" s="7" t="s">
        <v>309</v>
      </c>
      <c r="R2386" s="7" t="s">
        <v>29</v>
      </c>
      <c r="S2386" s="9">
        <v>1</v>
      </c>
      <c r="T2386" s="4"/>
      <c r="U2386" s="9">
        <v>0</v>
      </c>
      <c r="V2386" s="4" t="str">
        <f t="shared" si="320"/>
        <v/>
      </c>
      <c r="W2386" s="4"/>
      <c r="X2386" s="4"/>
      <c r="Y2386" s="4"/>
      <c r="Z2386" s="28"/>
      <c r="AA2386" s="77">
        <f>COUNTIF([3]经验升级表!$C:$C,"&lt;="&amp;SUMIFS($AB$4:AB2386,$C$4:C2386,C2386))</f>
        <v>0</v>
      </c>
      <c r="AB2386" s="77">
        <f>IFERROR(INDEX([1]怪物表!$U:$U,MATCH(G2386,[1]怪物表!$A:$A,0),1)*S2386/U2386,0)*AC2386</f>
        <v>0</v>
      </c>
      <c r="AC2386" s="77">
        <f t="shared" si="321"/>
        <v>1</v>
      </c>
      <c r="AD2386" s="77">
        <f>IFERROR(INDEX([1]怪物表!$J:$J,MATCH(G2386,[1]怪物表!$A:$A,0),1),0)*AE2386</f>
        <v>0</v>
      </c>
      <c r="AE2386" s="77">
        <f t="shared" si="322"/>
        <v>0</v>
      </c>
    </row>
    <row r="2387" spans="1:31" x14ac:dyDescent="0.45">
      <c r="A2387" s="4"/>
      <c r="B2387" s="7">
        <v>4993115</v>
      </c>
      <c r="C2387" s="6" t="s">
        <v>243</v>
      </c>
      <c r="D2387" s="4"/>
      <c r="E2387" s="7"/>
      <c r="F2387" s="4">
        <v>645</v>
      </c>
      <c r="G2387" s="4" t="str">
        <f>IF(I2387="",SUMIFS([1]怪物表!$A:$A,[1]怪物表!$B:$B,C2387,[1]怪物表!$C:$C,D2387),"")</f>
        <v/>
      </c>
      <c r="H2387" s="8" t="str">
        <f>IF(G2387="","",INDEX([1]怪物表!$C:$C,MATCH(G2387,[1]怪物表!$A:$A,0)))</f>
        <v/>
      </c>
      <c r="I2387" s="4">
        <v>499301</v>
      </c>
      <c r="J2387" s="4" t="str">
        <f>IF(I2387="","",INDEX([1]怪物阵型表!$B:$B,MATCH(I2387,[1]怪物阵型表!$A:$A,0)))</f>
        <v>冲锋阵型</v>
      </c>
      <c r="K2387" s="4"/>
      <c r="L2387" s="4"/>
      <c r="M2387" s="4"/>
      <c r="N2387" s="4"/>
      <c r="O2387" s="4" t="str">
        <f>IF(N2387="","",INDEX([2]物品表!$B:$B,MATCH(N2387,[2]物品表!$A:$A,0)))</f>
        <v/>
      </c>
      <c r="P2387" s="4"/>
      <c r="Q2387" s="7" t="s">
        <v>309</v>
      </c>
      <c r="R2387" s="7" t="s">
        <v>29</v>
      </c>
      <c r="S2387" s="9">
        <v>1</v>
      </c>
      <c r="T2387" s="4"/>
      <c r="U2387" s="9">
        <v>0</v>
      </c>
      <c r="V2387" s="4" t="str">
        <f t="shared" si="320"/>
        <v/>
      </c>
      <c r="W2387" s="4"/>
      <c r="X2387" s="4"/>
      <c r="Y2387" s="4"/>
      <c r="Z2387" s="28"/>
      <c r="AA2387" s="77">
        <f>COUNTIF([3]经验升级表!$C:$C,"&lt;="&amp;SUMIFS($AB$4:AB2387,$C$4:C2387,C2387))</f>
        <v>0</v>
      </c>
      <c r="AB2387" s="77">
        <f>IFERROR(INDEX([1]怪物表!$U:$U,MATCH(G2387,[1]怪物表!$A:$A,0),1)*S2387/U2387,0)*AC2387</f>
        <v>0</v>
      </c>
      <c r="AC2387" s="77">
        <f t="shared" si="321"/>
        <v>1</v>
      </c>
      <c r="AD2387" s="77">
        <f>IFERROR(INDEX([1]怪物表!$J:$J,MATCH(G2387,[1]怪物表!$A:$A,0),1),0)*AE2387</f>
        <v>0</v>
      </c>
      <c r="AE2387" s="77">
        <f t="shared" si="322"/>
        <v>0</v>
      </c>
    </row>
    <row r="2388" spans="1:31" x14ac:dyDescent="0.45">
      <c r="A2388" s="4"/>
      <c r="B2388" s="7">
        <v>4993116</v>
      </c>
      <c r="C2388" s="6" t="s">
        <v>243</v>
      </c>
      <c r="D2388" s="4" t="s">
        <v>151</v>
      </c>
      <c r="E2388" s="7">
        <v>60</v>
      </c>
      <c r="F2388" s="4" t="s">
        <v>221</v>
      </c>
      <c r="G2388" s="4">
        <f>SUMIFS([1]怪物表!$A:$A,[1]怪物表!$B:$B,C2388,[1]怪物表!$C:$C,D2388)</f>
        <v>1499304</v>
      </c>
      <c r="H2388" s="8" t="str">
        <f>IF(G2388="","",INDEX([1]怪物表!$C:$C,MATCH(G2388,[1]怪物表!$A:$A,0)))</f>
        <v>盾兵1（灰）</v>
      </c>
      <c r="I2388" s="4"/>
      <c r="J2388" s="4" t="str">
        <f>IF(I2388="","",INDEX([1]怪物阵型表!$B:$B,MATCH(I2388,[1]怪物阵型表!$A:$A,0)))</f>
        <v/>
      </c>
      <c r="K2388" s="4"/>
      <c r="L2388" s="4"/>
      <c r="M2388" s="4"/>
      <c r="N2388" s="4"/>
      <c r="O2388" s="4" t="str">
        <f>IF(N2388="","",INDEX([2]物品表!$B:$B,MATCH(N2388,[2]物品表!$A:$A,0)))</f>
        <v/>
      </c>
      <c r="P2388" s="4"/>
      <c r="Q2388" s="7" t="s">
        <v>31</v>
      </c>
      <c r="R2388" s="7" t="s">
        <v>29</v>
      </c>
      <c r="S2388" s="9">
        <f>INDEX('#怪物刷新配置索引'!$E:$E,MATCH(E2388&amp;"-"&amp;F2388,'#怪物刷新配置索引'!$D:$D,0),1)</f>
        <v>4</v>
      </c>
      <c r="T2388" s="4"/>
      <c r="U2388" s="9">
        <f>INDEX('#怪物刷新配置索引'!$F:$F,MATCH(E2388&amp;"-"&amp;F2388,'#怪物刷新配置索引'!$D:$D,0),1)</f>
        <v>2</v>
      </c>
      <c r="V2388" s="4" t="str">
        <f t="shared" si="320"/>
        <v/>
      </c>
      <c r="W2388" s="4"/>
      <c r="X2388" s="7"/>
      <c r="Y2388" s="4"/>
      <c r="Z2388" s="28"/>
      <c r="AA2388" s="77">
        <f>COUNTIF([3]经验升级表!$C:$C,"&lt;="&amp;SUMIFS($AB$4:AB2388,$C$4:C2388,C2388))</f>
        <v>0</v>
      </c>
      <c r="AB2388" s="77">
        <f>IFERROR(INDEX([1]怪物表!$U:$U,MATCH(G2388,[1]怪物表!$A:$A,0),1)*S2388/U2388,0)*AC2388</f>
        <v>0</v>
      </c>
      <c r="AC2388" s="77">
        <f t="shared" si="321"/>
        <v>30</v>
      </c>
      <c r="AD2388" s="77">
        <f>IFERROR(INDEX([1]怪物表!$J:$J,MATCH(G2388,[1]怪物表!$A:$A,0),1),0)*AE2388</f>
        <v>60</v>
      </c>
      <c r="AE2388" s="77">
        <f t="shared" si="322"/>
        <v>60</v>
      </c>
    </row>
    <row r="2389" spans="1:31" x14ac:dyDescent="0.45">
      <c r="A2389" s="4"/>
      <c r="B2389" s="7">
        <v>4993117</v>
      </c>
      <c r="C2389" s="6" t="s">
        <v>243</v>
      </c>
      <c r="D2389" s="4" t="s">
        <v>143</v>
      </c>
      <c r="E2389" s="7">
        <v>60</v>
      </c>
      <c r="F2389" s="4" t="s">
        <v>221</v>
      </c>
      <c r="G2389" s="4">
        <f>SUMIFS([1]怪物表!$A:$A,[1]怪物表!$B:$B,C2389,[1]怪物表!$C:$C,D2389)</f>
        <v>1499305</v>
      </c>
      <c r="H2389" s="8" t="str">
        <f>IF(G2389="","",INDEX([1]怪物表!$C:$C,MATCH(G2389,[1]怪物表!$A:$A,0)))</f>
        <v>盾兵2（红）</v>
      </c>
      <c r="I2389" s="4"/>
      <c r="J2389" s="4" t="str">
        <f>IF(I2389="","",INDEX([1]怪物阵型表!$B:$B,MATCH(I2389,[1]怪物阵型表!$A:$A,0)))</f>
        <v/>
      </c>
      <c r="K2389" s="4"/>
      <c r="L2389" s="4"/>
      <c r="M2389" s="4"/>
      <c r="N2389" s="4"/>
      <c r="O2389" s="4" t="str">
        <f>IF(N2389="","",INDEX([2]物品表!$B:$B,MATCH(N2389,[2]物品表!$A:$A,0)))</f>
        <v/>
      </c>
      <c r="P2389" s="4"/>
      <c r="Q2389" s="7" t="s">
        <v>31</v>
      </c>
      <c r="R2389" s="7" t="s">
        <v>29</v>
      </c>
      <c r="S2389" s="9">
        <f>INDEX('#怪物刷新配置索引'!$E:$E,MATCH(E2389&amp;"-"&amp;F2389,'#怪物刷新配置索引'!$D:$D,0),1)</f>
        <v>4</v>
      </c>
      <c r="T2389" s="4"/>
      <c r="U2389" s="9">
        <f>INDEX('#怪物刷新配置索引'!$F:$F,MATCH(E2389&amp;"-"&amp;F2389,'#怪物刷新配置索引'!$D:$D,0),1)</f>
        <v>2</v>
      </c>
      <c r="V2389" s="7" t="str">
        <f t="shared" si="320"/>
        <v/>
      </c>
      <c r="W2389" s="4"/>
      <c r="X2389" s="4"/>
      <c r="Y2389" s="4"/>
      <c r="Z2389" s="28"/>
      <c r="AA2389" s="77">
        <f>COUNTIF([3]经验升级表!$C:$C,"&lt;="&amp;SUMIFS($AB$4:AB2389,$C$4:C2389,C2389))</f>
        <v>0</v>
      </c>
      <c r="AB2389" s="77">
        <f>IFERROR(INDEX([1]怪物表!$U:$U,MATCH(G2389,[1]怪物表!$A:$A,0),1)*S2389/U2389,0)*AC2389</f>
        <v>0</v>
      </c>
      <c r="AC2389" s="77">
        <f t="shared" si="321"/>
        <v>30</v>
      </c>
      <c r="AD2389" s="77">
        <f>IFERROR(INDEX([1]怪物表!$J:$J,MATCH(G2389,[1]怪物表!$A:$A,0),1),0)*AE2389</f>
        <v>60</v>
      </c>
      <c r="AE2389" s="77">
        <f t="shared" si="322"/>
        <v>60</v>
      </c>
    </row>
    <row r="2390" spans="1:31" x14ac:dyDescent="0.45">
      <c r="A2390" s="4"/>
      <c r="B2390" s="7">
        <v>4993118</v>
      </c>
      <c r="C2390" s="6" t="s">
        <v>243</v>
      </c>
      <c r="D2390" s="4" t="s">
        <v>175</v>
      </c>
      <c r="E2390" s="7">
        <v>20</v>
      </c>
      <c r="F2390" s="4" t="s">
        <v>221</v>
      </c>
      <c r="G2390" s="4">
        <f>SUMIFS([1]怪物表!$A:$A,[1]怪物表!$B:$B,C2390,[1]怪物表!$C:$C,D2390)</f>
        <v>1499308</v>
      </c>
      <c r="H2390" s="8" t="str">
        <f>IF(G2390="","",INDEX([1]怪物表!$C:$C,MATCH(G2390,[1]怪物表!$A:$A,0)))</f>
        <v>酒桶2</v>
      </c>
      <c r="I2390" s="4"/>
      <c r="J2390" s="4" t="str">
        <f>IF(I2390="","",INDEX([1]怪物阵型表!$B:$B,MATCH(I2390,[1]怪物阵型表!$A:$A,0)))</f>
        <v/>
      </c>
      <c r="K2390" s="4"/>
      <c r="L2390" s="4"/>
      <c r="M2390" s="4"/>
      <c r="N2390" s="4"/>
      <c r="O2390" s="4" t="str">
        <f>IF(N2390="","",INDEX([2]物品表!$B:$B,MATCH(N2390,[2]物品表!$A:$A,0)))</f>
        <v/>
      </c>
      <c r="P2390" s="4"/>
      <c r="Q2390" s="7" t="s">
        <v>31</v>
      </c>
      <c r="R2390" s="7" t="s">
        <v>29</v>
      </c>
      <c r="S2390" s="9">
        <f>INDEX('#怪物刷新配置索引'!$E:$E,MATCH(E2390&amp;"-"&amp;F2390,'#怪物刷新配置索引'!$D:$D,0),1)</f>
        <v>4</v>
      </c>
      <c r="T2390" s="4"/>
      <c r="U2390" s="9">
        <f>INDEX('#怪物刷新配置索引'!$F:$F,MATCH(E2390&amp;"-"&amp;F2390,'#怪物刷新配置索引'!$D:$D,0),1)</f>
        <v>6</v>
      </c>
      <c r="V2390" s="4" t="str">
        <f t="shared" si="320"/>
        <v/>
      </c>
      <c r="W2390" s="4"/>
      <c r="X2390" s="4"/>
      <c r="Y2390" s="4"/>
      <c r="Z2390" s="28"/>
      <c r="AA2390" s="77">
        <f>COUNTIF([3]经验升级表!$C:$C,"&lt;="&amp;SUMIFS($AB$4:AB2390,$C$4:C2390,C2390))</f>
        <v>0</v>
      </c>
      <c r="AB2390" s="77">
        <f>IFERROR(INDEX([1]怪物表!$U:$U,MATCH(G2390,[1]怪物表!$A:$A,0),1)*S2390/U2390,0)*AC2390</f>
        <v>0</v>
      </c>
      <c r="AC2390" s="77">
        <f t="shared" si="321"/>
        <v>30</v>
      </c>
      <c r="AD2390" s="77">
        <f>IFERROR(INDEX([1]怪物表!$J:$J,MATCH(G2390,[1]怪物表!$A:$A,0),1),0)*AE2390</f>
        <v>20</v>
      </c>
      <c r="AE2390" s="77">
        <f t="shared" si="322"/>
        <v>20</v>
      </c>
    </row>
    <row r="2391" spans="1:31" x14ac:dyDescent="0.45">
      <c r="A2391" s="4"/>
      <c r="B2391" s="7">
        <v>4993119</v>
      </c>
      <c r="C2391" s="6" t="s">
        <v>243</v>
      </c>
      <c r="D2391" s="4"/>
      <c r="E2391" s="7"/>
      <c r="F2391" s="4">
        <v>660</v>
      </c>
      <c r="G2391" s="4"/>
      <c r="H2391" s="8"/>
      <c r="I2391" s="4"/>
      <c r="J2391" s="4" t="str">
        <f>IF(I2391="","",INDEX([1]怪物阵型表!$B:$B,MATCH(I2391,[1]怪物阵型表!$A:$A,0)))</f>
        <v/>
      </c>
      <c r="K2391" s="4">
        <v>499320</v>
      </c>
      <c r="L2391" s="25" t="str" cm="1">
        <f t="array" ref="L2391">INDEX(怪物链表!A:C,MATCH(怪物刷新表!K2391&amp;C2391,怪物链表!A:A&amp;怪物链表!C:C,),2)</f>
        <v>平滑_高级_100</v>
      </c>
      <c r="M2391" s="4" t="str" cm="1">
        <f t="array" ref="M2391">INDEX(怪物链表!A:D,MATCH(怪物刷新表!L2391&amp;K2391,怪物链表!B:B&amp;怪物链表!A:A,),4)</f>
        <v>840-870</v>
      </c>
      <c r="N2391" s="4"/>
      <c r="O2391" s="4" t="str">
        <f>IF(N2391="","",INDEX([2]物品表!$B:$B,MATCH(N2391,[2]物品表!$A:$A,0)))</f>
        <v/>
      </c>
      <c r="P2391" s="4"/>
      <c r="Q2391" s="7" t="s">
        <v>120</v>
      </c>
      <c r="R2391" s="7" t="s">
        <v>29</v>
      </c>
      <c r="S2391" s="9">
        <v>1</v>
      </c>
      <c r="T2391" s="4"/>
      <c r="U2391" s="9">
        <v>0</v>
      </c>
      <c r="V2391" s="4" t="str">
        <f>IF(W2391=1,"TID_Survivor_Notice_Occur_2",IF(W2391=2,"TID_Survivor_Notice_Occur_1",""))</f>
        <v/>
      </c>
      <c r="W2391" s="4"/>
      <c r="X2391" s="4"/>
      <c r="Y2391" s="4"/>
      <c r="Z2391" s="28"/>
      <c r="AA2391" s="77">
        <f>COUNTIF([3]经验升级表!$C:$C,"&lt;="&amp;SUMIFS($AB$4:AB2391,$C$4:C2391,C2391))</f>
        <v>0</v>
      </c>
      <c r="AB2391" s="77">
        <f>IFERROR(INDEX([1]怪物表!$U:$U,MATCH(G2391,[1]怪物表!$A:$A,0),1)*S2391/U2391,0)*AC2391</f>
        <v>0</v>
      </c>
      <c r="AC2391" s="77">
        <f t="shared" si="321"/>
        <v>1</v>
      </c>
      <c r="AD2391" s="77">
        <f>IFERROR(INDEX([1]怪物表!$J:$J,MATCH(G2391,[1]怪物表!$A:$A,0),1),0)*AE2391</f>
        <v>0</v>
      </c>
      <c r="AE2391" s="77">
        <f t="shared" si="322"/>
        <v>0</v>
      </c>
    </row>
    <row r="2392" spans="1:31" x14ac:dyDescent="0.45">
      <c r="A2392" s="4"/>
      <c r="B2392" s="7">
        <v>4993120</v>
      </c>
      <c r="C2392" s="6" t="s">
        <v>243</v>
      </c>
      <c r="D2392" s="4"/>
      <c r="E2392" s="7"/>
      <c r="F2392" s="4">
        <v>660</v>
      </c>
      <c r="G2392" s="4"/>
      <c r="H2392" s="8"/>
      <c r="I2392" s="4"/>
      <c r="J2392" s="4" t="str">
        <f>IF(I2392="","",INDEX([1]怪物阵型表!$B:$B,MATCH(I2392,[1]怪物阵型表!$A:$A,0)))</f>
        <v/>
      </c>
      <c r="K2392" s="4">
        <v>499321</v>
      </c>
      <c r="L2392" s="25" t="str" cm="1">
        <f t="array" ref="L2392">INDEX(怪物链表!A:C,MATCH(怪物刷新表!K2392&amp;C2392,怪物链表!A:A&amp;怪物链表!C:C,),2)</f>
        <v>平滑_特殊_50</v>
      </c>
      <c r="M2392" s="4" t="str" cm="1">
        <f t="array" ref="M2392">INDEX(怪物链表!A:D,MATCH(怪物刷新表!L2392&amp;K2392,怪物链表!B:B&amp;怪物链表!A:A,),4)</f>
        <v>840-870</v>
      </c>
      <c r="N2392" s="4"/>
      <c r="O2392" s="4" t="str">
        <f>IF(N2392="","",INDEX([2]物品表!$B:$B,MATCH(N2392,[2]物品表!$A:$A,0)))</f>
        <v/>
      </c>
      <c r="P2392" s="4"/>
      <c r="Q2392" s="7" t="s">
        <v>120</v>
      </c>
      <c r="R2392" s="7" t="s">
        <v>29</v>
      </c>
      <c r="S2392" s="9">
        <v>1</v>
      </c>
      <c r="T2392" s="4"/>
      <c r="U2392" s="9">
        <v>0</v>
      </c>
      <c r="V2392" s="4" t="str">
        <f>IF(W2392=1,"TID_Survivor_Notice_Occur_2",IF(W2392=2,"TID_Survivor_Notice_Occur_1",""))</f>
        <v/>
      </c>
      <c r="W2392" s="4"/>
      <c r="X2392" s="4"/>
      <c r="Y2392" s="4"/>
      <c r="Z2392" s="28"/>
      <c r="AA2392" s="77">
        <f>COUNTIF([3]经验升级表!$C:$C,"&lt;="&amp;SUMIFS($AB$4:AB2392,$C$4:C2392,C2392))</f>
        <v>0</v>
      </c>
      <c r="AB2392" s="77">
        <f>IFERROR(INDEX([1]怪物表!$U:$U,MATCH(G2392,[1]怪物表!$A:$A,0),1)*S2392/U2392,0)*AC2392</f>
        <v>0</v>
      </c>
      <c r="AC2392" s="77">
        <f t="shared" si="321"/>
        <v>1</v>
      </c>
      <c r="AD2392" s="77">
        <f>IFERROR(INDEX([1]怪物表!$J:$J,MATCH(G2392,[1]怪物表!$A:$A,0),1),0)*AE2392</f>
        <v>0</v>
      </c>
      <c r="AE2392" s="77">
        <f t="shared" si="322"/>
        <v>0</v>
      </c>
    </row>
    <row r="2393" spans="1:31" x14ac:dyDescent="0.45">
      <c r="A2393" s="4"/>
      <c r="B2393" s="7">
        <v>4993121</v>
      </c>
      <c r="C2393" s="6" t="s">
        <v>243</v>
      </c>
      <c r="D2393" s="4" t="s">
        <v>240</v>
      </c>
      <c r="E2393" s="7">
        <v>60</v>
      </c>
      <c r="F2393" s="4" t="s">
        <v>223</v>
      </c>
      <c r="G2393" s="4">
        <f>SUMIFS([1]怪物表!$A:$A,[1]怪物表!$B:$B,C2393,[1]怪物表!$C:$C,D2393)</f>
        <v>1499306</v>
      </c>
      <c r="H2393" s="8" t="str">
        <f>IF(G2393="","",INDEX([1]怪物表!$C:$C,MATCH(G2393,[1]怪物表!$A:$A,0)))</f>
        <v>密林窃贼</v>
      </c>
      <c r="I2393" s="4"/>
      <c r="J2393" s="4" t="str">
        <f>IF(I2393="","",INDEX([1]怪物阵型表!$B:$B,MATCH(I2393,[1]怪物阵型表!$A:$A,0)))</f>
        <v/>
      </c>
      <c r="K2393" s="4"/>
      <c r="L2393" s="4"/>
      <c r="M2393" s="4"/>
      <c r="N2393" s="4"/>
      <c r="O2393" s="4" t="str">
        <f>IF(N2393="","",INDEX([2]物品表!$B:$B,MATCH(N2393,[2]物品表!$A:$A,0)))</f>
        <v/>
      </c>
      <c r="P2393" s="4"/>
      <c r="Q2393" s="7" t="s">
        <v>31</v>
      </c>
      <c r="R2393" s="7" t="s">
        <v>29</v>
      </c>
      <c r="S2393" s="9">
        <f>INDEX('#怪物刷新配置索引'!$E:$E,MATCH(E2393&amp;"-"&amp;F2393,'#怪物刷新配置索引'!$D:$D,0),1)</f>
        <v>4</v>
      </c>
      <c r="T2393" s="4"/>
      <c r="U2393" s="9">
        <f>INDEX('#怪物刷新配置索引'!$F:$F,MATCH(E2393&amp;"-"&amp;F2393,'#怪物刷新配置索引'!$D:$D,0),1)</f>
        <v>2</v>
      </c>
      <c r="V2393" s="4" t="str">
        <f t="shared" si="320"/>
        <v/>
      </c>
      <c r="W2393" s="4"/>
      <c r="X2393" s="4"/>
      <c r="Y2393" s="7"/>
      <c r="Z2393" s="28"/>
      <c r="AA2393" s="77">
        <f>COUNTIF([3]经验升级表!$C:$C,"&lt;="&amp;SUMIFS($AB$4:AB2393,$C$4:C2393,C2393))</f>
        <v>0</v>
      </c>
      <c r="AB2393" s="77">
        <f>IFERROR(INDEX([1]怪物表!$U:$U,MATCH(G2393,[1]怪物表!$A:$A,0),1)*S2393/U2393,0)*AC2393</f>
        <v>0</v>
      </c>
      <c r="AC2393" s="77">
        <f t="shared" si="321"/>
        <v>30</v>
      </c>
      <c r="AD2393" s="77">
        <f>IFERROR(INDEX([1]怪物表!$J:$J,MATCH(G2393,[1]怪物表!$A:$A,0),1),0)*AE2393</f>
        <v>60</v>
      </c>
      <c r="AE2393" s="77">
        <f t="shared" si="322"/>
        <v>60</v>
      </c>
    </row>
    <row r="2394" spans="1:31" x14ac:dyDescent="0.45">
      <c r="A2394" s="4"/>
      <c r="B2394" s="7">
        <v>4993122</v>
      </c>
      <c r="C2394" s="6" t="s">
        <v>243</v>
      </c>
      <c r="D2394" s="4" t="s">
        <v>240</v>
      </c>
      <c r="E2394" s="7">
        <v>150</v>
      </c>
      <c r="F2394" s="4" t="s">
        <v>223</v>
      </c>
      <c r="G2394" s="4">
        <f>SUMIFS([1]怪物表!$A:$A,[1]怪物表!$B:$B,C2394,[1]怪物表!$C:$C,D2394)</f>
        <v>1499306</v>
      </c>
      <c r="H2394" s="8" t="str">
        <f>IF(G2394="","",INDEX([1]怪物表!$C:$C,MATCH(G2394,[1]怪物表!$A:$A,0)))</f>
        <v>密林窃贼</v>
      </c>
      <c r="I2394" s="4"/>
      <c r="J2394" s="4" t="str">
        <f>IF(I2394="","",INDEX([1]怪物阵型表!$B:$B,MATCH(I2394,[1]怪物阵型表!$A:$A,0)))</f>
        <v/>
      </c>
      <c r="K2394" s="4"/>
      <c r="L2394" s="4"/>
      <c r="M2394" s="4"/>
      <c r="N2394" s="4"/>
      <c r="O2394" s="4" t="str">
        <f>IF(N2394="","",INDEX([2]物品表!$B:$B,MATCH(N2394,[2]物品表!$A:$A,0)))</f>
        <v/>
      </c>
      <c r="P2394" s="4"/>
      <c r="Q2394" s="7" t="s">
        <v>31</v>
      </c>
      <c r="R2394" s="7" t="s">
        <v>29</v>
      </c>
      <c r="S2394" s="9">
        <f>INDEX('#怪物刷新配置索引'!$E:$E,MATCH(E2394&amp;"-"&amp;F2394,'#怪物刷新配置索引'!$D:$D,0),1)</f>
        <v>5</v>
      </c>
      <c r="T2394" s="4"/>
      <c r="U2394" s="9">
        <f>INDEX('#怪物刷新配置索引'!$F:$F,MATCH(E2394&amp;"-"&amp;F2394,'#怪物刷新配置索引'!$D:$D,0),1)</f>
        <v>1</v>
      </c>
      <c r="V2394" s="4" t="str">
        <f t="shared" si="320"/>
        <v/>
      </c>
      <c r="W2394" s="4"/>
      <c r="X2394" s="4"/>
      <c r="Y2394" s="7"/>
      <c r="Z2394" s="28"/>
      <c r="AA2394" s="77">
        <f>COUNTIF([3]经验升级表!$C:$C,"&lt;="&amp;SUMIFS($AB$4:AB2394,$C$4:C2394,C2394))</f>
        <v>0</v>
      </c>
      <c r="AB2394" s="77">
        <f>IFERROR(INDEX([1]怪物表!$U:$U,MATCH(G2394,[1]怪物表!$A:$A,0),1)*S2394/U2394,0)*AC2394</f>
        <v>0</v>
      </c>
      <c r="AC2394" s="77">
        <f t="shared" si="321"/>
        <v>30</v>
      </c>
      <c r="AD2394" s="77">
        <f>IFERROR(INDEX([1]怪物表!$J:$J,MATCH(G2394,[1]怪物表!$A:$A,0),1),0)*AE2394</f>
        <v>150</v>
      </c>
      <c r="AE2394" s="77">
        <f t="shared" si="322"/>
        <v>150</v>
      </c>
    </row>
    <row r="2395" spans="1:31" x14ac:dyDescent="0.45">
      <c r="A2395" s="4"/>
      <c r="B2395" s="7">
        <v>4993123</v>
      </c>
      <c r="C2395" s="6" t="s">
        <v>243</v>
      </c>
      <c r="D2395" s="4"/>
      <c r="E2395" s="7"/>
      <c r="F2395" s="4">
        <v>690</v>
      </c>
      <c r="G2395" s="4"/>
      <c r="H2395" s="8"/>
      <c r="I2395" s="4"/>
      <c r="J2395" s="4" t="str">
        <f>IF(I2395="","",INDEX([1]怪物阵型表!$B:$B,MATCH(I2395,[1]怪物阵型表!$A:$A,0)))</f>
        <v/>
      </c>
      <c r="K2395" s="4">
        <v>499322</v>
      </c>
      <c r="L2395" s="25" t="str" cm="1">
        <f t="array" ref="L2395">INDEX(怪物链表!A:C,MATCH(怪物刷新表!K2395&amp;C2395,怪物链表!A:A&amp;怪物链表!C:C,),2)</f>
        <v>骤变_高级_100</v>
      </c>
      <c r="M2395" s="4" t="str" cm="1">
        <f t="array" ref="M2395">INDEX(怪物链表!A:D,MATCH(怪物刷新表!L2395&amp;K2395,怪物链表!B:B&amp;怪物链表!A:A,),4)</f>
        <v>870-900</v>
      </c>
      <c r="N2395" s="4"/>
      <c r="O2395" s="4" t="str">
        <f>IF(N2395="","",INDEX([2]物品表!$B:$B,MATCH(N2395,[2]物品表!$A:$A,0)))</f>
        <v/>
      </c>
      <c r="P2395" s="4"/>
      <c r="Q2395" s="7" t="s">
        <v>120</v>
      </c>
      <c r="R2395" s="7" t="s">
        <v>29</v>
      </c>
      <c r="S2395" s="9">
        <v>1</v>
      </c>
      <c r="T2395" s="4"/>
      <c r="U2395" s="9">
        <v>0</v>
      </c>
      <c r="V2395" s="4" t="str">
        <f>IF(W2395=1,"TID_Survivor_Notice_Occur_2",IF(W2395=2,"TID_Survivor_Notice_Occur_1",""))</f>
        <v/>
      </c>
      <c r="W2395" s="4"/>
      <c r="X2395" s="4"/>
      <c r="Y2395" s="4"/>
      <c r="Z2395" s="28"/>
      <c r="AA2395" s="77">
        <f>COUNTIF([3]经验升级表!$C:$C,"&lt;="&amp;SUMIFS($AB$4:AB2395,$C$4:C2395,C2395))</f>
        <v>0</v>
      </c>
      <c r="AB2395" s="77">
        <f>IFERROR(INDEX([1]怪物表!$U:$U,MATCH(G2395,[1]怪物表!$A:$A,0),1)*S2395/U2395,0)*AC2395</f>
        <v>0</v>
      </c>
      <c r="AC2395" s="77">
        <f t="shared" si="321"/>
        <v>1</v>
      </c>
      <c r="AD2395" s="77">
        <f>IFERROR(INDEX([1]怪物表!$J:$J,MATCH(G2395,[1]怪物表!$A:$A,0),1),0)*AE2395</f>
        <v>0</v>
      </c>
      <c r="AE2395" s="77">
        <f t="shared" si="322"/>
        <v>0</v>
      </c>
    </row>
    <row r="2396" spans="1:31" x14ac:dyDescent="0.45">
      <c r="A2396" s="4"/>
      <c r="B2396" s="7">
        <v>4993124</v>
      </c>
      <c r="C2396" s="6" t="s">
        <v>243</v>
      </c>
      <c r="D2396" s="4"/>
      <c r="E2396" s="7"/>
      <c r="F2396" s="4">
        <v>690</v>
      </c>
      <c r="G2396" s="4"/>
      <c r="H2396" s="8"/>
      <c r="I2396" s="4"/>
      <c r="J2396" s="4" t="str">
        <f>IF(I2396="","",INDEX([1]怪物阵型表!$B:$B,MATCH(I2396,[1]怪物阵型表!$A:$A,0)))</f>
        <v/>
      </c>
      <c r="K2396" s="4">
        <v>499323</v>
      </c>
      <c r="L2396" s="25" t="str" cm="1">
        <f t="array" ref="L2396">INDEX(怪物链表!A:C,MATCH(怪物刷新表!K2396&amp;C2396,怪物链表!A:A&amp;怪物链表!C:C,),2)</f>
        <v>骤变_高级_50</v>
      </c>
      <c r="M2396" s="4" t="str" cm="1">
        <f t="array" ref="M2396">INDEX(怪物链表!A:D,MATCH(怪物刷新表!L2396&amp;K2396,怪物链表!B:B&amp;怪物链表!A:A,),4)</f>
        <v>870-900</v>
      </c>
      <c r="N2396" s="4"/>
      <c r="O2396" s="4" t="str">
        <f>IF(N2396="","",INDEX([2]物品表!$B:$B,MATCH(N2396,[2]物品表!$A:$A,0)))</f>
        <v/>
      </c>
      <c r="P2396" s="4"/>
      <c r="Q2396" s="7" t="s">
        <v>120</v>
      </c>
      <c r="R2396" s="7" t="s">
        <v>29</v>
      </c>
      <c r="S2396" s="9">
        <v>1</v>
      </c>
      <c r="T2396" s="4"/>
      <c r="U2396" s="9">
        <v>0</v>
      </c>
      <c r="V2396" s="4" t="str">
        <f>IF(W2396=1,"TID_Survivor_Notice_Occur_2",IF(W2396=2,"TID_Survivor_Notice_Occur_1",""))</f>
        <v/>
      </c>
      <c r="W2396" s="4"/>
      <c r="X2396" s="4"/>
      <c r="Y2396" s="4"/>
      <c r="Z2396" s="28"/>
      <c r="AA2396" s="77">
        <f>COUNTIF([3]经验升级表!$C:$C,"&lt;="&amp;SUMIFS($AB$4:AB2396,$C$4:C2396,C2396))</f>
        <v>0</v>
      </c>
      <c r="AB2396" s="77">
        <f>IFERROR(INDEX([1]怪物表!$U:$U,MATCH(G2396,[1]怪物表!$A:$A,0),1)*S2396/U2396,0)*AC2396</f>
        <v>0</v>
      </c>
      <c r="AC2396" s="77">
        <f t="shared" si="321"/>
        <v>1</v>
      </c>
      <c r="AD2396" s="77">
        <f>IFERROR(INDEX([1]怪物表!$J:$J,MATCH(G2396,[1]怪物表!$A:$A,0),1),0)*AE2396</f>
        <v>0</v>
      </c>
      <c r="AE2396" s="77">
        <f t="shared" si="322"/>
        <v>0</v>
      </c>
    </row>
    <row r="2397" spans="1:31" x14ac:dyDescent="0.45">
      <c r="A2397" s="4"/>
      <c r="B2397" s="7">
        <v>4993125</v>
      </c>
      <c r="C2397" s="6" t="s">
        <v>243</v>
      </c>
      <c r="D2397" s="4" t="s">
        <v>240</v>
      </c>
      <c r="E2397" s="7">
        <v>50</v>
      </c>
      <c r="F2397" s="4" t="s">
        <v>225</v>
      </c>
      <c r="G2397" s="4">
        <f>SUMIFS([1]怪物表!$A:$A,[1]怪物表!$B:$B,C2397,[1]怪物表!$C:$C,D2397)</f>
        <v>1499306</v>
      </c>
      <c r="H2397" s="8" t="str">
        <f>IF(G2397="","",INDEX([1]怪物表!$C:$C,MATCH(G2397,[1]怪物表!$A:$A,0)))</f>
        <v>密林窃贼</v>
      </c>
      <c r="I2397" s="4"/>
      <c r="J2397" s="4" t="str">
        <f>IF(I2397="","",INDEX([1]怪物阵型表!$B:$B,MATCH(I2397,[1]怪物阵型表!$A:$A,0)))</f>
        <v/>
      </c>
      <c r="K2397" s="4"/>
      <c r="L2397" s="4"/>
      <c r="M2397" s="4"/>
      <c r="N2397" s="4"/>
      <c r="O2397" s="4" t="str">
        <f>IF(N2397="","",INDEX([2]物品表!$B:$B,MATCH(N2397,[2]物品表!$A:$A,0)))</f>
        <v/>
      </c>
      <c r="P2397" s="4"/>
      <c r="Q2397" s="7" t="s">
        <v>31</v>
      </c>
      <c r="R2397" s="7" t="s">
        <v>29</v>
      </c>
      <c r="S2397" s="9">
        <f>INDEX('#怪物刷新配置索引'!$E:$E,MATCH(E2397&amp;"-"&amp;F2397,'#怪物刷新配置索引'!$D:$D,0),1)</f>
        <v>5</v>
      </c>
      <c r="T2397" s="4"/>
      <c r="U2397" s="9">
        <f>INDEX('#怪物刷新配置索引'!$F:$F,MATCH(E2397&amp;"-"&amp;F2397,'#怪物刷新配置索引'!$D:$D,0),1)</f>
        <v>3</v>
      </c>
      <c r="V2397" s="4" t="str">
        <f t="shared" si="320"/>
        <v/>
      </c>
      <c r="W2397" s="4"/>
      <c r="X2397" s="4"/>
      <c r="Y2397" s="7"/>
      <c r="Z2397" s="28"/>
      <c r="AA2397" s="77">
        <f>COUNTIF([3]经验升级表!$C:$C,"&lt;="&amp;SUMIFS($AB$4:AB2397,$C$4:C2397,C2397))</f>
        <v>0</v>
      </c>
      <c r="AB2397" s="77">
        <f>IFERROR(INDEX([1]怪物表!$U:$U,MATCH(G2397,[1]怪物表!$A:$A,0),1)*S2397/U2397,0)*AC2397</f>
        <v>0</v>
      </c>
      <c r="AC2397" s="77">
        <f t="shared" si="321"/>
        <v>30</v>
      </c>
      <c r="AD2397" s="77">
        <f>IFERROR(INDEX([1]怪物表!$J:$J,MATCH(G2397,[1]怪物表!$A:$A,0),1),0)*AE2397</f>
        <v>50</v>
      </c>
      <c r="AE2397" s="77">
        <f t="shared" si="322"/>
        <v>50</v>
      </c>
    </row>
    <row r="2398" spans="1:31" x14ac:dyDescent="0.45">
      <c r="A2398" s="4"/>
      <c r="B2398" s="7">
        <v>4993126</v>
      </c>
      <c r="C2398" s="6" t="s">
        <v>243</v>
      </c>
      <c r="D2398" s="4" t="s">
        <v>240</v>
      </c>
      <c r="E2398" s="7">
        <v>120</v>
      </c>
      <c r="F2398" s="4" t="s">
        <v>225</v>
      </c>
      <c r="G2398" s="4">
        <f>SUMIFS([1]怪物表!$A:$A,[1]怪物表!$B:$B,C2398,[1]怪物表!$C:$C,D2398)</f>
        <v>1499306</v>
      </c>
      <c r="H2398" s="8" t="str">
        <f>IF(G2398="","",INDEX([1]怪物表!$C:$C,MATCH(G2398,[1]怪物表!$A:$A,0)))</f>
        <v>密林窃贼</v>
      </c>
      <c r="I2398" s="4"/>
      <c r="J2398" s="4" t="str">
        <f>IF(I2398="","",INDEX([1]怪物阵型表!$B:$B,MATCH(I2398,[1]怪物阵型表!$A:$A,0)))</f>
        <v/>
      </c>
      <c r="K2398" s="4"/>
      <c r="L2398" s="4"/>
      <c r="M2398" s="4"/>
      <c r="N2398" s="4"/>
      <c r="O2398" s="4" t="str">
        <f>IF(N2398="","",INDEX([2]物品表!$B:$B,MATCH(N2398,[2]物品表!$A:$A,0)))</f>
        <v/>
      </c>
      <c r="P2398" s="4"/>
      <c r="Q2398" s="7" t="s">
        <v>31</v>
      </c>
      <c r="R2398" s="7" t="s">
        <v>29</v>
      </c>
      <c r="S2398" s="9">
        <f>INDEX('#怪物刷新配置索引'!$E:$E,MATCH(E2398&amp;"-"&amp;F2398,'#怪物刷新配置索引'!$D:$D,0),1)</f>
        <v>4</v>
      </c>
      <c r="T2398" s="4"/>
      <c r="U2398" s="9">
        <f>INDEX('#怪物刷新配置索引'!$F:$F,MATCH(E2398&amp;"-"&amp;F2398,'#怪物刷新配置索引'!$D:$D,0),1)</f>
        <v>1</v>
      </c>
      <c r="V2398" s="4" t="str">
        <f t="shared" si="320"/>
        <v/>
      </c>
      <c r="W2398" s="4"/>
      <c r="X2398" s="4"/>
      <c r="Y2398" s="4"/>
      <c r="Z2398" s="28"/>
      <c r="AA2398" s="77">
        <f>COUNTIF([3]经验升级表!$C:$C,"&lt;="&amp;SUMIFS($AB$4:AB2398,$C$4:C2398,C2398))</f>
        <v>0</v>
      </c>
      <c r="AB2398" s="77">
        <f>IFERROR(INDEX([1]怪物表!$U:$U,MATCH(G2398,[1]怪物表!$A:$A,0),1)*S2398/U2398,0)*AC2398</f>
        <v>0</v>
      </c>
      <c r="AC2398" s="77">
        <f t="shared" si="321"/>
        <v>30</v>
      </c>
      <c r="AD2398" s="77">
        <f>IFERROR(INDEX([1]怪物表!$J:$J,MATCH(G2398,[1]怪物表!$A:$A,0),1),0)*AE2398</f>
        <v>120</v>
      </c>
      <c r="AE2398" s="77">
        <f t="shared" si="322"/>
        <v>120</v>
      </c>
    </row>
    <row r="2399" spans="1:31" x14ac:dyDescent="0.45">
      <c r="A2399" s="4"/>
      <c r="B2399" s="7">
        <v>4993127</v>
      </c>
      <c r="C2399" s="6" t="s">
        <v>243</v>
      </c>
      <c r="D2399" s="4" t="s">
        <v>240</v>
      </c>
      <c r="E2399" s="7">
        <v>120</v>
      </c>
      <c r="F2399" s="4" t="s">
        <v>225</v>
      </c>
      <c r="G2399" s="4">
        <f>SUMIFS([1]怪物表!$A:$A,[1]怪物表!$B:$B,C2399,[1]怪物表!$C:$C,D2399)</f>
        <v>1499306</v>
      </c>
      <c r="H2399" s="8" t="str">
        <f>IF(G2399="","",INDEX([1]怪物表!$C:$C,MATCH(G2399,[1]怪物表!$A:$A,0)))</f>
        <v>密林窃贼</v>
      </c>
      <c r="I2399" s="4"/>
      <c r="J2399" s="4" t="str">
        <f>IF(I2399="","",INDEX([1]怪物阵型表!$B:$B,MATCH(I2399,[1]怪物阵型表!$A:$A,0)))</f>
        <v/>
      </c>
      <c r="K2399" s="4"/>
      <c r="L2399" s="4"/>
      <c r="M2399" s="4"/>
      <c r="N2399" s="4"/>
      <c r="O2399" s="4" t="str">
        <f>IF(N2399="","",INDEX([2]物品表!$B:$B,MATCH(N2399,[2]物品表!$A:$A,0)))</f>
        <v/>
      </c>
      <c r="P2399" s="4"/>
      <c r="Q2399" s="7" t="s">
        <v>31</v>
      </c>
      <c r="R2399" s="7" t="s">
        <v>29</v>
      </c>
      <c r="S2399" s="9">
        <f>INDEX('#怪物刷新配置索引'!$E:$E,MATCH(E2399&amp;"-"&amp;F2399,'#怪物刷新配置索引'!$D:$D,0),1)</f>
        <v>4</v>
      </c>
      <c r="T2399" s="4"/>
      <c r="U2399" s="9">
        <f>INDEX('#怪物刷新配置索引'!$F:$F,MATCH(E2399&amp;"-"&amp;F2399,'#怪物刷新配置索引'!$D:$D,0),1)</f>
        <v>1</v>
      </c>
      <c r="V2399" s="4" t="str">
        <f t="shared" si="320"/>
        <v/>
      </c>
      <c r="W2399" s="4"/>
      <c r="X2399" s="4"/>
      <c r="Y2399" s="4"/>
      <c r="Z2399" s="28"/>
      <c r="AA2399" s="77">
        <f>COUNTIF([3]经验升级表!$C:$C,"&lt;="&amp;SUMIFS($AB$4:AB2399,$C$4:C2399,C2399))</f>
        <v>0</v>
      </c>
      <c r="AB2399" s="77">
        <f>IFERROR(INDEX([1]怪物表!$U:$U,MATCH(G2399,[1]怪物表!$A:$A,0),1)*S2399/U2399,0)*AC2399</f>
        <v>0</v>
      </c>
      <c r="AC2399" s="77">
        <f t="shared" si="321"/>
        <v>30</v>
      </c>
      <c r="AD2399" s="77">
        <f>IFERROR(INDEX([1]怪物表!$J:$J,MATCH(G2399,[1]怪物表!$A:$A,0),1),0)*AE2399</f>
        <v>120</v>
      </c>
      <c r="AE2399" s="77">
        <f t="shared" si="322"/>
        <v>120</v>
      </c>
    </row>
    <row r="2400" spans="1:31" s="47" customFormat="1" x14ac:dyDescent="0.45">
      <c r="A2400" s="81"/>
      <c r="B2400" s="82">
        <v>4993128</v>
      </c>
      <c r="C2400" s="83" t="s">
        <v>243</v>
      </c>
      <c r="D2400" s="81" t="s">
        <v>241</v>
      </c>
      <c r="E2400" s="82"/>
      <c r="F2400" s="81">
        <v>715</v>
      </c>
      <c r="G2400" s="81">
        <f>IF(I2400="",SUMIFS([1]怪物表!$A:$A,[1]怪物表!$B:$B,C2400,[1]怪物表!$C:$C,D2400),"")</f>
        <v>1499313</v>
      </c>
      <c r="H2400" s="84" t="str">
        <f>IF(G2400="","",INDEX([1]怪物表!$C:$C,MATCH(G2400,[1]怪物表!$A:$A,0)))</f>
        <v>窃贼首领</v>
      </c>
      <c r="I2400" s="81" t="s">
        <v>54</v>
      </c>
      <c r="J2400" s="81" t="str">
        <f>IF(I2400="","",INDEX([1]怪物阵型表!$B:$B,MATCH(I2400,[1]怪物阵型表!$A:$A,0)))</f>
        <v/>
      </c>
      <c r="K2400" s="81"/>
      <c r="L2400" s="81"/>
      <c r="M2400" s="81"/>
      <c r="N2400" s="81"/>
      <c r="O2400" s="81" t="str">
        <f>IF(N2400="","",INDEX([2]物品表!$B:$B,MATCH(N2400,[2]物品表!$A:$A,0)))</f>
        <v/>
      </c>
      <c r="P2400" s="81"/>
      <c r="Q2400" s="82" t="s">
        <v>120</v>
      </c>
      <c r="R2400" s="82" t="s">
        <v>29</v>
      </c>
      <c r="S2400" s="85">
        <v>1</v>
      </c>
      <c r="T2400" s="81"/>
      <c r="U2400" s="85">
        <v>0</v>
      </c>
      <c r="V2400" s="81" t="str">
        <f>IF(W2400=1,"TID_Survivor_Notice_Occur_2",IF(W2400=2,"TID_Survivor_Notice_Occur_1",""))</f>
        <v>TID_Survivor_Notice_Occur_1</v>
      </c>
      <c r="W2400" s="81">
        <v>2</v>
      </c>
      <c r="X2400" s="81"/>
      <c r="Y2400" s="81"/>
      <c r="Z2400" s="86"/>
      <c r="AA2400" s="86">
        <f>COUNTIF([3]经验升级表!$C:$C,"&lt;="&amp;SUMIFS($AB$4:AB2400,$C$4:C2400,C2400))</f>
        <v>0</v>
      </c>
      <c r="AB2400" s="86">
        <f>IFERROR(INDEX([1]怪物表!$U:$U,MATCH(G2400,[1]怪物表!$A:$A,0),1)*S2400/U2400,0)*AC2400</f>
        <v>0</v>
      </c>
      <c r="AC2400" s="86">
        <f t="shared" si="321"/>
        <v>1</v>
      </c>
      <c r="AD2400" s="86">
        <f>IFERROR(INDEX([1]怪物表!$J:$J,MATCH(G2400,[1]怪物表!$A:$A,0),1),0)*AE2400</f>
        <v>0</v>
      </c>
      <c r="AE2400" s="86">
        <f t="shared" si="322"/>
        <v>0</v>
      </c>
    </row>
    <row r="2401" spans="1:46" x14ac:dyDescent="0.45">
      <c r="A2401" s="4"/>
      <c r="B2401" s="7">
        <v>4993129</v>
      </c>
      <c r="C2401" s="6" t="s">
        <v>243</v>
      </c>
      <c r="D2401" s="4"/>
      <c r="E2401" s="7"/>
      <c r="F2401" s="4">
        <v>710</v>
      </c>
      <c r="G2401" s="4" t="str">
        <f>IF(I2401="",SUMIFS([1]怪物表!$A:$A,[1]怪物表!$B:$B,C2401,[1]怪物表!$C:$C,D2401),"")</f>
        <v/>
      </c>
      <c r="H2401" s="8" t="str">
        <f>IF(G2401="","",INDEX([1]怪物表!$C:$C,MATCH(G2401,[1]怪物表!$A:$A,0)))</f>
        <v/>
      </c>
      <c r="I2401" s="4">
        <v>499302</v>
      </c>
      <c r="J2401" s="4" t="str">
        <f>IF(I2401="","",INDEX([1]怪物阵型表!$B:$B,MATCH(I2401,[1]怪物阵型表!$A:$A,0)))</f>
        <v>直线防御阵型</v>
      </c>
      <c r="K2401" s="4"/>
      <c r="L2401" s="4"/>
      <c r="M2401" s="4"/>
      <c r="N2401" s="4"/>
      <c r="O2401" s="4" t="str">
        <f>IF(N2401="","",INDEX([2]物品表!$B:$B,MATCH(N2401,[2]物品表!$A:$A,0)))</f>
        <v/>
      </c>
      <c r="P2401" s="4"/>
      <c r="Q2401" s="7" t="s">
        <v>109</v>
      </c>
      <c r="R2401" s="7" t="s">
        <v>29</v>
      </c>
      <c r="S2401" s="9">
        <v>1</v>
      </c>
      <c r="T2401" s="4"/>
      <c r="U2401" s="9">
        <v>0</v>
      </c>
      <c r="V2401" s="4" t="str">
        <f t="shared" ref="V2401:V2407" si="323">IF(W2401=1,"TID_Survivor_Notice_Occur_2",IF(W2401=2,"TID_Survivor_Notice_Occur_1",""))</f>
        <v>TID_Survivor_Notice_Occur_2</v>
      </c>
      <c r="W2401" s="4">
        <v>1</v>
      </c>
      <c r="X2401" s="4"/>
      <c r="Y2401" s="4"/>
      <c r="Z2401" s="28"/>
      <c r="AA2401" s="77">
        <f>COUNTIF([3]经验升级表!$C:$C,"&lt;="&amp;SUMIFS($AB$4:AB2401,$C$4:C2401,C2401))</f>
        <v>0</v>
      </c>
      <c r="AB2401" s="77">
        <f>IFERROR(INDEX([1]怪物表!$U:$U,MATCH(G2401,[1]怪物表!$A:$A,0),1)*S2401/U2401,0)*AC2401</f>
        <v>0</v>
      </c>
      <c r="AC2401" s="77">
        <f t="shared" si="321"/>
        <v>1</v>
      </c>
      <c r="AD2401" s="77">
        <f>IFERROR(INDEX([1]怪物表!$J:$J,MATCH(G2401,[1]怪物表!$A:$A,0),1),0)*AE2401</f>
        <v>0</v>
      </c>
      <c r="AE2401" s="77">
        <f t="shared" si="322"/>
        <v>0</v>
      </c>
    </row>
    <row r="2402" spans="1:46" x14ac:dyDescent="0.45">
      <c r="A2402" s="4"/>
      <c r="B2402" s="7">
        <v>4993130</v>
      </c>
      <c r="C2402" s="6" t="s">
        <v>243</v>
      </c>
      <c r="D2402" s="4"/>
      <c r="E2402" s="7"/>
      <c r="F2402" s="4">
        <v>710</v>
      </c>
      <c r="G2402" s="4" t="str">
        <f>IF(I2402="",SUMIFS([1]怪物表!$A:$A,[1]怪物表!$B:$B,C2402,[1]怪物表!$C:$C,D2402),"")</f>
        <v/>
      </c>
      <c r="H2402" s="8" t="str">
        <f>IF(G2402="","",INDEX([1]怪物表!$C:$C,MATCH(G2402,[1]怪物表!$A:$A,0)))</f>
        <v/>
      </c>
      <c r="I2402" s="4">
        <v>499303</v>
      </c>
      <c r="J2402" s="4" t="str">
        <f>IF(I2402="","",INDEX([1]怪物阵型表!$B:$B,MATCH(I2402,[1]怪物阵型表!$A:$A,0)))</f>
        <v>直线防御阵型</v>
      </c>
      <c r="K2402" s="4"/>
      <c r="L2402" s="4"/>
      <c r="M2402" s="4"/>
      <c r="N2402" s="4"/>
      <c r="O2402" s="4" t="str">
        <f>IF(N2402="","",INDEX([2]物品表!$B:$B,MATCH(N2402,[2]物品表!$A:$A,0)))</f>
        <v/>
      </c>
      <c r="P2402" s="4"/>
      <c r="Q2402" s="7" t="s">
        <v>109</v>
      </c>
      <c r="R2402" s="7" t="s">
        <v>29</v>
      </c>
      <c r="S2402" s="9">
        <v>1</v>
      </c>
      <c r="T2402" s="4"/>
      <c r="U2402" s="9">
        <v>0</v>
      </c>
      <c r="V2402" s="4" t="str">
        <f t="shared" si="323"/>
        <v/>
      </c>
      <c r="W2402" s="4"/>
      <c r="X2402" s="4"/>
      <c r="Y2402" s="4"/>
      <c r="Z2402" s="28"/>
      <c r="AA2402" s="77">
        <f>COUNTIF([3]经验升级表!$C:$C,"&lt;="&amp;SUMIFS($AB$4:AB2402,$C$4:C2402,C2402))</f>
        <v>0</v>
      </c>
      <c r="AB2402" s="77">
        <f>IFERROR(INDEX([1]怪物表!$U:$U,MATCH(G2402,[1]怪物表!$A:$A,0),1)*S2402/U2402,0)*AC2402</f>
        <v>0</v>
      </c>
      <c r="AC2402" s="77">
        <f t="shared" si="321"/>
        <v>1</v>
      </c>
      <c r="AD2402" s="77">
        <f>IFERROR(INDEX([1]怪物表!$J:$J,MATCH(G2402,[1]怪物表!$A:$A,0),1),0)*AE2402</f>
        <v>0</v>
      </c>
      <c r="AE2402" s="77">
        <f t="shared" si="322"/>
        <v>0</v>
      </c>
    </row>
    <row r="2403" spans="1:46" x14ac:dyDescent="0.45">
      <c r="A2403" s="4"/>
      <c r="B2403" s="7">
        <v>4993131</v>
      </c>
      <c r="C2403" s="6" t="s">
        <v>243</v>
      </c>
      <c r="D2403" s="4"/>
      <c r="E2403" s="7"/>
      <c r="F2403" s="4">
        <v>720</v>
      </c>
      <c r="G2403" s="4" t="str">
        <f>IF(I2403="",SUMIFS([1]怪物表!$A:$A,[1]怪物表!$B:$B,C2403,[1]怪物表!$C:$C,D2403),"")</f>
        <v/>
      </c>
      <c r="H2403" s="8" t="str">
        <f>IF(G2403="","",INDEX([1]怪物表!$C:$C,MATCH(G2403,[1]怪物表!$A:$A,0)))</f>
        <v/>
      </c>
      <c r="I2403" s="4">
        <v>499304</v>
      </c>
      <c r="J2403" s="4" t="str">
        <f>IF(I2403="","",INDEX([1]怪物阵型表!$B:$B,MATCH(I2403,[1]怪物阵型表!$A:$A,0)))</f>
        <v>直线防御阵型</v>
      </c>
      <c r="K2403" s="4"/>
      <c r="L2403" s="4"/>
      <c r="M2403" s="4"/>
      <c r="N2403" s="4"/>
      <c r="O2403" s="4" t="str">
        <f>IF(N2403="","",INDEX([2]物品表!$B:$B,MATCH(N2403,[2]物品表!$A:$A,0)))</f>
        <v/>
      </c>
      <c r="P2403" s="4"/>
      <c r="Q2403" s="7" t="s">
        <v>109</v>
      </c>
      <c r="R2403" s="7" t="s">
        <v>29</v>
      </c>
      <c r="S2403" s="9">
        <v>1</v>
      </c>
      <c r="T2403" s="4"/>
      <c r="U2403" s="9">
        <v>0</v>
      </c>
      <c r="V2403" s="4" t="str">
        <f t="shared" si="323"/>
        <v/>
      </c>
      <c r="W2403" s="4"/>
      <c r="X2403" s="4"/>
      <c r="Y2403" s="4"/>
      <c r="Z2403" s="28"/>
      <c r="AA2403" s="77">
        <f>COUNTIF([3]经验升级表!$C:$C,"&lt;="&amp;SUMIFS($AB$4:AB2403,$C$4:C2403,C2403))</f>
        <v>0</v>
      </c>
      <c r="AB2403" s="77">
        <f>IFERROR(INDEX([1]怪物表!$U:$U,MATCH(G2403,[1]怪物表!$A:$A,0),1)*S2403/U2403,0)*AC2403</f>
        <v>0</v>
      </c>
      <c r="AC2403" s="77">
        <f t="shared" si="321"/>
        <v>1</v>
      </c>
      <c r="AD2403" s="77">
        <f>IFERROR(INDEX([1]怪物表!$J:$J,MATCH(G2403,[1]怪物表!$A:$A,0),1),0)*AE2403</f>
        <v>0</v>
      </c>
      <c r="AE2403" s="77">
        <f t="shared" si="322"/>
        <v>0</v>
      </c>
    </row>
    <row r="2404" spans="1:46" x14ac:dyDescent="0.45">
      <c r="A2404" s="4"/>
      <c r="B2404" s="7">
        <v>4993132</v>
      </c>
      <c r="C2404" s="6" t="s">
        <v>243</v>
      </c>
      <c r="D2404" s="4"/>
      <c r="E2404" s="7"/>
      <c r="F2404" s="4">
        <v>720</v>
      </c>
      <c r="G2404" s="4" t="str">
        <f>IF(I2404="",SUMIFS([1]怪物表!$A:$A,[1]怪物表!$B:$B,C2404,[1]怪物表!$C:$C,D2404),"")</f>
        <v/>
      </c>
      <c r="H2404" s="8" t="str">
        <f>IF(G2404="","",INDEX([1]怪物表!$C:$C,MATCH(G2404,[1]怪物表!$A:$A,0)))</f>
        <v/>
      </c>
      <c r="I2404" s="4">
        <v>499305</v>
      </c>
      <c r="J2404" s="4" t="str">
        <f>IF(I2404="","",INDEX([1]怪物阵型表!$B:$B,MATCH(I2404,[1]怪物阵型表!$A:$A,0)))</f>
        <v>直线防御阵型</v>
      </c>
      <c r="K2404" s="4"/>
      <c r="L2404" s="4"/>
      <c r="M2404" s="4"/>
      <c r="N2404" s="4"/>
      <c r="O2404" s="4" t="str">
        <f>IF(N2404="","",INDEX([2]物品表!$B:$B,MATCH(N2404,[2]物品表!$A:$A,0)))</f>
        <v/>
      </c>
      <c r="P2404" s="4"/>
      <c r="Q2404" s="7" t="s">
        <v>109</v>
      </c>
      <c r="R2404" s="7" t="s">
        <v>29</v>
      </c>
      <c r="S2404" s="9">
        <v>1</v>
      </c>
      <c r="T2404" s="4"/>
      <c r="U2404" s="9">
        <v>0</v>
      </c>
      <c r="V2404" s="4" t="str">
        <f t="shared" si="323"/>
        <v/>
      </c>
      <c r="W2404" s="4"/>
      <c r="X2404" s="4"/>
      <c r="Y2404" s="4"/>
      <c r="Z2404" s="28"/>
      <c r="AA2404" s="77">
        <f>COUNTIF([3]经验升级表!$C:$C,"&lt;="&amp;SUMIFS($AB$4:AB2404,$C$4:C2404,C2404))</f>
        <v>0</v>
      </c>
      <c r="AB2404" s="77">
        <f>IFERROR(INDEX([1]怪物表!$U:$U,MATCH(G2404,[1]怪物表!$A:$A,0),1)*S2404/U2404,0)*AC2404</f>
        <v>0</v>
      </c>
      <c r="AC2404" s="77">
        <f t="shared" si="321"/>
        <v>1</v>
      </c>
      <c r="AD2404" s="77">
        <f>IFERROR(INDEX([1]怪物表!$J:$J,MATCH(G2404,[1]怪物表!$A:$A,0),1),0)*AE2404</f>
        <v>0</v>
      </c>
      <c r="AE2404" s="77">
        <f t="shared" si="322"/>
        <v>0</v>
      </c>
    </row>
    <row r="2405" spans="1:46" x14ac:dyDescent="0.45">
      <c r="A2405" s="4"/>
      <c r="B2405" s="7">
        <v>4993901</v>
      </c>
      <c r="C2405" s="6" t="s">
        <v>243</v>
      </c>
      <c r="D2405" s="4" t="s">
        <v>142</v>
      </c>
      <c r="E2405" s="7"/>
      <c r="F2405" s="4">
        <v>0</v>
      </c>
      <c r="G2405" s="4"/>
      <c r="H2405" s="8" t="str">
        <f>IF(G2405="","",INDEX([1]怪物表!$C:$C,MATCH(G2405,[1]怪物表!$A:$A,0)))</f>
        <v/>
      </c>
      <c r="I2405" s="4"/>
      <c r="J2405" s="4" t="str">
        <f>IF(I2405="","",INDEX([1]怪物阵型表!$B:$B,MATCH(I2405,[1]怪物阵型表!$A:$A,0)))</f>
        <v/>
      </c>
      <c r="K2405" s="4"/>
      <c r="L2405" s="4"/>
      <c r="M2405" s="4"/>
      <c r="N2405" s="4">
        <v>4</v>
      </c>
      <c r="O2405" s="4" t="str">
        <f>IF(N2405="","",INDEX([2]物品表!$B:$B,MATCH(N2405,[2]物品表!$A:$A,0)))</f>
        <v>Survivor_Item_3</v>
      </c>
      <c r="P2405" s="4"/>
      <c r="Q2405" s="7" t="s">
        <v>302</v>
      </c>
      <c r="R2405" s="7" t="s">
        <v>29</v>
      </c>
      <c r="S2405" s="9">
        <v>8</v>
      </c>
      <c r="T2405" s="4"/>
      <c r="U2405" s="9">
        <v>0</v>
      </c>
      <c r="V2405" s="4" t="str">
        <f t="shared" si="323"/>
        <v/>
      </c>
      <c r="W2405" s="4"/>
      <c r="X2405" s="4"/>
      <c r="Y2405" s="4"/>
      <c r="Z2405" s="28"/>
      <c r="AA2405" s="77">
        <f>COUNTIF([3]经验升级表!$C:$C,"&lt;="&amp;SUMIFS($AB$4:AB2405,$C$4:C2405,C2405))</f>
        <v>0</v>
      </c>
      <c r="AB2405" s="77">
        <f>IFERROR(INDEX([1]怪物表!$U:$U,MATCH(G2405,[1]怪物表!$A:$A,0),1)*S2405/U2405,0)*AC2405</f>
        <v>0</v>
      </c>
      <c r="AC2405" s="77">
        <f t="shared" si="321"/>
        <v>1</v>
      </c>
      <c r="AD2405" s="77">
        <f>IFERROR(INDEX([1]怪物表!$J:$J,MATCH(G2405,[1]怪物表!$A:$A,0),1),0)*AE2405</f>
        <v>0</v>
      </c>
      <c r="AE2405" s="77">
        <f t="shared" si="322"/>
        <v>0</v>
      </c>
    </row>
    <row r="2406" spans="1:46" x14ac:dyDescent="0.45">
      <c r="A2406" s="4"/>
      <c r="B2406" s="7">
        <v>4993902</v>
      </c>
      <c r="C2406" s="6" t="s">
        <v>243</v>
      </c>
      <c r="D2406" s="4" t="s">
        <v>248</v>
      </c>
      <c r="E2406" s="7"/>
      <c r="F2406" s="4" t="s">
        <v>317</v>
      </c>
      <c r="G2406" s="4"/>
      <c r="H2406" s="8" t="str">
        <f>IF(G2406="","",INDEX([1]怪物表!$C:$C,MATCH(G2406,[1]怪物表!$A:$A,0)))</f>
        <v/>
      </c>
      <c r="I2406" s="4"/>
      <c r="J2406" s="4" t="str">
        <f>IF(I2406="","",INDEX([1]怪物阵型表!$B:$B,MATCH(I2406,[1]怪物阵型表!$A:$A,0)))</f>
        <v/>
      </c>
      <c r="K2406" s="4"/>
      <c r="L2406" s="4"/>
      <c r="M2406" s="4"/>
      <c r="N2406" s="4">
        <v>17</v>
      </c>
      <c r="O2406" s="4" t="str">
        <f>IF(N2406="","",INDEX([2]物品表!$B:$B,MATCH(N2406,[2]物品表!$A:$A,0)))</f>
        <v>Survivor_Item_8</v>
      </c>
      <c r="P2406" s="4"/>
      <c r="Q2406" s="7" t="s">
        <v>107</v>
      </c>
      <c r="R2406" s="7" t="s">
        <v>29</v>
      </c>
      <c r="S2406" s="9">
        <v>1</v>
      </c>
      <c r="T2406" s="4"/>
      <c r="U2406" s="9">
        <v>16</v>
      </c>
      <c r="V2406" s="4" t="str">
        <f t="shared" si="323"/>
        <v/>
      </c>
      <c r="W2406" s="4"/>
      <c r="X2406" s="4"/>
      <c r="Y2406" s="4"/>
      <c r="Z2406" s="28"/>
      <c r="AA2406" s="77">
        <f>COUNTIF([3]经验升级表!$C:$C,"&lt;="&amp;SUMIFS($AB$4:AB2406,$C$4:C2406,C2406))</f>
        <v>0</v>
      </c>
      <c r="AB2406" s="77">
        <f>IFERROR(INDEX([1]怪物表!$U:$U,MATCH(G2406,[1]怪物表!$A:$A,0),1)*S2406/U2406,0)*AC2406</f>
        <v>0</v>
      </c>
      <c r="AC2406" s="77">
        <f t="shared" si="321"/>
        <v>690</v>
      </c>
      <c r="AD2406" s="77">
        <f>IFERROR(INDEX([1]怪物表!$J:$J,MATCH(G2406,[1]怪物表!$A:$A,0),1),0)*AE2406</f>
        <v>0</v>
      </c>
      <c r="AE2406" s="77">
        <f t="shared" si="322"/>
        <v>44</v>
      </c>
    </row>
    <row r="2407" spans="1:46" x14ac:dyDescent="0.45">
      <c r="A2407" s="4"/>
      <c r="B2407" s="7">
        <v>4993903</v>
      </c>
      <c r="C2407" s="6" t="s">
        <v>243</v>
      </c>
      <c r="D2407" s="4" t="s">
        <v>51</v>
      </c>
      <c r="E2407" s="7"/>
      <c r="F2407" s="4" t="s">
        <v>318</v>
      </c>
      <c r="G2407" s="4"/>
      <c r="H2407" s="8" t="str">
        <f>IF(G2407="","",INDEX([1]怪物表!$C:$C,MATCH(G2407,[1]怪物表!$A:$A,0)))</f>
        <v/>
      </c>
      <c r="I2407" s="4"/>
      <c r="J2407" s="4" t="str">
        <f>IF(I2407="","",INDEX([1]怪物阵型表!$B:$B,MATCH(I2407,[1]怪物阵型表!$A:$A,0)))</f>
        <v/>
      </c>
      <c r="K2407" s="4"/>
      <c r="L2407" s="4"/>
      <c r="M2407" s="4"/>
      <c r="N2407" s="4">
        <v>3004</v>
      </c>
      <c r="O2407" s="4" t="str">
        <f>IF(N2407="","",INDEX([2]物品表!$B:$B,MATCH(N2407,[2]物品表!$A:$A,0)))</f>
        <v>Survivor_Item_8</v>
      </c>
      <c r="P2407" s="4"/>
      <c r="Q2407" s="7" t="s">
        <v>107</v>
      </c>
      <c r="R2407" s="7" t="s">
        <v>29</v>
      </c>
      <c r="S2407" s="9">
        <v>1</v>
      </c>
      <c r="T2407" s="4"/>
      <c r="U2407" s="9">
        <v>16</v>
      </c>
      <c r="V2407" s="4" t="str">
        <f t="shared" si="323"/>
        <v/>
      </c>
      <c r="W2407" s="4"/>
      <c r="X2407" s="4"/>
      <c r="Y2407" s="4"/>
      <c r="Z2407" s="28"/>
      <c r="AA2407" s="77">
        <f>COUNTIF([3]经验升级表!$C:$C,"&lt;="&amp;SUMIFS($AB$4:AB2407,$C$4:C2407,C2407))</f>
        <v>0</v>
      </c>
      <c r="AB2407" s="77">
        <f>IFERROR(INDEX([1]怪物表!$U:$U,MATCH(G2407,[1]怪物表!$A:$A,0),1)*S2407/U2407,0)*AC2407</f>
        <v>0</v>
      </c>
      <c r="AC2407" s="77">
        <f t="shared" si="321"/>
        <v>700</v>
      </c>
      <c r="AD2407" s="77">
        <f>IFERROR(INDEX([1]怪物表!$J:$J,MATCH(G2407,[1]怪物表!$A:$A,0),1),0)*AE2407</f>
        <v>0</v>
      </c>
      <c r="AE2407" s="77">
        <f t="shared" si="322"/>
        <v>44</v>
      </c>
    </row>
    <row r="2408" spans="1:46" s="51" customFormat="1" x14ac:dyDescent="0.45">
      <c r="A2408" s="89"/>
      <c r="B2408" s="7">
        <v>4993904</v>
      </c>
      <c r="C2408" s="6" t="s">
        <v>243</v>
      </c>
      <c r="D2408" s="89" t="s">
        <v>113</v>
      </c>
      <c r="E2408" s="73"/>
      <c r="F2408" s="89">
        <v>60</v>
      </c>
      <c r="G2408" s="89"/>
      <c r="H2408" s="89" t="str">
        <f>IF(G2408="","",INDEX([1]怪物表!$C:$C,MATCH(G2408,[1]怪物表!$A:$A,0)))</f>
        <v/>
      </c>
      <c r="I2408" s="89"/>
      <c r="J2408" s="89" t="str">
        <f>IF(I2408="","",INDEX([1]怪物阵型表!$B:$B,MATCH(I2408,[1]怪物阵型表!$A:$A,0)))</f>
        <v/>
      </c>
      <c r="K2408" s="89"/>
      <c r="L2408" s="89"/>
      <c r="M2408" s="89"/>
      <c r="N2408" s="89">
        <v>201101</v>
      </c>
      <c r="O2408" s="89" t="str">
        <f>IF(N2408="","",INDEX([2]物品表!$B:$B,MATCH(N2408,[2]物品表!$A:$A,0)))</f>
        <v>Survivor_Item_11</v>
      </c>
      <c r="P2408" s="89" t="b">
        <v>1</v>
      </c>
      <c r="Q2408" s="73" t="s">
        <v>160</v>
      </c>
      <c r="R2408" s="73" t="s">
        <v>29</v>
      </c>
      <c r="S2408" s="89">
        <v>1</v>
      </c>
      <c r="T2408" s="89"/>
      <c r="U2408" s="89">
        <v>0</v>
      </c>
      <c r="V2408" s="89"/>
      <c r="W2408" s="89"/>
      <c r="X2408" s="89" t="s">
        <v>110</v>
      </c>
      <c r="Y2408" s="89" t="s">
        <v>162</v>
      </c>
      <c r="Z2408" s="89"/>
      <c r="AA2408" s="77">
        <f>COUNTIF([3]经验升级表!$C:$C,"&lt;="&amp;SUMIFS($AB$4:AB2408,$C$4:C2408,C2408))</f>
        <v>0</v>
      </c>
      <c r="AB2408" s="77">
        <f>IFERROR(INDEX([1]怪物表!$U:$U,MATCH(G2408,[1]怪物表!$A:$A,0),1)*S2408/U2408,0)*AC2408</f>
        <v>0</v>
      </c>
      <c r="AC2408" s="77">
        <f t="shared" si="321"/>
        <v>1</v>
      </c>
      <c r="AD2408" s="77">
        <f>IFERROR(INDEX([1]怪物表!$J:$J,MATCH(G2408,[1]怪物表!$A:$A,0),1),0)*AE2408</f>
        <v>0</v>
      </c>
      <c r="AE2408" s="77">
        <f t="shared" si="322"/>
        <v>0</v>
      </c>
      <c r="AF2408" s="50"/>
      <c r="AG2408" s="45"/>
      <c r="AH2408" s="50"/>
      <c r="AI2408" s="50"/>
      <c r="AJ2408" s="50"/>
      <c r="AK2408" s="50"/>
      <c r="AL2408" s="50"/>
      <c r="AM2408" s="50"/>
      <c r="AN2408" s="50"/>
      <c r="AO2408" s="50"/>
      <c r="AP2408" s="50"/>
      <c r="AQ2408" s="50"/>
      <c r="AR2408" s="50"/>
      <c r="AS2408" s="50"/>
      <c r="AT2408" s="50"/>
    </row>
    <row r="2409" spans="1:46" x14ac:dyDescent="0.45">
      <c r="A2409" s="4"/>
      <c r="B2409" s="7">
        <v>4993905</v>
      </c>
      <c r="C2409" s="6" t="s">
        <v>206</v>
      </c>
      <c r="D2409" s="4" t="s">
        <v>383</v>
      </c>
      <c r="E2409" s="7"/>
      <c r="F2409" s="4">
        <v>150</v>
      </c>
      <c r="G2409" s="81">
        <f>IF(I2409="",SUMIFS([1]怪物表!$A:$A,[1]怪物表!$B:$B,C2409,[1]怪物表!$C:$C,D2409),"")</f>
        <v>1299117</v>
      </c>
      <c r="H2409" s="84" t="str">
        <f>IF(G2409="","",INDEX([1]怪物表!$C:$C,MATCH(G2409,[1]怪物表!$A:$A,0)))</f>
        <v>塔罗牌_狼</v>
      </c>
      <c r="I2409" s="4"/>
      <c r="J2409" s="4"/>
      <c r="K2409" s="4"/>
      <c r="L2409" s="4"/>
      <c r="M2409" s="4"/>
      <c r="N2409" s="4"/>
      <c r="O2409" s="4"/>
      <c r="P2409" s="4" t="b">
        <v>1</v>
      </c>
      <c r="Q2409" s="82" t="s">
        <v>120</v>
      </c>
      <c r="R2409" s="82" t="s">
        <v>29</v>
      </c>
      <c r="S2409" s="85">
        <v>1</v>
      </c>
      <c r="T2409" s="81"/>
      <c r="U2409" s="85">
        <v>0</v>
      </c>
      <c r="V2409" s="4"/>
      <c r="W2409" s="4"/>
      <c r="X2409" s="4"/>
      <c r="Y2409" s="4"/>
      <c r="Z2409" s="28"/>
      <c r="AA2409" s="77"/>
      <c r="AB2409" s="77"/>
      <c r="AC2409" s="77"/>
      <c r="AD2409" s="77"/>
      <c r="AE2409" s="77"/>
    </row>
    <row r="2410" spans="1:46" x14ac:dyDescent="0.45">
      <c r="A2410" s="4"/>
      <c r="B2410" s="7">
        <v>4993906</v>
      </c>
      <c r="C2410" s="6" t="s">
        <v>206</v>
      </c>
      <c r="D2410" s="4" t="s">
        <v>383</v>
      </c>
      <c r="E2410" s="7"/>
      <c r="F2410" s="4">
        <v>300</v>
      </c>
      <c r="G2410" s="81">
        <f>IF(I2410="",SUMIFS([1]怪物表!$A:$A,[1]怪物表!$B:$B,C2410,[1]怪物表!$C:$C,D2410),"")</f>
        <v>1299117</v>
      </c>
      <c r="H2410" s="84" t="str">
        <f>IF(G2410="","",INDEX([1]怪物表!$C:$C,MATCH(G2410,[1]怪物表!$A:$A,0)))</f>
        <v>塔罗牌_狼</v>
      </c>
      <c r="I2410" s="4"/>
      <c r="J2410" s="4"/>
      <c r="K2410" s="4"/>
      <c r="L2410" s="4"/>
      <c r="M2410" s="4"/>
      <c r="N2410" s="4"/>
      <c r="O2410" s="4"/>
      <c r="P2410" s="4" t="b">
        <v>1</v>
      </c>
      <c r="Q2410" s="82" t="s">
        <v>120</v>
      </c>
      <c r="R2410" s="82" t="s">
        <v>29</v>
      </c>
      <c r="S2410" s="85">
        <v>1</v>
      </c>
      <c r="T2410" s="81"/>
      <c r="U2410" s="85">
        <v>0</v>
      </c>
      <c r="V2410" s="4"/>
      <c r="W2410" s="4"/>
      <c r="X2410" s="4"/>
      <c r="Y2410" s="4"/>
      <c r="Z2410" s="28"/>
      <c r="AA2410" s="77"/>
      <c r="AB2410" s="77"/>
      <c r="AC2410" s="77"/>
      <c r="AD2410" s="77"/>
      <c r="AE2410" s="77"/>
    </row>
    <row r="2411" spans="1:46" s="44" customFormat="1" x14ac:dyDescent="0.45">
      <c r="A2411" s="15">
        <v>4994</v>
      </c>
      <c r="B2411" s="16">
        <v>4994001</v>
      </c>
      <c r="C2411" s="17" t="s">
        <v>350</v>
      </c>
      <c r="D2411" s="15" t="s">
        <v>124</v>
      </c>
      <c r="E2411" s="15">
        <v>5</v>
      </c>
      <c r="F2411" s="15">
        <v>0</v>
      </c>
      <c r="G2411" s="15">
        <f>IF(I2411="",SUMIFS([1]怪物表!$A:$A,[1]怪物表!$B:$B,C2411,[1]怪物表!$C:$C,D2411),"")</f>
        <v>1499402</v>
      </c>
      <c r="H2411" s="18" t="str">
        <f>IF(G2411="","",INDEX([1]怪物表!$C:$C,MATCH(G2411,[1]怪物表!$A:$A,0)))</f>
        <v>鹰</v>
      </c>
      <c r="I2411" s="15"/>
      <c r="J2411" s="15" t="str">
        <f>IF(I2411="","",INDEX([1]怪物阵型表!$B:$B,MATCH(I2411,[1]怪物阵型表!$A:$A,0)))</f>
        <v/>
      </c>
      <c r="K2411" s="15"/>
      <c r="L2411" s="15"/>
      <c r="M2411" s="15"/>
      <c r="N2411" s="16"/>
      <c r="O2411" s="16" t="str">
        <f>IF(N2411="","",INDEX([2]物品表!$B:$B,MATCH(N2411,[2]物品表!$A:$A,0)))</f>
        <v/>
      </c>
      <c r="P2411" s="16"/>
      <c r="Q2411" s="16" t="s">
        <v>107</v>
      </c>
      <c r="R2411" s="16" t="s">
        <v>29</v>
      </c>
      <c r="S2411" s="19">
        <v>5</v>
      </c>
      <c r="T2411" s="15"/>
      <c r="U2411" s="19">
        <v>0</v>
      </c>
      <c r="V2411" s="15" t="str">
        <f t="shared" ref="V2411:V2420" si="324">IF(W2411=1,"TID_Survivor_Notice_Occur_2",IF(W2411=2,"TID_Survivor_Notice_Occur_1",""))</f>
        <v/>
      </c>
      <c r="W2411" s="15"/>
      <c r="X2411" s="15"/>
      <c r="Y2411" s="15"/>
      <c r="Z2411" s="76"/>
      <c r="AA2411" s="77">
        <f>COUNTIF([3]经验升级表!$C:$C,"&lt;="&amp;SUMIFS($AB$4:AB2411,$C$4:C2411,C2411))</f>
        <v>0</v>
      </c>
      <c r="AB2411" s="77">
        <f>IFERROR(INDEX([1]怪物表!$U:$U,MATCH(G2411,[1]怪物表!$A:$A,0),1)*S2411/U2411,0)*AC2411</f>
        <v>0</v>
      </c>
      <c r="AC2411" s="77">
        <f t="shared" si="321"/>
        <v>1</v>
      </c>
      <c r="AD2411" s="77">
        <f>IFERROR(INDEX([1]怪物表!$J:$J,MATCH(G2411,[1]怪物表!$A:$A,0),1),0)*AE2411</f>
        <v>0</v>
      </c>
      <c r="AE2411" s="77">
        <f t="shared" si="322"/>
        <v>0</v>
      </c>
      <c r="AF2411" s="45"/>
      <c r="AG2411" s="45"/>
      <c r="AH2411" s="45"/>
      <c r="AI2411" s="45"/>
      <c r="AJ2411" s="45"/>
      <c r="AK2411" s="45"/>
      <c r="AL2411" s="45"/>
      <c r="AM2411" s="45"/>
      <c r="AN2411" s="45"/>
      <c r="AO2411" s="45"/>
      <c r="AP2411" s="45"/>
      <c r="AQ2411" s="45"/>
      <c r="AR2411" s="45"/>
      <c r="AS2411" s="45"/>
      <c r="AT2411" s="45"/>
    </row>
    <row r="2412" spans="1:46" x14ac:dyDescent="0.45">
      <c r="A2412" s="4"/>
      <c r="B2412" s="7">
        <v>4994002</v>
      </c>
      <c r="C2412" s="6" t="s">
        <v>350</v>
      </c>
      <c r="D2412" s="4" t="s">
        <v>124</v>
      </c>
      <c r="E2412" s="4">
        <v>10</v>
      </c>
      <c r="F2412" s="4" t="s">
        <v>30</v>
      </c>
      <c r="G2412" s="4">
        <f>IF(I2412="",SUMIFS([1]怪物表!$A:$A,[1]怪物表!$B:$B,C2412,[1]怪物表!$C:$C,D2412),"")</f>
        <v>1499402</v>
      </c>
      <c r="H2412" s="8" t="str">
        <f>IF(G2412="","",INDEX([1]怪物表!$C:$C,MATCH(G2412,[1]怪物表!$A:$A,0)))</f>
        <v>鹰</v>
      </c>
      <c r="I2412" s="4"/>
      <c r="J2412" s="4" t="str">
        <f>IF(I2412="","",INDEX([1]怪物阵型表!$B:$B,MATCH(I2412,[1]怪物阵型表!$A:$A,0)))</f>
        <v/>
      </c>
      <c r="K2412" s="4"/>
      <c r="L2412" s="4"/>
      <c r="M2412" s="4"/>
      <c r="N2412" s="4"/>
      <c r="O2412" s="4" t="str">
        <f>IF(N2412="","",INDEX([2]物品表!$B:$B,MATCH(N2412,[2]物品表!$A:$A,0)))</f>
        <v/>
      </c>
      <c r="P2412" s="4"/>
      <c r="Q2412" s="7" t="s">
        <v>31</v>
      </c>
      <c r="R2412" s="7" t="s">
        <v>29</v>
      </c>
      <c r="S2412" s="9">
        <f>INDEX('#怪物刷新配置索引'!$E:$E,MATCH(E2412&amp;"-"&amp;F2412,'#怪物刷新配置索引'!$D:$D,0),1)</f>
        <v>1</v>
      </c>
      <c r="T2412" s="4"/>
      <c r="U2412" s="9">
        <f>INDEX('#怪物刷新配置索引'!$F:$F,MATCH(E2412&amp;"-"&amp;F2412,'#怪物刷新配置索引'!$D:$D,0),1)</f>
        <v>3</v>
      </c>
      <c r="V2412" s="4" t="str">
        <f t="shared" si="324"/>
        <v/>
      </c>
      <c r="W2412" s="4"/>
      <c r="X2412" s="4"/>
      <c r="Y2412" s="4"/>
      <c r="Z2412" s="28"/>
      <c r="AA2412" s="77">
        <f>COUNTIF([3]经验升级表!$C:$C,"&lt;="&amp;SUMIFS($AB$4:AB2412,$C$4:C2412,C2412))</f>
        <v>0</v>
      </c>
      <c r="AB2412" s="77">
        <f>IFERROR(INDEX([1]怪物表!$U:$U,MATCH(G2412,[1]怪物表!$A:$A,0),1)*S2412/U2412,0)*AC2412</f>
        <v>0</v>
      </c>
      <c r="AC2412" s="77">
        <f t="shared" si="321"/>
        <v>30</v>
      </c>
      <c r="AD2412" s="77">
        <f>IFERROR(INDEX([1]怪物表!$J:$J,MATCH(G2412,[1]怪物表!$A:$A,0),1),0)*AE2412</f>
        <v>10</v>
      </c>
      <c r="AE2412" s="77">
        <f t="shared" si="322"/>
        <v>10</v>
      </c>
    </row>
    <row r="2413" spans="1:46" x14ac:dyDescent="0.45">
      <c r="A2413" s="4"/>
      <c r="B2413" s="7">
        <v>4994003</v>
      </c>
      <c r="C2413" s="6" t="s">
        <v>350</v>
      </c>
      <c r="D2413" s="4" t="s">
        <v>124</v>
      </c>
      <c r="E2413" s="4">
        <v>20</v>
      </c>
      <c r="F2413" s="4" t="s">
        <v>30</v>
      </c>
      <c r="G2413" s="4">
        <f>IF(I2413="",SUMIFS([1]怪物表!$A:$A,[1]怪物表!$B:$B,C2413,[1]怪物表!$C:$C,D2413),"")</f>
        <v>1499402</v>
      </c>
      <c r="H2413" s="8" t="str">
        <f>IF(G2413="","",INDEX([1]怪物表!$C:$C,MATCH(G2413,[1]怪物表!$A:$A,0)))</f>
        <v>鹰</v>
      </c>
      <c r="I2413" s="4"/>
      <c r="J2413" s="4" t="str">
        <f>IF(I2413="","",INDEX([1]怪物阵型表!$B:$B,MATCH(I2413,[1]怪物阵型表!$A:$A,0)))</f>
        <v/>
      </c>
      <c r="K2413" s="4"/>
      <c r="L2413" s="4"/>
      <c r="M2413" s="4"/>
      <c r="N2413" s="4"/>
      <c r="O2413" s="4" t="str">
        <f>IF(N2413="","",INDEX([2]物品表!$B:$B,MATCH(N2413,[2]物品表!$A:$A,0)))</f>
        <v/>
      </c>
      <c r="P2413" s="4"/>
      <c r="Q2413" s="7" t="s">
        <v>31</v>
      </c>
      <c r="R2413" s="7" t="s">
        <v>29</v>
      </c>
      <c r="S2413" s="9">
        <f>INDEX('#怪物刷新配置索引'!$E:$E,MATCH(E2413&amp;"-"&amp;F2413,'#怪物刷新配置索引'!$D:$D,0),1)</f>
        <v>2</v>
      </c>
      <c r="T2413" s="4"/>
      <c r="U2413" s="9">
        <f>INDEX('#怪物刷新配置索引'!$F:$F,MATCH(E2413&amp;"-"&amp;F2413,'#怪物刷新配置索引'!$D:$D,0),1)</f>
        <v>3</v>
      </c>
      <c r="V2413" s="4" t="str">
        <f t="shared" si="324"/>
        <v/>
      </c>
      <c r="W2413" s="4"/>
      <c r="X2413" s="4"/>
      <c r="Y2413" s="4"/>
      <c r="Z2413" s="28"/>
      <c r="AA2413" s="77">
        <f>COUNTIF([3]经验升级表!$C:$C,"&lt;="&amp;SUMIFS($AB$4:AB2413,$C$4:C2413,C2413))</f>
        <v>0</v>
      </c>
      <c r="AB2413" s="77">
        <f>IFERROR(INDEX([1]怪物表!$U:$U,MATCH(G2413,[1]怪物表!$A:$A,0),1)*S2413/U2413,0)*AC2413</f>
        <v>0</v>
      </c>
      <c r="AC2413" s="77">
        <f t="shared" si="321"/>
        <v>30</v>
      </c>
      <c r="AD2413" s="77">
        <f>IFERROR(INDEX([1]怪物表!$J:$J,MATCH(G2413,[1]怪物表!$A:$A,0),1),0)*AE2413</f>
        <v>20</v>
      </c>
      <c r="AE2413" s="77">
        <f t="shared" si="322"/>
        <v>20</v>
      </c>
    </row>
    <row r="2414" spans="1:46" x14ac:dyDescent="0.45">
      <c r="A2414" s="4"/>
      <c r="B2414" s="7">
        <v>4994004</v>
      </c>
      <c r="C2414" s="6" t="s">
        <v>350</v>
      </c>
      <c r="D2414" s="4" t="s">
        <v>131</v>
      </c>
      <c r="E2414" s="4">
        <v>20</v>
      </c>
      <c r="F2414" s="4" t="s">
        <v>43</v>
      </c>
      <c r="G2414" s="4">
        <f>IF(I2414="",SUMIFS([1]怪物表!$A:$A,[1]怪物表!$B:$B,C2414,[1]怪物表!$C:$C,D2414),"")</f>
        <v>1499403</v>
      </c>
      <c r="H2414" s="8" t="str">
        <f>IF(G2414="","",INDEX([1]怪物表!$C:$C,MATCH(G2414,[1]怪物表!$A:$A,0)))</f>
        <v>小象</v>
      </c>
      <c r="I2414" s="4"/>
      <c r="J2414" s="4" t="str">
        <f>IF(I2414="","",INDEX([1]怪物阵型表!$B:$B,MATCH(I2414,[1]怪物阵型表!$A:$A,0)))</f>
        <v/>
      </c>
      <c r="K2414" s="4"/>
      <c r="L2414" s="4"/>
      <c r="M2414" s="4"/>
      <c r="N2414" s="4"/>
      <c r="O2414" s="4" t="str">
        <f>IF(N2414="","",INDEX([2]物品表!$B:$B,MATCH(N2414,[2]物品表!$A:$A,0)))</f>
        <v/>
      </c>
      <c r="P2414" s="4"/>
      <c r="Q2414" s="7" t="s">
        <v>31</v>
      </c>
      <c r="R2414" s="7" t="s">
        <v>29</v>
      </c>
      <c r="S2414" s="9">
        <f>INDEX('#怪物刷新配置索引'!$E:$E,MATCH(E2414&amp;"-"&amp;F2414,'#怪物刷新配置索引'!$D:$D,0),1)</f>
        <v>2</v>
      </c>
      <c r="T2414" s="4"/>
      <c r="U2414" s="9">
        <f>INDEX('#怪物刷新配置索引'!$F:$F,MATCH(E2414&amp;"-"&amp;F2414,'#怪物刷新配置索引'!$D:$D,0),1)</f>
        <v>3</v>
      </c>
      <c r="V2414" s="4" t="str">
        <f t="shared" si="324"/>
        <v/>
      </c>
      <c r="W2414" s="4"/>
      <c r="X2414" s="4"/>
      <c r="Y2414" s="4"/>
      <c r="Z2414" s="28"/>
      <c r="AA2414" s="77">
        <f>COUNTIF([3]经验升级表!$C:$C,"&lt;="&amp;SUMIFS($AB$4:AB2414,$C$4:C2414,C2414))</f>
        <v>0</v>
      </c>
      <c r="AB2414" s="77">
        <f>IFERROR(INDEX([1]怪物表!$U:$U,MATCH(G2414,[1]怪物表!$A:$A,0),1)*S2414/U2414,0)*AC2414</f>
        <v>0</v>
      </c>
      <c r="AC2414" s="77">
        <f t="shared" si="321"/>
        <v>30</v>
      </c>
      <c r="AD2414" s="77">
        <f>IFERROR(INDEX([1]怪物表!$J:$J,MATCH(G2414,[1]怪物表!$A:$A,0),1),0)*AE2414</f>
        <v>20</v>
      </c>
      <c r="AE2414" s="77">
        <f t="shared" si="322"/>
        <v>20</v>
      </c>
    </row>
    <row r="2415" spans="1:46" x14ac:dyDescent="0.45">
      <c r="A2415" s="4"/>
      <c r="B2415" s="7">
        <v>4994005</v>
      </c>
      <c r="C2415" s="6" t="s">
        <v>350</v>
      </c>
      <c r="D2415" s="4" t="s">
        <v>131</v>
      </c>
      <c r="E2415" s="4">
        <v>20</v>
      </c>
      <c r="F2415" s="4" t="s">
        <v>43</v>
      </c>
      <c r="G2415" s="4">
        <f>IF(I2415="",SUMIFS([1]怪物表!$A:$A,[1]怪物表!$B:$B,C2415,[1]怪物表!$C:$C,D2415),"")</f>
        <v>1499403</v>
      </c>
      <c r="H2415" s="8" t="str">
        <f>IF(G2415="","",INDEX([1]怪物表!$C:$C,MATCH(G2415,[1]怪物表!$A:$A,0)))</f>
        <v>小象</v>
      </c>
      <c r="I2415" s="4"/>
      <c r="J2415" s="4" t="str">
        <f>IF(I2415="","",INDEX([1]怪物阵型表!$B:$B,MATCH(I2415,[1]怪物阵型表!$A:$A,0)))</f>
        <v/>
      </c>
      <c r="K2415" s="4"/>
      <c r="L2415" s="4"/>
      <c r="M2415" s="4"/>
      <c r="N2415" s="4"/>
      <c r="O2415" s="4" t="str">
        <f>IF(N2415="","",INDEX([2]物品表!$B:$B,MATCH(N2415,[2]物品表!$A:$A,0)))</f>
        <v/>
      </c>
      <c r="P2415" s="4"/>
      <c r="Q2415" s="7" t="s">
        <v>31</v>
      </c>
      <c r="R2415" s="7" t="s">
        <v>29</v>
      </c>
      <c r="S2415" s="9">
        <f>INDEX('#怪物刷新配置索引'!$E:$E,MATCH(E2415&amp;"-"&amp;F2415,'#怪物刷新配置索引'!$D:$D,0),1)</f>
        <v>2</v>
      </c>
      <c r="T2415" s="4"/>
      <c r="U2415" s="9">
        <f>INDEX('#怪物刷新配置索引'!$F:$F,MATCH(E2415&amp;"-"&amp;F2415,'#怪物刷新配置索引'!$D:$D,0),1)</f>
        <v>3</v>
      </c>
      <c r="V2415" s="4" t="str">
        <f t="shared" si="324"/>
        <v/>
      </c>
      <c r="W2415" s="4"/>
      <c r="X2415" s="4"/>
      <c r="Y2415" s="4"/>
      <c r="Z2415" s="28"/>
      <c r="AA2415" s="77">
        <f>COUNTIF([3]经验升级表!$C:$C,"&lt;="&amp;SUMIFS($AB$4:AB2415,$C$4:C2415,C2415))</f>
        <v>0</v>
      </c>
      <c r="AB2415" s="77">
        <f>IFERROR(INDEX([1]怪物表!$U:$U,MATCH(G2415,[1]怪物表!$A:$A,0),1)*S2415/U2415,0)*AC2415</f>
        <v>0</v>
      </c>
      <c r="AC2415" s="77">
        <f t="shared" si="321"/>
        <v>30</v>
      </c>
      <c r="AD2415" s="77">
        <f>IFERROR(INDEX([1]怪物表!$J:$J,MATCH(G2415,[1]怪物表!$A:$A,0),1),0)*AE2415</f>
        <v>20</v>
      </c>
      <c r="AE2415" s="77">
        <f t="shared" si="322"/>
        <v>20</v>
      </c>
    </row>
    <row r="2416" spans="1:46" x14ac:dyDescent="0.45">
      <c r="A2416" s="4"/>
      <c r="B2416" s="7">
        <v>4994006</v>
      </c>
      <c r="C2416" s="6" t="s">
        <v>350</v>
      </c>
      <c r="D2416" s="4" t="s">
        <v>131</v>
      </c>
      <c r="E2416" s="4">
        <v>20</v>
      </c>
      <c r="F2416" s="4" t="s">
        <v>43</v>
      </c>
      <c r="G2416" s="4">
        <f>IF(I2416="",SUMIFS([1]怪物表!$A:$A,[1]怪物表!$B:$B,C2416,[1]怪物表!$C:$C,D2416),"")</f>
        <v>1499403</v>
      </c>
      <c r="H2416" s="8" t="str">
        <f>IF(G2416="","",INDEX([1]怪物表!$C:$C,MATCH(G2416,[1]怪物表!$A:$A,0)))</f>
        <v>小象</v>
      </c>
      <c r="I2416" s="4"/>
      <c r="J2416" s="4" t="str">
        <f>IF(I2416="","",INDEX([1]怪物阵型表!$B:$B,MATCH(I2416,[1]怪物阵型表!$A:$A,0)))</f>
        <v/>
      </c>
      <c r="K2416" s="4"/>
      <c r="L2416" s="4"/>
      <c r="M2416" s="4"/>
      <c r="N2416" s="4"/>
      <c r="O2416" s="4" t="str">
        <f>IF(N2416="","",INDEX([2]物品表!$B:$B,MATCH(N2416,[2]物品表!$A:$A,0)))</f>
        <v/>
      </c>
      <c r="P2416" s="4"/>
      <c r="Q2416" s="7" t="s">
        <v>31</v>
      </c>
      <c r="R2416" s="7" t="s">
        <v>29</v>
      </c>
      <c r="S2416" s="9">
        <f>INDEX('#怪物刷新配置索引'!$E:$E,MATCH(E2416&amp;"-"&amp;F2416,'#怪物刷新配置索引'!$D:$D,0),1)</f>
        <v>2</v>
      </c>
      <c r="T2416" s="4"/>
      <c r="U2416" s="9">
        <f>INDEX('#怪物刷新配置索引'!$F:$F,MATCH(E2416&amp;"-"&amp;F2416,'#怪物刷新配置索引'!$D:$D,0),1)</f>
        <v>3</v>
      </c>
      <c r="V2416" s="4" t="str">
        <f t="shared" si="324"/>
        <v/>
      </c>
      <c r="W2416" s="4"/>
      <c r="X2416" s="4"/>
      <c r="Y2416" s="4"/>
      <c r="Z2416" s="28"/>
      <c r="AA2416" s="77">
        <f>COUNTIF([3]经验升级表!$C:$C,"&lt;="&amp;SUMIFS($AB$4:AB2416,$C$4:C2416,C2416))</f>
        <v>0</v>
      </c>
      <c r="AB2416" s="77">
        <f>IFERROR(INDEX([1]怪物表!$U:$U,MATCH(G2416,[1]怪物表!$A:$A,0),1)*S2416/U2416,0)*AC2416</f>
        <v>0</v>
      </c>
      <c r="AC2416" s="77">
        <f t="shared" si="321"/>
        <v>30</v>
      </c>
      <c r="AD2416" s="77">
        <f>IFERROR(INDEX([1]怪物表!$J:$J,MATCH(G2416,[1]怪物表!$A:$A,0),1),0)*AE2416</f>
        <v>20</v>
      </c>
      <c r="AE2416" s="77">
        <f t="shared" si="322"/>
        <v>20</v>
      </c>
    </row>
    <row r="2417" spans="1:31" x14ac:dyDescent="0.45">
      <c r="A2417" s="4"/>
      <c r="B2417" s="7">
        <v>4994007</v>
      </c>
      <c r="C2417" s="6" t="s">
        <v>350</v>
      </c>
      <c r="D2417" s="4" t="s">
        <v>174</v>
      </c>
      <c r="E2417" s="7">
        <v>10</v>
      </c>
      <c r="F2417" s="4" t="s">
        <v>43</v>
      </c>
      <c r="G2417" s="4">
        <f>IF(I2417="",SUMIFS([1]怪物表!$A:$A,[1]怪物表!$B:$B,C2417,[1]怪物表!$C:$C,D2417),"")</f>
        <v>1499407</v>
      </c>
      <c r="H2417" s="8" t="str">
        <f>IF(G2417="","",INDEX([1]怪物表!$C:$C,MATCH(G2417,[1]怪物表!$A:$A,0)))</f>
        <v>酒桶</v>
      </c>
      <c r="I2417" s="4"/>
      <c r="J2417" s="4" t="str">
        <f>IF(I2417="","",INDEX([1]怪物阵型表!$B:$B,MATCH(I2417,[1]怪物阵型表!$A:$A,0)))</f>
        <v/>
      </c>
      <c r="K2417" s="4"/>
      <c r="L2417" s="4"/>
      <c r="M2417" s="4"/>
      <c r="N2417" s="4"/>
      <c r="O2417" s="4" t="str">
        <f>IF(N2417="","",INDEX([2]物品表!$B:$B,MATCH(N2417,[2]物品表!$A:$A,0)))</f>
        <v/>
      </c>
      <c r="P2417" s="4"/>
      <c r="Q2417" s="7" t="s">
        <v>31</v>
      </c>
      <c r="R2417" s="7" t="s">
        <v>29</v>
      </c>
      <c r="S2417" s="9">
        <f>INDEX('#怪物刷新配置索引'!$E:$E,MATCH(E2417&amp;"-"&amp;F2417,'#怪物刷新配置索引'!$D:$D,0),1)</f>
        <v>1</v>
      </c>
      <c r="T2417" s="4"/>
      <c r="U2417" s="9">
        <f>INDEX('#怪物刷新配置索引'!$F:$F,MATCH(E2417&amp;"-"&amp;F2417,'#怪物刷新配置索引'!$D:$D,0),1)</f>
        <v>3</v>
      </c>
      <c r="V2417" s="4" t="str">
        <f t="shared" si="324"/>
        <v/>
      </c>
      <c r="W2417" s="4"/>
      <c r="X2417" s="4"/>
      <c r="Y2417" s="4"/>
      <c r="Z2417" s="28"/>
      <c r="AA2417" s="77">
        <f>COUNTIF([3]经验升级表!$C:$C,"&lt;="&amp;SUMIFS($AB$4:AB2417,$C$4:C2417,C2417))</f>
        <v>0</v>
      </c>
      <c r="AB2417" s="77">
        <f>IFERROR(INDEX([1]怪物表!$U:$U,MATCH(G2417,[1]怪物表!$A:$A,0),1)*S2417/U2417,0)*AC2417</f>
        <v>0</v>
      </c>
      <c r="AC2417" s="77">
        <f t="shared" si="321"/>
        <v>30</v>
      </c>
      <c r="AD2417" s="77">
        <f>IFERROR(INDEX([1]怪物表!$J:$J,MATCH(G2417,[1]怪物表!$A:$A,0),1),0)*AE2417</f>
        <v>10</v>
      </c>
      <c r="AE2417" s="77">
        <f t="shared" si="322"/>
        <v>10</v>
      </c>
    </row>
    <row r="2418" spans="1:31" x14ac:dyDescent="0.45">
      <c r="A2418" s="4"/>
      <c r="B2418" s="7">
        <v>4994008</v>
      </c>
      <c r="C2418" s="6" t="s">
        <v>350</v>
      </c>
      <c r="D2418" s="4" t="s">
        <v>131</v>
      </c>
      <c r="E2418" s="4">
        <v>20</v>
      </c>
      <c r="F2418" s="4" t="s">
        <v>32</v>
      </c>
      <c r="G2418" s="4">
        <f>IF(I2418="",SUMIFS([1]怪物表!$A:$A,[1]怪物表!$B:$B,C2418,[1]怪物表!$C:$C,D2418),"")</f>
        <v>1499403</v>
      </c>
      <c r="H2418" s="8" t="str">
        <f>IF(G2418="","",INDEX([1]怪物表!$C:$C,MATCH(G2418,[1]怪物表!$A:$A,0)))</f>
        <v>小象</v>
      </c>
      <c r="I2418" s="4"/>
      <c r="J2418" s="4" t="str">
        <f>IF(I2418="","",INDEX([1]怪物阵型表!$B:$B,MATCH(I2418,[1]怪物阵型表!$A:$A,0)))</f>
        <v/>
      </c>
      <c r="K2418" s="4"/>
      <c r="L2418" s="4"/>
      <c r="M2418" s="4"/>
      <c r="N2418" s="4"/>
      <c r="O2418" s="4" t="str">
        <f>IF(N2418="","",INDEX([2]物品表!$B:$B,MATCH(N2418,[2]物品表!$A:$A,0)))</f>
        <v/>
      </c>
      <c r="P2418" s="4"/>
      <c r="Q2418" s="7" t="s">
        <v>31</v>
      </c>
      <c r="R2418" s="7" t="s">
        <v>29</v>
      </c>
      <c r="S2418" s="9">
        <f>INDEX('#怪物刷新配置索引'!$E:$E,MATCH(E2418&amp;"-"&amp;F2418,'#怪物刷新配置索引'!$D:$D,0),1)</f>
        <v>2</v>
      </c>
      <c r="T2418" s="4"/>
      <c r="U2418" s="9">
        <f>INDEX('#怪物刷新配置索引'!$F:$F,MATCH(E2418&amp;"-"&amp;F2418,'#怪物刷新配置索引'!$D:$D,0),1)</f>
        <v>3</v>
      </c>
      <c r="V2418" s="4" t="str">
        <f t="shared" si="324"/>
        <v/>
      </c>
      <c r="W2418" s="4"/>
      <c r="X2418" s="4"/>
      <c r="Y2418" s="4"/>
      <c r="Z2418" s="28"/>
      <c r="AA2418" s="77">
        <f>COUNTIF([3]经验升级表!$C:$C,"&lt;="&amp;SUMIFS($AB$4:AB2418,$C$4:C2418,C2418))</f>
        <v>0</v>
      </c>
      <c r="AB2418" s="77">
        <f>IFERROR(INDEX([1]怪物表!$U:$U,MATCH(G2418,[1]怪物表!$A:$A,0),1)*S2418/U2418,0)*AC2418</f>
        <v>0</v>
      </c>
      <c r="AC2418" s="77">
        <f t="shared" si="321"/>
        <v>30</v>
      </c>
      <c r="AD2418" s="77">
        <f>IFERROR(INDEX([1]怪物表!$J:$J,MATCH(G2418,[1]怪物表!$A:$A,0),1),0)*AE2418</f>
        <v>20</v>
      </c>
      <c r="AE2418" s="77">
        <f t="shared" si="322"/>
        <v>20</v>
      </c>
    </row>
    <row r="2419" spans="1:31" x14ac:dyDescent="0.45">
      <c r="A2419" s="4"/>
      <c r="B2419" s="7">
        <v>4994009</v>
      </c>
      <c r="C2419" s="6" t="s">
        <v>350</v>
      </c>
      <c r="D2419" s="4" t="s">
        <v>131</v>
      </c>
      <c r="E2419" s="4">
        <v>20</v>
      </c>
      <c r="F2419" s="4" t="s">
        <v>32</v>
      </c>
      <c r="G2419" s="4">
        <f>IF(I2419="",SUMIFS([1]怪物表!$A:$A,[1]怪物表!$B:$B,C2419,[1]怪物表!$C:$C,D2419),"")</f>
        <v>1499403</v>
      </c>
      <c r="H2419" s="8" t="str">
        <f>IF(G2419="","",INDEX([1]怪物表!$C:$C,MATCH(G2419,[1]怪物表!$A:$A,0)))</f>
        <v>小象</v>
      </c>
      <c r="I2419" s="4"/>
      <c r="J2419" s="4" t="str">
        <f>IF(I2419="","",INDEX([1]怪物阵型表!$B:$B,MATCH(I2419,[1]怪物阵型表!$A:$A,0)))</f>
        <v/>
      </c>
      <c r="K2419" s="4"/>
      <c r="L2419" s="4"/>
      <c r="M2419" s="4"/>
      <c r="N2419" s="4"/>
      <c r="O2419" s="4" t="str">
        <f>IF(N2419="","",INDEX([2]物品表!$B:$B,MATCH(N2419,[2]物品表!$A:$A,0)))</f>
        <v/>
      </c>
      <c r="P2419" s="4"/>
      <c r="Q2419" s="7" t="s">
        <v>31</v>
      </c>
      <c r="R2419" s="7" t="s">
        <v>29</v>
      </c>
      <c r="S2419" s="9">
        <f>INDEX('#怪物刷新配置索引'!$E:$E,MATCH(E2419&amp;"-"&amp;F2419,'#怪物刷新配置索引'!$D:$D,0),1)</f>
        <v>2</v>
      </c>
      <c r="T2419" s="4"/>
      <c r="U2419" s="9">
        <f>INDEX('#怪物刷新配置索引'!$F:$F,MATCH(E2419&amp;"-"&amp;F2419,'#怪物刷新配置索引'!$D:$D,0),1)</f>
        <v>3</v>
      </c>
      <c r="V2419" s="4" t="str">
        <f t="shared" si="324"/>
        <v/>
      </c>
      <c r="W2419" s="4"/>
      <c r="X2419" s="4"/>
      <c r="Y2419" s="4"/>
      <c r="Z2419" s="28"/>
      <c r="AA2419" s="77">
        <f>COUNTIF([3]经验升级表!$C:$C,"&lt;="&amp;SUMIFS($AB$4:AB2419,$C$4:C2419,C2419))</f>
        <v>0</v>
      </c>
      <c r="AB2419" s="77">
        <f>IFERROR(INDEX([1]怪物表!$U:$U,MATCH(G2419,[1]怪物表!$A:$A,0),1)*S2419/U2419,0)*AC2419</f>
        <v>0</v>
      </c>
      <c r="AC2419" s="77">
        <f t="shared" si="321"/>
        <v>30</v>
      </c>
      <c r="AD2419" s="77">
        <f>IFERROR(INDEX([1]怪物表!$J:$J,MATCH(G2419,[1]怪物表!$A:$A,0),1),0)*AE2419</f>
        <v>20</v>
      </c>
      <c r="AE2419" s="77">
        <f t="shared" si="322"/>
        <v>20</v>
      </c>
    </row>
    <row r="2420" spans="1:31" x14ac:dyDescent="0.45">
      <c r="A2420" s="4"/>
      <c r="B2420" s="7">
        <v>4994010</v>
      </c>
      <c r="C2420" s="6" t="s">
        <v>350</v>
      </c>
      <c r="D2420" s="4" t="s">
        <v>131</v>
      </c>
      <c r="E2420" s="4">
        <v>20</v>
      </c>
      <c r="F2420" s="4" t="s">
        <v>32</v>
      </c>
      <c r="G2420" s="4">
        <f>IF(I2420="",SUMIFS([1]怪物表!$A:$A,[1]怪物表!$B:$B,C2420,[1]怪物表!$C:$C,D2420),"")</f>
        <v>1499403</v>
      </c>
      <c r="H2420" s="8" t="str">
        <f>IF(G2420="","",INDEX([1]怪物表!$C:$C,MATCH(G2420,[1]怪物表!$A:$A,0)))</f>
        <v>小象</v>
      </c>
      <c r="I2420" s="4"/>
      <c r="J2420" s="4" t="str">
        <f>IF(I2420="","",INDEX([1]怪物阵型表!$B:$B,MATCH(I2420,[1]怪物阵型表!$A:$A,0)))</f>
        <v/>
      </c>
      <c r="K2420" s="4"/>
      <c r="L2420" s="4"/>
      <c r="M2420" s="4"/>
      <c r="N2420" s="4"/>
      <c r="O2420" s="4" t="str">
        <f>IF(N2420="","",INDEX([2]物品表!$B:$B,MATCH(N2420,[2]物品表!$A:$A,0)))</f>
        <v/>
      </c>
      <c r="P2420" s="4"/>
      <c r="Q2420" s="7" t="s">
        <v>31</v>
      </c>
      <c r="R2420" s="7" t="s">
        <v>29</v>
      </c>
      <c r="S2420" s="9">
        <f>INDEX('#怪物刷新配置索引'!$E:$E,MATCH(E2420&amp;"-"&amp;F2420,'#怪物刷新配置索引'!$D:$D,0),1)</f>
        <v>2</v>
      </c>
      <c r="T2420" s="4"/>
      <c r="U2420" s="9">
        <f>INDEX('#怪物刷新配置索引'!$F:$F,MATCH(E2420&amp;"-"&amp;F2420,'#怪物刷新配置索引'!$D:$D,0),1)</f>
        <v>3</v>
      </c>
      <c r="V2420" s="4" t="str">
        <f t="shared" si="324"/>
        <v/>
      </c>
      <c r="W2420" s="4"/>
      <c r="X2420" s="4"/>
      <c r="Y2420" s="4"/>
      <c r="Z2420" s="28"/>
      <c r="AA2420" s="77">
        <f>COUNTIF([3]经验升级表!$C:$C,"&lt;="&amp;SUMIFS($AB$4:AB2420,$C$4:C2420,C2420))</f>
        <v>0</v>
      </c>
      <c r="AB2420" s="77">
        <f>IFERROR(INDEX([1]怪物表!$U:$U,MATCH(G2420,[1]怪物表!$A:$A,0),1)*S2420/U2420,0)*AC2420</f>
        <v>0</v>
      </c>
      <c r="AC2420" s="77">
        <f t="shared" si="321"/>
        <v>30</v>
      </c>
      <c r="AD2420" s="77">
        <f>IFERROR(INDEX([1]怪物表!$J:$J,MATCH(G2420,[1]怪物表!$A:$A,0),1),0)*AE2420</f>
        <v>20</v>
      </c>
      <c r="AE2420" s="77">
        <f t="shared" si="322"/>
        <v>20</v>
      </c>
    </row>
    <row r="2421" spans="1:31" s="46" customFormat="1" x14ac:dyDescent="0.45">
      <c r="A2421" s="20"/>
      <c r="B2421" s="21">
        <v>4994011</v>
      </c>
      <c r="C2421" s="22" t="s">
        <v>350</v>
      </c>
      <c r="D2421" s="20" t="s">
        <v>152</v>
      </c>
      <c r="E2421" s="21"/>
      <c r="F2421" s="20">
        <v>90</v>
      </c>
      <c r="G2421" s="20">
        <f>IF(I2421="",SUMIFS([1]怪物表!$A:$A,[1]怪物表!$B:$B,C2421,[1]怪物表!$C:$C,D2421),"")</f>
        <v>1499410</v>
      </c>
      <c r="H2421" s="23" t="str">
        <f>IF(G2421="","",INDEX([1]怪物表!$C:$C,MATCH(G2421,[1]怪物表!$A:$A,0)))</f>
        <v>大窃贼</v>
      </c>
      <c r="I2421" s="20" t="s">
        <v>54</v>
      </c>
      <c r="J2421" s="20" t="str">
        <f>IF(I2421="","",INDEX([1]怪物阵型表!$B:$B,MATCH(I2421,[1]怪物阵型表!$A:$A,0)))</f>
        <v/>
      </c>
      <c r="K2421" s="20"/>
      <c r="L2421" s="20"/>
      <c r="M2421" s="20"/>
      <c r="N2421" s="20"/>
      <c r="O2421" s="20" t="str">
        <f>IF(N2421="","",INDEX([2]物品表!$B:$B,MATCH(N2421,[2]物品表!$A:$A,0)))</f>
        <v/>
      </c>
      <c r="P2421" s="20"/>
      <c r="Q2421" s="21" t="s">
        <v>120</v>
      </c>
      <c r="R2421" s="21" t="s">
        <v>29</v>
      </c>
      <c r="S2421" s="24">
        <v>1</v>
      </c>
      <c r="T2421" s="20"/>
      <c r="U2421" s="24">
        <v>0</v>
      </c>
      <c r="V2421" s="20" t="str">
        <f>IF(W2421=1,"TID_Survivor_Notice_Occur_2",IF(W2421=2,"TID_Survivor_Notice_Occur_1",""))</f>
        <v/>
      </c>
      <c r="W2421" s="20"/>
      <c r="X2421" s="20"/>
      <c r="Y2421" s="20"/>
      <c r="Z2421" s="79"/>
      <c r="AA2421" s="79">
        <f>COUNTIF([3]经验升级表!$C:$C,"&lt;="&amp;SUMIFS($AB$4:AB2421,$C$4:C2421,C2421))</f>
        <v>0</v>
      </c>
      <c r="AB2421" s="79">
        <f>IFERROR(INDEX([1]怪物表!$U:$U,MATCH(G2421,[1]怪物表!$A:$A,0),1)*S2421/U2421,0)*AC2421</f>
        <v>0</v>
      </c>
      <c r="AC2421" s="79">
        <f t="shared" si="321"/>
        <v>1</v>
      </c>
      <c r="AD2421" s="79">
        <f>IFERROR(INDEX([1]怪物表!$J:$J,MATCH(G2421,[1]怪物表!$A:$A,0),1),0)*AE2421</f>
        <v>0</v>
      </c>
      <c r="AE2421" s="79">
        <f t="shared" si="322"/>
        <v>0</v>
      </c>
    </row>
    <row r="2422" spans="1:31" x14ac:dyDescent="0.45">
      <c r="A2422" s="4"/>
      <c r="B2422" s="7">
        <v>4994012</v>
      </c>
      <c r="C2422" s="6" t="s">
        <v>350</v>
      </c>
      <c r="D2422" s="4"/>
      <c r="E2422" s="7"/>
      <c r="F2422" s="4">
        <v>100</v>
      </c>
      <c r="G2422" s="4" t="str">
        <f>IF(I2422="",SUMIFS([1]怪物表!$A:$A,[1]怪物表!$B:$B,C2422,[1]怪物表!$C:$C,D2422),"")</f>
        <v/>
      </c>
      <c r="H2422" s="8" t="str">
        <f>IF(G2422="","",INDEX([1]怪物表!$C:$C,MATCH(G2422,[1]怪物表!$A:$A,0)))</f>
        <v/>
      </c>
      <c r="I2422" s="4">
        <v>499401</v>
      </c>
      <c r="J2422" s="4" t="str">
        <f>IF(I2422="","",INDEX([1]怪物阵型表!$B:$B,MATCH(I2422,[1]怪物阵型表!$A:$A,0)))</f>
        <v>冲锋阵型</v>
      </c>
      <c r="K2422" s="4"/>
      <c r="L2422" s="4"/>
      <c r="M2422" s="4"/>
      <c r="N2422" s="4"/>
      <c r="O2422" s="4" t="str">
        <f>IF(N2422="","",INDEX([2]物品表!$B:$B,MATCH(N2422,[2]物品表!$A:$A,0)))</f>
        <v/>
      </c>
      <c r="P2422" s="4"/>
      <c r="Q2422" s="7" t="s">
        <v>309</v>
      </c>
      <c r="R2422" s="7" t="s">
        <v>29</v>
      </c>
      <c r="S2422" s="9">
        <v>1</v>
      </c>
      <c r="T2422" s="4"/>
      <c r="U2422" s="9">
        <v>0</v>
      </c>
      <c r="V2422" s="4" t="str">
        <f t="shared" ref="V2422:V2430" si="325">IF(W2422=1,"TID_Survivor_Notice_Occur_2",IF(W2422=2,"TID_Survivor_Notice_Occur_1",""))</f>
        <v/>
      </c>
      <c r="W2422" s="4"/>
      <c r="X2422" s="4"/>
      <c r="Y2422" s="4"/>
      <c r="Z2422" s="28"/>
      <c r="AA2422" s="77">
        <f>COUNTIF([3]经验升级表!$C:$C,"&lt;="&amp;SUMIFS($AB$4:AB2422,$C$4:C2422,C2422))</f>
        <v>0</v>
      </c>
      <c r="AB2422" s="77">
        <f>IFERROR(INDEX([1]怪物表!$U:$U,MATCH(G2422,[1]怪物表!$A:$A,0),1)*S2422/U2422,0)*AC2422</f>
        <v>0</v>
      </c>
      <c r="AC2422" s="77">
        <f t="shared" si="321"/>
        <v>1</v>
      </c>
      <c r="AD2422" s="77">
        <f>IFERROR(INDEX([1]怪物表!$J:$J,MATCH(G2422,[1]怪物表!$A:$A,0),1),0)*AE2422</f>
        <v>0</v>
      </c>
      <c r="AE2422" s="77">
        <f t="shared" si="322"/>
        <v>0</v>
      </c>
    </row>
    <row r="2423" spans="1:31" x14ac:dyDescent="0.45">
      <c r="A2423" s="4"/>
      <c r="B2423" s="7">
        <v>4994013</v>
      </c>
      <c r="C2423" s="6" t="s">
        <v>350</v>
      </c>
      <c r="D2423" s="4"/>
      <c r="E2423" s="7"/>
      <c r="F2423" s="4">
        <v>100</v>
      </c>
      <c r="G2423" s="4" t="str">
        <f>IF(I2423="",SUMIFS([1]怪物表!$A:$A,[1]怪物表!$B:$B,C2423,[1]怪物表!$C:$C,D2423),"")</f>
        <v/>
      </c>
      <c r="H2423" s="8" t="str">
        <f>IF(G2423="","",INDEX([1]怪物表!$C:$C,MATCH(G2423,[1]怪物表!$A:$A,0)))</f>
        <v/>
      </c>
      <c r="I2423" s="4">
        <v>499401</v>
      </c>
      <c r="J2423" s="4" t="str">
        <f>IF(I2423="","",INDEX([1]怪物阵型表!$B:$B,MATCH(I2423,[1]怪物阵型表!$A:$A,0)))</f>
        <v>冲锋阵型</v>
      </c>
      <c r="K2423" s="4"/>
      <c r="L2423" s="4"/>
      <c r="M2423" s="4"/>
      <c r="N2423" s="4"/>
      <c r="O2423" s="4" t="str">
        <f>IF(N2423="","",INDEX([2]物品表!$B:$B,MATCH(N2423,[2]物品表!$A:$A,0)))</f>
        <v/>
      </c>
      <c r="P2423" s="4"/>
      <c r="Q2423" s="7" t="s">
        <v>309</v>
      </c>
      <c r="R2423" s="7" t="s">
        <v>29</v>
      </c>
      <c r="S2423" s="9">
        <v>1</v>
      </c>
      <c r="T2423" s="4"/>
      <c r="U2423" s="9">
        <v>0</v>
      </c>
      <c r="V2423" s="4" t="str">
        <f t="shared" si="325"/>
        <v/>
      </c>
      <c r="W2423" s="4"/>
      <c r="X2423" s="4"/>
      <c r="Y2423" s="4"/>
      <c r="Z2423" s="28"/>
      <c r="AA2423" s="77">
        <f>COUNTIF([3]经验升级表!$C:$C,"&lt;="&amp;SUMIFS($AB$4:AB2423,$C$4:C2423,C2423))</f>
        <v>0</v>
      </c>
      <c r="AB2423" s="77">
        <f>IFERROR(INDEX([1]怪物表!$U:$U,MATCH(G2423,[1]怪物表!$A:$A,0),1)*S2423/U2423,0)*AC2423</f>
        <v>0</v>
      </c>
      <c r="AC2423" s="77">
        <f t="shared" si="321"/>
        <v>1</v>
      </c>
      <c r="AD2423" s="77">
        <f>IFERROR(INDEX([1]怪物表!$J:$J,MATCH(G2423,[1]怪物表!$A:$A,0),1),0)*AE2423</f>
        <v>0</v>
      </c>
      <c r="AE2423" s="77">
        <f t="shared" si="322"/>
        <v>0</v>
      </c>
    </row>
    <row r="2424" spans="1:31" x14ac:dyDescent="0.45">
      <c r="A2424" s="4"/>
      <c r="B2424" s="7">
        <v>4994014</v>
      </c>
      <c r="C2424" s="6" t="s">
        <v>350</v>
      </c>
      <c r="D2424" s="4"/>
      <c r="E2424" s="7"/>
      <c r="F2424" s="4">
        <v>105</v>
      </c>
      <c r="G2424" s="4" t="str">
        <f>IF(I2424="",SUMIFS([1]怪物表!$A:$A,[1]怪物表!$B:$B,C2424,[1]怪物表!$C:$C,D2424),"")</f>
        <v/>
      </c>
      <c r="H2424" s="8" t="str">
        <f>IF(G2424="","",INDEX([1]怪物表!$C:$C,MATCH(G2424,[1]怪物表!$A:$A,0)))</f>
        <v/>
      </c>
      <c r="I2424" s="4">
        <v>499401</v>
      </c>
      <c r="J2424" s="4" t="str">
        <f>IF(I2424="","",INDEX([1]怪物阵型表!$B:$B,MATCH(I2424,[1]怪物阵型表!$A:$A,0)))</f>
        <v>冲锋阵型</v>
      </c>
      <c r="K2424" s="4"/>
      <c r="L2424" s="4"/>
      <c r="M2424" s="4"/>
      <c r="N2424" s="4"/>
      <c r="O2424" s="4" t="str">
        <f>IF(N2424="","",INDEX([2]物品表!$B:$B,MATCH(N2424,[2]物品表!$A:$A,0)))</f>
        <v/>
      </c>
      <c r="P2424" s="4"/>
      <c r="Q2424" s="7" t="s">
        <v>309</v>
      </c>
      <c r="R2424" s="7" t="s">
        <v>29</v>
      </c>
      <c r="S2424" s="9">
        <v>1</v>
      </c>
      <c r="T2424" s="4"/>
      <c r="U2424" s="9">
        <v>0</v>
      </c>
      <c r="V2424" s="4" t="str">
        <f t="shared" si="325"/>
        <v/>
      </c>
      <c r="W2424" s="4"/>
      <c r="X2424" s="4"/>
      <c r="Y2424" s="4"/>
      <c r="Z2424" s="28"/>
      <c r="AA2424" s="77">
        <f>COUNTIF([3]经验升级表!$C:$C,"&lt;="&amp;SUMIFS($AB$4:AB2424,$C$4:C2424,C2424))</f>
        <v>0</v>
      </c>
      <c r="AB2424" s="77">
        <f>IFERROR(INDEX([1]怪物表!$U:$U,MATCH(G2424,[1]怪物表!$A:$A,0),1)*S2424/U2424,0)*AC2424</f>
        <v>0</v>
      </c>
      <c r="AC2424" s="77">
        <f t="shared" si="321"/>
        <v>1</v>
      </c>
      <c r="AD2424" s="77">
        <f>IFERROR(INDEX([1]怪物表!$J:$J,MATCH(G2424,[1]怪物表!$A:$A,0),1),0)*AE2424</f>
        <v>0</v>
      </c>
      <c r="AE2424" s="77">
        <f t="shared" si="322"/>
        <v>0</v>
      </c>
    </row>
    <row r="2425" spans="1:31" x14ac:dyDescent="0.45">
      <c r="A2425" s="4"/>
      <c r="B2425" s="7">
        <v>4994015</v>
      </c>
      <c r="C2425" s="6" t="s">
        <v>350</v>
      </c>
      <c r="D2425" s="4"/>
      <c r="E2425" s="7"/>
      <c r="F2425" s="4">
        <v>105</v>
      </c>
      <c r="G2425" s="4" t="str">
        <f>IF(I2425="",SUMIFS([1]怪物表!$A:$A,[1]怪物表!$B:$B,C2425,[1]怪物表!$C:$C,D2425),"")</f>
        <v/>
      </c>
      <c r="H2425" s="8" t="str">
        <f>IF(G2425="","",INDEX([1]怪物表!$C:$C,MATCH(G2425,[1]怪物表!$A:$A,0)))</f>
        <v/>
      </c>
      <c r="I2425" s="4">
        <v>499401</v>
      </c>
      <c r="J2425" s="4" t="str">
        <f>IF(I2425="","",INDEX([1]怪物阵型表!$B:$B,MATCH(I2425,[1]怪物阵型表!$A:$A,0)))</f>
        <v>冲锋阵型</v>
      </c>
      <c r="K2425" s="4"/>
      <c r="L2425" s="4"/>
      <c r="M2425" s="4"/>
      <c r="N2425" s="4"/>
      <c r="O2425" s="4" t="str">
        <f>IF(N2425="","",INDEX([2]物品表!$B:$B,MATCH(N2425,[2]物品表!$A:$A,0)))</f>
        <v/>
      </c>
      <c r="P2425" s="4"/>
      <c r="Q2425" s="7" t="s">
        <v>309</v>
      </c>
      <c r="R2425" s="7" t="s">
        <v>29</v>
      </c>
      <c r="S2425" s="9">
        <v>1</v>
      </c>
      <c r="T2425" s="4"/>
      <c r="U2425" s="9">
        <v>0</v>
      </c>
      <c r="V2425" s="4" t="str">
        <f t="shared" si="325"/>
        <v/>
      </c>
      <c r="W2425" s="4"/>
      <c r="X2425" s="4"/>
      <c r="Y2425" s="4"/>
      <c r="Z2425" s="28"/>
      <c r="AA2425" s="77">
        <f>COUNTIF([3]经验升级表!$C:$C,"&lt;="&amp;SUMIFS($AB$4:AB2425,$C$4:C2425,C2425))</f>
        <v>0</v>
      </c>
      <c r="AB2425" s="77">
        <f>IFERROR(INDEX([1]怪物表!$U:$U,MATCH(G2425,[1]怪物表!$A:$A,0),1)*S2425/U2425,0)*AC2425</f>
        <v>0</v>
      </c>
      <c r="AC2425" s="77">
        <f t="shared" si="321"/>
        <v>1</v>
      </c>
      <c r="AD2425" s="77">
        <f>IFERROR(INDEX([1]怪物表!$J:$J,MATCH(G2425,[1]怪物表!$A:$A,0),1),0)*AE2425</f>
        <v>0</v>
      </c>
      <c r="AE2425" s="77">
        <f t="shared" si="322"/>
        <v>0</v>
      </c>
    </row>
    <row r="2426" spans="1:31" x14ac:dyDescent="0.45">
      <c r="A2426" s="4"/>
      <c r="B2426" s="7">
        <v>4994016</v>
      </c>
      <c r="C2426" s="6" t="s">
        <v>350</v>
      </c>
      <c r="D2426" s="4" t="s">
        <v>151</v>
      </c>
      <c r="E2426" s="7">
        <v>45</v>
      </c>
      <c r="F2426" s="4" t="s">
        <v>58</v>
      </c>
      <c r="G2426" s="4">
        <f>IF(I2426="",SUMIFS([1]怪物表!$A:$A,[1]怪物表!$B:$B,C2426,[1]怪物表!$C:$C,D2426),"")</f>
        <v>1499404</v>
      </c>
      <c r="H2426" s="8" t="str">
        <f>IF(G2426="","",INDEX([1]怪物表!$C:$C,MATCH(G2426,[1]怪物表!$A:$A,0)))</f>
        <v>盾兵1（灰）</v>
      </c>
      <c r="I2426" s="4"/>
      <c r="J2426" s="4" t="str">
        <f>IF(I2426="","",INDEX([1]怪物阵型表!$B:$B,MATCH(I2426,[1]怪物阵型表!$A:$A,0)))</f>
        <v/>
      </c>
      <c r="K2426" s="4"/>
      <c r="L2426" s="4"/>
      <c r="M2426" s="4"/>
      <c r="N2426" s="4"/>
      <c r="O2426" s="4" t="str">
        <f>IF(N2426="","",INDEX([2]物品表!$B:$B,MATCH(N2426,[2]物品表!$A:$A,0)))</f>
        <v/>
      </c>
      <c r="P2426" s="4"/>
      <c r="Q2426" s="7" t="s">
        <v>31</v>
      </c>
      <c r="R2426" s="7" t="s">
        <v>29</v>
      </c>
      <c r="S2426" s="9">
        <f>INDEX('#怪物刷新配置索引'!$E:$E,MATCH(E2426&amp;"-"&amp;F2426,'#怪物刷新配置索引'!$D:$D,0),1)</f>
        <v>3</v>
      </c>
      <c r="T2426" s="4"/>
      <c r="U2426" s="9">
        <f>INDEX('#怪物刷新配置索引'!$F:$F,MATCH(E2426&amp;"-"&amp;F2426,'#怪物刷新配置索引'!$D:$D,0),1)</f>
        <v>2</v>
      </c>
      <c r="V2426" s="4" t="str">
        <f t="shared" si="325"/>
        <v/>
      </c>
      <c r="W2426" s="4"/>
      <c r="X2426" s="4"/>
      <c r="Y2426" s="4"/>
      <c r="Z2426" s="28"/>
      <c r="AA2426" s="77">
        <f>COUNTIF([3]经验升级表!$C:$C,"&lt;="&amp;SUMIFS($AB$4:AB2426,$C$4:C2426,C2426))</f>
        <v>0</v>
      </c>
      <c r="AB2426" s="77">
        <f>IFERROR(INDEX([1]怪物表!$U:$U,MATCH(G2426,[1]怪物表!$A:$A,0),1)*S2426/U2426,0)*AC2426</f>
        <v>0</v>
      </c>
      <c r="AC2426" s="77">
        <f t="shared" si="321"/>
        <v>30</v>
      </c>
      <c r="AD2426" s="77">
        <f>IFERROR(INDEX([1]怪物表!$J:$J,MATCH(G2426,[1]怪物表!$A:$A,0),1),0)*AE2426</f>
        <v>45</v>
      </c>
      <c r="AE2426" s="77">
        <f t="shared" si="322"/>
        <v>45</v>
      </c>
    </row>
    <row r="2427" spans="1:31" x14ac:dyDescent="0.45">
      <c r="A2427" s="4"/>
      <c r="B2427" s="7">
        <v>4994017</v>
      </c>
      <c r="C2427" s="6" t="s">
        <v>350</v>
      </c>
      <c r="D2427" s="4" t="s">
        <v>151</v>
      </c>
      <c r="E2427" s="7">
        <v>45</v>
      </c>
      <c r="F2427" s="4" t="s">
        <v>58</v>
      </c>
      <c r="G2427" s="4">
        <f>IF(I2427="",SUMIFS([1]怪物表!$A:$A,[1]怪物表!$B:$B,C2427,[1]怪物表!$C:$C,D2427),"")</f>
        <v>1499404</v>
      </c>
      <c r="H2427" s="8" t="str">
        <f>IF(G2427="","",INDEX([1]怪物表!$C:$C,MATCH(G2427,[1]怪物表!$A:$A,0)))</f>
        <v>盾兵1（灰）</v>
      </c>
      <c r="I2427" s="4"/>
      <c r="J2427" s="4" t="str">
        <f>IF(I2427="","",INDEX([1]怪物阵型表!$B:$B,MATCH(I2427,[1]怪物阵型表!$A:$A,0)))</f>
        <v/>
      </c>
      <c r="K2427" s="4"/>
      <c r="L2427" s="4"/>
      <c r="M2427" s="4"/>
      <c r="N2427" s="4"/>
      <c r="O2427" s="4" t="str">
        <f>IF(N2427="","",INDEX([2]物品表!$B:$B,MATCH(N2427,[2]物品表!$A:$A,0)))</f>
        <v/>
      </c>
      <c r="P2427" s="4"/>
      <c r="Q2427" s="7" t="s">
        <v>31</v>
      </c>
      <c r="R2427" s="7" t="s">
        <v>29</v>
      </c>
      <c r="S2427" s="9">
        <f>INDEX('#怪物刷新配置索引'!$E:$E,MATCH(E2427&amp;"-"&amp;F2427,'#怪物刷新配置索引'!$D:$D,0),1)</f>
        <v>3</v>
      </c>
      <c r="T2427" s="4"/>
      <c r="U2427" s="9">
        <f>INDEX('#怪物刷新配置索引'!$F:$F,MATCH(E2427&amp;"-"&amp;F2427,'#怪物刷新配置索引'!$D:$D,0),1)</f>
        <v>2</v>
      </c>
      <c r="V2427" s="4" t="str">
        <f t="shared" si="325"/>
        <v/>
      </c>
      <c r="W2427" s="4"/>
      <c r="X2427" s="4"/>
      <c r="Y2427" s="4"/>
      <c r="Z2427" s="28"/>
      <c r="AA2427" s="77">
        <f>COUNTIF([3]经验升级表!$C:$C,"&lt;="&amp;SUMIFS($AB$4:AB2427,$C$4:C2427,C2427))</f>
        <v>0</v>
      </c>
      <c r="AB2427" s="77">
        <f>IFERROR(INDEX([1]怪物表!$U:$U,MATCH(G2427,[1]怪物表!$A:$A,0),1)*S2427/U2427,0)*AC2427</f>
        <v>0</v>
      </c>
      <c r="AC2427" s="77">
        <f t="shared" si="321"/>
        <v>30</v>
      </c>
      <c r="AD2427" s="77">
        <f>IFERROR(INDEX([1]怪物表!$J:$J,MATCH(G2427,[1]怪物表!$A:$A,0),1),0)*AE2427</f>
        <v>45</v>
      </c>
      <c r="AE2427" s="77">
        <f t="shared" si="322"/>
        <v>45</v>
      </c>
    </row>
    <row r="2428" spans="1:31" x14ac:dyDescent="0.45">
      <c r="A2428" s="4"/>
      <c r="B2428" s="7">
        <v>4994018</v>
      </c>
      <c r="C2428" s="6" t="s">
        <v>350</v>
      </c>
      <c r="D2428" s="4" t="s">
        <v>151</v>
      </c>
      <c r="E2428" s="7">
        <v>45</v>
      </c>
      <c r="F2428" s="4" t="s">
        <v>38</v>
      </c>
      <c r="G2428" s="4">
        <f>SUMIFS([1]怪物表!$A:$A,[1]怪物表!$B:$B,C2428,[1]怪物表!$C:$C,D2428)</f>
        <v>1499404</v>
      </c>
      <c r="H2428" s="8" t="str">
        <f>IF(G2428="","",INDEX([1]怪物表!$C:$C,MATCH(G2428,[1]怪物表!$A:$A,0)))</f>
        <v>盾兵1（灰）</v>
      </c>
      <c r="I2428" s="4"/>
      <c r="J2428" s="4" t="str">
        <f>IF(I2428="","",INDEX([1]怪物阵型表!$B:$B,MATCH(I2428,[1]怪物阵型表!$A:$A,0)))</f>
        <v/>
      </c>
      <c r="K2428" s="4"/>
      <c r="L2428" s="4"/>
      <c r="M2428" s="4"/>
      <c r="N2428" s="4"/>
      <c r="O2428" s="4" t="str">
        <f>IF(N2428="","",INDEX([2]物品表!$B:$B,MATCH(N2428,[2]物品表!$A:$A,0)))</f>
        <v/>
      </c>
      <c r="P2428" s="4"/>
      <c r="Q2428" s="7" t="s">
        <v>31</v>
      </c>
      <c r="R2428" s="7" t="s">
        <v>29</v>
      </c>
      <c r="S2428" s="9">
        <f>INDEX('#怪物刷新配置索引'!$E:$E,MATCH(E2428&amp;"-"&amp;F2428,'#怪物刷新配置索引'!$D:$D,0),1)</f>
        <v>3</v>
      </c>
      <c r="T2428" s="4"/>
      <c r="U2428" s="9">
        <f>INDEX('#怪物刷新配置索引'!$F:$F,MATCH(E2428&amp;"-"&amp;F2428,'#怪物刷新配置索引'!$D:$D,0),1)</f>
        <v>2</v>
      </c>
      <c r="V2428" s="4" t="str">
        <f t="shared" si="325"/>
        <v/>
      </c>
      <c r="W2428" s="4"/>
      <c r="X2428" s="4"/>
      <c r="Y2428" s="4"/>
      <c r="Z2428" s="28"/>
      <c r="AA2428" s="77">
        <f>COUNTIF([3]经验升级表!$C:$C,"&lt;="&amp;SUMIFS($AB$4:AB2428,$C$4:C2428,C2428))</f>
        <v>0</v>
      </c>
      <c r="AB2428" s="77">
        <f>IFERROR(INDEX([1]怪物表!$U:$U,MATCH(G2428,[1]怪物表!$A:$A,0),1)*S2428/U2428,0)*AC2428</f>
        <v>0</v>
      </c>
      <c r="AC2428" s="77">
        <f t="shared" si="321"/>
        <v>30</v>
      </c>
      <c r="AD2428" s="77">
        <f>IFERROR(INDEX([1]怪物表!$J:$J,MATCH(G2428,[1]怪物表!$A:$A,0),1),0)*AE2428</f>
        <v>45</v>
      </c>
      <c r="AE2428" s="77">
        <f t="shared" si="322"/>
        <v>45</v>
      </c>
    </row>
    <row r="2429" spans="1:31" x14ac:dyDescent="0.45">
      <c r="A2429" s="4"/>
      <c r="B2429" s="7">
        <v>4994019</v>
      </c>
      <c r="C2429" s="6" t="s">
        <v>350</v>
      </c>
      <c r="D2429" s="4" t="s">
        <v>151</v>
      </c>
      <c r="E2429" s="7">
        <v>45</v>
      </c>
      <c r="F2429" s="4" t="s">
        <v>38</v>
      </c>
      <c r="G2429" s="4">
        <f>SUMIFS([1]怪物表!$A:$A,[1]怪物表!$B:$B,C2429,[1]怪物表!$C:$C,D2429)</f>
        <v>1499404</v>
      </c>
      <c r="H2429" s="8" t="str">
        <f>IF(G2429="","",INDEX([1]怪物表!$C:$C,MATCH(G2429,[1]怪物表!$A:$A,0)))</f>
        <v>盾兵1（灰）</v>
      </c>
      <c r="I2429" s="4"/>
      <c r="J2429" s="4" t="str">
        <f>IF(I2429="","",INDEX([1]怪物阵型表!$B:$B,MATCH(I2429,[1]怪物阵型表!$A:$A,0)))</f>
        <v/>
      </c>
      <c r="K2429" s="4"/>
      <c r="L2429" s="4"/>
      <c r="M2429" s="4"/>
      <c r="N2429" s="4"/>
      <c r="O2429" s="4" t="str">
        <f>IF(N2429="","",INDEX([2]物品表!$B:$B,MATCH(N2429,[2]物品表!$A:$A,0)))</f>
        <v/>
      </c>
      <c r="P2429" s="4"/>
      <c r="Q2429" s="7" t="s">
        <v>31</v>
      </c>
      <c r="R2429" s="7" t="s">
        <v>29</v>
      </c>
      <c r="S2429" s="9">
        <f>INDEX('#怪物刷新配置索引'!$E:$E,MATCH(E2429&amp;"-"&amp;F2429,'#怪物刷新配置索引'!$D:$D,0),1)</f>
        <v>3</v>
      </c>
      <c r="T2429" s="4"/>
      <c r="U2429" s="9">
        <f>INDEX('#怪物刷新配置索引'!$F:$F,MATCH(E2429&amp;"-"&amp;F2429,'#怪物刷新配置索引'!$D:$D,0),1)</f>
        <v>2</v>
      </c>
      <c r="V2429" s="4" t="str">
        <f t="shared" si="325"/>
        <v/>
      </c>
      <c r="W2429" s="4"/>
      <c r="X2429" s="4"/>
      <c r="Y2429" s="4"/>
      <c r="Z2429" s="28"/>
      <c r="AA2429" s="77">
        <f>COUNTIF([3]经验升级表!$C:$C,"&lt;="&amp;SUMIFS($AB$4:AB2429,$C$4:C2429,C2429))</f>
        <v>0</v>
      </c>
      <c r="AB2429" s="77">
        <f>IFERROR(INDEX([1]怪物表!$U:$U,MATCH(G2429,[1]怪物表!$A:$A,0),1)*S2429/U2429,0)*AC2429</f>
        <v>0</v>
      </c>
      <c r="AC2429" s="77">
        <f t="shared" si="321"/>
        <v>30</v>
      </c>
      <c r="AD2429" s="77">
        <f>IFERROR(INDEX([1]怪物表!$J:$J,MATCH(G2429,[1]怪物表!$A:$A,0),1),0)*AE2429</f>
        <v>45</v>
      </c>
      <c r="AE2429" s="77">
        <f t="shared" si="322"/>
        <v>45</v>
      </c>
    </row>
    <row r="2430" spans="1:31" x14ac:dyDescent="0.45">
      <c r="A2430" s="4"/>
      <c r="B2430" s="7">
        <v>4994020</v>
      </c>
      <c r="C2430" s="6" t="s">
        <v>350</v>
      </c>
      <c r="D2430" s="4" t="s">
        <v>174</v>
      </c>
      <c r="E2430" s="7">
        <v>10</v>
      </c>
      <c r="F2430" s="4" t="s">
        <v>38</v>
      </c>
      <c r="G2430" s="4">
        <f>SUMIFS([1]怪物表!$A:$A,[1]怪物表!$B:$B,C2430,[1]怪物表!$C:$C,D2430)</f>
        <v>1499407</v>
      </c>
      <c r="H2430" s="8" t="str">
        <f>IF(G2430="","",INDEX([1]怪物表!$C:$C,MATCH(G2430,[1]怪物表!$A:$A,0)))</f>
        <v>酒桶</v>
      </c>
      <c r="I2430" s="4"/>
      <c r="J2430" s="4" t="str">
        <f>IF(I2430="","",INDEX([1]怪物阵型表!$B:$B,MATCH(I2430,[1]怪物阵型表!$A:$A,0)))</f>
        <v/>
      </c>
      <c r="K2430" s="4"/>
      <c r="L2430" s="4"/>
      <c r="M2430" s="4"/>
      <c r="N2430" s="4"/>
      <c r="O2430" s="4" t="str">
        <f>IF(N2430="","",INDEX([2]物品表!$B:$B,MATCH(N2430,[2]物品表!$A:$A,0)))</f>
        <v/>
      </c>
      <c r="P2430" s="4"/>
      <c r="Q2430" s="7" t="s">
        <v>31</v>
      </c>
      <c r="R2430" s="7" t="s">
        <v>29</v>
      </c>
      <c r="S2430" s="9">
        <f>INDEX('#怪物刷新配置索引'!$E:$E,MATCH(E2430&amp;"-"&amp;F2430,'#怪物刷新配置索引'!$D:$D,0),1)</f>
        <v>2</v>
      </c>
      <c r="T2430" s="4"/>
      <c r="U2430" s="9">
        <f>INDEX('#怪物刷新配置索引'!$F:$F,MATCH(E2430&amp;"-"&amp;F2430,'#怪物刷新配置索引'!$D:$D,0),1)</f>
        <v>6</v>
      </c>
      <c r="V2430" s="4" t="str">
        <f t="shared" si="325"/>
        <v/>
      </c>
      <c r="W2430" s="4"/>
      <c r="X2430" s="4"/>
      <c r="Y2430" s="4"/>
      <c r="Z2430" s="28"/>
      <c r="AA2430" s="77">
        <f>COUNTIF([3]经验升级表!$C:$C,"&lt;="&amp;SUMIFS($AB$4:AB2430,$C$4:C2430,C2430))</f>
        <v>0</v>
      </c>
      <c r="AB2430" s="77">
        <f>IFERROR(INDEX([1]怪物表!$U:$U,MATCH(G2430,[1]怪物表!$A:$A,0),1)*S2430/U2430,0)*AC2430</f>
        <v>0</v>
      </c>
      <c r="AC2430" s="77">
        <f t="shared" si="321"/>
        <v>30</v>
      </c>
      <c r="AD2430" s="77">
        <f>IFERROR(INDEX([1]怪物表!$J:$J,MATCH(G2430,[1]怪物表!$A:$A,0),1),0)*AE2430</f>
        <v>10</v>
      </c>
      <c r="AE2430" s="77">
        <f t="shared" si="322"/>
        <v>10</v>
      </c>
    </row>
    <row r="2431" spans="1:31" x14ac:dyDescent="0.45">
      <c r="A2431" s="4"/>
      <c r="B2431" s="7">
        <v>4994021</v>
      </c>
      <c r="C2431" s="6" t="s">
        <v>350</v>
      </c>
      <c r="D2431" s="4"/>
      <c r="E2431" s="7"/>
      <c r="F2431" s="4">
        <v>150</v>
      </c>
      <c r="G2431" s="4" t="str">
        <f>IF(I2431="",SUMIFS([1]怪物表!$A:$A,[1]怪物表!$B:$B,C2431,[1]怪物表!$C:$C,D2431),"")</f>
        <v/>
      </c>
      <c r="H2431" s="8" t="str">
        <f>IF(G2431="","",INDEX([1]怪物表!$C:$C,MATCH(G2431,[1]怪物表!$A:$A,0)))</f>
        <v/>
      </c>
      <c r="I2431" s="4">
        <v>499402</v>
      </c>
      <c r="J2431" s="4" t="str">
        <f>IF(I2431="","",INDEX([1]怪物阵型表!$B:$B,MATCH(I2431,[1]怪物阵型表!$A:$A,0)))</f>
        <v>直线防御阵型</v>
      </c>
      <c r="K2431" s="4"/>
      <c r="L2431" s="4"/>
      <c r="M2431" s="4"/>
      <c r="N2431" s="4"/>
      <c r="O2431" s="4" t="str">
        <f>IF(N2431="","",INDEX([2]物品表!$B:$B,MATCH(N2431,[2]物品表!$A:$A,0)))</f>
        <v/>
      </c>
      <c r="P2431" s="4"/>
      <c r="Q2431" s="7" t="s">
        <v>109</v>
      </c>
      <c r="R2431" s="7" t="s">
        <v>29</v>
      </c>
      <c r="S2431" s="9">
        <v>1</v>
      </c>
      <c r="T2431" s="4"/>
      <c r="U2431" s="9">
        <v>0</v>
      </c>
      <c r="V2431" s="4" t="str">
        <f>IF(W2447=1,"TID_Survivor_Notice_Occur_2",IF(W2447=2,"TID_Survivor_Notice_Occur_1",""))</f>
        <v>TID_Survivor_Notice_Occur_1</v>
      </c>
      <c r="W2431" s="4">
        <v>1</v>
      </c>
      <c r="X2431" s="4"/>
      <c r="Y2431" s="4"/>
      <c r="Z2431" s="28"/>
      <c r="AA2431" s="77">
        <f>COUNTIF([3]经验升级表!$C:$C,"&lt;="&amp;SUMIFS($AB$4:AB2431,$C$4:C2431,C2431))</f>
        <v>0</v>
      </c>
      <c r="AB2431" s="77">
        <f>IFERROR(INDEX([1]怪物表!$U:$U,MATCH(G2431,[1]怪物表!$A:$A,0),1)*S2431/U2431,0)*AC2431</f>
        <v>0</v>
      </c>
      <c r="AC2431" s="77">
        <f t="shared" si="321"/>
        <v>1</v>
      </c>
      <c r="AD2431" s="77">
        <f>IFERROR(INDEX([1]怪物表!$J:$J,MATCH(G2431,[1]怪物表!$A:$A,0),1),0)*AE2431</f>
        <v>0</v>
      </c>
      <c r="AE2431" s="77">
        <f t="shared" si="322"/>
        <v>0</v>
      </c>
    </row>
    <row r="2432" spans="1:31" x14ac:dyDescent="0.45">
      <c r="A2432" s="4"/>
      <c r="B2432" s="7">
        <v>4994022</v>
      </c>
      <c r="C2432" s="6" t="s">
        <v>350</v>
      </c>
      <c r="D2432" s="4"/>
      <c r="E2432" s="7"/>
      <c r="F2432" s="4">
        <v>150</v>
      </c>
      <c r="G2432" s="4" t="str">
        <f>IF(I2432="",SUMIFS([1]怪物表!$A:$A,[1]怪物表!$B:$B,C2432,[1]怪物表!$C:$C,D2432),"")</f>
        <v/>
      </c>
      <c r="H2432" s="8" t="str">
        <f>IF(G2432="","",INDEX([1]怪物表!$C:$C,MATCH(G2432,[1]怪物表!$A:$A,0)))</f>
        <v/>
      </c>
      <c r="I2432" s="4">
        <v>499403</v>
      </c>
      <c r="J2432" s="4" t="str">
        <f>IF(I2432="","",INDEX([1]怪物阵型表!$B:$B,MATCH(I2432,[1]怪物阵型表!$A:$A,0)))</f>
        <v>直线防御阵型</v>
      </c>
      <c r="K2432" s="4"/>
      <c r="L2432" s="4"/>
      <c r="M2432" s="4"/>
      <c r="N2432" s="4"/>
      <c r="O2432" s="4" t="str">
        <f>IF(N2432="","",INDEX([2]物品表!$B:$B,MATCH(N2432,[2]物品表!$A:$A,0)))</f>
        <v/>
      </c>
      <c r="P2432" s="4"/>
      <c r="Q2432" s="7" t="s">
        <v>109</v>
      </c>
      <c r="R2432" s="7" t="s">
        <v>29</v>
      </c>
      <c r="S2432" s="9">
        <v>1</v>
      </c>
      <c r="T2432" s="4"/>
      <c r="U2432" s="9">
        <v>0</v>
      </c>
      <c r="V2432" s="4" t="str">
        <f t="shared" ref="V2432:V2436" si="326">IF(W2432=1,"TID_Survivor_Notice_Occur_2",IF(W2432=2,"TID_Survivor_Notice_Occur_1",""))</f>
        <v/>
      </c>
      <c r="W2432" s="4"/>
      <c r="X2432" s="4"/>
      <c r="Y2432" s="4"/>
      <c r="Z2432" s="28"/>
      <c r="AA2432" s="77">
        <f>COUNTIF([3]经验升级表!$C:$C,"&lt;="&amp;SUMIFS($AB$4:AB2432,$C$4:C2432,C2432))</f>
        <v>0</v>
      </c>
      <c r="AB2432" s="77">
        <f>IFERROR(INDEX([1]怪物表!$U:$U,MATCH(G2432,[1]怪物表!$A:$A,0),1)*S2432/U2432,0)*AC2432</f>
        <v>0</v>
      </c>
      <c r="AC2432" s="77">
        <f t="shared" si="321"/>
        <v>1</v>
      </c>
      <c r="AD2432" s="77">
        <f>IFERROR(INDEX([1]怪物表!$J:$J,MATCH(G2432,[1]怪物表!$A:$A,0),1),0)*AE2432</f>
        <v>0</v>
      </c>
      <c r="AE2432" s="77">
        <f t="shared" si="322"/>
        <v>0</v>
      </c>
    </row>
    <row r="2433" spans="1:31" x14ac:dyDescent="0.45">
      <c r="A2433" s="4"/>
      <c r="B2433" s="7">
        <v>4994023</v>
      </c>
      <c r="C2433" s="6" t="s">
        <v>350</v>
      </c>
      <c r="D2433" s="4" t="s">
        <v>124</v>
      </c>
      <c r="E2433" s="7">
        <v>60</v>
      </c>
      <c r="F2433" s="4" t="s">
        <v>39</v>
      </c>
      <c r="G2433" s="4">
        <f>SUMIFS([1]怪物表!$A:$A,[1]怪物表!$B:$B,C2433,[1]怪物表!$C:$C,D2433)</f>
        <v>1499402</v>
      </c>
      <c r="H2433" s="8" t="str">
        <f>IF(G2433="","",INDEX([1]怪物表!$C:$C,MATCH(G2433,[1]怪物表!$A:$A,0)))</f>
        <v>鹰</v>
      </c>
      <c r="I2433" s="4"/>
      <c r="J2433" s="4" t="str">
        <f>IF(I2433="","",INDEX([1]怪物阵型表!$B:$B,MATCH(I2433,[1]怪物阵型表!$A:$A,0)))</f>
        <v/>
      </c>
      <c r="K2433" s="4"/>
      <c r="L2433" s="4"/>
      <c r="M2433" s="4"/>
      <c r="N2433" s="4"/>
      <c r="O2433" s="4" t="str">
        <f>IF(N2433="","",INDEX([2]物品表!$B:$B,MATCH(N2433,[2]物品表!$A:$A,0)))</f>
        <v/>
      </c>
      <c r="P2433" s="4"/>
      <c r="Q2433" s="7" t="s">
        <v>31</v>
      </c>
      <c r="R2433" s="7" t="s">
        <v>29</v>
      </c>
      <c r="S2433" s="9">
        <f>INDEX('#怪物刷新配置索引'!$E:$E,MATCH(E2433&amp;"-"&amp;F2433,'#怪物刷新配置索引'!$D:$D,0),1)</f>
        <v>2</v>
      </c>
      <c r="T2433" s="4"/>
      <c r="U2433" s="9">
        <f>INDEX('#怪物刷新配置索引'!$F:$F,MATCH(E2433&amp;"-"&amp;F2433,'#怪物刷新配置索引'!$D:$D,0),1)</f>
        <v>1</v>
      </c>
      <c r="V2433" s="4" t="str">
        <f t="shared" si="326"/>
        <v/>
      </c>
      <c r="W2433" s="4"/>
      <c r="X2433" s="4"/>
      <c r="Y2433" s="4"/>
      <c r="Z2433" s="28"/>
      <c r="AA2433" s="77">
        <f>COUNTIF([3]经验升级表!$C:$C,"&lt;="&amp;SUMIFS($AB$4:AB2433,$C$4:C2433,C2433))</f>
        <v>0</v>
      </c>
      <c r="AB2433" s="77">
        <f>IFERROR(INDEX([1]怪物表!$U:$U,MATCH(G2433,[1]怪物表!$A:$A,0),1)*S2433/U2433,0)*AC2433</f>
        <v>0</v>
      </c>
      <c r="AC2433" s="77">
        <f t="shared" si="321"/>
        <v>30</v>
      </c>
      <c r="AD2433" s="77">
        <f>IFERROR(INDEX([1]怪物表!$J:$J,MATCH(G2433,[1]怪物表!$A:$A,0),1),0)*AE2433</f>
        <v>60</v>
      </c>
      <c r="AE2433" s="77">
        <f t="shared" si="322"/>
        <v>60</v>
      </c>
    </row>
    <row r="2434" spans="1:31" x14ac:dyDescent="0.45">
      <c r="A2434" s="4"/>
      <c r="B2434" s="7">
        <v>4994024</v>
      </c>
      <c r="C2434" s="6" t="s">
        <v>350</v>
      </c>
      <c r="D2434" s="4" t="s">
        <v>124</v>
      </c>
      <c r="E2434" s="7">
        <v>60</v>
      </c>
      <c r="F2434" s="4" t="s">
        <v>39</v>
      </c>
      <c r="G2434" s="4">
        <f>SUMIFS([1]怪物表!$A:$A,[1]怪物表!$B:$B,C2434,[1]怪物表!$C:$C,D2434)</f>
        <v>1499402</v>
      </c>
      <c r="H2434" s="8" t="str">
        <f>IF(G2434="","",INDEX([1]怪物表!$C:$C,MATCH(G2434,[1]怪物表!$A:$A,0)))</f>
        <v>鹰</v>
      </c>
      <c r="I2434" s="4"/>
      <c r="J2434" s="4" t="str">
        <f>IF(I2434="","",INDEX([1]怪物阵型表!$B:$B,MATCH(I2434,[1]怪物阵型表!$A:$A,0)))</f>
        <v/>
      </c>
      <c r="K2434" s="4"/>
      <c r="L2434" s="4"/>
      <c r="M2434" s="4"/>
      <c r="N2434" s="4"/>
      <c r="O2434" s="4" t="str">
        <f>IF(N2434="","",INDEX([2]物品表!$B:$B,MATCH(N2434,[2]物品表!$A:$A,0)))</f>
        <v/>
      </c>
      <c r="P2434" s="4"/>
      <c r="Q2434" s="7" t="s">
        <v>31</v>
      </c>
      <c r="R2434" s="7" t="s">
        <v>29</v>
      </c>
      <c r="S2434" s="9">
        <f>INDEX('#怪物刷新配置索引'!$E:$E,MATCH(E2434&amp;"-"&amp;F2434,'#怪物刷新配置索引'!$D:$D,0),1)</f>
        <v>2</v>
      </c>
      <c r="T2434" s="4"/>
      <c r="U2434" s="9">
        <f>INDEX('#怪物刷新配置索引'!$F:$F,MATCH(E2434&amp;"-"&amp;F2434,'#怪物刷新配置索引'!$D:$D,0),1)</f>
        <v>1</v>
      </c>
      <c r="V2434" s="4" t="str">
        <f t="shared" si="326"/>
        <v/>
      </c>
      <c r="W2434" s="4"/>
      <c r="X2434" s="4"/>
      <c r="Y2434" s="4"/>
      <c r="Z2434" s="28"/>
      <c r="AA2434" s="77">
        <f>COUNTIF([3]经验升级表!$C:$C,"&lt;="&amp;SUMIFS($AB$4:AB2434,$C$4:C2434,C2434))</f>
        <v>0</v>
      </c>
      <c r="AB2434" s="77">
        <f>IFERROR(INDEX([1]怪物表!$U:$U,MATCH(G2434,[1]怪物表!$A:$A,0),1)*S2434/U2434,0)*AC2434</f>
        <v>0</v>
      </c>
      <c r="AC2434" s="77">
        <f t="shared" si="321"/>
        <v>30</v>
      </c>
      <c r="AD2434" s="77">
        <f>IFERROR(INDEX([1]怪物表!$J:$J,MATCH(G2434,[1]怪物表!$A:$A,0),1),0)*AE2434</f>
        <v>60</v>
      </c>
      <c r="AE2434" s="77">
        <f t="shared" si="322"/>
        <v>60</v>
      </c>
    </row>
    <row r="2435" spans="1:31" x14ac:dyDescent="0.45">
      <c r="A2435" s="4"/>
      <c r="B2435" s="7">
        <v>4994025</v>
      </c>
      <c r="C2435" s="6" t="s">
        <v>350</v>
      </c>
      <c r="D2435" s="4" t="s">
        <v>124</v>
      </c>
      <c r="E2435" s="7">
        <v>60</v>
      </c>
      <c r="F2435" s="4" t="s">
        <v>39</v>
      </c>
      <c r="G2435" s="4">
        <f>SUMIFS([1]怪物表!$A:$A,[1]怪物表!$B:$B,C2435,[1]怪物表!$C:$C,D2435)</f>
        <v>1499402</v>
      </c>
      <c r="H2435" s="8" t="str">
        <f>IF(G2435="","",INDEX([1]怪物表!$C:$C,MATCH(G2435,[1]怪物表!$A:$A,0)))</f>
        <v>鹰</v>
      </c>
      <c r="I2435" s="4"/>
      <c r="J2435" s="4" t="str">
        <f>IF(I2435="","",INDEX([1]怪物阵型表!$B:$B,MATCH(I2435,[1]怪物阵型表!$A:$A,0)))</f>
        <v/>
      </c>
      <c r="K2435" s="4"/>
      <c r="L2435" s="4"/>
      <c r="M2435" s="4"/>
      <c r="N2435" s="4"/>
      <c r="O2435" s="4" t="str">
        <f>IF(N2435="","",INDEX([2]物品表!$B:$B,MATCH(N2435,[2]物品表!$A:$A,0)))</f>
        <v/>
      </c>
      <c r="P2435" s="4"/>
      <c r="Q2435" s="7" t="s">
        <v>31</v>
      </c>
      <c r="R2435" s="7" t="s">
        <v>29</v>
      </c>
      <c r="S2435" s="9">
        <f>INDEX('#怪物刷新配置索引'!$E:$E,MATCH(E2435&amp;"-"&amp;F2435,'#怪物刷新配置索引'!$D:$D,0),1)</f>
        <v>2</v>
      </c>
      <c r="T2435" s="4"/>
      <c r="U2435" s="9">
        <f>INDEX('#怪物刷新配置索引'!$F:$F,MATCH(E2435&amp;"-"&amp;F2435,'#怪物刷新配置索引'!$D:$D,0),1)</f>
        <v>1</v>
      </c>
      <c r="V2435" s="4" t="str">
        <f t="shared" si="326"/>
        <v/>
      </c>
      <c r="W2435" s="4"/>
      <c r="X2435" s="4"/>
      <c r="Y2435" s="4"/>
      <c r="Z2435" s="28"/>
      <c r="AA2435" s="77">
        <f>COUNTIF([3]经验升级表!$C:$C,"&lt;="&amp;SUMIFS($AB$4:AB2435,$C$4:C2435,C2435))</f>
        <v>0</v>
      </c>
      <c r="AB2435" s="77">
        <f>IFERROR(INDEX([1]怪物表!$U:$U,MATCH(G2435,[1]怪物表!$A:$A,0),1)*S2435/U2435,0)*AC2435</f>
        <v>0</v>
      </c>
      <c r="AC2435" s="77">
        <f t="shared" si="321"/>
        <v>30</v>
      </c>
      <c r="AD2435" s="77">
        <f>IFERROR(INDEX([1]怪物表!$J:$J,MATCH(G2435,[1]怪物表!$A:$A,0),1),0)*AE2435</f>
        <v>60</v>
      </c>
      <c r="AE2435" s="77">
        <f t="shared" si="322"/>
        <v>60</v>
      </c>
    </row>
    <row r="2436" spans="1:31" x14ac:dyDescent="0.45">
      <c r="A2436" s="4"/>
      <c r="B2436" s="7">
        <v>4994026</v>
      </c>
      <c r="C2436" s="6" t="s">
        <v>350</v>
      </c>
      <c r="D2436" s="4" t="s">
        <v>124</v>
      </c>
      <c r="E2436" s="7">
        <v>60</v>
      </c>
      <c r="F2436" s="4" t="s">
        <v>39</v>
      </c>
      <c r="G2436" s="4">
        <f>SUMIFS([1]怪物表!$A:$A,[1]怪物表!$B:$B,C2436,[1]怪物表!$C:$C,D2436)</f>
        <v>1499402</v>
      </c>
      <c r="H2436" s="8" t="str">
        <f>IF(G2436="","",INDEX([1]怪物表!$C:$C,MATCH(G2436,[1]怪物表!$A:$A,0)))</f>
        <v>鹰</v>
      </c>
      <c r="I2436" s="4"/>
      <c r="J2436" s="4" t="str">
        <f>IF(I2436="","",INDEX([1]怪物阵型表!$B:$B,MATCH(I2436,[1]怪物阵型表!$A:$A,0)))</f>
        <v/>
      </c>
      <c r="K2436" s="4"/>
      <c r="L2436" s="4"/>
      <c r="M2436" s="4"/>
      <c r="N2436" s="4"/>
      <c r="O2436" s="4" t="str">
        <f>IF(N2436="","",INDEX([2]物品表!$B:$B,MATCH(N2436,[2]物品表!$A:$A,0)))</f>
        <v/>
      </c>
      <c r="P2436" s="4"/>
      <c r="Q2436" s="7" t="s">
        <v>31</v>
      </c>
      <c r="R2436" s="7" t="s">
        <v>29</v>
      </c>
      <c r="S2436" s="9">
        <f>INDEX('#怪物刷新配置索引'!$E:$E,MATCH(E2436&amp;"-"&amp;F2436,'#怪物刷新配置索引'!$D:$D,0),1)</f>
        <v>2</v>
      </c>
      <c r="T2436" s="4"/>
      <c r="U2436" s="9">
        <f>INDEX('#怪物刷新配置索引'!$F:$F,MATCH(E2436&amp;"-"&amp;F2436,'#怪物刷新配置索引'!$D:$D,0),1)</f>
        <v>1</v>
      </c>
      <c r="V2436" s="4" t="str">
        <f t="shared" si="326"/>
        <v/>
      </c>
      <c r="W2436" s="4"/>
      <c r="X2436" s="4"/>
      <c r="Y2436" s="4"/>
      <c r="Z2436" s="28"/>
      <c r="AA2436" s="77">
        <f>COUNTIF([3]经验升级表!$C:$C,"&lt;="&amp;SUMIFS($AB$4:AB2436,$C$4:C2436,C2436))</f>
        <v>0</v>
      </c>
      <c r="AB2436" s="77">
        <f>IFERROR(INDEX([1]怪物表!$U:$U,MATCH(G2436,[1]怪物表!$A:$A,0),1)*S2436/U2436,0)*AC2436</f>
        <v>0</v>
      </c>
      <c r="AC2436" s="77">
        <f t="shared" si="321"/>
        <v>30</v>
      </c>
      <c r="AD2436" s="77">
        <f>IFERROR(INDEX([1]怪物表!$J:$J,MATCH(G2436,[1]怪物表!$A:$A,0),1),0)*AE2436</f>
        <v>60</v>
      </c>
      <c r="AE2436" s="77">
        <f t="shared" si="322"/>
        <v>60</v>
      </c>
    </row>
    <row r="2437" spans="1:31" s="46" customFormat="1" x14ac:dyDescent="0.45">
      <c r="A2437" s="20"/>
      <c r="B2437" s="21">
        <v>4994027</v>
      </c>
      <c r="C2437" s="22" t="s">
        <v>350</v>
      </c>
      <c r="D2437" s="20" t="s">
        <v>144</v>
      </c>
      <c r="E2437" s="21"/>
      <c r="F2437" s="20">
        <v>180</v>
      </c>
      <c r="G2437" s="20">
        <f>IF(I2437="",SUMIFS([1]怪物表!$A:$A,[1]怪物表!$B:$B,C2437,[1]怪物表!$C:$C,D2437),"")</f>
        <v>1499409</v>
      </c>
      <c r="H2437" s="23" t="str">
        <f>IF(G2437="","",INDEX([1]怪物表!$C:$C,MATCH(G2437,[1]怪物表!$A:$A,0)))</f>
        <v>大象</v>
      </c>
      <c r="I2437" s="20" t="s">
        <v>54</v>
      </c>
      <c r="J2437" s="20" t="str">
        <f>IF(I2437="","",INDEX([1]怪物阵型表!$B:$B,MATCH(I2437,[1]怪物阵型表!$A:$A,0)))</f>
        <v/>
      </c>
      <c r="K2437" s="20"/>
      <c r="L2437" s="20"/>
      <c r="M2437" s="20"/>
      <c r="N2437" s="20"/>
      <c r="O2437" s="20" t="str">
        <f>IF(N2437="","",INDEX([2]物品表!$B:$B,MATCH(N2437,[2]物品表!$A:$A,0)))</f>
        <v/>
      </c>
      <c r="P2437" s="20"/>
      <c r="Q2437" s="21" t="s">
        <v>120</v>
      </c>
      <c r="R2437" s="21" t="s">
        <v>29</v>
      </c>
      <c r="S2437" s="24">
        <v>1</v>
      </c>
      <c r="T2437" s="20"/>
      <c r="U2437" s="24">
        <v>0</v>
      </c>
      <c r="V2437" s="20" t="str">
        <f>IF(W2437=1,"TID_Survivor_Notice_Occur_2",IF(W2437=2,"TID_Survivor_Notice_Occur_1",""))</f>
        <v/>
      </c>
      <c r="W2437" s="20"/>
      <c r="X2437" s="20"/>
      <c r="Y2437" s="20"/>
      <c r="Z2437" s="79"/>
      <c r="AA2437" s="79">
        <f>COUNTIF([3]经验升级表!$C:$C,"&lt;="&amp;SUMIFS($AB$4:AB2437,$C$4:C2437,C2437))</f>
        <v>0</v>
      </c>
      <c r="AB2437" s="79">
        <f>IFERROR(INDEX([1]怪物表!$U:$U,MATCH(G2437,[1]怪物表!$A:$A,0),1)*S2437/U2437,0)*AC2437</f>
        <v>0</v>
      </c>
      <c r="AC2437" s="79">
        <f t="shared" si="321"/>
        <v>1</v>
      </c>
      <c r="AD2437" s="79">
        <f>IFERROR(INDEX([1]怪物表!$J:$J,MATCH(G2437,[1]怪物表!$A:$A,0),1),0)*AE2437</f>
        <v>0</v>
      </c>
      <c r="AE2437" s="79">
        <f t="shared" si="322"/>
        <v>0</v>
      </c>
    </row>
    <row r="2438" spans="1:31" x14ac:dyDescent="0.45">
      <c r="A2438" s="4"/>
      <c r="B2438" s="7">
        <v>4994028</v>
      </c>
      <c r="C2438" s="6" t="s">
        <v>350</v>
      </c>
      <c r="D2438" s="4" t="s">
        <v>124</v>
      </c>
      <c r="E2438" s="7">
        <v>60</v>
      </c>
      <c r="F2438" s="4" t="s">
        <v>46</v>
      </c>
      <c r="G2438" s="4">
        <f>SUMIFS([1]怪物表!$A:$A,[1]怪物表!$B:$B,C2438,[1]怪物表!$C:$C,D2438)</f>
        <v>1499402</v>
      </c>
      <c r="H2438" s="8" t="str">
        <f>IF(G2438="","",INDEX([1]怪物表!$C:$C,MATCH(G2438,[1]怪物表!$A:$A,0)))</f>
        <v>鹰</v>
      </c>
      <c r="I2438" s="4"/>
      <c r="J2438" s="4" t="str">
        <f>IF(I2438="","",INDEX([1]怪物阵型表!$B:$B,MATCH(I2438,[1]怪物阵型表!$A:$A,0)))</f>
        <v/>
      </c>
      <c r="K2438" s="4"/>
      <c r="L2438" s="4"/>
      <c r="M2438" s="4"/>
      <c r="N2438" s="4"/>
      <c r="O2438" s="4" t="str">
        <f>IF(N2438="","",INDEX([2]物品表!$B:$B,MATCH(N2438,[2]物品表!$A:$A,0)))</f>
        <v/>
      </c>
      <c r="P2438" s="4"/>
      <c r="Q2438" s="7" t="s">
        <v>31</v>
      </c>
      <c r="R2438" s="7" t="s">
        <v>29</v>
      </c>
      <c r="S2438" s="9">
        <f>INDEX('#怪物刷新配置索引'!$E:$E,MATCH(E2438&amp;"-"&amp;F2438,'#怪物刷新配置索引'!$D:$D,0),1)</f>
        <v>2</v>
      </c>
      <c r="T2438" s="4"/>
      <c r="U2438" s="9">
        <f>INDEX('#怪物刷新配置索引'!$F:$F,MATCH(E2438&amp;"-"&amp;F2438,'#怪物刷新配置索引'!$D:$D,0),1)</f>
        <v>1</v>
      </c>
      <c r="V2438" s="4" t="str">
        <f t="shared" ref="V2438:V2441" si="327">IF(W2438=1,"TID_Survivor_Notice_Occur_2",IF(W2438=2,"TID_Survivor_Notice_Occur_1",""))</f>
        <v/>
      </c>
      <c r="W2438" s="4"/>
      <c r="X2438" s="7"/>
      <c r="Y2438" s="4"/>
      <c r="Z2438" s="28"/>
      <c r="AA2438" s="77">
        <f>COUNTIF([3]经验升级表!$C:$C,"&lt;="&amp;SUMIFS($AB$4:AB2438,$C$4:C2438,C2438))</f>
        <v>0</v>
      </c>
      <c r="AB2438" s="77">
        <f>IFERROR(INDEX([1]怪物表!$U:$U,MATCH(G2438,[1]怪物表!$A:$A,0),1)*S2438/U2438,0)*AC2438</f>
        <v>0</v>
      </c>
      <c r="AC2438" s="77">
        <f t="shared" si="321"/>
        <v>30</v>
      </c>
      <c r="AD2438" s="77">
        <f>IFERROR(INDEX([1]怪物表!$J:$J,MATCH(G2438,[1]怪物表!$A:$A,0),1),0)*AE2438</f>
        <v>60</v>
      </c>
      <c r="AE2438" s="77">
        <f t="shared" si="322"/>
        <v>60</v>
      </c>
    </row>
    <row r="2439" spans="1:31" x14ac:dyDescent="0.45">
      <c r="A2439" s="4"/>
      <c r="B2439" s="7">
        <v>4994029</v>
      </c>
      <c r="C2439" s="6" t="s">
        <v>350</v>
      </c>
      <c r="D2439" s="4" t="s">
        <v>124</v>
      </c>
      <c r="E2439" s="7">
        <v>90</v>
      </c>
      <c r="F2439" s="4" t="s">
        <v>46</v>
      </c>
      <c r="G2439" s="4">
        <f>SUMIFS([1]怪物表!$A:$A,[1]怪物表!$B:$B,C2439,[1]怪物表!$C:$C,D2439)</f>
        <v>1499402</v>
      </c>
      <c r="H2439" s="8" t="str">
        <f>IF(G2439="","",INDEX([1]怪物表!$C:$C,MATCH(G2439,[1]怪物表!$A:$A,0)))</f>
        <v>鹰</v>
      </c>
      <c r="I2439" s="4"/>
      <c r="J2439" s="4" t="str">
        <f>IF(I2439="","",INDEX([1]怪物阵型表!$B:$B,MATCH(I2439,[1]怪物阵型表!$A:$A,0)))</f>
        <v/>
      </c>
      <c r="K2439" s="4"/>
      <c r="L2439" s="4"/>
      <c r="M2439" s="4"/>
      <c r="N2439" s="4"/>
      <c r="O2439" s="4" t="str">
        <f>IF(N2439="","",INDEX([2]物品表!$B:$B,MATCH(N2439,[2]物品表!$A:$A,0)))</f>
        <v/>
      </c>
      <c r="P2439" s="4"/>
      <c r="Q2439" s="7" t="s">
        <v>31</v>
      </c>
      <c r="R2439" s="7" t="s">
        <v>29</v>
      </c>
      <c r="S2439" s="9">
        <f>INDEX('#怪物刷新配置索引'!$E:$E,MATCH(E2439&amp;"-"&amp;F2439,'#怪物刷新配置索引'!$D:$D,0),1)</f>
        <v>3</v>
      </c>
      <c r="T2439" s="4"/>
      <c r="U2439" s="9">
        <f>INDEX('#怪物刷新配置索引'!$F:$F,MATCH(E2439&amp;"-"&amp;F2439,'#怪物刷新配置索引'!$D:$D,0),1)</f>
        <v>1</v>
      </c>
      <c r="V2439" s="7" t="str">
        <f t="shared" si="327"/>
        <v/>
      </c>
      <c r="W2439" s="4"/>
      <c r="X2439" s="4"/>
      <c r="Y2439" s="4"/>
      <c r="Z2439" s="28"/>
      <c r="AA2439" s="77">
        <f>COUNTIF([3]经验升级表!$C:$C,"&lt;="&amp;SUMIFS($AB$4:AB2439,$C$4:C2439,C2439))</f>
        <v>0</v>
      </c>
      <c r="AB2439" s="77">
        <f>IFERROR(INDEX([1]怪物表!$U:$U,MATCH(G2439,[1]怪物表!$A:$A,0),1)*S2439/U2439,0)*AC2439</f>
        <v>0</v>
      </c>
      <c r="AC2439" s="77">
        <f t="shared" si="321"/>
        <v>30</v>
      </c>
      <c r="AD2439" s="77">
        <f>IFERROR(INDEX([1]怪物表!$J:$J,MATCH(G2439,[1]怪物表!$A:$A,0),1),0)*AE2439</f>
        <v>90</v>
      </c>
      <c r="AE2439" s="77">
        <f t="shared" si="322"/>
        <v>90</v>
      </c>
    </row>
    <row r="2440" spans="1:31" x14ac:dyDescent="0.45">
      <c r="A2440" s="4"/>
      <c r="B2440" s="7">
        <v>4994030</v>
      </c>
      <c r="C2440" s="6" t="s">
        <v>350</v>
      </c>
      <c r="D2440" s="4" t="s">
        <v>131</v>
      </c>
      <c r="E2440" s="7">
        <v>60</v>
      </c>
      <c r="F2440" s="4" t="s">
        <v>46</v>
      </c>
      <c r="G2440" s="4">
        <f>SUMIFS([1]怪物表!$A:$A,[1]怪物表!$B:$B,C2440,[1]怪物表!$C:$C,D2440)</f>
        <v>1499403</v>
      </c>
      <c r="H2440" s="8" t="str">
        <f>IF(G2440="","",INDEX([1]怪物表!$C:$C,MATCH(G2440,[1]怪物表!$A:$A,0)))</f>
        <v>小象</v>
      </c>
      <c r="I2440" s="4"/>
      <c r="J2440" s="4" t="str">
        <f>IF(I2440="","",INDEX([1]怪物阵型表!$B:$B,MATCH(I2440,[1]怪物阵型表!$A:$A,0)))</f>
        <v/>
      </c>
      <c r="K2440" s="4"/>
      <c r="L2440" s="4"/>
      <c r="M2440" s="4"/>
      <c r="N2440" s="4"/>
      <c r="O2440" s="4" t="str">
        <f>IF(N2440="","",INDEX([2]物品表!$B:$B,MATCH(N2440,[2]物品表!$A:$A,0)))</f>
        <v/>
      </c>
      <c r="P2440" s="4"/>
      <c r="Q2440" s="7" t="s">
        <v>31</v>
      </c>
      <c r="R2440" s="7" t="s">
        <v>29</v>
      </c>
      <c r="S2440" s="9">
        <f>INDEX('#怪物刷新配置索引'!$E:$E,MATCH(E2440&amp;"-"&amp;F2440,'#怪物刷新配置索引'!$D:$D,0),1)</f>
        <v>2</v>
      </c>
      <c r="T2440" s="4"/>
      <c r="U2440" s="9">
        <f>INDEX('#怪物刷新配置索引'!$F:$F,MATCH(E2440&amp;"-"&amp;F2440,'#怪物刷新配置索引'!$D:$D,0),1)</f>
        <v>1</v>
      </c>
      <c r="V2440" s="4" t="str">
        <f t="shared" si="327"/>
        <v/>
      </c>
      <c r="W2440" s="4"/>
      <c r="X2440" s="7"/>
      <c r="Y2440" s="7"/>
      <c r="Z2440" s="28"/>
      <c r="AA2440" s="77">
        <f>COUNTIF([3]经验升级表!$C:$C,"&lt;="&amp;SUMIFS($AB$4:AB2440,$C$4:C2440,C2440))</f>
        <v>0</v>
      </c>
      <c r="AB2440" s="77">
        <f>IFERROR(INDEX([1]怪物表!$U:$U,MATCH(G2440,[1]怪物表!$A:$A,0),1)*S2440/U2440,0)*AC2440</f>
        <v>0</v>
      </c>
      <c r="AC2440" s="77">
        <f t="shared" si="321"/>
        <v>30</v>
      </c>
      <c r="AD2440" s="77">
        <f>IFERROR(INDEX([1]怪物表!$J:$J,MATCH(G2440,[1]怪物表!$A:$A,0),1),0)*AE2440</f>
        <v>60</v>
      </c>
      <c r="AE2440" s="77">
        <f t="shared" si="322"/>
        <v>60</v>
      </c>
    </row>
    <row r="2441" spans="1:31" x14ac:dyDescent="0.45">
      <c r="A2441" s="4"/>
      <c r="B2441" s="7">
        <v>4994031</v>
      </c>
      <c r="C2441" s="6" t="s">
        <v>350</v>
      </c>
      <c r="D2441" s="4" t="s">
        <v>131</v>
      </c>
      <c r="E2441" s="7">
        <v>90</v>
      </c>
      <c r="F2441" s="4" t="s">
        <v>46</v>
      </c>
      <c r="G2441" s="4">
        <f>SUMIFS([1]怪物表!$A:$A,[1]怪物表!$B:$B,C2441,[1]怪物表!$C:$C,D2441)</f>
        <v>1499403</v>
      </c>
      <c r="H2441" s="8" t="str">
        <f>IF(G2441="","",INDEX([1]怪物表!$C:$C,MATCH(G2441,[1]怪物表!$A:$A,0)))</f>
        <v>小象</v>
      </c>
      <c r="I2441" s="4"/>
      <c r="J2441" s="4" t="str">
        <f>IF(I2441="","",INDEX([1]怪物阵型表!$B:$B,MATCH(I2441,[1]怪物阵型表!$A:$A,0)))</f>
        <v/>
      </c>
      <c r="K2441" s="4"/>
      <c r="L2441" s="4"/>
      <c r="M2441" s="4"/>
      <c r="N2441" s="4"/>
      <c r="O2441" s="4" t="str">
        <f>IF(N2441="","",INDEX([2]物品表!$B:$B,MATCH(N2441,[2]物品表!$A:$A,0)))</f>
        <v/>
      </c>
      <c r="P2441" s="4"/>
      <c r="Q2441" s="7" t="s">
        <v>31</v>
      </c>
      <c r="R2441" s="7" t="s">
        <v>29</v>
      </c>
      <c r="S2441" s="9">
        <f>INDEX('#怪物刷新配置索引'!$E:$E,MATCH(E2441&amp;"-"&amp;F2441,'#怪物刷新配置索引'!$D:$D,0),1)</f>
        <v>3</v>
      </c>
      <c r="T2441" s="4"/>
      <c r="U2441" s="9">
        <f>INDEX('#怪物刷新配置索引'!$F:$F,MATCH(E2441&amp;"-"&amp;F2441,'#怪物刷新配置索引'!$D:$D,0),1)</f>
        <v>1</v>
      </c>
      <c r="V2441" s="4" t="str">
        <f t="shared" si="327"/>
        <v/>
      </c>
      <c r="W2441" s="4"/>
      <c r="X2441" s="7"/>
      <c r="Y2441" s="7"/>
      <c r="Z2441" s="28"/>
      <c r="AA2441" s="77">
        <f>COUNTIF([3]经验升级表!$C:$C,"&lt;="&amp;SUMIFS($AB$4:AB2441,$C$4:C2441,C2441))</f>
        <v>0</v>
      </c>
      <c r="AB2441" s="77">
        <f>IFERROR(INDEX([1]怪物表!$U:$U,MATCH(G2441,[1]怪物表!$A:$A,0),1)*S2441/U2441,0)*AC2441</f>
        <v>0</v>
      </c>
      <c r="AC2441" s="77">
        <f t="shared" si="321"/>
        <v>30</v>
      </c>
      <c r="AD2441" s="77">
        <f>IFERROR(INDEX([1]怪物表!$J:$J,MATCH(G2441,[1]怪物表!$A:$A,0),1),0)*AE2441</f>
        <v>90</v>
      </c>
      <c r="AE2441" s="77">
        <f t="shared" si="322"/>
        <v>90</v>
      </c>
    </row>
    <row r="2442" spans="1:31" x14ac:dyDescent="0.45">
      <c r="A2442" s="4"/>
      <c r="B2442" s="7">
        <v>4994032</v>
      </c>
      <c r="C2442" s="6" t="s">
        <v>350</v>
      </c>
      <c r="D2442" s="4"/>
      <c r="E2442" s="7"/>
      <c r="F2442" s="4">
        <v>210</v>
      </c>
      <c r="G2442" s="4"/>
      <c r="H2442" s="8"/>
      <c r="I2442" s="4"/>
      <c r="J2442" s="4" t="str">
        <f>IF(I2442="","",INDEX([1]怪物阵型表!$B:$B,MATCH(I2442,[1]怪物阵型表!$A:$A,0)))</f>
        <v/>
      </c>
      <c r="K2442" s="4">
        <v>499405</v>
      </c>
      <c r="L2442" s="25" t="str" cm="1">
        <f t="array" ref="L2442">INDEX(怪物链表!A:C,MATCH(怪物刷新表!K2442&amp;C2442,怪物链表!A:A&amp;怪物链表!C:C,),2)</f>
        <v>平滑_中级_150</v>
      </c>
      <c r="M2442" s="4" t="str" cm="1">
        <f t="array" ref="M2442">INDEX(怪物链表!A:D,MATCH(怪物刷新表!L2442&amp;K2442,怪物链表!B:B&amp;怪物链表!A:A,),4)</f>
        <v>210-240</v>
      </c>
      <c r="N2442" s="4"/>
      <c r="O2442" s="4" t="str">
        <f>IF(N2442="","",INDEX([2]物品表!$B:$B,MATCH(N2442,[2]物品表!$A:$A,0)))</f>
        <v/>
      </c>
      <c r="P2442" s="4"/>
      <c r="Q2442" s="7" t="s">
        <v>120</v>
      </c>
      <c r="R2442" s="7" t="s">
        <v>29</v>
      </c>
      <c r="S2442" s="9">
        <v>1</v>
      </c>
      <c r="T2442" s="4"/>
      <c r="U2442" s="9">
        <v>0</v>
      </c>
      <c r="V2442" s="4" t="str">
        <f>IF(W2442=1,"TID_Survivor_Notice_Occur_2",IF(W2442=2,"TID_Survivor_Notice_Occur_1",""))</f>
        <v/>
      </c>
      <c r="W2442" s="4"/>
      <c r="X2442" s="4"/>
      <c r="Y2442" s="4"/>
      <c r="Z2442" s="28"/>
      <c r="AA2442" s="77">
        <f>COUNTIF([3]经验升级表!$C:$C,"&lt;="&amp;SUMIFS($AB$4:AB2442,$C$4:C2442,C2442))</f>
        <v>0</v>
      </c>
      <c r="AB2442" s="77">
        <f>IFERROR(INDEX([1]怪物表!$U:$U,MATCH(G2442,[1]怪物表!$A:$A,0),1)*S2442/U2442,0)*AC2442</f>
        <v>0</v>
      </c>
      <c r="AC2442" s="77">
        <f t="shared" si="321"/>
        <v>1</v>
      </c>
      <c r="AD2442" s="77">
        <f>IFERROR(INDEX([1]怪物表!$J:$J,MATCH(G2442,[1]怪物表!$A:$A,0),1),0)*AE2442</f>
        <v>0</v>
      </c>
      <c r="AE2442" s="77">
        <f t="shared" si="322"/>
        <v>0</v>
      </c>
    </row>
    <row r="2443" spans="1:31" x14ac:dyDescent="0.45">
      <c r="A2443" s="4"/>
      <c r="B2443" s="7">
        <v>4994033</v>
      </c>
      <c r="C2443" s="6" t="s">
        <v>350</v>
      </c>
      <c r="D2443" s="4"/>
      <c r="E2443" s="7"/>
      <c r="F2443" s="4">
        <v>210</v>
      </c>
      <c r="G2443" s="4"/>
      <c r="H2443" s="8"/>
      <c r="I2443" s="4"/>
      <c r="J2443" s="4" t="str">
        <f>IF(I2443="","",INDEX([1]怪物阵型表!$B:$B,MATCH(I2443,[1]怪物阵型表!$A:$A,0)))</f>
        <v/>
      </c>
      <c r="K2443" s="4">
        <v>499407</v>
      </c>
      <c r="L2443" s="25" t="str" cm="1">
        <f t="array" ref="L2443">INDEX(怪物链表!A:C,MATCH(怪物刷新表!K2443&amp;C2443,怪物链表!A:A&amp;怪物链表!C:C,),2)</f>
        <v>骤变_特殊_50</v>
      </c>
      <c r="M2443" s="4" t="str" cm="1">
        <f t="array" ref="M2443">INDEX(怪物链表!A:D,MATCH(怪物刷新表!L2443&amp;K2443,怪物链表!B:B&amp;怪物链表!A:A,),4)</f>
        <v>240-270</v>
      </c>
      <c r="N2443" s="4"/>
      <c r="O2443" s="4" t="str">
        <f>IF(N2443="","",INDEX([2]物品表!$B:$B,MATCH(N2443,[2]物品表!$A:$A,0)))</f>
        <v/>
      </c>
      <c r="P2443" s="4"/>
      <c r="Q2443" s="7" t="s">
        <v>120</v>
      </c>
      <c r="R2443" s="7" t="s">
        <v>29</v>
      </c>
      <c r="S2443" s="9">
        <v>1</v>
      </c>
      <c r="T2443" s="4"/>
      <c r="U2443" s="9">
        <v>0</v>
      </c>
      <c r="V2443" s="4" t="str">
        <f>IF(W2443=1,"TID_Survivor_Notice_Occur_2",IF(W2443=2,"TID_Survivor_Notice_Occur_1",""))</f>
        <v/>
      </c>
      <c r="W2443" s="4"/>
      <c r="X2443" s="4"/>
      <c r="Y2443" s="4"/>
      <c r="Z2443" s="28"/>
      <c r="AA2443" s="77">
        <f>COUNTIF([3]经验升级表!$C:$C,"&lt;="&amp;SUMIFS($AB$4:AB2443,$C$4:C2443,C2443))</f>
        <v>0</v>
      </c>
      <c r="AB2443" s="77">
        <f>IFERROR(INDEX([1]怪物表!$U:$U,MATCH(G2443,[1]怪物表!$A:$A,0),1)*S2443/U2443,0)*AC2443</f>
        <v>0</v>
      </c>
      <c r="AC2443" s="77">
        <f t="shared" ref="AC2443" si="328">IFERROR(INDEX(_xlfn.TEXTSPLIT(F2443,"-"),1,2)-INDEX(_xlfn.TEXTSPLIT(F2443,"-"),1,1),1)</f>
        <v>1</v>
      </c>
      <c r="AD2443" s="77">
        <f>IFERROR(INDEX([1]怪物表!$J:$J,MATCH(G2443,[1]怪物表!$A:$A,0),1),0)*AE2443</f>
        <v>0</v>
      </c>
      <c r="AE2443" s="77">
        <f t="shared" ref="AE2443" si="329">IFERROR(ROUNDUP(AC2443*S2443/U2443,),0)</f>
        <v>0</v>
      </c>
    </row>
    <row r="2444" spans="1:31" x14ac:dyDescent="0.45">
      <c r="A2444" s="4"/>
      <c r="B2444" s="7">
        <v>4994034</v>
      </c>
      <c r="C2444" s="6" t="s">
        <v>350</v>
      </c>
      <c r="D2444" s="4" t="s">
        <v>151</v>
      </c>
      <c r="E2444" s="7">
        <v>60</v>
      </c>
      <c r="F2444" s="4" t="s">
        <v>64</v>
      </c>
      <c r="G2444" s="4">
        <f>SUMIFS([1]怪物表!$A:$A,[1]怪物表!$B:$B,C2444,[1]怪物表!$C:$C,D2444)</f>
        <v>1499404</v>
      </c>
      <c r="H2444" s="8" t="str">
        <f>IF(G2444="","",INDEX([1]怪物表!$C:$C,MATCH(G2444,[1]怪物表!$A:$A,0)))</f>
        <v>盾兵1（灰）</v>
      </c>
      <c r="I2444" s="4"/>
      <c r="J2444" s="4" t="str">
        <f>IF(I2444="","",INDEX([1]怪物阵型表!$B:$B,MATCH(I2444,[1]怪物阵型表!$A:$A,0)))</f>
        <v/>
      </c>
      <c r="K2444" s="4"/>
      <c r="L2444" s="4"/>
      <c r="M2444" s="4"/>
      <c r="N2444" s="4"/>
      <c r="O2444" s="4" t="str">
        <f>IF(N2444="","",INDEX([2]物品表!$B:$B,MATCH(N2444,[2]物品表!$A:$A,0)))</f>
        <v/>
      </c>
      <c r="P2444" s="4"/>
      <c r="Q2444" s="7" t="s">
        <v>31</v>
      </c>
      <c r="R2444" s="7" t="s">
        <v>29</v>
      </c>
      <c r="S2444" s="9">
        <f>INDEX('#怪物刷新配置索引'!$E:$E,MATCH(E2444&amp;"-"&amp;F2444,'#怪物刷新配置索引'!$D:$D,0),1)</f>
        <v>2</v>
      </c>
      <c r="T2444" s="4"/>
      <c r="U2444" s="9">
        <f>INDEX('#怪物刷新配置索引'!$F:$F,MATCH(E2444&amp;"-"&amp;F2444,'#怪物刷新配置索引'!$D:$D,0),1)</f>
        <v>1</v>
      </c>
      <c r="V2444" s="7" t="str">
        <f t="shared" ref="V2444:V2446" si="330">IF(W2444=1,"TID_Survivor_Notice_Occur_2",IF(W2444=2,"TID_Survivor_Notice_Occur_1",""))</f>
        <v/>
      </c>
      <c r="W2444" s="4"/>
      <c r="X2444" s="4"/>
      <c r="Y2444" s="4"/>
      <c r="Z2444" s="28"/>
      <c r="AA2444" s="77">
        <f>COUNTIF([3]经验升级表!$C:$C,"&lt;="&amp;SUMIFS($AB$4:AB2444,$C$4:C2444,C2444))</f>
        <v>0</v>
      </c>
      <c r="AB2444" s="77">
        <f>IFERROR(INDEX([1]怪物表!$U:$U,MATCH(G2444,[1]怪物表!$A:$A,0),1)*S2444/U2444,0)*AC2444</f>
        <v>0</v>
      </c>
      <c r="AC2444" s="77">
        <f t="shared" si="321"/>
        <v>30</v>
      </c>
      <c r="AD2444" s="77">
        <f>IFERROR(INDEX([1]怪物表!$J:$J,MATCH(G2444,[1]怪物表!$A:$A,0),1),0)*AE2444</f>
        <v>60</v>
      </c>
      <c r="AE2444" s="77">
        <f t="shared" si="322"/>
        <v>60</v>
      </c>
    </row>
    <row r="2445" spans="1:31" x14ac:dyDescent="0.45">
      <c r="A2445" s="4"/>
      <c r="B2445" s="7">
        <v>4994035</v>
      </c>
      <c r="C2445" s="6" t="s">
        <v>350</v>
      </c>
      <c r="D2445" s="4" t="s">
        <v>151</v>
      </c>
      <c r="E2445" s="7">
        <v>30</v>
      </c>
      <c r="F2445" s="4" t="s">
        <v>64</v>
      </c>
      <c r="G2445" s="4">
        <f>SUMIFS([1]怪物表!$A:$A,[1]怪物表!$B:$B,C2445,[1]怪物表!$C:$C,D2445)</f>
        <v>1499404</v>
      </c>
      <c r="H2445" s="8" t="str">
        <f>IF(G2445="","",INDEX([1]怪物表!$C:$C,MATCH(G2445,[1]怪物表!$A:$A,0)))</f>
        <v>盾兵1（灰）</v>
      </c>
      <c r="I2445" s="4"/>
      <c r="J2445" s="4" t="str">
        <f>IF(I2445="","",INDEX([1]怪物阵型表!$B:$B,MATCH(I2445,[1]怪物阵型表!$A:$A,0)))</f>
        <v/>
      </c>
      <c r="K2445" s="4"/>
      <c r="L2445" s="4"/>
      <c r="M2445" s="4"/>
      <c r="N2445" s="4"/>
      <c r="O2445" s="4" t="str">
        <f>IF(N2445="","",INDEX([2]物品表!$B:$B,MATCH(N2445,[2]物品表!$A:$A,0)))</f>
        <v/>
      </c>
      <c r="P2445" s="4"/>
      <c r="Q2445" s="7" t="s">
        <v>31</v>
      </c>
      <c r="R2445" s="7" t="s">
        <v>29</v>
      </c>
      <c r="S2445" s="9">
        <f>INDEX('#怪物刷新配置索引'!$E:$E,MATCH(E2445&amp;"-"&amp;F2445,'#怪物刷新配置索引'!$D:$D,0),1)</f>
        <v>3</v>
      </c>
      <c r="T2445" s="4"/>
      <c r="U2445" s="9">
        <f>INDEX('#怪物刷新配置索引'!$F:$F,MATCH(E2445&amp;"-"&amp;F2445,'#怪物刷新配置索引'!$D:$D,0),1)</f>
        <v>3</v>
      </c>
      <c r="V2445" s="4" t="str">
        <f t="shared" si="330"/>
        <v/>
      </c>
      <c r="W2445" s="4"/>
      <c r="X2445" s="4"/>
      <c r="Y2445" s="4"/>
      <c r="Z2445" s="28"/>
      <c r="AA2445" s="77">
        <f>COUNTIF([3]经验升级表!$C:$C,"&lt;="&amp;SUMIFS($AB$4:AB2445,$C$4:C2445,C2445))</f>
        <v>0</v>
      </c>
      <c r="AB2445" s="77">
        <f>IFERROR(INDEX([1]怪物表!$U:$U,MATCH(G2445,[1]怪物表!$A:$A,0),1)*S2445/U2445,0)*AC2445</f>
        <v>0</v>
      </c>
      <c r="AC2445" s="77">
        <f t="shared" si="321"/>
        <v>30</v>
      </c>
      <c r="AD2445" s="77">
        <f>IFERROR(INDEX([1]怪物表!$J:$J,MATCH(G2445,[1]怪物表!$A:$A,0),1),0)*AE2445</f>
        <v>30</v>
      </c>
      <c r="AE2445" s="77">
        <f t="shared" si="322"/>
        <v>30</v>
      </c>
    </row>
    <row r="2446" spans="1:31" x14ac:dyDescent="0.45">
      <c r="A2446" s="4"/>
      <c r="B2446" s="7">
        <v>4994036</v>
      </c>
      <c r="C2446" s="6" t="s">
        <v>350</v>
      </c>
      <c r="D2446" s="4" t="s">
        <v>174</v>
      </c>
      <c r="E2446" s="7">
        <v>20</v>
      </c>
      <c r="F2446" s="4" t="s">
        <v>64</v>
      </c>
      <c r="G2446" s="4">
        <f>SUMIFS([1]怪物表!$A:$A,[1]怪物表!$B:$B,C2446,[1]怪物表!$C:$C,D2446)</f>
        <v>1499407</v>
      </c>
      <c r="H2446" s="8" t="str">
        <f>IF(G2446="","",INDEX([1]怪物表!$C:$C,MATCH(G2446,[1]怪物表!$A:$A,0)))</f>
        <v>酒桶</v>
      </c>
      <c r="I2446" s="4"/>
      <c r="J2446" s="4" t="str">
        <f>IF(I2446="","",INDEX([1]怪物阵型表!$B:$B,MATCH(I2446,[1]怪物阵型表!$A:$A,0)))</f>
        <v/>
      </c>
      <c r="K2446" s="4"/>
      <c r="L2446" s="4"/>
      <c r="M2446" s="4"/>
      <c r="N2446" s="4"/>
      <c r="O2446" s="4" t="str">
        <f>IF(N2446="","",INDEX([2]物品表!$B:$B,MATCH(N2446,[2]物品表!$A:$A,0)))</f>
        <v/>
      </c>
      <c r="P2446" s="4"/>
      <c r="Q2446" s="7" t="s">
        <v>31</v>
      </c>
      <c r="R2446" s="7" t="s">
        <v>29</v>
      </c>
      <c r="S2446" s="9">
        <f>INDEX('#怪物刷新配置索引'!$E:$E,MATCH(E2446&amp;"-"&amp;F2446,'#怪物刷新配置索引'!$D:$D,0),1)</f>
        <v>2</v>
      </c>
      <c r="T2446" s="4"/>
      <c r="U2446" s="9">
        <f>INDEX('#怪物刷新配置索引'!$F:$F,MATCH(E2446&amp;"-"&amp;F2446,'#怪物刷新配置索引'!$D:$D,0),1)</f>
        <v>3</v>
      </c>
      <c r="V2446" s="4" t="str">
        <f t="shared" si="330"/>
        <v/>
      </c>
      <c r="W2446" s="4"/>
      <c r="X2446" s="7"/>
      <c r="Y2446" s="7"/>
      <c r="Z2446" s="28"/>
      <c r="AA2446" s="77">
        <f>COUNTIF([3]经验升级表!$C:$C,"&lt;="&amp;SUMIFS($AB$4:AB2446,$C$4:C2446,C2446))</f>
        <v>0</v>
      </c>
      <c r="AB2446" s="77">
        <f>IFERROR(INDEX([1]怪物表!$U:$U,MATCH(G2446,[1]怪物表!$A:$A,0),1)*S2446/U2446,0)*AC2446</f>
        <v>0</v>
      </c>
      <c r="AC2446" s="77">
        <f t="shared" si="321"/>
        <v>30</v>
      </c>
      <c r="AD2446" s="77">
        <f>IFERROR(INDEX([1]怪物表!$J:$J,MATCH(G2446,[1]怪物表!$A:$A,0),1),0)*AE2446</f>
        <v>20</v>
      </c>
      <c r="AE2446" s="77">
        <f t="shared" si="322"/>
        <v>20</v>
      </c>
    </row>
    <row r="2447" spans="1:31" s="47" customFormat="1" x14ac:dyDescent="0.45">
      <c r="A2447" s="81"/>
      <c r="B2447" s="82">
        <v>4994037</v>
      </c>
      <c r="C2447" s="83" t="s">
        <v>350</v>
      </c>
      <c r="D2447" s="81" t="s">
        <v>132</v>
      </c>
      <c r="E2447" s="82"/>
      <c r="F2447" s="81">
        <v>240</v>
      </c>
      <c r="G2447" s="81">
        <f>IF(I2447="",SUMIFS([1]怪物表!$A:$A,[1]怪物表!$B:$B,C2447,[1]怪物表!$C:$C,D2447),"")</f>
        <v>1499411</v>
      </c>
      <c r="H2447" s="84" t="str">
        <f>IF(G2447="","",INDEX([1]怪物表!$C:$C,MATCH(G2447,[1]怪物表!$A:$A,0)))</f>
        <v>荒漠法师</v>
      </c>
      <c r="I2447" s="81" t="s">
        <v>54</v>
      </c>
      <c r="J2447" s="81" t="str">
        <f>IF(I2447="","",INDEX([1]怪物阵型表!$B:$B,MATCH(I2447,[1]怪物阵型表!$A:$A,0)))</f>
        <v/>
      </c>
      <c r="K2447" s="81"/>
      <c r="L2447" s="81"/>
      <c r="M2447" s="81"/>
      <c r="N2447" s="81"/>
      <c r="O2447" s="81" t="str">
        <f>IF(N2447="","",INDEX([2]物品表!$B:$B,MATCH(N2447,[2]物品表!$A:$A,0)))</f>
        <v/>
      </c>
      <c r="P2447" s="81"/>
      <c r="Q2447" s="82" t="s">
        <v>120</v>
      </c>
      <c r="R2447" s="82" t="s">
        <v>29</v>
      </c>
      <c r="S2447" s="85">
        <v>1</v>
      </c>
      <c r="T2447" s="81"/>
      <c r="U2447" s="85">
        <v>0</v>
      </c>
      <c r="V2447" s="81" t="str">
        <f>V2431</f>
        <v>TID_Survivor_Notice_Occur_1</v>
      </c>
      <c r="W2447" s="81">
        <v>2</v>
      </c>
      <c r="X2447" s="81"/>
      <c r="Y2447" s="81"/>
      <c r="Z2447" s="86"/>
      <c r="AA2447" s="86">
        <f>COUNTIF([3]经验升级表!$C:$C,"&lt;="&amp;SUMIFS($AB$4:AB2447,$C$4:C2447,C2447))</f>
        <v>0</v>
      </c>
      <c r="AB2447" s="86">
        <f>IFERROR(INDEX([1]怪物表!$U:$U,MATCH(G2447,[1]怪物表!$A:$A,0),1)*S2447/U2447,0)*AC2447</f>
        <v>0</v>
      </c>
      <c r="AC2447" s="86">
        <f t="shared" si="321"/>
        <v>1</v>
      </c>
      <c r="AD2447" s="86">
        <f>IFERROR(INDEX([1]怪物表!$J:$J,MATCH(G2447,[1]怪物表!$A:$A,0),1),0)*AE2447</f>
        <v>0</v>
      </c>
      <c r="AE2447" s="86">
        <f t="shared" si="322"/>
        <v>0</v>
      </c>
    </row>
    <row r="2448" spans="1:31" x14ac:dyDescent="0.45">
      <c r="A2448" s="4"/>
      <c r="B2448" s="7">
        <v>4994038</v>
      </c>
      <c r="C2448" s="6" t="s">
        <v>350</v>
      </c>
      <c r="D2448" s="4"/>
      <c r="E2448" s="7"/>
      <c r="F2448" s="4">
        <v>240</v>
      </c>
      <c r="G2448" s="4" t="str">
        <f>IF(I2448="",SUMIFS([1]怪物表!$A:$A,[1]怪物表!$B:$B,C2448,[1]怪物表!$C:$C,D2448),"")</f>
        <v/>
      </c>
      <c r="H2448" s="8" t="str">
        <f>IF(G2448="","",INDEX([1]怪物表!$C:$C,MATCH(G2448,[1]怪物表!$A:$A,0)))</f>
        <v/>
      </c>
      <c r="I2448" s="4">
        <v>499402</v>
      </c>
      <c r="J2448" s="4" t="str">
        <f>IF(I2448="","",INDEX([1]怪物阵型表!$B:$B,MATCH(I2448,[1]怪物阵型表!$A:$A,0)))</f>
        <v>直线防御阵型</v>
      </c>
      <c r="K2448" s="4"/>
      <c r="L2448" s="4"/>
      <c r="M2448" s="4"/>
      <c r="N2448" s="4"/>
      <c r="O2448" s="4" t="str">
        <f>IF(N2448="","",INDEX([2]物品表!$B:$B,MATCH(N2448,[2]物品表!$A:$A,0)))</f>
        <v/>
      </c>
      <c r="P2448" s="4"/>
      <c r="Q2448" s="7" t="s">
        <v>109</v>
      </c>
      <c r="R2448" s="7" t="s">
        <v>29</v>
      </c>
      <c r="S2448" s="9">
        <v>1</v>
      </c>
      <c r="T2448" s="4"/>
      <c r="U2448" s="9">
        <v>0</v>
      </c>
      <c r="V2448" s="4" t="str">
        <f t="shared" ref="V2448:V2449" si="331">IF(W2448=1,"TID_Survivor_Notice_Occur_2",IF(W2448=2,"TID_Survivor_Notice_Occur_1",""))</f>
        <v>TID_Survivor_Notice_Occur_2</v>
      </c>
      <c r="W2448" s="4">
        <v>1</v>
      </c>
      <c r="X2448" s="4"/>
      <c r="Y2448" s="4"/>
      <c r="Z2448" s="28"/>
      <c r="AA2448" s="77">
        <f>COUNTIF([3]经验升级表!$C:$C,"&lt;="&amp;SUMIFS($AB$4:AB2448,$C$4:C2448,C2448))</f>
        <v>0</v>
      </c>
      <c r="AB2448" s="77">
        <f>IFERROR(INDEX([1]怪物表!$U:$U,MATCH(G2448,[1]怪物表!$A:$A,0),1)*S2448/U2448,0)*AC2448</f>
        <v>0</v>
      </c>
      <c r="AC2448" s="77">
        <f t="shared" si="321"/>
        <v>1</v>
      </c>
      <c r="AD2448" s="77">
        <f>IFERROR(INDEX([1]怪物表!$J:$J,MATCH(G2448,[1]怪物表!$A:$A,0),1),0)*AE2448</f>
        <v>0</v>
      </c>
      <c r="AE2448" s="77">
        <f t="shared" si="322"/>
        <v>0</v>
      </c>
    </row>
    <row r="2449" spans="1:31" x14ac:dyDescent="0.45">
      <c r="A2449" s="4"/>
      <c r="B2449" s="7">
        <v>4994039</v>
      </c>
      <c r="C2449" s="6" t="s">
        <v>350</v>
      </c>
      <c r="D2449" s="4"/>
      <c r="E2449" s="7"/>
      <c r="F2449" s="4">
        <v>240</v>
      </c>
      <c r="G2449" s="4" t="str">
        <f>IF(I2449="",SUMIFS([1]怪物表!$A:$A,[1]怪物表!$B:$B,C2449,[1]怪物表!$C:$C,D2449),"")</f>
        <v/>
      </c>
      <c r="H2449" s="8" t="str">
        <f>IF(G2449="","",INDEX([1]怪物表!$C:$C,MATCH(G2449,[1]怪物表!$A:$A,0)))</f>
        <v/>
      </c>
      <c r="I2449" s="4">
        <v>499403</v>
      </c>
      <c r="J2449" s="4" t="str">
        <f>IF(I2449="","",INDEX([1]怪物阵型表!$B:$B,MATCH(I2449,[1]怪物阵型表!$A:$A,0)))</f>
        <v>直线防御阵型</v>
      </c>
      <c r="K2449" s="4"/>
      <c r="L2449" s="4"/>
      <c r="M2449" s="4"/>
      <c r="N2449" s="4"/>
      <c r="O2449" s="4" t="str">
        <f>IF(N2449="","",INDEX([2]物品表!$B:$B,MATCH(N2449,[2]物品表!$A:$A,0)))</f>
        <v/>
      </c>
      <c r="P2449" s="4"/>
      <c r="Q2449" s="7" t="s">
        <v>109</v>
      </c>
      <c r="R2449" s="7" t="s">
        <v>29</v>
      </c>
      <c r="S2449" s="9">
        <v>1</v>
      </c>
      <c r="T2449" s="4"/>
      <c r="U2449" s="9">
        <v>0</v>
      </c>
      <c r="V2449" s="4" t="str">
        <f t="shared" si="331"/>
        <v/>
      </c>
      <c r="W2449" s="4"/>
      <c r="X2449" s="4"/>
      <c r="Y2449" s="4"/>
      <c r="Z2449" s="28"/>
      <c r="AA2449" s="77">
        <f>COUNTIF([3]经验升级表!$C:$C,"&lt;="&amp;SUMIFS($AB$4:AB2449,$C$4:C2449,C2449))</f>
        <v>0</v>
      </c>
      <c r="AB2449" s="77">
        <f>IFERROR(INDEX([1]怪物表!$U:$U,MATCH(G2449,[1]怪物表!$A:$A,0),1)*S2449/U2449,0)*AC2449</f>
        <v>0</v>
      </c>
      <c r="AC2449" s="77">
        <f t="shared" si="321"/>
        <v>1</v>
      </c>
      <c r="AD2449" s="77">
        <f>IFERROR(INDEX([1]怪物表!$J:$J,MATCH(G2449,[1]怪物表!$A:$A,0),1),0)*AE2449</f>
        <v>0</v>
      </c>
      <c r="AE2449" s="77">
        <f t="shared" si="322"/>
        <v>0</v>
      </c>
    </row>
    <row r="2450" spans="1:31" x14ac:dyDescent="0.45">
      <c r="A2450" s="4"/>
      <c r="B2450" s="7">
        <v>4994040</v>
      </c>
      <c r="C2450" s="6" t="s">
        <v>350</v>
      </c>
      <c r="D2450" s="4"/>
      <c r="E2450" s="7"/>
      <c r="F2450" s="4">
        <v>240</v>
      </c>
      <c r="G2450" s="4"/>
      <c r="H2450" s="8"/>
      <c r="I2450" s="4"/>
      <c r="J2450" s="4" t="str">
        <f>IF(I2450="","",INDEX([1]怪物阵型表!$B:$B,MATCH(I2450,[1]怪物阵型表!$A:$A,0)))</f>
        <v/>
      </c>
      <c r="K2450" s="4">
        <v>499406</v>
      </c>
      <c r="L2450" s="25" t="str" cm="1">
        <f t="array" ref="L2450">INDEX(怪物链表!A:C,MATCH(怪物刷新表!K2450&amp;C2450,怪物链表!A:A&amp;怪物链表!C:C,),2)</f>
        <v>骤变_高级_50</v>
      </c>
      <c r="M2450" s="4" t="str" cm="1">
        <f t="array" ref="M2450">INDEX(怪物链表!A:D,MATCH(怪物刷新表!L2450&amp;K2450,怪物链表!B:B&amp;怪物链表!A:A,),4)</f>
        <v>240-270</v>
      </c>
      <c r="N2450" s="4"/>
      <c r="O2450" s="4" t="str">
        <f>IF(N2450="","",INDEX([2]物品表!$B:$B,MATCH(N2450,[2]物品表!$A:$A,0)))</f>
        <v/>
      </c>
      <c r="P2450" s="4"/>
      <c r="Q2450" s="7" t="s">
        <v>120</v>
      </c>
      <c r="R2450" s="7" t="s">
        <v>29</v>
      </c>
      <c r="S2450" s="9">
        <v>1</v>
      </c>
      <c r="T2450" s="4"/>
      <c r="U2450" s="9">
        <v>0</v>
      </c>
      <c r="V2450" s="4" t="str">
        <f>IF(W2450=1,"TID_Survivor_Notice_Occur_2",IF(W2450=2,"TID_Survivor_Notice_Occur_1",""))</f>
        <v/>
      </c>
      <c r="W2450" s="4"/>
      <c r="X2450" s="4"/>
      <c r="Y2450" s="4"/>
      <c r="Z2450" s="28"/>
      <c r="AA2450" s="77">
        <f>COUNTIF([3]经验升级表!$C:$C,"&lt;="&amp;SUMIFS($AB$4:AB2450,$C$4:C2450,C2450))</f>
        <v>0</v>
      </c>
      <c r="AB2450" s="77">
        <f>IFERROR(INDEX([1]怪物表!$U:$U,MATCH(G2450,[1]怪物表!$A:$A,0),1)*S2450/U2450,0)*AC2450</f>
        <v>0</v>
      </c>
      <c r="AC2450" s="77">
        <f t="shared" si="321"/>
        <v>1</v>
      </c>
      <c r="AD2450" s="77">
        <f>IFERROR(INDEX([1]怪物表!$J:$J,MATCH(G2450,[1]怪物表!$A:$A,0),1),0)*AE2450</f>
        <v>0</v>
      </c>
      <c r="AE2450" s="77">
        <f t="shared" si="322"/>
        <v>0</v>
      </c>
    </row>
    <row r="2451" spans="1:31" x14ac:dyDescent="0.45">
      <c r="A2451" s="4"/>
      <c r="B2451" s="7">
        <v>4994041</v>
      </c>
      <c r="C2451" s="6" t="s">
        <v>350</v>
      </c>
      <c r="D2451" s="4"/>
      <c r="E2451" s="7"/>
      <c r="F2451" s="4">
        <v>240</v>
      </c>
      <c r="G2451" s="4"/>
      <c r="H2451" s="8"/>
      <c r="I2451" s="4"/>
      <c r="J2451" s="4" t="str">
        <f>IF(I2451="","",INDEX([1]怪物阵型表!$B:$B,MATCH(I2451,[1]怪物阵型表!$A:$A,0)))</f>
        <v/>
      </c>
      <c r="K2451" s="4">
        <v>499407</v>
      </c>
      <c r="L2451" s="25" t="str" cm="1">
        <f t="array" ref="L2451">INDEX(怪物链表!A:C,MATCH(怪物刷新表!K2451&amp;C2451,怪物链表!A:A&amp;怪物链表!C:C,),2)</f>
        <v>骤变_特殊_50</v>
      </c>
      <c r="M2451" s="4" t="str" cm="1">
        <f t="array" ref="M2451">INDEX(怪物链表!A:D,MATCH(怪物刷新表!L2451&amp;K2451,怪物链表!B:B&amp;怪物链表!A:A,),4)</f>
        <v>240-270</v>
      </c>
      <c r="N2451" s="4"/>
      <c r="O2451" s="4" t="str">
        <f>IF(N2451="","",INDEX([2]物品表!$B:$B,MATCH(N2451,[2]物品表!$A:$A,0)))</f>
        <v/>
      </c>
      <c r="P2451" s="4"/>
      <c r="Q2451" s="7" t="s">
        <v>120</v>
      </c>
      <c r="R2451" s="7" t="s">
        <v>29</v>
      </c>
      <c r="S2451" s="9">
        <v>1</v>
      </c>
      <c r="T2451" s="4"/>
      <c r="U2451" s="9">
        <v>0</v>
      </c>
      <c r="V2451" s="4" t="str">
        <f>IF(W2451=1,"TID_Survivor_Notice_Occur_2",IF(W2451=2,"TID_Survivor_Notice_Occur_1",""))</f>
        <v/>
      </c>
      <c r="W2451" s="4"/>
      <c r="X2451" s="4"/>
      <c r="Y2451" s="4"/>
      <c r="Z2451" s="28"/>
      <c r="AA2451" s="77">
        <f>COUNTIF([3]经验升级表!$C:$C,"&lt;="&amp;SUMIFS($AB$4:AB2451,$C$4:C2451,C2451))</f>
        <v>0</v>
      </c>
      <c r="AB2451" s="77">
        <f>IFERROR(INDEX([1]怪物表!$U:$U,MATCH(G2451,[1]怪物表!$A:$A,0),1)*S2451/U2451,0)*AC2451</f>
        <v>0</v>
      </c>
      <c r="AC2451" s="77">
        <f t="shared" si="321"/>
        <v>1</v>
      </c>
      <c r="AD2451" s="77">
        <f>IFERROR(INDEX([1]怪物表!$J:$J,MATCH(G2451,[1]怪物表!$A:$A,0),1),0)*AE2451</f>
        <v>0</v>
      </c>
      <c r="AE2451" s="77">
        <f t="shared" si="322"/>
        <v>0</v>
      </c>
    </row>
    <row r="2452" spans="1:31" x14ac:dyDescent="0.45">
      <c r="A2452" s="4"/>
      <c r="B2452" s="7">
        <v>4994042</v>
      </c>
      <c r="C2452" s="6" t="s">
        <v>350</v>
      </c>
      <c r="D2452" s="4" t="s">
        <v>240</v>
      </c>
      <c r="E2452" s="7">
        <v>60</v>
      </c>
      <c r="F2452" s="4" t="s">
        <v>55</v>
      </c>
      <c r="G2452" s="4">
        <f>SUMIFS([1]怪物表!$A:$A,[1]怪物表!$B:$B,C2452,[1]怪物表!$C:$C,D2452)</f>
        <v>1499406</v>
      </c>
      <c r="H2452" s="8" t="str">
        <f>IF(G2452="","",INDEX([1]怪物表!$C:$C,MATCH(G2452,[1]怪物表!$A:$A,0)))</f>
        <v>密林窃贼</v>
      </c>
      <c r="I2452" s="4"/>
      <c r="J2452" s="4" t="str">
        <f>IF(I2452="","",INDEX([1]怪物阵型表!$B:$B,MATCH(I2452,[1]怪物阵型表!$A:$A,0)))</f>
        <v/>
      </c>
      <c r="K2452" s="4"/>
      <c r="L2452" s="4"/>
      <c r="M2452" s="4"/>
      <c r="N2452" s="4"/>
      <c r="O2452" s="4" t="str">
        <f>IF(N2452="","",INDEX([2]物品表!$B:$B,MATCH(N2452,[2]物品表!$A:$A,0)))</f>
        <v/>
      </c>
      <c r="P2452" s="4"/>
      <c r="Q2452" s="7" t="s">
        <v>31</v>
      </c>
      <c r="R2452" s="7" t="s">
        <v>29</v>
      </c>
      <c r="S2452" s="9">
        <f>INDEX('#怪物刷新配置索引'!$E:$E,MATCH(E2452&amp;"-"&amp;F2452,'#怪物刷新配置索引'!$D:$D,0),1)</f>
        <v>2</v>
      </c>
      <c r="T2452" s="4"/>
      <c r="U2452" s="9">
        <f>INDEX('#怪物刷新配置索引'!$F:$F,MATCH(E2452&amp;"-"&amp;F2452,'#怪物刷新配置索引'!$D:$D,0),1)</f>
        <v>1</v>
      </c>
      <c r="V2452" s="4" t="str">
        <f t="shared" ref="V2452:V2454" si="332">IF(W2452=1,"TID_Survivor_Notice_Occur_2",IF(W2452=2,"TID_Survivor_Notice_Occur_1",""))</f>
        <v/>
      </c>
      <c r="W2452" s="4"/>
      <c r="X2452" s="4"/>
      <c r="Y2452" s="7"/>
      <c r="Z2452" s="28"/>
      <c r="AA2452" s="77">
        <f>COUNTIF([3]经验升级表!$C:$C,"&lt;="&amp;SUMIFS($AB$4:AB2452,$C$4:C2452,C2452))</f>
        <v>0</v>
      </c>
      <c r="AB2452" s="77">
        <f>IFERROR(INDEX([1]怪物表!$U:$U,MATCH(G2452,[1]怪物表!$A:$A,0),1)*S2452/U2452,0)*AC2452</f>
        <v>0</v>
      </c>
      <c r="AC2452" s="77">
        <f t="shared" si="321"/>
        <v>30</v>
      </c>
      <c r="AD2452" s="77">
        <f>IFERROR(INDEX([1]怪物表!$J:$J,MATCH(G2452,[1]怪物表!$A:$A,0),1),0)*AE2452</f>
        <v>60</v>
      </c>
      <c r="AE2452" s="77">
        <f t="shared" si="322"/>
        <v>60</v>
      </c>
    </row>
    <row r="2453" spans="1:31" x14ac:dyDescent="0.45">
      <c r="A2453" s="4"/>
      <c r="B2453" s="7">
        <v>4994043</v>
      </c>
      <c r="C2453" s="6" t="s">
        <v>350</v>
      </c>
      <c r="D2453" s="4" t="s">
        <v>240</v>
      </c>
      <c r="E2453" s="7">
        <v>60</v>
      </c>
      <c r="F2453" s="4" t="s">
        <v>55</v>
      </c>
      <c r="G2453" s="4">
        <f>SUMIFS([1]怪物表!$A:$A,[1]怪物表!$B:$B,C2453,[1]怪物表!$C:$C,D2453)</f>
        <v>1499406</v>
      </c>
      <c r="H2453" s="8" t="str">
        <f>IF(G2453="","",INDEX([1]怪物表!$C:$C,MATCH(G2453,[1]怪物表!$A:$A,0)))</f>
        <v>密林窃贼</v>
      </c>
      <c r="I2453" s="4"/>
      <c r="J2453" s="4" t="str">
        <f>IF(I2453="","",INDEX([1]怪物阵型表!$B:$B,MATCH(I2453,[1]怪物阵型表!$A:$A,0)))</f>
        <v/>
      </c>
      <c r="K2453" s="4"/>
      <c r="L2453" s="4"/>
      <c r="M2453" s="4"/>
      <c r="N2453" s="4"/>
      <c r="O2453" s="4" t="str">
        <f>IF(N2453="","",INDEX([2]物品表!$B:$B,MATCH(N2453,[2]物品表!$A:$A,0)))</f>
        <v/>
      </c>
      <c r="P2453" s="4"/>
      <c r="Q2453" s="7" t="s">
        <v>31</v>
      </c>
      <c r="R2453" s="7" t="s">
        <v>29</v>
      </c>
      <c r="S2453" s="9">
        <f>INDEX('#怪物刷新配置索引'!$E:$E,MATCH(E2453&amp;"-"&amp;F2453,'#怪物刷新配置索引'!$D:$D,0),1)</f>
        <v>2</v>
      </c>
      <c r="T2453" s="4"/>
      <c r="U2453" s="9">
        <f>INDEX('#怪物刷新配置索引'!$F:$F,MATCH(E2453&amp;"-"&amp;F2453,'#怪物刷新配置索引'!$D:$D,0),1)</f>
        <v>1</v>
      </c>
      <c r="V2453" s="4" t="str">
        <f t="shared" si="332"/>
        <v/>
      </c>
      <c r="W2453" s="4"/>
      <c r="X2453" s="4"/>
      <c r="Y2453" s="7"/>
      <c r="Z2453" s="28"/>
      <c r="AA2453" s="77">
        <f>COUNTIF([3]经验升级表!$C:$C,"&lt;="&amp;SUMIFS($AB$4:AB2453,$C$4:C2453,C2453))</f>
        <v>0</v>
      </c>
      <c r="AB2453" s="77">
        <f>IFERROR(INDEX([1]怪物表!$U:$U,MATCH(G2453,[1]怪物表!$A:$A,0),1)*S2453/U2453,0)*AC2453</f>
        <v>0</v>
      </c>
      <c r="AC2453" s="77">
        <f t="shared" si="321"/>
        <v>30</v>
      </c>
      <c r="AD2453" s="77">
        <f>IFERROR(INDEX([1]怪物表!$J:$J,MATCH(G2453,[1]怪物表!$A:$A,0),1),0)*AE2453</f>
        <v>60</v>
      </c>
      <c r="AE2453" s="77">
        <f t="shared" si="322"/>
        <v>60</v>
      </c>
    </row>
    <row r="2454" spans="1:31" x14ac:dyDescent="0.45">
      <c r="A2454" s="4"/>
      <c r="B2454" s="7">
        <v>4994044</v>
      </c>
      <c r="C2454" s="6" t="s">
        <v>350</v>
      </c>
      <c r="D2454" s="4" t="s">
        <v>174</v>
      </c>
      <c r="E2454" s="7">
        <v>20</v>
      </c>
      <c r="F2454" s="4" t="s">
        <v>55</v>
      </c>
      <c r="G2454" s="4">
        <f>SUMIFS([1]怪物表!$A:$A,[1]怪物表!$B:$B,C2454,[1]怪物表!$C:$C,D2454)</f>
        <v>1499407</v>
      </c>
      <c r="H2454" s="8" t="str">
        <f>IF(G2454="","",INDEX([1]怪物表!$C:$C,MATCH(G2454,[1]怪物表!$A:$A,0)))</f>
        <v>酒桶</v>
      </c>
      <c r="I2454" s="4"/>
      <c r="J2454" s="4" t="str">
        <f>IF(I2454="","",INDEX([1]怪物阵型表!$B:$B,MATCH(I2454,[1]怪物阵型表!$A:$A,0)))</f>
        <v/>
      </c>
      <c r="K2454" s="4"/>
      <c r="L2454" s="4"/>
      <c r="M2454" s="4"/>
      <c r="N2454" s="4"/>
      <c r="O2454" s="4" t="str">
        <f>IF(N2454="","",INDEX([2]物品表!$B:$B,MATCH(N2454,[2]物品表!$A:$A,0)))</f>
        <v/>
      </c>
      <c r="P2454" s="4"/>
      <c r="Q2454" s="7" t="s">
        <v>31</v>
      </c>
      <c r="R2454" s="7" t="s">
        <v>29</v>
      </c>
      <c r="S2454" s="9">
        <f>INDEX('#怪物刷新配置索引'!$E:$E,MATCH(E2454&amp;"-"&amp;F2454,'#怪物刷新配置索引'!$D:$D,0),1)</f>
        <v>2</v>
      </c>
      <c r="T2454" s="4"/>
      <c r="U2454" s="9">
        <f>INDEX('#怪物刷新配置索引'!$F:$F,MATCH(E2454&amp;"-"&amp;F2454,'#怪物刷新配置索引'!$D:$D,0),1)</f>
        <v>3</v>
      </c>
      <c r="V2454" s="4" t="str">
        <f t="shared" si="332"/>
        <v/>
      </c>
      <c r="W2454" s="4"/>
      <c r="X2454" s="7"/>
      <c r="Y2454" s="7"/>
      <c r="Z2454" s="28"/>
      <c r="AA2454" s="77">
        <f>COUNTIF([3]经验升级表!$C:$C,"&lt;="&amp;SUMIFS($AB$4:AB2454,$C$4:C2454,C2454))</f>
        <v>0</v>
      </c>
      <c r="AB2454" s="77">
        <f>IFERROR(INDEX([1]怪物表!$U:$U,MATCH(G2454,[1]怪物表!$A:$A,0),1)*S2454/U2454,0)*AC2454</f>
        <v>0</v>
      </c>
      <c r="AC2454" s="77">
        <f t="shared" si="321"/>
        <v>30</v>
      </c>
      <c r="AD2454" s="77">
        <f>IFERROR(INDEX([1]怪物表!$J:$J,MATCH(G2454,[1]怪物表!$A:$A,0),1),0)*AE2454</f>
        <v>20</v>
      </c>
      <c r="AE2454" s="77">
        <f t="shared" si="322"/>
        <v>20</v>
      </c>
    </row>
    <row r="2455" spans="1:31" x14ac:dyDescent="0.45">
      <c r="A2455" s="4"/>
      <c r="B2455" s="7">
        <v>4994045</v>
      </c>
      <c r="C2455" s="6" t="s">
        <v>350</v>
      </c>
      <c r="D2455" s="4"/>
      <c r="E2455" s="7"/>
      <c r="F2455" s="4">
        <v>270</v>
      </c>
      <c r="G2455" s="4"/>
      <c r="H2455" s="8"/>
      <c r="I2455" s="4"/>
      <c r="J2455" s="4" t="str">
        <f>IF(I2455="","",INDEX([1]怪物阵型表!$B:$B,MATCH(I2455,[1]怪物阵型表!$A:$A,0)))</f>
        <v/>
      </c>
      <c r="K2455" s="4">
        <v>499408</v>
      </c>
      <c r="L2455" s="25" t="str" cm="1">
        <f t="array" ref="L2455">INDEX(怪物链表!A:C,MATCH(怪物刷新表!K2455&amp;C2455,怪物链表!A:A&amp;怪物链表!C:C,),2)</f>
        <v>骤变_高级_50</v>
      </c>
      <c r="M2455" s="4" t="str" cm="1">
        <f t="array" ref="M2455">INDEX(怪物链表!A:D,MATCH(怪物刷新表!L2455&amp;K2455,怪物链表!B:B&amp;怪物链表!A:A,),4)</f>
        <v>270-300</v>
      </c>
      <c r="N2455" s="4"/>
      <c r="O2455" s="4" t="str">
        <f>IF(N2455="","",INDEX([2]物品表!$B:$B,MATCH(N2455,[2]物品表!$A:$A,0)))</f>
        <v/>
      </c>
      <c r="P2455" s="4"/>
      <c r="Q2455" s="7" t="s">
        <v>120</v>
      </c>
      <c r="R2455" s="7" t="s">
        <v>29</v>
      </c>
      <c r="S2455" s="9">
        <v>1</v>
      </c>
      <c r="T2455" s="4"/>
      <c r="U2455" s="9">
        <v>0</v>
      </c>
      <c r="V2455" s="4" t="str">
        <f>IF(W2455=1,"TID_Survivor_Notice_Occur_2",IF(W2455=2,"TID_Survivor_Notice_Occur_1",""))</f>
        <v/>
      </c>
      <c r="W2455" s="4"/>
      <c r="X2455" s="4"/>
      <c r="Y2455" s="4"/>
      <c r="Z2455" s="28"/>
      <c r="AA2455" s="77">
        <f>COUNTIF([3]经验升级表!$C:$C,"&lt;="&amp;SUMIFS($AB$4:AB2455,$C$4:C2455,C2455))</f>
        <v>0</v>
      </c>
      <c r="AB2455" s="77">
        <f>IFERROR(INDEX([1]怪物表!$U:$U,MATCH(G2455,[1]怪物表!$A:$A,0),1)*S2455/U2455,0)*AC2455</f>
        <v>0</v>
      </c>
      <c r="AC2455" s="77">
        <f t="shared" si="321"/>
        <v>1</v>
      </c>
      <c r="AD2455" s="77">
        <f>IFERROR(INDEX([1]怪物表!$J:$J,MATCH(G2455,[1]怪物表!$A:$A,0),1),0)*AE2455</f>
        <v>0</v>
      </c>
      <c r="AE2455" s="77">
        <f t="shared" si="322"/>
        <v>0</v>
      </c>
    </row>
    <row r="2456" spans="1:31" x14ac:dyDescent="0.45">
      <c r="A2456" s="4"/>
      <c r="B2456" s="7">
        <v>4994046</v>
      </c>
      <c r="C2456" s="6" t="s">
        <v>350</v>
      </c>
      <c r="D2456" s="4"/>
      <c r="E2456" s="7"/>
      <c r="F2456" s="4">
        <v>270</v>
      </c>
      <c r="G2456" s="4"/>
      <c r="H2456" s="8"/>
      <c r="I2456" s="4"/>
      <c r="J2456" s="4" t="str">
        <f>IF(I2456="","",INDEX([1]怪物阵型表!$B:$B,MATCH(I2456,[1]怪物阵型表!$A:$A,0)))</f>
        <v/>
      </c>
      <c r="K2456" s="4">
        <v>499408</v>
      </c>
      <c r="L2456" s="25" t="str" cm="1">
        <f t="array" ref="L2456">INDEX(怪物链表!A:C,MATCH(怪物刷新表!K2456&amp;C2456,怪物链表!A:A&amp;怪物链表!C:C,),2)</f>
        <v>骤变_高级_50</v>
      </c>
      <c r="M2456" s="4" t="str" cm="1">
        <f t="array" ref="M2456">INDEX(怪物链表!A:D,MATCH(怪物刷新表!L2456&amp;K2456,怪物链表!B:B&amp;怪物链表!A:A,),4)</f>
        <v>270-300</v>
      </c>
      <c r="N2456" s="4"/>
      <c r="O2456" s="4" t="str">
        <f>IF(N2456="","",INDEX([2]物品表!$B:$B,MATCH(N2456,[2]物品表!$A:$A,0)))</f>
        <v/>
      </c>
      <c r="P2456" s="4"/>
      <c r="Q2456" s="7" t="s">
        <v>120</v>
      </c>
      <c r="R2456" s="7" t="s">
        <v>29</v>
      </c>
      <c r="S2456" s="9">
        <v>1</v>
      </c>
      <c r="T2456" s="4"/>
      <c r="U2456" s="9">
        <v>0</v>
      </c>
      <c r="V2456" s="4" t="str">
        <f>IF(W2456=1,"TID_Survivor_Notice_Occur_2",IF(W2456=2,"TID_Survivor_Notice_Occur_1",""))</f>
        <v/>
      </c>
      <c r="W2456" s="4"/>
      <c r="X2456" s="4"/>
      <c r="Y2456" s="4"/>
      <c r="Z2456" s="28"/>
      <c r="AA2456" s="77">
        <f>COUNTIF([3]经验升级表!$C:$C,"&lt;="&amp;SUMIFS($AB$4:AB2456,$C$4:C2456,C2456))</f>
        <v>0</v>
      </c>
      <c r="AB2456" s="77">
        <f>IFERROR(INDEX([1]怪物表!$U:$U,MATCH(G2456,[1]怪物表!$A:$A,0),1)*S2456/U2456,0)*AC2456</f>
        <v>0</v>
      </c>
      <c r="AC2456" s="77">
        <f t="shared" ref="AC2456" si="333">IFERROR(INDEX(_xlfn.TEXTSPLIT(F2456,"-"),1,2)-INDEX(_xlfn.TEXTSPLIT(F2456,"-"),1,1),1)</f>
        <v>1</v>
      </c>
      <c r="AD2456" s="77">
        <f>IFERROR(INDEX([1]怪物表!$J:$J,MATCH(G2456,[1]怪物表!$A:$A,0),1),0)*AE2456</f>
        <v>0</v>
      </c>
      <c r="AE2456" s="77">
        <f t="shared" ref="AE2456" si="334">IFERROR(ROUNDUP(AC2456*S2456/U2456,),0)</f>
        <v>0</v>
      </c>
    </row>
    <row r="2457" spans="1:31" x14ac:dyDescent="0.45">
      <c r="A2457" s="4"/>
      <c r="B2457" s="7">
        <v>4994047</v>
      </c>
      <c r="C2457" s="6" t="s">
        <v>350</v>
      </c>
      <c r="D2457" s="4" t="s">
        <v>240</v>
      </c>
      <c r="E2457" s="7">
        <v>60</v>
      </c>
      <c r="F2457" s="4" t="s">
        <v>49</v>
      </c>
      <c r="G2457" s="4">
        <f>SUMIFS([1]怪物表!$A:$A,[1]怪物表!$B:$B,C2457,[1]怪物表!$C:$C,D2457)</f>
        <v>1499406</v>
      </c>
      <c r="H2457" s="8" t="str">
        <f>IF(G2457="","",INDEX([1]怪物表!$C:$C,MATCH(G2457,[1]怪物表!$A:$A,0)))</f>
        <v>密林窃贼</v>
      </c>
      <c r="I2457" s="4"/>
      <c r="J2457" s="4" t="str">
        <f>IF(I2457="","",INDEX([1]怪物阵型表!$B:$B,MATCH(I2457,[1]怪物阵型表!$A:$A,0)))</f>
        <v/>
      </c>
      <c r="K2457" s="4"/>
      <c r="L2457" s="4"/>
      <c r="M2457" s="4"/>
      <c r="N2457" s="4"/>
      <c r="O2457" s="4" t="str">
        <f>IF(N2457="","",INDEX([2]物品表!$B:$B,MATCH(N2457,[2]物品表!$A:$A,0)))</f>
        <v/>
      </c>
      <c r="P2457" s="4"/>
      <c r="Q2457" s="7" t="s">
        <v>31</v>
      </c>
      <c r="R2457" s="7" t="s">
        <v>29</v>
      </c>
      <c r="S2457" s="9">
        <f>INDEX('#怪物刷新配置索引'!$E:$E,MATCH(E2457&amp;"-"&amp;F2457,'#怪物刷新配置索引'!$D:$D,0),1)</f>
        <v>4</v>
      </c>
      <c r="T2457" s="4"/>
      <c r="U2457" s="9">
        <f>INDEX('#怪物刷新配置索引'!$F:$F,MATCH(E2457&amp;"-"&amp;F2457,'#怪物刷新配置索引'!$D:$D,0),1)</f>
        <v>2</v>
      </c>
      <c r="V2457" s="4" t="str">
        <f t="shared" ref="V2457:V2464" si="335">IF(W2457=1,"TID_Survivor_Notice_Occur_2",IF(W2457=2,"TID_Survivor_Notice_Occur_1",""))</f>
        <v/>
      </c>
      <c r="W2457" s="4"/>
      <c r="X2457" s="4"/>
      <c r="Y2457" s="7"/>
      <c r="Z2457" s="28"/>
      <c r="AA2457" s="77">
        <f>COUNTIF([3]经验升级表!$C:$C,"&lt;="&amp;SUMIFS($AB$4:AB2457,$C$4:C2457,C2457))</f>
        <v>0</v>
      </c>
      <c r="AB2457" s="77">
        <f>IFERROR(INDEX([1]怪物表!$U:$U,MATCH(G2457,[1]怪物表!$A:$A,0),1)*S2457/U2457,0)*AC2457</f>
        <v>0</v>
      </c>
      <c r="AC2457" s="77">
        <f t="shared" si="321"/>
        <v>30</v>
      </c>
      <c r="AD2457" s="77">
        <f>IFERROR(INDEX([1]怪物表!$J:$J,MATCH(G2457,[1]怪物表!$A:$A,0),1),0)*AE2457</f>
        <v>60</v>
      </c>
      <c r="AE2457" s="77">
        <f t="shared" si="322"/>
        <v>60</v>
      </c>
    </row>
    <row r="2458" spans="1:31" x14ac:dyDescent="0.45">
      <c r="A2458" s="4"/>
      <c r="B2458" s="7">
        <v>4994048</v>
      </c>
      <c r="C2458" s="6" t="s">
        <v>350</v>
      </c>
      <c r="D2458" s="4" t="s">
        <v>240</v>
      </c>
      <c r="E2458" s="7">
        <v>60</v>
      </c>
      <c r="F2458" s="4" t="s">
        <v>49</v>
      </c>
      <c r="G2458" s="4">
        <f>SUMIFS([1]怪物表!$A:$A,[1]怪物表!$B:$B,C2458,[1]怪物表!$C:$C,D2458)</f>
        <v>1499406</v>
      </c>
      <c r="H2458" s="8" t="str">
        <f>IF(G2458="","",INDEX([1]怪物表!$C:$C,MATCH(G2458,[1]怪物表!$A:$A,0)))</f>
        <v>密林窃贼</v>
      </c>
      <c r="I2458" s="4"/>
      <c r="J2458" s="4" t="str">
        <f>IF(I2458="","",INDEX([1]怪物阵型表!$B:$B,MATCH(I2458,[1]怪物阵型表!$A:$A,0)))</f>
        <v/>
      </c>
      <c r="K2458" s="4"/>
      <c r="L2458" s="4"/>
      <c r="M2458" s="4"/>
      <c r="N2458" s="4"/>
      <c r="O2458" s="4" t="str">
        <f>IF(N2458="","",INDEX([2]物品表!$B:$B,MATCH(N2458,[2]物品表!$A:$A,0)))</f>
        <v/>
      </c>
      <c r="P2458" s="4"/>
      <c r="Q2458" s="7" t="s">
        <v>31</v>
      </c>
      <c r="R2458" s="7" t="s">
        <v>29</v>
      </c>
      <c r="S2458" s="9">
        <f>INDEX('#怪物刷新配置索引'!$E:$E,MATCH(E2458&amp;"-"&amp;F2458,'#怪物刷新配置索引'!$D:$D,0),1)</f>
        <v>4</v>
      </c>
      <c r="T2458" s="4"/>
      <c r="U2458" s="9">
        <f>INDEX('#怪物刷新配置索引'!$F:$F,MATCH(E2458&amp;"-"&amp;F2458,'#怪物刷新配置索引'!$D:$D,0),1)</f>
        <v>2</v>
      </c>
      <c r="V2458" s="4" t="str">
        <f t="shared" si="335"/>
        <v/>
      </c>
      <c r="W2458" s="4"/>
      <c r="X2458" s="4"/>
      <c r="Y2458" s="4"/>
      <c r="Z2458" s="28"/>
      <c r="AA2458" s="77">
        <f>COUNTIF([3]经验升级表!$C:$C,"&lt;="&amp;SUMIFS($AB$4:AB2458,$C$4:C2458,C2458))</f>
        <v>0</v>
      </c>
      <c r="AB2458" s="77">
        <f>IFERROR(INDEX([1]怪物表!$U:$U,MATCH(G2458,[1]怪物表!$A:$A,0),1)*S2458/U2458,0)*AC2458</f>
        <v>0</v>
      </c>
      <c r="AC2458" s="77">
        <f t="shared" si="321"/>
        <v>30</v>
      </c>
      <c r="AD2458" s="77">
        <f>IFERROR(INDEX([1]怪物表!$J:$J,MATCH(G2458,[1]怪物表!$A:$A,0),1),0)*AE2458</f>
        <v>60</v>
      </c>
      <c r="AE2458" s="77">
        <f t="shared" si="322"/>
        <v>60</v>
      </c>
    </row>
    <row r="2459" spans="1:31" x14ac:dyDescent="0.45">
      <c r="A2459" s="4"/>
      <c r="B2459" s="7">
        <v>4994049</v>
      </c>
      <c r="C2459" s="6" t="s">
        <v>350</v>
      </c>
      <c r="D2459" s="4" t="s">
        <v>240</v>
      </c>
      <c r="E2459" s="7">
        <v>90</v>
      </c>
      <c r="F2459" s="4" t="s">
        <v>49</v>
      </c>
      <c r="G2459" s="4">
        <f>SUMIFS([1]怪物表!$A:$A,[1]怪物表!$B:$B,C2459,[1]怪物表!$C:$C,D2459)</f>
        <v>1499406</v>
      </c>
      <c r="H2459" s="8" t="str">
        <f>IF(G2459="","",INDEX([1]怪物表!$C:$C,MATCH(G2459,[1]怪物表!$A:$A,0)))</f>
        <v>密林窃贼</v>
      </c>
      <c r="I2459" s="4"/>
      <c r="J2459" s="4" t="str">
        <f>IF(I2459="","",INDEX([1]怪物阵型表!$B:$B,MATCH(I2459,[1]怪物阵型表!$A:$A,0)))</f>
        <v/>
      </c>
      <c r="K2459" s="4"/>
      <c r="L2459" s="4"/>
      <c r="M2459" s="4"/>
      <c r="N2459" s="4"/>
      <c r="O2459" s="4" t="str">
        <f>IF(N2459="","",INDEX([2]物品表!$B:$B,MATCH(N2459,[2]物品表!$A:$A,0)))</f>
        <v/>
      </c>
      <c r="P2459" s="4"/>
      <c r="Q2459" s="7" t="s">
        <v>31</v>
      </c>
      <c r="R2459" s="7" t="s">
        <v>29</v>
      </c>
      <c r="S2459" s="9">
        <f>INDEX('#怪物刷新配置索引'!$E:$E,MATCH(E2459&amp;"-"&amp;F2459,'#怪物刷新配置索引'!$D:$D,0),1)</f>
        <v>3</v>
      </c>
      <c r="T2459" s="4"/>
      <c r="U2459" s="9">
        <f>INDEX('#怪物刷新配置索引'!$F:$F,MATCH(E2459&amp;"-"&amp;F2459,'#怪物刷新配置索引'!$D:$D,0),1)</f>
        <v>1</v>
      </c>
      <c r="V2459" s="4" t="str">
        <f t="shared" si="335"/>
        <v/>
      </c>
      <c r="W2459" s="4"/>
      <c r="X2459" s="4"/>
      <c r="Y2459" s="4"/>
      <c r="Z2459" s="28"/>
      <c r="AA2459" s="77">
        <f>COUNTIF([3]经验升级表!$C:$C,"&lt;="&amp;SUMIFS($AB$4:AB2459,$C$4:C2459,C2459))</f>
        <v>0</v>
      </c>
      <c r="AB2459" s="77">
        <f>IFERROR(INDEX([1]怪物表!$U:$U,MATCH(G2459,[1]怪物表!$A:$A,0),1)*S2459/U2459,0)*AC2459</f>
        <v>0</v>
      </c>
      <c r="AC2459" s="77">
        <f t="shared" si="321"/>
        <v>30</v>
      </c>
      <c r="AD2459" s="77">
        <f>IFERROR(INDEX([1]怪物表!$J:$J,MATCH(G2459,[1]怪物表!$A:$A,0),1),0)*AE2459</f>
        <v>90</v>
      </c>
      <c r="AE2459" s="77">
        <f t="shared" si="322"/>
        <v>90</v>
      </c>
    </row>
    <row r="2460" spans="1:31" s="46" customFormat="1" x14ac:dyDescent="0.45">
      <c r="A2460" s="20"/>
      <c r="B2460" s="21">
        <v>4994050</v>
      </c>
      <c r="C2460" s="22" t="s">
        <v>350</v>
      </c>
      <c r="D2460" s="20" t="s">
        <v>152</v>
      </c>
      <c r="E2460" s="21"/>
      <c r="F2460" s="20">
        <v>300</v>
      </c>
      <c r="G2460" s="20">
        <f>IF(I2460="",SUMIFS([1]怪物表!$A:$A,[1]怪物表!$B:$B,C2460,[1]怪物表!$C:$C,D2460),"")</f>
        <v>1499410</v>
      </c>
      <c r="H2460" s="23" t="str">
        <f>IF(G2460="","",INDEX([1]怪物表!$C:$C,MATCH(G2460,[1]怪物表!$A:$A,0)))</f>
        <v>大窃贼</v>
      </c>
      <c r="I2460" s="20" t="s">
        <v>54</v>
      </c>
      <c r="J2460" s="20" t="str">
        <f>IF(I2460="","",INDEX([1]怪物阵型表!$B:$B,MATCH(I2460,[1]怪物阵型表!$A:$A,0)))</f>
        <v/>
      </c>
      <c r="K2460" s="20"/>
      <c r="L2460" s="20"/>
      <c r="M2460" s="20"/>
      <c r="N2460" s="20"/>
      <c r="O2460" s="20" t="str">
        <f>IF(N2460="","",INDEX([2]物品表!$B:$B,MATCH(N2460,[2]物品表!$A:$A,0)))</f>
        <v/>
      </c>
      <c r="P2460" s="20"/>
      <c r="Q2460" s="21" t="s">
        <v>120</v>
      </c>
      <c r="R2460" s="21" t="s">
        <v>29</v>
      </c>
      <c r="S2460" s="24">
        <v>1</v>
      </c>
      <c r="T2460" s="20"/>
      <c r="U2460" s="24">
        <v>0</v>
      </c>
      <c r="V2460" s="20" t="str">
        <f>IF(W2460=1,"TID_Survivor_Notice_Occur_2",IF(W2460=2,"TID_Survivor_Notice_Occur_1",""))</f>
        <v/>
      </c>
      <c r="W2460" s="20"/>
      <c r="X2460" s="20"/>
      <c r="Y2460" s="20"/>
      <c r="Z2460" s="79"/>
      <c r="AA2460" s="79">
        <f>COUNTIF([3]经验升级表!$C:$C,"&lt;="&amp;SUMIFS($AB$4:AB2516,$C$4:C2516,C2460))</f>
        <v>0</v>
      </c>
      <c r="AB2460" s="79">
        <f>IFERROR(INDEX([1]怪物表!$U:$U,MATCH(G2460,[1]怪物表!$A:$A,0),1)*S2460/U2460,0)*AC2460</f>
        <v>0</v>
      </c>
      <c r="AC2460" s="79">
        <f>IFERROR(INDEX(_xlfn.TEXTSPLIT(F2460,"-"),1,2)-INDEX(_xlfn.TEXTSPLIT(F2460,"-"),1,1),1)</f>
        <v>1</v>
      </c>
      <c r="AD2460" s="79">
        <f>IFERROR(INDEX([1]怪物表!$J:$J,MATCH(G2460,[1]怪物表!$A:$A,0),1),0)*AE2460</f>
        <v>0</v>
      </c>
      <c r="AE2460" s="79">
        <f>IFERROR(ROUNDUP(AC2460*S2460/U2460,),0)</f>
        <v>0</v>
      </c>
    </row>
    <row r="2461" spans="1:31" x14ac:dyDescent="0.45">
      <c r="A2461" s="4"/>
      <c r="B2461" s="7">
        <v>4994051</v>
      </c>
      <c r="C2461" s="6" t="s">
        <v>350</v>
      </c>
      <c r="D2461" s="4"/>
      <c r="E2461" s="7"/>
      <c r="F2461" s="4">
        <v>310</v>
      </c>
      <c r="G2461" s="4" t="str">
        <f>IF(I2461="",SUMIFS([1]怪物表!$A:$A,[1]怪物表!$B:$B,C2461,[1]怪物表!$C:$C,D2461),"")</f>
        <v/>
      </c>
      <c r="H2461" s="8" t="str">
        <f>IF(G2461="","",INDEX([1]怪物表!$C:$C,MATCH(G2461,[1]怪物表!$A:$A,0)))</f>
        <v/>
      </c>
      <c r="I2461" s="4">
        <v>499401</v>
      </c>
      <c r="J2461" s="4" t="str">
        <f>IF(I2461="","",INDEX([1]怪物阵型表!$B:$B,MATCH(I2461,[1]怪物阵型表!$A:$A,0)))</f>
        <v>冲锋阵型</v>
      </c>
      <c r="K2461" s="4"/>
      <c r="L2461" s="4"/>
      <c r="M2461" s="4"/>
      <c r="N2461" s="4"/>
      <c r="O2461" s="4" t="str">
        <f>IF(N2461="","",INDEX([2]物品表!$B:$B,MATCH(N2461,[2]物品表!$A:$A,0)))</f>
        <v/>
      </c>
      <c r="P2461" s="4"/>
      <c r="Q2461" s="7" t="s">
        <v>309</v>
      </c>
      <c r="R2461" s="7" t="s">
        <v>29</v>
      </c>
      <c r="S2461" s="9">
        <v>1</v>
      </c>
      <c r="T2461" s="4"/>
      <c r="U2461" s="9">
        <v>0</v>
      </c>
      <c r="V2461" s="4" t="str">
        <f t="shared" si="335"/>
        <v/>
      </c>
      <c r="W2461" s="4"/>
      <c r="X2461" s="4"/>
      <c r="Y2461" s="4"/>
      <c r="Z2461" s="28"/>
      <c r="AA2461" s="77">
        <f>COUNTIF([3]经验升级表!$C:$C,"&lt;="&amp;SUMIFS($AB$4:AB2461,$C$4:C2461,C2461))</f>
        <v>0</v>
      </c>
      <c r="AB2461" s="77">
        <f>IFERROR(INDEX([1]怪物表!$U:$U,MATCH(G2461,[1]怪物表!$A:$A,0),1)*S2461/U2461,0)*AC2461</f>
        <v>0</v>
      </c>
      <c r="AC2461" s="77">
        <f t="shared" si="321"/>
        <v>1</v>
      </c>
      <c r="AD2461" s="77">
        <f>IFERROR(INDEX([1]怪物表!$J:$J,MATCH(G2461,[1]怪物表!$A:$A,0),1),0)*AE2461</f>
        <v>0</v>
      </c>
      <c r="AE2461" s="77">
        <f t="shared" si="322"/>
        <v>0</v>
      </c>
    </row>
    <row r="2462" spans="1:31" x14ac:dyDescent="0.45">
      <c r="A2462" s="4"/>
      <c r="B2462" s="7">
        <v>4994052</v>
      </c>
      <c r="C2462" s="6" t="s">
        <v>350</v>
      </c>
      <c r="D2462" s="4"/>
      <c r="E2462" s="7"/>
      <c r="F2462" s="4">
        <v>310</v>
      </c>
      <c r="G2462" s="4" t="str">
        <f>IF(I2462="",SUMIFS([1]怪物表!$A:$A,[1]怪物表!$B:$B,C2462,[1]怪物表!$C:$C,D2462),"")</f>
        <v/>
      </c>
      <c r="H2462" s="8" t="str">
        <f>IF(G2462="","",INDEX([1]怪物表!$C:$C,MATCH(G2462,[1]怪物表!$A:$A,0)))</f>
        <v/>
      </c>
      <c r="I2462" s="4">
        <v>499401</v>
      </c>
      <c r="J2462" s="4" t="str">
        <f>IF(I2462="","",INDEX([1]怪物阵型表!$B:$B,MATCH(I2462,[1]怪物阵型表!$A:$A,0)))</f>
        <v>冲锋阵型</v>
      </c>
      <c r="K2462" s="4"/>
      <c r="L2462" s="4"/>
      <c r="M2462" s="4"/>
      <c r="N2462" s="4"/>
      <c r="O2462" s="4" t="str">
        <f>IF(N2462="","",INDEX([2]物品表!$B:$B,MATCH(N2462,[2]物品表!$A:$A,0)))</f>
        <v/>
      </c>
      <c r="P2462" s="4"/>
      <c r="Q2462" s="7" t="s">
        <v>309</v>
      </c>
      <c r="R2462" s="7" t="s">
        <v>29</v>
      </c>
      <c r="S2462" s="9">
        <v>1</v>
      </c>
      <c r="T2462" s="4"/>
      <c r="U2462" s="9">
        <v>0</v>
      </c>
      <c r="V2462" s="4" t="str">
        <f t="shared" si="335"/>
        <v/>
      </c>
      <c r="W2462" s="4"/>
      <c r="X2462" s="4"/>
      <c r="Y2462" s="4"/>
      <c r="Z2462" s="28"/>
      <c r="AA2462" s="77">
        <f>COUNTIF([3]经验升级表!$C:$C,"&lt;="&amp;SUMIFS($AB$4:AB2462,$C$4:C2462,C2462))</f>
        <v>0</v>
      </c>
      <c r="AB2462" s="77">
        <f>IFERROR(INDEX([1]怪物表!$U:$U,MATCH(G2462,[1]怪物表!$A:$A,0),1)*S2462/U2462,0)*AC2462</f>
        <v>0</v>
      </c>
      <c r="AC2462" s="77">
        <f t="shared" si="321"/>
        <v>1</v>
      </c>
      <c r="AD2462" s="77">
        <f>IFERROR(INDEX([1]怪物表!$J:$J,MATCH(G2462,[1]怪物表!$A:$A,0),1),0)*AE2462</f>
        <v>0</v>
      </c>
      <c r="AE2462" s="77">
        <f t="shared" si="322"/>
        <v>0</v>
      </c>
    </row>
    <row r="2463" spans="1:31" x14ac:dyDescent="0.45">
      <c r="A2463" s="4"/>
      <c r="B2463" s="7">
        <v>4994053</v>
      </c>
      <c r="C2463" s="6" t="s">
        <v>350</v>
      </c>
      <c r="D2463" s="4"/>
      <c r="E2463" s="7"/>
      <c r="F2463" s="4">
        <v>315</v>
      </c>
      <c r="G2463" s="4" t="str">
        <f>IF(I2463="",SUMIFS([1]怪物表!$A:$A,[1]怪物表!$B:$B,C2463,[1]怪物表!$C:$C,D2463),"")</f>
        <v/>
      </c>
      <c r="H2463" s="8" t="str">
        <f>IF(G2463="","",INDEX([1]怪物表!$C:$C,MATCH(G2463,[1]怪物表!$A:$A,0)))</f>
        <v/>
      </c>
      <c r="I2463" s="4">
        <v>499401</v>
      </c>
      <c r="J2463" s="4" t="str">
        <f>IF(I2463="","",INDEX([1]怪物阵型表!$B:$B,MATCH(I2463,[1]怪物阵型表!$A:$A,0)))</f>
        <v>冲锋阵型</v>
      </c>
      <c r="K2463" s="4"/>
      <c r="L2463" s="4"/>
      <c r="M2463" s="4"/>
      <c r="N2463" s="4"/>
      <c r="O2463" s="4" t="str">
        <f>IF(N2463="","",INDEX([2]物品表!$B:$B,MATCH(N2463,[2]物品表!$A:$A,0)))</f>
        <v/>
      </c>
      <c r="P2463" s="4"/>
      <c r="Q2463" s="7" t="s">
        <v>309</v>
      </c>
      <c r="R2463" s="7" t="s">
        <v>29</v>
      </c>
      <c r="S2463" s="9">
        <v>1</v>
      </c>
      <c r="T2463" s="4"/>
      <c r="U2463" s="9">
        <v>0</v>
      </c>
      <c r="V2463" s="4" t="str">
        <f t="shared" si="335"/>
        <v/>
      </c>
      <c r="W2463" s="4"/>
      <c r="X2463" s="4"/>
      <c r="Y2463" s="4"/>
      <c r="Z2463" s="28"/>
      <c r="AA2463" s="77">
        <f>COUNTIF([3]经验升级表!$C:$C,"&lt;="&amp;SUMIFS($AB$4:AB2463,$C$4:C2463,C2463))</f>
        <v>0</v>
      </c>
      <c r="AB2463" s="77">
        <f>IFERROR(INDEX([1]怪物表!$U:$U,MATCH(G2463,[1]怪物表!$A:$A,0),1)*S2463/U2463,0)*AC2463</f>
        <v>0</v>
      </c>
      <c r="AC2463" s="77">
        <f t="shared" si="321"/>
        <v>1</v>
      </c>
      <c r="AD2463" s="77">
        <f>IFERROR(INDEX([1]怪物表!$J:$J,MATCH(G2463,[1]怪物表!$A:$A,0),1),0)*AE2463</f>
        <v>0</v>
      </c>
      <c r="AE2463" s="77">
        <f t="shared" si="322"/>
        <v>0</v>
      </c>
    </row>
    <row r="2464" spans="1:31" x14ac:dyDescent="0.45">
      <c r="A2464" s="4"/>
      <c r="B2464" s="7">
        <v>4994054</v>
      </c>
      <c r="C2464" s="6" t="s">
        <v>350</v>
      </c>
      <c r="D2464" s="4"/>
      <c r="E2464" s="7"/>
      <c r="F2464" s="4">
        <v>315</v>
      </c>
      <c r="G2464" s="4" t="str">
        <f>IF(I2464="",SUMIFS([1]怪物表!$A:$A,[1]怪物表!$B:$B,C2464,[1]怪物表!$C:$C,D2464),"")</f>
        <v/>
      </c>
      <c r="H2464" s="8" t="str">
        <f>IF(G2464="","",INDEX([1]怪物表!$C:$C,MATCH(G2464,[1]怪物表!$A:$A,0)))</f>
        <v/>
      </c>
      <c r="I2464" s="4">
        <v>499401</v>
      </c>
      <c r="J2464" s="4" t="str">
        <f>IF(I2464="","",INDEX([1]怪物阵型表!$B:$B,MATCH(I2464,[1]怪物阵型表!$A:$A,0)))</f>
        <v>冲锋阵型</v>
      </c>
      <c r="K2464" s="4"/>
      <c r="L2464" s="4"/>
      <c r="M2464" s="4"/>
      <c r="N2464" s="4"/>
      <c r="O2464" s="4" t="str">
        <f>IF(N2464="","",INDEX([2]物品表!$B:$B,MATCH(N2464,[2]物品表!$A:$A,0)))</f>
        <v/>
      </c>
      <c r="P2464" s="4"/>
      <c r="Q2464" s="7" t="s">
        <v>309</v>
      </c>
      <c r="R2464" s="7" t="s">
        <v>29</v>
      </c>
      <c r="S2464" s="9">
        <v>1</v>
      </c>
      <c r="T2464" s="4"/>
      <c r="U2464" s="9">
        <v>0</v>
      </c>
      <c r="V2464" s="4" t="str">
        <f t="shared" si="335"/>
        <v/>
      </c>
      <c r="W2464" s="4"/>
      <c r="X2464" s="4"/>
      <c r="Y2464" s="4"/>
      <c r="Z2464" s="28"/>
      <c r="AA2464" s="77">
        <f>COUNTIF([3]经验升级表!$C:$C,"&lt;="&amp;SUMIFS($AB$4:AB2464,$C$4:C2464,C2464))</f>
        <v>0</v>
      </c>
      <c r="AB2464" s="77">
        <f>IFERROR(INDEX([1]怪物表!$U:$U,MATCH(G2464,[1]怪物表!$A:$A,0),1)*S2464/U2464,0)*AC2464</f>
        <v>0</v>
      </c>
      <c r="AC2464" s="77">
        <f t="shared" si="321"/>
        <v>1</v>
      </c>
      <c r="AD2464" s="77">
        <f>IFERROR(INDEX([1]怪物表!$J:$J,MATCH(G2464,[1]怪物表!$A:$A,0),1),0)*AE2464</f>
        <v>0</v>
      </c>
      <c r="AE2464" s="77">
        <f t="shared" si="322"/>
        <v>0</v>
      </c>
    </row>
    <row r="2465" spans="1:31" x14ac:dyDescent="0.45">
      <c r="A2465" s="4"/>
      <c r="B2465" s="7">
        <v>4994055</v>
      </c>
      <c r="C2465" s="6" t="s">
        <v>350</v>
      </c>
      <c r="D2465" s="4"/>
      <c r="E2465" s="7"/>
      <c r="F2465" s="4">
        <v>330</v>
      </c>
      <c r="G2465" s="4"/>
      <c r="H2465" s="8"/>
      <c r="I2465" s="4"/>
      <c r="J2465" s="4" t="str">
        <f>IF(I2465="","",INDEX([1]怪物阵型表!$B:$B,MATCH(I2465,[1]怪物阵型表!$A:$A,0)))</f>
        <v/>
      </c>
      <c r="K2465" s="4">
        <v>499409</v>
      </c>
      <c r="L2465" s="25" t="str" cm="1">
        <f t="array" ref="L2465">INDEX(怪物链表!A:C,MATCH(怪物刷新表!K2465&amp;C2465,怪物链表!A:A&amp;怪物链表!C:C,),2)</f>
        <v>平滑_初级_150</v>
      </c>
      <c r="M2465" s="4" t="str" cm="1">
        <f t="array" ref="M2465">INDEX(怪物链表!A:D,MATCH(怪物刷新表!L2465&amp;K2465,怪物链表!B:B&amp;怪物链表!A:A,),4)</f>
        <v>330-360</v>
      </c>
      <c r="N2465" s="4"/>
      <c r="O2465" s="4" t="str">
        <f>IF(N2465="","",INDEX([2]物品表!$B:$B,MATCH(N2465,[2]物品表!$A:$A,0)))</f>
        <v/>
      </c>
      <c r="P2465" s="4"/>
      <c r="Q2465" s="7" t="s">
        <v>120</v>
      </c>
      <c r="R2465" s="7" t="s">
        <v>29</v>
      </c>
      <c r="S2465" s="9">
        <v>1</v>
      </c>
      <c r="T2465" s="4"/>
      <c r="U2465" s="9">
        <v>0</v>
      </c>
      <c r="V2465" s="4" t="str">
        <f>IF(W2465=1,"TID_Survivor_Notice_Occur_2",IF(W2465=2,"TID_Survivor_Notice_Occur_1",""))</f>
        <v/>
      </c>
      <c r="W2465" s="4"/>
      <c r="X2465" s="4"/>
      <c r="Y2465" s="4"/>
      <c r="Z2465" s="28"/>
      <c r="AA2465" s="77">
        <f>COUNTIF([3]经验升级表!$C:$C,"&lt;="&amp;SUMIFS($AB$4:AB2465,$C$4:C2465,C2465))</f>
        <v>0</v>
      </c>
      <c r="AB2465" s="77">
        <f>IFERROR(INDEX([1]怪物表!$U:$U,MATCH(G2465,[1]怪物表!$A:$A,0),1)*S2465/U2465,0)*AC2465</f>
        <v>0</v>
      </c>
      <c r="AC2465" s="77">
        <f t="shared" si="321"/>
        <v>1</v>
      </c>
      <c r="AD2465" s="77">
        <f>IFERROR(INDEX([1]怪物表!$J:$J,MATCH(G2465,[1]怪物表!$A:$A,0),1),0)*AE2465</f>
        <v>0</v>
      </c>
      <c r="AE2465" s="77">
        <f t="shared" si="322"/>
        <v>0</v>
      </c>
    </row>
    <row r="2466" spans="1:31" x14ac:dyDescent="0.45">
      <c r="A2466" s="4"/>
      <c r="B2466" s="7">
        <v>4994056</v>
      </c>
      <c r="C2466" s="6" t="s">
        <v>350</v>
      </c>
      <c r="D2466" s="4"/>
      <c r="E2466" s="7"/>
      <c r="F2466" s="4">
        <v>330</v>
      </c>
      <c r="G2466" s="4"/>
      <c r="H2466" s="8"/>
      <c r="I2466" s="4"/>
      <c r="J2466" s="4" t="str">
        <f>IF(I2466="","",INDEX([1]怪物阵型表!$B:$B,MATCH(I2466,[1]怪物阵型表!$A:$A,0)))</f>
        <v/>
      </c>
      <c r="K2466" s="4">
        <v>499412</v>
      </c>
      <c r="L2466" s="25" t="str" cm="1">
        <f t="array" ref="L2466">INDEX(怪物链表!A:C,MATCH(怪物刷新表!K2466&amp;C2466,怪物链表!A:A&amp;怪物链表!C:C,),2)</f>
        <v>骤变_特殊_50</v>
      </c>
      <c r="M2466" s="4" t="str" cm="1">
        <f t="array" ref="M2466">INDEX(怪物链表!A:D,MATCH(怪物刷新表!L2466&amp;K2466,怪物链表!B:B&amp;怪物链表!A:A,),4)</f>
        <v>420-450</v>
      </c>
      <c r="N2466" s="4"/>
      <c r="O2466" s="4" t="str">
        <f>IF(N2466="","",INDEX([2]物品表!$B:$B,MATCH(N2466,[2]物品表!$A:$A,0)))</f>
        <v/>
      </c>
      <c r="P2466" s="4"/>
      <c r="Q2466" s="7" t="s">
        <v>120</v>
      </c>
      <c r="R2466" s="7" t="s">
        <v>29</v>
      </c>
      <c r="S2466" s="9">
        <v>1</v>
      </c>
      <c r="T2466" s="4"/>
      <c r="U2466" s="9">
        <v>0</v>
      </c>
      <c r="V2466" s="4" t="str">
        <f>IF(W2466=1,"TID_Survivor_Notice_Occur_2",IF(W2466=2,"TID_Survivor_Notice_Occur_1",""))</f>
        <v/>
      </c>
      <c r="W2466" s="4"/>
      <c r="X2466" s="4"/>
      <c r="Y2466" s="4"/>
      <c r="Z2466" s="28"/>
      <c r="AA2466" s="77">
        <f>COUNTIF([3]经验升级表!$C:$C,"&lt;="&amp;SUMIFS($AB$4:AB2466,$C$4:C2466,C2466))</f>
        <v>0</v>
      </c>
      <c r="AB2466" s="77">
        <f>IFERROR(INDEX([1]怪物表!$U:$U,MATCH(G2466,[1]怪物表!$A:$A,0),1)*S2466/U2466,0)*AC2466</f>
        <v>0</v>
      </c>
      <c r="AC2466" s="77">
        <f t="shared" ref="AC2466" si="336">IFERROR(INDEX(_xlfn.TEXTSPLIT(F2466,"-"),1,2)-INDEX(_xlfn.TEXTSPLIT(F2466,"-"),1,1),1)</f>
        <v>1</v>
      </c>
      <c r="AD2466" s="77">
        <f>IFERROR(INDEX([1]怪物表!$J:$J,MATCH(G2466,[1]怪物表!$A:$A,0),1),0)*AE2466</f>
        <v>0</v>
      </c>
      <c r="AE2466" s="77">
        <f t="shared" ref="AE2466" si="337">IFERROR(ROUNDUP(AC2466*S2466/U2466,),0)</f>
        <v>0</v>
      </c>
    </row>
    <row r="2467" spans="1:31" x14ac:dyDescent="0.45">
      <c r="A2467" s="4"/>
      <c r="B2467" s="7">
        <v>4994057</v>
      </c>
      <c r="C2467" s="6" t="s">
        <v>350</v>
      </c>
      <c r="D2467" s="4" t="s">
        <v>238</v>
      </c>
      <c r="E2467" s="4">
        <v>90</v>
      </c>
      <c r="F2467" s="4" t="s">
        <v>337</v>
      </c>
      <c r="G2467" s="4">
        <f>IF(I2467="",SUMIFS([1]怪物表!$A:$A,[1]怪物表!$B:$B,C2467,[1]怪物表!$C:$C,D2467),"")</f>
        <v>1499402</v>
      </c>
      <c r="H2467" s="8" t="str">
        <f>IF(G2467="","",INDEX([1]怪物表!$C:$C,MATCH(G2467,[1]怪物表!$A:$A,0)))</f>
        <v>鹰</v>
      </c>
      <c r="I2467" s="4"/>
      <c r="J2467" s="4" t="str">
        <f>IF(I2467="","",INDEX([1]怪物阵型表!$B:$B,MATCH(I2467,[1]怪物阵型表!$A:$A,0)))</f>
        <v/>
      </c>
      <c r="K2467" s="4"/>
      <c r="L2467" s="4"/>
      <c r="M2467" s="4"/>
      <c r="N2467" s="4"/>
      <c r="O2467" s="4" t="str">
        <f>IF(N2467="","",INDEX([2]物品表!$B:$B,MATCH(N2467,[2]物品表!$A:$A,0)))</f>
        <v/>
      </c>
      <c r="P2467" s="4"/>
      <c r="Q2467" s="7" t="s">
        <v>31</v>
      </c>
      <c r="R2467" s="7" t="s">
        <v>29</v>
      </c>
      <c r="S2467" s="9">
        <f>INDEX('#怪物刷新配置索引'!$E:$E,MATCH(E2467&amp;"-"&amp;F2467,'#怪物刷新配置索引'!$D:$D,0),1)</f>
        <v>3</v>
      </c>
      <c r="T2467" s="4"/>
      <c r="U2467" s="9">
        <f>INDEX('#怪物刷新配置索引'!$F:$F,MATCH(E2467&amp;"-"&amp;F2467,'#怪物刷新配置索引'!$D:$D,0),1)</f>
        <v>1</v>
      </c>
      <c r="V2467" s="4" t="str">
        <f t="shared" ref="V2467:V2469" si="338">IF(W2467=1,"TID_Survivor_Notice_Occur_2",IF(W2467=2,"TID_Survivor_Notice_Occur_1",""))</f>
        <v/>
      </c>
      <c r="W2467" s="4"/>
      <c r="X2467" s="4"/>
      <c r="Y2467" s="4"/>
      <c r="Z2467" s="28"/>
      <c r="AA2467" s="77">
        <f>COUNTIF([3]经验升级表!$C:$C,"&lt;="&amp;SUMIFS($AB$4:AB2467,$C$4:C2467,C2467))</f>
        <v>0</v>
      </c>
      <c r="AB2467" s="77">
        <f>IFERROR(INDEX([1]怪物表!$U:$U,MATCH(G2467,[1]怪物表!$A:$A,0),1)*S2467/U2467,0)*AC2467</f>
        <v>0</v>
      </c>
      <c r="AC2467" s="77">
        <f t="shared" si="321"/>
        <v>30</v>
      </c>
      <c r="AD2467" s="77">
        <f>IFERROR(INDEX([1]怪物表!$J:$J,MATCH(G2467,[1]怪物表!$A:$A,0),1),0)*AE2467</f>
        <v>90</v>
      </c>
      <c r="AE2467" s="77">
        <f t="shared" si="322"/>
        <v>90</v>
      </c>
    </row>
    <row r="2468" spans="1:31" x14ac:dyDescent="0.45">
      <c r="A2468" s="4"/>
      <c r="B2468" s="7">
        <v>4994058</v>
      </c>
      <c r="C2468" s="6" t="s">
        <v>350</v>
      </c>
      <c r="D2468" s="4" t="s">
        <v>238</v>
      </c>
      <c r="E2468" s="4">
        <v>90</v>
      </c>
      <c r="F2468" s="4" t="s">
        <v>191</v>
      </c>
      <c r="G2468" s="4">
        <f>IF(I2468="",SUMIFS([1]怪物表!$A:$A,[1]怪物表!$B:$B,C2468,[1]怪物表!$C:$C,D2468),"")</f>
        <v>1499402</v>
      </c>
      <c r="H2468" s="8" t="str">
        <f>IF(G2468="","",INDEX([1]怪物表!$C:$C,MATCH(G2468,[1]怪物表!$A:$A,0)))</f>
        <v>鹰</v>
      </c>
      <c r="I2468" s="4"/>
      <c r="J2468" s="4" t="str">
        <f>IF(I2468="","",INDEX([1]怪物阵型表!$B:$B,MATCH(I2468,[1]怪物阵型表!$A:$A,0)))</f>
        <v/>
      </c>
      <c r="K2468" s="4"/>
      <c r="L2468" s="4"/>
      <c r="M2468" s="4"/>
      <c r="N2468" s="4"/>
      <c r="O2468" s="4" t="str">
        <f>IF(N2468="","",INDEX([2]物品表!$B:$B,MATCH(N2468,[2]物品表!$A:$A,0)))</f>
        <v/>
      </c>
      <c r="P2468" s="4"/>
      <c r="Q2468" s="7" t="s">
        <v>31</v>
      </c>
      <c r="R2468" s="7" t="s">
        <v>29</v>
      </c>
      <c r="S2468" s="9">
        <f>INDEX('#怪物刷新配置索引'!$E:$E,MATCH(E2468&amp;"-"&amp;F2468,'#怪物刷新配置索引'!$D:$D,0),1)</f>
        <v>3</v>
      </c>
      <c r="T2468" s="4"/>
      <c r="U2468" s="9">
        <f>INDEX('#怪物刷新配置索引'!$F:$F,MATCH(E2468&amp;"-"&amp;F2468,'#怪物刷新配置索引'!$D:$D,0),1)</f>
        <v>1</v>
      </c>
      <c r="V2468" s="4" t="str">
        <f t="shared" si="338"/>
        <v/>
      </c>
      <c r="W2468" s="4"/>
      <c r="X2468" s="4"/>
      <c r="Y2468" s="4"/>
      <c r="Z2468" s="28"/>
      <c r="AA2468" s="77">
        <f>COUNTIF([3]经验升级表!$C:$C,"&lt;="&amp;SUMIFS($AB$4:AB2468,$C$4:C2468,C2468))</f>
        <v>0</v>
      </c>
      <c r="AB2468" s="77">
        <f>IFERROR(INDEX([1]怪物表!$U:$U,MATCH(G2468,[1]怪物表!$A:$A,0),1)*S2468/U2468,0)*AC2468</f>
        <v>0</v>
      </c>
      <c r="AC2468" s="77">
        <f t="shared" si="321"/>
        <v>30</v>
      </c>
      <c r="AD2468" s="77">
        <f>IFERROR(INDEX([1]怪物表!$J:$J,MATCH(G2468,[1]怪物表!$A:$A,0),1),0)*AE2468</f>
        <v>90</v>
      </c>
      <c r="AE2468" s="77">
        <f t="shared" si="322"/>
        <v>90</v>
      </c>
    </row>
    <row r="2469" spans="1:31" x14ac:dyDescent="0.45">
      <c r="A2469" s="4"/>
      <c r="B2469" s="7">
        <v>4994059</v>
      </c>
      <c r="C2469" s="6" t="s">
        <v>350</v>
      </c>
      <c r="D2469" s="4" t="s">
        <v>143</v>
      </c>
      <c r="E2469" s="4">
        <v>20</v>
      </c>
      <c r="F2469" s="4" t="s">
        <v>191</v>
      </c>
      <c r="G2469" s="4">
        <f>IF(I2469="",SUMIFS([1]怪物表!$A:$A,[1]怪物表!$B:$B,C2469,[1]怪物表!$C:$C,D2469),"")</f>
        <v>1499405</v>
      </c>
      <c r="H2469" s="8" t="str">
        <f>IF(G2469="","",INDEX([1]怪物表!$C:$C,MATCH(G2469,[1]怪物表!$A:$A,0)))</f>
        <v>盾兵2（红）</v>
      </c>
      <c r="I2469" s="4"/>
      <c r="J2469" s="4" t="str">
        <f>IF(I2469="","",INDEX([1]怪物阵型表!$B:$B,MATCH(I2469,[1]怪物阵型表!$A:$A,0)))</f>
        <v/>
      </c>
      <c r="K2469" s="4"/>
      <c r="L2469" s="4"/>
      <c r="M2469" s="4"/>
      <c r="N2469" s="4"/>
      <c r="O2469" s="4" t="str">
        <f>IF(N2469="","",INDEX([2]物品表!$B:$B,MATCH(N2469,[2]物品表!$A:$A,0)))</f>
        <v/>
      </c>
      <c r="P2469" s="4"/>
      <c r="Q2469" s="7" t="s">
        <v>31</v>
      </c>
      <c r="R2469" s="7" t="s">
        <v>29</v>
      </c>
      <c r="S2469" s="9">
        <f>INDEX('#怪物刷新配置索引'!$E:$E,MATCH(E2469&amp;"-"&amp;F2469,'#怪物刷新配置索引'!$D:$D,0),1)</f>
        <v>4</v>
      </c>
      <c r="T2469" s="4"/>
      <c r="U2469" s="9">
        <f>INDEX('#怪物刷新配置索引'!$F:$F,MATCH(E2469&amp;"-"&amp;F2469,'#怪物刷新配置索引'!$D:$D,0),1)</f>
        <v>6</v>
      </c>
      <c r="V2469" s="4" t="str">
        <f t="shared" si="338"/>
        <v/>
      </c>
      <c r="W2469" s="4"/>
      <c r="X2469" s="4"/>
      <c r="Y2469" s="4"/>
      <c r="Z2469" s="28"/>
      <c r="AA2469" s="77">
        <f>COUNTIF([3]经验升级表!$C:$C,"&lt;="&amp;SUMIFS($AB$4:AB2469,$C$4:C2469,C2469))</f>
        <v>0</v>
      </c>
      <c r="AB2469" s="77">
        <f>IFERROR(INDEX([1]怪物表!$U:$U,MATCH(G2469,[1]怪物表!$A:$A,0),1)*S2469/U2469,0)*AC2469</f>
        <v>0</v>
      </c>
      <c r="AC2469" s="77">
        <f t="shared" si="321"/>
        <v>30</v>
      </c>
      <c r="AD2469" s="77">
        <f>IFERROR(INDEX([1]怪物表!$J:$J,MATCH(G2469,[1]怪物表!$A:$A,0),1),0)*AE2469</f>
        <v>20</v>
      </c>
      <c r="AE2469" s="77">
        <f t="shared" si="322"/>
        <v>20</v>
      </c>
    </row>
    <row r="2470" spans="1:31" x14ac:dyDescent="0.45">
      <c r="A2470" s="4"/>
      <c r="B2470" s="7">
        <v>4994060</v>
      </c>
      <c r="C2470" s="6" t="s">
        <v>350</v>
      </c>
      <c r="D2470" s="4" t="s">
        <v>239</v>
      </c>
      <c r="E2470" s="4">
        <v>30</v>
      </c>
      <c r="F2470" s="4" t="s">
        <v>200</v>
      </c>
      <c r="G2470" s="4">
        <f>IF(I2470="",SUMIFS([1]怪物表!$A:$A,[1]怪物表!$B:$B,C2470,[1]怪物表!$C:$C,D2470),"")</f>
        <v>1499403</v>
      </c>
      <c r="H2470" s="8" t="str">
        <f>IF(G2470="","",INDEX([1]怪物表!$C:$C,MATCH(G2470,[1]怪物表!$A:$A,0)))</f>
        <v>小象</v>
      </c>
      <c r="I2470" s="4"/>
      <c r="J2470" s="4" t="str">
        <f>IF(I2470="","",INDEX([1]怪物阵型表!$B:$B,MATCH(I2470,[1]怪物阵型表!$A:$A,0)))</f>
        <v/>
      </c>
      <c r="K2470" s="4"/>
      <c r="L2470" s="4"/>
      <c r="M2470" s="4"/>
      <c r="N2470" s="4"/>
      <c r="O2470" s="4" t="str">
        <f>IF(N2470="","",INDEX([2]物品表!$B:$B,MATCH(N2470,[2]物品表!$A:$A,0)))</f>
        <v/>
      </c>
      <c r="P2470" s="4"/>
      <c r="Q2470" s="7" t="s">
        <v>31</v>
      </c>
      <c r="R2470" s="7" t="s">
        <v>29</v>
      </c>
      <c r="S2470" s="9">
        <f>INDEX('#怪物刷新配置索引'!$E:$E,MATCH(E2470&amp;"-"&amp;F2470,'#怪物刷新配置索引'!$D:$D,0),1)</f>
        <v>4</v>
      </c>
      <c r="T2470" s="4"/>
      <c r="U2470" s="9">
        <f>INDEX('#怪物刷新配置索引'!$F:$F,MATCH(E2470&amp;"-"&amp;F2470,'#怪物刷新配置索引'!$D:$D,0),1)</f>
        <v>4</v>
      </c>
      <c r="V2470" s="4" t="str">
        <f t="shared" ref="V2470:V2477" si="339">IF(W2470=1,"TID_Survivor_Notice_Occur_2",IF(W2470=2,"TID_Survivor_Notice_Occur_1",""))</f>
        <v/>
      </c>
      <c r="W2470" s="4"/>
      <c r="X2470" s="4"/>
      <c r="Y2470" s="4"/>
      <c r="Z2470" s="28"/>
      <c r="AA2470" s="77">
        <f>COUNTIF([3]经验升级表!$C:$C,"&lt;="&amp;SUMIFS($AB$4:AB2470,$C$4:C2470,C2470))</f>
        <v>0</v>
      </c>
      <c r="AB2470" s="77">
        <f>IFERROR(INDEX([1]怪物表!$U:$U,MATCH(G2470,[1]怪物表!$A:$A,0),1)*S2470/U2470,0)*AC2470</f>
        <v>0</v>
      </c>
      <c r="AC2470" s="77">
        <f t="shared" si="321"/>
        <v>30</v>
      </c>
      <c r="AD2470" s="77">
        <f>IFERROR(INDEX([1]怪物表!$J:$J,MATCH(G2470,[1]怪物表!$A:$A,0),1),0)*AE2470</f>
        <v>30</v>
      </c>
      <c r="AE2470" s="77">
        <f t="shared" si="322"/>
        <v>30</v>
      </c>
    </row>
    <row r="2471" spans="1:31" x14ac:dyDescent="0.45">
      <c r="A2471" s="4"/>
      <c r="B2471" s="7">
        <v>4994061</v>
      </c>
      <c r="C2471" s="6" t="s">
        <v>350</v>
      </c>
      <c r="D2471" s="4" t="s">
        <v>239</v>
      </c>
      <c r="E2471" s="4">
        <v>30</v>
      </c>
      <c r="F2471" s="4" t="s">
        <v>200</v>
      </c>
      <c r="G2471" s="4">
        <f>IF(I2471="",SUMIFS([1]怪物表!$A:$A,[1]怪物表!$B:$B,C2471,[1]怪物表!$C:$C,D2471),"")</f>
        <v>1499403</v>
      </c>
      <c r="H2471" s="8" t="str">
        <f>IF(G2471="","",INDEX([1]怪物表!$C:$C,MATCH(G2471,[1]怪物表!$A:$A,0)))</f>
        <v>小象</v>
      </c>
      <c r="I2471" s="4"/>
      <c r="J2471" s="4" t="str">
        <f>IF(I2471="","",INDEX([1]怪物阵型表!$B:$B,MATCH(I2471,[1]怪物阵型表!$A:$A,0)))</f>
        <v/>
      </c>
      <c r="K2471" s="4"/>
      <c r="L2471" s="4"/>
      <c r="M2471" s="4"/>
      <c r="N2471" s="4"/>
      <c r="O2471" s="4" t="str">
        <f>IF(N2471="","",INDEX([2]物品表!$B:$B,MATCH(N2471,[2]物品表!$A:$A,0)))</f>
        <v/>
      </c>
      <c r="P2471" s="4"/>
      <c r="Q2471" s="7" t="s">
        <v>31</v>
      </c>
      <c r="R2471" s="7" t="s">
        <v>29</v>
      </c>
      <c r="S2471" s="9">
        <f>INDEX('#怪物刷新配置索引'!$E:$E,MATCH(E2471&amp;"-"&amp;F2471,'#怪物刷新配置索引'!$D:$D,0),1)</f>
        <v>4</v>
      </c>
      <c r="T2471" s="4"/>
      <c r="U2471" s="9">
        <f>INDEX('#怪物刷新配置索引'!$F:$F,MATCH(E2471&amp;"-"&amp;F2471,'#怪物刷新配置索引'!$D:$D,0),1)</f>
        <v>4</v>
      </c>
      <c r="V2471" s="4" t="str">
        <f t="shared" si="339"/>
        <v/>
      </c>
      <c r="W2471" s="4"/>
      <c r="X2471" s="4"/>
      <c r="Y2471" s="4"/>
      <c r="Z2471" s="28"/>
      <c r="AA2471" s="77">
        <f>COUNTIF([3]经验升级表!$C:$C,"&lt;="&amp;SUMIFS($AB$4:AB2471,$C$4:C2471,C2471))</f>
        <v>0</v>
      </c>
      <c r="AB2471" s="77">
        <f>IFERROR(INDEX([1]怪物表!$U:$U,MATCH(G2471,[1]怪物表!$A:$A,0),1)*S2471/U2471,0)*AC2471</f>
        <v>0</v>
      </c>
      <c r="AC2471" s="77">
        <f t="shared" si="321"/>
        <v>30</v>
      </c>
      <c r="AD2471" s="77">
        <f>IFERROR(INDEX([1]怪物表!$J:$J,MATCH(G2471,[1]怪物表!$A:$A,0),1),0)*AE2471</f>
        <v>30</v>
      </c>
      <c r="AE2471" s="77">
        <f t="shared" si="322"/>
        <v>30</v>
      </c>
    </row>
    <row r="2472" spans="1:31" x14ac:dyDescent="0.45">
      <c r="A2472" s="4"/>
      <c r="B2472" s="7">
        <v>4994062</v>
      </c>
      <c r="C2472" s="6" t="s">
        <v>350</v>
      </c>
      <c r="D2472" s="4" t="s">
        <v>239</v>
      </c>
      <c r="E2472" s="4">
        <v>30</v>
      </c>
      <c r="F2472" s="4" t="s">
        <v>200</v>
      </c>
      <c r="G2472" s="4">
        <f>IF(I2472="",SUMIFS([1]怪物表!$A:$A,[1]怪物表!$B:$B,C2472,[1]怪物表!$C:$C,D2472),"")</f>
        <v>1499403</v>
      </c>
      <c r="H2472" s="8" t="str">
        <f>IF(G2472="","",INDEX([1]怪物表!$C:$C,MATCH(G2472,[1]怪物表!$A:$A,0)))</f>
        <v>小象</v>
      </c>
      <c r="I2472" s="4"/>
      <c r="J2472" s="4" t="str">
        <f>IF(I2472="","",INDEX([1]怪物阵型表!$B:$B,MATCH(I2472,[1]怪物阵型表!$A:$A,0)))</f>
        <v/>
      </c>
      <c r="K2472" s="4"/>
      <c r="L2472" s="4"/>
      <c r="M2472" s="4"/>
      <c r="N2472" s="4"/>
      <c r="O2472" s="4" t="str">
        <f>IF(N2472="","",INDEX([2]物品表!$B:$B,MATCH(N2472,[2]物品表!$A:$A,0)))</f>
        <v/>
      </c>
      <c r="P2472" s="4"/>
      <c r="Q2472" s="7" t="s">
        <v>31</v>
      </c>
      <c r="R2472" s="7" t="s">
        <v>29</v>
      </c>
      <c r="S2472" s="9">
        <f>INDEX('#怪物刷新配置索引'!$E:$E,MATCH(E2472&amp;"-"&amp;F2472,'#怪物刷新配置索引'!$D:$D,0),1)</f>
        <v>4</v>
      </c>
      <c r="T2472" s="4"/>
      <c r="U2472" s="9">
        <f>INDEX('#怪物刷新配置索引'!$F:$F,MATCH(E2472&amp;"-"&amp;F2472,'#怪物刷新配置索引'!$D:$D,0),1)</f>
        <v>4</v>
      </c>
      <c r="V2472" s="4" t="str">
        <f t="shared" si="339"/>
        <v/>
      </c>
      <c r="W2472" s="4"/>
      <c r="X2472" s="4"/>
      <c r="Y2472" s="4"/>
      <c r="Z2472" s="28"/>
      <c r="AA2472" s="77">
        <f>COUNTIF([3]经验升级表!$C:$C,"&lt;="&amp;SUMIFS($AB$4:AB2472,$C$4:C2472,C2472))</f>
        <v>0</v>
      </c>
      <c r="AB2472" s="77">
        <f>IFERROR(INDEX([1]怪物表!$U:$U,MATCH(G2472,[1]怪物表!$A:$A,0),1)*S2472/U2472,0)*AC2472</f>
        <v>0</v>
      </c>
      <c r="AC2472" s="77">
        <f t="shared" si="321"/>
        <v>30</v>
      </c>
      <c r="AD2472" s="77">
        <f>IFERROR(INDEX([1]怪物表!$J:$J,MATCH(G2472,[1]怪物表!$A:$A,0),1),0)*AE2472</f>
        <v>30</v>
      </c>
      <c r="AE2472" s="77">
        <f t="shared" si="322"/>
        <v>30</v>
      </c>
    </row>
    <row r="2473" spans="1:31" x14ac:dyDescent="0.45">
      <c r="A2473" s="4"/>
      <c r="B2473" s="7">
        <v>4994063</v>
      </c>
      <c r="C2473" s="6" t="s">
        <v>350</v>
      </c>
      <c r="D2473" s="4" t="s">
        <v>175</v>
      </c>
      <c r="E2473" s="4">
        <v>20</v>
      </c>
      <c r="F2473" s="4" t="s">
        <v>200</v>
      </c>
      <c r="G2473" s="4">
        <f>IF(I2473="",SUMIFS([1]怪物表!$A:$A,[1]怪物表!$B:$B,C2473,[1]怪物表!$C:$C,D2473),"")</f>
        <v>1499408</v>
      </c>
      <c r="H2473" s="8" t="str">
        <f>IF(G2473="","",INDEX([1]怪物表!$C:$C,MATCH(G2473,[1]怪物表!$A:$A,0)))</f>
        <v>酒桶2</v>
      </c>
      <c r="I2473" s="4"/>
      <c r="J2473" s="4" t="str">
        <f>IF(I2473="","",INDEX([1]怪物阵型表!$B:$B,MATCH(I2473,[1]怪物阵型表!$A:$A,0)))</f>
        <v/>
      </c>
      <c r="K2473" s="4"/>
      <c r="L2473" s="4"/>
      <c r="M2473" s="4"/>
      <c r="N2473" s="4"/>
      <c r="O2473" s="4" t="str">
        <f>IF(N2473="","",INDEX([2]物品表!$B:$B,MATCH(N2473,[2]物品表!$A:$A,0)))</f>
        <v/>
      </c>
      <c r="P2473" s="4"/>
      <c r="Q2473" s="7" t="s">
        <v>31</v>
      </c>
      <c r="R2473" s="7" t="s">
        <v>29</v>
      </c>
      <c r="S2473" s="9">
        <f>INDEX('#怪物刷新配置索引'!$E:$E,MATCH(E2473&amp;"-"&amp;F2473,'#怪物刷新配置索引'!$D:$D,0),1)</f>
        <v>4</v>
      </c>
      <c r="T2473" s="4"/>
      <c r="U2473" s="9">
        <f>INDEX('#怪物刷新配置索引'!$F:$F,MATCH(E2473&amp;"-"&amp;F2473,'#怪物刷新配置索引'!$D:$D,0),1)</f>
        <v>6</v>
      </c>
      <c r="V2473" s="4" t="str">
        <f t="shared" si="339"/>
        <v/>
      </c>
      <c r="W2473" s="4"/>
      <c r="X2473" s="4"/>
      <c r="Y2473" s="4"/>
      <c r="Z2473" s="28"/>
      <c r="AA2473" s="77">
        <f>COUNTIF([3]经验升级表!$C:$C,"&lt;="&amp;SUMIFS($AB$4:AB2473,$C$4:C2473,C2473))</f>
        <v>0</v>
      </c>
      <c r="AB2473" s="77">
        <f>IFERROR(INDEX([1]怪物表!$U:$U,MATCH(G2473,[1]怪物表!$A:$A,0),1)*S2473/U2473,0)*AC2473</f>
        <v>0</v>
      </c>
      <c r="AC2473" s="77">
        <f t="shared" si="321"/>
        <v>30</v>
      </c>
      <c r="AD2473" s="77">
        <f>IFERROR(INDEX([1]怪物表!$J:$J,MATCH(G2473,[1]怪物表!$A:$A,0),1),0)*AE2473</f>
        <v>20</v>
      </c>
      <c r="AE2473" s="77">
        <f t="shared" si="322"/>
        <v>20</v>
      </c>
    </row>
    <row r="2474" spans="1:31" x14ac:dyDescent="0.45">
      <c r="A2474" s="4"/>
      <c r="B2474" s="7">
        <v>4994064</v>
      </c>
      <c r="C2474" s="6" t="s">
        <v>350</v>
      </c>
      <c r="D2474" s="4"/>
      <c r="E2474" s="7"/>
      <c r="F2474" s="4">
        <v>390</v>
      </c>
      <c r="G2474" s="4" t="str">
        <f>IF(I2474="",SUMIFS([1]怪物表!$A:$A,[1]怪物表!$B:$B,C2474,[1]怪物表!$C:$C,D2474),"")</f>
        <v/>
      </c>
      <c r="H2474" s="8" t="str">
        <f>IF(G2474="","",INDEX([1]怪物表!$C:$C,MATCH(G2474,[1]怪物表!$A:$A,0)))</f>
        <v/>
      </c>
      <c r="I2474" s="4">
        <v>499401</v>
      </c>
      <c r="J2474" s="4" t="str">
        <f>IF(I2474="","",INDEX([1]怪物阵型表!$B:$B,MATCH(I2474,[1]怪物阵型表!$A:$A,0)))</f>
        <v>冲锋阵型</v>
      </c>
      <c r="K2474" s="4"/>
      <c r="L2474" s="4"/>
      <c r="M2474" s="4"/>
      <c r="N2474" s="4"/>
      <c r="O2474" s="4" t="str">
        <f>IF(N2474="","",INDEX([2]物品表!$B:$B,MATCH(N2474,[2]物品表!$A:$A,0)))</f>
        <v/>
      </c>
      <c r="P2474" s="4"/>
      <c r="Q2474" s="7" t="s">
        <v>309</v>
      </c>
      <c r="R2474" s="7" t="s">
        <v>29</v>
      </c>
      <c r="S2474" s="9">
        <v>1</v>
      </c>
      <c r="T2474" s="4"/>
      <c r="U2474" s="9">
        <v>0</v>
      </c>
      <c r="V2474" s="4" t="str">
        <f t="shared" si="339"/>
        <v/>
      </c>
      <c r="W2474" s="4"/>
      <c r="X2474" s="4"/>
      <c r="Y2474" s="4"/>
      <c r="Z2474" s="28"/>
      <c r="AA2474" s="77">
        <f>COUNTIF([3]经验升级表!$C:$C,"&lt;="&amp;SUMIFS($AB$4:AB2474,$C$4:C2474,C2474))</f>
        <v>0</v>
      </c>
      <c r="AB2474" s="77">
        <f>IFERROR(INDEX([1]怪物表!$U:$U,MATCH(G2474,[1]怪物表!$A:$A,0),1)*S2474/U2474,0)*AC2474</f>
        <v>0</v>
      </c>
      <c r="AC2474" s="77">
        <f t="shared" si="321"/>
        <v>1</v>
      </c>
      <c r="AD2474" s="77">
        <f>IFERROR(INDEX([1]怪物表!$J:$J,MATCH(G2474,[1]怪物表!$A:$A,0),1),0)*AE2474</f>
        <v>0</v>
      </c>
      <c r="AE2474" s="77">
        <f t="shared" si="322"/>
        <v>0</v>
      </c>
    </row>
    <row r="2475" spans="1:31" x14ac:dyDescent="0.45">
      <c r="A2475" s="4"/>
      <c r="B2475" s="7">
        <v>4994065</v>
      </c>
      <c r="C2475" s="6" t="s">
        <v>350</v>
      </c>
      <c r="D2475" s="4"/>
      <c r="E2475" s="7"/>
      <c r="F2475" s="4">
        <v>390</v>
      </c>
      <c r="G2475" s="4" t="str">
        <f>IF(I2475="",SUMIFS([1]怪物表!$A:$A,[1]怪物表!$B:$B,C2475,[1]怪物表!$C:$C,D2475),"")</f>
        <v/>
      </c>
      <c r="H2475" s="8" t="str">
        <f>IF(G2475="","",INDEX([1]怪物表!$C:$C,MATCH(G2475,[1]怪物表!$A:$A,0)))</f>
        <v/>
      </c>
      <c r="I2475" s="4">
        <v>499401</v>
      </c>
      <c r="J2475" s="4" t="str">
        <f>IF(I2475="","",INDEX([1]怪物阵型表!$B:$B,MATCH(I2475,[1]怪物阵型表!$A:$A,0)))</f>
        <v>冲锋阵型</v>
      </c>
      <c r="K2475" s="4"/>
      <c r="L2475" s="4"/>
      <c r="M2475" s="4"/>
      <c r="N2475" s="4"/>
      <c r="O2475" s="4" t="str">
        <f>IF(N2475="","",INDEX([2]物品表!$B:$B,MATCH(N2475,[2]物品表!$A:$A,0)))</f>
        <v/>
      </c>
      <c r="P2475" s="4"/>
      <c r="Q2475" s="7" t="s">
        <v>309</v>
      </c>
      <c r="R2475" s="7" t="s">
        <v>29</v>
      </c>
      <c r="S2475" s="9">
        <v>1</v>
      </c>
      <c r="T2475" s="4"/>
      <c r="U2475" s="9">
        <v>0</v>
      </c>
      <c r="V2475" s="4" t="str">
        <f t="shared" si="339"/>
        <v/>
      </c>
      <c r="W2475" s="4"/>
      <c r="X2475" s="4"/>
      <c r="Y2475" s="4"/>
      <c r="Z2475" s="28"/>
      <c r="AA2475" s="77">
        <f>COUNTIF([3]经验升级表!$C:$C,"&lt;="&amp;SUMIFS($AB$4:AB2475,$C$4:C2475,C2475))</f>
        <v>0</v>
      </c>
      <c r="AB2475" s="77">
        <f>IFERROR(INDEX([1]怪物表!$U:$U,MATCH(G2475,[1]怪物表!$A:$A,0),1)*S2475/U2475,0)*AC2475</f>
        <v>0</v>
      </c>
      <c r="AC2475" s="77">
        <f t="shared" si="321"/>
        <v>1</v>
      </c>
      <c r="AD2475" s="77">
        <f>IFERROR(INDEX([1]怪物表!$J:$J,MATCH(G2475,[1]怪物表!$A:$A,0),1),0)*AE2475</f>
        <v>0</v>
      </c>
      <c r="AE2475" s="77">
        <f t="shared" si="322"/>
        <v>0</v>
      </c>
    </row>
    <row r="2476" spans="1:31" x14ac:dyDescent="0.45">
      <c r="A2476" s="4"/>
      <c r="B2476" s="7">
        <v>4994066</v>
      </c>
      <c r="C2476" s="6" t="s">
        <v>350</v>
      </c>
      <c r="D2476" s="4"/>
      <c r="E2476" s="7"/>
      <c r="F2476" s="4">
        <v>395</v>
      </c>
      <c r="G2476" s="4" t="str">
        <f>IF(I2476="",SUMIFS([1]怪物表!$A:$A,[1]怪物表!$B:$B,C2476,[1]怪物表!$C:$C,D2476),"")</f>
        <v/>
      </c>
      <c r="H2476" s="8" t="str">
        <f>IF(G2476="","",INDEX([1]怪物表!$C:$C,MATCH(G2476,[1]怪物表!$A:$A,0)))</f>
        <v/>
      </c>
      <c r="I2476" s="4">
        <v>499401</v>
      </c>
      <c r="J2476" s="4" t="str">
        <f>IF(I2476="","",INDEX([1]怪物阵型表!$B:$B,MATCH(I2476,[1]怪物阵型表!$A:$A,0)))</f>
        <v>冲锋阵型</v>
      </c>
      <c r="K2476" s="4"/>
      <c r="L2476" s="4"/>
      <c r="M2476" s="4"/>
      <c r="N2476" s="4"/>
      <c r="O2476" s="4" t="str">
        <f>IF(N2476="","",INDEX([2]物品表!$B:$B,MATCH(N2476,[2]物品表!$A:$A,0)))</f>
        <v/>
      </c>
      <c r="P2476" s="4"/>
      <c r="Q2476" s="7" t="s">
        <v>309</v>
      </c>
      <c r="R2476" s="7" t="s">
        <v>29</v>
      </c>
      <c r="S2476" s="9">
        <v>1</v>
      </c>
      <c r="T2476" s="4"/>
      <c r="U2476" s="9">
        <v>0</v>
      </c>
      <c r="V2476" s="4" t="str">
        <f t="shared" si="339"/>
        <v/>
      </c>
      <c r="W2476" s="4"/>
      <c r="X2476" s="4"/>
      <c r="Y2476" s="4"/>
      <c r="Z2476" s="28"/>
      <c r="AA2476" s="77">
        <f>COUNTIF([3]经验升级表!$C:$C,"&lt;="&amp;SUMIFS($AB$4:AB2476,$C$4:C2476,C2476))</f>
        <v>0</v>
      </c>
      <c r="AB2476" s="77">
        <f>IFERROR(INDEX([1]怪物表!$U:$U,MATCH(G2476,[1]怪物表!$A:$A,0),1)*S2476/U2476,0)*AC2476</f>
        <v>0</v>
      </c>
      <c r="AC2476" s="77">
        <f t="shared" si="321"/>
        <v>1</v>
      </c>
      <c r="AD2476" s="77">
        <f>IFERROR(INDEX([1]怪物表!$J:$J,MATCH(G2476,[1]怪物表!$A:$A,0),1),0)*AE2476</f>
        <v>0</v>
      </c>
      <c r="AE2476" s="77">
        <f t="shared" si="322"/>
        <v>0</v>
      </c>
    </row>
    <row r="2477" spans="1:31" x14ac:dyDescent="0.45">
      <c r="A2477" s="4"/>
      <c r="B2477" s="7">
        <v>4994067</v>
      </c>
      <c r="C2477" s="6" t="s">
        <v>350</v>
      </c>
      <c r="D2477" s="4"/>
      <c r="E2477" s="7"/>
      <c r="F2477" s="4">
        <v>395</v>
      </c>
      <c r="G2477" s="4" t="str">
        <f>IF(I2477="",SUMIFS([1]怪物表!$A:$A,[1]怪物表!$B:$B,C2477,[1]怪物表!$C:$C,D2477),"")</f>
        <v/>
      </c>
      <c r="H2477" s="8" t="str">
        <f>IF(G2477="","",INDEX([1]怪物表!$C:$C,MATCH(G2477,[1]怪物表!$A:$A,0)))</f>
        <v/>
      </c>
      <c r="I2477" s="4">
        <v>499401</v>
      </c>
      <c r="J2477" s="4" t="str">
        <f>IF(I2477="","",INDEX([1]怪物阵型表!$B:$B,MATCH(I2477,[1]怪物阵型表!$A:$A,0)))</f>
        <v>冲锋阵型</v>
      </c>
      <c r="K2477" s="4"/>
      <c r="L2477" s="4"/>
      <c r="M2477" s="4"/>
      <c r="N2477" s="4"/>
      <c r="O2477" s="4" t="str">
        <f>IF(N2477="","",INDEX([2]物品表!$B:$B,MATCH(N2477,[2]物品表!$A:$A,0)))</f>
        <v/>
      </c>
      <c r="P2477" s="4"/>
      <c r="Q2477" s="7" t="s">
        <v>309</v>
      </c>
      <c r="R2477" s="7" t="s">
        <v>29</v>
      </c>
      <c r="S2477" s="9">
        <v>1</v>
      </c>
      <c r="T2477" s="4"/>
      <c r="U2477" s="9">
        <v>0</v>
      </c>
      <c r="V2477" s="4" t="str">
        <f t="shared" si="339"/>
        <v/>
      </c>
      <c r="W2477" s="4"/>
      <c r="X2477" s="4"/>
      <c r="Y2477" s="4"/>
      <c r="Z2477" s="28"/>
      <c r="AA2477" s="77">
        <f>COUNTIF([3]经验升级表!$C:$C,"&lt;="&amp;SUMIFS($AB$4:AB2477,$C$4:C2477,C2477))</f>
        <v>0</v>
      </c>
      <c r="AB2477" s="77">
        <f>IFERROR(INDEX([1]怪物表!$U:$U,MATCH(G2477,[1]怪物表!$A:$A,0),1)*S2477/U2477,0)*AC2477</f>
        <v>0</v>
      </c>
      <c r="AC2477" s="77">
        <f t="shared" si="321"/>
        <v>1</v>
      </c>
      <c r="AD2477" s="77">
        <f>IFERROR(INDEX([1]怪物表!$J:$J,MATCH(G2477,[1]怪物表!$A:$A,0),1),0)*AE2477</f>
        <v>0</v>
      </c>
      <c r="AE2477" s="77">
        <f t="shared" si="322"/>
        <v>0</v>
      </c>
    </row>
    <row r="2478" spans="1:31" x14ac:dyDescent="0.45">
      <c r="A2478" s="4"/>
      <c r="B2478" s="7">
        <v>4994068</v>
      </c>
      <c r="C2478" s="6" t="s">
        <v>350</v>
      </c>
      <c r="D2478" s="4"/>
      <c r="E2478" s="7"/>
      <c r="F2478" s="4">
        <v>390</v>
      </c>
      <c r="G2478" s="4"/>
      <c r="H2478" s="8"/>
      <c r="I2478" s="4"/>
      <c r="J2478" s="4" t="str">
        <f>IF(I2478="","",INDEX([1]怪物阵型表!$B:$B,MATCH(I2478,[1]怪物阵型表!$A:$A,0)))</f>
        <v/>
      </c>
      <c r="K2478" s="4">
        <v>499410</v>
      </c>
      <c r="L2478" s="25" t="str" cm="1">
        <f t="array" ref="L2478">INDEX(怪物链表!A:C,MATCH(怪物刷新表!K2478&amp;C2478,怪物链表!A:A&amp;怪物链表!C:C,),2)</f>
        <v>平滑_高级_75</v>
      </c>
      <c r="M2478" s="4" t="str" cm="1">
        <f t="array" ref="M2478">INDEX(怪物链表!A:D,MATCH(怪物刷新表!L2478&amp;K2478,怪物链表!B:B&amp;怪物链表!A:A,),4)</f>
        <v>390-420</v>
      </c>
      <c r="N2478" s="4"/>
      <c r="O2478" s="4" t="str">
        <f>IF(N2478="","",INDEX([2]物品表!$B:$B,MATCH(N2478,[2]物品表!$A:$A,0)))</f>
        <v/>
      </c>
      <c r="P2478" s="4"/>
      <c r="Q2478" s="7" t="s">
        <v>120</v>
      </c>
      <c r="R2478" s="7" t="s">
        <v>29</v>
      </c>
      <c r="S2478" s="9">
        <v>1</v>
      </c>
      <c r="T2478" s="4"/>
      <c r="U2478" s="9">
        <v>0</v>
      </c>
      <c r="V2478" s="4" t="str">
        <f>IF(W2478=1,"TID_Survivor_Notice_Occur_2",IF(W2478=2,"TID_Survivor_Notice_Occur_1",""))</f>
        <v/>
      </c>
      <c r="W2478" s="4"/>
      <c r="X2478" s="4"/>
      <c r="Y2478" s="4"/>
      <c r="Z2478" s="28"/>
      <c r="AA2478" s="77">
        <f>COUNTIF([3]经验升级表!$C:$C,"&lt;="&amp;SUMIFS($AB$4:AB2478,$C$4:C2478,C2478))</f>
        <v>0</v>
      </c>
      <c r="AB2478" s="77">
        <f>IFERROR(INDEX([1]怪物表!$U:$U,MATCH(G2478,[1]怪物表!$A:$A,0),1)*S2478/U2478,0)*AC2478</f>
        <v>0</v>
      </c>
      <c r="AC2478" s="77">
        <f t="shared" si="321"/>
        <v>1</v>
      </c>
      <c r="AD2478" s="77">
        <f>IFERROR(INDEX([1]怪物表!$J:$J,MATCH(G2478,[1]怪物表!$A:$A,0),1),0)*AE2478</f>
        <v>0</v>
      </c>
      <c r="AE2478" s="77">
        <f t="shared" si="322"/>
        <v>0</v>
      </c>
    </row>
    <row r="2479" spans="1:31" x14ac:dyDescent="0.45">
      <c r="A2479" s="4"/>
      <c r="B2479" s="7">
        <v>4994069</v>
      </c>
      <c r="C2479" s="6" t="s">
        <v>350</v>
      </c>
      <c r="D2479" s="4"/>
      <c r="E2479" s="7"/>
      <c r="F2479" s="4">
        <v>390</v>
      </c>
      <c r="G2479" s="4"/>
      <c r="H2479" s="8"/>
      <c r="I2479" s="4"/>
      <c r="J2479" s="4" t="str">
        <f>IF(I2479="","",INDEX([1]怪物阵型表!$B:$B,MATCH(I2479,[1]怪物阵型表!$A:$A,0)))</f>
        <v/>
      </c>
      <c r="K2479" s="4">
        <v>499412</v>
      </c>
      <c r="L2479" s="25" t="str" cm="1">
        <f t="array" ref="L2479">INDEX(怪物链表!A:C,MATCH(怪物刷新表!K2479&amp;C2479,怪物链表!A:A&amp;怪物链表!C:C,),2)</f>
        <v>骤变_特殊_50</v>
      </c>
      <c r="M2479" s="4" t="str" cm="1">
        <f t="array" ref="M2479">INDEX(怪物链表!A:D,MATCH(怪物刷新表!L2479&amp;K2479,怪物链表!B:B&amp;怪物链表!A:A,),4)</f>
        <v>420-450</v>
      </c>
      <c r="N2479" s="4"/>
      <c r="O2479" s="4" t="str">
        <f>IF(N2479="","",INDEX([2]物品表!$B:$B,MATCH(N2479,[2]物品表!$A:$A,0)))</f>
        <v/>
      </c>
      <c r="P2479" s="4"/>
      <c r="Q2479" s="7" t="s">
        <v>120</v>
      </c>
      <c r="R2479" s="7" t="s">
        <v>29</v>
      </c>
      <c r="S2479" s="9">
        <v>1</v>
      </c>
      <c r="T2479" s="4"/>
      <c r="U2479" s="9">
        <v>0</v>
      </c>
      <c r="V2479" s="4" t="str">
        <f>IF(W2479=1,"TID_Survivor_Notice_Occur_2",IF(W2479=2,"TID_Survivor_Notice_Occur_1",""))</f>
        <v/>
      </c>
      <c r="W2479" s="4"/>
      <c r="X2479" s="4"/>
      <c r="Y2479" s="4"/>
      <c r="Z2479" s="28"/>
      <c r="AA2479" s="77">
        <f>COUNTIF([3]经验升级表!$C:$C,"&lt;="&amp;SUMIFS($AB$4:AB2479,$C$4:C2479,C2479))</f>
        <v>0</v>
      </c>
      <c r="AB2479" s="77">
        <f>IFERROR(INDEX([1]怪物表!$U:$U,MATCH(G2479,[1]怪物表!$A:$A,0),1)*S2479/U2479,0)*AC2479</f>
        <v>0</v>
      </c>
      <c r="AC2479" s="77">
        <f t="shared" ref="AC2479" si="340">IFERROR(INDEX(_xlfn.TEXTSPLIT(F2479,"-"),1,2)-INDEX(_xlfn.TEXTSPLIT(F2479,"-"),1,1),1)</f>
        <v>1</v>
      </c>
      <c r="AD2479" s="77">
        <f>IFERROR(INDEX([1]怪物表!$J:$J,MATCH(G2479,[1]怪物表!$A:$A,0),1),0)*AE2479</f>
        <v>0</v>
      </c>
      <c r="AE2479" s="77">
        <f t="shared" ref="AE2479" si="341">IFERROR(ROUNDUP(AC2479*S2479/U2479,),0)</f>
        <v>0</v>
      </c>
    </row>
    <row r="2480" spans="1:31" x14ac:dyDescent="0.45">
      <c r="A2480" s="4"/>
      <c r="B2480" s="7">
        <v>4994070</v>
      </c>
      <c r="C2480" s="6" t="s">
        <v>350</v>
      </c>
      <c r="D2480" s="4" t="s">
        <v>239</v>
      </c>
      <c r="E2480" s="7">
        <v>60</v>
      </c>
      <c r="F2480" s="4" t="s">
        <v>201</v>
      </c>
      <c r="G2480" s="4">
        <f>IF(I2480="",SUMIFS([1]怪物表!$A:$A,[1]怪物表!$B:$B,C2480,[1]怪物表!$C:$C,D2480),"")</f>
        <v>1499403</v>
      </c>
      <c r="H2480" s="8" t="str">
        <f>IF(G2480="","",INDEX([1]怪物表!$C:$C,MATCH(G2480,[1]怪物表!$A:$A,0)))</f>
        <v>小象</v>
      </c>
      <c r="I2480" s="4"/>
      <c r="J2480" s="4" t="str">
        <f>IF(I2480="","",INDEX([1]怪物阵型表!$B:$B,MATCH(I2480,[1]怪物阵型表!$A:$A,0)))</f>
        <v/>
      </c>
      <c r="K2480" s="4"/>
      <c r="L2480" s="4"/>
      <c r="M2480" s="4"/>
      <c r="N2480" s="4"/>
      <c r="O2480" s="4" t="str">
        <f>IF(N2480="","",INDEX([2]物品表!$B:$B,MATCH(N2480,[2]物品表!$A:$A,0)))</f>
        <v/>
      </c>
      <c r="P2480" s="4"/>
      <c r="Q2480" s="7" t="s">
        <v>31</v>
      </c>
      <c r="R2480" s="7" t="s">
        <v>29</v>
      </c>
      <c r="S2480" s="9">
        <f>INDEX('#怪物刷新配置索引'!$E:$E,MATCH(E2480&amp;"-"&amp;F2480,'#怪物刷新配置索引'!$D:$D,0),1)</f>
        <v>4</v>
      </c>
      <c r="T2480" s="4"/>
      <c r="U2480" s="9">
        <f>INDEX('#怪物刷新配置索引'!$F:$F,MATCH(E2480&amp;"-"&amp;F2480,'#怪物刷新配置索引'!$D:$D,0),1)</f>
        <v>2</v>
      </c>
      <c r="V2480" s="4" t="str">
        <f t="shared" ref="V2480:V2482" si="342">IF(W2480=1,"TID_Survivor_Notice_Occur_2",IF(W2480=2,"TID_Survivor_Notice_Occur_1",""))</f>
        <v/>
      </c>
      <c r="W2480" s="4"/>
      <c r="X2480" s="4"/>
      <c r="Y2480" s="4"/>
      <c r="Z2480" s="28"/>
      <c r="AA2480" s="77">
        <f>COUNTIF([3]经验升级表!$C:$C,"&lt;="&amp;SUMIFS($AB$4:AB2480,$C$4:C2480,C2480))</f>
        <v>0</v>
      </c>
      <c r="AB2480" s="77">
        <f>IFERROR(INDEX([1]怪物表!$U:$U,MATCH(G2480,[1]怪物表!$A:$A,0),1)*S2480/U2480,0)*AC2480</f>
        <v>0</v>
      </c>
      <c r="AC2480" s="77">
        <f t="shared" si="321"/>
        <v>30</v>
      </c>
      <c r="AD2480" s="77">
        <f>IFERROR(INDEX([1]怪物表!$J:$J,MATCH(G2480,[1]怪物表!$A:$A,0),1),0)*AE2480</f>
        <v>60</v>
      </c>
      <c r="AE2480" s="77">
        <f t="shared" si="322"/>
        <v>60</v>
      </c>
    </row>
    <row r="2481" spans="1:31" x14ac:dyDescent="0.45">
      <c r="A2481" s="4"/>
      <c r="B2481" s="7">
        <v>4994071</v>
      </c>
      <c r="C2481" s="6" t="s">
        <v>350</v>
      </c>
      <c r="D2481" s="4" t="s">
        <v>239</v>
      </c>
      <c r="E2481" s="7">
        <v>60</v>
      </c>
      <c r="F2481" s="4" t="s">
        <v>201</v>
      </c>
      <c r="G2481" s="4">
        <f>IF(I2481="",SUMIFS([1]怪物表!$A:$A,[1]怪物表!$B:$B,C2481,[1]怪物表!$C:$C,D2481),"")</f>
        <v>1499403</v>
      </c>
      <c r="H2481" s="8" t="str">
        <f>IF(G2481="","",INDEX([1]怪物表!$C:$C,MATCH(G2481,[1]怪物表!$A:$A,0)))</f>
        <v>小象</v>
      </c>
      <c r="I2481" s="4"/>
      <c r="J2481" s="4" t="str">
        <f>IF(I2481="","",INDEX([1]怪物阵型表!$B:$B,MATCH(I2481,[1]怪物阵型表!$A:$A,0)))</f>
        <v/>
      </c>
      <c r="K2481" s="4"/>
      <c r="L2481" s="4"/>
      <c r="M2481" s="4"/>
      <c r="N2481" s="4"/>
      <c r="O2481" s="4" t="str">
        <f>IF(N2481="","",INDEX([2]物品表!$B:$B,MATCH(N2481,[2]物品表!$A:$A,0)))</f>
        <v/>
      </c>
      <c r="P2481" s="4"/>
      <c r="Q2481" s="7" t="s">
        <v>31</v>
      </c>
      <c r="R2481" s="7" t="s">
        <v>29</v>
      </c>
      <c r="S2481" s="9">
        <f>INDEX('#怪物刷新配置索引'!$E:$E,MATCH(E2481&amp;"-"&amp;F2481,'#怪物刷新配置索引'!$D:$D,0),1)</f>
        <v>4</v>
      </c>
      <c r="T2481" s="4"/>
      <c r="U2481" s="9">
        <f>INDEX('#怪物刷新配置索引'!$F:$F,MATCH(E2481&amp;"-"&amp;F2481,'#怪物刷新配置索引'!$D:$D,0),1)</f>
        <v>2</v>
      </c>
      <c r="V2481" s="4" t="str">
        <f t="shared" si="342"/>
        <v/>
      </c>
      <c r="W2481" s="4"/>
      <c r="X2481" s="4"/>
      <c r="Y2481" s="4"/>
      <c r="Z2481" s="28"/>
      <c r="AA2481" s="77">
        <f>COUNTIF([3]经验升级表!$C:$C,"&lt;="&amp;SUMIFS($AB$4:AB2481,$C$4:C2481,C2481))</f>
        <v>0</v>
      </c>
      <c r="AB2481" s="77">
        <f>IFERROR(INDEX([1]怪物表!$U:$U,MATCH(G2481,[1]怪物表!$A:$A,0),1)*S2481/U2481,0)*AC2481</f>
        <v>0</v>
      </c>
      <c r="AC2481" s="77">
        <f t="shared" si="321"/>
        <v>30</v>
      </c>
      <c r="AD2481" s="77">
        <f>IFERROR(INDEX([1]怪物表!$J:$J,MATCH(G2481,[1]怪物表!$A:$A,0),1),0)*AE2481</f>
        <v>60</v>
      </c>
      <c r="AE2481" s="77">
        <f t="shared" si="322"/>
        <v>60</v>
      </c>
    </row>
    <row r="2482" spans="1:31" x14ac:dyDescent="0.45">
      <c r="A2482" s="4"/>
      <c r="B2482" s="7">
        <v>4994072</v>
      </c>
      <c r="C2482" s="6" t="s">
        <v>350</v>
      </c>
      <c r="D2482" s="4" t="s">
        <v>239</v>
      </c>
      <c r="E2482" s="7">
        <v>60</v>
      </c>
      <c r="F2482" s="4" t="s">
        <v>201</v>
      </c>
      <c r="G2482" s="4">
        <f>IF(I2482="",SUMIFS([1]怪物表!$A:$A,[1]怪物表!$B:$B,C2482,[1]怪物表!$C:$C,D2482),"")</f>
        <v>1499403</v>
      </c>
      <c r="H2482" s="8" t="str">
        <f>IF(G2482="","",INDEX([1]怪物表!$C:$C,MATCH(G2482,[1]怪物表!$A:$A,0)))</f>
        <v>小象</v>
      </c>
      <c r="I2482" s="4"/>
      <c r="J2482" s="4" t="str">
        <f>IF(I2482="","",INDEX([1]怪物阵型表!$B:$B,MATCH(I2482,[1]怪物阵型表!$A:$A,0)))</f>
        <v/>
      </c>
      <c r="K2482" s="4"/>
      <c r="L2482" s="4"/>
      <c r="M2482" s="4"/>
      <c r="N2482" s="4"/>
      <c r="O2482" s="4" t="str">
        <f>IF(N2482="","",INDEX([2]物品表!$B:$B,MATCH(N2482,[2]物品表!$A:$A,0)))</f>
        <v/>
      </c>
      <c r="P2482" s="4"/>
      <c r="Q2482" s="7" t="s">
        <v>31</v>
      </c>
      <c r="R2482" s="7" t="s">
        <v>29</v>
      </c>
      <c r="S2482" s="9">
        <f>INDEX('#怪物刷新配置索引'!$E:$E,MATCH(E2482&amp;"-"&amp;F2482,'#怪物刷新配置索引'!$D:$D,0),1)</f>
        <v>4</v>
      </c>
      <c r="T2482" s="4"/>
      <c r="U2482" s="9">
        <f>INDEX('#怪物刷新配置索引'!$F:$F,MATCH(E2482&amp;"-"&amp;F2482,'#怪物刷新配置索引'!$D:$D,0),1)</f>
        <v>2</v>
      </c>
      <c r="V2482" s="4" t="str">
        <f t="shared" si="342"/>
        <v/>
      </c>
      <c r="W2482" s="4"/>
      <c r="X2482" s="4"/>
      <c r="Y2482" s="4"/>
      <c r="Z2482" s="28"/>
      <c r="AA2482" s="77">
        <f>COUNTIF([3]经验升级表!$C:$C,"&lt;="&amp;SUMIFS($AB$4:AB2482,$C$4:C2482,C2482))</f>
        <v>0</v>
      </c>
      <c r="AB2482" s="77">
        <f>IFERROR(INDEX([1]怪物表!$U:$U,MATCH(G2482,[1]怪物表!$A:$A,0),1)*S2482/U2482,0)*AC2482</f>
        <v>0</v>
      </c>
      <c r="AC2482" s="77">
        <f t="shared" si="321"/>
        <v>30</v>
      </c>
      <c r="AD2482" s="77">
        <f>IFERROR(INDEX([1]怪物表!$J:$J,MATCH(G2482,[1]怪物表!$A:$A,0),1),0)*AE2482</f>
        <v>60</v>
      </c>
      <c r="AE2482" s="77">
        <f t="shared" si="322"/>
        <v>60</v>
      </c>
    </row>
    <row r="2483" spans="1:31" s="46" customFormat="1" x14ac:dyDescent="0.45">
      <c r="A2483" s="20"/>
      <c r="B2483" s="21">
        <v>4994073</v>
      </c>
      <c r="C2483" s="22" t="s">
        <v>350</v>
      </c>
      <c r="D2483" s="20" t="s">
        <v>144</v>
      </c>
      <c r="E2483" s="21"/>
      <c r="F2483" s="20">
        <v>420</v>
      </c>
      <c r="G2483" s="20">
        <f>IF(I2483="",SUMIFS([1]怪物表!$A:$A,[1]怪物表!$B:$B,C2483,[1]怪物表!$C:$C,D2483),"")</f>
        <v>1499409</v>
      </c>
      <c r="H2483" s="23" t="str">
        <f>IF(G2483="","",INDEX([1]怪物表!$C:$C,MATCH(G2483,[1]怪物表!$A:$A,0)))</f>
        <v>大象</v>
      </c>
      <c r="I2483" s="20" t="s">
        <v>54</v>
      </c>
      <c r="J2483" s="20" t="str">
        <f>IF(I2483="","",INDEX([1]怪物阵型表!$B:$B,MATCH(I2483,[1]怪物阵型表!$A:$A,0)))</f>
        <v/>
      </c>
      <c r="K2483" s="20"/>
      <c r="L2483" s="20"/>
      <c r="M2483" s="20"/>
      <c r="N2483" s="20"/>
      <c r="O2483" s="20" t="str">
        <f>IF(N2483="","",INDEX([2]物品表!$B:$B,MATCH(N2483,[2]物品表!$A:$A,0)))</f>
        <v/>
      </c>
      <c r="P2483" s="20"/>
      <c r="Q2483" s="21" t="s">
        <v>120</v>
      </c>
      <c r="R2483" s="21" t="s">
        <v>29</v>
      </c>
      <c r="S2483" s="24">
        <v>1</v>
      </c>
      <c r="T2483" s="20"/>
      <c r="U2483" s="24">
        <v>0</v>
      </c>
      <c r="V2483" s="20" t="str">
        <f>IF(W2483=1,"TID_Survivor_Notice_Occur_2",IF(W2483=2,"TID_Survivor_Notice_Occur_1",""))</f>
        <v/>
      </c>
      <c r="W2483" s="20"/>
      <c r="X2483" s="20"/>
      <c r="Y2483" s="20"/>
      <c r="Z2483" s="79"/>
      <c r="AA2483" s="79">
        <f>COUNTIF([3]经验升级表!$C:$C,"&lt;="&amp;SUMIFS($AB$4:AB2483,$C$4:C2483,C2483))</f>
        <v>0</v>
      </c>
      <c r="AB2483" s="79">
        <f>IFERROR(INDEX([1]怪物表!$U:$U,MATCH(G2483,[1]怪物表!$A:$A,0),1)*S2483/U2483,0)*AC2483</f>
        <v>0</v>
      </c>
      <c r="AC2483" s="79">
        <f>IFERROR(INDEX(_xlfn.TEXTSPLIT(F2483,"-"),1,2)-INDEX(_xlfn.TEXTSPLIT(F2483,"-"),1,1),1)</f>
        <v>1</v>
      </c>
      <c r="AD2483" s="79">
        <f>IFERROR(INDEX([1]怪物表!$J:$J,MATCH(G2483,[1]怪物表!$A:$A,0),1),0)*AE2483</f>
        <v>0</v>
      </c>
      <c r="AE2483" s="79">
        <f>IFERROR(ROUNDUP(AC2483*S2483/U2483,),0)</f>
        <v>0</v>
      </c>
    </row>
    <row r="2484" spans="1:31" x14ac:dyDescent="0.45">
      <c r="A2484" s="4"/>
      <c r="B2484" s="7">
        <v>4994074</v>
      </c>
      <c r="C2484" s="6" t="s">
        <v>350</v>
      </c>
      <c r="D2484" s="4"/>
      <c r="E2484" s="7"/>
      <c r="F2484" s="4">
        <v>420</v>
      </c>
      <c r="G2484" s="4"/>
      <c r="H2484" s="8"/>
      <c r="I2484" s="4"/>
      <c r="J2484" s="4" t="str">
        <f>IF(I2484="","",INDEX([1]怪物阵型表!$B:$B,MATCH(I2484,[1]怪物阵型表!$A:$A,0)))</f>
        <v/>
      </c>
      <c r="K2484" s="4">
        <v>499411</v>
      </c>
      <c r="L2484" s="25" t="str" cm="1">
        <f t="array" ref="L2484">INDEX(怪物链表!A:C,MATCH(怪物刷新表!K2484&amp;C2484,怪物链表!A:A&amp;怪物链表!C:C,),2)</f>
        <v>骤变_中级_150</v>
      </c>
      <c r="M2484" s="4" t="str" cm="1">
        <f t="array" ref="M2484">INDEX(怪物链表!A:D,MATCH(怪物刷新表!L2484&amp;K2484,怪物链表!B:B&amp;怪物链表!A:A,),4)</f>
        <v>420-450</v>
      </c>
      <c r="N2484" s="4"/>
      <c r="O2484" s="4" t="str">
        <f>IF(N2484="","",INDEX([2]物品表!$B:$B,MATCH(N2484,[2]物品表!$A:$A,0)))</f>
        <v/>
      </c>
      <c r="P2484" s="4"/>
      <c r="Q2484" s="7" t="s">
        <v>120</v>
      </c>
      <c r="R2484" s="7" t="s">
        <v>29</v>
      </c>
      <c r="S2484" s="9">
        <v>1</v>
      </c>
      <c r="T2484" s="4"/>
      <c r="U2484" s="9">
        <v>0</v>
      </c>
      <c r="V2484" s="4" t="str">
        <f>IF(W2484=1,"TID_Survivor_Notice_Occur_2",IF(W2484=2,"TID_Survivor_Notice_Occur_1",""))</f>
        <v/>
      </c>
      <c r="W2484" s="4"/>
      <c r="X2484" s="4"/>
      <c r="Y2484" s="4"/>
      <c r="Z2484" s="28"/>
      <c r="AA2484" s="77">
        <f>COUNTIF([3]经验升级表!$C:$C,"&lt;="&amp;SUMIFS($AB$4:AB2484,$C$4:C2484,C2484))</f>
        <v>0</v>
      </c>
      <c r="AB2484" s="77">
        <f>IFERROR(INDEX([1]怪物表!$U:$U,MATCH(G2484,[1]怪物表!$A:$A,0),1)*S2484/U2484,0)*AC2484</f>
        <v>0</v>
      </c>
      <c r="AC2484" s="77">
        <f t="shared" si="321"/>
        <v>1</v>
      </c>
      <c r="AD2484" s="77">
        <f>IFERROR(INDEX([1]怪物表!$J:$J,MATCH(G2484,[1]怪物表!$A:$A,0),1),0)*AE2484</f>
        <v>0</v>
      </c>
      <c r="AE2484" s="77">
        <f t="shared" si="322"/>
        <v>0</v>
      </c>
    </row>
    <row r="2485" spans="1:31" x14ac:dyDescent="0.45">
      <c r="A2485" s="4"/>
      <c r="B2485" s="7">
        <v>4994075</v>
      </c>
      <c r="C2485" s="6" t="s">
        <v>350</v>
      </c>
      <c r="D2485" s="4"/>
      <c r="E2485" s="7"/>
      <c r="F2485" s="4">
        <v>420</v>
      </c>
      <c r="G2485" s="4"/>
      <c r="H2485" s="8"/>
      <c r="I2485" s="4"/>
      <c r="J2485" s="4" t="str">
        <f>IF(I2485="","",INDEX([1]怪物阵型表!$B:$B,MATCH(I2485,[1]怪物阵型表!$A:$A,0)))</f>
        <v/>
      </c>
      <c r="K2485" s="4">
        <v>499412</v>
      </c>
      <c r="L2485" s="25" t="str" cm="1">
        <f t="array" ref="L2485">INDEX(怪物链表!A:C,MATCH(怪物刷新表!K2485&amp;C2485,怪物链表!A:A&amp;怪物链表!C:C,),2)</f>
        <v>骤变_特殊_50</v>
      </c>
      <c r="M2485" s="4" t="str" cm="1">
        <f t="array" ref="M2485">INDEX(怪物链表!A:D,MATCH(怪物刷新表!L2485&amp;K2485,怪物链表!B:B&amp;怪物链表!A:A,),4)</f>
        <v>420-450</v>
      </c>
      <c r="N2485" s="4"/>
      <c r="O2485" s="4" t="str">
        <f>IF(N2485="","",INDEX([2]物品表!$B:$B,MATCH(N2485,[2]物品表!$A:$A,0)))</f>
        <v/>
      </c>
      <c r="P2485" s="4"/>
      <c r="Q2485" s="7" t="s">
        <v>120</v>
      </c>
      <c r="R2485" s="7" t="s">
        <v>29</v>
      </c>
      <c r="S2485" s="9">
        <v>1</v>
      </c>
      <c r="T2485" s="4"/>
      <c r="U2485" s="9">
        <v>0</v>
      </c>
      <c r="V2485" s="4" t="str">
        <f>IF(W2485=1,"TID_Survivor_Notice_Occur_2",IF(W2485=2,"TID_Survivor_Notice_Occur_1",""))</f>
        <v/>
      </c>
      <c r="W2485" s="4"/>
      <c r="X2485" s="4"/>
      <c r="Y2485" s="4"/>
      <c r="Z2485" s="28"/>
      <c r="AA2485" s="77">
        <f>COUNTIF([3]经验升级表!$C:$C,"&lt;="&amp;SUMIFS($AB$4:AB2485,$C$4:C2485,C2485))</f>
        <v>0</v>
      </c>
      <c r="AB2485" s="77">
        <f>IFERROR(INDEX([1]怪物表!$U:$U,MATCH(G2485,[1]怪物表!$A:$A,0),1)*S2485/U2485,0)*AC2485</f>
        <v>0</v>
      </c>
      <c r="AC2485" s="77">
        <f t="shared" si="321"/>
        <v>1</v>
      </c>
      <c r="AD2485" s="77">
        <f>IFERROR(INDEX([1]怪物表!$J:$J,MATCH(G2485,[1]怪物表!$A:$A,0),1),0)*AE2485</f>
        <v>0</v>
      </c>
      <c r="AE2485" s="77">
        <f t="shared" si="322"/>
        <v>0</v>
      </c>
    </row>
    <row r="2486" spans="1:31" x14ac:dyDescent="0.45">
      <c r="A2486" s="4"/>
      <c r="B2486" s="7">
        <v>4994076</v>
      </c>
      <c r="C2486" s="6" t="s">
        <v>350</v>
      </c>
      <c r="D2486" s="4" t="s">
        <v>143</v>
      </c>
      <c r="E2486" s="7">
        <v>60</v>
      </c>
      <c r="F2486" s="4" t="s">
        <v>202</v>
      </c>
      <c r="G2486" s="4">
        <f>IF(I2486="",SUMIFS([1]怪物表!$A:$A,[1]怪物表!$B:$B,C2486,[1]怪物表!$C:$C,D2486),"")</f>
        <v>1499405</v>
      </c>
      <c r="H2486" s="8" t="str">
        <f>IF(G2486="","",INDEX([1]怪物表!$C:$C,MATCH(G2486,[1]怪物表!$A:$A,0)))</f>
        <v>盾兵2（红）</v>
      </c>
      <c r="I2486" s="4"/>
      <c r="J2486" s="4" t="str">
        <f>IF(I2486="","",INDEX([1]怪物阵型表!$B:$B,MATCH(I2486,[1]怪物阵型表!$A:$A,0)))</f>
        <v/>
      </c>
      <c r="K2486" s="4"/>
      <c r="L2486" s="4"/>
      <c r="M2486" s="4"/>
      <c r="N2486" s="4"/>
      <c r="O2486" s="4" t="str">
        <f>IF(N2486="","",INDEX([2]物品表!$B:$B,MATCH(N2486,[2]物品表!$A:$A,0)))</f>
        <v/>
      </c>
      <c r="P2486" s="4"/>
      <c r="Q2486" s="7" t="s">
        <v>31</v>
      </c>
      <c r="R2486" s="7" t="s">
        <v>29</v>
      </c>
      <c r="S2486" s="9">
        <f>INDEX('#怪物刷新配置索引'!$E:$E,MATCH(E2486&amp;"-"&amp;F2486,'#怪物刷新配置索引'!$D:$D,0),1)</f>
        <v>4</v>
      </c>
      <c r="T2486" s="4"/>
      <c r="U2486" s="9">
        <f>INDEX('#怪物刷新配置索引'!$F:$F,MATCH(E2486&amp;"-"&amp;F2486,'#怪物刷新配置索引'!$D:$D,0),1)</f>
        <v>2</v>
      </c>
      <c r="V2486" s="4" t="str">
        <f t="shared" ref="V2486:V2492" si="343">IF(W2486=1,"TID_Survivor_Notice_Occur_2",IF(W2486=2,"TID_Survivor_Notice_Occur_1",""))</f>
        <v/>
      </c>
      <c r="W2486" s="4"/>
      <c r="X2486" s="4"/>
      <c r="Y2486" s="4"/>
      <c r="Z2486" s="28"/>
      <c r="AA2486" s="77">
        <f>COUNTIF([3]经验升级表!$C:$C,"&lt;="&amp;SUMIFS($AB$4:AB2486,$C$4:C2486,C2486))</f>
        <v>0</v>
      </c>
      <c r="AB2486" s="77">
        <f>IFERROR(INDEX([1]怪物表!$U:$U,MATCH(G2486,[1]怪物表!$A:$A,0),1)*S2486/U2486,0)*AC2486</f>
        <v>0</v>
      </c>
      <c r="AC2486" s="77">
        <f t="shared" si="321"/>
        <v>30</v>
      </c>
      <c r="AD2486" s="77">
        <f>IFERROR(INDEX([1]怪物表!$J:$J,MATCH(G2486,[1]怪物表!$A:$A,0),1),0)*AE2486</f>
        <v>60</v>
      </c>
      <c r="AE2486" s="77">
        <f t="shared" si="322"/>
        <v>60</v>
      </c>
    </row>
    <row r="2487" spans="1:31" x14ac:dyDescent="0.45">
      <c r="A2487" s="4"/>
      <c r="B2487" s="7">
        <v>4994077</v>
      </c>
      <c r="C2487" s="6" t="s">
        <v>350</v>
      </c>
      <c r="D2487" s="4" t="s">
        <v>143</v>
      </c>
      <c r="E2487" s="7">
        <v>60</v>
      </c>
      <c r="F2487" s="4" t="s">
        <v>202</v>
      </c>
      <c r="G2487" s="4">
        <f>IF(I2487="",SUMIFS([1]怪物表!$A:$A,[1]怪物表!$B:$B,C2487,[1]怪物表!$C:$C,D2487),"")</f>
        <v>1499405</v>
      </c>
      <c r="H2487" s="8" t="str">
        <f>IF(G2487="","",INDEX([1]怪物表!$C:$C,MATCH(G2487,[1]怪物表!$A:$A,0)))</f>
        <v>盾兵2（红）</v>
      </c>
      <c r="I2487" s="4"/>
      <c r="J2487" s="4" t="str">
        <f>IF(I2487="","",INDEX([1]怪物阵型表!$B:$B,MATCH(I2487,[1]怪物阵型表!$A:$A,0)))</f>
        <v/>
      </c>
      <c r="K2487" s="4"/>
      <c r="L2487" s="4"/>
      <c r="M2487" s="4"/>
      <c r="N2487" s="4"/>
      <c r="O2487" s="4" t="str">
        <f>IF(N2487="","",INDEX([2]物品表!$B:$B,MATCH(N2487,[2]物品表!$A:$A,0)))</f>
        <v/>
      </c>
      <c r="P2487" s="4"/>
      <c r="Q2487" s="7" t="s">
        <v>31</v>
      </c>
      <c r="R2487" s="7" t="s">
        <v>29</v>
      </c>
      <c r="S2487" s="9">
        <f>INDEX('#怪物刷新配置索引'!$E:$E,MATCH(E2487&amp;"-"&amp;F2487,'#怪物刷新配置索引'!$D:$D,0),1)</f>
        <v>4</v>
      </c>
      <c r="T2487" s="4"/>
      <c r="U2487" s="9">
        <f>INDEX('#怪物刷新配置索引'!$F:$F,MATCH(E2487&amp;"-"&amp;F2487,'#怪物刷新配置索引'!$D:$D,0),1)</f>
        <v>2</v>
      </c>
      <c r="V2487" s="4" t="str">
        <f t="shared" si="343"/>
        <v/>
      </c>
      <c r="W2487" s="4"/>
      <c r="X2487" s="4"/>
      <c r="Y2487" s="4"/>
      <c r="Z2487" s="28"/>
      <c r="AA2487" s="77">
        <f>COUNTIF([3]经验升级表!$C:$C,"&lt;="&amp;SUMIFS($AB$4:AB2487,$C$4:C2487,C2487))</f>
        <v>0</v>
      </c>
      <c r="AB2487" s="77">
        <f>IFERROR(INDEX([1]怪物表!$U:$U,MATCH(G2487,[1]怪物表!$A:$A,0),1)*S2487/U2487,0)*AC2487</f>
        <v>0</v>
      </c>
      <c r="AC2487" s="77">
        <f t="shared" si="321"/>
        <v>30</v>
      </c>
      <c r="AD2487" s="77">
        <f>IFERROR(INDEX([1]怪物表!$J:$J,MATCH(G2487,[1]怪物表!$A:$A,0),1),0)*AE2487</f>
        <v>60</v>
      </c>
      <c r="AE2487" s="77">
        <f t="shared" si="322"/>
        <v>60</v>
      </c>
    </row>
    <row r="2488" spans="1:31" x14ac:dyDescent="0.45">
      <c r="A2488" s="4"/>
      <c r="B2488" s="7">
        <v>4994078</v>
      </c>
      <c r="C2488" s="6" t="s">
        <v>350</v>
      </c>
      <c r="D2488" s="4" t="s">
        <v>175</v>
      </c>
      <c r="E2488" s="4">
        <v>20</v>
      </c>
      <c r="F2488" s="4" t="s">
        <v>202</v>
      </c>
      <c r="G2488" s="4">
        <f>IF(I2488="",SUMIFS([1]怪物表!$A:$A,[1]怪物表!$B:$B,C2488,[1]怪物表!$C:$C,D2488),"")</f>
        <v>1499408</v>
      </c>
      <c r="H2488" s="8" t="str">
        <f>IF(G2488="","",INDEX([1]怪物表!$C:$C,MATCH(G2488,[1]怪物表!$A:$A,0)))</f>
        <v>酒桶2</v>
      </c>
      <c r="I2488" s="4"/>
      <c r="J2488" s="4" t="str">
        <f>IF(I2488="","",INDEX([1]怪物阵型表!$B:$B,MATCH(I2488,[1]怪物阵型表!$A:$A,0)))</f>
        <v/>
      </c>
      <c r="K2488" s="4"/>
      <c r="L2488" s="4"/>
      <c r="M2488" s="4"/>
      <c r="N2488" s="4"/>
      <c r="O2488" s="4" t="str">
        <f>IF(N2488="","",INDEX([2]物品表!$B:$B,MATCH(N2488,[2]物品表!$A:$A,0)))</f>
        <v/>
      </c>
      <c r="P2488" s="4"/>
      <c r="Q2488" s="7" t="s">
        <v>31</v>
      </c>
      <c r="R2488" s="7" t="s">
        <v>29</v>
      </c>
      <c r="S2488" s="9">
        <f>INDEX('#怪物刷新配置索引'!$E:$E,MATCH(E2488&amp;"-"&amp;F2488,'#怪物刷新配置索引'!$D:$D,0),1)</f>
        <v>4</v>
      </c>
      <c r="T2488" s="4"/>
      <c r="U2488" s="9">
        <f>INDEX('#怪物刷新配置索引'!$F:$F,MATCH(E2488&amp;"-"&amp;F2488,'#怪物刷新配置索引'!$D:$D,0),1)</f>
        <v>6</v>
      </c>
      <c r="V2488" s="4" t="str">
        <f t="shared" si="343"/>
        <v/>
      </c>
      <c r="W2488" s="4"/>
      <c r="X2488" s="4"/>
      <c r="Y2488" s="4"/>
      <c r="Z2488" s="28"/>
      <c r="AA2488" s="77">
        <f>COUNTIF([3]经验升级表!$C:$C,"&lt;="&amp;SUMIFS($AB$4:AB2488,$C$4:C2488,C2488))</f>
        <v>0</v>
      </c>
      <c r="AB2488" s="77">
        <f>IFERROR(INDEX([1]怪物表!$U:$U,MATCH(G2488,[1]怪物表!$A:$A,0),1)*S2488/U2488,0)*AC2488</f>
        <v>0</v>
      </c>
      <c r="AC2488" s="77">
        <f t="shared" si="321"/>
        <v>30</v>
      </c>
      <c r="AD2488" s="77">
        <f>IFERROR(INDEX([1]怪物表!$J:$J,MATCH(G2488,[1]怪物表!$A:$A,0),1),0)*AE2488</f>
        <v>20</v>
      </c>
      <c r="AE2488" s="77">
        <f t="shared" si="322"/>
        <v>20</v>
      </c>
    </row>
    <row r="2489" spans="1:31" x14ac:dyDescent="0.45">
      <c r="A2489" s="4"/>
      <c r="B2489" s="7">
        <v>4994079</v>
      </c>
      <c r="C2489" s="6" t="s">
        <v>350</v>
      </c>
      <c r="D2489" s="4"/>
      <c r="E2489" s="7"/>
      <c r="F2489" s="4">
        <v>450</v>
      </c>
      <c r="G2489" s="4" t="str">
        <f>IF(I2489="",SUMIFS([1]怪物表!$A:$A,[1]怪物表!$B:$B,C2489,[1]怪物表!$C:$C,D2489),"")</f>
        <v/>
      </c>
      <c r="H2489" s="8" t="str">
        <f>IF(G2489="","",INDEX([1]怪物表!$C:$C,MATCH(G2489,[1]怪物表!$A:$A,0)))</f>
        <v/>
      </c>
      <c r="I2489" s="4">
        <v>499404</v>
      </c>
      <c r="J2489" s="4" t="str">
        <f>IF(I2489="","",INDEX([1]怪物阵型表!$B:$B,MATCH(I2489,[1]怪物阵型表!$A:$A,0)))</f>
        <v>直线防御阵型</v>
      </c>
      <c r="K2489" s="4"/>
      <c r="L2489" s="4"/>
      <c r="M2489" s="4"/>
      <c r="N2489" s="4"/>
      <c r="O2489" s="4" t="str">
        <f>IF(N2489="","",INDEX([2]物品表!$B:$B,MATCH(N2489,[2]物品表!$A:$A,0)))</f>
        <v/>
      </c>
      <c r="P2489" s="4"/>
      <c r="Q2489" s="7" t="s">
        <v>109</v>
      </c>
      <c r="R2489" s="7" t="s">
        <v>29</v>
      </c>
      <c r="S2489" s="9">
        <v>1</v>
      </c>
      <c r="T2489" s="4"/>
      <c r="U2489" s="9">
        <v>0</v>
      </c>
      <c r="V2489" s="4" t="str">
        <f t="shared" si="343"/>
        <v>TID_Survivor_Notice_Occur_2</v>
      </c>
      <c r="W2489" s="4">
        <v>1</v>
      </c>
      <c r="X2489" s="4"/>
      <c r="Y2489" s="4"/>
      <c r="Z2489" s="28"/>
      <c r="AA2489" s="77">
        <f>COUNTIF([3]经验升级表!$C:$C,"&lt;="&amp;SUMIFS($AB$4:AB2489,$C$4:C2489,C2489))</f>
        <v>0</v>
      </c>
      <c r="AB2489" s="77">
        <f>IFERROR(INDEX([1]怪物表!$U:$U,MATCH(G2489,[1]怪物表!$A:$A,0),1)*S2489/U2489,0)*AC2489</f>
        <v>0</v>
      </c>
      <c r="AC2489" s="77">
        <f t="shared" si="321"/>
        <v>1</v>
      </c>
      <c r="AD2489" s="77">
        <f>IFERROR(INDEX([1]怪物表!$J:$J,MATCH(G2489,[1]怪物表!$A:$A,0),1),0)*AE2489</f>
        <v>0</v>
      </c>
      <c r="AE2489" s="77">
        <f t="shared" si="322"/>
        <v>0</v>
      </c>
    </row>
    <row r="2490" spans="1:31" x14ac:dyDescent="0.45">
      <c r="A2490" s="4"/>
      <c r="B2490" s="7">
        <v>4994080</v>
      </c>
      <c r="C2490" s="6" t="s">
        <v>350</v>
      </c>
      <c r="D2490" s="4"/>
      <c r="E2490" s="7"/>
      <c r="F2490" s="4">
        <v>450</v>
      </c>
      <c r="G2490" s="4" t="str">
        <f>IF(I2490="",SUMIFS([1]怪物表!$A:$A,[1]怪物表!$B:$B,C2490,[1]怪物表!$C:$C,D2490),"")</f>
        <v/>
      </c>
      <c r="H2490" s="8" t="str">
        <f>IF(G2490="","",INDEX([1]怪物表!$C:$C,MATCH(G2490,[1]怪物表!$A:$A,0)))</f>
        <v/>
      </c>
      <c r="I2490" s="4">
        <v>499405</v>
      </c>
      <c r="J2490" s="4" t="str">
        <f>IF(I2490="","",INDEX([1]怪物阵型表!$B:$B,MATCH(I2490,[1]怪物阵型表!$A:$A,0)))</f>
        <v>直线防御阵型</v>
      </c>
      <c r="K2490" s="4"/>
      <c r="L2490" s="4"/>
      <c r="M2490" s="4"/>
      <c r="N2490" s="4"/>
      <c r="O2490" s="4" t="str">
        <f>IF(N2490="","",INDEX([2]物品表!$B:$B,MATCH(N2490,[2]物品表!$A:$A,0)))</f>
        <v/>
      </c>
      <c r="P2490" s="4"/>
      <c r="Q2490" s="7" t="s">
        <v>109</v>
      </c>
      <c r="R2490" s="7" t="s">
        <v>29</v>
      </c>
      <c r="S2490" s="9">
        <v>1</v>
      </c>
      <c r="T2490" s="4"/>
      <c r="U2490" s="9">
        <v>0</v>
      </c>
      <c r="V2490" s="4" t="str">
        <f t="shared" si="343"/>
        <v/>
      </c>
      <c r="W2490" s="4"/>
      <c r="X2490" s="4"/>
      <c r="Y2490" s="4"/>
      <c r="Z2490" s="28"/>
      <c r="AA2490" s="77">
        <f>COUNTIF([3]经验升级表!$C:$C,"&lt;="&amp;SUMIFS($AB$4:AB2490,$C$4:C2490,C2490))</f>
        <v>0</v>
      </c>
      <c r="AB2490" s="77">
        <f>IFERROR(INDEX([1]怪物表!$U:$U,MATCH(G2490,[1]怪物表!$A:$A,0),1)*S2490/U2490,0)*AC2490</f>
        <v>0</v>
      </c>
      <c r="AC2490" s="77">
        <f t="shared" si="321"/>
        <v>1</v>
      </c>
      <c r="AD2490" s="77">
        <f>IFERROR(INDEX([1]怪物表!$J:$J,MATCH(G2490,[1]怪物表!$A:$A,0),1),0)*AE2490</f>
        <v>0</v>
      </c>
      <c r="AE2490" s="77">
        <f t="shared" si="322"/>
        <v>0</v>
      </c>
    </row>
    <row r="2491" spans="1:31" x14ac:dyDescent="0.45">
      <c r="A2491" s="4"/>
      <c r="B2491" s="7">
        <v>4994081</v>
      </c>
      <c r="C2491" s="6" t="s">
        <v>350</v>
      </c>
      <c r="D2491" s="4" t="s">
        <v>238</v>
      </c>
      <c r="E2491" s="4">
        <v>60</v>
      </c>
      <c r="F2491" s="4" t="s">
        <v>203</v>
      </c>
      <c r="G2491" s="4">
        <f>SUMIFS([1]怪物表!$A:$A,[1]怪物表!$B:$B,C2491,[1]怪物表!$C:$C,D2491)</f>
        <v>1499402</v>
      </c>
      <c r="H2491" s="8" t="str">
        <f>IF(G2491="","",INDEX([1]怪物表!$C:$C,MATCH(G2491,[1]怪物表!$A:$A,0)))</f>
        <v>鹰</v>
      </c>
      <c r="I2491" s="4"/>
      <c r="J2491" s="4" t="str">
        <f>IF(I2491="","",INDEX([1]怪物阵型表!$B:$B,MATCH(I2491,[1]怪物阵型表!$A:$A,0)))</f>
        <v/>
      </c>
      <c r="K2491" s="4"/>
      <c r="L2491" s="4"/>
      <c r="M2491" s="4"/>
      <c r="N2491" s="4"/>
      <c r="O2491" s="4" t="str">
        <f>IF(N2491="","",INDEX([2]物品表!$B:$B,MATCH(N2491,[2]物品表!$A:$A,0)))</f>
        <v/>
      </c>
      <c r="P2491" s="4"/>
      <c r="Q2491" s="7" t="s">
        <v>31</v>
      </c>
      <c r="R2491" s="7" t="s">
        <v>29</v>
      </c>
      <c r="S2491" s="9">
        <f>INDEX('#怪物刷新配置索引'!$E:$E,MATCH(E2491&amp;"-"&amp;F2491,'#怪物刷新配置索引'!$D:$D,0),1)</f>
        <v>4</v>
      </c>
      <c r="T2491" s="4"/>
      <c r="U2491" s="9">
        <f>INDEX('#怪物刷新配置索引'!$F:$F,MATCH(E2491&amp;"-"&amp;F2491,'#怪物刷新配置索引'!$D:$D,0),1)</f>
        <v>2</v>
      </c>
      <c r="V2491" s="4" t="str">
        <f t="shared" si="343"/>
        <v/>
      </c>
      <c r="W2491" s="4"/>
      <c r="X2491" s="4"/>
      <c r="Y2491" s="4"/>
      <c r="Z2491" s="28"/>
      <c r="AA2491" s="77">
        <f>COUNTIF([3]经验升级表!$C:$C,"&lt;="&amp;SUMIFS($AB$4:AB2491,$C$4:C2491,C2491))</f>
        <v>0</v>
      </c>
      <c r="AB2491" s="77">
        <f>IFERROR(INDEX([1]怪物表!$U:$U,MATCH(G2491,[1]怪物表!$A:$A,0),1)*S2491/U2491,0)*AC2491</f>
        <v>0</v>
      </c>
      <c r="AC2491" s="77">
        <f t="shared" si="321"/>
        <v>30</v>
      </c>
      <c r="AD2491" s="77">
        <f>IFERROR(INDEX([1]怪物表!$J:$J,MATCH(G2491,[1]怪物表!$A:$A,0),1),0)*AE2491</f>
        <v>60</v>
      </c>
      <c r="AE2491" s="77">
        <f t="shared" si="322"/>
        <v>60</v>
      </c>
    </row>
    <row r="2492" spans="1:31" x14ac:dyDescent="0.45">
      <c r="A2492" s="4"/>
      <c r="B2492" s="7">
        <v>4994082</v>
      </c>
      <c r="C2492" s="6" t="s">
        <v>350</v>
      </c>
      <c r="D2492" s="4" t="s">
        <v>238</v>
      </c>
      <c r="E2492" s="4">
        <v>60</v>
      </c>
      <c r="F2492" s="4" t="s">
        <v>203</v>
      </c>
      <c r="G2492" s="4">
        <f>SUMIFS([1]怪物表!$A:$A,[1]怪物表!$B:$B,C2492,[1]怪物表!$C:$C,D2492)</f>
        <v>1499402</v>
      </c>
      <c r="H2492" s="8" t="str">
        <f>IF(G2492="","",INDEX([1]怪物表!$C:$C,MATCH(G2492,[1]怪物表!$A:$A,0)))</f>
        <v>鹰</v>
      </c>
      <c r="I2492" s="4"/>
      <c r="J2492" s="4" t="str">
        <f>IF(I2492="","",INDEX([1]怪物阵型表!$B:$B,MATCH(I2492,[1]怪物阵型表!$A:$A,0)))</f>
        <v/>
      </c>
      <c r="K2492" s="4"/>
      <c r="L2492" s="4"/>
      <c r="M2492" s="4"/>
      <c r="N2492" s="4"/>
      <c r="O2492" s="4" t="str">
        <f>IF(N2492="","",INDEX([2]物品表!$B:$B,MATCH(N2492,[2]物品表!$A:$A,0)))</f>
        <v/>
      </c>
      <c r="P2492" s="4"/>
      <c r="Q2492" s="7" t="s">
        <v>31</v>
      </c>
      <c r="R2492" s="7" t="s">
        <v>29</v>
      </c>
      <c r="S2492" s="9">
        <f>INDEX('#怪物刷新配置索引'!$E:$E,MATCH(E2492&amp;"-"&amp;F2492,'#怪物刷新配置索引'!$D:$D,0),1)</f>
        <v>4</v>
      </c>
      <c r="T2492" s="4"/>
      <c r="U2492" s="9">
        <f>INDEX('#怪物刷新配置索引'!$F:$F,MATCH(E2492&amp;"-"&amp;F2492,'#怪物刷新配置索引'!$D:$D,0),1)</f>
        <v>2</v>
      </c>
      <c r="V2492" s="4" t="str">
        <f t="shared" si="343"/>
        <v/>
      </c>
      <c r="W2492" s="4"/>
      <c r="X2492" s="4"/>
      <c r="Y2492" s="4"/>
      <c r="Z2492" s="28"/>
      <c r="AA2492" s="77">
        <f>COUNTIF([3]经验升级表!$C:$C,"&lt;="&amp;SUMIFS($AB$4:AB2492,$C$4:C2492,C2492))</f>
        <v>0</v>
      </c>
      <c r="AB2492" s="77">
        <f>IFERROR(INDEX([1]怪物表!$U:$U,MATCH(G2492,[1]怪物表!$A:$A,0),1)*S2492/U2492,0)*AC2492</f>
        <v>0</v>
      </c>
      <c r="AC2492" s="77">
        <f t="shared" si="321"/>
        <v>30</v>
      </c>
      <c r="AD2492" s="77">
        <f>IFERROR(INDEX([1]怪物表!$J:$J,MATCH(G2492,[1]怪物表!$A:$A,0),1),0)*AE2492</f>
        <v>60</v>
      </c>
      <c r="AE2492" s="77">
        <f t="shared" si="322"/>
        <v>60</v>
      </c>
    </row>
    <row r="2493" spans="1:31" s="47" customFormat="1" x14ac:dyDescent="0.45">
      <c r="A2493" s="81"/>
      <c r="B2493" s="82">
        <v>4994083</v>
      </c>
      <c r="C2493" s="83" t="s">
        <v>350</v>
      </c>
      <c r="D2493" s="81" t="s">
        <v>313</v>
      </c>
      <c r="E2493" s="82"/>
      <c r="F2493" s="81">
        <v>480</v>
      </c>
      <c r="G2493" s="81">
        <f>IF(I2493="",SUMIFS([1]怪物表!$A:$A,[1]怪物表!$B:$B,C2493,[1]怪物表!$C:$C,D2493),"")</f>
        <v>1499412</v>
      </c>
      <c r="H2493" s="84" t="str">
        <f>IF(G2493="","",INDEX([1]怪物表!$C:$C,MATCH(G2493,[1]怪物表!$A:$A,0)))</f>
        <v>疯狂酒桶</v>
      </c>
      <c r="I2493" s="81" t="s">
        <v>54</v>
      </c>
      <c r="J2493" s="81" t="str">
        <f>IF(I2493="","",INDEX([1]怪物阵型表!$B:$B,MATCH(I2493,[1]怪物阵型表!$A:$A,0)))</f>
        <v/>
      </c>
      <c r="K2493" s="81"/>
      <c r="L2493" s="81"/>
      <c r="M2493" s="81"/>
      <c r="N2493" s="81"/>
      <c r="O2493" s="81" t="str">
        <f>IF(N2493="","",INDEX([2]物品表!$B:$B,MATCH(N2493,[2]物品表!$A:$A,0)))</f>
        <v/>
      </c>
      <c r="P2493" s="81"/>
      <c r="Q2493" s="82" t="s">
        <v>120</v>
      </c>
      <c r="R2493" s="82" t="s">
        <v>29</v>
      </c>
      <c r="S2493" s="85">
        <v>1</v>
      </c>
      <c r="T2493" s="81"/>
      <c r="U2493" s="85">
        <v>0</v>
      </c>
      <c r="V2493" s="81" t="str">
        <f>IF(W2493=1,"TID_Survivor_Notice_Occur_2",IF(W2493=2,"TID_Survivor_Notice_Occur_1",""))</f>
        <v>TID_Survivor_Notice_Occur_1</v>
      </c>
      <c r="W2493" s="81">
        <v>2</v>
      </c>
      <c r="X2493" s="81"/>
      <c r="Y2493" s="81"/>
      <c r="Z2493" s="86"/>
      <c r="AA2493" s="86">
        <f>COUNTIF([3]经验升级表!$C:$C,"&lt;="&amp;SUMIFS($AB$4:AB2493,$C$4:C2493,C2493))</f>
        <v>0</v>
      </c>
      <c r="AB2493" s="86">
        <f>IFERROR(INDEX([1]怪物表!$U:$U,MATCH(G2493,[1]怪物表!$A:$A,0),1)*S2493/U2493,0)*AC2493</f>
        <v>0</v>
      </c>
      <c r="AC2493" s="86">
        <f t="shared" si="321"/>
        <v>1</v>
      </c>
      <c r="AD2493" s="86">
        <f>IFERROR(INDEX([1]怪物表!$J:$J,MATCH(G2493,[1]怪物表!$A:$A,0),1),0)*AE2493</f>
        <v>0</v>
      </c>
      <c r="AE2493" s="86">
        <f t="shared" si="322"/>
        <v>0</v>
      </c>
    </row>
    <row r="2494" spans="1:31" x14ac:dyDescent="0.45">
      <c r="A2494" s="4"/>
      <c r="B2494" s="7">
        <v>4994084</v>
      </c>
      <c r="C2494" s="6" t="s">
        <v>350</v>
      </c>
      <c r="D2494" s="4"/>
      <c r="E2494" s="7"/>
      <c r="F2494" s="4">
        <v>480</v>
      </c>
      <c r="G2494" s="4"/>
      <c r="H2494" s="8"/>
      <c r="I2494" s="4"/>
      <c r="J2494" s="4" t="str">
        <f>IF(I2494="","",INDEX([1]怪物阵型表!$B:$B,MATCH(I2494,[1]怪物阵型表!$A:$A,0)))</f>
        <v/>
      </c>
      <c r="K2494" s="4">
        <v>499413</v>
      </c>
      <c r="L2494" s="25" t="str" cm="1">
        <f t="array" ref="L2494">INDEX(怪物链表!A:C,MATCH(怪物刷新表!K2494&amp;C2494,怪物链表!A:A&amp;怪物链表!C:C,),2)</f>
        <v>骤变_中级_150</v>
      </c>
      <c r="M2494" s="4" t="str" cm="1">
        <f t="array" ref="M2494">INDEX(怪物链表!A:D,MATCH(怪物刷新表!L2494&amp;K2494,怪物链表!B:B&amp;怪物链表!A:A,),4)</f>
        <v>540-570</v>
      </c>
      <c r="N2494" s="4"/>
      <c r="O2494" s="4" t="str">
        <f>IF(N2494="","",INDEX([2]物品表!$B:$B,MATCH(N2494,[2]物品表!$A:$A,0)))</f>
        <v/>
      </c>
      <c r="P2494" s="4"/>
      <c r="Q2494" s="7" t="s">
        <v>120</v>
      </c>
      <c r="R2494" s="7" t="s">
        <v>29</v>
      </c>
      <c r="S2494" s="9">
        <v>1</v>
      </c>
      <c r="T2494" s="4"/>
      <c r="U2494" s="9">
        <v>0</v>
      </c>
      <c r="V2494" s="4" t="str">
        <f>IF(W2494=1,"TID_Survivor_Notice_Occur_2",IF(W2494=2,"TID_Survivor_Notice_Occur_1",""))</f>
        <v/>
      </c>
      <c r="W2494" s="4"/>
      <c r="X2494" s="4"/>
      <c r="Y2494" s="4"/>
      <c r="Z2494" s="28"/>
      <c r="AA2494" s="77">
        <f>COUNTIF([3]经验升级表!$C:$C,"&lt;="&amp;SUMIFS($AB$4:AB2494,$C$4:C2494,C2494))</f>
        <v>0</v>
      </c>
      <c r="AB2494" s="77">
        <f>IFERROR(INDEX([1]怪物表!$U:$U,MATCH(G2494,[1]怪物表!$A:$A,0),1)*S2494/U2494,0)*AC2494</f>
        <v>0</v>
      </c>
      <c r="AC2494" s="77">
        <f t="shared" si="321"/>
        <v>1</v>
      </c>
      <c r="AD2494" s="77">
        <f>IFERROR(INDEX([1]怪物表!$J:$J,MATCH(G2494,[1]怪物表!$A:$A,0),1),0)*AE2494</f>
        <v>0</v>
      </c>
      <c r="AE2494" s="77">
        <f t="shared" si="322"/>
        <v>0</v>
      </c>
    </row>
    <row r="2495" spans="1:31" x14ac:dyDescent="0.45">
      <c r="A2495" s="4"/>
      <c r="B2495" s="7">
        <v>4994085</v>
      </c>
      <c r="C2495" s="6" t="s">
        <v>350</v>
      </c>
      <c r="D2495" s="4"/>
      <c r="E2495" s="7"/>
      <c r="F2495" s="4">
        <v>480</v>
      </c>
      <c r="G2495" s="4"/>
      <c r="H2495" s="8"/>
      <c r="I2495" s="4"/>
      <c r="J2495" s="4" t="str">
        <f>IF(I2495="","",INDEX([1]怪物阵型表!$B:$B,MATCH(I2495,[1]怪物阵型表!$A:$A,0)))</f>
        <v/>
      </c>
      <c r="K2495" s="4">
        <v>499424</v>
      </c>
      <c r="L2495" s="25" t="str" cm="1">
        <f t="array" ref="L2495">INDEX(怪物链表!A:C,MATCH(怪物刷新表!K2495&amp;C2495,怪物链表!A:A&amp;怪物链表!C:C,),2)</f>
        <v>骤变_特殊_150</v>
      </c>
      <c r="M2495" s="4" t="str" cm="1">
        <f t="array" ref="M2495">INDEX(怪物链表!A:D,MATCH(怪物刷新表!L2495&amp;K2495,怪物链表!B:B&amp;怪物链表!A:A,),4)</f>
        <v>540-570</v>
      </c>
      <c r="N2495" s="4"/>
      <c r="O2495" s="4" t="str">
        <f>IF(N2495="","",INDEX([2]物品表!$B:$B,MATCH(N2495,[2]物品表!$A:$A,0)))</f>
        <v/>
      </c>
      <c r="P2495" s="4"/>
      <c r="Q2495" s="7" t="s">
        <v>120</v>
      </c>
      <c r="R2495" s="7" t="s">
        <v>29</v>
      </c>
      <c r="S2495" s="9">
        <v>1</v>
      </c>
      <c r="T2495" s="4"/>
      <c r="U2495" s="9">
        <v>0</v>
      </c>
      <c r="V2495" s="4" t="str">
        <f>IF(W2495=1,"TID_Survivor_Notice_Occur_2",IF(W2495=2,"TID_Survivor_Notice_Occur_1",""))</f>
        <v/>
      </c>
      <c r="W2495" s="4"/>
      <c r="X2495" s="4"/>
      <c r="Y2495" s="4"/>
      <c r="Z2495" s="28"/>
      <c r="AA2495" s="77">
        <f>COUNTIF([3]经验升级表!$C:$C,"&lt;="&amp;SUMIFS($AB$4:AB2495,$C$4:C2495,C2495))</f>
        <v>0</v>
      </c>
      <c r="AB2495" s="77">
        <f>IFERROR(INDEX([1]怪物表!$U:$U,MATCH(G2495,[1]怪物表!$A:$A,0),1)*S2495/U2495,0)*AC2495</f>
        <v>0</v>
      </c>
      <c r="AC2495" s="77">
        <f t="shared" si="321"/>
        <v>1</v>
      </c>
      <c r="AD2495" s="77">
        <f>IFERROR(INDEX([1]怪物表!$J:$J,MATCH(G2495,[1]怪物表!$A:$A,0),1),0)*AE2495</f>
        <v>0</v>
      </c>
      <c r="AE2495" s="77">
        <f t="shared" si="322"/>
        <v>0</v>
      </c>
    </row>
    <row r="2496" spans="1:31" x14ac:dyDescent="0.45">
      <c r="A2496" s="4"/>
      <c r="B2496" s="7">
        <v>4994086</v>
      </c>
      <c r="C2496" s="6" t="s">
        <v>350</v>
      </c>
      <c r="D2496" s="4" t="s">
        <v>240</v>
      </c>
      <c r="E2496" s="7">
        <v>60</v>
      </c>
      <c r="F2496" s="4" t="s">
        <v>193</v>
      </c>
      <c r="G2496" s="4">
        <f>SUMIFS([1]怪物表!$A:$A,[1]怪物表!$B:$B,C2496,[1]怪物表!$C:$C,D2496)</f>
        <v>1499406</v>
      </c>
      <c r="H2496" s="8" t="str">
        <f>IF(G2496="","",INDEX([1]怪物表!$C:$C,MATCH(G2496,[1]怪物表!$A:$A,0)))</f>
        <v>密林窃贼</v>
      </c>
      <c r="I2496" s="4"/>
      <c r="J2496" s="4" t="str">
        <f>IF(I2496="","",INDEX([1]怪物阵型表!$B:$B,MATCH(I2496,[1]怪物阵型表!$A:$A,0)))</f>
        <v/>
      </c>
      <c r="K2496" s="4"/>
      <c r="L2496" s="4"/>
      <c r="M2496" s="4"/>
      <c r="N2496" s="4"/>
      <c r="O2496" s="4" t="str">
        <f>IF(N2496="","",INDEX([2]物品表!$B:$B,MATCH(N2496,[2]物品表!$A:$A,0)))</f>
        <v/>
      </c>
      <c r="P2496" s="4"/>
      <c r="Q2496" s="7" t="s">
        <v>31</v>
      </c>
      <c r="R2496" s="7" t="s">
        <v>29</v>
      </c>
      <c r="S2496" s="9">
        <f>INDEX('#怪物刷新配置索引'!$E:$E,MATCH(E2496&amp;"-"&amp;F2496,'#怪物刷新配置索引'!$D:$D,0),1)</f>
        <v>4</v>
      </c>
      <c r="T2496" s="4"/>
      <c r="U2496" s="9">
        <f>INDEX('#怪物刷新配置索引'!$F:$F,MATCH(E2496&amp;"-"&amp;F2496,'#怪物刷新配置索引'!$D:$D,0),1)</f>
        <v>2</v>
      </c>
      <c r="V2496" s="4" t="str">
        <f t="shared" ref="V2496:V2500" si="344">IF(W2496=1,"TID_Survivor_Notice_Occur_2",IF(W2496=2,"TID_Survivor_Notice_Occur_1",""))</f>
        <v/>
      </c>
      <c r="W2496" s="4"/>
      <c r="X2496" s="4"/>
      <c r="Y2496" s="7"/>
      <c r="Z2496" s="28"/>
      <c r="AA2496" s="77">
        <f>COUNTIF([3]经验升级表!$C:$C,"&lt;="&amp;SUMIFS($AB$4:AB2496,$C$4:C2496,C2496))</f>
        <v>0</v>
      </c>
      <c r="AB2496" s="77">
        <f>IFERROR(INDEX([1]怪物表!$U:$U,MATCH(G2496,[1]怪物表!$A:$A,0),1)*S2496/U2496,0)*AC2496</f>
        <v>0</v>
      </c>
      <c r="AC2496" s="77">
        <f t="shared" si="321"/>
        <v>30</v>
      </c>
      <c r="AD2496" s="77">
        <f>IFERROR(INDEX([1]怪物表!$J:$J,MATCH(G2496,[1]怪物表!$A:$A,0),1),0)*AE2496</f>
        <v>60</v>
      </c>
      <c r="AE2496" s="77">
        <f t="shared" si="322"/>
        <v>60</v>
      </c>
    </row>
    <row r="2497" spans="1:31" x14ac:dyDescent="0.45">
      <c r="A2497" s="4"/>
      <c r="B2497" s="7">
        <v>4994087</v>
      </c>
      <c r="C2497" s="6" t="s">
        <v>350</v>
      </c>
      <c r="D2497" s="4" t="s">
        <v>240</v>
      </c>
      <c r="E2497" s="7">
        <v>150</v>
      </c>
      <c r="F2497" s="4" t="s">
        <v>193</v>
      </c>
      <c r="G2497" s="4">
        <f>SUMIFS([1]怪物表!$A:$A,[1]怪物表!$B:$B,C2497,[1]怪物表!$C:$C,D2497)</f>
        <v>1499406</v>
      </c>
      <c r="H2497" s="8" t="str">
        <f>IF(G2497="","",INDEX([1]怪物表!$C:$C,MATCH(G2497,[1]怪物表!$A:$A,0)))</f>
        <v>密林窃贼</v>
      </c>
      <c r="I2497" s="4"/>
      <c r="J2497" s="4" t="str">
        <f>IF(I2497="","",INDEX([1]怪物阵型表!$B:$B,MATCH(I2497,[1]怪物阵型表!$A:$A,0)))</f>
        <v/>
      </c>
      <c r="K2497" s="4"/>
      <c r="L2497" s="4"/>
      <c r="M2497" s="4"/>
      <c r="N2497" s="4"/>
      <c r="O2497" s="4" t="str">
        <f>IF(N2497="","",INDEX([2]物品表!$B:$B,MATCH(N2497,[2]物品表!$A:$A,0)))</f>
        <v/>
      </c>
      <c r="P2497" s="4"/>
      <c r="Q2497" s="7" t="s">
        <v>31</v>
      </c>
      <c r="R2497" s="7" t="s">
        <v>29</v>
      </c>
      <c r="S2497" s="9">
        <f>INDEX('#怪物刷新配置索引'!$E:$E,MATCH(E2497&amp;"-"&amp;F2497,'#怪物刷新配置索引'!$D:$D,0),1)</f>
        <v>5</v>
      </c>
      <c r="T2497" s="4"/>
      <c r="U2497" s="9">
        <f>INDEX('#怪物刷新配置索引'!$F:$F,MATCH(E2497&amp;"-"&amp;F2497,'#怪物刷新配置索引'!$D:$D,0),1)</f>
        <v>1</v>
      </c>
      <c r="V2497" s="4" t="str">
        <f t="shared" si="344"/>
        <v/>
      </c>
      <c r="W2497" s="4"/>
      <c r="X2497" s="4"/>
      <c r="Y2497" s="7"/>
      <c r="Z2497" s="28"/>
      <c r="AA2497" s="77">
        <f>COUNTIF([3]经验升级表!$C:$C,"&lt;="&amp;SUMIFS($AB$4:AB2497,$C$4:C2497,C2497))</f>
        <v>0</v>
      </c>
      <c r="AB2497" s="77">
        <f>IFERROR(INDEX([1]怪物表!$U:$U,MATCH(G2497,[1]怪物表!$A:$A,0),1)*S2497/U2497,0)*AC2497</f>
        <v>0</v>
      </c>
      <c r="AC2497" s="77">
        <f t="shared" si="321"/>
        <v>30</v>
      </c>
      <c r="AD2497" s="77">
        <f>IFERROR(INDEX([1]怪物表!$J:$J,MATCH(G2497,[1]怪物表!$A:$A,0),1),0)*AE2497</f>
        <v>150</v>
      </c>
      <c r="AE2497" s="77">
        <f t="shared" si="322"/>
        <v>150</v>
      </c>
    </row>
    <row r="2498" spans="1:31" x14ac:dyDescent="0.45">
      <c r="A2498" s="4"/>
      <c r="B2498" s="7">
        <v>4994088</v>
      </c>
      <c r="C2498" s="6" t="s">
        <v>350</v>
      </c>
      <c r="D2498" s="4" t="s">
        <v>175</v>
      </c>
      <c r="E2498" s="7">
        <v>20</v>
      </c>
      <c r="F2498" s="4" t="s">
        <v>193</v>
      </c>
      <c r="G2498" s="4">
        <f>SUMIFS([1]怪物表!$A:$A,[1]怪物表!$B:$B,C2498,[1]怪物表!$C:$C,D2498)</f>
        <v>1499408</v>
      </c>
      <c r="H2498" s="8" t="str">
        <f>IF(G2498="","",INDEX([1]怪物表!$C:$C,MATCH(G2498,[1]怪物表!$A:$A,0)))</f>
        <v>酒桶2</v>
      </c>
      <c r="I2498" s="4"/>
      <c r="J2498" s="4" t="str">
        <f>IF(I2498="","",INDEX([1]怪物阵型表!$B:$B,MATCH(I2498,[1]怪物阵型表!$A:$A,0)))</f>
        <v/>
      </c>
      <c r="K2498" s="4"/>
      <c r="L2498" s="4"/>
      <c r="M2498" s="4"/>
      <c r="N2498" s="4"/>
      <c r="O2498" s="4" t="str">
        <f>IF(N2498="","",INDEX([2]物品表!$B:$B,MATCH(N2498,[2]物品表!$A:$A,0)))</f>
        <v/>
      </c>
      <c r="P2498" s="4"/>
      <c r="Q2498" s="7" t="s">
        <v>31</v>
      </c>
      <c r="R2498" s="7" t="s">
        <v>29</v>
      </c>
      <c r="S2498" s="9">
        <f>INDEX('#怪物刷新配置索引'!$E:$E,MATCH(E2498&amp;"-"&amp;F2498,'#怪物刷新配置索引'!$D:$D,0),1)</f>
        <v>4</v>
      </c>
      <c r="T2498" s="4"/>
      <c r="U2498" s="9">
        <f>INDEX('#怪物刷新配置索引'!$F:$F,MATCH(E2498&amp;"-"&amp;F2498,'#怪物刷新配置索引'!$D:$D,0),1)</f>
        <v>6</v>
      </c>
      <c r="V2498" s="4" t="str">
        <f t="shared" si="344"/>
        <v/>
      </c>
      <c r="W2498" s="4"/>
      <c r="X2498" s="7"/>
      <c r="Y2498" s="7"/>
      <c r="Z2498" s="28"/>
      <c r="AA2498" s="77">
        <f>COUNTIF([3]经验升级表!$C:$C,"&lt;="&amp;SUMIFS($AB$4:AB2498,$C$4:C2498,C2498))</f>
        <v>0</v>
      </c>
      <c r="AB2498" s="77">
        <f>IFERROR(INDEX([1]怪物表!$U:$U,MATCH(G2498,[1]怪物表!$A:$A,0),1)*S2498/U2498,0)*AC2498</f>
        <v>0</v>
      </c>
      <c r="AC2498" s="77">
        <f t="shared" si="321"/>
        <v>30</v>
      </c>
      <c r="AD2498" s="77">
        <f>IFERROR(INDEX([1]怪物表!$J:$J,MATCH(G2498,[1]怪物表!$A:$A,0),1),0)*AE2498</f>
        <v>20</v>
      </c>
      <c r="AE2498" s="77">
        <f t="shared" si="322"/>
        <v>20</v>
      </c>
    </row>
    <row r="2499" spans="1:31" x14ac:dyDescent="0.45">
      <c r="A2499" s="4"/>
      <c r="B2499" s="7">
        <v>4994089</v>
      </c>
      <c r="C2499" s="6" t="s">
        <v>350</v>
      </c>
      <c r="D2499" s="4"/>
      <c r="E2499" s="7"/>
      <c r="F2499" s="4">
        <v>510</v>
      </c>
      <c r="G2499" s="4" t="str">
        <f>IF(I2499="",SUMIFS([1]怪物表!$A:$A,[1]怪物表!$B:$B,C2499,[1]怪物表!$C:$C,D2499),"")</f>
        <v/>
      </c>
      <c r="H2499" s="8" t="str">
        <f>IF(G2499="","",INDEX([1]怪物表!$C:$C,MATCH(G2499,[1]怪物表!$A:$A,0)))</f>
        <v/>
      </c>
      <c r="I2499" s="4">
        <v>499404</v>
      </c>
      <c r="J2499" s="4" t="str">
        <f>IF(I2499="","",INDEX([1]怪物阵型表!$B:$B,MATCH(I2499,[1]怪物阵型表!$A:$A,0)))</f>
        <v>直线防御阵型</v>
      </c>
      <c r="K2499" s="4"/>
      <c r="L2499" s="4"/>
      <c r="M2499" s="4"/>
      <c r="N2499" s="4"/>
      <c r="O2499" s="4" t="str">
        <f>IF(N2499="","",INDEX([2]物品表!$B:$B,MATCH(N2499,[2]物品表!$A:$A,0)))</f>
        <v/>
      </c>
      <c r="P2499" s="4"/>
      <c r="Q2499" s="7" t="s">
        <v>109</v>
      </c>
      <c r="R2499" s="7" t="s">
        <v>29</v>
      </c>
      <c r="S2499" s="9">
        <v>1</v>
      </c>
      <c r="T2499" s="4"/>
      <c r="U2499" s="9">
        <v>0</v>
      </c>
      <c r="V2499" s="4" t="str">
        <f t="shared" si="344"/>
        <v>TID_Survivor_Notice_Occur_2</v>
      </c>
      <c r="W2499" s="4">
        <v>1</v>
      </c>
      <c r="X2499" s="4"/>
      <c r="Y2499" s="4"/>
      <c r="Z2499" s="28"/>
      <c r="AA2499" s="77">
        <f>COUNTIF([3]经验升级表!$C:$C,"&lt;="&amp;SUMIFS($AB$4:AB2499,$C$4:C2499,C2499))</f>
        <v>0</v>
      </c>
      <c r="AB2499" s="77">
        <f>IFERROR(INDEX([1]怪物表!$U:$U,MATCH(G2499,[1]怪物表!$A:$A,0),1)*S2499/U2499,0)*AC2499</f>
        <v>0</v>
      </c>
      <c r="AC2499" s="77">
        <f t="shared" si="321"/>
        <v>1</v>
      </c>
      <c r="AD2499" s="77">
        <f>IFERROR(INDEX([1]怪物表!$J:$J,MATCH(G2499,[1]怪物表!$A:$A,0),1),0)*AE2499</f>
        <v>0</v>
      </c>
      <c r="AE2499" s="77">
        <f t="shared" si="322"/>
        <v>0</v>
      </c>
    </row>
    <row r="2500" spans="1:31" x14ac:dyDescent="0.45">
      <c r="A2500" s="4"/>
      <c r="B2500" s="7">
        <v>4994090</v>
      </c>
      <c r="C2500" s="6" t="s">
        <v>350</v>
      </c>
      <c r="D2500" s="4"/>
      <c r="E2500" s="7"/>
      <c r="F2500" s="4">
        <v>510</v>
      </c>
      <c r="G2500" s="4" t="str">
        <f>IF(I2500="",SUMIFS([1]怪物表!$A:$A,[1]怪物表!$B:$B,C2500,[1]怪物表!$C:$C,D2500),"")</f>
        <v/>
      </c>
      <c r="H2500" s="8" t="str">
        <f>IF(G2500="","",INDEX([1]怪物表!$C:$C,MATCH(G2500,[1]怪物表!$A:$A,0)))</f>
        <v/>
      </c>
      <c r="I2500" s="4">
        <v>499405</v>
      </c>
      <c r="J2500" s="4" t="str">
        <f>IF(I2500="","",INDEX([1]怪物阵型表!$B:$B,MATCH(I2500,[1]怪物阵型表!$A:$A,0)))</f>
        <v>直线防御阵型</v>
      </c>
      <c r="K2500" s="4"/>
      <c r="L2500" s="4"/>
      <c r="M2500" s="4"/>
      <c r="N2500" s="4"/>
      <c r="O2500" s="4" t="str">
        <f>IF(N2500="","",INDEX([2]物品表!$B:$B,MATCH(N2500,[2]物品表!$A:$A,0)))</f>
        <v/>
      </c>
      <c r="P2500" s="4"/>
      <c r="Q2500" s="7" t="s">
        <v>109</v>
      </c>
      <c r="R2500" s="7" t="s">
        <v>29</v>
      </c>
      <c r="S2500" s="9">
        <v>1</v>
      </c>
      <c r="T2500" s="4"/>
      <c r="U2500" s="9">
        <v>0</v>
      </c>
      <c r="V2500" s="4" t="str">
        <f t="shared" si="344"/>
        <v/>
      </c>
      <c r="W2500" s="4"/>
      <c r="X2500" s="4"/>
      <c r="Y2500" s="4"/>
      <c r="Z2500" s="28"/>
      <c r="AA2500" s="77">
        <f>COUNTIF([3]经验升级表!$C:$C,"&lt;="&amp;SUMIFS($AB$4:AB2500,$C$4:C2500,C2500))</f>
        <v>0</v>
      </c>
      <c r="AB2500" s="77">
        <f>IFERROR(INDEX([1]怪物表!$U:$U,MATCH(G2500,[1]怪物表!$A:$A,0),1)*S2500/U2500,0)*AC2500</f>
        <v>0</v>
      </c>
      <c r="AC2500" s="77">
        <f t="shared" si="321"/>
        <v>1</v>
      </c>
      <c r="AD2500" s="77">
        <f>IFERROR(INDEX([1]怪物表!$J:$J,MATCH(G2500,[1]怪物表!$A:$A,0),1),0)*AE2500</f>
        <v>0</v>
      </c>
      <c r="AE2500" s="77">
        <f t="shared" si="322"/>
        <v>0</v>
      </c>
    </row>
    <row r="2501" spans="1:31" x14ac:dyDescent="0.45">
      <c r="A2501" s="4"/>
      <c r="B2501" s="7">
        <v>4994091</v>
      </c>
      <c r="C2501" s="6" t="s">
        <v>350</v>
      </c>
      <c r="D2501" s="4"/>
      <c r="E2501" s="7"/>
      <c r="F2501" s="4">
        <v>510</v>
      </c>
      <c r="G2501" s="4"/>
      <c r="H2501" s="8"/>
      <c r="I2501" s="4"/>
      <c r="J2501" s="4" t="str">
        <f>IF(I2501="","",INDEX([1]怪物阵型表!$B:$B,MATCH(I2501,[1]怪物阵型表!$A:$A,0)))</f>
        <v/>
      </c>
      <c r="K2501" s="4">
        <v>499414</v>
      </c>
      <c r="L2501" s="25" t="str" cm="1">
        <f t="array" ref="L2501">INDEX(怪物链表!A:C,MATCH(怪物刷新表!K2501&amp;C2501,怪物链表!A:A&amp;怪物链表!C:C,),2)</f>
        <v>骤变_特殊_150</v>
      </c>
      <c r="M2501" s="4" t="str" cm="1">
        <f t="array" ref="M2501">INDEX(怪物链表!A:D,MATCH(怪物刷新表!L2501&amp;K2501,怪物链表!B:B&amp;怪物链表!A:A,),4)</f>
        <v>570-600</v>
      </c>
      <c r="N2501" s="4"/>
      <c r="O2501" s="4" t="str">
        <f>IF(N2501="","",INDEX([2]物品表!$B:$B,MATCH(N2501,[2]物品表!$A:$A,0)))</f>
        <v/>
      </c>
      <c r="P2501" s="4"/>
      <c r="Q2501" s="7" t="s">
        <v>120</v>
      </c>
      <c r="R2501" s="7" t="s">
        <v>29</v>
      </c>
      <c r="S2501" s="9">
        <v>1</v>
      </c>
      <c r="T2501" s="4"/>
      <c r="U2501" s="9">
        <v>0</v>
      </c>
      <c r="V2501" s="4" t="str">
        <f>IF(W2501=1,"TID_Survivor_Notice_Occur_2",IF(W2501=2,"TID_Survivor_Notice_Occur_1",""))</f>
        <v/>
      </c>
      <c r="W2501" s="4"/>
      <c r="X2501" s="4"/>
      <c r="Y2501" s="4"/>
      <c r="Z2501" s="28"/>
      <c r="AA2501" s="77">
        <f>COUNTIF([3]经验升级表!$C:$C,"&lt;="&amp;SUMIFS($AB$4:AB2501,$C$4:C2501,C2501))</f>
        <v>0</v>
      </c>
      <c r="AB2501" s="77">
        <f>IFERROR(INDEX([1]怪物表!$U:$U,MATCH(G2501,[1]怪物表!$A:$A,0),1)*S2501/U2501,0)*AC2501</f>
        <v>0</v>
      </c>
      <c r="AC2501" s="77">
        <f t="shared" si="321"/>
        <v>1</v>
      </c>
      <c r="AD2501" s="77">
        <f>IFERROR(INDEX([1]怪物表!$J:$J,MATCH(G2501,[1]怪物表!$A:$A,0),1),0)*AE2501</f>
        <v>0</v>
      </c>
      <c r="AE2501" s="77">
        <f t="shared" si="322"/>
        <v>0</v>
      </c>
    </row>
    <row r="2502" spans="1:31" x14ac:dyDescent="0.45">
      <c r="A2502" s="4"/>
      <c r="B2502" s="7">
        <v>4994092</v>
      </c>
      <c r="C2502" s="6" t="s">
        <v>350</v>
      </c>
      <c r="D2502" s="4"/>
      <c r="E2502" s="7"/>
      <c r="F2502" s="4">
        <v>510</v>
      </c>
      <c r="G2502" s="4"/>
      <c r="H2502" s="8"/>
      <c r="I2502" s="4"/>
      <c r="J2502" s="4" t="str">
        <f>IF(I2502="","",INDEX([1]怪物阵型表!$B:$B,MATCH(I2502,[1]怪物阵型表!$A:$A,0)))</f>
        <v/>
      </c>
      <c r="K2502" s="4">
        <v>499415</v>
      </c>
      <c r="L2502" s="25" t="str" cm="1">
        <f t="array" ref="L2502">INDEX(怪物链表!A:C,MATCH(怪物刷新表!K2502&amp;C2502,怪物链表!A:A&amp;怪物链表!C:C,),2)</f>
        <v>骤变_高级_150</v>
      </c>
      <c r="M2502" s="4" t="str" cm="1">
        <f t="array" ref="M2502">INDEX(怪物链表!A:D,MATCH(怪物刷新表!L2502&amp;K2502,怪物链表!B:B&amp;怪物链表!A:A,),4)</f>
        <v>570-600</v>
      </c>
      <c r="N2502" s="4"/>
      <c r="O2502" s="4" t="str">
        <f>IF(N2502="","",INDEX([2]物品表!$B:$B,MATCH(N2502,[2]物品表!$A:$A,0)))</f>
        <v/>
      </c>
      <c r="P2502" s="4"/>
      <c r="Q2502" s="7" t="s">
        <v>120</v>
      </c>
      <c r="R2502" s="7" t="s">
        <v>29</v>
      </c>
      <c r="S2502" s="9">
        <v>1</v>
      </c>
      <c r="T2502" s="4"/>
      <c r="U2502" s="9">
        <v>0</v>
      </c>
      <c r="V2502" s="4" t="str">
        <f>IF(W2502=1,"TID_Survivor_Notice_Occur_2",IF(W2502=2,"TID_Survivor_Notice_Occur_1",""))</f>
        <v/>
      </c>
      <c r="W2502" s="4"/>
      <c r="X2502" s="4"/>
      <c r="Y2502" s="4"/>
      <c r="Z2502" s="28"/>
      <c r="AA2502" s="77">
        <f>COUNTIF([3]经验升级表!$C:$C,"&lt;="&amp;SUMIFS($AB$4:AB2502,$C$4:C2502,C2502))</f>
        <v>0</v>
      </c>
      <c r="AB2502" s="77">
        <f>IFERROR(INDEX([1]怪物表!$U:$U,MATCH(G2502,[1]怪物表!$A:$A,0),1)*S2502/U2502,0)*AC2502</f>
        <v>0</v>
      </c>
      <c r="AC2502" s="77">
        <f t="shared" si="321"/>
        <v>1</v>
      </c>
      <c r="AD2502" s="77">
        <f>IFERROR(INDEX([1]怪物表!$J:$J,MATCH(G2502,[1]怪物表!$A:$A,0),1),0)*AE2502</f>
        <v>0</v>
      </c>
      <c r="AE2502" s="77">
        <f t="shared" si="322"/>
        <v>0</v>
      </c>
    </row>
    <row r="2503" spans="1:31" x14ac:dyDescent="0.45">
      <c r="A2503" s="4"/>
      <c r="B2503" s="7">
        <v>4994093</v>
      </c>
      <c r="C2503" s="6" t="s">
        <v>350</v>
      </c>
      <c r="D2503" s="4" t="s">
        <v>240</v>
      </c>
      <c r="E2503" s="7">
        <v>50</v>
      </c>
      <c r="F2503" s="4" t="s">
        <v>195</v>
      </c>
      <c r="G2503" s="4">
        <f>SUMIFS([1]怪物表!$A:$A,[1]怪物表!$B:$B,C2503,[1]怪物表!$C:$C,D2503)</f>
        <v>1499406</v>
      </c>
      <c r="H2503" s="8" t="str">
        <f>IF(G2503="","",INDEX([1]怪物表!$C:$C,MATCH(G2503,[1]怪物表!$A:$A,0)))</f>
        <v>密林窃贼</v>
      </c>
      <c r="I2503" s="4"/>
      <c r="J2503" s="4" t="str">
        <f>IF(I2503="","",INDEX([1]怪物阵型表!$B:$B,MATCH(I2503,[1]怪物阵型表!$A:$A,0)))</f>
        <v/>
      </c>
      <c r="K2503" s="4"/>
      <c r="L2503" s="4"/>
      <c r="M2503" s="4"/>
      <c r="N2503" s="4"/>
      <c r="O2503" s="4" t="str">
        <f>IF(N2503="","",INDEX([2]物品表!$B:$B,MATCH(N2503,[2]物品表!$A:$A,0)))</f>
        <v/>
      </c>
      <c r="P2503" s="4"/>
      <c r="Q2503" s="7" t="s">
        <v>31</v>
      </c>
      <c r="R2503" s="7" t="s">
        <v>29</v>
      </c>
      <c r="S2503" s="9">
        <f>INDEX('#怪物刷新配置索引'!$E:$E,MATCH(E2503&amp;"-"&amp;F2503,'#怪物刷新配置索引'!$D:$D,0),1)</f>
        <v>5</v>
      </c>
      <c r="T2503" s="4"/>
      <c r="U2503" s="9">
        <f>INDEX('#怪物刷新配置索引'!$F:$F,MATCH(E2503&amp;"-"&amp;F2503,'#怪物刷新配置索引'!$D:$D,0),1)</f>
        <v>3</v>
      </c>
      <c r="V2503" s="4" t="str">
        <f t="shared" ref="V2503:V2505" si="345">IF(W2503=1,"TID_Survivor_Notice_Occur_2",IF(W2503=2,"TID_Survivor_Notice_Occur_1",""))</f>
        <v/>
      </c>
      <c r="W2503" s="4"/>
      <c r="X2503" s="4"/>
      <c r="Y2503" s="7"/>
      <c r="Z2503" s="28"/>
      <c r="AA2503" s="77">
        <f>COUNTIF([3]经验升级表!$C:$C,"&lt;="&amp;SUMIFS($AB$4:AB2503,$C$4:C2503,C2503))</f>
        <v>0</v>
      </c>
      <c r="AB2503" s="77">
        <f>IFERROR(INDEX([1]怪物表!$U:$U,MATCH(G2503,[1]怪物表!$A:$A,0),1)*S2503/U2503,0)*AC2503</f>
        <v>0</v>
      </c>
      <c r="AC2503" s="77">
        <f t="shared" si="321"/>
        <v>30</v>
      </c>
      <c r="AD2503" s="77">
        <f>IFERROR(INDEX([1]怪物表!$J:$J,MATCH(G2503,[1]怪物表!$A:$A,0),1),0)*AE2503</f>
        <v>50</v>
      </c>
      <c r="AE2503" s="77">
        <f t="shared" si="322"/>
        <v>50</v>
      </c>
    </row>
    <row r="2504" spans="1:31" x14ac:dyDescent="0.45">
      <c r="A2504" s="4"/>
      <c r="B2504" s="7">
        <v>4994094</v>
      </c>
      <c r="C2504" s="6" t="s">
        <v>350</v>
      </c>
      <c r="D2504" s="4" t="s">
        <v>240</v>
      </c>
      <c r="E2504" s="7">
        <v>120</v>
      </c>
      <c r="F2504" s="4" t="s">
        <v>195</v>
      </c>
      <c r="G2504" s="4">
        <f>SUMIFS([1]怪物表!$A:$A,[1]怪物表!$B:$B,C2504,[1]怪物表!$C:$C,D2504)</f>
        <v>1499406</v>
      </c>
      <c r="H2504" s="8" t="str">
        <f>IF(G2504="","",INDEX([1]怪物表!$C:$C,MATCH(G2504,[1]怪物表!$A:$A,0)))</f>
        <v>密林窃贼</v>
      </c>
      <c r="I2504" s="4"/>
      <c r="J2504" s="4" t="str">
        <f>IF(I2504="","",INDEX([1]怪物阵型表!$B:$B,MATCH(I2504,[1]怪物阵型表!$A:$A,0)))</f>
        <v/>
      </c>
      <c r="K2504" s="4"/>
      <c r="L2504" s="4"/>
      <c r="M2504" s="4"/>
      <c r="N2504" s="4"/>
      <c r="O2504" s="4" t="str">
        <f>IF(N2504="","",INDEX([2]物品表!$B:$B,MATCH(N2504,[2]物品表!$A:$A,0)))</f>
        <v/>
      </c>
      <c r="P2504" s="4"/>
      <c r="Q2504" s="7" t="s">
        <v>31</v>
      </c>
      <c r="R2504" s="7" t="s">
        <v>29</v>
      </c>
      <c r="S2504" s="9">
        <f>INDEX('#怪物刷新配置索引'!$E:$E,MATCH(E2504&amp;"-"&amp;F2504,'#怪物刷新配置索引'!$D:$D,0),1)</f>
        <v>4</v>
      </c>
      <c r="T2504" s="4"/>
      <c r="U2504" s="9">
        <f>INDEX('#怪物刷新配置索引'!$F:$F,MATCH(E2504&amp;"-"&amp;F2504,'#怪物刷新配置索引'!$D:$D,0),1)</f>
        <v>1</v>
      </c>
      <c r="V2504" s="4" t="str">
        <f t="shared" si="345"/>
        <v/>
      </c>
      <c r="W2504" s="4"/>
      <c r="X2504" s="4"/>
      <c r="Y2504" s="4"/>
      <c r="Z2504" s="28"/>
      <c r="AA2504" s="77">
        <f>COUNTIF([3]经验升级表!$C:$C,"&lt;="&amp;SUMIFS($AB$4:AB2504,$C$4:C2504,C2504))</f>
        <v>0</v>
      </c>
      <c r="AB2504" s="77">
        <f>IFERROR(INDEX([1]怪物表!$U:$U,MATCH(G2504,[1]怪物表!$A:$A,0),1)*S2504/U2504,0)*AC2504</f>
        <v>0</v>
      </c>
      <c r="AC2504" s="77">
        <f t="shared" si="321"/>
        <v>30</v>
      </c>
      <c r="AD2504" s="77">
        <f>IFERROR(INDEX([1]怪物表!$J:$J,MATCH(G2504,[1]怪物表!$A:$A,0),1),0)*AE2504</f>
        <v>120</v>
      </c>
      <c r="AE2504" s="77">
        <f t="shared" si="322"/>
        <v>120</v>
      </c>
    </row>
    <row r="2505" spans="1:31" x14ac:dyDescent="0.45">
      <c r="A2505" s="4"/>
      <c r="B2505" s="7">
        <v>4994095</v>
      </c>
      <c r="C2505" s="6" t="s">
        <v>350</v>
      </c>
      <c r="D2505" s="4" t="s">
        <v>240</v>
      </c>
      <c r="E2505" s="7">
        <v>120</v>
      </c>
      <c r="F2505" s="4" t="s">
        <v>195</v>
      </c>
      <c r="G2505" s="4">
        <f>SUMIFS([1]怪物表!$A:$A,[1]怪物表!$B:$B,C2505,[1]怪物表!$C:$C,D2505)</f>
        <v>1499406</v>
      </c>
      <c r="H2505" s="8" t="str">
        <f>IF(G2505="","",INDEX([1]怪物表!$C:$C,MATCH(G2505,[1]怪物表!$A:$A,0)))</f>
        <v>密林窃贼</v>
      </c>
      <c r="I2505" s="4"/>
      <c r="J2505" s="4" t="str">
        <f>IF(I2505="","",INDEX([1]怪物阵型表!$B:$B,MATCH(I2505,[1]怪物阵型表!$A:$A,0)))</f>
        <v/>
      </c>
      <c r="K2505" s="4"/>
      <c r="L2505" s="4"/>
      <c r="M2505" s="4"/>
      <c r="N2505" s="4"/>
      <c r="O2505" s="4" t="str">
        <f>IF(N2505="","",INDEX([2]物品表!$B:$B,MATCH(N2505,[2]物品表!$A:$A,0)))</f>
        <v/>
      </c>
      <c r="P2505" s="4"/>
      <c r="Q2505" s="7" t="s">
        <v>31</v>
      </c>
      <c r="R2505" s="7" t="s">
        <v>29</v>
      </c>
      <c r="S2505" s="9">
        <f>INDEX('#怪物刷新配置索引'!$E:$E,MATCH(E2505&amp;"-"&amp;F2505,'#怪物刷新配置索引'!$D:$D,0),1)</f>
        <v>4</v>
      </c>
      <c r="T2505" s="4"/>
      <c r="U2505" s="9">
        <f>INDEX('#怪物刷新配置索引'!$F:$F,MATCH(E2505&amp;"-"&amp;F2505,'#怪物刷新配置索引'!$D:$D,0),1)</f>
        <v>1</v>
      </c>
      <c r="V2505" s="4" t="str">
        <f t="shared" si="345"/>
        <v/>
      </c>
      <c r="W2505" s="4"/>
      <c r="X2505" s="4"/>
      <c r="Y2505" s="4"/>
      <c r="Z2505" s="28"/>
      <c r="AA2505" s="77">
        <f>COUNTIF([3]经验升级表!$C:$C,"&lt;="&amp;SUMIFS($AB$4:AB2505,$C$4:C2505,C2505))</f>
        <v>0</v>
      </c>
      <c r="AB2505" s="77">
        <f>IFERROR(INDEX([1]怪物表!$U:$U,MATCH(G2505,[1]怪物表!$A:$A,0),1)*S2505/U2505,0)*AC2505</f>
        <v>0</v>
      </c>
      <c r="AC2505" s="77">
        <f t="shared" si="321"/>
        <v>30</v>
      </c>
      <c r="AD2505" s="77">
        <f>IFERROR(INDEX([1]怪物表!$J:$J,MATCH(G2505,[1]怪物表!$A:$A,0),1),0)*AE2505</f>
        <v>120</v>
      </c>
      <c r="AE2505" s="77">
        <f t="shared" si="322"/>
        <v>120</v>
      </c>
    </row>
    <row r="2506" spans="1:31" x14ac:dyDescent="0.45">
      <c r="A2506" s="4"/>
      <c r="B2506" s="7">
        <v>4994096</v>
      </c>
      <c r="C2506" s="6" t="s">
        <v>350</v>
      </c>
      <c r="D2506" s="4"/>
      <c r="E2506" s="7"/>
      <c r="F2506" s="4">
        <v>550</v>
      </c>
      <c r="G2506" s="4" t="str">
        <f>IF(I2506="",SUMIFS([1]怪物表!$A:$A,[1]怪物表!$B:$B,C2506,[1]怪物表!$C:$C,D2506),"")</f>
        <v/>
      </c>
      <c r="H2506" s="8" t="str">
        <f>IF(G2506="","",INDEX([1]怪物表!$C:$C,MATCH(G2506,[1]怪物表!$A:$A,0)))</f>
        <v/>
      </c>
      <c r="I2506" s="4">
        <v>499401</v>
      </c>
      <c r="J2506" s="4" t="str">
        <f>IF(I2506="","",INDEX([1]怪物阵型表!$B:$B,MATCH(I2506,[1]怪物阵型表!$A:$A,0)))</f>
        <v>冲锋阵型</v>
      </c>
      <c r="K2506" s="4"/>
      <c r="L2506" s="4"/>
      <c r="M2506" s="4"/>
      <c r="N2506" s="4"/>
      <c r="O2506" s="4" t="str">
        <f>IF(N2506="","",INDEX([2]物品表!$B:$B,MATCH(N2506,[2]物品表!$A:$A,0)))</f>
        <v/>
      </c>
      <c r="P2506" s="4"/>
      <c r="Q2506" s="7" t="s">
        <v>309</v>
      </c>
      <c r="R2506" s="7" t="s">
        <v>29</v>
      </c>
      <c r="S2506" s="9">
        <v>1</v>
      </c>
      <c r="T2506" s="4"/>
      <c r="U2506" s="9">
        <v>0</v>
      </c>
      <c r="V2506" s="4" t="str">
        <f t="shared" ref="V2506:V2511" si="346">IF(W2506=1,"TID_Survivor_Notice_Occur_2",IF(W2506=2,"TID_Survivor_Notice_Occur_1",""))</f>
        <v/>
      </c>
      <c r="W2506" s="4"/>
      <c r="X2506" s="4"/>
      <c r="Y2506" s="4"/>
      <c r="Z2506" s="28"/>
      <c r="AA2506" s="77">
        <f>COUNTIF([3]经验升级表!$C:$C,"&lt;="&amp;SUMIFS($AB$4:AB2506,$C$4:C2506,C2506))</f>
        <v>0</v>
      </c>
      <c r="AB2506" s="77">
        <f>IFERROR(INDEX([1]怪物表!$U:$U,MATCH(G2506,[1]怪物表!$A:$A,0),1)*S2506/U2506,0)*AC2506</f>
        <v>0</v>
      </c>
      <c r="AC2506" s="77">
        <f t="shared" si="321"/>
        <v>1</v>
      </c>
      <c r="AD2506" s="77">
        <f>IFERROR(INDEX([1]怪物表!$J:$J,MATCH(G2506,[1]怪物表!$A:$A,0),1),0)*AE2506</f>
        <v>0</v>
      </c>
      <c r="AE2506" s="77">
        <f t="shared" si="322"/>
        <v>0</v>
      </c>
    </row>
    <row r="2507" spans="1:31" x14ac:dyDescent="0.45">
      <c r="A2507" s="4"/>
      <c r="B2507" s="7">
        <v>4994097</v>
      </c>
      <c r="C2507" s="6" t="s">
        <v>350</v>
      </c>
      <c r="D2507" s="4"/>
      <c r="E2507" s="7"/>
      <c r="F2507" s="4">
        <v>550</v>
      </c>
      <c r="G2507" s="4" t="str">
        <f>IF(I2507="",SUMIFS([1]怪物表!$A:$A,[1]怪物表!$B:$B,C2507,[1]怪物表!$C:$C,D2507),"")</f>
        <v/>
      </c>
      <c r="H2507" s="8" t="str">
        <f>IF(G2507="","",INDEX([1]怪物表!$C:$C,MATCH(G2507,[1]怪物表!$A:$A,0)))</f>
        <v/>
      </c>
      <c r="I2507" s="4">
        <v>499401</v>
      </c>
      <c r="J2507" s="4" t="str">
        <f>IF(I2507="","",INDEX([1]怪物阵型表!$B:$B,MATCH(I2507,[1]怪物阵型表!$A:$A,0)))</f>
        <v>冲锋阵型</v>
      </c>
      <c r="K2507" s="4"/>
      <c r="L2507" s="4"/>
      <c r="M2507" s="4"/>
      <c r="N2507" s="4"/>
      <c r="O2507" s="4" t="str">
        <f>IF(N2507="","",INDEX([2]物品表!$B:$B,MATCH(N2507,[2]物品表!$A:$A,0)))</f>
        <v/>
      </c>
      <c r="P2507" s="4"/>
      <c r="Q2507" s="7" t="s">
        <v>309</v>
      </c>
      <c r="R2507" s="7" t="s">
        <v>29</v>
      </c>
      <c r="S2507" s="9">
        <v>1</v>
      </c>
      <c r="T2507" s="4"/>
      <c r="U2507" s="9">
        <v>0</v>
      </c>
      <c r="V2507" s="4" t="str">
        <f t="shared" si="346"/>
        <v/>
      </c>
      <c r="W2507" s="4"/>
      <c r="X2507" s="4"/>
      <c r="Y2507" s="4"/>
      <c r="Z2507" s="28"/>
      <c r="AA2507" s="77">
        <f>COUNTIF([3]经验升级表!$C:$C,"&lt;="&amp;SUMIFS($AB$4:AB2507,$C$4:C2507,C2507))</f>
        <v>0</v>
      </c>
      <c r="AB2507" s="77">
        <f>IFERROR(INDEX([1]怪物表!$U:$U,MATCH(G2507,[1]怪物表!$A:$A,0),1)*S2507/U2507,0)*AC2507</f>
        <v>0</v>
      </c>
      <c r="AC2507" s="77">
        <f t="shared" si="321"/>
        <v>1</v>
      </c>
      <c r="AD2507" s="77">
        <f>IFERROR(INDEX([1]怪物表!$J:$J,MATCH(G2507,[1]怪物表!$A:$A,0),1),0)*AE2507</f>
        <v>0</v>
      </c>
      <c r="AE2507" s="77">
        <f t="shared" si="322"/>
        <v>0</v>
      </c>
    </row>
    <row r="2508" spans="1:31" x14ac:dyDescent="0.45">
      <c r="A2508" s="4"/>
      <c r="B2508" s="7">
        <v>4994098</v>
      </c>
      <c r="C2508" s="6" t="s">
        <v>350</v>
      </c>
      <c r="D2508" s="4"/>
      <c r="E2508" s="7"/>
      <c r="F2508" s="4">
        <v>555</v>
      </c>
      <c r="G2508" s="4" t="str">
        <f>IF(I2508="",SUMIFS([1]怪物表!$A:$A,[1]怪物表!$B:$B,C2508,[1]怪物表!$C:$C,D2508),"")</f>
        <v/>
      </c>
      <c r="H2508" s="8" t="str">
        <f>IF(G2508="","",INDEX([1]怪物表!$C:$C,MATCH(G2508,[1]怪物表!$A:$A,0)))</f>
        <v/>
      </c>
      <c r="I2508" s="4">
        <v>499401</v>
      </c>
      <c r="J2508" s="4" t="str">
        <f>IF(I2508="","",INDEX([1]怪物阵型表!$B:$B,MATCH(I2508,[1]怪物阵型表!$A:$A,0)))</f>
        <v>冲锋阵型</v>
      </c>
      <c r="K2508" s="4"/>
      <c r="L2508" s="4"/>
      <c r="M2508" s="4"/>
      <c r="N2508" s="4"/>
      <c r="O2508" s="4" t="str">
        <f>IF(N2508="","",INDEX([2]物品表!$B:$B,MATCH(N2508,[2]物品表!$A:$A,0)))</f>
        <v/>
      </c>
      <c r="P2508" s="4"/>
      <c r="Q2508" s="7" t="s">
        <v>309</v>
      </c>
      <c r="R2508" s="7" t="s">
        <v>29</v>
      </c>
      <c r="S2508" s="9">
        <v>1</v>
      </c>
      <c r="T2508" s="4"/>
      <c r="U2508" s="9">
        <v>0</v>
      </c>
      <c r="V2508" s="4" t="str">
        <f t="shared" si="346"/>
        <v/>
      </c>
      <c r="W2508" s="4"/>
      <c r="X2508" s="4"/>
      <c r="Y2508" s="4"/>
      <c r="Z2508" s="28"/>
      <c r="AA2508" s="77">
        <f>COUNTIF([3]经验升级表!$C:$C,"&lt;="&amp;SUMIFS($AB$4:AB2508,$C$4:C2508,C2508))</f>
        <v>0</v>
      </c>
      <c r="AB2508" s="77">
        <f>IFERROR(INDEX([1]怪物表!$U:$U,MATCH(G2508,[1]怪物表!$A:$A,0),1)*S2508/U2508,0)*AC2508</f>
        <v>0</v>
      </c>
      <c r="AC2508" s="77">
        <f t="shared" si="321"/>
        <v>1</v>
      </c>
      <c r="AD2508" s="77">
        <f>IFERROR(INDEX([1]怪物表!$J:$J,MATCH(G2508,[1]怪物表!$A:$A,0),1),0)*AE2508</f>
        <v>0</v>
      </c>
      <c r="AE2508" s="77">
        <f t="shared" si="322"/>
        <v>0</v>
      </c>
    </row>
    <row r="2509" spans="1:31" x14ac:dyDescent="0.45">
      <c r="A2509" s="4"/>
      <c r="B2509" s="7">
        <v>4994099</v>
      </c>
      <c r="C2509" s="6" t="s">
        <v>350</v>
      </c>
      <c r="D2509" s="4"/>
      <c r="E2509" s="7"/>
      <c r="F2509" s="4">
        <v>555</v>
      </c>
      <c r="G2509" s="4" t="str">
        <f>IF(I2509="",SUMIFS([1]怪物表!$A:$A,[1]怪物表!$B:$B,C2509,[1]怪物表!$C:$C,D2509),"")</f>
        <v/>
      </c>
      <c r="H2509" s="8" t="str">
        <f>IF(G2509="","",INDEX([1]怪物表!$C:$C,MATCH(G2509,[1]怪物表!$A:$A,0)))</f>
        <v/>
      </c>
      <c r="I2509" s="4">
        <v>499401</v>
      </c>
      <c r="J2509" s="4" t="str">
        <f>IF(I2509="","",INDEX([1]怪物阵型表!$B:$B,MATCH(I2509,[1]怪物阵型表!$A:$A,0)))</f>
        <v>冲锋阵型</v>
      </c>
      <c r="K2509" s="4"/>
      <c r="L2509" s="4"/>
      <c r="M2509" s="4"/>
      <c r="N2509" s="4"/>
      <c r="O2509" s="4" t="str">
        <f>IF(N2509="","",INDEX([2]物品表!$B:$B,MATCH(N2509,[2]物品表!$A:$A,0)))</f>
        <v/>
      </c>
      <c r="P2509" s="4"/>
      <c r="Q2509" s="7" t="s">
        <v>309</v>
      </c>
      <c r="R2509" s="7" t="s">
        <v>29</v>
      </c>
      <c r="S2509" s="9">
        <v>1</v>
      </c>
      <c r="T2509" s="4"/>
      <c r="U2509" s="9">
        <v>0</v>
      </c>
      <c r="V2509" s="4" t="str">
        <f t="shared" si="346"/>
        <v/>
      </c>
      <c r="W2509" s="4"/>
      <c r="X2509" s="4"/>
      <c r="Y2509" s="4"/>
      <c r="Z2509" s="28"/>
      <c r="AA2509" s="77">
        <f>COUNTIF([3]经验升级表!$C:$C,"&lt;="&amp;SUMIFS($AB$4:AB2509,$C$4:C2509,C2509))</f>
        <v>0</v>
      </c>
      <c r="AB2509" s="77">
        <f>IFERROR(INDEX([1]怪物表!$U:$U,MATCH(G2509,[1]怪物表!$A:$A,0),1)*S2509/U2509,0)*AC2509</f>
        <v>0</v>
      </c>
      <c r="AC2509" s="77">
        <f t="shared" si="321"/>
        <v>1</v>
      </c>
      <c r="AD2509" s="77">
        <f>IFERROR(INDEX([1]怪物表!$J:$J,MATCH(G2509,[1]怪物表!$A:$A,0),1),0)*AE2509</f>
        <v>0</v>
      </c>
      <c r="AE2509" s="77">
        <f t="shared" si="322"/>
        <v>0</v>
      </c>
    </row>
    <row r="2510" spans="1:31" x14ac:dyDescent="0.45">
      <c r="A2510" s="4"/>
      <c r="B2510" s="7">
        <v>4994100</v>
      </c>
      <c r="C2510" s="6" t="s">
        <v>350</v>
      </c>
      <c r="D2510" s="4"/>
      <c r="E2510" s="7"/>
      <c r="F2510" s="4">
        <v>560</v>
      </c>
      <c r="G2510" s="4" t="str">
        <f>IF(I2510="",SUMIFS([1]怪物表!$A:$A,[1]怪物表!$B:$B,C2510,[1]怪物表!$C:$C,D2510),"")</f>
        <v/>
      </c>
      <c r="H2510" s="8" t="str">
        <f>IF(G2510="","",INDEX([1]怪物表!$C:$C,MATCH(G2510,[1]怪物表!$A:$A,0)))</f>
        <v/>
      </c>
      <c r="I2510" s="4">
        <v>499401</v>
      </c>
      <c r="J2510" s="4" t="str">
        <f>IF(I2510="","",INDEX([1]怪物阵型表!$B:$B,MATCH(I2510,[1]怪物阵型表!$A:$A,0)))</f>
        <v>冲锋阵型</v>
      </c>
      <c r="K2510" s="4"/>
      <c r="L2510" s="4"/>
      <c r="M2510" s="4"/>
      <c r="N2510" s="4"/>
      <c r="O2510" s="4" t="str">
        <f>IF(N2510="","",INDEX([2]物品表!$B:$B,MATCH(N2510,[2]物品表!$A:$A,0)))</f>
        <v/>
      </c>
      <c r="P2510" s="4"/>
      <c r="Q2510" s="7" t="s">
        <v>309</v>
      </c>
      <c r="R2510" s="7" t="s">
        <v>29</v>
      </c>
      <c r="S2510" s="9">
        <v>1</v>
      </c>
      <c r="T2510" s="4"/>
      <c r="U2510" s="9">
        <v>0</v>
      </c>
      <c r="V2510" s="4" t="str">
        <f t="shared" si="346"/>
        <v/>
      </c>
      <c r="W2510" s="4"/>
      <c r="X2510" s="4"/>
      <c r="Y2510" s="4"/>
      <c r="Z2510" s="28"/>
      <c r="AA2510" s="77">
        <f>COUNTIF([3]经验升级表!$C:$C,"&lt;="&amp;SUMIFS($AB$4:AB2510,$C$4:C2510,C2510))</f>
        <v>0</v>
      </c>
      <c r="AB2510" s="77">
        <f>IFERROR(INDEX([1]怪物表!$U:$U,MATCH(G2510,[1]怪物表!$A:$A,0),1)*S2510/U2510,0)*AC2510</f>
        <v>0</v>
      </c>
      <c r="AC2510" s="77">
        <f t="shared" si="321"/>
        <v>1</v>
      </c>
      <c r="AD2510" s="77">
        <f>IFERROR(INDEX([1]怪物表!$J:$J,MATCH(G2510,[1]怪物表!$A:$A,0),1),0)*AE2510</f>
        <v>0</v>
      </c>
      <c r="AE2510" s="77">
        <f t="shared" si="322"/>
        <v>0</v>
      </c>
    </row>
    <row r="2511" spans="1:31" x14ac:dyDescent="0.45">
      <c r="A2511" s="4"/>
      <c r="B2511" s="7">
        <v>4994101</v>
      </c>
      <c r="C2511" s="6" t="s">
        <v>350</v>
      </c>
      <c r="D2511" s="4"/>
      <c r="E2511" s="7"/>
      <c r="F2511" s="4">
        <v>560</v>
      </c>
      <c r="G2511" s="4" t="str">
        <f>IF(I2511="",SUMIFS([1]怪物表!$A:$A,[1]怪物表!$B:$B,C2511,[1]怪物表!$C:$C,D2511),"")</f>
        <v/>
      </c>
      <c r="H2511" s="8" t="str">
        <f>IF(G2511="","",INDEX([1]怪物表!$C:$C,MATCH(G2511,[1]怪物表!$A:$A,0)))</f>
        <v/>
      </c>
      <c r="I2511" s="4">
        <v>499401</v>
      </c>
      <c r="J2511" s="4" t="str">
        <f>IF(I2511="","",INDEX([1]怪物阵型表!$B:$B,MATCH(I2511,[1]怪物阵型表!$A:$A,0)))</f>
        <v>冲锋阵型</v>
      </c>
      <c r="K2511" s="4"/>
      <c r="L2511" s="4"/>
      <c r="M2511" s="4"/>
      <c r="N2511" s="4"/>
      <c r="O2511" s="4" t="str">
        <f>IF(N2511="","",INDEX([2]物品表!$B:$B,MATCH(N2511,[2]物品表!$A:$A,0)))</f>
        <v/>
      </c>
      <c r="P2511" s="4"/>
      <c r="Q2511" s="7" t="s">
        <v>309</v>
      </c>
      <c r="R2511" s="7" t="s">
        <v>29</v>
      </c>
      <c r="S2511" s="9">
        <v>1</v>
      </c>
      <c r="T2511" s="4"/>
      <c r="U2511" s="9">
        <v>0</v>
      </c>
      <c r="V2511" s="4" t="str">
        <f t="shared" si="346"/>
        <v/>
      </c>
      <c r="W2511" s="4"/>
      <c r="X2511" s="4"/>
      <c r="Y2511" s="4"/>
      <c r="Z2511" s="28"/>
      <c r="AA2511" s="77">
        <f>COUNTIF([3]经验升级表!$C:$C,"&lt;="&amp;SUMIFS($AB$4:AB2511,$C$4:C2511,C2511))</f>
        <v>0</v>
      </c>
      <c r="AB2511" s="77">
        <f>IFERROR(INDEX([1]怪物表!$U:$U,MATCH(G2511,[1]怪物表!$A:$A,0),1)*S2511/U2511,0)*AC2511</f>
        <v>0</v>
      </c>
      <c r="AC2511" s="77">
        <f t="shared" si="321"/>
        <v>1</v>
      </c>
      <c r="AD2511" s="77">
        <f>IFERROR(INDEX([1]怪物表!$J:$J,MATCH(G2511,[1]怪物表!$A:$A,0),1),0)*AE2511</f>
        <v>0</v>
      </c>
      <c r="AE2511" s="77">
        <f t="shared" si="322"/>
        <v>0</v>
      </c>
    </row>
    <row r="2512" spans="1:31" x14ac:dyDescent="0.45">
      <c r="A2512" s="4"/>
      <c r="B2512" s="7">
        <v>4994102</v>
      </c>
      <c r="C2512" s="6" t="s">
        <v>350</v>
      </c>
      <c r="D2512" s="4"/>
      <c r="E2512" s="7"/>
      <c r="F2512" s="4">
        <v>570</v>
      </c>
      <c r="G2512" s="4"/>
      <c r="H2512" s="8"/>
      <c r="I2512" s="4"/>
      <c r="J2512" s="4" t="str">
        <f>IF(I2512="","",INDEX([1]怪物阵型表!$B:$B,MATCH(I2512,[1]怪物阵型表!$A:$A,0)))</f>
        <v/>
      </c>
      <c r="K2512" s="4">
        <v>499416</v>
      </c>
      <c r="L2512" s="25" t="str" cm="1">
        <f t="array" ref="L2512">INDEX(怪物链表!A:C,MATCH(怪物刷新表!K2512&amp;C2512,怪物链表!A:A&amp;怪物链表!C:C,),2)</f>
        <v>骤变_中级_150</v>
      </c>
      <c r="M2512" s="4" t="str" cm="1">
        <f t="array" ref="M2512">INDEX(怪物链表!A:D,MATCH(怪物刷新表!L2512&amp;K2512,怪物链表!B:B&amp;怪物链表!A:A,),4)</f>
        <v>630-660</v>
      </c>
      <c r="N2512" s="4"/>
      <c r="O2512" s="4" t="str">
        <f>IF(N2512="","",INDEX([2]物品表!$B:$B,MATCH(N2512,[2]物品表!$A:$A,0)))</f>
        <v/>
      </c>
      <c r="P2512" s="4"/>
      <c r="Q2512" s="7" t="s">
        <v>120</v>
      </c>
      <c r="R2512" s="7" t="s">
        <v>29</v>
      </c>
      <c r="S2512" s="9">
        <v>1</v>
      </c>
      <c r="T2512" s="4"/>
      <c r="U2512" s="9">
        <v>0</v>
      </c>
      <c r="V2512" s="4" t="str">
        <f>IF(W2512=1,"TID_Survivor_Notice_Occur_2",IF(W2512=2,"TID_Survivor_Notice_Occur_1",""))</f>
        <v/>
      </c>
      <c r="W2512" s="4"/>
      <c r="X2512" s="4"/>
      <c r="Y2512" s="4"/>
      <c r="Z2512" s="28"/>
      <c r="AA2512" s="77">
        <f>COUNTIF([3]经验升级表!$C:$C,"&lt;="&amp;SUMIFS($AB$4:AB2512,$C$4:C2512,C2512))</f>
        <v>0</v>
      </c>
      <c r="AB2512" s="77">
        <f>IFERROR(INDEX([1]怪物表!$U:$U,MATCH(G2512,[1]怪物表!$A:$A,0),1)*S2512/U2512,0)*AC2512</f>
        <v>0</v>
      </c>
      <c r="AC2512" s="77">
        <f t="shared" si="321"/>
        <v>1</v>
      </c>
      <c r="AD2512" s="77">
        <f>IFERROR(INDEX([1]怪物表!$J:$J,MATCH(G2512,[1]怪物表!$A:$A,0),1),0)*AE2512</f>
        <v>0</v>
      </c>
      <c r="AE2512" s="77">
        <f t="shared" si="322"/>
        <v>0</v>
      </c>
    </row>
    <row r="2513" spans="1:31" x14ac:dyDescent="0.45">
      <c r="A2513" s="4"/>
      <c r="B2513" s="7">
        <v>4994103</v>
      </c>
      <c r="C2513" s="6" t="s">
        <v>350</v>
      </c>
      <c r="D2513" s="4"/>
      <c r="E2513" s="7"/>
      <c r="F2513" s="4">
        <v>570</v>
      </c>
      <c r="G2513" s="4"/>
      <c r="H2513" s="8"/>
      <c r="I2513" s="4"/>
      <c r="J2513" s="4" t="str">
        <f>IF(I2513="","",INDEX([1]怪物阵型表!$B:$B,MATCH(I2513,[1]怪物阵型表!$A:$A,0)))</f>
        <v/>
      </c>
      <c r="K2513" s="4">
        <v>499417</v>
      </c>
      <c r="L2513" s="25" t="str" cm="1">
        <f t="array" ref="L2513">INDEX(怪物链表!A:C,MATCH(怪物刷新表!K2513&amp;C2513,怪物链表!A:A&amp;怪物链表!C:C,),2)</f>
        <v>骤变_特殊_50</v>
      </c>
      <c r="M2513" s="4" t="str" cm="1">
        <f t="array" ref="M2513">INDEX(怪物链表!A:D,MATCH(怪物刷新表!L2513&amp;K2513,怪物链表!B:B&amp;怪物链表!A:A,),4)</f>
        <v>630-660</v>
      </c>
      <c r="N2513" s="4"/>
      <c r="O2513" s="4" t="str">
        <f>IF(N2513="","",INDEX([2]物品表!$B:$B,MATCH(N2513,[2]物品表!$A:$A,0)))</f>
        <v/>
      </c>
      <c r="P2513" s="4"/>
      <c r="Q2513" s="7" t="s">
        <v>120</v>
      </c>
      <c r="R2513" s="7" t="s">
        <v>29</v>
      </c>
      <c r="S2513" s="9">
        <v>1</v>
      </c>
      <c r="T2513" s="4"/>
      <c r="U2513" s="9">
        <v>0</v>
      </c>
      <c r="V2513" s="4" t="str">
        <f>IF(W2513=1,"TID_Survivor_Notice_Occur_2",IF(W2513=2,"TID_Survivor_Notice_Occur_1",""))</f>
        <v/>
      </c>
      <c r="W2513" s="4"/>
      <c r="X2513" s="4"/>
      <c r="Y2513" s="4"/>
      <c r="Z2513" s="28"/>
      <c r="AA2513" s="77">
        <f>COUNTIF([3]经验升级表!$C:$C,"&lt;="&amp;SUMIFS($AB$4:AB2513,$C$4:C2513,C2513))</f>
        <v>0</v>
      </c>
      <c r="AB2513" s="77">
        <f>IFERROR(INDEX([1]怪物表!$U:$U,MATCH(G2513,[1]怪物表!$A:$A,0),1)*S2513/U2513,0)*AC2513</f>
        <v>0</v>
      </c>
      <c r="AC2513" s="77">
        <f t="shared" si="321"/>
        <v>1</v>
      </c>
      <c r="AD2513" s="77">
        <f>IFERROR(INDEX([1]怪物表!$J:$J,MATCH(G2513,[1]怪物表!$A:$A,0),1),0)*AE2513</f>
        <v>0</v>
      </c>
      <c r="AE2513" s="77">
        <f t="shared" si="322"/>
        <v>0</v>
      </c>
    </row>
    <row r="2514" spans="1:31" x14ac:dyDescent="0.45">
      <c r="A2514" s="4"/>
      <c r="B2514" s="7">
        <v>4994104</v>
      </c>
      <c r="C2514" s="6" t="s">
        <v>350</v>
      </c>
      <c r="D2514" s="4"/>
      <c r="E2514" s="7"/>
      <c r="F2514" s="4">
        <v>570</v>
      </c>
      <c r="G2514" s="4"/>
      <c r="H2514" s="8"/>
      <c r="I2514" s="4"/>
      <c r="J2514" s="4" t="str">
        <f>IF(I2514="","",INDEX([1]怪物阵型表!$B:$B,MATCH(I2514,[1]怪物阵型表!$A:$A,0)))</f>
        <v/>
      </c>
      <c r="K2514" s="4">
        <v>499418</v>
      </c>
      <c r="L2514" s="25" t="str" cm="1">
        <f t="array" ref="L2514">INDEX(怪物链表!A:C,MATCH(怪物刷新表!K2514&amp;C2514,怪物链表!A:A&amp;怪物链表!C:C,),2)</f>
        <v>骤变_特殊_75</v>
      </c>
      <c r="M2514" s="4" t="str" cm="1">
        <f t="array" ref="M2514">INDEX(怪物链表!A:D,MATCH(怪物刷新表!L2514&amp;K2514,怪物链表!B:B&amp;怪物链表!A:A,),4)</f>
        <v>630-660</v>
      </c>
      <c r="N2514" s="4"/>
      <c r="O2514" s="4" t="str">
        <f>IF(N2514="","",INDEX([2]物品表!$B:$B,MATCH(N2514,[2]物品表!$A:$A,0)))</f>
        <v/>
      </c>
      <c r="P2514" s="4"/>
      <c r="Q2514" s="7" t="s">
        <v>120</v>
      </c>
      <c r="R2514" s="7" t="s">
        <v>29</v>
      </c>
      <c r="S2514" s="9">
        <v>1</v>
      </c>
      <c r="T2514" s="4"/>
      <c r="U2514" s="9">
        <v>0</v>
      </c>
      <c r="V2514" s="4" t="str">
        <f>IF(W2514=1,"TID_Survivor_Notice_Occur_2",IF(W2514=2,"TID_Survivor_Notice_Occur_1",""))</f>
        <v/>
      </c>
      <c r="W2514" s="4"/>
      <c r="X2514" s="4"/>
      <c r="Y2514" s="4"/>
      <c r="Z2514" s="28"/>
      <c r="AA2514" s="77">
        <f>COUNTIF([3]经验升级表!$C:$C,"&lt;="&amp;SUMIFS($AB$4:AB2514,$C$4:C2514,C2514))</f>
        <v>0</v>
      </c>
      <c r="AB2514" s="77">
        <f>IFERROR(INDEX([1]怪物表!$U:$U,MATCH(G2514,[1]怪物表!$A:$A,0),1)*S2514/U2514,0)*AC2514</f>
        <v>0</v>
      </c>
      <c r="AC2514" s="77">
        <f t="shared" si="321"/>
        <v>1</v>
      </c>
      <c r="AD2514" s="77">
        <f>IFERROR(INDEX([1]怪物表!$J:$J,MATCH(G2514,[1]怪物表!$A:$A,0),1),0)*AE2514</f>
        <v>0</v>
      </c>
      <c r="AE2514" s="77">
        <f t="shared" si="322"/>
        <v>0</v>
      </c>
    </row>
    <row r="2515" spans="1:31" x14ac:dyDescent="0.45">
      <c r="A2515" s="4"/>
      <c r="B2515" s="7">
        <v>4994105</v>
      </c>
      <c r="C2515" s="6" t="s">
        <v>350</v>
      </c>
      <c r="D2515" s="4" t="s">
        <v>239</v>
      </c>
      <c r="E2515" s="7">
        <v>120</v>
      </c>
      <c r="F2515" s="4" t="s">
        <v>199</v>
      </c>
      <c r="G2515" s="4">
        <f>IF(I2515="",SUMIFS([1]怪物表!$A:$A,[1]怪物表!$B:$B,C2515,[1]怪物表!$C:$C,D2515),"")</f>
        <v>1499403</v>
      </c>
      <c r="H2515" s="8" t="str">
        <f>IF(G2515="","",INDEX([1]怪物表!$C:$C,MATCH(G2515,[1]怪物表!$A:$A,0)))</f>
        <v>小象</v>
      </c>
      <c r="I2515" s="4"/>
      <c r="J2515" s="4" t="str">
        <f>IF(I2515="","",INDEX([1]怪物阵型表!$B:$B,MATCH(I2515,[1]怪物阵型表!$A:$A,0)))</f>
        <v/>
      </c>
      <c r="K2515" s="4"/>
      <c r="L2515" s="4"/>
      <c r="M2515" s="4"/>
      <c r="N2515" s="4"/>
      <c r="O2515" s="4" t="str">
        <f>IF(N2515="","",INDEX([2]物品表!$B:$B,MATCH(N2515,[2]物品表!$A:$A,0)))</f>
        <v/>
      </c>
      <c r="P2515" s="4"/>
      <c r="Q2515" s="7" t="s">
        <v>31</v>
      </c>
      <c r="R2515" s="7" t="s">
        <v>29</v>
      </c>
      <c r="S2515" s="9">
        <f>INDEX('#怪物刷新配置索引'!$E:$E,MATCH(E2515&amp;"-"&amp;F2515,'#怪物刷新配置索引'!$D:$D,0),1)</f>
        <v>4</v>
      </c>
      <c r="T2515" s="4"/>
      <c r="U2515" s="9">
        <f>INDEX('#怪物刷新配置索引'!$F:$F,MATCH(E2515&amp;"-"&amp;F2515,'#怪物刷新配置索引'!$D:$D,0),1)</f>
        <v>1</v>
      </c>
      <c r="V2515" s="4" t="str">
        <f t="shared" ref="V2515:V2516" si="347">IF(W2515=1,"TID_Survivor_Notice_Occur_2",IF(W2515=2,"TID_Survivor_Notice_Occur_1",""))</f>
        <v/>
      </c>
      <c r="W2515" s="4"/>
      <c r="X2515" s="4"/>
      <c r="Y2515" s="4"/>
      <c r="Z2515" s="28"/>
      <c r="AA2515" s="77">
        <f>COUNTIF([3]经验升级表!$C:$C,"&lt;="&amp;SUMIFS($AB$4:AB2515,$C$4:C2515,C2515))</f>
        <v>0</v>
      </c>
      <c r="AB2515" s="77">
        <f>IFERROR(INDEX([1]怪物表!$U:$U,MATCH(G2515,[1]怪物表!$A:$A,0),1)*S2515/U2515,0)*AC2515</f>
        <v>0</v>
      </c>
      <c r="AC2515" s="77">
        <f t="shared" si="321"/>
        <v>30</v>
      </c>
      <c r="AD2515" s="77">
        <f>IFERROR(INDEX([1]怪物表!$J:$J,MATCH(G2515,[1]怪物表!$A:$A,0),1),0)*AE2515</f>
        <v>120</v>
      </c>
      <c r="AE2515" s="77">
        <f t="shared" si="322"/>
        <v>120</v>
      </c>
    </row>
    <row r="2516" spans="1:31" x14ac:dyDescent="0.45">
      <c r="A2516" s="4"/>
      <c r="B2516" s="7">
        <v>4994106</v>
      </c>
      <c r="C2516" s="6" t="s">
        <v>350</v>
      </c>
      <c r="D2516" s="4" t="s">
        <v>239</v>
      </c>
      <c r="E2516" s="7">
        <v>60</v>
      </c>
      <c r="F2516" s="4" t="s">
        <v>199</v>
      </c>
      <c r="G2516" s="4">
        <f>IF(I2516="",SUMIFS([1]怪物表!$A:$A,[1]怪物表!$B:$B,C2516,[1]怪物表!$C:$C,D2516),"")</f>
        <v>1499403</v>
      </c>
      <c r="H2516" s="8" t="str">
        <f>IF(G2516="","",INDEX([1]怪物表!$C:$C,MATCH(G2516,[1]怪物表!$A:$A,0)))</f>
        <v>小象</v>
      </c>
      <c r="I2516" s="4"/>
      <c r="J2516" s="4" t="str">
        <f>IF(I2516="","",INDEX([1]怪物阵型表!$B:$B,MATCH(I2516,[1]怪物阵型表!$A:$A,0)))</f>
        <v/>
      </c>
      <c r="K2516" s="4"/>
      <c r="L2516" s="4"/>
      <c r="M2516" s="4"/>
      <c r="N2516" s="4"/>
      <c r="O2516" s="4" t="str">
        <f>IF(N2516="","",INDEX([2]物品表!$B:$B,MATCH(N2516,[2]物品表!$A:$A,0)))</f>
        <v/>
      </c>
      <c r="P2516" s="4"/>
      <c r="Q2516" s="7" t="s">
        <v>31</v>
      </c>
      <c r="R2516" s="7" t="s">
        <v>29</v>
      </c>
      <c r="S2516" s="9">
        <f>INDEX('#怪物刷新配置索引'!$E:$E,MATCH(E2516&amp;"-"&amp;F2516,'#怪物刷新配置索引'!$D:$D,0),1)</f>
        <v>4</v>
      </c>
      <c r="T2516" s="4"/>
      <c r="U2516" s="9">
        <f>INDEX('#怪物刷新配置索引'!$F:$F,MATCH(E2516&amp;"-"&amp;F2516,'#怪物刷新配置索引'!$D:$D,0),1)</f>
        <v>2</v>
      </c>
      <c r="V2516" s="4" t="str">
        <f t="shared" si="347"/>
        <v/>
      </c>
      <c r="W2516" s="4"/>
      <c r="X2516" s="4"/>
      <c r="Y2516" s="4"/>
      <c r="Z2516" s="28"/>
      <c r="AA2516" s="77">
        <f>COUNTIF([3]经验升级表!$C:$C,"&lt;="&amp;SUMIFS($AB$4:AB2516,$C$4:C2516,C2516))</f>
        <v>0</v>
      </c>
      <c r="AB2516" s="77">
        <f>IFERROR(INDEX([1]怪物表!$U:$U,MATCH(G2516,[1]怪物表!$A:$A,0),1)*S2516/U2516,0)*AC2516</f>
        <v>0</v>
      </c>
      <c r="AC2516" s="77">
        <f t="shared" si="321"/>
        <v>30</v>
      </c>
      <c r="AD2516" s="77">
        <f>IFERROR(INDEX([1]怪物表!$J:$J,MATCH(G2516,[1]怪物表!$A:$A,0),1),0)*AE2516</f>
        <v>60</v>
      </c>
      <c r="AE2516" s="77">
        <f t="shared" si="322"/>
        <v>60</v>
      </c>
    </row>
    <row r="2517" spans="1:31" s="46" customFormat="1" x14ac:dyDescent="0.45">
      <c r="A2517" s="20"/>
      <c r="B2517" s="21">
        <v>4994107</v>
      </c>
      <c r="C2517" s="22" t="s">
        <v>350</v>
      </c>
      <c r="D2517" s="20" t="s">
        <v>144</v>
      </c>
      <c r="E2517" s="21"/>
      <c r="F2517" s="20">
        <v>600</v>
      </c>
      <c r="G2517" s="20">
        <f>IF(I2517="",SUMIFS([1]怪物表!$A:$A,[1]怪物表!$B:$B,C2517,[1]怪物表!$C:$C,D2517),"")</f>
        <v>1499409</v>
      </c>
      <c r="H2517" s="23" t="str">
        <f>IF(G2517="","",INDEX([1]怪物表!$C:$C,MATCH(G2517,[1]怪物表!$A:$A,0)))</f>
        <v>大象</v>
      </c>
      <c r="I2517" s="20" t="s">
        <v>54</v>
      </c>
      <c r="J2517" s="20" t="str">
        <f>IF(I2517="","",INDEX([1]怪物阵型表!$B:$B,MATCH(I2517,[1]怪物阵型表!$A:$A,0)))</f>
        <v/>
      </c>
      <c r="K2517" s="20"/>
      <c r="L2517" s="20"/>
      <c r="M2517" s="20"/>
      <c r="N2517" s="20"/>
      <c r="O2517" s="20" t="str">
        <f>IF(N2517="","",INDEX([2]物品表!$B:$B,MATCH(N2517,[2]物品表!$A:$A,0)))</f>
        <v/>
      </c>
      <c r="P2517" s="20"/>
      <c r="Q2517" s="21" t="s">
        <v>120</v>
      </c>
      <c r="R2517" s="21" t="s">
        <v>29</v>
      </c>
      <c r="S2517" s="24">
        <v>1</v>
      </c>
      <c r="T2517" s="20"/>
      <c r="U2517" s="24">
        <v>0</v>
      </c>
      <c r="V2517" s="20" t="str">
        <f>IF(W2517=1,"TID_Survivor_Notice_Occur_2",IF(W2517=2,"TID_Survivor_Notice_Occur_1",""))</f>
        <v/>
      </c>
      <c r="W2517" s="20"/>
      <c r="X2517" s="20"/>
      <c r="Y2517" s="20"/>
      <c r="Z2517" s="79"/>
      <c r="AA2517" s="79">
        <f>COUNTIF([3]经验升级表!$C:$C,"&lt;="&amp;SUMIFS($AB$4:AB2517,$C$4:C2517,C2517))</f>
        <v>0</v>
      </c>
      <c r="AB2517" s="79">
        <f>IFERROR(INDEX([1]怪物表!$U:$U,MATCH(G2517,[1]怪物表!$A:$A,0),1)*S2517/U2517,0)*AC2517</f>
        <v>0</v>
      </c>
      <c r="AC2517" s="79">
        <f>IFERROR(INDEX(_xlfn.TEXTSPLIT(F2517,"-"),1,2)-INDEX(_xlfn.TEXTSPLIT(F2517,"-"),1,1),1)</f>
        <v>1</v>
      </c>
      <c r="AD2517" s="79">
        <f>IFERROR(INDEX([1]怪物表!$J:$J,MATCH(G2517,[1]怪物表!$A:$A,0),1),0)*AE2517</f>
        <v>0</v>
      </c>
      <c r="AE2517" s="79">
        <f>IFERROR(ROUNDUP(AC2517*S2517/U2517,),0)</f>
        <v>0</v>
      </c>
    </row>
    <row r="2518" spans="1:31" x14ac:dyDescent="0.45">
      <c r="A2518" s="4"/>
      <c r="B2518" s="7">
        <v>4994108</v>
      </c>
      <c r="C2518" s="6" t="s">
        <v>350</v>
      </c>
      <c r="D2518" s="4"/>
      <c r="E2518" s="7"/>
      <c r="F2518" s="4">
        <v>600</v>
      </c>
      <c r="G2518" s="4"/>
      <c r="H2518" s="8"/>
      <c r="I2518" s="4"/>
      <c r="J2518" s="4" t="str">
        <f>IF(I2518="","",INDEX([1]怪物阵型表!$B:$B,MATCH(I2518,[1]怪物阵型表!$A:$A,0)))</f>
        <v/>
      </c>
      <c r="K2518" s="4">
        <v>499419</v>
      </c>
      <c r="L2518" s="25" t="str" cm="1">
        <f t="array" ref="L2518">INDEX(怪物链表!A:C,MATCH(怪物刷新表!K2518&amp;C2518,怪物链表!A:A&amp;怪物链表!C:C,),2)</f>
        <v>平滑_初级_150</v>
      </c>
      <c r="M2518" s="4" t="str" cm="1">
        <f t="array" ref="M2518">INDEX(怪物链表!A:D,MATCH(怪物刷新表!L2518&amp;K2518,怪物链表!B:B&amp;怪物链表!A:A,),4)</f>
        <v>660-690</v>
      </c>
      <c r="N2518" s="4"/>
      <c r="O2518" s="4" t="str">
        <f>IF(N2518="","",INDEX([2]物品表!$B:$B,MATCH(N2518,[2]物品表!$A:$A,0)))</f>
        <v/>
      </c>
      <c r="P2518" s="4"/>
      <c r="Q2518" s="7" t="s">
        <v>120</v>
      </c>
      <c r="R2518" s="7" t="s">
        <v>29</v>
      </c>
      <c r="S2518" s="9">
        <v>1</v>
      </c>
      <c r="T2518" s="4"/>
      <c r="U2518" s="9">
        <v>0</v>
      </c>
      <c r="V2518" s="4" t="str">
        <f>IF(W2518=1,"TID_Survivor_Notice_Occur_2",IF(W2518=2,"TID_Survivor_Notice_Occur_1",""))</f>
        <v/>
      </c>
      <c r="W2518" s="4"/>
      <c r="X2518" s="4"/>
      <c r="Y2518" s="4"/>
      <c r="Z2518" s="28"/>
      <c r="AA2518" s="77">
        <f>COUNTIF([3]经验升级表!$C:$C,"&lt;="&amp;SUMIFS($AB$4:AB2518,$C$4:C2518,C2518))</f>
        <v>0</v>
      </c>
      <c r="AB2518" s="77">
        <f>IFERROR(INDEX([1]怪物表!$U:$U,MATCH(G2518,[1]怪物表!$A:$A,0),1)*S2518/U2518,0)*AC2518</f>
        <v>0</v>
      </c>
      <c r="AC2518" s="77">
        <f t="shared" si="321"/>
        <v>1</v>
      </c>
      <c r="AD2518" s="77">
        <f>IFERROR(INDEX([1]怪物表!$J:$J,MATCH(G2518,[1]怪物表!$A:$A,0),1),0)*AE2518</f>
        <v>0</v>
      </c>
      <c r="AE2518" s="77">
        <f t="shared" si="322"/>
        <v>0</v>
      </c>
    </row>
    <row r="2519" spans="1:31" x14ac:dyDescent="0.45">
      <c r="A2519" s="4"/>
      <c r="B2519" s="7">
        <v>4994109</v>
      </c>
      <c r="C2519" s="6" t="s">
        <v>350</v>
      </c>
      <c r="D2519" s="4" t="s">
        <v>238</v>
      </c>
      <c r="E2519" s="7">
        <v>40</v>
      </c>
      <c r="F2519" s="4" t="s">
        <v>219</v>
      </c>
      <c r="G2519" s="4">
        <f>SUMIFS([1]怪物表!$A:$A,[1]怪物表!$B:$B,C2519,[1]怪物表!$C:$C,D2519)</f>
        <v>1499402</v>
      </c>
      <c r="H2519" s="8" t="str">
        <f>IF(G2519="","",INDEX([1]怪物表!$C:$C,MATCH(G2519,[1]怪物表!$A:$A,0)))</f>
        <v>鹰</v>
      </c>
      <c r="I2519" s="4"/>
      <c r="J2519" s="4" t="str">
        <f>IF(I2519="","",INDEX([1]怪物阵型表!$B:$B,MATCH(I2519,[1]怪物阵型表!$A:$A,0)))</f>
        <v/>
      </c>
      <c r="K2519" s="4"/>
      <c r="L2519" s="4"/>
      <c r="M2519" s="4"/>
      <c r="N2519" s="4"/>
      <c r="O2519" s="4" t="str">
        <f>IF(N2519="","",INDEX([2]物品表!$B:$B,MATCH(N2519,[2]物品表!$A:$A,0)))</f>
        <v/>
      </c>
      <c r="P2519" s="4"/>
      <c r="Q2519" s="7" t="s">
        <v>31</v>
      </c>
      <c r="R2519" s="7" t="s">
        <v>29</v>
      </c>
      <c r="S2519" s="9">
        <f>INDEX('#怪物刷新配置索引'!$E:$E,MATCH(E2519&amp;"-"&amp;F2519,'#怪物刷新配置索引'!$D:$D,0),1)</f>
        <v>4</v>
      </c>
      <c r="T2519" s="4"/>
      <c r="U2519" s="9">
        <f>INDEX('#怪物刷新配置索引'!$F:$F,MATCH(E2519&amp;"-"&amp;F2519,'#怪物刷新配置索引'!$D:$D,0),1)</f>
        <v>3</v>
      </c>
      <c r="V2519" s="4" t="str">
        <f t="shared" ref="V2519:V2531" si="348">IF(W2519=1,"TID_Survivor_Notice_Occur_2",IF(W2519=2,"TID_Survivor_Notice_Occur_1",""))</f>
        <v/>
      </c>
      <c r="W2519" s="4"/>
      <c r="X2519" s="7"/>
      <c r="Y2519" s="4"/>
      <c r="Z2519" s="28"/>
      <c r="AA2519" s="77">
        <f>COUNTIF([3]经验升级表!$C:$C,"&lt;="&amp;SUMIFS($AB$4:AB2519,$C$4:C2519,C2519))</f>
        <v>0</v>
      </c>
      <c r="AB2519" s="77">
        <f>IFERROR(INDEX([1]怪物表!$U:$U,MATCH(G2519,[1]怪物表!$A:$A,0),1)*S2519/U2519,0)*AC2519</f>
        <v>0</v>
      </c>
      <c r="AC2519" s="77">
        <f t="shared" si="321"/>
        <v>30</v>
      </c>
      <c r="AD2519" s="77">
        <f>IFERROR(INDEX([1]怪物表!$J:$J,MATCH(G2519,[1]怪物表!$A:$A,0),1),0)*AE2519</f>
        <v>40</v>
      </c>
      <c r="AE2519" s="77">
        <f t="shared" si="322"/>
        <v>40</v>
      </c>
    </row>
    <row r="2520" spans="1:31" x14ac:dyDescent="0.45">
      <c r="A2520" s="4"/>
      <c r="B2520" s="7">
        <v>4994110</v>
      </c>
      <c r="C2520" s="6" t="s">
        <v>350</v>
      </c>
      <c r="D2520" s="4" t="s">
        <v>238</v>
      </c>
      <c r="E2520" s="7">
        <v>60</v>
      </c>
      <c r="F2520" s="4" t="s">
        <v>219</v>
      </c>
      <c r="G2520" s="4">
        <f>SUMIFS([1]怪物表!$A:$A,[1]怪物表!$B:$B,C2520,[1]怪物表!$C:$C,D2520)</f>
        <v>1499402</v>
      </c>
      <c r="H2520" s="8" t="str">
        <f>IF(G2520="","",INDEX([1]怪物表!$C:$C,MATCH(G2520,[1]怪物表!$A:$A,0)))</f>
        <v>鹰</v>
      </c>
      <c r="I2520" s="4"/>
      <c r="J2520" s="4" t="str">
        <f>IF(I2520="","",INDEX([1]怪物阵型表!$B:$B,MATCH(I2520,[1]怪物阵型表!$A:$A,0)))</f>
        <v/>
      </c>
      <c r="K2520" s="4"/>
      <c r="L2520" s="4"/>
      <c r="M2520" s="4"/>
      <c r="N2520" s="4"/>
      <c r="O2520" s="4" t="str">
        <f>IF(N2520="","",INDEX([2]物品表!$B:$B,MATCH(N2520,[2]物品表!$A:$A,0)))</f>
        <v/>
      </c>
      <c r="P2520" s="4"/>
      <c r="Q2520" s="7" t="s">
        <v>31</v>
      </c>
      <c r="R2520" s="7" t="s">
        <v>29</v>
      </c>
      <c r="S2520" s="9">
        <f>INDEX('#怪物刷新配置索引'!$E:$E,MATCH(E2520&amp;"-"&amp;F2520,'#怪物刷新配置索引'!$D:$D,0),1)</f>
        <v>4</v>
      </c>
      <c r="T2520" s="4"/>
      <c r="U2520" s="9">
        <f>INDEX('#怪物刷新配置索引'!$F:$F,MATCH(E2520&amp;"-"&amp;F2520,'#怪物刷新配置索引'!$D:$D,0),1)</f>
        <v>2</v>
      </c>
      <c r="V2520" s="7" t="str">
        <f t="shared" si="348"/>
        <v/>
      </c>
      <c r="W2520" s="4"/>
      <c r="X2520" s="4"/>
      <c r="Y2520" s="4"/>
      <c r="Z2520" s="28"/>
      <c r="AA2520" s="77">
        <f>COUNTIF([3]经验升级表!$C:$C,"&lt;="&amp;SUMIFS($AB$4:AB2520,$C$4:C2520,C2520))</f>
        <v>0</v>
      </c>
      <c r="AB2520" s="77">
        <f>IFERROR(INDEX([1]怪物表!$U:$U,MATCH(G2520,[1]怪物表!$A:$A,0),1)*S2520/U2520,0)*AC2520</f>
        <v>0</v>
      </c>
      <c r="AC2520" s="77">
        <f t="shared" ref="AC2520:AC2585" si="349">IFERROR(INDEX(_xlfn.TEXTSPLIT(F2520,"-"),1,2)-INDEX(_xlfn.TEXTSPLIT(F2520,"-"),1,1),1)</f>
        <v>30</v>
      </c>
      <c r="AD2520" s="77">
        <f>IFERROR(INDEX([1]怪物表!$J:$J,MATCH(G2520,[1]怪物表!$A:$A,0),1),0)*AE2520</f>
        <v>60</v>
      </c>
      <c r="AE2520" s="77">
        <f t="shared" ref="AE2520:AE2585" si="350">IFERROR(ROUNDUP(AC2520*S2520/U2520,),0)</f>
        <v>60</v>
      </c>
    </row>
    <row r="2521" spans="1:31" x14ac:dyDescent="0.45">
      <c r="A2521" s="4"/>
      <c r="B2521" s="7">
        <v>4994111</v>
      </c>
      <c r="C2521" s="6" t="s">
        <v>350</v>
      </c>
      <c r="D2521" s="4" t="s">
        <v>238</v>
      </c>
      <c r="E2521" s="7">
        <v>60</v>
      </c>
      <c r="F2521" s="4" t="s">
        <v>219</v>
      </c>
      <c r="G2521" s="4">
        <f>SUMIFS([1]怪物表!$A:$A,[1]怪物表!$B:$B,C2521,[1]怪物表!$C:$C,D2521)</f>
        <v>1499402</v>
      </c>
      <c r="H2521" s="8" t="str">
        <f>IF(G2521="","",INDEX([1]怪物表!$C:$C,MATCH(G2521,[1]怪物表!$A:$A,0)))</f>
        <v>鹰</v>
      </c>
      <c r="I2521" s="4"/>
      <c r="J2521" s="4" t="str">
        <f>IF(I2521="","",INDEX([1]怪物阵型表!$B:$B,MATCH(I2521,[1]怪物阵型表!$A:$A,0)))</f>
        <v/>
      </c>
      <c r="K2521" s="4"/>
      <c r="L2521" s="4"/>
      <c r="M2521" s="4"/>
      <c r="N2521" s="4"/>
      <c r="O2521" s="4" t="str">
        <f>IF(N2521="","",INDEX([2]物品表!$B:$B,MATCH(N2521,[2]物品表!$A:$A,0)))</f>
        <v/>
      </c>
      <c r="P2521" s="4"/>
      <c r="Q2521" s="7" t="s">
        <v>31</v>
      </c>
      <c r="R2521" s="7" t="s">
        <v>29</v>
      </c>
      <c r="S2521" s="9">
        <f>INDEX('#怪物刷新配置索引'!$E:$E,MATCH(E2521&amp;"-"&amp;F2521,'#怪物刷新配置索引'!$D:$D,0),1)</f>
        <v>4</v>
      </c>
      <c r="T2521" s="4"/>
      <c r="U2521" s="9">
        <f>INDEX('#怪物刷新配置索引'!$F:$F,MATCH(E2521&amp;"-"&amp;F2521,'#怪物刷新配置索引'!$D:$D,0),1)</f>
        <v>2</v>
      </c>
      <c r="V2521" s="4" t="str">
        <f t="shared" si="348"/>
        <v/>
      </c>
      <c r="W2521" s="4"/>
      <c r="X2521" s="7"/>
      <c r="Y2521" s="7"/>
      <c r="Z2521" s="28"/>
      <c r="AA2521" s="77">
        <f>COUNTIF([3]经验升级表!$C:$C,"&lt;="&amp;SUMIFS($AB$4:AB2521,$C$4:C2521,C2521))</f>
        <v>0</v>
      </c>
      <c r="AB2521" s="77">
        <f>IFERROR(INDEX([1]怪物表!$U:$U,MATCH(G2521,[1]怪物表!$A:$A,0),1)*S2521/U2521,0)*AC2521</f>
        <v>0</v>
      </c>
      <c r="AC2521" s="77">
        <f t="shared" si="349"/>
        <v>30</v>
      </c>
      <c r="AD2521" s="77">
        <f>IFERROR(INDEX([1]怪物表!$J:$J,MATCH(G2521,[1]怪物表!$A:$A,0),1),0)*AE2521</f>
        <v>60</v>
      </c>
      <c r="AE2521" s="77">
        <f t="shared" si="350"/>
        <v>60</v>
      </c>
    </row>
    <row r="2522" spans="1:31" x14ac:dyDescent="0.45">
      <c r="A2522" s="4"/>
      <c r="B2522" s="7">
        <v>4994112</v>
      </c>
      <c r="C2522" s="6" t="s">
        <v>350</v>
      </c>
      <c r="D2522" s="4" t="s">
        <v>175</v>
      </c>
      <c r="E2522" s="7">
        <v>20</v>
      </c>
      <c r="F2522" s="4" t="s">
        <v>219</v>
      </c>
      <c r="G2522" s="4">
        <f>SUMIFS([1]怪物表!$A:$A,[1]怪物表!$B:$B,C2522,[1]怪物表!$C:$C,D2522)</f>
        <v>1499408</v>
      </c>
      <c r="H2522" s="8" t="str">
        <f>IF(G2522="","",INDEX([1]怪物表!$C:$C,MATCH(G2522,[1]怪物表!$A:$A,0)))</f>
        <v>酒桶2</v>
      </c>
      <c r="I2522" s="4"/>
      <c r="J2522" s="4" t="str">
        <f>IF(I2522="","",INDEX([1]怪物阵型表!$B:$B,MATCH(I2522,[1]怪物阵型表!$A:$A,0)))</f>
        <v/>
      </c>
      <c r="K2522" s="4"/>
      <c r="L2522" s="4"/>
      <c r="M2522" s="4"/>
      <c r="N2522" s="4"/>
      <c r="O2522" s="4" t="str">
        <f>IF(N2522="","",INDEX([2]物品表!$B:$B,MATCH(N2522,[2]物品表!$A:$A,0)))</f>
        <v/>
      </c>
      <c r="P2522" s="4"/>
      <c r="Q2522" s="7" t="s">
        <v>31</v>
      </c>
      <c r="R2522" s="7" t="s">
        <v>29</v>
      </c>
      <c r="S2522" s="9">
        <f>INDEX('#怪物刷新配置索引'!$E:$E,MATCH(E2522&amp;"-"&amp;F2522,'#怪物刷新配置索引'!$D:$D,0),1)</f>
        <v>4</v>
      </c>
      <c r="T2522" s="4"/>
      <c r="U2522" s="9">
        <f>INDEX('#怪物刷新配置索引'!$F:$F,MATCH(E2522&amp;"-"&amp;F2522,'#怪物刷新配置索引'!$D:$D,0),1)</f>
        <v>6</v>
      </c>
      <c r="V2522" s="4" t="str">
        <f t="shared" si="348"/>
        <v/>
      </c>
      <c r="W2522" s="4"/>
      <c r="X2522" s="7"/>
      <c r="Y2522" s="7"/>
      <c r="Z2522" s="28"/>
      <c r="AA2522" s="77">
        <f>COUNTIF([3]经验升级表!$C:$C,"&lt;="&amp;SUMIFS($AB$4:AB2522,$C$4:C2522,C2522))</f>
        <v>0</v>
      </c>
      <c r="AB2522" s="77">
        <f>IFERROR(INDEX([1]怪物表!$U:$U,MATCH(G2522,[1]怪物表!$A:$A,0),1)*S2522/U2522,0)*AC2522</f>
        <v>0</v>
      </c>
      <c r="AC2522" s="77">
        <f t="shared" si="349"/>
        <v>30</v>
      </c>
      <c r="AD2522" s="77">
        <f>IFERROR(INDEX([1]怪物表!$J:$J,MATCH(G2522,[1]怪物表!$A:$A,0),1),0)*AE2522</f>
        <v>20</v>
      </c>
      <c r="AE2522" s="77">
        <f t="shared" si="350"/>
        <v>20</v>
      </c>
    </row>
    <row r="2523" spans="1:31" x14ac:dyDescent="0.45">
      <c r="A2523" s="4"/>
      <c r="B2523" s="7">
        <v>4994113</v>
      </c>
      <c r="C2523" s="6" t="s">
        <v>350</v>
      </c>
      <c r="D2523" s="4"/>
      <c r="E2523" s="7"/>
      <c r="F2523" s="4">
        <v>630</v>
      </c>
      <c r="G2523" s="4" t="str">
        <f>IF(I2523="",SUMIFS([1]怪物表!$A:$A,[1]怪物表!$B:$B,C2523,[1]怪物表!$C:$C,D2523),"")</f>
        <v/>
      </c>
      <c r="H2523" s="8" t="str">
        <f>IF(G2523="","",INDEX([1]怪物表!$C:$C,MATCH(G2523,[1]怪物表!$A:$A,0)))</f>
        <v/>
      </c>
      <c r="I2523" s="4">
        <v>499402</v>
      </c>
      <c r="J2523" s="4" t="str">
        <f>IF(I2523="","",INDEX([1]怪物阵型表!$B:$B,MATCH(I2523,[1]怪物阵型表!$A:$A,0)))</f>
        <v>直线防御阵型</v>
      </c>
      <c r="K2523" s="4"/>
      <c r="L2523" s="4"/>
      <c r="M2523" s="4"/>
      <c r="N2523" s="4"/>
      <c r="O2523" s="4" t="str">
        <f>IF(N2523="","",INDEX([2]物品表!$B:$B,MATCH(N2523,[2]物品表!$A:$A,0)))</f>
        <v/>
      </c>
      <c r="P2523" s="4"/>
      <c r="Q2523" s="7" t="s">
        <v>109</v>
      </c>
      <c r="R2523" s="7" t="s">
        <v>29</v>
      </c>
      <c r="S2523" s="9">
        <v>1</v>
      </c>
      <c r="T2523" s="4"/>
      <c r="U2523" s="9">
        <v>0</v>
      </c>
      <c r="V2523" s="4" t="str">
        <f t="shared" si="348"/>
        <v>TID_Survivor_Notice_Occur_2</v>
      </c>
      <c r="W2523" s="4">
        <v>1</v>
      </c>
      <c r="X2523" s="4"/>
      <c r="Y2523" s="4"/>
      <c r="Z2523" s="28"/>
      <c r="AA2523" s="77">
        <f>COUNTIF([3]经验升级表!$C:$C,"&lt;="&amp;SUMIFS($AB$4:AB2523,$C$4:C2523,C2523))</f>
        <v>0</v>
      </c>
      <c r="AB2523" s="77">
        <f>IFERROR(INDEX([1]怪物表!$U:$U,MATCH(G2523,[1]怪物表!$A:$A,0),1)*S2523/U2523,0)*AC2523</f>
        <v>0</v>
      </c>
      <c r="AC2523" s="77">
        <f t="shared" si="349"/>
        <v>1</v>
      </c>
      <c r="AD2523" s="77">
        <f>IFERROR(INDEX([1]怪物表!$J:$J,MATCH(G2523,[1]怪物表!$A:$A,0),1),0)*AE2523</f>
        <v>0</v>
      </c>
      <c r="AE2523" s="77">
        <f t="shared" si="350"/>
        <v>0</v>
      </c>
    </row>
    <row r="2524" spans="1:31" x14ac:dyDescent="0.45">
      <c r="A2524" s="4"/>
      <c r="B2524" s="7">
        <v>4994114</v>
      </c>
      <c r="C2524" s="6" t="s">
        <v>350</v>
      </c>
      <c r="D2524" s="4"/>
      <c r="E2524" s="7"/>
      <c r="F2524" s="4">
        <v>630</v>
      </c>
      <c r="G2524" s="4" t="str">
        <f>IF(I2524="",SUMIFS([1]怪物表!$A:$A,[1]怪物表!$B:$B,C2524,[1]怪物表!$C:$C,D2524),"")</f>
        <v/>
      </c>
      <c r="H2524" s="8" t="str">
        <f>IF(G2524="","",INDEX([1]怪物表!$C:$C,MATCH(G2524,[1]怪物表!$A:$A,0)))</f>
        <v/>
      </c>
      <c r="I2524" s="4">
        <v>499403</v>
      </c>
      <c r="J2524" s="4" t="str">
        <f>IF(I2524="","",INDEX([1]怪物阵型表!$B:$B,MATCH(I2524,[1]怪物阵型表!$A:$A,0)))</f>
        <v>直线防御阵型</v>
      </c>
      <c r="K2524" s="4"/>
      <c r="L2524" s="4"/>
      <c r="M2524" s="4"/>
      <c r="N2524" s="4"/>
      <c r="O2524" s="4" t="str">
        <f>IF(N2524="","",INDEX([2]物品表!$B:$B,MATCH(N2524,[2]物品表!$A:$A,0)))</f>
        <v/>
      </c>
      <c r="P2524" s="4"/>
      <c r="Q2524" s="7" t="s">
        <v>109</v>
      </c>
      <c r="R2524" s="7" t="s">
        <v>29</v>
      </c>
      <c r="S2524" s="9">
        <v>1</v>
      </c>
      <c r="T2524" s="4"/>
      <c r="U2524" s="9">
        <v>0</v>
      </c>
      <c r="V2524" s="4" t="str">
        <f t="shared" si="348"/>
        <v/>
      </c>
      <c r="W2524" s="4"/>
      <c r="X2524" s="4"/>
      <c r="Y2524" s="4"/>
      <c r="Z2524" s="28"/>
      <c r="AA2524" s="77">
        <f>COUNTIF([3]经验升级表!$C:$C,"&lt;="&amp;SUMIFS($AB$4:AB2524,$C$4:C2524,C2524))</f>
        <v>0</v>
      </c>
      <c r="AB2524" s="77">
        <f>IFERROR(INDEX([1]怪物表!$U:$U,MATCH(G2524,[1]怪物表!$A:$A,0),1)*S2524/U2524,0)*AC2524</f>
        <v>0</v>
      </c>
      <c r="AC2524" s="77">
        <f t="shared" si="349"/>
        <v>1</v>
      </c>
      <c r="AD2524" s="77">
        <f>IFERROR(INDEX([1]怪物表!$J:$J,MATCH(G2524,[1]怪物表!$A:$A,0),1),0)*AE2524</f>
        <v>0</v>
      </c>
      <c r="AE2524" s="77">
        <f t="shared" si="350"/>
        <v>0</v>
      </c>
    </row>
    <row r="2525" spans="1:31" x14ac:dyDescent="0.45">
      <c r="A2525" s="4"/>
      <c r="B2525" s="7">
        <v>4994115</v>
      </c>
      <c r="C2525" s="6" t="s">
        <v>350</v>
      </c>
      <c r="D2525" s="4"/>
      <c r="E2525" s="7"/>
      <c r="F2525" s="4">
        <v>640</v>
      </c>
      <c r="G2525" s="4" t="str">
        <f>IF(I2525="",SUMIFS([1]怪物表!$A:$A,[1]怪物表!$B:$B,C2525,[1]怪物表!$C:$C,D2525),"")</f>
        <v/>
      </c>
      <c r="H2525" s="8" t="str">
        <f>IF(G2525="","",INDEX([1]怪物表!$C:$C,MATCH(G2525,[1]怪物表!$A:$A,0)))</f>
        <v/>
      </c>
      <c r="I2525" s="4">
        <v>499401</v>
      </c>
      <c r="J2525" s="4" t="str">
        <f>IF(I2525="","",INDEX([1]怪物阵型表!$B:$B,MATCH(I2525,[1]怪物阵型表!$A:$A,0)))</f>
        <v>冲锋阵型</v>
      </c>
      <c r="K2525" s="4"/>
      <c r="L2525" s="4"/>
      <c r="M2525" s="4"/>
      <c r="N2525" s="4"/>
      <c r="O2525" s="4" t="str">
        <f>IF(N2525="","",INDEX([2]物品表!$B:$B,MATCH(N2525,[2]物品表!$A:$A,0)))</f>
        <v/>
      </c>
      <c r="P2525" s="4"/>
      <c r="Q2525" s="7" t="s">
        <v>309</v>
      </c>
      <c r="R2525" s="7" t="s">
        <v>29</v>
      </c>
      <c r="S2525" s="9">
        <v>1</v>
      </c>
      <c r="T2525" s="4"/>
      <c r="U2525" s="9">
        <v>0</v>
      </c>
      <c r="V2525" s="4" t="str">
        <f t="shared" si="348"/>
        <v/>
      </c>
      <c r="W2525" s="4"/>
      <c r="X2525" s="4"/>
      <c r="Y2525" s="4"/>
      <c r="Z2525" s="28"/>
      <c r="AA2525" s="77">
        <f>COUNTIF([3]经验升级表!$C:$C,"&lt;="&amp;SUMIFS($AB$4:AB2525,$C$4:C2525,C2525))</f>
        <v>0</v>
      </c>
      <c r="AB2525" s="77">
        <f>IFERROR(INDEX([1]怪物表!$U:$U,MATCH(G2525,[1]怪物表!$A:$A,0),1)*S2525/U2525,0)*AC2525</f>
        <v>0</v>
      </c>
      <c r="AC2525" s="77">
        <f t="shared" si="349"/>
        <v>1</v>
      </c>
      <c r="AD2525" s="77">
        <f>IFERROR(INDEX([1]怪物表!$J:$J,MATCH(G2525,[1]怪物表!$A:$A,0),1),0)*AE2525</f>
        <v>0</v>
      </c>
      <c r="AE2525" s="77">
        <f t="shared" si="350"/>
        <v>0</v>
      </c>
    </row>
    <row r="2526" spans="1:31" x14ac:dyDescent="0.45">
      <c r="A2526" s="4"/>
      <c r="B2526" s="7">
        <v>4994116</v>
      </c>
      <c r="C2526" s="6" t="s">
        <v>350</v>
      </c>
      <c r="D2526" s="4"/>
      <c r="E2526" s="7"/>
      <c r="F2526" s="4">
        <v>640</v>
      </c>
      <c r="G2526" s="4" t="str">
        <f>IF(I2526="",SUMIFS([1]怪物表!$A:$A,[1]怪物表!$B:$B,C2526,[1]怪物表!$C:$C,D2526),"")</f>
        <v/>
      </c>
      <c r="H2526" s="8" t="str">
        <f>IF(G2526="","",INDEX([1]怪物表!$C:$C,MATCH(G2526,[1]怪物表!$A:$A,0)))</f>
        <v/>
      </c>
      <c r="I2526" s="4">
        <v>499401</v>
      </c>
      <c r="J2526" s="4" t="str">
        <f>IF(I2526="","",INDEX([1]怪物阵型表!$B:$B,MATCH(I2526,[1]怪物阵型表!$A:$A,0)))</f>
        <v>冲锋阵型</v>
      </c>
      <c r="K2526" s="4"/>
      <c r="L2526" s="4"/>
      <c r="M2526" s="4"/>
      <c r="N2526" s="4"/>
      <c r="O2526" s="4" t="str">
        <f>IF(N2526="","",INDEX([2]物品表!$B:$B,MATCH(N2526,[2]物品表!$A:$A,0)))</f>
        <v/>
      </c>
      <c r="P2526" s="4"/>
      <c r="Q2526" s="7" t="s">
        <v>309</v>
      </c>
      <c r="R2526" s="7" t="s">
        <v>29</v>
      </c>
      <c r="S2526" s="9">
        <v>1</v>
      </c>
      <c r="T2526" s="4"/>
      <c r="U2526" s="9">
        <v>0</v>
      </c>
      <c r="V2526" s="4" t="str">
        <f t="shared" si="348"/>
        <v/>
      </c>
      <c r="W2526" s="4"/>
      <c r="X2526" s="4"/>
      <c r="Y2526" s="4"/>
      <c r="Z2526" s="28"/>
      <c r="AA2526" s="77">
        <f>COUNTIF([3]经验升级表!$C:$C,"&lt;="&amp;SUMIFS($AB$4:AB2526,$C$4:C2526,C2526))</f>
        <v>0</v>
      </c>
      <c r="AB2526" s="77">
        <f>IFERROR(INDEX([1]怪物表!$U:$U,MATCH(G2526,[1]怪物表!$A:$A,0),1)*S2526/U2526,0)*AC2526</f>
        <v>0</v>
      </c>
      <c r="AC2526" s="77">
        <f t="shared" si="349"/>
        <v>1</v>
      </c>
      <c r="AD2526" s="77">
        <f>IFERROR(INDEX([1]怪物表!$J:$J,MATCH(G2526,[1]怪物表!$A:$A,0),1),0)*AE2526</f>
        <v>0</v>
      </c>
      <c r="AE2526" s="77">
        <f t="shared" si="350"/>
        <v>0</v>
      </c>
    </row>
    <row r="2527" spans="1:31" x14ac:dyDescent="0.45">
      <c r="A2527" s="4"/>
      <c r="B2527" s="7">
        <v>4994117</v>
      </c>
      <c r="C2527" s="6" t="s">
        <v>350</v>
      </c>
      <c r="D2527" s="4"/>
      <c r="E2527" s="7"/>
      <c r="F2527" s="4">
        <v>645</v>
      </c>
      <c r="G2527" s="4" t="str">
        <f>IF(I2527="",SUMIFS([1]怪物表!$A:$A,[1]怪物表!$B:$B,C2527,[1]怪物表!$C:$C,D2527),"")</f>
        <v/>
      </c>
      <c r="H2527" s="8" t="str">
        <f>IF(G2527="","",INDEX([1]怪物表!$C:$C,MATCH(G2527,[1]怪物表!$A:$A,0)))</f>
        <v/>
      </c>
      <c r="I2527" s="4">
        <v>499401</v>
      </c>
      <c r="J2527" s="4" t="str">
        <f>IF(I2527="","",INDEX([1]怪物阵型表!$B:$B,MATCH(I2527,[1]怪物阵型表!$A:$A,0)))</f>
        <v>冲锋阵型</v>
      </c>
      <c r="K2527" s="4"/>
      <c r="L2527" s="4"/>
      <c r="M2527" s="4"/>
      <c r="N2527" s="4"/>
      <c r="O2527" s="4" t="str">
        <f>IF(N2527="","",INDEX([2]物品表!$B:$B,MATCH(N2527,[2]物品表!$A:$A,0)))</f>
        <v/>
      </c>
      <c r="P2527" s="4"/>
      <c r="Q2527" s="7" t="s">
        <v>309</v>
      </c>
      <c r="R2527" s="7" t="s">
        <v>29</v>
      </c>
      <c r="S2527" s="9">
        <v>1</v>
      </c>
      <c r="T2527" s="4"/>
      <c r="U2527" s="9">
        <v>0</v>
      </c>
      <c r="V2527" s="4" t="str">
        <f t="shared" si="348"/>
        <v/>
      </c>
      <c r="W2527" s="4"/>
      <c r="X2527" s="4"/>
      <c r="Y2527" s="4"/>
      <c r="Z2527" s="28"/>
      <c r="AA2527" s="77">
        <f>COUNTIF([3]经验升级表!$C:$C,"&lt;="&amp;SUMIFS($AB$4:AB2527,$C$4:C2527,C2527))</f>
        <v>0</v>
      </c>
      <c r="AB2527" s="77">
        <f>IFERROR(INDEX([1]怪物表!$U:$U,MATCH(G2527,[1]怪物表!$A:$A,0),1)*S2527/U2527,0)*AC2527</f>
        <v>0</v>
      </c>
      <c r="AC2527" s="77">
        <f t="shared" si="349"/>
        <v>1</v>
      </c>
      <c r="AD2527" s="77">
        <f>IFERROR(INDEX([1]怪物表!$J:$J,MATCH(G2527,[1]怪物表!$A:$A,0),1),0)*AE2527</f>
        <v>0</v>
      </c>
      <c r="AE2527" s="77">
        <f t="shared" si="350"/>
        <v>0</v>
      </c>
    </row>
    <row r="2528" spans="1:31" x14ac:dyDescent="0.45">
      <c r="A2528" s="4"/>
      <c r="B2528" s="7">
        <v>4994118</v>
      </c>
      <c r="C2528" s="6" t="s">
        <v>350</v>
      </c>
      <c r="D2528" s="4"/>
      <c r="E2528" s="7"/>
      <c r="F2528" s="4">
        <v>645</v>
      </c>
      <c r="G2528" s="4" t="str">
        <f>IF(I2528="",SUMIFS([1]怪物表!$A:$A,[1]怪物表!$B:$B,C2528,[1]怪物表!$C:$C,D2528),"")</f>
        <v/>
      </c>
      <c r="H2528" s="8" t="str">
        <f>IF(G2528="","",INDEX([1]怪物表!$C:$C,MATCH(G2528,[1]怪物表!$A:$A,0)))</f>
        <v/>
      </c>
      <c r="I2528" s="4">
        <v>499401</v>
      </c>
      <c r="J2528" s="4" t="str">
        <f>IF(I2528="","",INDEX([1]怪物阵型表!$B:$B,MATCH(I2528,[1]怪物阵型表!$A:$A,0)))</f>
        <v>冲锋阵型</v>
      </c>
      <c r="K2528" s="4"/>
      <c r="L2528" s="4"/>
      <c r="M2528" s="4"/>
      <c r="N2528" s="4"/>
      <c r="O2528" s="4" t="str">
        <f>IF(N2528="","",INDEX([2]物品表!$B:$B,MATCH(N2528,[2]物品表!$A:$A,0)))</f>
        <v/>
      </c>
      <c r="P2528" s="4"/>
      <c r="Q2528" s="7" t="s">
        <v>309</v>
      </c>
      <c r="R2528" s="7" t="s">
        <v>29</v>
      </c>
      <c r="S2528" s="9">
        <v>1</v>
      </c>
      <c r="T2528" s="4"/>
      <c r="U2528" s="9">
        <v>0</v>
      </c>
      <c r="V2528" s="4" t="str">
        <f t="shared" si="348"/>
        <v/>
      </c>
      <c r="W2528" s="4"/>
      <c r="X2528" s="4"/>
      <c r="Y2528" s="4"/>
      <c r="Z2528" s="28"/>
      <c r="AA2528" s="77">
        <f>COUNTIF([3]经验升级表!$C:$C,"&lt;="&amp;SUMIFS($AB$4:AB2528,$C$4:C2528,C2528))</f>
        <v>0</v>
      </c>
      <c r="AB2528" s="77">
        <f>IFERROR(INDEX([1]怪物表!$U:$U,MATCH(G2528,[1]怪物表!$A:$A,0),1)*S2528/U2528,0)*AC2528</f>
        <v>0</v>
      </c>
      <c r="AC2528" s="77">
        <f t="shared" si="349"/>
        <v>1</v>
      </c>
      <c r="AD2528" s="77">
        <f>IFERROR(INDEX([1]怪物表!$J:$J,MATCH(G2528,[1]怪物表!$A:$A,0),1),0)*AE2528</f>
        <v>0</v>
      </c>
      <c r="AE2528" s="77">
        <f t="shared" si="350"/>
        <v>0</v>
      </c>
    </row>
    <row r="2529" spans="1:31" x14ac:dyDescent="0.45">
      <c r="A2529" s="4"/>
      <c r="B2529" s="7">
        <v>4994119</v>
      </c>
      <c r="C2529" s="6" t="s">
        <v>350</v>
      </c>
      <c r="D2529" s="4" t="s">
        <v>151</v>
      </c>
      <c r="E2529" s="7">
        <v>60</v>
      </c>
      <c r="F2529" s="4" t="s">
        <v>221</v>
      </c>
      <c r="G2529" s="4">
        <f>SUMIFS([1]怪物表!$A:$A,[1]怪物表!$B:$B,C2529,[1]怪物表!$C:$C,D2529)</f>
        <v>1499404</v>
      </c>
      <c r="H2529" s="8" t="str">
        <f>IF(G2529="","",INDEX([1]怪物表!$C:$C,MATCH(G2529,[1]怪物表!$A:$A,0)))</f>
        <v>盾兵1（灰）</v>
      </c>
      <c r="I2529" s="4"/>
      <c r="J2529" s="4" t="str">
        <f>IF(I2529="","",INDEX([1]怪物阵型表!$B:$B,MATCH(I2529,[1]怪物阵型表!$A:$A,0)))</f>
        <v/>
      </c>
      <c r="K2529" s="4"/>
      <c r="L2529" s="4"/>
      <c r="M2529" s="4"/>
      <c r="N2529" s="4"/>
      <c r="O2529" s="4" t="str">
        <f>IF(N2529="","",INDEX([2]物品表!$B:$B,MATCH(N2529,[2]物品表!$A:$A,0)))</f>
        <v/>
      </c>
      <c r="P2529" s="4"/>
      <c r="Q2529" s="7" t="s">
        <v>31</v>
      </c>
      <c r="R2529" s="7" t="s">
        <v>29</v>
      </c>
      <c r="S2529" s="9">
        <f>INDEX('#怪物刷新配置索引'!$E:$E,MATCH(E2529&amp;"-"&amp;F2529,'#怪物刷新配置索引'!$D:$D,0),1)</f>
        <v>4</v>
      </c>
      <c r="T2529" s="4"/>
      <c r="U2529" s="9">
        <f>INDEX('#怪物刷新配置索引'!$F:$F,MATCH(E2529&amp;"-"&amp;F2529,'#怪物刷新配置索引'!$D:$D,0),1)</f>
        <v>2</v>
      </c>
      <c r="V2529" s="4" t="str">
        <f t="shared" si="348"/>
        <v/>
      </c>
      <c r="W2529" s="4"/>
      <c r="X2529" s="7"/>
      <c r="Y2529" s="4"/>
      <c r="Z2529" s="28"/>
      <c r="AA2529" s="77">
        <f>COUNTIF([3]经验升级表!$C:$C,"&lt;="&amp;SUMIFS($AB$4:AB2529,$C$4:C2529,C2529))</f>
        <v>0</v>
      </c>
      <c r="AB2529" s="77">
        <f>IFERROR(INDEX([1]怪物表!$U:$U,MATCH(G2529,[1]怪物表!$A:$A,0),1)*S2529/U2529,0)*AC2529</f>
        <v>0</v>
      </c>
      <c r="AC2529" s="77">
        <f t="shared" si="349"/>
        <v>30</v>
      </c>
      <c r="AD2529" s="77">
        <f>IFERROR(INDEX([1]怪物表!$J:$J,MATCH(G2529,[1]怪物表!$A:$A,0),1),0)*AE2529</f>
        <v>60</v>
      </c>
      <c r="AE2529" s="77">
        <f t="shared" si="350"/>
        <v>60</v>
      </c>
    </row>
    <row r="2530" spans="1:31" x14ac:dyDescent="0.45">
      <c r="A2530" s="4"/>
      <c r="B2530" s="7">
        <v>4994120</v>
      </c>
      <c r="C2530" s="6" t="s">
        <v>350</v>
      </c>
      <c r="D2530" s="4" t="s">
        <v>143</v>
      </c>
      <c r="E2530" s="7">
        <v>60</v>
      </c>
      <c r="F2530" s="4" t="s">
        <v>221</v>
      </c>
      <c r="G2530" s="4">
        <f>SUMIFS([1]怪物表!$A:$A,[1]怪物表!$B:$B,C2530,[1]怪物表!$C:$C,D2530)</f>
        <v>1499405</v>
      </c>
      <c r="H2530" s="8" t="str">
        <f>IF(G2530="","",INDEX([1]怪物表!$C:$C,MATCH(G2530,[1]怪物表!$A:$A,0)))</f>
        <v>盾兵2（红）</v>
      </c>
      <c r="I2530" s="4"/>
      <c r="J2530" s="4" t="str">
        <f>IF(I2530="","",INDEX([1]怪物阵型表!$B:$B,MATCH(I2530,[1]怪物阵型表!$A:$A,0)))</f>
        <v/>
      </c>
      <c r="K2530" s="4"/>
      <c r="L2530" s="4"/>
      <c r="M2530" s="4"/>
      <c r="N2530" s="4"/>
      <c r="O2530" s="4" t="str">
        <f>IF(N2530="","",INDEX([2]物品表!$B:$B,MATCH(N2530,[2]物品表!$A:$A,0)))</f>
        <v/>
      </c>
      <c r="P2530" s="4"/>
      <c r="Q2530" s="7" t="s">
        <v>31</v>
      </c>
      <c r="R2530" s="7" t="s">
        <v>29</v>
      </c>
      <c r="S2530" s="9">
        <f>INDEX('#怪物刷新配置索引'!$E:$E,MATCH(E2530&amp;"-"&amp;F2530,'#怪物刷新配置索引'!$D:$D,0),1)</f>
        <v>4</v>
      </c>
      <c r="T2530" s="4"/>
      <c r="U2530" s="9">
        <f>INDEX('#怪物刷新配置索引'!$F:$F,MATCH(E2530&amp;"-"&amp;F2530,'#怪物刷新配置索引'!$D:$D,0),1)</f>
        <v>2</v>
      </c>
      <c r="V2530" s="7" t="str">
        <f t="shared" si="348"/>
        <v/>
      </c>
      <c r="W2530" s="4"/>
      <c r="X2530" s="4"/>
      <c r="Y2530" s="4"/>
      <c r="Z2530" s="28"/>
      <c r="AA2530" s="77">
        <f>COUNTIF([3]经验升级表!$C:$C,"&lt;="&amp;SUMIFS($AB$4:AB2530,$C$4:C2530,C2530))</f>
        <v>0</v>
      </c>
      <c r="AB2530" s="77">
        <f>IFERROR(INDEX([1]怪物表!$U:$U,MATCH(G2530,[1]怪物表!$A:$A,0),1)*S2530/U2530,0)*AC2530</f>
        <v>0</v>
      </c>
      <c r="AC2530" s="77">
        <f t="shared" si="349"/>
        <v>30</v>
      </c>
      <c r="AD2530" s="77">
        <f>IFERROR(INDEX([1]怪物表!$J:$J,MATCH(G2530,[1]怪物表!$A:$A,0),1),0)*AE2530</f>
        <v>60</v>
      </c>
      <c r="AE2530" s="77">
        <f t="shared" si="350"/>
        <v>60</v>
      </c>
    </row>
    <row r="2531" spans="1:31" x14ac:dyDescent="0.45">
      <c r="A2531" s="4"/>
      <c r="B2531" s="7">
        <v>4994121</v>
      </c>
      <c r="C2531" s="6" t="s">
        <v>350</v>
      </c>
      <c r="D2531" s="4" t="s">
        <v>175</v>
      </c>
      <c r="E2531" s="7">
        <v>20</v>
      </c>
      <c r="F2531" s="4" t="s">
        <v>221</v>
      </c>
      <c r="G2531" s="4">
        <f>SUMIFS([1]怪物表!$A:$A,[1]怪物表!$B:$B,C2531,[1]怪物表!$C:$C,D2531)</f>
        <v>1499408</v>
      </c>
      <c r="H2531" s="8" t="str">
        <f>IF(G2531="","",INDEX([1]怪物表!$C:$C,MATCH(G2531,[1]怪物表!$A:$A,0)))</f>
        <v>酒桶2</v>
      </c>
      <c r="I2531" s="4"/>
      <c r="J2531" s="4" t="str">
        <f>IF(I2531="","",INDEX([1]怪物阵型表!$B:$B,MATCH(I2531,[1]怪物阵型表!$A:$A,0)))</f>
        <v/>
      </c>
      <c r="K2531" s="4"/>
      <c r="L2531" s="4"/>
      <c r="M2531" s="4"/>
      <c r="N2531" s="4"/>
      <c r="O2531" s="4" t="str">
        <f>IF(N2531="","",INDEX([2]物品表!$B:$B,MATCH(N2531,[2]物品表!$A:$A,0)))</f>
        <v/>
      </c>
      <c r="P2531" s="4"/>
      <c r="Q2531" s="7" t="s">
        <v>31</v>
      </c>
      <c r="R2531" s="7" t="s">
        <v>29</v>
      </c>
      <c r="S2531" s="9">
        <f>INDEX('#怪物刷新配置索引'!$E:$E,MATCH(E2531&amp;"-"&amp;F2531,'#怪物刷新配置索引'!$D:$D,0),1)</f>
        <v>4</v>
      </c>
      <c r="T2531" s="4"/>
      <c r="U2531" s="9">
        <f>INDEX('#怪物刷新配置索引'!$F:$F,MATCH(E2531&amp;"-"&amp;F2531,'#怪物刷新配置索引'!$D:$D,0),1)</f>
        <v>6</v>
      </c>
      <c r="V2531" s="4" t="str">
        <f t="shared" si="348"/>
        <v/>
      </c>
      <c r="W2531" s="4"/>
      <c r="X2531" s="4"/>
      <c r="Y2531" s="4"/>
      <c r="Z2531" s="28"/>
      <c r="AA2531" s="77">
        <f>COUNTIF([3]经验升级表!$C:$C,"&lt;="&amp;SUMIFS($AB$4:AB2531,$C$4:C2531,C2531))</f>
        <v>0</v>
      </c>
      <c r="AB2531" s="77">
        <f>IFERROR(INDEX([1]怪物表!$U:$U,MATCH(G2531,[1]怪物表!$A:$A,0),1)*S2531/U2531,0)*AC2531</f>
        <v>0</v>
      </c>
      <c r="AC2531" s="77">
        <f t="shared" si="349"/>
        <v>30</v>
      </c>
      <c r="AD2531" s="77">
        <f>IFERROR(INDEX([1]怪物表!$J:$J,MATCH(G2531,[1]怪物表!$A:$A,0),1),0)*AE2531</f>
        <v>20</v>
      </c>
      <c r="AE2531" s="77">
        <f t="shared" si="350"/>
        <v>20</v>
      </c>
    </row>
    <row r="2532" spans="1:31" x14ac:dyDescent="0.45">
      <c r="A2532" s="4"/>
      <c r="B2532" s="7">
        <v>4994122</v>
      </c>
      <c r="C2532" s="6" t="s">
        <v>350</v>
      </c>
      <c r="D2532" s="4"/>
      <c r="E2532" s="7"/>
      <c r="F2532" s="4">
        <v>660</v>
      </c>
      <c r="G2532" s="4"/>
      <c r="H2532" s="8"/>
      <c r="I2532" s="4"/>
      <c r="J2532" s="4" t="str">
        <f>IF(I2532="","",INDEX([1]怪物阵型表!$B:$B,MATCH(I2532,[1]怪物阵型表!$A:$A,0)))</f>
        <v/>
      </c>
      <c r="K2532" s="4">
        <v>499420</v>
      </c>
      <c r="L2532" s="25" t="str" cm="1">
        <f t="array" ref="L2532">INDEX(怪物链表!A:C,MATCH(怪物刷新表!K2532&amp;C2532,怪物链表!A:A&amp;怪物链表!C:C,),2)</f>
        <v>平滑_高级_150</v>
      </c>
      <c r="M2532" s="4" t="str" cm="1">
        <f t="array" ref="M2532">INDEX(怪物链表!A:D,MATCH(怪物刷新表!L2532&amp;K2532,怪物链表!B:B&amp;怪物链表!A:A,),4)</f>
        <v>840-870</v>
      </c>
      <c r="N2532" s="4"/>
      <c r="O2532" s="4" t="str">
        <f>IF(N2532="","",INDEX([2]物品表!$B:$B,MATCH(N2532,[2]物品表!$A:$A,0)))</f>
        <v/>
      </c>
      <c r="P2532" s="4"/>
      <c r="Q2532" s="7" t="s">
        <v>120</v>
      </c>
      <c r="R2532" s="7" t="s">
        <v>29</v>
      </c>
      <c r="S2532" s="9">
        <v>1</v>
      </c>
      <c r="T2532" s="4"/>
      <c r="U2532" s="9">
        <v>0</v>
      </c>
      <c r="V2532" s="4" t="str">
        <f>IF(W2532=1,"TID_Survivor_Notice_Occur_2",IF(W2532=2,"TID_Survivor_Notice_Occur_1",""))</f>
        <v/>
      </c>
      <c r="W2532" s="4"/>
      <c r="X2532" s="4"/>
      <c r="Y2532" s="4"/>
      <c r="Z2532" s="28"/>
      <c r="AA2532" s="77">
        <f>COUNTIF([3]经验升级表!$C:$C,"&lt;="&amp;SUMIFS($AB$4:AB2532,$C$4:C2532,C2532))</f>
        <v>0</v>
      </c>
      <c r="AB2532" s="77">
        <f>IFERROR(INDEX([1]怪物表!$U:$U,MATCH(G2532,[1]怪物表!$A:$A,0),1)*S2532/U2532,0)*AC2532</f>
        <v>0</v>
      </c>
      <c r="AC2532" s="77">
        <f t="shared" si="349"/>
        <v>1</v>
      </c>
      <c r="AD2532" s="77">
        <f>IFERROR(INDEX([1]怪物表!$J:$J,MATCH(G2532,[1]怪物表!$A:$A,0),1),0)*AE2532</f>
        <v>0</v>
      </c>
      <c r="AE2532" s="77">
        <f t="shared" si="350"/>
        <v>0</v>
      </c>
    </row>
    <row r="2533" spans="1:31" x14ac:dyDescent="0.45">
      <c r="A2533" s="4"/>
      <c r="B2533" s="7">
        <v>4994123</v>
      </c>
      <c r="C2533" s="6" t="s">
        <v>350</v>
      </c>
      <c r="D2533" s="4"/>
      <c r="E2533" s="7"/>
      <c r="F2533" s="4">
        <v>660</v>
      </c>
      <c r="G2533" s="4"/>
      <c r="H2533" s="8"/>
      <c r="I2533" s="4"/>
      <c r="J2533" s="4" t="str">
        <f>IF(I2533="","",INDEX([1]怪物阵型表!$B:$B,MATCH(I2533,[1]怪物阵型表!$A:$A,0)))</f>
        <v/>
      </c>
      <c r="K2533" s="4">
        <v>499421</v>
      </c>
      <c r="L2533" s="25" t="str" cm="1">
        <f t="array" ref="L2533">INDEX(怪物链表!A:C,MATCH(怪物刷新表!K2533&amp;C2533,怪物链表!A:A&amp;怪物链表!C:C,),2)</f>
        <v>平滑_特殊_150</v>
      </c>
      <c r="M2533" s="4" t="str" cm="1">
        <f t="array" ref="M2533">INDEX(怪物链表!A:D,MATCH(怪物刷新表!L2533&amp;K2533,怪物链表!B:B&amp;怪物链表!A:A,),4)</f>
        <v>840-870</v>
      </c>
      <c r="N2533" s="4"/>
      <c r="O2533" s="4" t="str">
        <f>IF(N2533="","",INDEX([2]物品表!$B:$B,MATCH(N2533,[2]物品表!$A:$A,0)))</f>
        <v/>
      </c>
      <c r="P2533" s="4"/>
      <c r="Q2533" s="7" t="s">
        <v>120</v>
      </c>
      <c r="R2533" s="7" t="s">
        <v>29</v>
      </c>
      <c r="S2533" s="9">
        <v>1</v>
      </c>
      <c r="T2533" s="4"/>
      <c r="U2533" s="9">
        <v>0</v>
      </c>
      <c r="V2533" s="4" t="str">
        <f>IF(W2533=1,"TID_Survivor_Notice_Occur_2",IF(W2533=2,"TID_Survivor_Notice_Occur_1",""))</f>
        <v/>
      </c>
      <c r="W2533" s="4"/>
      <c r="X2533" s="4"/>
      <c r="Y2533" s="4"/>
      <c r="Z2533" s="28"/>
      <c r="AA2533" s="77">
        <f>COUNTIF([3]经验升级表!$C:$C,"&lt;="&amp;SUMIFS($AB$4:AB2533,$C$4:C2533,C2533))</f>
        <v>0</v>
      </c>
      <c r="AB2533" s="77">
        <f>IFERROR(INDEX([1]怪物表!$U:$U,MATCH(G2533,[1]怪物表!$A:$A,0),1)*S2533/U2533,0)*AC2533</f>
        <v>0</v>
      </c>
      <c r="AC2533" s="77">
        <f t="shared" si="349"/>
        <v>1</v>
      </c>
      <c r="AD2533" s="77">
        <f>IFERROR(INDEX([1]怪物表!$J:$J,MATCH(G2533,[1]怪物表!$A:$A,0),1),0)*AE2533</f>
        <v>0</v>
      </c>
      <c r="AE2533" s="77">
        <f t="shared" si="350"/>
        <v>0</v>
      </c>
    </row>
    <row r="2534" spans="1:31" x14ac:dyDescent="0.45">
      <c r="A2534" s="4"/>
      <c r="B2534" s="7">
        <v>4994124</v>
      </c>
      <c r="C2534" s="6" t="s">
        <v>350</v>
      </c>
      <c r="D2534" s="4"/>
      <c r="E2534" s="7"/>
      <c r="F2534" s="4">
        <v>660</v>
      </c>
      <c r="G2534" s="4"/>
      <c r="H2534" s="8"/>
      <c r="I2534" s="4"/>
      <c r="J2534" s="4" t="str">
        <f>IF(I2534="","",INDEX([1]怪物阵型表!$B:$B,MATCH(I2534,[1]怪物阵型表!$A:$A,0)))</f>
        <v/>
      </c>
      <c r="K2534" s="4">
        <v>499421</v>
      </c>
      <c r="L2534" s="25" t="str" cm="1">
        <f t="array" ref="L2534">INDEX(怪物链表!A:C,MATCH(怪物刷新表!K2534&amp;C2534,怪物链表!A:A&amp;怪物链表!C:C,),2)</f>
        <v>平滑_特殊_150</v>
      </c>
      <c r="M2534" s="4" t="str" cm="1">
        <f t="array" ref="M2534">INDEX(怪物链表!A:D,MATCH(怪物刷新表!L2534&amp;K2534,怪物链表!B:B&amp;怪物链表!A:A,),4)</f>
        <v>840-870</v>
      </c>
      <c r="N2534" s="4"/>
      <c r="O2534" s="4" t="str">
        <f>IF(N2534="","",INDEX([2]物品表!$B:$B,MATCH(N2534,[2]物品表!$A:$A,0)))</f>
        <v/>
      </c>
      <c r="P2534" s="4"/>
      <c r="Q2534" s="7" t="s">
        <v>120</v>
      </c>
      <c r="R2534" s="7" t="s">
        <v>29</v>
      </c>
      <c r="S2534" s="9">
        <v>1</v>
      </c>
      <c r="T2534" s="4"/>
      <c r="U2534" s="9">
        <v>0</v>
      </c>
      <c r="V2534" s="4" t="str">
        <f>IF(W2534=1,"TID_Survivor_Notice_Occur_2",IF(W2534=2,"TID_Survivor_Notice_Occur_1",""))</f>
        <v/>
      </c>
      <c r="W2534" s="4"/>
      <c r="X2534" s="4"/>
      <c r="Y2534" s="4"/>
      <c r="Z2534" s="28"/>
      <c r="AA2534" s="77">
        <f>COUNTIF([3]经验升级表!$C:$C,"&lt;="&amp;SUMIFS($AB$4:AB2534,$C$4:C2534,C2534))</f>
        <v>0</v>
      </c>
      <c r="AB2534" s="77">
        <f>IFERROR(INDEX([1]怪物表!$U:$U,MATCH(G2534,[1]怪物表!$A:$A,0),1)*S2534/U2534,0)*AC2534</f>
        <v>0</v>
      </c>
      <c r="AC2534" s="77">
        <f t="shared" ref="AC2534" si="351">IFERROR(INDEX(_xlfn.TEXTSPLIT(F2534,"-"),1,2)-INDEX(_xlfn.TEXTSPLIT(F2534,"-"),1,1),1)</f>
        <v>1</v>
      </c>
      <c r="AD2534" s="77">
        <f>IFERROR(INDEX([1]怪物表!$J:$J,MATCH(G2534,[1]怪物表!$A:$A,0),1),0)*AE2534</f>
        <v>0</v>
      </c>
      <c r="AE2534" s="77">
        <f t="shared" ref="AE2534" si="352">IFERROR(ROUNDUP(AC2534*S2534/U2534,),0)</f>
        <v>0</v>
      </c>
    </row>
    <row r="2535" spans="1:31" x14ac:dyDescent="0.45">
      <c r="A2535" s="4"/>
      <c r="B2535" s="7">
        <v>4994125</v>
      </c>
      <c r="C2535" s="6" t="s">
        <v>350</v>
      </c>
      <c r="D2535" s="4" t="s">
        <v>240</v>
      </c>
      <c r="E2535" s="7">
        <v>60</v>
      </c>
      <c r="F2535" s="4" t="s">
        <v>223</v>
      </c>
      <c r="G2535" s="4">
        <f>SUMIFS([1]怪物表!$A:$A,[1]怪物表!$B:$B,C2535,[1]怪物表!$C:$C,D2535)</f>
        <v>1499406</v>
      </c>
      <c r="H2535" s="8" t="str">
        <f>IF(G2535="","",INDEX([1]怪物表!$C:$C,MATCH(G2535,[1]怪物表!$A:$A,0)))</f>
        <v>密林窃贼</v>
      </c>
      <c r="I2535" s="4"/>
      <c r="J2535" s="4" t="str">
        <f>IF(I2535="","",INDEX([1]怪物阵型表!$B:$B,MATCH(I2535,[1]怪物阵型表!$A:$A,0)))</f>
        <v/>
      </c>
      <c r="K2535" s="4"/>
      <c r="L2535" s="4"/>
      <c r="M2535" s="4"/>
      <c r="N2535" s="4"/>
      <c r="O2535" s="4" t="str">
        <f>IF(N2535="","",INDEX([2]物品表!$B:$B,MATCH(N2535,[2]物品表!$A:$A,0)))</f>
        <v/>
      </c>
      <c r="P2535" s="4"/>
      <c r="Q2535" s="7" t="s">
        <v>31</v>
      </c>
      <c r="R2535" s="7" t="s">
        <v>29</v>
      </c>
      <c r="S2535" s="9">
        <f>INDEX('#怪物刷新配置索引'!$E:$E,MATCH(E2535&amp;"-"&amp;F2535,'#怪物刷新配置索引'!$D:$D,0),1)</f>
        <v>4</v>
      </c>
      <c r="T2535" s="4"/>
      <c r="U2535" s="9">
        <f>INDEX('#怪物刷新配置索引'!$F:$F,MATCH(E2535&amp;"-"&amp;F2535,'#怪物刷新配置索引'!$D:$D,0),1)</f>
        <v>2</v>
      </c>
      <c r="V2535" s="4" t="str">
        <f t="shared" ref="V2535:V2536" si="353">IF(W2535=1,"TID_Survivor_Notice_Occur_2",IF(W2535=2,"TID_Survivor_Notice_Occur_1",""))</f>
        <v/>
      </c>
      <c r="W2535" s="4"/>
      <c r="X2535" s="4"/>
      <c r="Y2535" s="7"/>
      <c r="Z2535" s="28"/>
      <c r="AA2535" s="77">
        <f>COUNTIF([3]经验升级表!$C:$C,"&lt;="&amp;SUMIFS($AB$4:AB2535,$C$4:C2535,C2535))</f>
        <v>0</v>
      </c>
      <c r="AB2535" s="77">
        <f>IFERROR(INDEX([1]怪物表!$U:$U,MATCH(G2535,[1]怪物表!$A:$A,0),1)*S2535/U2535,0)*AC2535</f>
        <v>0</v>
      </c>
      <c r="AC2535" s="77">
        <f t="shared" si="349"/>
        <v>30</v>
      </c>
      <c r="AD2535" s="77">
        <f>IFERROR(INDEX([1]怪物表!$J:$J,MATCH(G2535,[1]怪物表!$A:$A,0),1),0)*AE2535</f>
        <v>60</v>
      </c>
      <c r="AE2535" s="77">
        <f t="shared" si="350"/>
        <v>60</v>
      </c>
    </row>
    <row r="2536" spans="1:31" x14ac:dyDescent="0.45">
      <c r="A2536" s="4"/>
      <c r="B2536" s="7">
        <v>4994126</v>
      </c>
      <c r="C2536" s="6" t="s">
        <v>350</v>
      </c>
      <c r="D2536" s="4" t="s">
        <v>240</v>
      </c>
      <c r="E2536" s="7">
        <v>150</v>
      </c>
      <c r="F2536" s="4" t="s">
        <v>223</v>
      </c>
      <c r="G2536" s="4">
        <f>SUMIFS([1]怪物表!$A:$A,[1]怪物表!$B:$B,C2536,[1]怪物表!$C:$C,D2536)</f>
        <v>1499406</v>
      </c>
      <c r="H2536" s="8" t="str">
        <f>IF(G2536="","",INDEX([1]怪物表!$C:$C,MATCH(G2536,[1]怪物表!$A:$A,0)))</f>
        <v>密林窃贼</v>
      </c>
      <c r="I2536" s="4"/>
      <c r="J2536" s="4" t="str">
        <f>IF(I2536="","",INDEX([1]怪物阵型表!$B:$B,MATCH(I2536,[1]怪物阵型表!$A:$A,0)))</f>
        <v/>
      </c>
      <c r="K2536" s="4"/>
      <c r="L2536" s="4"/>
      <c r="M2536" s="4"/>
      <c r="N2536" s="4"/>
      <c r="O2536" s="4" t="str">
        <f>IF(N2536="","",INDEX([2]物品表!$B:$B,MATCH(N2536,[2]物品表!$A:$A,0)))</f>
        <v/>
      </c>
      <c r="P2536" s="4"/>
      <c r="Q2536" s="7" t="s">
        <v>31</v>
      </c>
      <c r="R2536" s="7" t="s">
        <v>29</v>
      </c>
      <c r="S2536" s="9">
        <f>INDEX('#怪物刷新配置索引'!$E:$E,MATCH(E2536&amp;"-"&amp;F2536,'#怪物刷新配置索引'!$D:$D,0),1)</f>
        <v>5</v>
      </c>
      <c r="T2536" s="4"/>
      <c r="U2536" s="9">
        <f>INDEX('#怪物刷新配置索引'!$F:$F,MATCH(E2536&amp;"-"&amp;F2536,'#怪物刷新配置索引'!$D:$D,0),1)</f>
        <v>1</v>
      </c>
      <c r="V2536" s="4" t="str">
        <f t="shared" si="353"/>
        <v/>
      </c>
      <c r="W2536" s="4"/>
      <c r="X2536" s="4"/>
      <c r="Y2536" s="7"/>
      <c r="Z2536" s="28"/>
      <c r="AA2536" s="77">
        <f>COUNTIF([3]经验升级表!$C:$C,"&lt;="&amp;SUMIFS($AB$4:AB2536,$C$4:C2536,C2536))</f>
        <v>0</v>
      </c>
      <c r="AB2536" s="77">
        <f>IFERROR(INDEX([1]怪物表!$U:$U,MATCH(G2536,[1]怪物表!$A:$A,0),1)*S2536/U2536,0)*AC2536</f>
        <v>0</v>
      </c>
      <c r="AC2536" s="77">
        <f t="shared" si="349"/>
        <v>30</v>
      </c>
      <c r="AD2536" s="77">
        <f>IFERROR(INDEX([1]怪物表!$J:$J,MATCH(G2536,[1]怪物表!$A:$A,0),1),0)*AE2536</f>
        <v>150</v>
      </c>
      <c r="AE2536" s="77">
        <f t="shared" si="350"/>
        <v>150</v>
      </c>
    </row>
    <row r="2537" spans="1:31" x14ac:dyDescent="0.45">
      <c r="A2537" s="4"/>
      <c r="B2537" s="7">
        <v>4994127</v>
      </c>
      <c r="C2537" s="6" t="s">
        <v>350</v>
      </c>
      <c r="D2537" s="4"/>
      <c r="E2537" s="7"/>
      <c r="F2537" s="4">
        <v>690</v>
      </c>
      <c r="G2537" s="4"/>
      <c r="H2537" s="8"/>
      <c r="I2537" s="4"/>
      <c r="J2537" s="4" t="str">
        <f>IF(I2537="","",INDEX([1]怪物阵型表!$B:$B,MATCH(I2537,[1]怪物阵型表!$A:$A,0)))</f>
        <v/>
      </c>
      <c r="K2537" s="4">
        <v>499422</v>
      </c>
      <c r="L2537" s="25" t="str" cm="1">
        <f t="array" ref="L2537">INDEX(怪物链表!A:C,MATCH(怪物刷新表!K2537&amp;C2537,怪物链表!A:A&amp;怪物链表!C:C,),2)</f>
        <v>骤变_高级_150</v>
      </c>
      <c r="M2537" s="4" t="str" cm="1">
        <f t="array" ref="M2537">INDEX(怪物链表!A:D,MATCH(怪物刷新表!L2537&amp;K2537,怪物链表!B:B&amp;怪物链表!A:A,),4)</f>
        <v>870-900</v>
      </c>
      <c r="N2537" s="4"/>
      <c r="O2537" s="4" t="str">
        <f>IF(N2537="","",INDEX([2]物品表!$B:$B,MATCH(N2537,[2]物品表!$A:$A,0)))</f>
        <v/>
      </c>
      <c r="P2537" s="4"/>
      <c r="Q2537" s="7" t="s">
        <v>120</v>
      </c>
      <c r="R2537" s="7" t="s">
        <v>29</v>
      </c>
      <c r="S2537" s="9">
        <v>1</v>
      </c>
      <c r="T2537" s="4"/>
      <c r="U2537" s="9">
        <v>0</v>
      </c>
      <c r="V2537" s="4" t="str">
        <f>IF(W2537=1,"TID_Survivor_Notice_Occur_2",IF(W2537=2,"TID_Survivor_Notice_Occur_1",""))</f>
        <v/>
      </c>
      <c r="W2537" s="4"/>
      <c r="X2537" s="4"/>
      <c r="Y2537" s="4"/>
      <c r="Z2537" s="28"/>
      <c r="AA2537" s="77">
        <f>COUNTIF([3]经验升级表!$C:$C,"&lt;="&amp;SUMIFS($AB$4:AB2537,$C$4:C2537,C2537))</f>
        <v>0</v>
      </c>
      <c r="AB2537" s="77">
        <f>IFERROR(INDEX([1]怪物表!$U:$U,MATCH(G2537,[1]怪物表!$A:$A,0),1)*S2537/U2537,0)*AC2537</f>
        <v>0</v>
      </c>
      <c r="AC2537" s="77">
        <f t="shared" si="349"/>
        <v>1</v>
      </c>
      <c r="AD2537" s="77">
        <f>IFERROR(INDEX([1]怪物表!$J:$J,MATCH(G2537,[1]怪物表!$A:$A,0),1),0)*AE2537</f>
        <v>0</v>
      </c>
      <c r="AE2537" s="77">
        <f t="shared" si="350"/>
        <v>0</v>
      </c>
    </row>
    <row r="2538" spans="1:31" x14ac:dyDescent="0.45">
      <c r="A2538" s="4"/>
      <c r="B2538" s="7">
        <v>4994128</v>
      </c>
      <c r="C2538" s="6" t="s">
        <v>350</v>
      </c>
      <c r="D2538" s="4"/>
      <c r="E2538" s="7"/>
      <c r="F2538" s="4">
        <v>690</v>
      </c>
      <c r="G2538" s="4"/>
      <c r="H2538" s="8"/>
      <c r="I2538" s="4"/>
      <c r="J2538" s="4" t="str">
        <f>IF(I2538="","",INDEX([1]怪物阵型表!$B:$B,MATCH(I2538,[1]怪物阵型表!$A:$A,0)))</f>
        <v/>
      </c>
      <c r="K2538" s="4">
        <v>499423</v>
      </c>
      <c r="L2538" s="25" t="str" cm="1">
        <f t="array" ref="L2538">INDEX(怪物链表!A:C,MATCH(怪物刷新表!K2538&amp;C2538,怪物链表!A:A&amp;怪物链表!C:C,),2)</f>
        <v>骤变_高级_150</v>
      </c>
      <c r="M2538" s="4" t="str" cm="1">
        <f t="array" ref="M2538">INDEX(怪物链表!A:D,MATCH(怪物刷新表!L2538&amp;K2538,怪物链表!B:B&amp;怪物链表!A:A,),4)</f>
        <v>870-900</v>
      </c>
      <c r="N2538" s="4"/>
      <c r="O2538" s="4" t="str">
        <f>IF(N2538="","",INDEX([2]物品表!$B:$B,MATCH(N2538,[2]物品表!$A:$A,0)))</f>
        <v/>
      </c>
      <c r="P2538" s="4"/>
      <c r="Q2538" s="7" t="s">
        <v>120</v>
      </c>
      <c r="R2538" s="7" t="s">
        <v>29</v>
      </c>
      <c r="S2538" s="9">
        <v>1</v>
      </c>
      <c r="T2538" s="4"/>
      <c r="U2538" s="9">
        <v>0</v>
      </c>
      <c r="V2538" s="4" t="str">
        <f>IF(W2538=1,"TID_Survivor_Notice_Occur_2",IF(W2538=2,"TID_Survivor_Notice_Occur_1",""))</f>
        <v/>
      </c>
      <c r="W2538" s="4"/>
      <c r="X2538" s="4"/>
      <c r="Y2538" s="4"/>
      <c r="Z2538" s="28"/>
      <c r="AA2538" s="77">
        <f>COUNTIF([3]经验升级表!$C:$C,"&lt;="&amp;SUMIFS($AB$4:AB2538,$C$4:C2538,C2538))</f>
        <v>0</v>
      </c>
      <c r="AB2538" s="77">
        <f>IFERROR(INDEX([1]怪物表!$U:$U,MATCH(G2538,[1]怪物表!$A:$A,0),1)*S2538/U2538,0)*AC2538</f>
        <v>0</v>
      </c>
      <c r="AC2538" s="77">
        <f t="shared" si="349"/>
        <v>1</v>
      </c>
      <c r="AD2538" s="77">
        <f>IFERROR(INDEX([1]怪物表!$J:$J,MATCH(G2538,[1]怪物表!$A:$A,0),1),0)*AE2538</f>
        <v>0</v>
      </c>
      <c r="AE2538" s="77">
        <f t="shared" si="350"/>
        <v>0</v>
      </c>
    </row>
    <row r="2539" spans="1:31" x14ac:dyDescent="0.45">
      <c r="A2539" s="4"/>
      <c r="B2539" s="7">
        <v>4994129</v>
      </c>
      <c r="C2539" s="6" t="s">
        <v>350</v>
      </c>
      <c r="D2539" s="4"/>
      <c r="E2539" s="7"/>
      <c r="F2539" s="4">
        <v>690</v>
      </c>
      <c r="G2539" s="4"/>
      <c r="H2539" s="8"/>
      <c r="I2539" s="4"/>
      <c r="J2539" s="4" t="str">
        <f>IF(I2539="","",INDEX([1]怪物阵型表!$B:$B,MATCH(I2539,[1]怪物阵型表!$A:$A,0)))</f>
        <v/>
      </c>
      <c r="K2539" s="4">
        <v>499421</v>
      </c>
      <c r="L2539" s="25" t="str" cm="1">
        <f t="array" ref="L2539">INDEX(怪物链表!A:C,MATCH(怪物刷新表!K2539&amp;C2539,怪物链表!A:A&amp;怪物链表!C:C,),2)</f>
        <v>平滑_特殊_150</v>
      </c>
      <c r="M2539" s="4" t="str" cm="1">
        <f t="array" ref="M2539">INDEX(怪物链表!A:D,MATCH(怪物刷新表!L2539&amp;K2539,怪物链表!B:B&amp;怪物链表!A:A,),4)</f>
        <v>840-870</v>
      </c>
      <c r="N2539" s="4"/>
      <c r="O2539" s="4" t="str">
        <f>IF(N2539="","",INDEX([2]物品表!$B:$B,MATCH(N2539,[2]物品表!$A:$A,0)))</f>
        <v/>
      </c>
      <c r="P2539" s="4"/>
      <c r="Q2539" s="7" t="s">
        <v>120</v>
      </c>
      <c r="R2539" s="7" t="s">
        <v>29</v>
      </c>
      <c r="S2539" s="9">
        <v>1</v>
      </c>
      <c r="T2539" s="4"/>
      <c r="U2539" s="9">
        <v>0</v>
      </c>
      <c r="V2539" s="4" t="str">
        <f>IF(W2539=1,"TID_Survivor_Notice_Occur_2",IF(W2539=2,"TID_Survivor_Notice_Occur_1",""))</f>
        <v/>
      </c>
      <c r="W2539" s="4"/>
      <c r="X2539" s="4"/>
      <c r="Y2539" s="4"/>
      <c r="Z2539" s="28"/>
      <c r="AA2539" s="77">
        <f>COUNTIF([3]经验升级表!$C:$C,"&lt;="&amp;SUMIFS($AB$4:AB2539,$C$4:C2539,C2539))</f>
        <v>0</v>
      </c>
      <c r="AB2539" s="77">
        <f>IFERROR(INDEX([1]怪物表!$U:$U,MATCH(G2539,[1]怪物表!$A:$A,0),1)*S2539/U2539,0)*AC2539</f>
        <v>0</v>
      </c>
      <c r="AC2539" s="77">
        <f t="shared" ref="AC2539" si="354">IFERROR(INDEX(_xlfn.TEXTSPLIT(F2539,"-"),1,2)-INDEX(_xlfn.TEXTSPLIT(F2539,"-"),1,1),1)</f>
        <v>1</v>
      </c>
      <c r="AD2539" s="77">
        <f>IFERROR(INDEX([1]怪物表!$J:$J,MATCH(G2539,[1]怪物表!$A:$A,0),1),0)*AE2539</f>
        <v>0</v>
      </c>
      <c r="AE2539" s="77">
        <f t="shared" ref="AE2539" si="355">IFERROR(ROUNDUP(AC2539*S2539/U2539,),0)</f>
        <v>0</v>
      </c>
    </row>
    <row r="2540" spans="1:31" x14ac:dyDescent="0.45">
      <c r="A2540" s="4"/>
      <c r="B2540" s="7">
        <v>4994130</v>
      </c>
      <c r="C2540" s="6" t="s">
        <v>350</v>
      </c>
      <c r="D2540" s="4" t="s">
        <v>240</v>
      </c>
      <c r="E2540" s="7">
        <v>50</v>
      </c>
      <c r="F2540" s="4" t="s">
        <v>225</v>
      </c>
      <c r="G2540" s="4">
        <f>SUMIFS([1]怪物表!$A:$A,[1]怪物表!$B:$B,C2540,[1]怪物表!$C:$C,D2540)</f>
        <v>1499406</v>
      </c>
      <c r="H2540" s="8" t="str">
        <f>IF(G2540="","",INDEX([1]怪物表!$C:$C,MATCH(G2540,[1]怪物表!$A:$A,0)))</f>
        <v>密林窃贼</v>
      </c>
      <c r="I2540" s="4"/>
      <c r="J2540" s="4" t="str">
        <f>IF(I2540="","",INDEX([1]怪物阵型表!$B:$B,MATCH(I2540,[1]怪物阵型表!$A:$A,0)))</f>
        <v/>
      </c>
      <c r="K2540" s="4"/>
      <c r="L2540" s="4"/>
      <c r="M2540" s="4"/>
      <c r="N2540" s="4"/>
      <c r="O2540" s="4" t="str">
        <f>IF(N2540="","",INDEX([2]物品表!$B:$B,MATCH(N2540,[2]物品表!$A:$A,0)))</f>
        <v/>
      </c>
      <c r="P2540" s="4"/>
      <c r="Q2540" s="7" t="s">
        <v>31</v>
      </c>
      <c r="R2540" s="7" t="s">
        <v>29</v>
      </c>
      <c r="S2540" s="9">
        <f>INDEX('#怪物刷新配置索引'!$E:$E,MATCH(E2540&amp;"-"&amp;F2540,'#怪物刷新配置索引'!$D:$D,0),1)</f>
        <v>5</v>
      </c>
      <c r="T2540" s="4"/>
      <c r="U2540" s="9">
        <f>INDEX('#怪物刷新配置索引'!$F:$F,MATCH(E2540&amp;"-"&amp;F2540,'#怪物刷新配置索引'!$D:$D,0),1)</f>
        <v>3</v>
      </c>
      <c r="V2540" s="4" t="str">
        <f t="shared" ref="V2540:V2542" si="356">IF(W2540=1,"TID_Survivor_Notice_Occur_2",IF(W2540=2,"TID_Survivor_Notice_Occur_1",""))</f>
        <v/>
      </c>
      <c r="W2540" s="4"/>
      <c r="X2540" s="4"/>
      <c r="Y2540" s="7"/>
      <c r="Z2540" s="28"/>
      <c r="AA2540" s="77">
        <f>COUNTIF([3]经验升级表!$C:$C,"&lt;="&amp;SUMIFS($AB$4:AB2540,$C$4:C2540,C2540))</f>
        <v>0</v>
      </c>
      <c r="AB2540" s="77">
        <f>IFERROR(INDEX([1]怪物表!$U:$U,MATCH(G2540,[1]怪物表!$A:$A,0),1)*S2540/U2540,0)*AC2540</f>
        <v>0</v>
      </c>
      <c r="AC2540" s="77">
        <f t="shared" si="349"/>
        <v>30</v>
      </c>
      <c r="AD2540" s="77">
        <f>IFERROR(INDEX([1]怪物表!$J:$J,MATCH(G2540,[1]怪物表!$A:$A,0),1),0)*AE2540</f>
        <v>50</v>
      </c>
      <c r="AE2540" s="77">
        <f t="shared" si="350"/>
        <v>50</v>
      </c>
    </row>
    <row r="2541" spans="1:31" x14ac:dyDescent="0.45">
      <c r="A2541" s="4"/>
      <c r="B2541" s="7">
        <v>4994131</v>
      </c>
      <c r="C2541" s="6" t="s">
        <v>350</v>
      </c>
      <c r="D2541" s="4" t="s">
        <v>240</v>
      </c>
      <c r="E2541" s="7">
        <v>120</v>
      </c>
      <c r="F2541" s="4" t="s">
        <v>225</v>
      </c>
      <c r="G2541" s="4">
        <f>SUMIFS([1]怪物表!$A:$A,[1]怪物表!$B:$B,C2541,[1]怪物表!$C:$C,D2541)</f>
        <v>1499406</v>
      </c>
      <c r="H2541" s="8" t="str">
        <f>IF(G2541="","",INDEX([1]怪物表!$C:$C,MATCH(G2541,[1]怪物表!$A:$A,0)))</f>
        <v>密林窃贼</v>
      </c>
      <c r="I2541" s="4"/>
      <c r="J2541" s="4" t="str">
        <f>IF(I2541="","",INDEX([1]怪物阵型表!$B:$B,MATCH(I2541,[1]怪物阵型表!$A:$A,0)))</f>
        <v/>
      </c>
      <c r="K2541" s="4"/>
      <c r="L2541" s="4"/>
      <c r="M2541" s="4"/>
      <c r="N2541" s="4"/>
      <c r="O2541" s="4" t="str">
        <f>IF(N2541="","",INDEX([2]物品表!$B:$B,MATCH(N2541,[2]物品表!$A:$A,0)))</f>
        <v/>
      </c>
      <c r="P2541" s="4"/>
      <c r="Q2541" s="7" t="s">
        <v>31</v>
      </c>
      <c r="R2541" s="7" t="s">
        <v>29</v>
      </c>
      <c r="S2541" s="9">
        <f>INDEX('#怪物刷新配置索引'!$E:$E,MATCH(E2541&amp;"-"&amp;F2541,'#怪物刷新配置索引'!$D:$D,0),1)</f>
        <v>4</v>
      </c>
      <c r="T2541" s="4"/>
      <c r="U2541" s="9">
        <f>INDEX('#怪物刷新配置索引'!$F:$F,MATCH(E2541&amp;"-"&amp;F2541,'#怪物刷新配置索引'!$D:$D,0),1)</f>
        <v>1</v>
      </c>
      <c r="V2541" s="4" t="str">
        <f t="shared" si="356"/>
        <v/>
      </c>
      <c r="W2541" s="4"/>
      <c r="X2541" s="4"/>
      <c r="Y2541" s="4"/>
      <c r="Z2541" s="28"/>
      <c r="AA2541" s="77">
        <f>COUNTIF([3]经验升级表!$C:$C,"&lt;="&amp;SUMIFS($AB$4:AB2541,$C$4:C2541,C2541))</f>
        <v>0</v>
      </c>
      <c r="AB2541" s="77">
        <f>IFERROR(INDEX([1]怪物表!$U:$U,MATCH(G2541,[1]怪物表!$A:$A,0),1)*S2541/U2541,0)*AC2541</f>
        <v>0</v>
      </c>
      <c r="AC2541" s="77">
        <f t="shared" si="349"/>
        <v>30</v>
      </c>
      <c r="AD2541" s="77">
        <f>IFERROR(INDEX([1]怪物表!$J:$J,MATCH(G2541,[1]怪物表!$A:$A,0),1),0)*AE2541</f>
        <v>120</v>
      </c>
      <c r="AE2541" s="77">
        <f t="shared" si="350"/>
        <v>120</v>
      </c>
    </row>
    <row r="2542" spans="1:31" x14ac:dyDescent="0.45">
      <c r="A2542" s="4"/>
      <c r="B2542" s="7">
        <v>4994132</v>
      </c>
      <c r="C2542" s="6" t="s">
        <v>350</v>
      </c>
      <c r="D2542" s="4" t="s">
        <v>240</v>
      </c>
      <c r="E2542" s="7">
        <v>120</v>
      </c>
      <c r="F2542" s="4" t="s">
        <v>225</v>
      </c>
      <c r="G2542" s="4">
        <f>SUMIFS([1]怪物表!$A:$A,[1]怪物表!$B:$B,C2542,[1]怪物表!$C:$C,D2542)</f>
        <v>1499406</v>
      </c>
      <c r="H2542" s="8" t="str">
        <f>IF(G2542="","",INDEX([1]怪物表!$C:$C,MATCH(G2542,[1]怪物表!$A:$A,0)))</f>
        <v>密林窃贼</v>
      </c>
      <c r="I2542" s="4"/>
      <c r="J2542" s="4" t="str">
        <f>IF(I2542="","",INDEX([1]怪物阵型表!$B:$B,MATCH(I2542,[1]怪物阵型表!$A:$A,0)))</f>
        <v/>
      </c>
      <c r="K2542" s="4"/>
      <c r="L2542" s="4"/>
      <c r="M2542" s="4"/>
      <c r="N2542" s="4"/>
      <c r="O2542" s="4" t="str">
        <f>IF(N2542="","",INDEX([2]物品表!$B:$B,MATCH(N2542,[2]物品表!$A:$A,0)))</f>
        <v/>
      </c>
      <c r="P2542" s="4"/>
      <c r="Q2542" s="7" t="s">
        <v>31</v>
      </c>
      <c r="R2542" s="7" t="s">
        <v>29</v>
      </c>
      <c r="S2542" s="9">
        <f>INDEX('#怪物刷新配置索引'!$E:$E,MATCH(E2542&amp;"-"&amp;F2542,'#怪物刷新配置索引'!$D:$D,0),1)</f>
        <v>4</v>
      </c>
      <c r="T2542" s="4"/>
      <c r="U2542" s="9">
        <f>INDEX('#怪物刷新配置索引'!$F:$F,MATCH(E2542&amp;"-"&amp;F2542,'#怪物刷新配置索引'!$D:$D,0),1)</f>
        <v>1</v>
      </c>
      <c r="V2542" s="4" t="str">
        <f t="shared" si="356"/>
        <v/>
      </c>
      <c r="W2542" s="4"/>
      <c r="X2542" s="4"/>
      <c r="Y2542" s="4"/>
      <c r="Z2542" s="28"/>
      <c r="AA2542" s="77">
        <f>COUNTIF([3]经验升级表!$C:$C,"&lt;="&amp;SUMIFS($AB$4:AB2542,$C$4:C2542,C2542))</f>
        <v>0</v>
      </c>
      <c r="AB2542" s="77">
        <f>IFERROR(INDEX([1]怪物表!$U:$U,MATCH(G2542,[1]怪物表!$A:$A,0),1)*S2542/U2542,0)*AC2542</f>
        <v>0</v>
      </c>
      <c r="AC2542" s="77">
        <f t="shared" si="349"/>
        <v>30</v>
      </c>
      <c r="AD2542" s="77">
        <f>IFERROR(INDEX([1]怪物表!$J:$J,MATCH(G2542,[1]怪物表!$A:$A,0),1),0)*AE2542</f>
        <v>120</v>
      </c>
      <c r="AE2542" s="77">
        <f t="shared" si="350"/>
        <v>120</v>
      </c>
    </row>
    <row r="2543" spans="1:31" s="47" customFormat="1" x14ac:dyDescent="0.45">
      <c r="A2543" s="81"/>
      <c r="B2543" s="82">
        <v>4994133</v>
      </c>
      <c r="C2543" s="83" t="s">
        <v>350</v>
      </c>
      <c r="D2543" s="81" t="s">
        <v>241</v>
      </c>
      <c r="E2543" s="82"/>
      <c r="F2543" s="81">
        <v>715</v>
      </c>
      <c r="G2543" s="81">
        <f>IF(I2543="",SUMIFS([1]怪物表!$A:$A,[1]怪物表!$B:$B,C2543,[1]怪物表!$C:$C,D2543),"")</f>
        <v>1499413</v>
      </c>
      <c r="H2543" s="84" t="str">
        <f>IF(G2543="","",INDEX([1]怪物表!$C:$C,MATCH(G2543,[1]怪物表!$A:$A,0)))</f>
        <v>窃贼首领</v>
      </c>
      <c r="I2543" s="81" t="s">
        <v>54</v>
      </c>
      <c r="J2543" s="81" t="str">
        <f>IF(I2543="","",INDEX([1]怪物阵型表!$B:$B,MATCH(I2543,[1]怪物阵型表!$A:$A,0)))</f>
        <v/>
      </c>
      <c r="K2543" s="81"/>
      <c r="L2543" s="81"/>
      <c r="M2543" s="81"/>
      <c r="N2543" s="81"/>
      <c r="O2543" s="81" t="str">
        <f>IF(N2543="","",INDEX([2]物品表!$B:$B,MATCH(N2543,[2]物品表!$A:$A,0)))</f>
        <v/>
      </c>
      <c r="P2543" s="81"/>
      <c r="Q2543" s="82" t="s">
        <v>120</v>
      </c>
      <c r="R2543" s="82" t="s">
        <v>29</v>
      </c>
      <c r="S2543" s="85">
        <v>1</v>
      </c>
      <c r="T2543" s="81"/>
      <c r="U2543" s="85">
        <v>0</v>
      </c>
      <c r="V2543" s="81" t="str">
        <f>IF(W2543=1,"TID_Survivor_Notice_Occur_2",IF(W2543=2,"TID_Survivor_Notice_Occur_1",""))</f>
        <v>TID_Survivor_Notice_Occur_1</v>
      </c>
      <c r="W2543" s="81">
        <v>2</v>
      </c>
      <c r="X2543" s="81"/>
      <c r="Y2543" s="81"/>
      <c r="Z2543" s="86"/>
      <c r="AA2543" s="86">
        <f>COUNTIF([3]经验升级表!$C:$C,"&lt;="&amp;SUMIFS($AB$4:AB2543,$C$4:C2543,C2543))</f>
        <v>0</v>
      </c>
      <c r="AB2543" s="86">
        <f>IFERROR(INDEX([1]怪物表!$U:$U,MATCH(G2543,[1]怪物表!$A:$A,0),1)*S2543/U2543,0)*AC2543</f>
        <v>0</v>
      </c>
      <c r="AC2543" s="86">
        <f t="shared" si="349"/>
        <v>1</v>
      </c>
      <c r="AD2543" s="86">
        <f>IFERROR(INDEX([1]怪物表!$J:$J,MATCH(G2543,[1]怪物表!$A:$A,0),1),0)*AE2543</f>
        <v>0</v>
      </c>
      <c r="AE2543" s="86">
        <f t="shared" si="350"/>
        <v>0</v>
      </c>
    </row>
    <row r="2544" spans="1:31" x14ac:dyDescent="0.45">
      <c r="A2544" s="4"/>
      <c r="B2544" s="7">
        <v>4994134</v>
      </c>
      <c r="C2544" s="6" t="s">
        <v>350</v>
      </c>
      <c r="D2544" s="4"/>
      <c r="E2544" s="7"/>
      <c r="F2544" s="4">
        <v>710</v>
      </c>
      <c r="G2544" s="4" t="str">
        <f>IF(I2544="",SUMIFS([1]怪物表!$A:$A,[1]怪物表!$B:$B,C2544,[1]怪物表!$C:$C,D2544),"")</f>
        <v/>
      </c>
      <c r="H2544" s="8" t="str">
        <f>IF(G2544="","",INDEX([1]怪物表!$C:$C,MATCH(G2544,[1]怪物表!$A:$A,0)))</f>
        <v/>
      </c>
      <c r="I2544" s="4">
        <v>499402</v>
      </c>
      <c r="J2544" s="4" t="str">
        <f>IF(I2544="","",INDEX([1]怪物阵型表!$B:$B,MATCH(I2544,[1]怪物阵型表!$A:$A,0)))</f>
        <v>直线防御阵型</v>
      </c>
      <c r="K2544" s="4"/>
      <c r="L2544" s="4"/>
      <c r="M2544" s="4"/>
      <c r="N2544" s="4"/>
      <c r="O2544" s="4" t="str">
        <f>IF(N2544="","",INDEX([2]物品表!$B:$B,MATCH(N2544,[2]物品表!$A:$A,0)))</f>
        <v/>
      </c>
      <c r="P2544" s="4"/>
      <c r="Q2544" s="7" t="s">
        <v>109</v>
      </c>
      <c r="R2544" s="7" t="s">
        <v>29</v>
      </c>
      <c r="S2544" s="9">
        <v>1</v>
      </c>
      <c r="T2544" s="4"/>
      <c r="U2544" s="9">
        <v>0</v>
      </c>
      <c r="V2544" s="4" t="str">
        <f t="shared" ref="V2544:V2550" si="357">IF(W2544=1,"TID_Survivor_Notice_Occur_2",IF(W2544=2,"TID_Survivor_Notice_Occur_1",""))</f>
        <v>TID_Survivor_Notice_Occur_2</v>
      </c>
      <c r="W2544" s="4">
        <v>1</v>
      </c>
      <c r="X2544" s="4"/>
      <c r="Y2544" s="4"/>
      <c r="Z2544" s="28"/>
      <c r="AA2544" s="77">
        <f>COUNTIF([3]经验升级表!$C:$C,"&lt;="&amp;SUMIFS($AB$4:AB2544,$C$4:C2544,C2544))</f>
        <v>0</v>
      </c>
      <c r="AB2544" s="77">
        <f>IFERROR(INDEX([1]怪物表!$U:$U,MATCH(G2544,[1]怪物表!$A:$A,0),1)*S2544/U2544,0)*AC2544</f>
        <v>0</v>
      </c>
      <c r="AC2544" s="77">
        <f t="shared" si="349"/>
        <v>1</v>
      </c>
      <c r="AD2544" s="77">
        <f>IFERROR(INDEX([1]怪物表!$J:$J,MATCH(G2544,[1]怪物表!$A:$A,0),1),0)*AE2544</f>
        <v>0</v>
      </c>
      <c r="AE2544" s="77">
        <f t="shared" si="350"/>
        <v>0</v>
      </c>
    </row>
    <row r="2545" spans="1:46" x14ac:dyDescent="0.45">
      <c r="A2545" s="4"/>
      <c r="B2545" s="7">
        <v>4994135</v>
      </c>
      <c r="C2545" s="6" t="s">
        <v>350</v>
      </c>
      <c r="D2545" s="4"/>
      <c r="E2545" s="7"/>
      <c r="F2545" s="4">
        <v>710</v>
      </c>
      <c r="G2545" s="4" t="str">
        <f>IF(I2545="",SUMIFS([1]怪物表!$A:$A,[1]怪物表!$B:$B,C2545,[1]怪物表!$C:$C,D2545),"")</f>
        <v/>
      </c>
      <c r="H2545" s="8" t="str">
        <f>IF(G2545="","",INDEX([1]怪物表!$C:$C,MATCH(G2545,[1]怪物表!$A:$A,0)))</f>
        <v/>
      </c>
      <c r="I2545" s="4">
        <v>499403</v>
      </c>
      <c r="J2545" s="4" t="str">
        <f>IF(I2545="","",INDEX([1]怪物阵型表!$B:$B,MATCH(I2545,[1]怪物阵型表!$A:$A,0)))</f>
        <v>直线防御阵型</v>
      </c>
      <c r="K2545" s="4"/>
      <c r="L2545" s="4"/>
      <c r="M2545" s="4"/>
      <c r="N2545" s="4"/>
      <c r="O2545" s="4" t="str">
        <f>IF(N2545="","",INDEX([2]物品表!$B:$B,MATCH(N2545,[2]物品表!$A:$A,0)))</f>
        <v/>
      </c>
      <c r="P2545" s="4"/>
      <c r="Q2545" s="7" t="s">
        <v>109</v>
      </c>
      <c r="R2545" s="7" t="s">
        <v>29</v>
      </c>
      <c r="S2545" s="9">
        <v>1</v>
      </c>
      <c r="T2545" s="4"/>
      <c r="U2545" s="9">
        <v>0</v>
      </c>
      <c r="V2545" s="4" t="str">
        <f t="shared" si="357"/>
        <v/>
      </c>
      <c r="W2545" s="4"/>
      <c r="X2545" s="4"/>
      <c r="Y2545" s="4"/>
      <c r="Z2545" s="28"/>
      <c r="AA2545" s="77">
        <f>COUNTIF([3]经验升级表!$C:$C,"&lt;="&amp;SUMIFS($AB$4:AB2545,$C$4:C2545,C2545))</f>
        <v>0</v>
      </c>
      <c r="AB2545" s="77">
        <f>IFERROR(INDEX([1]怪物表!$U:$U,MATCH(G2545,[1]怪物表!$A:$A,0),1)*S2545/U2545,0)*AC2545</f>
        <v>0</v>
      </c>
      <c r="AC2545" s="77">
        <f t="shared" si="349"/>
        <v>1</v>
      </c>
      <c r="AD2545" s="77">
        <f>IFERROR(INDEX([1]怪物表!$J:$J,MATCH(G2545,[1]怪物表!$A:$A,0),1),0)*AE2545</f>
        <v>0</v>
      </c>
      <c r="AE2545" s="77">
        <f t="shared" si="350"/>
        <v>0</v>
      </c>
    </row>
    <row r="2546" spans="1:46" x14ac:dyDescent="0.45">
      <c r="A2546" s="4"/>
      <c r="B2546" s="7">
        <v>4994136</v>
      </c>
      <c r="C2546" s="6" t="s">
        <v>350</v>
      </c>
      <c r="D2546" s="4"/>
      <c r="E2546" s="7"/>
      <c r="F2546" s="4">
        <v>720</v>
      </c>
      <c r="G2546" s="4" t="str">
        <f>IF(I2546="",SUMIFS([1]怪物表!$A:$A,[1]怪物表!$B:$B,C2546,[1]怪物表!$C:$C,D2546),"")</f>
        <v/>
      </c>
      <c r="H2546" s="8" t="str">
        <f>IF(G2546="","",INDEX([1]怪物表!$C:$C,MATCH(G2546,[1]怪物表!$A:$A,0)))</f>
        <v/>
      </c>
      <c r="I2546" s="4">
        <v>499404</v>
      </c>
      <c r="J2546" s="4" t="str">
        <f>IF(I2546="","",INDEX([1]怪物阵型表!$B:$B,MATCH(I2546,[1]怪物阵型表!$A:$A,0)))</f>
        <v>直线防御阵型</v>
      </c>
      <c r="K2546" s="4"/>
      <c r="L2546" s="4"/>
      <c r="M2546" s="4"/>
      <c r="N2546" s="4"/>
      <c r="O2546" s="4" t="str">
        <f>IF(N2546="","",INDEX([2]物品表!$B:$B,MATCH(N2546,[2]物品表!$A:$A,0)))</f>
        <v/>
      </c>
      <c r="P2546" s="4"/>
      <c r="Q2546" s="7" t="s">
        <v>109</v>
      </c>
      <c r="R2546" s="7" t="s">
        <v>29</v>
      </c>
      <c r="S2546" s="9">
        <v>1</v>
      </c>
      <c r="T2546" s="4"/>
      <c r="U2546" s="9">
        <v>0</v>
      </c>
      <c r="V2546" s="4" t="str">
        <f t="shared" si="357"/>
        <v/>
      </c>
      <c r="W2546" s="4"/>
      <c r="X2546" s="4"/>
      <c r="Y2546" s="4"/>
      <c r="Z2546" s="28"/>
      <c r="AA2546" s="77">
        <f>COUNTIF([3]经验升级表!$C:$C,"&lt;="&amp;SUMIFS($AB$4:AB2546,$C$4:C2546,C2546))</f>
        <v>0</v>
      </c>
      <c r="AB2546" s="77">
        <f>IFERROR(INDEX([1]怪物表!$U:$U,MATCH(G2546,[1]怪物表!$A:$A,0),1)*S2546/U2546,0)*AC2546</f>
        <v>0</v>
      </c>
      <c r="AC2546" s="77">
        <f t="shared" si="349"/>
        <v>1</v>
      </c>
      <c r="AD2546" s="77">
        <f>IFERROR(INDEX([1]怪物表!$J:$J,MATCH(G2546,[1]怪物表!$A:$A,0),1),0)*AE2546</f>
        <v>0</v>
      </c>
      <c r="AE2546" s="77">
        <f t="shared" si="350"/>
        <v>0</v>
      </c>
    </row>
    <row r="2547" spans="1:46" x14ac:dyDescent="0.45">
      <c r="A2547" s="4"/>
      <c r="B2547" s="7">
        <v>4994137</v>
      </c>
      <c r="C2547" s="6" t="s">
        <v>350</v>
      </c>
      <c r="D2547" s="4"/>
      <c r="E2547" s="7"/>
      <c r="F2547" s="4">
        <v>720</v>
      </c>
      <c r="G2547" s="4" t="str">
        <f>IF(I2547="",SUMIFS([1]怪物表!$A:$A,[1]怪物表!$B:$B,C2547,[1]怪物表!$C:$C,D2547),"")</f>
        <v/>
      </c>
      <c r="H2547" s="8" t="str">
        <f>IF(G2547="","",INDEX([1]怪物表!$C:$C,MATCH(G2547,[1]怪物表!$A:$A,0)))</f>
        <v/>
      </c>
      <c r="I2547" s="4">
        <v>499405</v>
      </c>
      <c r="J2547" s="4" t="str">
        <f>IF(I2547="","",INDEX([1]怪物阵型表!$B:$B,MATCH(I2547,[1]怪物阵型表!$A:$A,0)))</f>
        <v>直线防御阵型</v>
      </c>
      <c r="K2547" s="4"/>
      <c r="L2547" s="4"/>
      <c r="M2547" s="4"/>
      <c r="N2547" s="4"/>
      <c r="O2547" s="4" t="str">
        <f>IF(N2547="","",INDEX([2]物品表!$B:$B,MATCH(N2547,[2]物品表!$A:$A,0)))</f>
        <v/>
      </c>
      <c r="P2547" s="4"/>
      <c r="Q2547" s="7" t="s">
        <v>109</v>
      </c>
      <c r="R2547" s="7" t="s">
        <v>29</v>
      </c>
      <c r="S2547" s="9">
        <v>1</v>
      </c>
      <c r="T2547" s="4"/>
      <c r="U2547" s="9">
        <v>0</v>
      </c>
      <c r="V2547" s="4" t="str">
        <f t="shared" si="357"/>
        <v/>
      </c>
      <c r="W2547" s="4"/>
      <c r="X2547" s="4"/>
      <c r="Y2547" s="4"/>
      <c r="Z2547" s="28"/>
      <c r="AA2547" s="77">
        <f>COUNTIF([3]经验升级表!$C:$C,"&lt;="&amp;SUMIFS($AB$4:AB2547,$C$4:C2547,C2547))</f>
        <v>0</v>
      </c>
      <c r="AB2547" s="77">
        <f>IFERROR(INDEX([1]怪物表!$U:$U,MATCH(G2547,[1]怪物表!$A:$A,0),1)*S2547/U2547,0)*AC2547</f>
        <v>0</v>
      </c>
      <c r="AC2547" s="77">
        <f t="shared" si="349"/>
        <v>1</v>
      </c>
      <c r="AD2547" s="77">
        <f>IFERROR(INDEX([1]怪物表!$J:$J,MATCH(G2547,[1]怪物表!$A:$A,0),1),0)*AE2547</f>
        <v>0</v>
      </c>
      <c r="AE2547" s="77">
        <f t="shared" si="350"/>
        <v>0</v>
      </c>
    </row>
    <row r="2548" spans="1:46" x14ac:dyDescent="0.45">
      <c r="A2548" s="4"/>
      <c r="B2548" s="7">
        <v>4994901</v>
      </c>
      <c r="C2548" s="6" t="s">
        <v>350</v>
      </c>
      <c r="D2548" s="4" t="s">
        <v>142</v>
      </c>
      <c r="E2548" s="7"/>
      <c r="F2548" s="4">
        <v>0</v>
      </c>
      <c r="G2548" s="4"/>
      <c r="H2548" s="8" t="str">
        <f>IF(G2548="","",INDEX([1]怪物表!$C:$C,MATCH(G2548,[1]怪物表!$A:$A,0)))</f>
        <v/>
      </c>
      <c r="I2548" s="4"/>
      <c r="J2548" s="4" t="str">
        <f>IF(I2548="","",INDEX([1]怪物阵型表!$B:$B,MATCH(I2548,[1]怪物阵型表!$A:$A,0)))</f>
        <v/>
      </c>
      <c r="K2548" s="4"/>
      <c r="L2548" s="4"/>
      <c r="M2548" s="4"/>
      <c r="N2548" s="4">
        <v>4</v>
      </c>
      <c r="O2548" s="4" t="str">
        <f>IF(N2548="","",INDEX([2]物品表!$B:$B,MATCH(N2548,[2]物品表!$A:$A,0)))</f>
        <v>Survivor_Item_3</v>
      </c>
      <c r="P2548" s="4"/>
      <c r="Q2548" s="7" t="s">
        <v>302</v>
      </c>
      <c r="R2548" s="7" t="s">
        <v>29</v>
      </c>
      <c r="S2548" s="9">
        <v>8</v>
      </c>
      <c r="T2548" s="4"/>
      <c r="U2548" s="9">
        <v>0</v>
      </c>
      <c r="V2548" s="4" t="str">
        <f t="shared" si="357"/>
        <v/>
      </c>
      <c r="W2548" s="4"/>
      <c r="X2548" s="4"/>
      <c r="Y2548" s="4"/>
      <c r="Z2548" s="28"/>
      <c r="AA2548" s="77">
        <f>COUNTIF([3]经验升级表!$C:$C,"&lt;="&amp;SUMIFS($AB$4:AB2548,$C$4:C2548,C2548))</f>
        <v>0</v>
      </c>
      <c r="AB2548" s="77">
        <f>IFERROR(INDEX([1]怪物表!$U:$U,MATCH(G2548,[1]怪物表!$A:$A,0),1)*S2548/U2548,0)*AC2548</f>
        <v>0</v>
      </c>
      <c r="AC2548" s="77">
        <f t="shared" si="349"/>
        <v>1</v>
      </c>
      <c r="AD2548" s="77">
        <f>IFERROR(INDEX([1]怪物表!$J:$J,MATCH(G2548,[1]怪物表!$A:$A,0),1),0)*AE2548</f>
        <v>0</v>
      </c>
      <c r="AE2548" s="77">
        <f t="shared" si="350"/>
        <v>0</v>
      </c>
    </row>
    <row r="2549" spans="1:46" x14ac:dyDescent="0.45">
      <c r="A2549" s="4"/>
      <c r="B2549" s="7">
        <v>4994902</v>
      </c>
      <c r="C2549" s="6" t="s">
        <v>350</v>
      </c>
      <c r="D2549" s="4" t="s">
        <v>248</v>
      </c>
      <c r="E2549" s="7"/>
      <c r="F2549" s="4" t="s">
        <v>317</v>
      </c>
      <c r="G2549" s="4"/>
      <c r="H2549" s="8" t="str">
        <f>IF(G2549="","",INDEX([1]怪物表!$C:$C,MATCH(G2549,[1]怪物表!$A:$A,0)))</f>
        <v/>
      </c>
      <c r="I2549" s="4"/>
      <c r="J2549" s="4" t="str">
        <f>IF(I2549="","",INDEX([1]怪物阵型表!$B:$B,MATCH(I2549,[1]怪物阵型表!$A:$A,0)))</f>
        <v/>
      </c>
      <c r="K2549" s="4"/>
      <c r="L2549" s="4"/>
      <c r="M2549" s="4"/>
      <c r="N2549" s="4">
        <v>17</v>
      </c>
      <c r="O2549" s="4" t="str">
        <f>IF(N2549="","",INDEX([2]物品表!$B:$B,MATCH(N2549,[2]物品表!$A:$A,0)))</f>
        <v>Survivor_Item_8</v>
      </c>
      <c r="P2549" s="4"/>
      <c r="Q2549" s="7" t="s">
        <v>107</v>
      </c>
      <c r="R2549" s="7" t="s">
        <v>29</v>
      </c>
      <c r="S2549" s="9">
        <v>1</v>
      </c>
      <c r="T2549" s="4"/>
      <c r="U2549" s="9">
        <v>16</v>
      </c>
      <c r="V2549" s="4" t="str">
        <f t="shared" si="357"/>
        <v/>
      </c>
      <c r="W2549" s="4"/>
      <c r="X2549" s="4"/>
      <c r="Y2549" s="4"/>
      <c r="Z2549" s="28"/>
      <c r="AA2549" s="77">
        <f>COUNTIF([3]经验升级表!$C:$C,"&lt;="&amp;SUMIFS($AB$4:AB2549,$C$4:C2549,C2549))</f>
        <v>0</v>
      </c>
      <c r="AB2549" s="77">
        <f>IFERROR(INDEX([1]怪物表!$U:$U,MATCH(G2549,[1]怪物表!$A:$A,0),1)*S2549/U2549,0)*AC2549</f>
        <v>0</v>
      </c>
      <c r="AC2549" s="77">
        <f t="shared" si="349"/>
        <v>690</v>
      </c>
      <c r="AD2549" s="77">
        <f>IFERROR(INDEX([1]怪物表!$J:$J,MATCH(G2549,[1]怪物表!$A:$A,0),1),0)*AE2549</f>
        <v>0</v>
      </c>
      <c r="AE2549" s="77">
        <f t="shared" si="350"/>
        <v>44</v>
      </c>
    </row>
    <row r="2550" spans="1:46" x14ac:dyDescent="0.45">
      <c r="A2550" s="4"/>
      <c r="B2550" s="7">
        <v>4994903</v>
      </c>
      <c r="C2550" s="6" t="s">
        <v>350</v>
      </c>
      <c r="D2550" s="4" t="s">
        <v>51</v>
      </c>
      <c r="E2550" s="7"/>
      <c r="F2550" s="4" t="s">
        <v>318</v>
      </c>
      <c r="G2550" s="4"/>
      <c r="H2550" s="8" t="str">
        <f>IF(G2550="","",INDEX([1]怪物表!$C:$C,MATCH(G2550,[1]怪物表!$A:$A,0)))</f>
        <v/>
      </c>
      <c r="I2550" s="4"/>
      <c r="J2550" s="4" t="str">
        <f>IF(I2550="","",INDEX([1]怪物阵型表!$B:$B,MATCH(I2550,[1]怪物阵型表!$A:$A,0)))</f>
        <v/>
      </c>
      <c r="K2550" s="4"/>
      <c r="L2550" s="4"/>
      <c r="M2550" s="4"/>
      <c r="N2550" s="4">
        <v>3004</v>
      </c>
      <c r="O2550" s="4" t="str">
        <f>IF(N2550="","",INDEX([2]物品表!$B:$B,MATCH(N2550,[2]物品表!$A:$A,0)))</f>
        <v>Survivor_Item_8</v>
      </c>
      <c r="P2550" s="4"/>
      <c r="Q2550" s="7" t="s">
        <v>107</v>
      </c>
      <c r="R2550" s="7" t="s">
        <v>29</v>
      </c>
      <c r="S2550" s="9">
        <v>1</v>
      </c>
      <c r="T2550" s="4"/>
      <c r="U2550" s="9">
        <v>16</v>
      </c>
      <c r="V2550" s="4" t="str">
        <f t="shared" si="357"/>
        <v/>
      </c>
      <c r="W2550" s="4"/>
      <c r="X2550" s="4"/>
      <c r="Y2550" s="4"/>
      <c r="Z2550" s="28"/>
      <c r="AA2550" s="77">
        <f>COUNTIF([3]经验升级表!$C:$C,"&lt;="&amp;SUMIFS($AB$4:AB2550,$C$4:C2550,C2550))</f>
        <v>0</v>
      </c>
      <c r="AB2550" s="77">
        <f>IFERROR(INDEX([1]怪物表!$U:$U,MATCH(G2550,[1]怪物表!$A:$A,0),1)*S2550/U2550,0)*AC2550</f>
        <v>0</v>
      </c>
      <c r="AC2550" s="77">
        <f t="shared" si="349"/>
        <v>700</v>
      </c>
      <c r="AD2550" s="77">
        <f>IFERROR(INDEX([1]怪物表!$J:$J,MATCH(G2550,[1]怪物表!$A:$A,0),1),0)*AE2550</f>
        <v>0</v>
      </c>
      <c r="AE2550" s="77">
        <f t="shared" si="350"/>
        <v>44</v>
      </c>
    </row>
    <row r="2551" spans="1:46" s="51" customFormat="1" x14ac:dyDescent="0.45">
      <c r="A2551" s="89"/>
      <c r="B2551" s="7">
        <v>4994904</v>
      </c>
      <c r="C2551" s="6" t="s">
        <v>350</v>
      </c>
      <c r="D2551" s="89" t="s">
        <v>113</v>
      </c>
      <c r="E2551" s="73"/>
      <c r="F2551" s="89">
        <v>60</v>
      </c>
      <c r="G2551" s="89"/>
      <c r="H2551" s="89" t="str">
        <f>IF(G2551="","",INDEX([1]怪物表!$C:$C,MATCH(G2551,[1]怪物表!$A:$A,0)))</f>
        <v/>
      </c>
      <c r="I2551" s="89"/>
      <c r="J2551" s="89" t="str">
        <f>IF(I2551="","",INDEX([1]怪物阵型表!$B:$B,MATCH(I2551,[1]怪物阵型表!$A:$A,0)))</f>
        <v/>
      </c>
      <c r="K2551" s="89"/>
      <c r="L2551" s="89"/>
      <c r="M2551" s="89"/>
      <c r="N2551" s="89">
        <v>201101</v>
      </c>
      <c r="O2551" s="89" t="str">
        <f>IF(N2551="","",INDEX([2]物品表!$B:$B,MATCH(N2551,[2]物品表!$A:$A,0)))</f>
        <v>Survivor_Item_11</v>
      </c>
      <c r="P2551" s="89" t="b">
        <v>1</v>
      </c>
      <c r="Q2551" s="73" t="s">
        <v>160</v>
      </c>
      <c r="R2551" s="73" t="s">
        <v>29</v>
      </c>
      <c r="S2551" s="89">
        <v>1</v>
      </c>
      <c r="T2551" s="89"/>
      <c r="U2551" s="89">
        <v>0</v>
      </c>
      <c r="V2551" s="89"/>
      <c r="W2551" s="89"/>
      <c r="X2551" s="89" t="s">
        <v>110</v>
      </c>
      <c r="Y2551" s="89" t="s">
        <v>162</v>
      </c>
      <c r="Z2551" s="89"/>
      <c r="AA2551" s="77">
        <f>COUNTIF([3]经验升级表!$C:$C,"&lt;="&amp;SUMIFS($AB$4:AB2551,$C$4:C2551,C2551))</f>
        <v>0</v>
      </c>
      <c r="AB2551" s="77">
        <f>IFERROR(INDEX([1]怪物表!$U:$U,MATCH(G2551,[1]怪物表!$A:$A,0),1)*S2551/U2551,0)*AC2551</f>
        <v>0</v>
      </c>
      <c r="AC2551" s="77">
        <f t="shared" si="349"/>
        <v>1</v>
      </c>
      <c r="AD2551" s="77">
        <f>IFERROR(INDEX([1]怪物表!$J:$J,MATCH(G2551,[1]怪物表!$A:$A,0),1),0)*AE2551</f>
        <v>0</v>
      </c>
      <c r="AE2551" s="77">
        <f t="shared" si="350"/>
        <v>0</v>
      </c>
      <c r="AF2551" s="50"/>
      <c r="AG2551" s="45"/>
      <c r="AH2551" s="50"/>
      <c r="AI2551" s="50"/>
      <c r="AJ2551" s="50"/>
      <c r="AK2551" s="50"/>
      <c r="AL2551" s="50"/>
      <c r="AM2551" s="50"/>
      <c r="AN2551" s="50"/>
      <c r="AO2551" s="50"/>
      <c r="AP2551" s="50"/>
      <c r="AQ2551" s="50"/>
      <c r="AR2551" s="50"/>
      <c r="AS2551" s="50"/>
      <c r="AT2551" s="50"/>
    </row>
    <row r="2552" spans="1:46" x14ac:dyDescent="0.45">
      <c r="A2552" s="4"/>
      <c r="B2552" s="7">
        <v>4994905</v>
      </c>
      <c r="C2552" s="6" t="s">
        <v>206</v>
      </c>
      <c r="D2552" s="4" t="s">
        <v>383</v>
      </c>
      <c r="E2552" s="7"/>
      <c r="F2552" s="4">
        <v>150</v>
      </c>
      <c r="G2552" s="81">
        <f>IF(I2552="",SUMIFS([1]怪物表!$A:$A,[1]怪物表!$B:$B,C2552,[1]怪物表!$C:$C,D2552),"")</f>
        <v>1299117</v>
      </c>
      <c r="H2552" s="84" t="str">
        <f>IF(G2552="","",INDEX([1]怪物表!$C:$C,MATCH(G2552,[1]怪物表!$A:$A,0)))</f>
        <v>塔罗牌_狼</v>
      </c>
      <c r="I2552" s="4"/>
      <c r="J2552" s="4"/>
      <c r="K2552" s="4"/>
      <c r="L2552" s="4"/>
      <c r="M2552" s="4"/>
      <c r="N2552" s="4"/>
      <c r="O2552" s="4"/>
      <c r="P2552" s="4" t="b">
        <v>1</v>
      </c>
      <c r="Q2552" s="82" t="s">
        <v>120</v>
      </c>
      <c r="R2552" s="82" t="s">
        <v>29</v>
      </c>
      <c r="S2552" s="85">
        <v>1</v>
      </c>
      <c r="T2552" s="81"/>
      <c r="U2552" s="85">
        <v>0</v>
      </c>
      <c r="V2552" s="4"/>
      <c r="W2552" s="4"/>
      <c r="X2552" s="4"/>
      <c r="Y2552" s="4"/>
      <c r="Z2552" s="28"/>
      <c r="AA2552" s="77"/>
      <c r="AB2552" s="77"/>
      <c r="AC2552" s="77"/>
      <c r="AD2552" s="77"/>
      <c r="AE2552" s="77"/>
    </row>
    <row r="2553" spans="1:46" x14ac:dyDescent="0.45">
      <c r="A2553" s="4"/>
      <c r="B2553" s="7">
        <v>4994906</v>
      </c>
      <c r="C2553" s="6" t="s">
        <v>206</v>
      </c>
      <c r="D2553" s="4" t="s">
        <v>383</v>
      </c>
      <c r="E2553" s="7"/>
      <c r="F2553" s="4">
        <v>300</v>
      </c>
      <c r="G2553" s="81">
        <f>IF(I2553="",SUMIFS([1]怪物表!$A:$A,[1]怪物表!$B:$B,C2553,[1]怪物表!$C:$C,D2553),"")</f>
        <v>1299117</v>
      </c>
      <c r="H2553" s="84" t="str">
        <f>IF(G2553="","",INDEX([1]怪物表!$C:$C,MATCH(G2553,[1]怪物表!$A:$A,0)))</f>
        <v>塔罗牌_狼</v>
      </c>
      <c r="I2553" s="4"/>
      <c r="J2553" s="4"/>
      <c r="K2553" s="4"/>
      <c r="L2553" s="4"/>
      <c r="M2553" s="4"/>
      <c r="N2553" s="4"/>
      <c r="O2553" s="4"/>
      <c r="P2553" s="4" t="b">
        <v>1</v>
      </c>
      <c r="Q2553" s="82" t="s">
        <v>120</v>
      </c>
      <c r="R2553" s="82" t="s">
        <v>29</v>
      </c>
      <c r="S2553" s="85">
        <v>1</v>
      </c>
      <c r="T2553" s="81"/>
      <c r="U2553" s="85">
        <v>0</v>
      </c>
      <c r="V2553" s="4"/>
      <c r="W2553" s="4"/>
      <c r="X2553" s="4"/>
      <c r="Y2553" s="4"/>
      <c r="Z2553" s="28"/>
      <c r="AA2553" s="77"/>
      <c r="AB2553" s="77"/>
      <c r="AC2553" s="77"/>
      <c r="AD2553" s="77"/>
      <c r="AE2553" s="77"/>
    </row>
    <row r="2554" spans="1:46" s="44" customFormat="1" x14ac:dyDescent="0.45">
      <c r="A2554" s="15">
        <v>4995</v>
      </c>
      <c r="B2554" s="16">
        <v>4995001</v>
      </c>
      <c r="C2554" s="17" t="s">
        <v>360</v>
      </c>
      <c r="D2554" s="15" t="s">
        <v>124</v>
      </c>
      <c r="E2554" s="15">
        <v>5</v>
      </c>
      <c r="F2554" s="15">
        <v>0</v>
      </c>
      <c r="G2554" s="15">
        <f>IF(I2554="",SUMIFS([1]怪物表!$A:$A,[1]怪物表!$B:$B,C2554,[1]怪物表!$C:$C,D2554),"")</f>
        <v>1499502</v>
      </c>
      <c r="H2554" s="18" t="str">
        <f>IF(G2554="","",INDEX([1]怪物表!$C:$C,MATCH(G2554,[1]怪物表!$A:$A,0)))</f>
        <v>鹰</v>
      </c>
      <c r="I2554" s="15"/>
      <c r="J2554" s="15" t="str">
        <f>IF(I2554="","",INDEX([1]怪物阵型表!$B:$B,MATCH(I2554,[1]怪物阵型表!$A:$A,0)))</f>
        <v/>
      </c>
      <c r="K2554" s="15"/>
      <c r="L2554" s="15"/>
      <c r="M2554" s="15"/>
      <c r="N2554" s="16"/>
      <c r="O2554" s="16" t="str">
        <f>IF(N2554="","",INDEX([2]物品表!$B:$B,MATCH(N2554,[2]物品表!$A:$A,0)))</f>
        <v/>
      </c>
      <c r="P2554" s="16"/>
      <c r="Q2554" s="16" t="s">
        <v>107</v>
      </c>
      <c r="R2554" s="16" t="s">
        <v>29</v>
      </c>
      <c r="S2554" s="19">
        <v>5</v>
      </c>
      <c r="T2554" s="15"/>
      <c r="U2554" s="19">
        <v>0</v>
      </c>
      <c r="V2554" s="15" t="str">
        <f t="shared" ref="V2554:V2563" si="358">IF(W2554=1,"TID_Survivor_Notice_Occur_2",IF(W2554=2,"TID_Survivor_Notice_Occur_1",""))</f>
        <v/>
      </c>
      <c r="W2554" s="15"/>
      <c r="X2554" s="15"/>
      <c r="Y2554" s="15"/>
      <c r="Z2554" s="76"/>
      <c r="AA2554" s="77">
        <f>COUNTIF([3]经验升级表!$C:$C,"&lt;="&amp;SUMIFS($AB$4:AB2554,$C$4:C2554,C2554))</f>
        <v>0</v>
      </c>
      <c r="AB2554" s="77">
        <f>IFERROR(INDEX([1]怪物表!$U:$U,MATCH(G2554,[1]怪物表!$A:$A,0),1)*S2554/U2554,0)*AC2554</f>
        <v>0</v>
      </c>
      <c r="AC2554" s="77">
        <f t="shared" si="349"/>
        <v>1</v>
      </c>
      <c r="AD2554" s="77">
        <f>IFERROR(INDEX([1]怪物表!$J:$J,MATCH(G2554,[1]怪物表!$A:$A,0),1),0)*AE2554</f>
        <v>0</v>
      </c>
      <c r="AE2554" s="77">
        <f t="shared" si="350"/>
        <v>0</v>
      </c>
      <c r="AF2554" s="45"/>
      <c r="AG2554" s="45"/>
      <c r="AH2554" s="45"/>
      <c r="AI2554" s="45"/>
      <c r="AJ2554" s="45"/>
      <c r="AK2554" s="45"/>
      <c r="AL2554" s="45"/>
      <c r="AM2554" s="45"/>
      <c r="AN2554" s="45"/>
      <c r="AO2554" s="45"/>
      <c r="AP2554" s="45"/>
      <c r="AQ2554" s="45"/>
      <c r="AR2554" s="45"/>
      <c r="AS2554" s="45"/>
      <c r="AT2554" s="45"/>
    </row>
    <row r="2555" spans="1:46" x14ac:dyDescent="0.45">
      <c r="A2555" s="4"/>
      <c r="B2555" s="7">
        <v>4995002</v>
      </c>
      <c r="C2555" s="6" t="s">
        <v>360</v>
      </c>
      <c r="D2555" s="4" t="s">
        <v>124</v>
      </c>
      <c r="E2555" s="4">
        <v>10</v>
      </c>
      <c r="F2555" s="4" t="s">
        <v>30</v>
      </c>
      <c r="G2555" s="4">
        <f>IF(I2555="",SUMIFS([1]怪物表!$A:$A,[1]怪物表!$B:$B,C2555,[1]怪物表!$C:$C,D2555),"")</f>
        <v>1499502</v>
      </c>
      <c r="H2555" s="8" t="str">
        <f>IF(G2555="","",INDEX([1]怪物表!$C:$C,MATCH(G2555,[1]怪物表!$A:$A,0)))</f>
        <v>鹰</v>
      </c>
      <c r="I2555" s="4"/>
      <c r="J2555" s="4" t="str">
        <f>IF(I2555="","",INDEX([1]怪物阵型表!$B:$B,MATCH(I2555,[1]怪物阵型表!$A:$A,0)))</f>
        <v/>
      </c>
      <c r="K2555" s="4"/>
      <c r="L2555" s="4"/>
      <c r="M2555" s="4"/>
      <c r="N2555" s="4"/>
      <c r="O2555" s="4" t="str">
        <f>IF(N2555="","",INDEX([2]物品表!$B:$B,MATCH(N2555,[2]物品表!$A:$A,0)))</f>
        <v/>
      </c>
      <c r="P2555" s="4"/>
      <c r="Q2555" s="7" t="s">
        <v>31</v>
      </c>
      <c r="R2555" s="7" t="s">
        <v>29</v>
      </c>
      <c r="S2555" s="9">
        <f>INDEX('#怪物刷新配置索引'!$E:$E,MATCH(E2555&amp;"-"&amp;F2555,'#怪物刷新配置索引'!$D:$D,0),1)</f>
        <v>1</v>
      </c>
      <c r="T2555" s="4"/>
      <c r="U2555" s="9">
        <f>INDEX('#怪物刷新配置索引'!$F:$F,MATCH(E2555&amp;"-"&amp;F2555,'#怪物刷新配置索引'!$D:$D,0),1)</f>
        <v>3</v>
      </c>
      <c r="V2555" s="4" t="str">
        <f t="shared" si="358"/>
        <v/>
      </c>
      <c r="W2555" s="4"/>
      <c r="X2555" s="4"/>
      <c r="Y2555" s="4"/>
      <c r="Z2555" s="28"/>
      <c r="AA2555" s="77">
        <f>COUNTIF([3]经验升级表!$C:$C,"&lt;="&amp;SUMIFS($AB$4:AB2555,$C$4:C2555,C2555))</f>
        <v>0</v>
      </c>
      <c r="AB2555" s="77">
        <f>IFERROR(INDEX([1]怪物表!$U:$U,MATCH(G2555,[1]怪物表!$A:$A,0),1)*S2555/U2555,0)*AC2555</f>
        <v>0</v>
      </c>
      <c r="AC2555" s="77">
        <f t="shared" si="349"/>
        <v>30</v>
      </c>
      <c r="AD2555" s="77">
        <f>IFERROR(INDEX([1]怪物表!$J:$J,MATCH(G2555,[1]怪物表!$A:$A,0),1),0)*AE2555</f>
        <v>10</v>
      </c>
      <c r="AE2555" s="77">
        <f t="shared" si="350"/>
        <v>10</v>
      </c>
    </row>
    <row r="2556" spans="1:46" x14ac:dyDescent="0.45">
      <c r="A2556" s="4"/>
      <c r="B2556" s="7">
        <v>4995003</v>
      </c>
      <c r="C2556" s="6" t="s">
        <v>360</v>
      </c>
      <c r="D2556" s="4" t="s">
        <v>124</v>
      </c>
      <c r="E2556" s="4">
        <v>20</v>
      </c>
      <c r="F2556" s="4" t="s">
        <v>30</v>
      </c>
      <c r="G2556" s="4">
        <f>IF(I2556="",SUMIFS([1]怪物表!$A:$A,[1]怪物表!$B:$B,C2556,[1]怪物表!$C:$C,D2556),"")</f>
        <v>1499502</v>
      </c>
      <c r="H2556" s="8" t="str">
        <f>IF(G2556="","",INDEX([1]怪物表!$C:$C,MATCH(G2556,[1]怪物表!$A:$A,0)))</f>
        <v>鹰</v>
      </c>
      <c r="I2556" s="4"/>
      <c r="J2556" s="4" t="str">
        <f>IF(I2556="","",INDEX([1]怪物阵型表!$B:$B,MATCH(I2556,[1]怪物阵型表!$A:$A,0)))</f>
        <v/>
      </c>
      <c r="K2556" s="4"/>
      <c r="L2556" s="4"/>
      <c r="M2556" s="4"/>
      <c r="N2556" s="4"/>
      <c r="O2556" s="4" t="str">
        <f>IF(N2556="","",INDEX([2]物品表!$B:$B,MATCH(N2556,[2]物品表!$A:$A,0)))</f>
        <v/>
      </c>
      <c r="P2556" s="4"/>
      <c r="Q2556" s="7" t="s">
        <v>31</v>
      </c>
      <c r="R2556" s="7" t="s">
        <v>29</v>
      </c>
      <c r="S2556" s="9">
        <f>INDEX('#怪物刷新配置索引'!$E:$E,MATCH(E2556&amp;"-"&amp;F2556,'#怪物刷新配置索引'!$D:$D,0),1)</f>
        <v>2</v>
      </c>
      <c r="T2556" s="4"/>
      <c r="U2556" s="9">
        <f>INDEX('#怪物刷新配置索引'!$F:$F,MATCH(E2556&amp;"-"&amp;F2556,'#怪物刷新配置索引'!$D:$D,0),1)</f>
        <v>3</v>
      </c>
      <c r="V2556" s="4" t="str">
        <f t="shared" si="358"/>
        <v/>
      </c>
      <c r="W2556" s="4"/>
      <c r="X2556" s="4"/>
      <c r="Y2556" s="4"/>
      <c r="Z2556" s="28"/>
      <c r="AA2556" s="77">
        <f>COUNTIF([3]经验升级表!$C:$C,"&lt;="&amp;SUMIFS($AB$4:AB2556,$C$4:C2556,C2556))</f>
        <v>0</v>
      </c>
      <c r="AB2556" s="77">
        <f>IFERROR(INDEX([1]怪物表!$U:$U,MATCH(G2556,[1]怪物表!$A:$A,0),1)*S2556/U2556,0)*AC2556</f>
        <v>0</v>
      </c>
      <c r="AC2556" s="77">
        <f t="shared" si="349"/>
        <v>30</v>
      </c>
      <c r="AD2556" s="77">
        <f>IFERROR(INDEX([1]怪物表!$J:$J,MATCH(G2556,[1]怪物表!$A:$A,0),1),0)*AE2556</f>
        <v>20</v>
      </c>
      <c r="AE2556" s="77">
        <f t="shared" si="350"/>
        <v>20</v>
      </c>
    </row>
    <row r="2557" spans="1:46" x14ac:dyDescent="0.45">
      <c r="A2557" s="4"/>
      <c r="B2557" s="7">
        <v>4995004</v>
      </c>
      <c r="C2557" s="6" t="s">
        <v>360</v>
      </c>
      <c r="D2557" s="4" t="s">
        <v>131</v>
      </c>
      <c r="E2557" s="4">
        <v>20</v>
      </c>
      <c r="F2557" s="4" t="s">
        <v>43</v>
      </c>
      <c r="G2557" s="4">
        <f>IF(I2557="",SUMIFS([1]怪物表!$A:$A,[1]怪物表!$B:$B,C2557,[1]怪物表!$C:$C,D2557),"")</f>
        <v>1499503</v>
      </c>
      <c r="H2557" s="8" t="str">
        <f>IF(G2557="","",INDEX([1]怪物表!$C:$C,MATCH(G2557,[1]怪物表!$A:$A,0)))</f>
        <v>小象</v>
      </c>
      <c r="I2557" s="4"/>
      <c r="J2557" s="4" t="str">
        <f>IF(I2557="","",INDEX([1]怪物阵型表!$B:$B,MATCH(I2557,[1]怪物阵型表!$A:$A,0)))</f>
        <v/>
      </c>
      <c r="K2557" s="4"/>
      <c r="L2557" s="4"/>
      <c r="M2557" s="4"/>
      <c r="N2557" s="4"/>
      <c r="O2557" s="4" t="str">
        <f>IF(N2557="","",INDEX([2]物品表!$B:$B,MATCH(N2557,[2]物品表!$A:$A,0)))</f>
        <v/>
      </c>
      <c r="P2557" s="4"/>
      <c r="Q2557" s="7" t="s">
        <v>31</v>
      </c>
      <c r="R2557" s="7" t="s">
        <v>29</v>
      </c>
      <c r="S2557" s="9">
        <f>INDEX('#怪物刷新配置索引'!$E:$E,MATCH(E2557&amp;"-"&amp;F2557,'#怪物刷新配置索引'!$D:$D,0),1)</f>
        <v>2</v>
      </c>
      <c r="T2557" s="4"/>
      <c r="U2557" s="9">
        <f>INDEX('#怪物刷新配置索引'!$F:$F,MATCH(E2557&amp;"-"&amp;F2557,'#怪物刷新配置索引'!$D:$D,0),1)</f>
        <v>3</v>
      </c>
      <c r="V2557" s="4" t="str">
        <f t="shared" si="358"/>
        <v/>
      </c>
      <c r="W2557" s="4"/>
      <c r="X2557" s="4"/>
      <c r="Y2557" s="4"/>
      <c r="Z2557" s="28"/>
      <c r="AA2557" s="77">
        <f>COUNTIF([3]经验升级表!$C:$C,"&lt;="&amp;SUMIFS($AB$4:AB2557,$C$4:C2557,C2557))</f>
        <v>0</v>
      </c>
      <c r="AB2557" s="77">
        <f>IFERROR(INDEX([1]怪物表!$U:$U,MATCH(G2557,[1]怪物表!$A:$A,0),1)*S2557/U2557,0)*AC2557</f>
        <v>0</v>
      </c>
      <c r="AC2557" s="77">
        <f t="shared" si="349"/>
        <v>30</v>
      </c>
      <c r="AD2557" s="77">
        <f>IFERROR(INDEX([1]怪物表!$J:$J,MATCH(G2557,[1]怪物表!$A:$A,0),1),0)*AE2557</f>
        <v>20</v>
      </c>
      <c r="AE2557" s="77">
        <f t="shared" si="350"/>
        <v>20</v>
      </c>
    </row>
    <row r="2558" spans="1:46" x14ac:dyDescent="0.45">
      <c r="A2558" s="4"/>
      <c r="B2558" s="7">
        <v>4995005</v>
      </c>
      <c r="C2558" s="6" t="s">
        <v>360</v>
      </c>
      <c r="D2558" s="4" t="s">
        <v>131</v>
      </c>
      <c r="E2558" s="4">
        <v>20</v>
      </c>
      <c r="F2558" s="4" t="s">
        <v>43</v>
      </c>
      <c r="G2558" s="4">
        <f>IF(I2558="",SUMIFS([1]怪物表!$A:$A,[1]怪物表!$B:$B,C2558,[1]怪物表!$C:$C,D2558),"")</f>
        <v>1499503</v>
      </c>
      <c r="H2558" s="8" t="str">
        <f>IF(G2558="","",INDEX([1]怪物表!$C:$C,MATCH(G2558,[1]怪物表!$A:$A,0)))</f>
        <v>小象</v>
      </c>
      <c r="I2558" s="4"/>
      <c r="J2558" s="4" t="str">
        <f>IF(I2558="","",INDEX([1]怪物阵型表!$B:$B,MATCH(I2558,[1]怪物阵型表!$A:$A,0)))</f>
        <v/>
      </c>
      <c r="K2558" s="4"/>
      <c r="L2558" s="4"/>
      <c r="M2558" s="4"/>
      <c r="N2558" s="4"/>
      <c r="O2558" s="4" t="str">
        <f>IF(N2558="","",INDEX([2]物品表!$B:$B,MATCH(N2558,[2]物品表!$A:$A,0)))</f>
        <v/>
      </c>
      <c r="P2558" s="4"/>
      <c r="Q2558" s="7" t="s">
        <v>31</v>
      </c>
      <c r="R2558" s="7" t="s">
        <v>29</v>
      </c>
      <c r="S2558" s="9">
        <f>INDEX('#怪物刷新配置索引'!$E:$E,MATCH(E2558&amp;"-"&amp;F2558,'#怪物刷新配置索引'!$D:$D,0),1)</f>
        <v>2</v>
      </c>
      <c r="T2558" s="4"/>
      <c r="U2558" s="9">
        <f>INDEX('#怪物刷新配置索引'!$F:$F,MATCH(E2558&amp;"-"&amp;F2558,'#怪物刷新配置索引'!$D:$D,0),1)</f>
        <v>3</v>
      </c>
      <c r="V2558" s="4" t="str">
        <f t="shared" si="358"/>
        <v/>
      </c>
      <c r="W2558" s="4"/>
      <c r="X2558" s="4"/>
      <c r="Y2558" s="4"/>
      <c r="Z2558" s="28"/>
      <c r="AA2558" s="77">
        <f>COUNTIF([3]经验升级表!$C:$C,"&lt;="&amp;SUMIFS($AB$4:AB2558,$C$4:C2558,C2558))</f>
        <v>0</v>
      </c>
      <c r="AB2558" s="77">
        <f>IFERROR(INDEX([1]怪物表!$U:$U,MATCH(G2558,[1]怪物表!$A:$A,0),1)*S2558/U2558,0)*AC2558</f>
        <v>0</v>
      </c>
      <c r="AC2558" s="77">
        <f t="shared" si="349"/>
        <v>30</v>
      </c>
      <c r="AD2558" s="77">
        <f>IFERROR(INDEX([1]怪物表!$J:$J,MATCH(G2558,[1]怪物表!$A:$A,0),1),0)*AE2558</f>
        <v>20</v>
      </c>
      <c r="AE2558" s="77">
        <f t="shared" si="350"/>
        <v>20</v>
      </c>
    </row>
    <row r="2559" spans="1:46" x14ac:dyDescent="0.45">
      <c r="A2559" s="4"/>
      <c r="B2559" s="7">
        <v>4995006</v>
      </c>
      <c r="C2559" s="6" t="s">
        <v>360</v>
      </c>
      <c r="D2559" s="4" t="s">
        <v>131</v>
      </c>
      <c r="E2559" s="4">
        <v>20</v>
      </c>
      <c r="F2559" s="4" t="s">
        <v>43</v>
      </c>
      <c r="G2559" s="4">
        <f>IF(I2559="",SUMIFS([1]怪物表!$A:$A,[1]怪物表!$B:$B,C2559,[1]怪物表!$C:$C,D2559),"")</f>
        <v>1499503</v>
      </c>
      <c r="H2559" s="8" t="str">
        <f>IF(G2559="","",INDEX([1]怪物表!$C:$C,MATCH(G2559,[1]怪物表!$A:$A,0)))</f>
        <v>小象</v>
      </c>
      <c r="I2559" s="4"/>
      <c r="J2559" s="4" t="str">
        <f>IF(I2559="","",INDEX([1]怪物阵型表!$B:$B,MATCH(I2559,[1]怪物阵型表!$A:$A,0)))</f>
        <v/>
      </c>
      <c r="K2559" s="4"/>
      <c r="L2559" s="4"/>
      <c r="M2559" s="4"/>
      <c r="N2559" s="4"/>
      <c r="O2559" s="4" t="str">
        <f>IF(N2559="","",INDEX([2]物品表!$B:$B,MATCH(N2559,[2]物品表!$A:$A,0)))</f>
        <v/>
      </c>
      <c r="P2559" s="4"/>
      <c r="Q2559" s="7" t="s">
        <v>31</v>
      </c>
      <c r="R2559" s="7" t="s">
        <v>29</v>
      </c>
      <c r="S2559" s="9">
        <f>INDEX('#怪物刷新配置索引'!$E:$E,MATCH(E2559&amp;"-"&amp;F2559,'#怪物刷新配置索引'!$D:$D,0),1)</f>
        <v>2</v>
      </c>
      <c r="T2559" s="4"/>
      <c r="U2559" s="9">
        <f>INDEX('#怪物刷新配置索引'!$F:$F,MATCH(E2559&amp;"-"&amp;F2559,'#怪物刷新配置索引'!$D:$D,0),1)</f>
        <v>3</v>
      </c>
      <c r="V2559" s="4" t="str">
        <f t="shared" si="358"/>
        <v/>
      </c>
      <c r="W2559" s="4"/>
      <c r="X2559" s="4"/>
      <c r="Y2559" s="4"/>
      <c r="Z2559" s="28"/>
      <c r="AA2559" s="77">
        <f>COUNTIF([3]经验升级表!$C:$C,"&lt;="&amp;SUMIFS($AB$4:AB2559,$C$4:C2559,C2559))</f>
        <v>0</v>
      </c>
      <c r="AB2559" s="77">
        <f>IFERROR(INDEX([1]怪物表!$U:$U,MATCH(G2559,[1]怪物表!$A:$A,0),1)*S2559/U2559,0)*AC2559</f>
        <v>0</v>
      </c>
      <c r="AC2559" s="77">
        <f t="shared" si="349"/>
        <v>30</v>
      </c>
      <c r="AD2559" s="77">
        <f>IFERROR(INDEX([1]怪物表!$J:$J,MATCH(G2559,[1]怪物表!$A:$A,0),1),0)*AE2559</f>
        <v>20</v>
      </c>
      <c r="AE2559" s="77">
        <f t="shared" si="350"/>
        <v>20</v>
      </c>
    </row>
    <row r="2560" spans="1:46" x14ac:dyDescent="0.45">
      <c r="A2560" s="4"/>
      <c r="B2560" s="7">
        <v>4995007</v>
      </c>
      <c r="C2560" s="6" t="s">
        <v>360</v>
      </c>
      <c r="D2560" s="4" t="s">
        <v>174</v>
      </c>
      <c r="E2560" s="7">
        <v>10</v>
      </c>
      <c r="F2560" s="4" t="s">
        <v>43</v>
      </c>
      <c r="G2560" s="4">
        <f>IF(I2560="",SUMIFS([1]怪物表!$A:$A,[1]怪物表!$B:$B,C2560,[1]怪物表!$C:$C,D2560),"")</f>
        <v>1499507</v>
      </c>
      <c r="H2560" s="8" t="str">
        <f>IF(G2560="","",INDEX([1]怪物表!$C:$C,MATCH(G2560,[1]怪物表!$A:$A,0)))</f>
        <v>酒桶</v>
      </c>
      <c r="I2560" s="4"/>
      <c r="J2560" s="4" t="str">
        <f>IF(I2560="","",INDEX([1]怪物阵型表!$B:$B,MATCH(I2560,[1]怪物阵型表!$A:$A,0)))</f>
        <v/>
      </c>
      <c r="K2560" s="4"/>
      <c r="L2560" s="4"/>
      <c r="M2560" s="4"/>
      <c r="N2560" s="4"/>
      <c r="O2560" s="4" t="str">
        <f>IF(N2560="","",INDEX([2]物品表!$B:$B,MATCH(N2560,[2]物品表!$A:$A,0)))</f>
        <v/>
      </c>
      <c r="P2560" s="4"/>
      <c r="Q2560" s="7" t="s">
        <v>31</v>
      </c>
      <c r="R2560" s="7" t="s">
        <v>29</v>
      </c>
      <c r="S2560" s="9">
        <f>INDEX('#怪物刷新配置索引'!$E:$E,MATCH(E2560&amp;"-"&amp;F2560,'#怪物刷新配置索引'!$D:$D,0),1)</f>
        <v>1</v>
      </c>
      <c r="T2560" s="4"/>
      <c r="U2560" s="9">
        <f>INDEX('#怪物刷新配置索引'!$F:$F,MATCH(E2560&amp;"-"&amp;F2560,'#怪物刷新配置索引'!$D:$D,0),1)</f>
        <v>3</v>
      </c>
      <c r="V2560" s="4" t="str">
        <f t="shared" si="358"/>
        <v/>
      </c>
      <c r="W2560" s="4"/>
      <c r="X2560" s="4"/>
      <c r="Y2560" s="4"/>
      <c r="Z2560" s="28"/>
      <c r="AA2560" s="77">
        <f>COUNTIF([3]经验升级表!$C:$C,"&lt;="&amp;SUMIFS($AB$4:AB2560,$C$4:C2560,C2560))</f>
        <v>0</v>
      </c>
      <c r="AB2560" s="77">
        <f>IFERROR(INDEX([1]怪物表!$U:$U,MATCH(G2560,[1]怪物表!$A:$A,0),1)*S2560/U2560,0)*AC2560</f>
        <v>0</v>
      </c>
      <c r="AC2560" s="77">
        <f t="shared" si="349"/>
        <v>30</v>
      </c>
      <c r="AD2560" s="77">
        <f>IFERROR(INDEX([1]怪物表!$J:$J,MATCH(G2560,[1]怪物表!$A:$A,0),1),0)*AE2560</f>
        <v>10</v>
      </c>
      <c r="AE2560" s="77">
        <f t="shared" si="350"/>
        <v>10</v>
      </c>
    </row>
    <row r="2561" spans="1:31" x14ac:dyDescent="0.45">
      <c r="A2561" s="4"/>
      <c r="B2561" s="7">
        <v>4995008</v>
      </c>
      <c r="C2561" s="6" t="s">
        <v>360</v>
      </c>
      <c r="D2561" s="4" t="s">
        <v>131</v>
      </c>
      <c r="E2561" s="4">
        <v>20</v>
      </c>
      <c r="F2561" s="4" t="s">
        <v>32</v>
      </c>
      <c r="G2561" s="4">
        <f>IF(I2561="",SUMIFS([1]怪物表!$A:$A,[1]怪物表!$B:$B,C2561,[1]怪物表!$C:$C,D2561),"")</f>
        <v>1499503</v>
      </c>
      <c r="H2561" s="8" t="str">
        <f>IF(G2561="","",INDEX([1]怪物表!$C:$C,MATCH(G2561,[1]怪物表!$A:$A,0)))</f>
        <v>小象</v>
      </c>
      <c r="I2561" s="4"/>
      <c r="J2561" s="4" t="str">
        <f>IF(I2561="","",INDEX([1]怪物阵型表!$B:$B,MATCH(I2561,[1]怪物阵型表!$A:$A,0)))</f>
        <v/>
      </c>
      <c r="K2561" s="4"/>
      <c r="L2561" s="4"/>
      <c r="M2561" s="4"/>
      <c r="N2561" s="4"/>
      <c r="O2561" s="4" t="str">
        <f>IF(N2561="","",INDEX([2]物品表!$B:$B,MATCH(N2561,[2]物品表!$A:$A,0)))</f>
        <v/>
      </c>
      <c r="P2561" s="4"/>
      <c r="Q2561" s="7" t="s">
        <v>31</v>
      </c>
      <c r="R2561" s="7" t="s">
        <v>29</v>
      </c>
      <c r="S2561" s="9">
        <f>INDEX('#怪物刷新配置索引'!$E:$E,MATCH(E2561&amp;"-"&amp;F2561,'#怪物刷新配置索引'!$D:$D,0),1)</f>
        <v>2</v>
      </c>
      <c r="T2561" s="4"/>
      <c r="U2561" s="9">
        <f>INDEX('#怪物刷新配置索引'!$F:$F,MATCH(E2561&amp;"-"&amp;F2561,'#怪物刷新配置索引'!$D:$D,0),1)</f>
        <v>3</v>
      </c>
      <c r="V2561" s="4" t="str">
        <f t="shared" si="358"/>
        <v/>
      </c>
      <c r="W2561" s="4"/>
      <c r="X2561" s="4"/>
      <c r="Y2561" s="4"/>
      <c r="Z2561" s="28"/>
      <c r="AA2561" s="77">
        <f>COUNTIF([3]经验升级表!$C:$C,"&lt;="&amp;SUMIFS($AB$4:AB2561,$C$4:C2561,C2561))</f>
        <v>0</v>
      </c>
      <c r="AB2561" s="77">
        <f>IFERROR(INDEX([1]怪物表!$U:$U,MATCH(G2561,[1]怪物表!$A:$A,0),1)*S2561/U2561,0)*AC2561</f>
        <v>0</v>
      </c>
      <c r="AC2561" s="77">
        <f t="shared" si="349"/>
        <v>30</v>
      </c>
      <c r="AD2561" s="77">
        <f>IFERROR(INDEX([1]怪物表!$J:$J,MATCH(G2561,[1]怪物表!$A:$A,0),1),0)*AE2561</f>
        <v>20</v>
      </c>
      <c r="AE2561" s="77">
        <f t="shared" si="350"/>
        <v>20</v>
      </c>
    </row>
    <row r="2562" spans="1:31" x14ac:dyDescent="0.45">
      <c r="A2562" s="4"/>
      <c r="B2562" s="7">
        <v>4995009</v>
      </c>
      <c r="C2562" s="6" t="s">
        <v>360</v>
      </c>
      <c r="D2562" s="4" t="s">
        <v>131</v>
      </c>
      <c r="E2562" s="4">
        <v>20</v>
      </c>
      <c r="F2562" s="4" t="s">
        <v>32</v>
      </c>
      <c r="G2562" s="4">
        <f>IF(I2562="",SUMIFS([1]怪物表!$A:$A,[1]怪物表!$B:$B,C2562,[1]怪物表!$C:$C,D2562),"")</f>
        <v>1499503</v>
      </c>
      <c r="H2562" s="8" t="str">
        <f>IF(G2562="","",INDEX([1]怪物表!$C:$C,MATCH(G2562,[1]怪物表!$A:$A,0)))</f>
        <v>小象</v>
      </c>
      <c r="I2562" s="4"/>
      <c r="J2562" s="4" t="str">
        <f>IF(I2562="","",INDEX([1]怪物阵型表!$B:$B,MATCH(I2562,[1]怪物阵型表!$A:$A,0)))</f>
        <v/>
      </c>
      <c r="K2562" s="4"/>
      <c r="L2562" s="4"/>
      <c r="M2562" s="4"/>
      <c r="N2562" s="4"/>
      <c r="O2562" s="4" t="str">
        <f>IF(N2562="","",INDEX([2]物品表!$B:$B,MATCH(N2562,[2]物品表!$A:$A,0)))</f>
        <v/>
      </c>
      <c r="P2562" s="4"/>
      <c r="Q2562" s="7" t="s">
        <v>31</v>
      </c>
      <c r="R2562" s="7" t="s">
        <v>29</v>
      </c>
      <c r="S2562" s="9">
        <f>INDEX('#怪物刷新配置索引'!$E:$E,MATCH(E2562&amp;"-"&amp;F2562,'#怪物刷新配置索引'!$D:$D,0),1)</f>
        <v>2</v>
      </c>
      <c r="T2562" s="4"/>
      <c r="U2562" s="9">
        <f>INDEX('#怪物刷新配置索引'!$F:$F,MATCH(E2562&amp;"-"&amp;F2562,'#怪物刷新配置索引'!$D:$D,0),1)</f>
        <v>3</v>
      </c>
      <c r="V2562" s="4" t="str">
        <f t="shared" si="358"/>
        <v/>
      </c>
      <c r="W2562" s="4"/>
      <c r="X2562" s="4"/>
      <c r="Y2562" s="4"/>
      <c r="Z2562" s="28"/>
      <c r="AA2562" s="77">
        <f>COUNTIF([3]经验升级表!$C:$C,"&lt;="&amp;SUMIFS($AB$4:AB2562,$C$4:C2562,C2562))</f>
        <v>0</v>
      </c>
      <c r="AB2562" s="77">
        <f>IFERROR(INDEX([1]怪物表!$U:$U,MATCH(G2562,[1]怪物表!$A:$A,0),1)*S2562/U2562,0)*AC2562</f>
        <v>0</v>
      </c>
      <c r="AC2562" s="77">
        <f t="shared" si="349"/>
        <v>30</v>
      </c>
      <c r="AD2562" s="77">
        <f>IFERROR(INDEX([1]怪物表!$J:$J,MATCH(G2562,[1]怪物表!$A:$A,0),1),0)*AE2562</f>
        <v>20</v>
      </c>
      <c r="AE2562" s="77">
        <f t="shared" si="350"/>
        <v>20</v>
      </c>
    </row>
    <row r="2563" spans="1:31" x14ac:dyDescent="0.45">
      <c r="A2563" s="4"/>
      <c r="B2563" s="7">
        <v>4995010</v>
      </c>
      <c r="C2563" s="6" t="s">
        <v>360</v>
      </c>
      <c r="D2563" s="4" t="s">
        <v>131</v>
      </c>
      <c r="E2563" s="4">
        <v>20</v>
      </c>
      <c r="F2563" s="4" t="s">
        <v>32</v>
      </c>
      <c r="G2563" s="4">
        <f>IF(I2563="",SUMIFS([1]怪物表!$A:$A,[1]怪物表!$B:$B,C2563,[1]怪物表!$C:$C,D2563),"")</f>
        <v>1499503</v>
      </c>
      <c r="H2563" s="8" t="str">
        <f>IF(G2563="","",INDEX([1]怪物表!$C:$C,MATCH(G2563,[1]怪物表!$A:$A,0)))</f>
        <v>小象</v>
      </c>
      <c r="I2563" s="4"/>
      <c r="J2563" s="4" t="str">
        <f>IF(I2563="","",INDEX([1]怪物阵型表!$B:$B,MATCH(I2563,[1]怪物阵型表!$A:$A,0)))</f>
        <v/>
      </c>
      <c r="K2563" s="4"/>
      <c r="L2563" s="4"/>
      <c r="M2563" s="4"/>
      <c r="N2563" s="4"/>
      <c r="O2563" s="4" t="str">
        <f>IF(N2563="","",INDEX([2]物品表!$B:$B,MATCH(N2563,[2]物品表!$A:$A,0)))</f>
        <v/>
      </c>
      <c r="P2563" s="4"/>
      <c r="Q2563" s="7" t="s">
        <v>31</v>
      </c>
      <c r="R2563" s="7" t="s">
        <v>29</v>
      </c>
      <c r="S2563" s="9">
        <f>INDEX('#怪物刷新配置索引'!$E:$E,MATCH(E2563&amp;"-"&amp;F2563,'#怪物刷新配置索引'!$D:$D,0),1)</f>
        <v>2</v>
      </c>
      <c r="T2563" s="4"/>
      <c r="U2563" s="9">
        <f>INDEX('#怪物刷新配置索引'!$F:$F,MATCH(E2563&amp;"-"&amp;F2563,'#怪物刷新配置索引'!$D:$D,0),1)</f>
        <v>3</v>
      </c>
      <c r="V2563" s="4" t="str">
        <f t="shared" si="358"/>
        <v/>
      </c>
      <c r="W2563" s="4"/>
      <c r="X2563" s="4"/>
      <c r="Y2563" s="4"/>
      <c r="Z2563" s="28"/>
      <c r="AA2563" s="77">
        <f>COUNTIF([3]经验升级表!$C:$C,"&lt;="&amp;SUMIFS($AB$4:AB2563,$C$4:C2563,C2563))</f>
        <v>0</v>
      </c>
      <c r="AB2563" s="77">
        <f>IFERROR(INDEX([1]怪物表!$U:$U,MATCH(G2563,[1]怪物表!$A:$A,0),1)*S2563/U2563,0)*AC2563</f>
        <v>0</v>
      </c>
      <c r="AC2563" s="77">
        <f t="shared" si="349"/>
        <v>30</v>
      </c>
      <c r="AD2563" s="77">
        <f>IFERROR(INDEX([1]怪物表!$J:$J,MATCH(G2563,[1]怪物表!$A:$A,0),1),0)*AE2563</f>
        <v>20</v>
      </c>
      <c r="AE2563" s="77">
        <f t="shared" si="350"/>
        <v>20</v>
      </c>
    </row>
    <row r="2564" spans="1:31" s="46" customFormat="1" x14ac:dyDescent="0.45">
      <c r="A2564" s="20"/>
      <c r="B2564" s="21">
        <v>4995011</v>
      </c>
      <c r="C2564" s="22" t="s">
        <v>360</v>
      </c>
      <c r="D2564" s="20" t="s">
        <v>152</v>
      </c>
      <c r="E2564" s="21"/>
      <c r="F2564" s="20">
        <v>90</v>
      </c>
      <c r="G2564" s="20">
        <f>IF(I2564="",SUMIFS([1]怪物表!$A:$A,[1]怪物表!$B:$B,C2564,[1]怪物表!$C:$C,D2564),"")</f>
        <v>1499510</v>
      </c>
      <c r="H2564" s="23" t="str">
        <f>IF(G2564="","",INDEX([1]怪物表!$C:$C,MATCH(G2564,[1]怪物表!$A:$A,0)))</f>
        <v>大窃贼</v>
      </c>
      <c r="I2564" s="20" t="s">
        <v>54</v>
      </c>
      <c r="J2564" s="20" t="str">
        <f>IF(I2564="","",INDEX([1]怪物阵型表!$B:$B,MATCH(I2564,[1]怪物阵型表!$A:$A,0)))</f>
        <v/>
      </c>
      <c r="K2564" s="20"/>
      <c r="L2564" s="20"/>
      <c r="M2564" s="20"/>
      <c r="N2564" s="20"/>
      <c r="O2564" s="20" t="str">
        <f>IF(N2564="","",INDEX([2]物品表!$B:$B,MATCH(N2564,[2]物品表!$A:$A,0)))</f>
        <v/>
      </c>
      <c r="P2564" s="20"/>
      <c r="Q2564" s="21" t="s">
        <v>120</v>
      </c>
      <c r="R2564" s="21" t="s">
        <v>29</v>
      </c>
      <c r="S2564" s="24">
        <v>1</v>
      </c>
      <c r="T2564" s="20"/>
      <c r="U2564" s="24">
        <v>0</v>
      </c>
      <c r="V2564" s="20" t="str">
        <f>IF(W2564=1,"TID_Survivor_Notice_Occur_2",IF(W2564=2,"TID_Survivor_Notice_Occur_1",""))</f>
        <v/>
      </c>
      <c r="W2564" s="20"/>
      <c r="X2564" s="20"/>
      <c r="Y2564" s="20"/>
      <c r="Z2564" s="79"/>
      <c r="AA2564" s="79">
        <f>COUNTIF([3]经验升级表!$C:$C,"&lt;="&amp;SUMIFS($AB$4:AB2564,$C$4:C2564,C2564))</f>
        <v>0</v>
      </c>
      <c r="AB2564" s="79">
        <f>IFERROR(INDEX([1]怪物表!$U:$U,MATCH(G2564,[1]怪物表!$A:$A,0),1)*S2564/U2564,0)*AC2564</f>
        <v>0</v>
      </c>
      <c r="AC2564" s="79">
        <f t="shared" si="349"/>
        <v>1</v>
      </c>
      <c r="AD2564" s="79">
        <f>IFERROR(INDEX([1]怪物表!$J:$J,MATCH(G2564,[1]怪物表!$A:$A,0),1),0)*AE2564</f>
        <v>0</v>
      </c>
      <c r="AE2564" s="79">
        <f t="shared" si="350"/>
        <v>0</v>
      </c>
    </row>
    <row r="2565" spans="1:31" x14ac:dyDescent="0.45">
      <c r="A2565" s="4"/>
      <c r="B2565" s="7">
        <v>4995012</v>
      </c>
      <c r="C2565" s="6" t="s">
        <v>360</v>
      </c>
      <c r="D2565" s="4"/>
      <c r="E2565" s="7"/>
      <c r="F2565" s="4">
        <v>100</v>
      </c>
      <c r="G2565" s="4" t="str">
        <f>IF(I2565="",SUMIFS([1]怪物表!$A:$A,[1]怪物表!$B:$B,C2565,[1]怪物表!$C:$C,D2565),"")</f>
        <v/>
      </c>
      <c r="H2565" s="8" t="str">
        <f>IF(G2565="","",INDEX([1]怪物表!$C:$C,MATCH(G2565,[1]怪物表!$A:$A,0)))</f>
        <v/>
      </c>
      <c r="I2565" s="4">
        <v>499501</v>
      </c>
      <c r="J2565" s="4" t="str">
        <f>IF(I2565="","",INDEX([1]怪物阵型表!$B:$B,MATCH(I2565,[1]怪物阵型表!$A:$A,0)))</f>
        <v>冲锋阵型</v>
      </c>
      <c r="K2565" s="4"/>
      <c r="L2565" s="4"/>
      <c r="M2565" s="4"/>
      <c r="N2565" s="4"/>
      <c r="O2565" s="4" t="str">
        <f>IF(N2565="","",INDEX([2]物品表!$B:$B,MATCH(N2565,[2]物品表!$A:$A,0)))</f>
        <v/>
      </c>
      <c r="P2565" s="4"/>
      <c r="Q2565" s="7" t="s">
        <v>309</v>
      </c>
      <c r="R2565" s="7" t="s">
        <v>29</v>
      </c>
      <c r="S2565" s="9">
        <v>1</v>
      </c>
      <c r="T2565" s="4"/>
      <c r="U2565" s="9">
        <v>0</v>
      </c>
      <c r="V2565" s="4" t="str">
        <f t="shared" ref="V2565:V2573" si="359">IF(W2565=1,"TID_Survivor_Notice_Occur_2",IF(W2565=2,"TID_Survivor_Notice_Occur_1",""))</f>
        <v/>
      </c>
      <c r="W2565" s="4"/>
      <c r="X2565" s="4"/>
      <c r="Y2565" s="4"/>
      <c r="Z2565" s="28"/>
      <c r="AA2565" s="77">
        <f>COUNTIF([3]经验升级表!$C:$C,"&lt;="&amp;SUMIFS($AB$4:AB2565,$C$4:C2565,C2565))</f>
        <v>0</v>
      </c>
      <c r="AB2565" s="77">
        <f>IFERROR(INDEX([1]怪物表!$U:$U,MATCH(G2565,[1]怪物表!$A:$A,0),1)*S2565/U2565,0)*AC2565</f>
        <v>0</v>
      </c>
      <c r="AC2565" s="77">
        <f t="shared" si="349"/>
        <v>1</v>
      </c>
      <c r="AD2565" s="77">
        <f>IFERROR(INDEX([1]怪物表!$J:$J,MATCH(G2565,[1]怪物表!$A:$A,0),1),0)*AE2565</f>
        <v>0</v>
      </c>
      <c r="AE2565" s="77">
        <f t="shared" si="350"/>
        <v>0</v>
      </c>
    </row>
    <row r="2566" spans="1:31" x14ac:dyDescent="0.45">
      <c r="A2566" s="4"/>
      <c r="B2566" s="7">
        <v>4995013</v>
      </c>
      <c r="C2566" s="6" t="s">
        <v>360</v>
      </c>
      <c r="D2566" s="4"/>
      <c r="E2566" s="7"/>
      <c r="F2566" s="4">
        <v>100</v>
      </c>
      <c r="G2566" s="4" t="str">
        <f>IF(I2566="",SUMIFS([1]怪物表!$A:$A,[1]怪物表!$B:$B,C2566,[1]怪物表!$C:$C,D2566),"")</f>
        <v/>
      </c>
      <c r="H2566" s="8" t="str">
        <f>IF(G2566="","",INDEX([1]怪物表!$C:$C,MATCH(G2566,[1]怪物表!$A:$A,0)))</f>
        <v/>
      </c>
      <c r="I2566" s="4">
        <v>499501</v>
      </c>
      <c r="J2566" s="4" t="str">
        <f>IF(I2566="","",INDEX([1]怪物阵型表!$B:$B,MATCH(I2566,[1]怪物阵型表!$A:$A,0)))</f>
        <v>冲锋阵型</v>
      </c>
      <c r="K2566" s="4"/>
      <c r="L2566" s="4"/>
      <c r="M2566" s="4"/>
      <c r="N2566" s="4"/>
      <c r="O2566" s="4" t="str">
        <f>IF(N2566="","",INDEX([2]物品表!$B:$B,MATCH(N2566,[2]物品表!$A:$A,0)))</f>
        <v/>
      </c>
      <c r="P2566" s="4"/>
      <c r="Q2566" s="7" t="s">
        <v>309</v>
      </c>
      <c r="R2566" s="7" t="s">
        <v>29</v>
      </c>
      <c r="S2566" s="9">
        <v>1</v>
      </c>
      <c r="T2566" s="4"/>
      <c r="U2566" s="9">
        <v>0</v>
      </c>
      <c r="V2566" s="4" t="str">
        <f t="shared" si="359"/>
        <v/>
      </c>
      <c r="W2566" s="4"/>
      <c r="X2566" s="4"/>
      <c r="Y2566" s="4"/>
      <c r="Z2566" s="28"/>
      <c r="AA2566" s="77">
        <f>COUNTIF([3]经验升级表!$C:$C,"&lt;="&amp;SUMIFS($AB$4:AB2566,$C$4:C2566,C2566))</f>
        <v>0</v>
      </c>
      <c r="AB2566" s="77">
        <f>IFERROR(INDEX([1]怪物表!$U:$U,MATCH(G2566,[1]怪物表!$A:$A,0),1)*S2566/U2566,0)*AC2566</f>
        <v>0</v>
      </c>
      <c r="AC2566" s="77">
        <f t="shared" si="349"/>
        <v>1</v>
      </c>
      <c r="AD2566" s="77">
        <f>IFERROR(INDEX([1]怪物表!$J:$J,MATCH(G2566,[1]怪物表!$A:$A,0),1),0)*AE2566</f>
        <v>0</v>
      </c>
      <c r="AE2566" s="77">
        <f t="shared" si="350"/>
        <v>0</v>
      </c>
    </row>
    <row r="2567" spans="1:31" x14ac:dyDescent="0.45">
      <c r="A2567" s="4"/>
      <c r="B2567" s="7">
        <v>4995014</v>
      </c>
      <c r="C2567" s="6" t="s">
        <v>360</v>
      </c>
      <c r="D2567" s="4"/>
      <c r="E2567" s="7"/>
      <c r="F2567" s="4">
        <v>105</v>
      </c>
      <c r="G2567" s="4" t="str">
        <f>IF(I2567="",SUMIFS([1]怪物表!$A:$A,[1]怪物表!$B:$B,C2567,[1]怪物表!$C:$C,D2567),"")</f>
        <v/>
      </c>
      <c r="H2567" s="8" t="str">
        <f>IF(G2567="","",INDEX([1]怪物表!$C:$C,MATCH(G2567,[1]怪物表!$A:$A,0)))</f>
        <v/>
      </c>
      <c r="I2567" s="4">
        <v>499501</v>
      </c>
      <c r="J2567" s="4" t="str">
        <f>IF(I2567="","",INDEX([1]怪物阵型表!$B:$B,MATCH(I2567,[1]怪物阵型表!$A:$A,0)))</f>
        <v>冲锋阵型</v>
      </c>
      <c r="K2567" s="4"/>
      <c r="L2567" s="4"/>
      <c r="M2567" s="4"/>
      <c r="N2567" s="4"/>
      <c r="O2567" s="4" t="str">
        <f>IF(N2567="","",INDEX([2]物品表!$B:$B,MATCH(N2567,[2]物品表!$A:$A,0)))</f>
        <v/>
      </c>
      <c r="P2567" s="4"/>
      <c r="Q2567" s="7" t="s">
        <v>309</v>
      </c>
      <c r="R2567" s="7" t="s">
        <v>29</v>
      </c>
      <c r="S2567" s="9">
        <v>1</v>
      </c>
      <c r="T2567" s="4"/>
      <c r="U2567" s="9">
        <v>0</v>
      </c>
      <c r="V2567" s="4" t="str">
        <f t="shared" si="359"/>
        <v/>
      </c>
      <c r="W2567" s="4"/>
      <c r="X2567" s="4"/>
      <c r="Y2567" s="4"/>
      <c r="Z2567" s="28"/>
      <c r="AA2567" s="77">
        <f>COUNTIF([3]经验升级表!$C:$C,"&lt;="&amp;SUMIFS($AB$4:AB2567,$C$4:C2567,C2567))</f>
        <v>0</v>
      </c>
      <c r="AB2567" s="77">
        <f>IFERROR(INDEX([1]怪物表!$U:$U,MATCH(G2567,[1]怪物表!$A:$A,0),1)*S2567/U2567,0)*AC2567</f>
        <v>0</v>
      </c>
      <c r="AC2567" s="77">
        <f t="shared" si="349"/>
        <v>1</v>
      </c>
      <c r="AD2567" s="77">
        <f>IFERROR(INDEX([1]怪物表!$J:$J,MATCH(G2567,[1]怪物表!$A:$A,0),1),0)*AE2567</f>
        <v>0</v>
      </c>
      <c r="AE2567" s="77">
        <f t="shared" si="350"/>
        <v>0</v>
      </c>
    </row>
    <row r="2568" spans="1:31" x14ac:dyDescent="0.45">
      <c r="A2568" s="4"/>
      <c r="B2568" s="7">
        <v>4995015</v>
      </c>
      <c r="C2568" s="6" t="s">
        <v>360</v>
      </c>
      <c r="D2568" s="4"/>
      <c r="E2568" s="7"/>
      <c r="F2568" s="4">
        <v>105</v>
      </c>
      <c r="G2568" s="4" t="str">
        <f>IF(I2568="",SUMIFS([1]怪物表!$A:$A,[1]怪物表!$B:$B,C2568,[1]怪物表!$C:$C,D2568),"")</f>
        <v/>
      </c>
      <c r="H2568" s="8" t="str">
        <f>IF(G2568="","",INDEX([1]怪物表!$C:$C,MATCH(G2568,[1]怪物表!$A:$A,0)))</f>
        <v/>
      </c>
      <c r="I2568" s="4">
        <v>499501</v>
      </c>
      <c r="J2568" s="4" t="str">
        <f>IF(I2568="","",INDEX([1]怪物阵型表!$B:$B,MATCH(I2568,[1]怪物阵型表!$A:$A,0)))</f>
        <v>冲锋阵型</v>
      </c>
      <c r="K2568" s="4"/>
      <c r="L2568" s="4"/>
      <c r="M2568" s="4"/>
      <c r="N2568" s="4"/>
      <c r="O2568" s="4" t="str">
        <f>IF(N2568="","",INDEX([2]物品表!$B:$B,MATCH(N2568,[2]物品表!$A:$A,0)))</f>
        <v/>
      </c>
      <c r="P2568" s="4"/>
      <c r="Q2568" s="7" t="s">
        <v>309</v>
      </c>
      <c r="R2568" s="7" t="s">
        <v>29</v>
      </c>
      <c r="S2568" s="9">
        <v>1</v>
      </c>
      <c r="T2568" s="4"/>
      <c r="U2568" s="9">
        <v>0</v>
      </c>
      <c r="V2568" s="4" t="str">
        <f t="shared" si="359"/>
        <v/>
      </c>
      <c r="W2568" s="4"/>
      <c r="X2568" s="4"/>
      <c r="Y2568" s="4"/>
      <c r="Z2568" s="28"/>
      <c r="AA2568" s="77">
        <f>COUNTIF([3]经验升级表!$C:$C,"&lt;="&amp;SUMIFS($AB$4:AB2568,$C$4:C2568,C2568))</f>
        <v>0</v>
      </c>
      <c r="AB2568" s="77">
        <f>IFERROR(INDEX([1]怪物表!$U:$U,MATCH(G2568,[1]怪物表!$A:$A,0),1)*S2568/U2568,0)*AC2568</f>
        <v>0</v>
      </c>
      <c r="AC2568" s="77">
        <f t="shared" si="349"/>
        <v>1</v>
      </c>
      <c r="AD2568" s="77">
        <f>IFERROR(INDEX([1]怪物表!$J:$J,MATCH(G2568,[1]怪物表!$A:$A,0),1),0)*AE2568</f>
        <v>0</v>
      </c>
      <c r="AE2568" s="77">
        <f t="shared" si="350"/>
        <v>0</v>
      </c>
    </row>
    <row r="2569" spans="1:31" x14ac:dyDescent="0.45">
      <c r="A2569" s="4"/>
      <c r="B2569" s="7">
        <v>4995016</v>
      </c>
      <c r="C2569" s="6" t="s">
        <v>360</v>
      </c>
      <c r="D2569" s="4" t="s">
        <v>151</v>
      </c>
      <c r="E2569" s="7">
        <v>45</v>
      </c>
      <c r="F2569" s="4" t="s">
        <v>58</v>
      </c>
      <c r="G2569" s="4">
        <f>IF(I2569="",SUMIFS([1]怪物表!$A:$A,[1]怪物表!$B:$B,C2569,[1]怪物表!$C:$C,D2569),"")</f>
        <v>1499504</v>
      </c>
      <c r="H2569" s="8" t="str">
        <f>IF(G2569="","",INDEX([1]怪物表!$C:$C,MATCH(G2569,[1]怪物表!$A:$A,0)))</f>
        <v>盾兵1（灰）</v>
      </c>
      <c r="I2569" s="4"/>
      <c r="J2569" s="4" t="str">
        <f>IF(I2569="","",INDEX([1]怪物阵型表!$B:$B,MATCH(I2569,[1]怪物阵型表!$A:$A,0)))</f>
        <v/>
      </c>
      <c r="K2569" s="4"/>
      <c r="L2569" s="4"/>
      <c r="M2569" s="4"/>
      <c r="N2569" s="4"/>
      <c r="O2569" s="4" t="str">
        <f>IF(N2569="","",INDEX([2]物品表!$B:$B,MATCH(N2569,[2]物品表!$A:$A,0)))</f>
        <v/>
      </c>
      <c r="P2569" s="4"/>
      <c r="Q2569" s="7" t="s">
        <v>31</v>
      </c>
      <c r="R2569" s="7" t="s">
        <v>29</v>
      </c>
      <c r="S2569" s="9">
        <f>INDEX('#怪物刷新配置索引'!$E:$E,MATCH(E2569&amp;"-"&amp;F2569,'#怪物刷新配置索引'!$D:$D,0),1)</f>
        <v>3</v>
      </c>
      <c r="T2569" s="4"/>
      <c r="U2569" s="9">
        <f>INDEX('#怪物刷新配置索引'!$F:$F,MATCH(E2569&amp;"-"&amp;F2569,'#怪物刷新配置索引'!$D:$D,0),1)</f>
        <v>2</v>
      </c>
      <c r="V2569" s="4" t="str">
        <f t="shared" si="359"/>
        <v/>
      </c>
      <c r="W2569" s="4"/>
      <c r="X2569" s="4"/>
      <c r="Y2569" s="4"/>
      <c r="Z2569" s="28"/>
      <c r="AA2569" s="77">
        <f>COUNTIF([3]经验升级表!$C:$C,"&lt;="&amp;SUMIFS($AB$4:AB2569,$C$4:C2569,C2569))</f>
        <v>0</v>
      </c>
      <c r="AB2569" s="77">
        <f>IFERROR(INDEX([1]怪物表!$U:$U,MATCH(G2569,[1]怪物表!$A:$A,0),1)*S2569/U2569,0)*AC2569</f>
        <v>0</v>
      </c>
      <c r="AC2569" s="77">
        <f t="shared" si="349"/>
        <v>30</v>
      </c>
      <c r="AD2569" s="77">
        <f>IFERROR(INDEX([1]怪物表!$J:$J,MATCH(G2569,[1]怪物表!$A:$A,0),1),0)*AE2569</f>
        <v>45</v>
      </c>
      <c r="AE2569" s="77">
        <f t="shared" si="350"/>
        <v>45</v>
      </c>
    </row>
    <row r="2570" spans="1:31" x14ac:dyDescent="0.45">
      <c r="A2570" s="4"/>
      <c r="B2570" s="7">
        <v>4995017</v>
      </c>
      <c r="C2570" s="6" t="s">
        <v>360</v>
      </c>
      <c r="D2570" s="4" t="s">
        <v>151</v>
      </c>
      <c r="E2570" s="7">
        <v>45</v>
      </c>
      <c r="F2570" s="4" t="s">
        <v>58</v>
      </c>
      <c r="G2570" s="4">
        <f>IF(I2570="",SUMIFS([1]怪物表!$A:$A,[1]怪物表!$B:$B,C2570,[1]怪物表!$C:$C,D2570),"")</f>
        <v>1499504</v>
      </c>
      <c r="H2570" s="8" t="str">
        <f>IF(G2570="","",INDEX([1]怪物表!$C:$C,MATCH(G2570,[1]怪物表!$A:$A,0)))</f>
        <v>盾兵1（灰）</v>
      </c>
      <c r="I2570" s="4"/>
      <c r="J2570" s="4" t="str">
        <f>IF(I2570="","",INDEX([1]怪物阵型表!$B:$B,MATCH(I2570,[1]怪物阵型表!$A:$A,0)))</f>
        <v/>
      </c>
      <c r="K2570" s="4"/>
      <c r="L2570" s="4"/>
      <c r="M2570" s="4"/>
      <c r="N2570" s="4"/>
      <c r="O2570" s="4" t="str">
        <f>IF(N2570="","",INDEX([2]物品表!$B:$B,MATCH(N2570,[2]物品表!$A:$A,0)))</f>
        <v/>
      </c>
      <c r="P2570" s="4"/>
      <c r="Q2570" s="7" t="s">
        <v>31</v>
      </c>
      <c r="R2570" s="7" t="s">
        <v>29</v>
      </c>
      <c r="S2570" s="9">
        <f>INDEX('#怪物刷新配置索引'!$E:$E,MATCH(E2570&amp;"-"&amp;F2570,'#怪物刷新配置索引'!$D:$D,0),1)</f>
        <v>3</v>
      </c>
      <c r="T2570" s="4"/>
      <c r="U2570" s="9">
        <f>INDEX('#怪物刷新配置索引'!$F:$F,MATCH(E2570&amp;"-"&amp;F2570,'#怪物刷新配置索引'!$D:$D,0),1)</f>
        <v>2</v>
      </c>
      <c r="V2570" s="4" t="str">
        <f t="shared" si="359"/>
        <v/>
      </c>
      <c r="W2570" s="4"/>
      <c r="X2570" s="4"/>
      <c r="Y2570" s="4"/>
      <c r="Z2570" s="28"/>
      <c r="AA2570" s="77">
        <f>COUNTIF([3]经验升级表!$C:$C,"&lt;="&amp;SUMIFS($AB$4:AB2570,$C$4:C2570,C2570))</f>
        <v>0</v>
      </c>
      <c r="AB2570" s="77">
        <f>IFERROR(INDEX([1]怪物表!$U:$U,MATCH(G2570,[1]怪物表!$A:$A,0),1)*S2570/U2570,0)*AC2570</f>
        <v>0</v>
      </c>
      <c r="AC2570" s="77">
        <f t="shared" si="349"/>
        <v>30</v>
      </c>
      <c r="AD2570" s="77">
        <f>IFERROR(INDEX([1]怪物表!$J:$J,MATCH(G2570,[1]怪物表!$A:$A,0),1),0)*AE2570</f>
        <v>45</v>
      </c>
      <c r="AE2570" s="77">
        <f t="shared" si="350"/>
        <v>45</v>
      </c>
    </row>
    <row r="2571" spans="1:31" x14ac:dyDescent="0.45">
      <c r="A2571" s="4"/>
      <c r="B2571" s="7">
        <v>4995018</v>
      </c>
      <c r="C2571" s="6" t="s">
        <v>360</v>
      </c>
      <c r="D2571" s="4" t="s">
        <v>151</v>
      </c>
      <c r="E2571" s="7">
        <v>45</v>
      </c>
      <c r="F2571" s="4" t="s">
        <v>38</v>
      </c>
      <c r="G2571" s="4">
        <f>SUMIFS([1]怪物表!$A:$A,[1]怪物表!$B:$B,C2571,[1]怪物表!$C:$C,D2571)</f>
        <v>1499504</v>
      </c>
      <c r="H2571" s="8" t="str">
        <f>IF(G2571="","",INDEX([1]怪物表!$C:$C,MATCH(G2571,[1]怪物表!$A:$A,0)))</f>
        <v>盾兵1（灰）</v>
      </c>
      <c r="I2571" s="4"/>
      <c r="J2571" s="4" t="str">
        <f>IF(I2571="","",INDEX([1]怪物阵型表!$B:$B,MATCH(I2571,[1]怪物阵型表!$A:$A,0)))</f>
        <v/>
      </c>
      <c r="K2571" s="4"/>
      <c r="L2571" s="4"/>
      <c r="M2571" s="4"/>
      <c r="N2571" s="4"/>
      <c r="O2571" s="4" t="str">
        <f>IF(N2571="","",INDEX([2]物品表!$B:$B,MATCH(N2571,[2]物品表!$A:$A,0)))</f>
        <v/>
      </c>
      <c r="P2571" s="4"/>
      <c r="Q2571" s="7" t="s">
        <v>31</v>
      </c>
      <c r="R2571" s="7" t="s">
        <v>29</v>
      </c>
      <c r="S2571" s="9">
        <f>INDEX('#怪物刷新配置索引'!$E:$E,MATCH(E2571&amp;"-"&amp;F2571,'#怪物刷新配置索引'!$D:$D,0),1)</f>
        <v>3</v>
      </c>
      <c r="T2571" s="4"/>
      <c r="U2571" s="9">
        <f>INDEX('#怪物刷新配置索引'!$F:$F,MATCH(E2571&amp;"-"&amp;F2571,'#怪物刷新配置索引'!$D:$D,0),1)</f>
        <v>2</v>
      </c>
      <c r="V2571" s="4" t="str">
        <f t="shared" si="359"/>
        <v/>
      </c>
      <c r="W2571" s="4"/>
      <c r="X2571" s="4"/>
      <c r="Y2571" s="4"/>
      <c r="Z2571" s="28"/>
      <c r="AA2571" s="77">
        <f>COUNTIF([3]经验升级表!$C:$C,"&lt;="&amp;SUMIFS($AB$4:AB2571,$C$4:C2571,C2571))</f>
        <v>0</v>
      </c>
      <c r="AB2571" s="77">
        <f>IFERROR(INDEX([1]怪物表!$U:$U,MATCH(G2571,[1]怪物表!$A:$A,0),1)*S2571/U2571,0)*AC2571</f>
        <v>0</v>
      </c>
      <c r="AC2571" s="77">
        <f t="shared" si="349"/>
        <v>30</v>
      </c>
      <c r="AD2571" s="77">
        <f>IFERROR(INDEX([1]怪物表!$J:$J,MATCH(G2571,[1]怪物表!$A:$A,0),1),0)*AE2571</f>
        <v>45</v>
      </c>
      <c r="AE2571" s="77">
        <f t="shared" si="350"/>
        <v>45</v>
      </c>
    </row>
    <row r="2572" spans="1:31" x14ac:dyDescent="0.45">
      <c r="A2572" s="4"/>
      <c r="B2572" s="7">
        <v>4995019</v>
      </c>
      <c r="C2572" s="6" t="s">
        <v>360</v>
      </c>
      <c r="D2572" s="4" t="s">
        <v>151</v>
      </c>
      <c r="E2572" s="7">
        <v>45</v>
      </c>
      <c r="F2572" s="4" t="s">
        <v>38</v>
      </c>
      <c r="G2572" s="4">
        <f>SUMIFS([1]怪物表!$A:$A,[1]怪物表!$B:$B,C2572,[1]怪物表!$C:$C,D2572)</f>
        <v>1499504</v>
      </c>
      <c r="H2572" s="8" t="str">
        <f>IF(G2572="","",INDEX([1]怪物表!$C:$C,MATCH(G2572,[1]怪物表!$A:$A,0)))</f>
        <v>盾兵1（灰）</v>
      </c>
      <c r="I2572" s="4"/>
      <c r="J2572" s="4" t="str">
        <f>IF(I2572="","",INDEX([1]怪物阵型表!$B:$B,MATCH(I2572,[1]怪物阵型表!$A:$A,0)))</f>
        <v/>
      </c>
      <c r="K2572" s="4"/>
      <c r="L2572" s="4"/>
      <c r="M2572" s="4"/>
      <c r="N2572" s="4"/>
      <c r="O2572" s="4" t="str">
        <f>IF(N2572="","",INDEX([2]物品表!$B:$B,MATCH(N2572,[2]物品表!$A:$A,0)))</f>
        <v/>
      </c>
      <c r="P2572" s="4"/>
      <c r="Q2572" s="7" t="s">
        <v>31</v>
      </c>
      <c r="R2572" s="7" t="s">
        <v>29</v>
      </c>
      <c r="S2572" s="9">
        <f>INDEX('#怪物刷新配置索引'!$E:$E,MATCH(E2572&amp;"-"&amp;F2572,'#怪物刷新配置索引'!$D:$D,0),1)</f>
        <v>3</v>
      </c>
      <c r="T2572" s="4"/>
      <c r="U2572" s="9">
        <f>INDEX('#怪物刷新配置索引'!$F:$F,MATCH(E2572&amp;"-"&amp;F2572,'#怪物刷新配置索引'!$D:$D,0),1)</f>
        <v>2</v>
      </c>
      <c r="V2572" s="4" t="str">
        <f t="shared" si="359"/>
        <v/>
      </c>
      <c r="W2572" s="4"/>
      <c r="X2572" s="4"/>
      <c r="Y2572" s="4"/>
      <c r="Z2572" s="28"/>
      <c r="AA2572" s="77">
        <f>COUNTIF([3]经验升级表!$C:$C,"&lt;="&amp;SUMIFS($AB$4:AB2572,$C$4:C2572,C2572))</f>
        <v>0</v>
      </c>
      <c r="AB2572" s="77">
        <f>IFERROR(INDEX([1]怪物表!$U:$U,MATCH(G2572,[1]怪物表!$A:$A,0),1)*S2572/U2572,0)*AC2572</f>
        <v>0</v>
      </c>
      <c r="AC2572" s="77">
        <f t="shared" si="349"/>
        <v>30</v>
      </c>
      <c r="AD2572" s="77">
        <f>IFERROR(INDEX([1]怪物表!$J:$J,MATCH(G2572,[1]怪物表!$A:$A,0),1),0)*AE2572</f>
        <v>45</v>
      </c>
      <c r="AE2572" s="77">
        <f t="shared" si="350"/>
        <v>45</v>
      </c>
    </row>
    <row r="2573" spans="1:31" x14ac:dyDescent="0.45">
      <c r="A2573" s="4"/>
      <c r="B2573" s="7">
        <v>4995020</v>
      </c>
      <c r="C2573" s="6" t="s">
        <v>360</v>
      </c>
      <c r="D2573" s="4" t="s">
        <v>174</v>
      </c>
      <c r="E2573" s="7">
        <v>10</v>
      </c>
      <c r="F2573" s="4" t="s">
        <v>38</v>
      </c>
      <c r="G2573" s="4">
        <f>SUMIFS([1]怪物表!$A:$A,[1]怪物表!$B:$B,C2573,[1]怪物表!$C:$C,D2573)</f>
        <v>1499507</v>
      </c>
      <c r="H2573" s="8" t="str">
        <f>IF(G2573="","",INDEX([1]怪物表!$C:$C,MATCH(G2573,[1]怪物表!$A:$A,0)))</f>
        <v>酒桶</v>
      </c>
      <c r="I2573" s="4"/>
      <c r="J2573" s="4" t="str">
        <f>IF(I2573="","",INDEX([1]怪物阵型表!$B:$B,MATCH(I2573,[1]怪物阵型表!$A:$A,0)))</f>
        <v/>
      </c>
      <c r="K2573" s="4"/>
      <c r="L2573" s="4"/>
      <c r="M2573" s="4"/>
      <c r="N2573" s="4"/>
      <c r="O2573" s="4" t="str">
        <f>IF(N2573="","",INDEX([2]物品表!$B:$B,MATCH(N2573,[2]物品表!$A:$A,0)))</f>
        <v/>
      </c>
      <c r="P2573" s="4"/>
      <c r="Q2573" s="7" t="s">
        <v>31</v>
      </c>
      <c r="R2573" s="7" t="s">
        <v>29</v>
      </c>
      <c r="S2573" s="9">
        <f>INDEX('#怪物刷新配置索引'!$E:$E,MATCH(E2573&amp;"-"&amp;F2573,'#怪物刷新配置索引'!$D:$D,0),1)</f>
        <v>2</v>
      </c>
      <c r="T2573" s="4"/>
      <c r="U2573" s="9">
        <f>INDEX('#怪物刷新配置索引'!$F:$F,MATCH(E2573&amp;"-"&amp;F2573,'#怪物刷新配置索引'!$D:$D,0),1)</f>
        <v>6</v>
      </c>
      <c r="V2573" s="4" t="str">
        <f t="shared" si="359"/>
        <v/>
      </c>
      <c r="W2573" s="4"/>
      <c r="X2573" s="4"/>
      <c r="Y2573" s="4"/>
      <c r="Z2573" s="28"/>
      <c r="AA2573" s="77">
        <f>COUNTIF([3]经验升级表!$C:$C,"&lt;="&amp;SUMIFS($AB$4:AB2573,$C$4:C2573,C2573))</f>
        <v>0</v>
      </c>
      <c r="AB2573" s="77">
        <f>IFERROR(INDEX([1]怪物表!$U:$U,MATCH(G2573,[1]怪物表!$A:$A,0),1)*S2573/U2573,0)*AC2573</f>
        <v>0</v>
      </c>
      <c r="AC2573" s="77">
        <f t="shared" si="349"/>
        <v>30</v>
      </c>
      <c r="AD2573" s="77">
        <f>IFERROR(INDEX([1]怪物表!$J:$J,MATCH(G2573,[1]怪物表!$A:$A,0),1),0)*AE2573</f>
        <v>10</v>
      </c>
      <c r="AE2573" s="77">
        <f t="shared" si="350"/>
        <v>10</v>
      </c>
    </row>
    <row r="2574" spans="1:31" x14ac:dyDescent="0.45">
      <c r="A2574" s="4"/>
      <c r="B2574" s="7">
        <v>4995021</v>
      </c>
      <c r="C2574" s="6" t="s">
        <v>360</v>
      </c>
      <c r="D2574" s="4"/>
      <c r="E2574" s="7"/>
      <c r="F2574" s="4">
        <v>150</v>
      </c>
      <c r="G2574" s="4" t="str">
        <f>IF(I2574="",SUMIFS([1]怪物表!$A:$A,[1]怪物表!$B:$B,C2574,[1]怪物表!$C:$C,D2574),"")</f>
        <v/>
      </c>
      <c r="H2574" s="8" t="str">
        <f>IF(G2574="","",INDEX([1]怪物表!$C:$C,MATCH(G2574,[1]怪物表!$A:$A,0)))</f>
        <v/>
      </c>
      <c r="I2574" s="4">
        <v>499502</v>
      </c>
      <c r="J2574" s="4" t="str">
        <f>IF(I2574="","",INDEX([1]怪物阵型表!$B:$B,MATCH(I2574,[1]怪物阵型表!$A:$A,0)))</f>
        <v>直线防御阵型</v>
      </c>
      <c r="K2574" s="4"/>
      <c r="L2574" s="4"/>
      <c r="M2574" s="4"/>
      <c r="N2574" s="4"/>
      <c r="O2574" s="4" t="str">
        <f>IF(N2574="","",INDEX([2]物品表!$B:$B,MATCH(N2574,[2]物品表!$A:$A,0)))</f>
        <v/>
      </c>
      <c r="P2574" s="4"/>
      <c r="Q2574" s="7" t="s">
        <v>109</v>
      </c>
      <c r="R2574" s="7" t="s">
        <v>29</v>
      </c>
      <c r="S2574" s="9">
        <v>1</v>
      </c>
      <c r="T2574" s="4"/>
      <c r="U2574" s="9">
        <v>0</v>
      </c>
      <c r="V2574" s="4" t="str">
        <f>IF(W2590=1,"TID_Survivor_Notice_Occur_2",IF(W2590=2,"TID_Survivor_Notice_Occur_1",""))</f>
        <v>TID_Survivor_Notice_Occur_1</v>
      </c>
      <c r="W2574" s="4">
        <v>1</v>
      </c>
      <c r="X2574" s="4"/>
      <c r="Y2574" s="4"/>
      <c r="Z2574" s="28"/>
      <c r="AA2574" s="77">
        <f>COUNTIF([3]经验升级表!$C:$C,"&lt;="&amp;SUMIFS($AB$4:AB2574,$C$4:C2574,C2574))</f>
        <v>0</v>
      </c>
      <c r="AB2574" s="77">
        <f>IFERROR(INDEX([1]怪物表!$U:$U,MATCH(G2574,[1]怪物表!$A:$A,0),1)*S2574/U2574,0)*AC2574</f>
        <v>0</v>
      </c>
      <c r="AC2574" s="77">
        <f t="shared" si="349"/>
        <v>1</v>
      </c>
      <c r="AD2574" s="77">
        <f>IFERROR(INDEX([1]怪物表!$J:$J,MATCH(G2574,[1]怪物表!$A:$A,0),1),0)*AE2574</f>
        <v>0</v>
      </c>
      <c r="AE2574" s="77">
        <f t="shared" si="350"/>
        <v>0</v>
      </c>
    </row>
    <row r="2575" spans="1:31" x14ac:dyDescent="0.45">
      <c r="A2575" s="4"/>
      <c r="B2575" s="7">
        <v>4995022</v>
      </c>
      <c r="C2575" s="6" t="s">
        <v>360</v>
      </c>
      <c r="D2575" s="4"/>
      <c r="E2575" s="7"/>
      <c r="F2575" s="4">
        <v>150</v>
      </c>
      <c r="G2575" s="4" t="str">
        <f>IF(I2575="",SUMIFS([1]怪物表!$A:$A,[1]怪物表!$B:$B,C2575,[1]怪物表!$C:$C,D2575),"")</f>
        <v/>
      </c>
      <c r="H2575" s="8" t="str">
        <f>IF(G2575="","",INDEX([1]怪物表!$C:$C,MATCH(G2575,[1]怪物表!$A:$A,0)))</f>
        <v/>
      </c>
      <c r="I2575" s="4">
        <v>499503</v>
      </c>
      <c r="J2575" s="4" t="str">
        <f>IF(I2575="","",INDEX([1]怪物阵型表!$B:$B,MATCH(I2575,[1]怪物阵型表!$A:$A,0)))</f>
        <v>直线防御阵型</v>
      </c>
      <c r="K2575" s="4"/>
      <c r="L2575" s="4"/>
      <c r="M2575" s="4"/>
      <c r="N2575" s="4"/>
      <c r="O2575" s="4" t="str">
        <f>IF(N2575="","",INDEX([2]物品表!$B:$B,MATCH(N2575,[2]物品表!$A:$A,0)))</f>
        <v/>
      </c>
      <c r="P2575" s="4"/>
      <c r="Q2575" s="7" t="s">
        <v>109</v>
      </c>
      <c r="R2575" s="7" t="s">
        <v>29</v>
      </c>
      <c r="S2575" s="9">
        <v>1</v>
      </c>
      <c r="T2575" s="4"/>
      <c r="U2575" s="9">
        <v>0</v>
      </c>
      <c r="V2575" s="4" t="str">
        <f t="shared" ref="V2575:V2579" si="360">IF(W2575=1,"TID_Survivor_Notice_Occur_2",IF(W2575=2,"TID_Survivor_Notice_Occur_1",""))</f>
        <v/>
      </c>
      <c r="W2575" s="4"/>
      <c r="X2575" s="4"/>
      <c r="Y2575" s="4"/>
      <c r="Z2575" s="28"/>
      <c r="AA2575" s="77">
        <f>COUNTIF([3]经验升级表!$C:$C,"&lt;="&amp;SUMIFS($AB$4:AB2575,$C$4:C2575,C2575))</f>
        <v>0</v>
      </c>
      <c r="AB2575" s="77">
        <f>IFERROR(INDEX([1]怪物表!$U:$U,MATCH(G2575,[1]怪物表!$A:$A,0),1)*S2575/U2575,0)*AC2575</f>
        <v>0</v>
      </c>
      <c r="AC2575" s="77">
        <f t="shared" si="349"/>
        <v>1</v>
      </c>
      <c r="AD2575" s="77">
        <f>IFERROR(INDEX([1]怪物表!$J:$J,MATCH(G2575,[1]怪物表!$A:$A,0),1),0)*AE2575</f>
        <v>0</v>
      </c>
      <c r="AE2575" s="77">
        <f t="shared" si="350"/>
        <v>0</v>
      </c>
    </row>
    <row r="2576" spans="1:31" x14ac:dyDescent="0.45">
      <c r="A2576" s="4"/>
      <c r="B2576" s="7">
        <v>4995023</v>
      </c>
      <c r="C2576" s="6" t="s">
        <v>360</v>
      </c>
      <c r="D2576" s="4" t="s">
        <v>124</v>
      </c>
      <c r="E2576" s="7">
        <v>60</v>
      </c>
      <c r="F2576" s="4" t="s">
        <v>39</v>
      </c>
      <c r="G2576" s="4">
        <f>SUMIFS([1]怪物表!$A:$A,[1]怪物表!$B:$B,C2576,[1]怪物表!$C:$C,D2576)</f>
        <v>1499502</v>
      </c>
      <c r="H2576" s="8" t="str">
        <f>IF(G2576="","",INDEX([1]怪物表!$C:$C,MATCH(G2576,[1]怪物表!$A:$A,0)))</f>
        <v>鹰</v>
      </c>
      <c r="I2576" s="4"/>
      <c r="J2576" s="4" t="str">
        <f>IF(I2576="","",INDEX([1]怪物阵型表!$B:$B,MATCH(I2576,[1]怪物阵型表!$A:$A,0)))</f>
        <v/>
      </c>
      <c r="K2576" s="4"/>
      <c r="L2576" s="4"/>
      <c r="M2576" s="4"/>
      <c r="N2576" s="4"/>
      <c r="O2576" s="4" t="str">
        <f>IF(N2576="","",INDEX([2]物品表!$B:$B,MATCH(N2576,[2]物品表!$A:$A,0)))</f>
        <v/>
      </c>
      <c r="P2576" s="4"/>
      <c r="Q2576" s="7" t="s">
        <v>31</v>
      </c>
      <c r="R2576" s="7" t="s">
        <v>29</v>
      </c>
      <c r="S2576" s="9">
        <f>INDEX('#怪物刷新配置索引'!$E:$E,MATCH(E2576&amp;"-"&amp;F2576,'#怪物刷新配置索引'!$D:$D,0),1)</f>
        <v>2</v>
      </c>
      <c r="T2576" s="4"/>
      <c r="U2576" s="9">
        <f>INDEX('#怪物刷新配置索引'!$F:$F,MATCH(E2576&amp;"-"&amp;F2576,'#怪物刷新配置索引'!$D:$D,0),1)</f>
        <v>1</v>
      </c>
      <c r="V2576" s="4" t="str">
        <f t="shared" si="360"/>
        <v/>
      </c>
      <c r="W2576" s="4"/>
      <c r="X2576" s="4"/>
      <c r="Y2576" s="4"/>
      <c r="Z2576" s="28"/>
      <c r="AA2576" s="77">
        <f>COUNTIF([3]经验升级表!$C:$C,"&lt;="&amp;SUMIFS($AB$4:AB2576,$C$4:C2576,C2576))</f>
        <v>0</v>
      </c>
      <c r="AB2576" s="77">
        <f>IFERROR(INDEX([1]怪物表!$U:$U,MATCH(G2576,[1]怪物表!$A:$A,0),1)*S2576/U2576,0)*AC2576</f>
        <v>0</v>
      </c>
      <c r="AC2576" s="77">
        <f t="shared" si="349"/>
        <v>30</v>
      </c>
      <c r="AD2576" s="77">
        <f>IFERROR(INDEX([1]怪物表!$J:$J,MATCH(G2576,[1]怪物表!$A:$A,0),1),0)*AE2576</f>
        <v>60</v>
      </c>
      <c r="AE2576" s="77">
        <f t="shared" si="350"/>
        <v>60</v>
      </c>
    </row>
    <row r="2577" spans="1:31" x14ac:dyDescent="0.45">
      <c r="A2577" s="4"/>
      <c r="B2577" s="7">
        <v>4995024</v>
      </c>
      <c r="C2577" s="6" t="s">
        <v>360</v>
      </c>
      <c r="D2577" s="4" t="s">
        <v>124</v>
      </c>
      <c r="E2577" s="7">
        <v>60</v>
      </c>
      <c r="F2577" s="4" t="s">
        <v>39</v>
      </c>
      <c r="G2577" s="4">
        <f>SUMIFS([1]怪物表!$A:$A,[1]怪物表!$B:$B,C2577,[1]怪物表!$C:$C,D2577)</f>
        <v>1499502</v>
      </c>
      <c r="H2577" s="8" t="str">
        <f>IF(G2577="","",INDEX([1]怪物表!$C:$C,MATCH(G2577,[1]怪物表!$A:$A,0)))</f>
        <v>鹰</v>
      </c>
      <c r="I2577" s="4"/>
      <c r="J2577" s="4" t="str">
        <f>IF(I2577="","",INDEX([1]怪物阵型表!$B:$B,MATCH(I2577,[1]怪物阵型表!$A:$A,0)))</f>
        <v/>
      </c>
      <c r="K2577" s="4"/>
      <c r="L2577" s="4"/>
      <c r="M2577" s="4"/>
      <c r="N2577" s="4"/>
      <c r="O2577" s="4" t="str">
        <f>IF(N2577="","",INDEX([2]物品表!$B:$B,MATCH(N2577,[2]物品表!$A:$A,0)))</f>
        <v/>
      </c>
      <c r="P2577" s="4"/>
      <c r="Q2577" s="7" t="s">
        <v>31</v>
      </c>
      <c r="R2577" s="7" t="s">
        <v>29</v>
      </c>
      <c r="S2577" s="9">
        <f>INDEX('#怪物刷新配置索引'!$E:$E,MATCH(E2577&amp;"-"&amp;F2577,'#怪物刷新配置索引'!$D:$D,0),1)</f>
        <v>2</v>
      </c>
      <c r="T2577" s="4"/>
      <c r="U2577" s="9">
        <f>INDEX('#怪物刷新配置索引'!$F:$F,MATCH(E2577&amp;"-"&amp;F2577,'#怪物刷新配置索引'!$D:$D,0),1)</f>
        <v>1</v>
      </c>
      <c r="V2577" s="4" t="str">
        <f t="shared" si="360"/>
        <v/>
      </c>
      <c r="W2577" s="4"/>
      <c r="X2577" s="4"/>
      <c r="Y2577" s="4"/>
      <c r="Z2577" s="28"/>
      <c r="AA2577" s="77">
        <f>COUNTIF([3]经验升级表!$C:$C,"&lt;="&amp;SUMIFS($AB$4:AB2577,$C$4:C2577,C2577))</f>
        <v>0</v>
      </c>
      <c r="AB2577" s="77">
        <f>IFERROR(INDEX([1]怪物表!$U:$U,MATCH(G2577,[1]怪物表!$A:$A,0),1)*S2577/U2577,0)*AC2577</f>
        <v>0</v>
      </c>
      <c r="AC2577" s="77">
        <f t="shared" si="349"/>
        <v>30</v>
      </c>
      <c r="AD2577" s="77">
        <f>IFERROR(INDEX([1]怪物表!$J:$J,MATCH(G2577,[1]怪物表!$A:$A,0),1),0)*AE2577</f>
        <v>60</v>
      </c>
      <c r="AE2577" s="77">
        <f t="shared" si="350"/>
        <v>60</v>
      </c>
    </row>
    <row r="2578" spans="1:31" x14ac:dyDescent="0.45">
      <c r="A2578" s="4"/>
      <c r="B2578" s="7">
        <v>4995025</v>
      </c>
      <c r="C2578" s="6" t="s">
        <v>360</v>
      </c>
      <c r="D2578" s="4" t="s">
        <v>124</v>
      </c>
      <c r="E2578" s="7">
        <v>60</v>
      </c>
      <c r="F2578" s="4" t="s">
        <v>39</v>
      </c>
      <c r="G2578" s="4">
        <f>SUMIFS([1]怪物表!$A:$A,[1]怪物表!$B:$B,C2578,[1]怪物表!$C:$C,D2578)</f>
        <v>1499502</v>
      </c>
      <c r="H2578" s="8" t="str">
        <f>IF(G2578="","",INDEX([1]怪物表!$C:$C,MATCH(G2578,[1]怪物表!$A:$A,0)))</f>
        <v>鹰</v>
      </c>
      <c r="I2578" s="4"/>
      <c r="J2578" s="4" t="str">
        <f>IF(I2578="","",INDEX([1]怪物阵型表!$B:$B,MATCH(I2578,[1]怪物阵型表!$A:$A,0)))</f>
        <v/>
      </c>
      <c r="K2578" s="4"/>
      <c r="L2578" s="4"/>
      <c r="M2578" s="4"/>
      <c r="N2578" s="4"/>
      <c r="O2578" s="4" t="str">
        <f>IF(N2578="","",INDEX([2]物品表!$B:$B,MATCH(N2578,[2]物品表!$A:$A,0)))</f>
        <v/>
      </c>
      <c r="P2578" s="4"/>
      <c r="Q2578" s="7" t="s">
        <v>31</v>
      </c>
      <c r="R2578" s="7" t="s">
        <v>29</v>
      </c>
      <c r="S2578" s="9">
        <f>INDEX('#怪物刷新配置索引'!$E:$E,MATCH(E2578&amp;"-"&amp;F2578,'#怪物刷新配置索引'!$D:$D,0),1)</f>
        <v>2</v>
      </c>
      <c r="T2578" s="4"/>
      <c r="U2578" s="9">
        <f>INDEX('#怪物刷新配置索引'!$F:$F,MATCH(E2578&amp;"-"&amp;F2578,'#怪物刷新配置索引'!$D:$D,0),1)</f>
        <v>1</v>
      </c>
      <c r="V2578" s="4" t="str">
        <f t="shared" si="360"/>
        <v/>
      </c>
      <c r="W2578" s="4"/>
      <c r="X2578" s="4"/>
      <c r="Y2578" s="4"/>
      <c r="Z2578" s="28"/>
      <c r="AA2578" s="77">
        <f>COUNTIF([3]经验升级表!$C:$C,"&lt;="&amp;SUMIFS($AB$4:AB2578,$C$4:C2578,C2578))</f>
        <v>0</v>
      </c>
      <c r="AB2578" s="77">
        <f>IFERROR(INDEX([1]怪物表!$U:$U,MATCH(G2578,[1]怪物表!$A:$A,0),1)*S2578/U2578,0)*AC2578</f>
        <v>0</v>
      </c>
      <c r="AC2578" s="77">
        <f t="shared" si="349"/>
        <v>30</v>
      </c>
      <c r="AD2578" s="77">
        <f>IFERROR(INDEX([1]怪物表!$J:$J,MATCH(G2578,[1]怪物表!$A:$A,0),1),0)*AE2578</f>
        <v>60</v>
      </c>
      <c r="AE2578" s="77">
        <f t="shared" si="350"/>
        <v>60</v>
      </c>
    </row>
    <row r="2579" spans="1:31" x14ac:dyDescent="0.45">
      <c r="A2579" s="4"/>
      <c r="B2579" s="7">
        <v>4995026</v>
      </c>
      <c r="C2579" s="6" t="s">
        <v>360</v>
      </c>
      <c r="D2579" s="4" t="s">
        <v>124</v>
      </c>
      <c r="E2579" s="7">
        <v>60</v>
      </c>
      <c r="F2579" s="4" t="s">
        <v>39</v>
      </c>
      <c r="G2579" s="4">
        <f>SUMIFS([1]怪物表!$A:$A,[1]怪物表!$B:$B,C2579,[1]怪物表!$C:$C,D2579)</f>
        <v>1499502</v>
      </c>
      <c r="H2579" s="8" t="str">
        <f>IF(G2579="","",INDEX([1]怪物表!$C:$C,MATCH(G2579,[1]怪物表!$A:$A,0)))</f>
        <v>鹰</v>
      </c>
      <c r="I2579" s="4"/>
      <c r="J2579" s="4" t="str">
        <f>IF(I2579="","",INDEX([1]怪物阵型表!$B:$B,MATCH(I2579,[1]怪物阵型表!$A:$A,0)))</f>
        <v/>
      </c>
      <c r="K2579" s="4"/>
      <c r="L2579" s="4"/>
      <c r="M2579" s="4"/>
      <c r="N2579" s="4"/>
      <c r="O2579" s="4" t="str">
        <f>IF(N2579="","",INDEX([2]物品表!$B:$B,MATCH(N2579,[2]物品表!$A:$A,0)))</f>
        <v/>
      </c>
      <c r="P2579" s="4"/>
      <c r="Q2579" s="7" t="s">
        <v>31</v>
      </c>
      <c r="R2579" s="7" t="s">
        <v>29</v>
      </c>
      <c r="S2579" s="9">
        <f>INDEX('#怪物刷新配置索引'!$E:$E,MATCH(E2579&amp;"-"&amp;F2579,'#怪物刷新配置索引'!$D:$D,0),1)</f>
        <v>2</v>
      </c>
      <c r="T2579" s="4"/>
      <c r="U2579" s="9">
        <f>INDEX('#怪物刷新配置索引'!$F:$F,MATCH(E2579&amp;"-"&amp;F2579,'#怪物刷新配置索引'!$D:$D,0),1)</f>
        <v>1</v>
      </c>
      <c r="V2579" s="4" t="str">
        <f t="shared" si="360"/>
        <v/>
      </c>
      <c r="W2579" s="4"/>
      <c r="X2579" s="4"/>
      <c r="Y2579" s="4"/>
      <c r="Z2579" s="28"/>
      <c r="AA2579" s="77">
        <f>COUNTIF([3]经验升级表!$C:$C,"&lt;="&amp;SUMIFS($AB$4:AB2579,$C$4:C2579,C2579))</f>
        <v>0</v>
      </c>
      <c r="AB2579" s="77">
        <f>IFERROR(INDEX([1]怪物表!$U:$U,MATCH(G2579,[1]怪物表!$A:$A,0),1)*S2579/U2579,0)*AC2579</f>
        <v>0</v>
      </c>
      <c r="AC2579" s="77">
        <f t="shared" si="349"/>
        <v>30</v>
      </c>
      <c r="AD2579" s="77">
        <f>IFERROR(INDEX([1]怪物表!$J:$J,MATCH(G2579,[1]怪物表!$A:$A,0),1),0)*AE2579</f>
        <v>60</v>
      </c>
      <c r="AE2579" s="77">
        <f t="shared" si="350"/>
        <v>60</v>
      </c>
    </row>
    <row r="2580" spans="1:31" s="46" customFormat="1" x14ac:dyDescent="0.45">
      <c r="A2580" s="20"/>
      <c r="B2580" s="21">
        <v>4995027</v>
      </c>
      <c r="C2580" s="22" t="s">
        <v>360</v>
      </c>
      <c r="D2580" s="20" t="s">
        <v>144</v>
      </c>
      <c r="E2580" s="21"/>
      <c r="F2580" s="20">
        <v>180</v>
      </c>
      <c r="G2580" s="20">
        <f>IF(I2580="",SUMIFS([1]怪物表!$A:$A,[1]怪物表!$B:$B,C2580,[1]怪物表!$C:$C,D2580),"")</f>
        <v>1499509</v>
      </c>
      <c r="H2580" s="23" t="str">
        <f>IF(G2580="","",INDEX([1]怪物表!$C:$C,MATCH(G2580,[1]怪物表!$A:$A,0)))</f>
        <v>大象</v>
      </c>
      <c r="I2580" s="20" t="s">
        <v>54</v>
      </c>
      <c r="J2580" s="20" t="str">
        <f>IF(I2580="","",INDEX([1]怪物阵型表!$B:$B,MATCH(I2580,[1]怪物阵型表!$A:$A,0)))</f>
        <v/>
      </c>
      <c r="K2580" s="20"/>
      <c r="L2580" s="20"/>
      <c r="M2580" s="20"/>
      <c r="N2580" s="20"/>
      <c r="O2580" s="20" t="str">
        <f>IF(N2580="","",INDEX([2]物品表!$B:$B,MATCH(N2580,[2]物品表!$A:$A,0)))</f>
        <v/>
      </c>
      <c r="P2580" s="20"/>
      <c r="Q2580" s="21" t="s">
        <v>120</v>
      </c>
      <c r="R2580" s="21" t="s">
        <v>29</v>
      </c>
      <c r="S2580" s="24">
        <v>1</v>
      </c>
      <c r="T2580" s="20"/>
      <c r="U2580" s="24">
        <v>0</v>
      </c>
      <c r="V2580" s="20" t="str">
        <f>IF(W2580=1,"TID_Survivor_Notice_Occur_2",IF(W2580=2,"TID_Survivor_Notice_Occur_1",""))</f>
        <v/>
      </c>
      <c r="W2580" s="20"/>
      <c r="X2580" s="20"/>
      <c r="Y2580" s="20"/>
      <c r="Z2580" s="79"/>
      <c r="AA2580" s="79">
        <f>COUNTIF([3]经验升级表!$C:$C,"&lt;="&amp;SUMIFS($AB$4:AB2580,$C$4:C2580,C2580))</f>
        <v>0</v>
      </c>
      <c r="AB2580" s="79">
        <f>IFERROR(INDEX([1]怪物表!$U:$U,MATCH(G2580,[1]怪物表!$A:$A,0),1)*S2580/U2580,0)*AC2580</f>
        <v>0</v>
      </c>
      <c r="AC2580" s="79">
        <f t="shared" si="349"/>
        <v>1</v>
      </c>
      <c r="AD2580" s="79">
        <f>IFERROR(INDEX([1]怪物表!$J:$J,MATCH(G2580,[1]怪物表!$A:$A,0),1),0)*AE2580</f>
        <v>0</v>
      </c>
      <c r="AE2580" s="79">
        <f t="shared" si="350"/>
        <v>0</v>
      </c>
    </row>
    <row r="2581" spans="1:31" x14ac:dyDescent="0.45">
      <c r="A2581" s="4"/>
      <c r="B2581" s="7">
        <v>4995028</v>
      </c>
      <c r="C2581" s="6" t="s">
        <v>360</v>
      </c>
      <c r="D2581" s="4" t="s">
        <v>124</v>
      </c>
      <c r="E2581" s="7">
        <v>60</v>
      </c>
      <c r="F2581" s="4" t="s">
        <v>46</v>
      </c>
      <c r="G2581" s="4">
        <f>SUMIFS([1]怪物表!$A:$A,[1]怪物表!$B:$B,C2581,[1]怪物表!$C:$C,D2581)</f>
        <v>1499502</v>
      </c>
      <c r="H2581" s="8" t="str">
        <f>IF(G2581="","",INDEX([1]怪物表!$C:$C,MATCH(G2581,[1]怪物表!$A:$A,0)))</f>
        <v>鹰</v>
      </c>
      <c r="I2581" s="4"/>
      <c r="J2581" s="4" t="str">
        <f>IF(I2581="","",INDEX([1]怪物阵型表!$B:$B,MATCH(I2581,[1]怪物阵型表!$A:$A,0)))</f>
        <v/>
      </c>
      <c r="K2581" s="4"/>
      <c r="L2581" s="4"/>
      <c r="M2581" s="4"/>
      <c r="N2581" s="4"/>
      <c r="O2581" s="4" t="str">
        <f>IF(N2581="","",INDEX([2]物品表!$B:$B,MATCH(N2581,[2]物品表!$A:$A,0)))</f>
        <v/>
      </c>
      <c r="P2581" s="4"/>
      <c r="Q2581" s="7" t="s">
        <v>31</v>
      </c>
      <c r="R2581" s="7" t="s">
        <v>29</v>
      </c>
      <c r="S2581" s="9">
        <f>INDEX('#怪物刷新配置索引'!$E:$E,MATCH(E2581&amp;"-"&amp;F2581,'#怪物刷新配置索引'!$D:$D,0),1)</f>
        <v>2</v>
      </c>
      <c r="T2581" s="4"/>
      <c r="U2581" s="9">
        <f>INDEX('#怪物刷新配置索引'!$F:$F,MATCH(E2581&amp;"-"&amp;F2581,'#怪物刷新配置索引'!$D:$D,0),1)</f>
        <v>1</v>
      </c>
      <c r="V2581" s="4" t="str">
        <f t="shared" ref="V2581:V2584" si="361">IF(W2581=1,"TID_Survivor_Notice_Occur_2",IF(W2581=2,"TID_Survivor_Notice_Occur_1",""))</f>
        <v/>
      </c>
      <c r="W2581" s="4"/>
      <c r="X2581" s="7"/>
      <c r="Y2581" s="4"/>
      <c r="Z2581" s="28"/>
      <c r="AA2581" s="77">
        <f>COUNTIF([3]经验升级表!$C:$C,"&lt;="&amp;SUMIFS($AB$4:AB2581,$C$4:C2581,C2581))</f>
        <v>0</v>
      </c>
      <c r="AB2581" s="77">
        <f>IFERROR(INDEX([1]怪物表!$U:$U,MATCH(G2581,[1]怪物表!$A:$A,0),1)*S2581/U2581,0)*AC2581</f>
        <v>0</v>
      </c>
      <c r="AC2581" s="77">
        <f t="shared" si="349"/>
        <v>30</v>
      </c>
      <c r="AD2581" s="77">
        <f>IFERROR(INDEX([1]怪物表!$J:$J,MATCH(G2581,[1]怪物表!$A:$A,0),1),0)*AE2581</f>
        <v>60</v>
      </c>
      <c r="AE2581" s="77">
        <f t="shared" si="350"/>
        <v>60</v>
      </c>
    </row>
    <row r="2582" spans="1:31" x14ac:dyDescent="0.45">
      <c r="A2582" s="4"/>
      <c r="B2582" s="7">
        <v>4995029</v>
      </c>
      <c r="C2582" s="6" t="s">
        <v>360</v>
      </c>
      <c r="D2582" s="4" t="s">
        <v>124</v>
      </c>
      <c r="E2582" s="7">
        <v>90</v>
      </c>
      <c r="F2582" s="4" t="s">
        <v>46</v>
      </c>
      <c r="G2582" s="4">
        <f>SUMIFS([1]怪物表!$A:$A,[1]怪物表!$B:$B,C2582,[1]怪物表!$C:$C,D2582)</f>
        <v>1499502</v>
      </c>
      <c r="H2582" s="8" t="str">
        <f>IF(G2582="","",INDEX([1]怪物表!$C:$C,MATCH(G2582,[1]怪物表!$A:$A,0)))</f>
        <v>鹰</v>
      </c>
      <c r="I2582" s="4"/>
      <c r="J2582" s="4" t="str">
        <f>IF(I2582="","",INDEX([1]怪物阵型表!$B:$B,MATCH(I2582,[1]怪物阵型表!$A:$A,0)))</f>
        <v/>
      </c>
      <c r="K2582" s="4"/>
      <c r="L2582" s="4"/>
      <c r="M2582" s="4"/>
      <c r="N2582" s="4"/>
      <c r="O2582" s="4" t="str">
        <f>IF(N2582="","",INDEX([2]物品表!$B:$B,MATCH(N2582,[2]物品表!$A:$A,0)))</f>
        <v/>
      </c>
      <c r="P2582" s="4"/>
      <c r="Q2582" s="7" t="s">
        <v>31</v>
      </c>
      <c r="R2582" s="7" t="s">
        <v>29</v>
      </c>
      <c r="S2582" s="9">
        <f>INDEX('#怪物刷新配置索引'!$E:$E,MATCH(E2582&amp;"-"&amp;F2582,'#怪物刷新配置索引'!$D:$D,0),1)</f>
        <v>3</v>
      </c>
      <c r="T2582" s="4"/>
      <c r="U2582" s="9">
        <f>INDEX('#怪物刷新配置索引'!$F:$F,MATCH(E2582&amp;"-"&amp;F2582,'#怪物刷新配置索引'!$D:$D,0),1)</f>
        <v>1</v>
      </c>
      <c r="V2582" s="7" t="str">
        <f t="shared" si="361"/>
        <v/>
      </c>
      <c r="W2582" s="4"/>
      <c r="X2582" s="4"/>
      <c r="Y2582" s="4"/>
      <c r="Z2582" s="28"/>
      <c r="AA2582" s="77">
        <f>COUNTIF([3]经验升级表!$C:$C,"&lt;="&amp;SUMIFS($AB$4:AB2582,$C$4:C2582,C2582))</f>
        <v>0</v>
      </c>
      <c r="AB2582" s="77">
        <f>IFERROR(INDEX([1]怪物表!$U:$U,MATCH(G2582,[1]怪物表!$A:$A,0),1)*S2582/U2582,0)*AC2582</f>
        <v>0</v>
      </c>
      <c r="AC2582" s="77">
        <f t="shared" si="349"/>
        <v>30</v>
      </c>
      <c r="AD2582" s="77">
        <f>IFERROR(INDEX([1]怪物表!$J:$J,MATCH(G2582,[1]怪物表!$A:$A,0),1),0)*AE2582</f>
        <v>90</v>
      </c>
      <c r="AE2582" s="77">
        <f t="shared" si="350"/>
        <v>90</v>
      </c>
    </row>
    <row r="2583" spans="1:31" x14ac:dyDescent="0.45">
      <c r="A2583" s="4"/>
      <c r="B2583" s="7">
        <v>4995030</v>
      </c>
      <c r="C2583" s="6" t="s">
        <v>360</v>
      </c>
      <c r="D2583" s="4" t="s">
        <v>131</v>
      </c>
      <c r="E2583" s="7">
        <v>60</v>
      </c>
      <c r="F2583" s="4" t="s">
        <v>46</v>
      </c>
      <c r="G2583" s="4">
        <f>SUMIFS([1]怪物表!$A:$A,[1]怪物表!$B:$B,C2583,[1]怪物表!$C:$C,D2583)</f>
        <v>1499503</v>
      </c>
      <c r="H2583" s="8" t="str">
        <f>IF(G2583="","",INDEX([1]怪物表!$C:$C,MATCH(G2583,[1]怪物表!$A:$A,0)))</f>
        <v>小象</v>
      </c>
      <c r="I2583" s="4"/>
      <c r="J2583" s="4" t="str">
        <f>IF(I2583="","",INDEX([1]怪物阵型表!$B:$B,MATCH(I2583,[1]怪物阵型表!$A:$A,0)))</f>
        <v/>
      </c>
      <c r="K2583" s="4"/>
      <c r="L2583" s="4"/>
      <c r="M2583" s="4"/>
      <c r="N2583" s="4"/>
      <c r="O2583" s="4" t="str">
        <f>IF(N2583="","",INDEX([2]物品表!$B:$B,MATCH(N2583,[2]物品表!$A:$A,0)))</f>
        <v/>
      </c>
      <c r="P2583" s="4"/>
      <c r="Q2583" s="7" t="s">
        <v>31</v>
      </c>
      <c r="R2583" s="7" t="s">
        <v>29</v>
      </c>
      <c r="S2583" s="9">
        <f>INDEX('#怪物刷新配置索引'!$E:$E,MATCH(E2583&amp;"-"&amp;F2583,'#怪物刷新配置索引'!$D:$D,0),1)</f>
        <v>2</v>
      </c>
      <c r="T2583" s="4"/>
      <c r="U2583" s="9">
        <f>INDEX('#怪物刷新配置索引'!$F:$F,MATCH(E2583&amp;"-"&amp;F2583,'#怪物刷新配置索引'!$D:$D,0),1)</f>
        <v>1</v>
      </c>
      <c r="V2583" s="4" t="str">
        <f t="shared" si="361"/>
        <v/>
      </c>
      <c r="W2583" s="4"/>
      <c r="X2583" s="7"/>
      <c r="Y2583" s="7"/>
      <c r="Z2583" s="28"/>
      <c r="AA2583" s="77">
        <f>COUNTIF([3]经验升级表!$C:$C,"&lt;="&amp;SUMIFS($AB$4:AB2583,$C$4:C2583,C2583))</f>
        <v>0</v>
      </c>
      <c r="AB2583" s="77">
        <f>IFERROR(INDEX([1]怪物表!$U:$U,MATCH(G2583,[1]怪物表!$A:$A,0),1)*S2583/U2583,0)*AC2583</f>
        <v>0</v>
      </c>
      <c r="AC2583" s="77">
        <f t="shared" si="349"/>
        <v>30</v>
      </c>
      <c r="AD2583" s="77">
        <f>IFERROR(INDEX([1]怪物表!$J:$J,MATCH(G2583,[1]怪物表!$A:$A,0),1),0)*AE2583</f>
        <v>60</v>
      </c>
      <c r="AE2583" s="77">
        <f t="shared" si="350"/>
        <v>60</v>
      </c>
    </row>
    <row r="2584" spans="1:31" x14ac:dyDescent="0.45">
      <c r="A2584" s="4"/>
      <c r="B2584" s="7">
        <v>4995031</v>
      </c>
      <c r="C2584" s="6" t="s">
        <v>360</v>
      </c>
      <c r="D2584" s="4" t="s">
        <v>131</v>
      </c>
      <c r="E2584" s="7">
        <v>90</v>
      </c>
      <c r="F2584" s="4" t="s">
        <v>46</v>
      </c>
      <c r="G2584" s="4">
        <f>SUMIFS([1]怪物表!$A:$A,[1]怪物表!$B:$B,C2584,[1]怪物表!$C:$C,D2584)</f>
        <v>1499503</v>
      </c>
      <c r="H2584" s="8" t="str">
        <f>IF(G2584="","",INDEX([1]怪物表!$C:$C,MATCH(G2584,[1]怪物表!$A:$A,0)))</f>
        <v>小象</v>
      </c>
      <c r="I2584" s="4"/>
      <c r="J2584" s="4" t="str">
        <f>IF(I2584="","",INDEX([1]怪物阵型表!$B:$B,MATCH(I2584,[1]怪物阵型表!$A:$A,0)))</f>
        <v/>
      </c>
      <c r="K2584" s="4"/>
      <c r="L2584" s="4"/>
      <c r="M2584" s="4"/>
      <c r="N2584" s="4"/>
      <c r="O2584" s="4" t="str">
        <f>IF(N2584="","",INDEX([2]物品表!$B:$B,MATCH(N2584,[2]物品表!$A:$A,0)))</f>
        <v/>
      </c>
      <c r="P2584" s="4"/>
      <c r="Q2584" s="7" t="s">
        <v>31</v>
      </c>
      <c r="R2584" s="7" t="s">
        <v>29</v>
      </c>
      <c r="S2584" s="9">
        <f>INDEX('#怪物刷新配置索引'!$E:$E,MATCH(E2584&amp;"-"&amp;F2584,'#怪物刷新配置索引'!$D:$D,0),1)</f>
        <v>3</v>
      </c>
      <c r="T2584" s="4"/>
      <c r="U2584" s="9">
        <f>INDEX('#怪物刷新配置索引'!$F:$F,MATCH(E2584&amp;"-"&amp;F2584,'#怪物刷新配置索引'!$D:$D,0),1)</f>
        <v>1</v>
      </c>
      <c r="V2584" s="4" t="str">
        <f t="shared" si="361"/>
        <v/>
      </c>
      <c r="W2584" s="4"/>
      <c r="X2584" s="7"/>
      <c r="Y2584" s="7"/>
      <c r="Z2584" s="28"/>
      <c r="AA2584" s="77">
        <f>COUNTIF([3]经验升级表!$C:$C,"&lt;="&amp;SUMIFS($AB$4:AB2584,$C$4:C2584,C2584))</f>
        <v>0</v>
      </c>
      <c r="AB2584" s="77">
        <f>IFERROR(INDEX([1]怪物表!$U:$U,MATCH(G2584,[1]怪物表!$A:$A,0),1)*S2584/U2584,0)*AC2584</f>
        <v>0</v>
      </c>
      <c r="AC2584" s="77">
        <f t="shared" si="349"/>
        <v>30</v>
      </c>
      <c r="AD2584" s="77">
        <f>IFERROR(INDEX([1]怪物表!$J:$J,MATCH(G2584,[1]怪物表!$A:$A,0),1),0)*AE2584</f>
        <v>90</v>
      </c>
      <c r="AE2584" s="77">
        <f t="shared" si="350"/>
        <v>90</v>
      </c>
    </row>
    <row r="2585" spans="1:31" x14ac:dyDescent="0.45">
      <c r="A2585" s="4"/>
      <c r="B2585" s="7">
        <v>4995032</v>
      </c>
      <c r="C2585" s="6" t="s">
        <v>360</v>
      </c>
      <c r="D2585" s="4"/>
      <c r="E2585" s="7"/>
      <c r="F2585" s="4">
        <v>210</v>
      </c>
      <c r="G2585" s="4"/>
      <c r="H2585" s="8"/>
      <c r="I2585" s="4"/>
      <c r="J2585" s="4" t="str">
        <f>IF(I2585="","",INDEX([1]怪物阵型表!$B:$B,MATCH(I2585,[1]怪物阵型表!$A:$A,0)))</f>
        <v/>
      </c>
      <c r="K2585" s="4">
        <v>499505</v>
      </c>
      <c r="L2585" s="25" t="str" cm="1">
        <f t="array" ref="L2585">INDEX(怪物链表!A:C,MATCH(怪物刷新表!K2585&amp;C2585,怪物链表!A:A&amp;怪物链表!C:C,),2)</f>
        <v>平滑_中级_150</v>
      </c>
      <c r="M2585" s="4" t="str" cm="1">
        <f t="array" ref="M2585">INDEX(怪物链表!A:D,MATCH(怪物刷新表!L2585&amp;K2585,怪物链表!B:B&amp;怪物链表!A:A,),4)</f>
        <v>210-240</v>
      </c>
      <c r="N2585" s="4"/>
      <c r="O2585" s="4" t="str">
        <f>IF(N2585="","",INDEX([2]物品表!$B:$B,MATCH(N2585,[2]物品表!$A:$A,0)))</f>
        <v/>
      </c>
      <c r="P2585" s="4"/>
      <c r="Q2585" s="7" t="s">
        <v>120</v>
      </c>
      <c r="R2585" s="7" t="s">
        <v>29</v>
      </c>
      <c r="S2585" s="9">
        <v>1</v>
      </c>
      <c r="T2585" s="4"/>
      <c r="U2585" s="9">
        <v>0</v>
      </c>
      <c r="V2585" s="4" t="str">
        <f>IF(W2585=1,"TID_Survivor_Notice_Occur_2",IF(W2585=2,"TID_Survivor_Notice_Occur_1",""))</f>
        <v/>
      </c>
      <c r="W2585" s="4"/>
      <c r="X2585" s="4"/>
      <c r="Y2585" s="4"/>
      <c r="Z2585" s="28"/>
      <c r="AA2585" s="77">
        <f>COUNTIF([3]经验升级表!$C:$C,"&lt;="&amp;SUMIFS($AB$4:AB2585,$C$4:C2585,C2585))</f>
        <v>0</v>
      </c>
      <c r="AB2585" s="77">
        <f>IFERROR(INDEX([1]怪物表!$U:$U,MATCH(G2585,[1]怪物表!$A:$A,0),1)*S2585/U2585,0)*AC2585</f>
        <v>0</v>
      </c>
      <c r="AC2585" s="77">
        <f t="shared" si="349"/>
        <v>1</v>
      </c>
      <c r="AD2585" s="77">
        <f>IFERROR(INDEX([1]怪物表!$J:$J,MATCH(G2585,[1]怪物表!$A:$A,0),1),0)*AE2585</f>
        <v>0</v>
      </c>
      <c r="AE2585" s="77">
        <f t="shared" si="350"/>
        <v>0</v>
      </c>
    </row>
    <row r="2586" spans="1:31" x14ac:dyDescent="0.45">
      <c r="A2586" s="4"/>
      <c r="B2586" s="7">
        <v>4995033</v>
      </c>
      <c r="C2586" s="6" t="s">
        <v>360</v>
      </c>
      <c r="D2586" s="4"/>
      <c r="E2586" s="7"/>
      <c r="F2586" s="4">
        <v>210</v>
      </c>
      <c r="G2586" s="4"/>
      <c r="H2586" s="8"/>
      <c r="I2586" s="4"/>
      <c r="J2586" s="4" t="str">
        <f>IF(I2586="","",INDEX([1]怪物阵型表!$B:$B,MATCH(I2586,[1]怪物阵型表!$A:$A,0)))</f>
        <v/>
      </c>
      <c r="K2586" s="4">
        <v>499507</v>
      </c>
      <c r="L2586" s="25" t="str" cm="1">
        <f t="array" ref="L2586">INDEX(怪物链表!A:C,MATCH(怪物刷新表!K2586&amp;C2586,怪物链表!A:A&amp;怪物链表!C:C,),2)</f>
        <v>骤变_特殊_50</v>
      </c>
      <c r="M2586" s="4" t="str" cm="1">
        <f t="array" ref="M2586">INDEX(怪物链表!A:D,MATCH(怪物刷新表!L2586&amp;K2586,怪物链表!B:B&amp;怪物链表!A:A,),4)</f>
        <v>240-270</v>
      </c>
      <c r="N2586" s="4"/>
      <c r="O2586" s="4" t="str">
        <f>IF(N2586="","",INDEX([2]物品表!$B:$B,MATCH(N2586,[2]物品表!$A:$A,0)))</f>
        <v/>
      </c>
      <c r="P2586" s="4"/>
      <c r="Q2586" s="7" t="s">
        <v>120</v>
      </c>
      <c r="R2586" s="7" t="s">
        <v>29</v>
      </c>
      <c r="S2586" s="9">
        <v>1</v>
      </c>
      <c r="T2586" s="4"/>
      <c r="U2586" s="9">
        <v>0</v>
      </c>
      <c r="V2586" s="4" t="str">
        <f>IF(W2586=1,"TID_Survivor_Notice_Occur_2",IF(W2586=2,"TID_Survivor_Notice_Occur_1",""))</f>
        <v/>
      </c>
      <c r="W2586" s="4"/>
      <c r="X2586" s="4"/>
      <c r="Y2586" s="4"/>
      <c r="Z2586" s="28"/>
      <c r="AA2586" s="77">
        <f>COUNTIF([3]经验升级表!$C:$C,"&lt;="&amp;SUMIFS($AB$4:AB2586,$C$4:C2586,C2586))</f>
        <v>0</v>
      </c>
      <c r="AB2586" s="77">
        <f>IFERROR(INDEX([1]怪物表!$U:$U,MATCH(G2586,[1]怪物表!$A:$A,0),1)*S2586/U2586,0)*AC2586</f>
        <v>0</v>
      </c>
      <c r="AC2586" s="77">
        <f t="shared" ref="AC2586:AC2602" si="362">IFERROR(INDEX(_xlfn.TEXTSPLIT(F2586,"-"),1,2)-INDEX(_xlfn.TEXTSPLIT(F2586,"-"),1,1),1)</f>
        <v>1</v>
      </c>
      <c r="AD2586" s="77">
        <f>IFERROR(INDEX([1]怪物表!$J:$J,MATCH(G2586,[1]怪物表!$A:$A,0),1),0)*AE2586</f>
        <v>0</v>
      </c>
      <c r="AE2586" s="77">
        <f t="shared" ref="AE2586:AE2602" si="363">IFERROR(ROUNDUP(AC2586*S2586/U2586,),0)</f>
        <v>0</v>
      </c>
    </row>
    <row r="2587" spans="1:31" x14ac:dyDescent="0.45">
      <c r="A2587" s="4"/>
      <c r="B2587" s="7">
        <v>4995034</v>
      </c>
      <c r="C2587" s="6" t="s">
        <v>360</v>
      </c>
      <c r="D2587" s="4" t="s">
        <v>151</v>
      </c>
      <c r="E2587" s="7">
        <v>30</v>
      </c>
      <c r="F2587" s="4" t="s">
        <v>64</v>
      </c>
      <c r="G2587" s="4">
        <f>SUMIFS([1]怪物表!$A:$A,[1]怪物表!$B:$B,C2587,[1]怪物表!$C:$C,D2587)</f>
        <v>1499504</v>
      </c>
      <c r="H2587" s="8" t="str">
        <f>IF(G2587="","",INDEX([1]怪物表!$C:$C,MATCH(G2587,[1]怪物表!$A:$A,0)))</f>
        <v>盾兵1（灰）</v>
      </c>
      <c r="I2587" s="4"/>
      <c r="J2587" s="4" t="str">
        <f>IF(I2587="","",INDEX([1]怪物阵型表!$B:$B,MATCH(I2587,[1]怪物阵型表!$A:$A,0)))</f>
        <v/>
      </c>
      <c r="K2587" s="4"/>
      <c r="L2587" s="4"/>
      <c r="M2587" s="4"/>
      <c r="N2587" s="4"/>
      <c r="O2587" s="4" t="str">
        <f>IF(N2587="","",INDEX([2]物品表!$B:$B,MATCH(N2587,[2]物品表!$A:$A,0)))</f>
        <v/>
      </c>
      <c r="P2587" s="4"/>
      <c r="Q2587" s="7" t="s">
        <v>31</v>
      </c>
      <c r="R2587" s="7" t="s">
        <v>29</v>
      </c>
      <c r="S2587" s="9">
        <f>INDEX('#怪物刷新配置索引'!$E:$E,MATCH(E2587&amp;"-"&amp;F2587,'#怪物刷新配置索引'!$D:$D,0),1)</f>
        <v>3</v>
      </c>
      <c r="T2587" s="4"/>
      <c r="U2587" s="9">
        <f>INDEX('#怪物刷新配置索引'!$F:$F,MATCH(E2587&amp;"-"&amp;F2587,'#怪物刷新配置索引'!$D:$D,0),1)</f>
        <v>3</v>
      </c>
      <c r="V2587" s="7" t="str">
        <f t="shared" ref="V2587:V2589" si="364">IF(W2587=1,"TID_Survivor_Notice_Occur_2",IF(W2587=2,"TID_Survivor_Notice_Occur_1",""))</f>
        <v/>
      </c>
      <c r="W2587" s="4"/>
      <c r="X2587" s="4"/>
      <c r="Y2587" s="4"/>
      <c r="Z2587" s="28"/>
      <c r="AA2587" s="77">
        <f>COUNTIF([3]经验升级表!$C:$C,"&lt;="&amp;SUMIFS($AB$4:AB2587,$C$4:C2587,C2587))</f>
        <v>0</v>
      </c>
      <c r="AB2587" s="77">
        <f>IFERROR(INDEX([1]怪物表!$U:$U,MATCH(G2587,[1]怪物表!$A:$A,0),1)*S2587/U2587,0)*AC2587</f>
        <v>0</v>
      </c>
      <c r="AC2587" s="77">
        <f t="shared" si="362"/>
        <v>30</v>
      </c>
      <c r="AD2587" s="77">
        <f>IFERROR(INDEX([1]怪物表!$J:$J,MATCH(G2587,[1]怪物表!$A:$A,0),1),0)*AE2587</f>
        <v>30</v>
      </c>
      <c r="AE2587" s="77">
        <f t="shared" si="363"/>
        <v>30</v>
      </c>
    </row>
    <row r="2588" spans="1:31" x14ac:dyDescent="0.45">
      <c r="A2588" s="4"/>
      <c r="B2588" s="7">
        <v>4995035</v>
      </c>
      <c r="C2588" s="6" t="s">
        <v>360</v>
      </c>
      <c r="D2588" s="4" t="s">
        <v>151</v>
      </c>
      <c r="E2588" s="7">
        <v>30</v>
      </c>
      <c r="F2588" s="4" t="s">
        <v>64</v>
      </c>
      <c r="G2588" s="4">
        <f>SUMIFS([1]怪物表!$A:$A,[1]怪物表!$B:$B,C2588,[1]怪物表!$C:$C,D2588)</f>
        <v>1499504</v>
      </c>
      <c r="H2588" s="8" t="str">
        <f>IF(G2588="","",INDEX([1]怪物表!$C:$C,MATCH(G2588,[1]怪物表!$A:$A,0)))</f>
        <v>盾兵1（灰）</v>
      </c>
      <c r="I2588" s="4"/>
      <c r="J2588" s="4" t="str">
        <f>IF(I2588="","",INDEX([1]怪物阵型表!$B:$B,MATCH(I2588,[1]怪物阵型表!$A:$A,0)))</f>
        <v/>
      </c>
      <c r="K2588" s="4"/>
      <c r="L2588" s="4"/>
      <c r="M2588" s="4"/>
      <c r="N2588" s="4"/>
      <c r="O2588" s="4" t="str">
        <f>IF(N2588="","",INDEX([2]物品表!$B:$B,MATCH(N2588,[2]物品表!$A:$A,0)))</f>
        <v/>
      </c>
      <c r="P2588" s="4"/>
      <c r="Q2588" s="7" t="s">
        <v>31</v>
      </c>
      <c r="R2588" s="7" t="s">
        <v>29</v>
      </c>
      <c r="S2588" s="9">
        <f>INDEX('#怪物刷新配置索引'!$E:$E,MATCH(E2588&amp;"-"&amp;F2588,'#怪物刷新配置索引'!$D:$D,0),1)</f>
        <v>3</v>
      </c>
      <c r="T2588" s="4"/>
      <c r="U2588" s="9">
        <f>INDEX('#怪物刷新配置索引'!$F:$F,MATCH(E2588&amp;"-"&amp;F2588,'#怪物刷新配置索引'!$D:$D,0),1)</f>
        <v>3</v>
      </c>
      <c r="V2588" s="4" t="str">
        <f t="shared" si="364"/>
        <v/>
      </c>
      <c r="W2588" s="4"/>
      <c r="X2588" s="4"/>
      <c r="Y2588" s="4"/>
      <c r="Z2588" s="28"/>
      <c r="AA2588" s="77">
        <f>COUNTIF([3]经验升级表!$C:$C,"&lt;="&amp;SUMIFS($AB$4:AB2588,$C$4:C2588,C2588))</f>
        <v>0</v>
      </c>
      <c r="AB2588" s="77">
        <f>IFERROR(INDEX([1]怪物表!$U:$U,MATCH(G2588,[1]怪物表!$A:$A,0),1)*S2588/U2588,0)*AC2588</f>
        <v>0</v>
      </c>
      <c r="AC2588" s="77">
        <f t="shared" si="362"/>
        <v>30</v>
      </c>
      <c r="AD2588" s="77">
        <f>IFERROR(INDEX([1]怪物表!$J:$J,MATCH(G2588,[1]怪物表!$A:$A,0),1),0)*AE2588</f>
        <v>30</v>
      </c>
      <c r="AE2588" s="77">
        <f t="shared" si="363"/>
        <v>30</v>
      </c>
    </row>
    <row r="2589" spans="1:31" x14ac:dyDescent="0.45">
      <c r="A2589" s="4"/>
      <c r="B2589" s="7">
        <v>4995036</v>
      </c>
      <c r="C2589" s="6" t="s">
        <v>360</v>
      </c>
      <c r="D2589" s="4" t="s">
        <v>174</v>
      </c>
      <c r="E2589" s="7">
        <v>20</v>
      </c>
      <c r="F2589" s="4" t="s">
        <v>64</v>
      </c>
      <c r="G2589" s="4">
        <f>SUMIFS([1]怪物表!$A:$A,[1]怪物表!$B:$B,C2589,[1]怪物表!$C:$C,D2589)</f>
        <v>1499507</v>
      </c>
      <c r="H2589" s="8" t="str">
        <f>IF(G2589="","",INDEX([1]怪物表!$C:$C,MATCH(G2589,[1]怪物表!$A:$A,0)))</f>
        <v>酒桶</v>
      </c>
      <c r="I2589" s="4"/>
      <c r="J2589" s="4" t="str">
        <f>IF(I2589="","",INDEX([1]怪物阵型表!$B:$B,MATCH(I2589,[1]怪物阵型表!$A:$A,0)))</f>
        <v/>
      </c>
      <c r="K2589" s="4"/>
      <c r="L2589" s="4"/>
      <c r="M2589" s="4"/>
      <c r="N2589" s="4"/>
      <c r="O2589" s="4" t="str">
        <f>IF(N2589="","",INDEX([2]物品表!$B:$B,MATCH(N2589,[2]物品表!$A:$A,0)))</f>
        <v/>
      </c>
      <c r="P2589" s="4"/>
      <c r="Q2589" s="7" t="s">
        <v>31</v>
      </c>
      <c r="R2589" s="7" t="s">
        <v>29</v>
      </c>
      <c r="S2589" s="9">
        <f>INDEX('#怪物刷新配置索引'!$E:$E,MATCH(E2589&amp;"-"&amp;F2589,'#怪物刷新配置索引'!$D:$D,0),1)</f>
        <v>2</v>
      </c>
      <c r="T2589" s="4"/>
      <c r="U2589" s="9">
        <f>INDEX('#怪物刷新配置索引'!$F:$F,MATCH(E2589&amp;"-"&amp;F2589,'#怪物刷新配置索引'!$D:$D,0),1)</f>
        <v>3</v>
      </c>
      <c r="V2589" s="4" t="str">
        <f t="shared" si="364"/>
        <v/>
      </c>
      <c r="W2589" s="4"/>
      <c r="X2589" s="7"/>
      <c r="Y2589" s="7"/>
      <c r="Z2589" s="28"/>
      <c r="AA2589" s="77">
        <f>COUNTIF([3]经验升级表!$C:$C,"&lt;="&amp;SUMIFS($AB$4:AB2589,$C$4:C2589,C2589))</f>
        <v>0</v>
      </c>
      <c r="AB2589" s="77">
        <f>IFERROR(INDEX([1]怪物表!$U:$U,MATCH(G2589,[1]怪物表!$A:$A,0),1)*S2589/U2589,0)*AC2589</f>
        <v>0</v>
      </c>
      <c r="AC2589" s="77">
        <f t="shared" si="362"/>
        <v>30</v>
      </c>
      <c r="AD2589" s="77">
        <f>IFERROR(INDEX([1]怪物表!$J:$J,MATCH(G2589,[1]怪物表!$A:$A,0),1),0)*AE2589</f>
        <v>20</v>
      </c>
      <c r="AE2589" s="77">
        <f t="shared" si="363"/>
        <v>20</v>
      </c>
    </row>
    <row r="2590" spans="1:31" s="47" customFormat="1" x14ac:dyDescent="0.45">
      <c r="A2590" s="81"/>
      <c r="B2590" s="82">
        <v>4995037</v>
      </c>
      <c r="C2590" s="83" t="s">
        <v>360</v>
      </c>
      <c r="D2590" s="81" t="s">
        <v>132</v>
      </c>
      <c r="E2590" s="82"/>
      <c r="F2590" s="81">
        <v>240</v>
      </c>
      <c r="G2590" s="81">
        <f>IF(I2590="",SUMIFS([1]怪物表!$A:$A,[1]怪物表!$B:$B,C2590,[1]怪物表!$C:$C,D2590),"")</f>
        <v>1499511</v>
      </c>
      <c r="H2590" s="84" t="str">
        <f>IF(G2590="","",INDEX([1]怪物表!$C:$C,MATCH(G2590,[1]怪物表!$A:$A,0)))</f>
        <v>荒漠法师</v>
      </c>
      <c r="I2590" s="81" t="s">
        <v>54</v>
      </c>
      <c r="J2590" s="81" t="str">
        <f>IF(I2590="","",INDEX([1]怪物阵型表!$B:$B,MATCH(I2590,[1]怪物阵型表!$A:$A,0)))</f>
        <v/>
      </c>
      <c r="K2590" s="81"/>
      <c r="L2590" s="81"/>
      <c r="M2590" s="81"/>
      <c r="N2590" s="81"/>
      <c r="O2590" s="81" t="str">
        <f>IF(N2590="","",INDEX([2]物品表!$B:$B,MATCH(N2590,[2]物品表!$A:$A,0)))</f>
        <v/>
      </c>
      <c r="P2590" s="81"/>
      <c r="Q2590" s="82" t="s">
        <v>120</v>
      </c>
      <c r="R2590" s="82" t="s">
        <v>29</v>
      </c>
      <c r="S2590" s="85">
        <v>1</v>
      </c>
      <c r="T2590" s="81"/>
      <c r="U2590" s="85">
        <v>0</v>
      </c>
      <c r="V2590" s="81" t="str">
        <f>V2574</f>
        <v>TID_Survivor_Notice_Occur_1</v>
      </c>
      <c r="W2590" s="81">
        <v>2</v>
      </c>
      <c r="X2590" s="81"/>
      <c r="Y2590" s="81"/>
      <c r="Z2590" s="86"/>
      <c r="AA2590" s="86">
        <f>COUNTIF([3]经验升级表!$C:$C,"&lt;="&amp;SUMIFS($AB$4:AB2590,$C$4:C2590,C2590))</f>
        <v>0</v>
      </c>
      <c r="AB2590" s="86">
        <f>IFERROR(INDEX([1]怪物表!$U:$U,MATCH(G2590,[1]怪物表!$A:$A,0),1)*S2590/U2590,0)*AC2590</f>
        <v>0</v>
      </c>
      <c r="AC2590" s="86">
        <f t="shared" si="362"/>
        <v>1</v>
      </c>
      <c r="AD2590" s="86">
        <f>IFERROR(INDEX([1]怪物表!$J:$J,MATCH(G2590,[1]怪物表!$A:$A,0),1),0)*AE2590</f>
        <v>0</v>
      </c>
      <c r="AE2590" s="86">
        <f t="shared" si="363"/>
        <v>0</v>
      </c>
    </row>
    <row r="2591" spans="1:31" x14ac:dyDescent="0.45">
      <c r="A2591" s="4"/>
      <c r="B2591" s="7">
        <v>4995038</v>
      </c>
      <c r="C2591" s="6" t="s">
        <v>360</v>
      </c>
      <c r="D2591" s="4"/>
      <c r="E2591" s="7"/>
      <c r="F2591" s="4">
        <v>240</v>
      </c>
      <c r="G2591" s="4" t="str">
        <f>IF(I2591="",SUMIFS([1]怪物表!$A:$A,[1]怪物表!$B:$B,C2591,[1]怪物表!$C:$C,D2591),"")</f>
        <v/>
      </c>
      <c r="H2591" s="8" t="str">
        <f>IF(G2591="","",INDEX([1]怪物表!$C:$C,MATCH(G2591,[1]怪物表!$A:$A,0)))</f>
        <v/>
      </c>
      <c r="I2591" s="4">
        <v>499502</v>
      </c>
      <c r="J2591" s="4" t="str">
        <f>IF(I2591="","",INDEX([1]怪物阵型表!$B:$B,MATCH(I2591,[1]怪物阵型表!$A:$A,0)))</f>
        <v>直线防御阵型</v>
      </c>
      <c r="K2591" s="4"/>
      <c r="L2591" s="4"/>
      <c r="M2591" s="4"/>
      <c r="N2591" s="4"/>
      <c r="O2591" s="4" t="str">
        <f>IF(N2591="","",INDEX([2]物品表!$B:$B,MATCH(N2591,[2]物品表!$A:$A,0)))</f>
        <v/>
      </c>
      <c r="P2591" s="4"/>
      <c r="Q2591" s="7" t="s">
        <v>109</v>
      </c>
      <c r="R2591" s="7" t="s">
        <v>29</v>
      </c>
      <c r="S2591" s="9">
        <v>1</v>
      </c>
      <c r="T2591" s="4"/>
      <c r="U2591" s="9">
        <v>0</v>
      </c>
      <c r="V2591" s="4" t="str">
        <f t="shared" ref="V2591:V2592" si="365">IF(W2591=1,"TID_Survivor_Notice_Occur_2",IF(W2591=2,"TID_Survivor_Notice_Occur_1",""))</f>
        <v>TID_Survivor_Notice_Occur_2</v>
      </c>
      <c r="W2591" s="4">
        <v>1</v>
      </c>
      <c r="X2591" s="4"/>
      <c r="Y2591" s="4"/>
      <c r="Z2591" s="28"/>
      <c r="AA2591" s="77">
        <f>COUNTIF([3]经验升级表!$C:$C,"&lt;="&amp;SUMIFS($AB$4:AB2591,$C$4:C2591,C2591))</f>
        <v>0</v>
      </c>
      <c r="AB2591" s="77">
        <f>IFERROR(INDEX([1]怪物表!$U:$U,MATCH(G2591,[1]怪物表!$A:$A,0),1)*S2591/U2591,0)*AC2591</f>
        <v>0</v>
      </c>
      <c r="AC2591" s="77">
        <f t="shared" si="362"/>
        <v>1</v>
      </c>
      <c r="AD2591" s="77">
        <f>IFERROR(INDEX([1]怪物表!$J:$J,MATCH(G2591,[1]怪物表!$A:$A,0),1),0)*AE2591</f>
        <v>0</v>
      </c>
      <c r="AE2591" s="77">
        <f t="shared" si="363"/>
        <v>0</v>
      </c>
    </row>
    <row r="2592" spans="1:31" x14ac:dyDescent="0.45">
      <c r="A2592" s="4"/>
      <c r="B2592" s="7">
        <v>4995039</v>
      </c>
      <c r="C2592" s="6" t="s">
        <v>360</v>
      </c>
      <c r="D2592" s="4"/>
      <c r="E2592" s="7"/>
      <c r="F2592" s="4">
        <v>240</v>
      </c>
      <c r="G2592" s="4" t="str">
        <f>IF(I2592="",SUMIFS([1]怪物表!$A:$A,[1]怪物表!$B:$B,C2592,[1]怪物表!$C:$C,D2592),"")</f>
        <v/>
      </c>
      <c r="H2592" s="8" t="str">
        <f>IF(G2592="","",INDEX([1]怪物表!$C:$C,MATCH(G2592,[1]怪物表!$A:$A,0)))</f>
        <v/>
      </c>
      <c r="I2592" s="4">
        <v>499503</v>
      </c>
      <c r="J2592" s="4" t="str">
        <f>IF(I2592="","",INDEX([1]怪物阵型表!$B:$B,MATCH(I2592,[1]怪物阵型表!$A:$A,0)))</f>
        <v>直线防御阵型</v>
      </c>
      <c r="K2592" s="4"/>
      <c r="L2592" s="4"/>
      <c r="M2592" s="4"/>
      <c r="N2592" s="4"/>
      <c r="O2592" s="4" t="str">
        <f>IF(N2592="","",INDEX([2]物品表!$B:$B,MATCH(N2592,[2]物品表!$A:$A,0)))</f>
        <v/>
      </c>
      <c r="P2592" s="4"/>
      <c r="Q2592" s="7" t="s">
        <v>109</v>
      </c>
      <c r="R2592" s="7" t="s">
        <v>29</v>
      </c>
      <c r="S2592" s="9">
        <v>1</v>
      </c>
      <c r="T2592" s="4"/>
      <c r="U2592" s="9">
        <v>0</v>
      </c>
      <c r="V2592" s="4" t="str">
        <f t="shared" si="365"/>
        <v/>
      </c>
      <c r="W2592" s="4"/>
      <c r="X2592" s="4"/>
      <c r="Y2592" s="4"/>
      <c r="Z2592" s="28"/>
      <c r="AA2592" s="77">
        <f>COUNTIF([3]经验升级表!$C:$C,"&lt;="&amp;SUMIFS($AB$4:AB2592,$C$4:C2592,C2592))</f>
        <v>0</v>
      </c>
      <c r="AB2592" s="77">
        <f>IFERROR(INDEX([1]怪物表!$U:$U,MATCH(G2592,[1]怪物表!$A:$A,0),1)*S2592/U2592,0)*AC2592</f>
        <v>0</v>
      </c>
      <c r="AC2592" s="77">
        <f t="shared" si="362"/>
        <v>1</v>
      </c>
      <c r="AD2592" s="77">
        <f>IFERROR(INDEX([1]怪物表!$J:$J,MATCH(G2592,[1]怪物表!$A:$A,0),1),0)*AE2592</f>
        <v>0</v>
      </c>
      <c r="AE2592" s="77">
        <f t="shared" si="363"/>
        <v>0</v>
      </c>
    </row>
    <row r="2593" spans="1:31" x14ac:dyDescent="0.45">
      <c r="A2593" s="4"/>
      <c r="B2593" s="7">
        <v>4995040</v>
      </c>
      <c r="C2593" s="6" t="s">
        <v>360</v>
      </c>
      <c r="D2593" s="4"/>
      <c r="E2593" s="7"/>
      <c r="F2593" s="4">
        <v>240</v>
      </c>
      <c r="G2593" s="4"/>
      <c r="H2593" s="8"/>
      <c r="I2593" s="4"/>
      <c r="J2593" s="4" t="str">
        <f>IF(I2593="","",INDEX([1]怪物阵型表!$B:$B,MATCH(I2593,[1]怪物阵型表!$A:$A,0)))</f>
        <v/>
      </c>
      <c r="K2593" s="4">
        <v>499506</v>
      </c>
      <c r="L2593" s="25" t="str" cm="1">
        <f t="array" ref="L2593">INDEX(怪物链表!A:C,MATCH(怪物刷新表!K2593&amp;C2593,怪物链表!A:A&amp;怪物链表!C:C,),2)</f>
        <v>骤变_高级_50</v>
      </c>
      <c r="M2593" s="4" t="str" cm="1">
        <f t="array" ref="M2593">INDEX(怪物链表!A:D,MATCH(怪物刷新表!L2593&amp;K2593,怪物链表!B:B&amp;怪物链表!A:A,),4)</f>
        <v>240-270</v>
      </c>
      <c r="N2593" s="4"/>
      <c r="O2593" s="4" t="str">
        <f>IF(N2593="","",INDEX([2]物品表!$B:$B,MATCH(N2593,[2]物品表!$A:$A,0)))</f>
        <v/>
      </c>
      <c r="P2593" s="4"/>
      <c r="Q2593" s="7" t="s">
        <v>120</v>
      </c>
      <c r="R2593" s="7" t="s">
        <v>29</v>
      </c>
      <c r="S2593" s="9">
        <v>1</v>
      </c>
      <c r="T2593" s="4"/>
      <c r="U2593" s="9">
        <v>0</v>
      </c>
      <c r="V2593" s="4" t="str">
        <f>IF(W2593=1,"TID_Survivor_Notice_Occur_2",IF(W2593=2,"TID_Survivor_Notice_Occur_1",""))</f>
        <v/>
      </c>
      <c r="W2593" s="4"/>
      <c r="X2593" s="4"/>
      <c r="Y2593" s="4"/>
      <c r="Z2593" s="28"/>
      <c r="AA2593" s="77">
        <f>COUNTIF([3]经验升级表!$C:$C,"&lt;="&amp;SUMIFS($AB$4:AB2593,$C$4:C2593,C2593))</f>
        <v>0</v>
      </c>
      <c r="AB2593" s="77">
        <f>IFERROR(INDEX([1]怪物表!$U:$U,MATCH(G2593,[1]怪物表!$A:$A,0),1)*S2593/U2593,0)*AC2593</f>
        <v>0</v>
      </c>
      <c r="AC2593" s="77">
        <f t="shared" si="362"/>
        <v>1</v>
      </c>
      <c r="AD2593" s="77">
        <f>IFERROR(INDEX([1]怪物表!$J:$J,MATCH(G2593,[1]怪物表!$A:$A,0),1),0)*AE2593</f>
        <v>0</v>
      </c>
      <c r="AE2593" s="77">
        <f t="shared" si="363"/>
        <v>0</v>
      </c>
    </row>
    <row r="2594" spans="1:31" x14ac:dyDescent="0.45">
      <c r="A2594" s="4"/>
      <c r="B2594" s="7">
        <v>4995041</v>
      </c>
      <c r="C2594" s="6" t="s">
        <v>360</v>
      </c>
      <c r="D2594" s="4"/>
      <c r="E2594" s="7"/>
      <c r="F2594" s="4">
        <v>240</v>
      </c>
      <c r="G2594" s="4"/>
      <c r="H2594" s="8"/>
      <c r="I2594" s="4"/>
      <c r="J2594" s="4" t="str">
        <f>IF(I2594="","",INDEX([1]怪物阵型表!$B:$B,MATCH(I2594,[1]怪物阵型表!$A:$A,0)))</f>
        <v/>
      </c>
      <c r="K2594" s="4">
        <v>499507</v>
      </c>
      <c r="L2594" s="25" t="str" cm="1">
        <f t="array" ref="L2594">INDEX(怪物链表!A:C,MATCH(怪物刷新表!K2594&amp;C2594,怪物链表!A:A&amp;怪物链表!C:C,),2)</f>
        <v>骤变_特殊_50</v>
      </c>
      <c r="M2594" s="4" t="str" cm="1">
        <f t="array" ref="M2594">INDEX(怪物链表!A:D,MATCH(怪物刷新表!L2594&amp;K2594,怪物链表!B:B&amp;怪物链表!A:A,),4)</f>
        <v>240-270</v>
      </c>
      <c r="N2594" s="4"/>
      <c r="O2594" s="4" t="str">
        <f>IF(N2594="","",INDEX([2]物品表!$B:$B,MATCH(N2594,[2]物品表!$A:$A,0)))</f>
        <v/>
      </c>
      <c r="P2594" s="4"/>
      <c r="Q2594" s="7" t="s">
        <v>120</v>
      </c>
      <c r="R2594" s="7" t="s">
        <v>29</v>
      </c>
      <c r="S2594" s="9">
        <v>1</v>
      </c>
      <c r="T2594" s="4"/>
      <c r="U2594" s="9">
        <v>0</v>
      </c>
      <c r="V2594" s="4" t="str">
        <f>IF(W2594=1,"TID_Survivor_Notice_Occur_2",IF(W2594=2,"TID_Survivor_Notice_Occur_1",""))</f>
        <v/>
      </c>
      <c r="W2594" s="4"/>
      <c r="X2594" s="4"/>
      <c r="Y2594" s="4"/>
      <c r="Z2594" s="28"/>
      <c r="AA2594" s="77">
        <f>COUNTIF([3]经验升级表!$C:$C,"&lt;="&amp;SUMIFS($AB$4:AB2594,$C$4:C2594,C2594))</f>
        <v>0</v>
      </c>
      <c r="AB2594" s="77">
        <f>IFERROR(INDEX([1]怪物表!$U:$U,MATCH(G2594,[1]怪物表!$A:$A,0),1)*S2594/U2594,0)*AC2594</f>
        <v>0</v>
      </c>
      <c r="AC2594" s="77">
        <f t="shared" si="362"/>
        <v>1</v>
      </c>
      <c r="AD2594" s="77">
        <f>IFERROR(INDEX([1]怪物表!$J:$J,MATCH(G2594,[1]怪物表!$A:$A,0),1),0)*AE2594</f>
        <v>0</v>
      </c>
      <c r="AE2594" s="77">
        <f t="shared" si="363"/>
        <v>0</v>
      </c>
    </row>
    <row r="2595" spans="1:31" x14ac:dyDescent="0.45">
      <c r="A2595" s="4"/>
      <c r="B2595" s="7">
        <v>4995042</v>
      </c>
      <c r="C2595" s="6" t="s">
        <v>360</v>
      </c>
      <c r="D2595" s="4" t="s">
        <v>240</v>
      </c>
      <c r="E2595" s="7">
        <v>60</v>
      </c>
      <c r="F2595" s="4" t="s">
        <v>55</v>
      </c>
      <c r="G2595" s="4">
        <f>SUMIFS([1]怪物表!$A:$A,[1]怪物表!$B:$B,C2595,[1]怪物表!$C:$C,D2595)</f>
        <v>1499506</v>
      </c>
      <c r="H2595" s="8" t="str">
        <f>IF(G2595="","",INDEX([1]怪物表!$C:$C,MATCH(G2595,[1]怪物表!$A:$A,0)))</f>
        <v>密林窃贼</v>
      </c>
      <c r="I2595" s="4"/>
      <c r="J2595" s="4" t="str">
        <f>IF(I2595="","",INDEX([1]怪物阵型表!$B:$B,MATCH(I2595,[1]怪物阵型表!$A:$A,0)))</f>
        <v/>
      </c>
      <c r="K2595" s="4"/>
      <c r="L2595" s="4"/>
      <c r="M2595" s="4"/>
      <c r="N2595" s="4"/>
      <c r="O2595" s="4" t="str">
        <f>IF(N2595="","",INDEX([2]物品表!$B:$B,MATCH(N2595,[2]物品表!$A:$A,0)))</f>
        <v/>
      </c>
      <c r="P2595" s="4"/>
      <c r="Q2595" s="7" t="s">
        <v>31</v>
      </c>
      <c r="R2595" s="7" t="s">
        <v>29</v>
      </c>
      <c r="S2595" s="9">
        <f>INDEX('#怪物刷新配置索引'!$E:$E,MATCH(E2595&amp;"-"&amp;F2595,'#怪物刷新配置索引'!$D:$D,0),1)</f>
        <v>2</v>
      </c>
      <c r="T2595" s="4"/>
      <c r="U2595" s="9">
        <f>INDEX('#怪物刷新配置索引'!$F:$F,MATCH(E2595&amp;"-"&amp;F2595,'#怪物刷新配置索引'!$D:$D,0),1)</f>
        <v>1</v>
      </c>
      <c r="V2595" s="4" t="str">
        <f t="shared" ref="V2595:V2597" si="366">IF(W2595=1,"TID_Survivor_Notice_Occur_2",IF(W2595=2,"TID_Survivor_Notice_Occur_1",""))</f>
        <v/>
      </c>
      <c r="W2595" s="4"/>
      <c r="X2595" s="4"/>
      <c r="Y2595" s="7"/>
      <c r="Z2595" s="28"/>
      <c r="AA2595" s="77">
        <f>COUNTIF([3]经验升级表!$C:$C,"&lt;="&amp;SUMIFS($AB$4:AB2595,$C$4:C2595,C2595))</f>
        <v>0</v>
      </c>
      <c r="AB2595" s="77">
        <f>IFERROR(INDEX([1]怪物表!$U:$U,MATCH(G2595,[1]怪物表!$A:$A,0),1)*S2595/U2595,0)*AC2595</f>
        <v>0</v>
      </c>
      <c r="AC2595" s="77">
        <f t="shared" si="362"/>
        <v>30</v>
      </c>
      <c r="AD2595" s="77">
        <f>IFERROR(INDEX([1]怪物表!$J:$J,MATCH(G2595,[1]怪物表!$A:$A,0),1),0)*AE2595</f>
        <v>60</v>
      </c>
      <c r="AE2595" s="77">
        <f t="shared" si="363"/>
        <v>60</v>
      </c>
    </row>
    <row r="2596" spans="1:31" x14ac:dyDescent="0.45">
      <c r="A2596" s="4"/>
      <c r="B2596" s="7">
        <v>4995043</v>
      </c>
      <c r="C2596" s="6" t="s">
        <v>360</v>
      </c>
      <c r="D2596" s="4" t="s">
        <v>240</v>
      </c>
      <c r="E2596" s="7">
        <v>60</v>
      </c>
      <c r="F2596" s="4" t="s">
        <v>55</v>
      </c>
      <c r="G2596" s="4">
        <f>SUMIFS([1]怪物表!$A:$A,[1]怪物表!$B:$B,C2596,[1]怪物表!$C:$C,D2596)</f>
        <v>1499506</v>
      </c>
      <c r="H2596" s="8" t="str">
        <f>IF(G2596="","",INDEX([1]怪物表!$C:$C,MATCH(G2596,[1]怪物表!$A:$A,0)))</f>
        <v>密林窃贼</v>
      </c>
      <c r="I2596" s="4"/>
      <c r="J2596" s="4" t="str">
        <f>IF(I2596="","",INDEX([1]怪物阵型表!$B:$B,MATCH(I2596,[1]怪物阵型表!$A:$A,0)))</f>
        <v/>
      </c>
      <c r="K2596" s="4"/>
      <c r="L2596" s="4"/>
      <c r="M2596" s="4"/>
      <c r="N2596" s="4"/>
      <c r="O2596" s="4" t="str">
        <f>IF(N2596="","",INDEX([2]物品表!$B:$B,MATCH(N2596,[2]物品表!$A:$A,0)))</f>
        <v/>
      </c>
      <c r="P2596" s="4"/>
      <c r="Q2596" s="7" t="s">
        <v>31</v>
      </c>
      <c r="R2596" s="7" t="s">
        <v>29</v>
      </c>
      <c r="S2596" s="9">
        <f>INDEX('#怪物刷新配置索引'!$E:$E,MATCH(E2596&amp;"-"&amp;F2596,'#怪物刷新配置索引'!$D:$D,0),1)</f>
        <v>2</v>
      </c>
      <c r="T2596" s="4"/>
      <c r="U2596" s="9">
        <f>INDEX('#怪物刷新配置索引'!$F:$F,MATCH(E2596&amp;"-"&amp;F2596,'#怪物刷新配置索引'!$D:$D,0),1)</f>
        <v>1</v>
      </c>
      <c r="V2596" s="4" t="str">
        <f t="shared" si="366"/>
        <v/>
      </c>
      <c r="W2596" s="4"/>
      <c r="X2596" s="4"/>
      <c r="Y2596" s="7"/>
      <c r="Z2596" s="28"/>
      <c r="AA2596" s="77">
        <f>COUNTIF([3]经验升级表!$C:$C,"&lt;="&amp;SUMIFS($AB$4:AB2596,$C$4:C2596,C2596))</f>
        <v>0</v>
      </c>
      <c r="AB2596" s="77">
        <f>IFERROR(INDEX([1]怪物表!$U:$U,MATCH(G2596,[1]怪物表!$A:$A,0),1)*S2596/U2596,0)*AC2596</f>
        <v>0</v>
      </c>
      <c r="AC2596" s="77">
        <f t="shared" si="362"/>
        <v>30</v>
      </c>
      <c r="AD2596" s="77">
        <f>IFERROR(INDEX([1]怪物表!$J:$J,MATCH(G2596,[1]怪物表!$A:$A,0),1),0)*AE2596</f>
        <v>60</v>
      </c>
      <c r="AE2596" s="77">
        <f t="shared" si="363"/>
        <v>60</v>
      </c>
    </row>
    <row r="2597" spans="1:31" x14ac:dyDescent="0.45">
      <c r="A2597" s="4"/>
      <c r="B2597" s="7">
        <v>4995044</v>
      </c>
      <c r="C2597" s="6" t="s">
        <v>360</v>
      </c>
      <c r="D2597" s="4" t="s">
        <v>174</v>
      </c>
      <c r="E2597" s="7">
        <v>20</v>
      </c>
      <c r="F2597" s="4" t="s">
        <v>55</v>
      </c>
      <c r="G2597" s="4">
        <f>SUMIFS([1]怪物表!$A:$A,[1]怪物表!$B:$B,C2597,[1]怪物表!$C:$C,D2597)</f>
        <v>1499507</v>
      </c>
      <c r="H2597" s="8" t="str">
        <f>IF(G2597="","",INDEX([1]怪物表!$C:$C,MATCH(G2597,[1]怪物表!$A:$A,0)))</f>
        <v>酒桶</v>
      </c>
      <c r="I2597" s="4"/>
      <c r="J2597" s="4" t="str">
        <f>IF(I2597="","",INDEX([1]怪物阵型表!$B:$B,MATCH(I2597,[1]怪物阵型表!$A:$A,0)))</f>
        <v/>
      </c>
      <c r="K2597" s="4"/>
      <c r="L2597" s="4"/>
      <c r="M2597" s="4"/>
      <c r="N2597" s="4"/>
      <c r="O2597" s="4" t="str">
        <f>IF(N2597="","",INDEX([2]物品表!$B:$B,MATCH(N2597,[2]物品表!$A:$A,0)))</f>
        <v/>
      </c>
      <c r="P2597" s="4"/>
      <c r="Q2597" s="7" t="s">
        <v>31</v>
      </c>
      <c r="R2597" s="7" t="s">
        <v>29</v>
      </c>
      <c r="S2597" s="9">
        <f>INDEX('#怪物刷新配置索引'!$E:$E,MATCH(E2597&amp;"-"&amp;F2597,'#怪物刷新配置索引'!$D:$D,0),1)</f>
        <v>2</v>
      </c>
      <c r="T2597" s="4"/>
      <c r="U2597" s="9">
        <f>INDEX('#怪物刷新配置索引'!$F:$F,MATCH(E2597&amp;"-"&amp;F2597,'#怪物刷新配置索引'!$D:$D,0),1)</f>
        <v>3</v>
      </c>
      <c r="V2597" s="4" t="str">
        <f t="shared" si="366"/>
        <v/>
      </c>
      <c r="W2597" s="4"/>
      <c r="X2597" s="7"/>
      <c r="Y2597" s="7"/>
      <c r="Z2597" s="28"/>
      <c r="AA2597" s="77">
        <f>COUNTIF([3]经验升级表!$C:$C,"&lt;="&amp;SUMIFS($AB$4:AB2597,$C$4:C2597,C2597))</f>
        <v>0</v>
      </c>
      <c r="AB2597" s="77">
        <f>IFERROR(INDEX([1]怪物表!$U:$U,MATCH(G2597,[1]怪物表!$A:$A,0),1)*S2597/U2597,0)*AC2597</f>
        <v>0</v>
      </c>
      <c r="AC2597" s="77">
        <f t="shared" si="362"/>
        <v>30</v>
      </c>
      <c r="AD2597" s="77">
        <f>IFERROR(INDEX([1]怪物表!$J:$J,MATCH(G2597,[1]怪物表!$A:$A,0),1),0)*AE2597</f>
        <v>20</v>
      </c>
      <c r="AE2597" s="77">
        <f t="shared" si="363"/>
        <v>20</v>
      </c>
    </row>
    <row r="2598" spans="1:31" x14ac:dyDescent="0.45">
      <c r="A2598" s="4"/>
      <c r="B2598" s="7">
        <v>4995045</v>
      </c>
      <c r="C2598" s="6" t="s">
        <v>360</v>
      </c>
      <c r="D2598" s="4"/>
      <c r="E2598" s="7"/>
      <c r="F2598" s="4">
        <v>270</v>
      </c>
      <c r="G2598" s="4"/>
      <c r="H2598" s="8"/>
      <c r="I2598" s="4"/>
      <c r="J2598" s="4" t="str">
        <f>IF(I2598="","",INDEX([1]怪物阵型表!$B:$B,MATCH(I2598,[1]怪物阵型表!$A:$A,0)))</f>
        <v/>
      </c>
      <c r="K2598" s="4">
        <v>499508</v>
      </c>
      <c r="L2598" s="25" t="str" cm="1">
        <f t="array" ref="L2598">INDEX(怪物链表!A:C,MATCH(怪物刷新表!K2598&amp;C2598,怪物链表!A:A&amp;怪物链表!C:C,),2)</f>
        <v>骤变_高级_50</v>
      </c>
      <c r="M2598" s="4" t="str" cm="1">
        <f t="array" ref="M2598">INDEX(怪物链表!A:D,MATCH(怪物刷新表!L2598&amp;K2598,怪物链表!B:B&amp;怪物链表!A:A,),4)</f>
        <v>270-300</v>
      </c>
      <c r="N2598" s="4"/>
      <c r="O2598" s="4" t="str">
        <f>IF(N2598="","",INDEX([2]物品表!$B:$B,MATCH(N2598,[2]物品表!$A:$A,0)))</f>
        <v/>
      </c>
      <c r="P2598" s="4"/>
      <c r="Q2598" s="7" t="s">
        <v>120</v>
      </c>
      <c r="R2598" s="7" t="s">
        <v>29</v>
      </c>
      <c r="S2598" s="9">
        <v>1</v>
      </c>
      <c r="T2598" s="4"/>
      <c r="U2598" s="9">
        <v>0</v>
      </c>
      <c r="V2598" s="4" t="str">
        <f>IF(W2598=1,"TID_Survivor_Notice_Occur_2",IF(W2598=2,"TID_Survivor_Notice_Occur_1",""))</f>
        <v/>
      </c>
      <c r="W2598" s="4"/>
      <c r="X2598" s="4"/>
      <c r="Y2598" s="4"/>
      <c r="Z2598" s="28"/>
      <c r="AA2598" s="77">
        <f>COUNTIF([3]经验升级表!$C:$C,"&lt;="&amp;SUMIFS($AB$4:AB2598,$C$4:C2598,C2598))</f>
        <v>0</v>
      </c>
      <c r="AB2598" s="77">
        <f>IFERROR(INDEX([1]怪物表!$U:$U,MATCH(G2598,[1]怪物表!$A:$A,0),1)*S2598/U2598,0)*AC2598</f>
        <v>0</v>
      </c>
      <c r="AC2598" s="77">
        <f t="shared" si="362"/>
        <v>1</v>
      </c>
      <c r="AD2598" s="77">
        <f>IFERROR(INDEX([1]怪物表!$J:$J,MATCH(G2598,[1]怪物表!$A:$A,0),1),0)*AE2598</f>
        <v>0</v>
      </c>
      <c r="AE2598" s="77">
        <f t="shared" si="363"/>
        <v>0</v>
      </c>
    </row>
    <row r="2599" spans="1:31" x14ac:dyDescent="0.45">
      <c r="A2599" s="4"/>
      <c r="B2599" s="7">
        <v>4995046</v>
      </c>
      <c r="C2599" s="6" t="s">
        <v>360</v>
      </c>
      <c r="D2599" s="4"/>
      <c r="E2599" s="7"/>
      <c r="F2599" s="4">
        <v>270</v>
      </c>
      <c r="G2599" s="4"/>
      <c r="H2599" s="8"/>
      <c r="I2599" s="4"/>
      <c r="J2599" s="4" t="str">
        <f>IF(I2599="","",INDEX([1]怪物阵型表!$B:$B,MATCH(I2599,[1]怪物阵型表!$A:$A,0)))</f>
        <v/>
      </c>
      <c r="K2599" s="4">
        <v>499508</v>
      </c>
      <c r="L2599" s="25" t="str" cm="1">
        <f t="array" ref="L2599">INDEX(怪物链表!A:C,MATCH(怪物刷新表!K2599&amp;C2599,怪物链表!A:A&amp;怪物链表!C:C,),2)</f>
        <v>骤变_高级_50</v>
      </c>
      <c r="M2599" s="4" t="str" cm="1">
        <f t="array" ref="M2599">INDEX(怪物链表!A:D,MATCH(怪物刷新表!L2599&amp;K2599,怪物链表!B:B&amp;怪物链表!A:A,),4)</f>
        <v>270-300</v>
      </c>
      <c r="N2599" s="4"/>
      <c r="O2599" s="4" t="str">
        <f>IF(N2599="","",INDEX([2]物品表!$B:$B,MATCH(N2599,[2]物品表!$A:$A,0)))</f>
        <v/>
      </c>
      <c r="P2599" s="4"/>
      <c r="Q2599" s="7" t="s">
        <v>120</v>
      </c>
      <c r="R2599" s="7" t="s">
        <v>29</v>
      </c>
      <c r="S2599" s="9">
        <v>1</v>
      </c>
      <c r="T2599" s="4"/>
      <c r="U2599" s="9">
        <v>0</v>
      </c>
      <c r="V2599" s="4" t="str">
        <f>IF(W2599=1,"TID_Survivor_Notice_Occur_2",IF(W2599=2,"TID_Survivor_Notice_Occur_1",""))</f>
        <v/>
      </c>
      <c r="W2599" s="4"/>
      <c r="X2599" s="4"/>
      <c r="Y2599" s="4"/>
      <c r="Z2599" s="28"/>
      <c r="AA2599" s="77">
        <f>COUNTIF([3]经验升级表!$C:$C,"&lt;="&amp;SUMIFS($AB$4:AB2599,$C$4:C2599,C2599))</f>
        <v>0</v>
      </c>
      <c r="AB2599" s="77">
        <f>IFERROR(INDEX([1]怪物表!$U:$U,MATCH(G2599,[1]怪物表!$A:$A,0),1)*S2599/U2599,0)*AC2599</f>
        <v>0</v>
      </c>
      <c r="AC2599" s="77">
        <f t="shared" si="362"/>
        <v>1</v>
      </c>
      <c r="AD2599" s="77">
        <f>IFERROR(INDEX([1]怪物表!$J:$J,MATCH(G2599,[1]怪物表!$A:$A,0),1),0)*AE2599</f>
        <v>0</v>
      </c>
      <c r="AE2599" s="77">
        <f t="shared" si="363"/>
        <v>0</v>
      </c>
    </row>
    <row r="2600" spans="1:31" x14ac:dyDescent="0.45">
      <c r="A2600" s="4"/>
      <c r="B2600" s="7">
        <v>4995047</v>
      </c>
      <c r="C2600" s="6" t="s">
        <v>360</v>
      </c>
      <c r="D2600" s="4" t="s">
        <v>240</v>
      </c>
      <c r="E2600" s="7">
        <v>60</v>
      </c>
      <c r="F2600" s="4" t="s">
        <v>49</v>
      </c>
      <c r="G2600" s="4">
        <f>SUMIFS([1]怪物表!$A:$A,[1]怪物表!$B:$B,C2600,[1]怪物表!$C:$C,D2600)</f>
        <v>1499506</v>
      </c>
      <c r="H2600" s="8" t="str">
        <f>IF(G2600="","",INDEX([1]怪物表!$C:$C,MATCH(G2600,[1]怪物表!$A:$A,0)))</f>
        <v>密林窃贼</v>
      </c>
      <c r="I2600" s="4"/>
      <c r="J2600" s="4" t="str">
        <f>IF(I2600="","",INDEX([1]怪物阵型表!$B:$B,MATCH(I2600,[1]怪物阵型表!$A:$A,0)))</f>
        <v/>
      </c>
      <c r="K2600" s="4"/>
      <c r="L2600" s="4"/>
      <c r="M2600" s="4"/>
      <c r="N2600" s="4"/>
      <c r="O2600" s="4" t="str">
        <f>IF(N2600="","",INDEX([2]物品表!$B:$B,MATCH(N2600,[2]物品表!$A:$A,0)))</f>
        <v/>
      </c>
      <c r="P2600" s="4"/>
      <c r="Q2600" s="7" t="s">
        <v>31</v>
      </c>
      <c r="R2600" s="7" t="s">
        <v>29</v>
      </c>
      <c r="S2600" s="9">
        <f>INDEX('#怪物刷新配置索引'!$E:$E,MATCH(E2600&amp;"-"&amp;F2600,'#怪物刷新配置索引'!$D:$D,0),1)</f>
        <v>4</v>
      </c>
      <c r="T2600" s="4"/>
      <c r="U2600" s="9">
        <f>INDEX('#怪物刷新配置索引'!$F:$F,MATCH(E2600&amp;"-"&amp;F2600,'#怪物刷新配置索引'!$D:$D,0),1)</f>
        <v>2</v>
      </c>
      <c r="V2600" s="4" t="str">
        <f t="shared" ref="V2600:V2602" si="367">IF(W2600=1,"TID_Survivor_Notice_Occur_2",IF(W2600=2,"TID_Survivor_Notice_Occur_1",""))</f>
        <v/>
      </c>
      <c r="W2600" s="4"/>
      <c r="X2600" s="4"/>
      <c r="Y2600" s="7"/>
      <c r="Z2600" s="28"/>
      <c r="AA2600" s="77">
        <f>COUNTIF([3]经验升级表!$C:$C,"&lt;="&amp;SUMIFS($AB$4:AB2600,$C$4:C2600,C2600))</f>
        <v>0</v>
      </c>
      <c r="AB2600" s="77">
        <f>IFERROR(INDEX([1]怪物表!$U:$U,MATCH(G2600,[1]怪物表!$A:$A,0),1)*S2600/U2600,0)*AC2600</f>
        <v>0</v>
      </c>
      <c r="AC2600" s="77">
        <f t="shared" si="362"/>
        <v>30</v>
      </c>
      <c r="AD2600" s="77">
        <f>IFERROR(INDEX([1]怪物表!$J:$J,MATCH(G2600,[1]怪物表!$A:$A,0),1),0)*AE2600</f>
        <v>60</v>
      </c>
      <c r="AE2600" s="77">
        <f t="shared" si="363"/>
        <v>60</v>
      </c>
    </row>
    <row r="2601" spans="1:31" x14ac:dyDescent="0.45">
      <c r="A2601" s="4"/>
      <c r="B2601" s="7">
        <v>4995048</v>
      </c>
      <c r="C2601" s="6" t="s">
        <v>360</v>
      </c>
      <c r="D2601" s="4" t="s">
        <v>240</v>
      </c>
      <c r="E2601" s="7">
        <v>90</v>
      </c>
      <c r="F2601" s="4" t="s">
        <v>49</v>
      </c>
      <c r="G2601" s="4">
        <f>SUMIFS([1]怪物表!$A:$A,[1]怪物表!$B:$B,C2601,[1]怪物表!$C:$C,D2601)</f>
        <v>1499506</v>
      </c>
      <c r="H2601" s="8" t="str">
        <f>IF(G2601="","",INDEX([1]怪物表!$C:$C,MATCH(G2601,[1]怪物表!$A:$A,0)))</f>
        <v>密林窃贼</v>
      </c>
      <c r="I2601" s="4"/>
      <c r="J2601" s="4" t="str">
        <f>IF(I2601="","",INDEX([1]怪物阵型表!$B:$B,MATCH(I2601,[1]怪物阵型表!$A:$A,0)))</f>
        <v/>
      </c>
      <c r="K2601" s="4"/>
      <c r="L2601" s="4"/>
      <c r="M2601" s="4"/>
      <c r="N2601" s="4"/>
      <c r="O2601" s="4" t="str">
        <f>IF(N2601="","",INDEX([2]物品表!$B:$B,MATCH(N2601,[2]物品表!$A:$A,0)))</f>
        <v/>
      </c>
      <c r="P2601" s="4"/>
      <c r="Q2601" s="7" t="s">
        <v>31</v>
      </c>
      <c r="R2601" s="7" t="s">
        <v>29</v>
      </c>
      <c r="S2601" s="9">
        <f>INDEX('#怪物刷新配置索引'!$E:$E,MATCH(E2601&amp;"-"&amp;F2601,'#怪物刷新配置索引'!$D:$D,0),1)</f>
        <v>3</v>
      </c>
      <c r="T2601" s="4"/>
      <c r="U2601" s="9">
        <f>INDEX('#怪物刷新配置索引'!$F:$F,MATCH(E2601&amp;"-"&amp;F2601,'#怪物刷新配置索引'!$D:$D,0),1)</f>
        <v>1</v>
      </c>
      <c r="V2601" s="4" t="str">
        <f t="shared" si="367"/>
        <v/>
      </c>
      <c r="W2601" s="4"/>
      <c r="X2601" s="4"/>
      <c r="Y2601" s="4"/>
      <c r="Z2601" s="28"/>
      <c r="AA2601" s="77">
        <f>COUNTIF([3]经验升级表!$C:$C,"&lt;="&amp;SUMIFS($AB$4:AB2601,$C$4:C2601,C2601))</f>
        <v>0</v>
      </c>
      <c r="AB2601" s="77">
        <f>IFERROR(INDEX([1]怪物表!$U:$U,MATCH(G2601,[1]怪物表!$A:$A,0),1)*S2601/U2601,0)*AC2601</f>
        <v>0</v>
      </c>
      <c r="AC2601" s="77">
        <f t="shared" si="362"/>
        <v>30</v>
      </c>
      <c r="AD2601" s="77">
        <f>IFERROR(INDEX([1]怪物表!$J:$J,MATCH(G2601,[1]怪物表!$A:$A,0),1),0)*AE2601</f>
        <v>90</v>
      </c>
      <c r="AE2601" s="77">
        <f t="shared" si="363"/>
        <v>90</v>
      </c>
    </row>
    <row r="2602" spans="1:31" x14ac:dyDescent="0.45">
      <c r="A2602" s="4"/>
      <c r="B2602" s="7">
        <v>4995049</v>
      </c>
      <c r="C2602" s="6" t="s">
        <v>360</v>
      </c>
      <c r="D2602" s="4" t="s">
        <v>240</v>
      </c>
      <c r="E2602" s="7">
        <v>90</v>
      </c>
      <c r="F2602" s="4" t="s">
        <v>49</v>
      </c>
      <c r="G2602" s="4">
        <f>SUMIFS([1]怪物表!$A:$A,[1]怪物表!$B:$B,C2602,[1]怪物表!$C:$C,D2602)</f>
        <v>1499506</v>
      </c>
      <c r="H2602" s="8" t="str">
        <f>IF(G2602="","",INDEX([1]怪物表!$C:$C,MATCH(G2602,[1]怪物表!$A:$A,0)))</f>
        <v>密林窃贼</v>
      </c>
      <c r="I2602" s="4"/>
      <c r="J2602" s="4" t="str">
        <f>IF(I2602="","",INDEX([1]怪物阵型表!$B:$B,MATCH(I2602,[1]怪物阵型表!$A:$A,0)))</f>
        <v/>
      </c>
      <c r="K2602" s="4"/>
      <c r="L2602" s="4"/>
      <c r="M2602" s="4"/>
      <c r="N2602" s="4"/>
      <c r="O2602" s="4" t="str">
        <f>IF(N2602="","",INDEX([2]物品表!$B:$B,MATCH(N2602,[2]物品表!$A:$A,0)))</f>
        <v/>
      </c>
      <c r="P2602" s="4"/>
      <c r="Q2602" s="7" t="s">
        <v>31</v>
      </c>
      <c r="R2602" s="7" t="s">
        <v>29</v>
      </c>
      <c r="S2602" s="9">
        <f>INDEX('#怪物刷新配置索引'!$E:$E,MATCH(E2602&amp;"-"&amp;F2602,'#怪物刷新配置索引'!$D:$D,0),1)</f>
        <v>3</v>
      </c>
      <c r="T2602" s="4"/>
      <c r="U2602" s="9">
        <f>INDEX('#怪物刷新配置索引'!$F:$F,MATCH(E2602&amp;"-"&amp;F2602,'#怪物刷新配置索引'!$D:$D,0),1)</f>
        <v>1</v>
      </c>
      <c r="V2602" s="4" t="str">
        <f t="shared" si="367"/>
        <v/>
      </c>
      <c r="W2602" s="4"/>
      <c r="X2602" s="4"/>
      <c r="Y2602" s="4"/>
      <c r="Z2602" s="28"/>
      <c r="AA2602" s="77">
        <f>COUNTIF([3]经验升级表!$C:$C,"&lt;="&amp;SUMIFS($AB$4:AB2602,$C$4:C2602,C2602))</f>
        <v>0</v>
      </c>
      <c r="AB2602" s="77">
        <f>IFERROR(INDEX([1]怪物表!$U:$U,MATCH(G2602,[1]怪物表!$A:$A,0),1)*S2602/U2602,0)*AC2602</f>
        <v>0</v>
      </c>
      <c r="AC2602" s="77">
        <f t="shared" si="362"/>
        <v>30</v>
      </c>
      <c r="AD2602" s="77">
        <f>IFERROR(INDEX([1]怪物表!$J:$J,MATCH(G2602,[1]怪物表!$A:$A,0),1),0)*AE2602</f>
        <v>90</v>
      </c>
      <c r="AE2602" s="77">
        <f t="shared" si="363"/>
        <v>90</v>
      </c>
    </row>
    <row r="2603" spans="1:31" s="46" customFormat="1" x14ac:dyDescent="0.45">
      <c r="A2603" s="20"/>
      <c r="B2603" s="21">
        <v>4995050</v>
      </c>
      <c r="C2603" s="22" t="s">
        <v>360</v>
      </c>
      <c r="D2603" s="20" t="s">
        <v>152</v>
      </c>
      <c r="E2603" s="21"/>
      <c r="F2603" s="20">
        <v>300</v>
      </c>
      <c r="G2603" s="20">
        <f>IF(I2603="",SUMIFS([1]怪物表!$A:$A,[1]怪物表!$B:$B,C2603,[1]怪物表!$C:$C,D2603),"")</f>
        <v>1499510</v>
      </c>
      <c r="H2603" s="23" t="str">
        <f>IF(G2603="","",INDEX([1]怪物表!$C:$C,MATCH(G2603,[1]怪物表!$A:$A,0)))</f>
        <v>大窃贼</v>
      </c>
      <c r="I2603" s="20" t="s">
        <v>54</v>
      </c>
      <c r="J2603" s="20" t="str">
        <f>IF(I2603="","",INDEX([1]怪物阵型表!$B:$B,MATCH(I2603,[1]怪物阵型表!$A:$A,0)))</f>
        <v/>
      </c>
      <c r="K2603" s="20"/>
      <c r="L2603" s="20"/>
      <c r="M2603" s="20"/>
      <c r="N2603" s="20"/>
      <c r="O2603" s="20" t="str">
        <f>IF(N2603="","",INDEX([2]物品表!$B:$B,MATCH(N2603,[2]物品表!$A:$A,0)))</f>
        <v/>
      </c>
      <c r="P2603" s="20"/>
      <c r="Q2603" s="21" t="s">
        <v>120</v>
      </c>
      <c r="R2603" s="21" t="s">
        <v>29</v>
      </c>
      <c r="S2603" s="24">
        <v>1</v>
      </c>
      <c r="T2603" s="20"/>
      <c r="U2603" s="24">
        <v>0</v>
      </c>
      <c r="V2603" s="20" t="str">
        <f>IF(W2603=1,"TID_Survivor_Notice_Occur_2",IF(W2603=2,"TID_Survivor_Notice_Occur_1",""))</f>
        <v/>
      </c>
      <c r="W2603" s="20"/>
      <c r="X2603" s="20"/>
      <c r="Y2603" s="20"/>
      <c r="Z2603" s="79"/>
      <c r="AA2603" s="79">
        <f>COUNTIF([3]经验升级表!$C:$C,"&lt;="&amp;SUMIFS($AB$4:AB2659,$C$4:C2659,C2603))</f>
        <v>0</v>
      </c>
      <c r="AB2603" s="79">
        <f>IFERROR(INDEX([1]怪物表!$U:$U,MATCH(G2603,[1]怪物表!$A:$A,0),1)*S2603/U2603,0)*AC2603</f>
        <v>0</v>
      </c>
      <c r="AC2603" s="79">
        <f>IFERROR(INDEX(_xlfn.TEXTSPLIT(F2603,"-"),1,2)-INDEX(_xlfn.TEXTSPLIT(F2603,"-"),1,1),1)</f>
        <v>1</v>
      </c>
      <c r="AD2603" s="79">
        <f>IFERROR(INDEX([1]怪物表!$J:$J,MATCH(G2603,[1]怪物表!$A:$A,0),1),0)*AE2603</f>
        <v>0</v>
      </c>
      <c r="AE2603" s="79">
        <f>IFERROR(ROUNDUP(AC2603*S2603/U2603,),0)</f>
        <v>0</v>
      </c>
    </row>
    <row r="2604" spans="1:31" x14ac:dyDescent="0.45">
      <c r="A2604" s="4"/>
      <c r="B2604" s="7">
        <v>4995051</v>
      </c>
      <c r="C2604" s="6" t="s">
        <v>360</v>
      </c>
      <c r="D2604" s="4"/>
      <c r="E2604" s="7"/>
      <c r="F2604" s="4">
        <v>310</v>
      </c>
      <c r="G2604" s="4" t="str">
        <f>IF(I2604="",SUMIFS([1]怪物表!$A:$A,[1]怪物表!$B:$B,C2604,[1]怪物表!$C:$C,D2604),"")</f>
        <v/>
      </c>
      <c r="H2604" s="8" t="str">
        <f>IF(G2604="","",INDEX([1]怪物表!$C:$C,MATCH(G2604,[1]怪物表!$A:$A,0)))</f>
        <v/>
      </c>
      <c r="I2604" s="4">
        <v>499501</v>
      </c>
      <c r="J2604" s="4" t="str">
        <f>IF(I2604="","",INDEX([1]怪物阵型表!$B:$B,MATCH(I2604,[1]怪物阵型表!$A:$A,0)))</f>
        <v>冲锋阵型</v>
      </c>
      <c r="K2604" s="4"/>
      <c r="L2604" s="4"/>
      <c r="M2604" s="4"/>
      <c r="N2604" s="4"/>
      <c r="O2604" s="4" t="str">
        <f>IF(N2604="","",INDEX([2]物品表!$B:$B,MATCH(N2604,[2]物品表!$A:$A,0)))</f>
        <v/>
      </c>
      <c r="P2604" s="4"/>
      <c r="Q2604" s="7" t="s">
        <v>309</v>
      </c>
      <c r="R2604" s="7" t="s">
        <v>29</v>
      </c>
      <c r="S2604" s="9">
        <v>1</v>
      </c>
      <c r="T2604" s="4"/>
      <c r="U2604" s="9">
        <v>0</v>
      </c>
      <c r="V2604" s="4" t="str">
        <f t="shared" ref="V2604:V2607" si="368">IF(W2604=1,"TID_Survivor_Notice_Occur_2",IF(W2604=2,"TID_Survivor_Notice_Occur_1",""))</f>
        <v/>
      </c>
      <c r="W2604" s="4"/>
      <c r="X2604" s="4"/>
      <c r="Y2604" s="4"/>
      <c r="Z2604" s="28"/>
      <c r="AA2604" s="77">
        <f>COUNTIF([3]经验升级表!$C:$C,"&lt;="&amp;SUMIFS($AB$4:AB2604,$C$4:C2604,C2604))</f>
        <v>0</v>
      </c>
      <c r="AB2604" s="77">
        <f>IFERROR(INDEX([1]怪物表!$U:$U,MATCH(G2604,[1]怪物表!$A:$A,0),1)*S2604/U2604,0)*AC2604</f>
        <v>0</v>
      </c>
      <c r="AC2604" s="77">
        <f t="shared" ref="AC2604:AC2625" si="369">IFERROR(INDEX(_xlfn.TEXTSPLIT(F2604,"-"),1,2)-INDEX(_xlfn.TEXTSPLIT(F2604,"-"),1,1),1)</f>
        <v>1</v>
      </c>
      <c r="AD2604" s="77">
        <f>IFERROR(INDEX([1]怪物表!$J:$J,MATCH(G2604,[1]怪物表!$A:$A,0),1),0)*AE2604</f>
        <v>0</v>
      </c>
      <c r="AE2604" s="77">
        <f t="shared" ref="AE2604:AE2625" si="370">IFERROR(ROUNDUP(AC2604*S2604/U2604,),0)</f>
        <v>0</v>
      </c>
    </row>
    <row r="2605" spans="1:31" x14ac:dyDescent="0.45">
      <c r="A2605" s="4"/>
      <c r="B2605" s="7">
        <v>4995052</v>
      </c>
      <c r="C2605" s="6" t="s">
        <v>360</v>
      </c>
      <c r="D2605" s="4"/>
      <c r="E2605" s="7"/>
      <c r="F2605" s="4">
        <v>310</v>
      </c>
      <c r="G2605" s="4" t="str">
        <f>IF(I2605="",SUMIFS([1]怪物表!$A:$A,[1]怪物表!$B:$B,C2605,[1]怪物表!$C:$C,D2605),"")</f>
        <v/>
      </c>
      <c r="H2605" s="8" t="str">
        <f>IF(G2605="","",INDEX([1]怪物表!$C:$C,MATCH(G2605,[1]怪物表!$A:$A,0)))</f>
        <v/>
      </c>
      <c r="I2605" s="4">
        <v>499501</v>
      </c>
      <c r="J2605" s="4" t="str">
        <f>IF(I2605="","",INDEX([1]怪物阵型表!$B:$B,MATCH(I2605,[1]怪物阵型表!$A:$A,0)))</f>
        <v>冲锋阵型</v>
      </c>
      <c r="K2605" s="4"/>
      <c r="L2605" s="4"/>
      <c r="M2605" s="4"/>
      <c r="N2605" s="4"/>
      <c r="O2605" s="4" t="str">
        <f>IF(N2605="","",INDEX([2]物品表!$B:$B,MATCH(N2605,[2]物品表!$A:$A,0)))</f>
        <v/>
      </c>
      <c r="P2605" s="4"/>
      <c r="Q2605" s="7" t="s">
        <v>309</v>
      </c>
      <c r="R2605" s="7" t="s">
        <v>29</v>
      </c>
      <c r="S2605" s="9">
        <v>1</v>
      </c>
      <c r="T2605" s="4"/>
      <c r="U2605" s="9">
        <v>0</v>
      </c>
      <c r="V2605" s="4" t="str">
        <f t="shared" si="368"/>
        <v/>
      </c>
      <c r="W2605" s="4"/>
      <c r="X2605" s="4"/>
      <c r="Y2605" s="4"/>
      <c r="Z2605" s="28"/>
      <c r="AA2605" s="77">
        <f>COUNTIF([3]经验升级表!$C:$C,"&lt;="&amp;SUMIFS($AB$4:AB2605,$C$4:C2605,C2605))</f>
        <v>0</v>
      </c>
      <c r="AB2605" s="77">
        <f>IFERROR(INDEX([1]怪物表!$U:$U,MATCH(G2605,[1]怪物表!$A:$A,0),1)*S2605/U2605,0)*AC2605</f>
        <v>0</v>
      </c>
      <c r="AC2605" s="77">
        <f t="shared" si="369"/>
        <v>1</v>
      </c>
      <c r="AD2605" s="77">
        <f>IFERROR(INDEX([1]怪物表!$J:$J,MATCH(G2605,[1]怪物表!$A:$A,0),1),0)*AE2605</f>
        <v>0</v>
      </c>
      <c r="AE2605" s="77">
        <f t="shared" si="370"/>
        <v>0</v>
      </c>
    </row>
    <row r="2606" spans="1:31" x14ac:dyDescent="0.45">
      <c r="A2606" s="4"/>
      <c r="B2606" s="7">
        <v>4995053</v>
      </c>
      <c r="C2606" s="6" t="s">
        <v>360</v>
      </c>
      <c r="D2606" s="4"/>
      <c r="E2606" s="7"/>
      <c r="F2606" s="4">
        <v>315</v>
      </c>
      <c r="G2606" s="4" t="str">
        <f>IF(I2606="",SUMIFS([1]怪物表!$A:$A,[1]怪物表!$B:$B,C2606,[1]怪物表!$C:$C,D2606),"")</f>
        <v/>
      </c>
      <c r="H2606" s="8" t="str">
        <f>IF(G2606="","",INDEX([1]怪物表!$C:$C,MATCH(G2606,[1]怪物表!$A:$A,0)))</f>
        <v/>
      </c>
      <c r="I2606" s="4">
        <v>499501</v>
      </c>
      <c r="J2606" s="4" t="str">
        <f>IF(I2606="","",INDEX([1]怪物阵型表!$B:$B,MATCH(I2606,[1]怪物阵型表!$A:$A,0)))</f>
        <v>冲锋阵型</v>
      </c>
      <c r="K2606" s="4"/>
      <c r="L2606" s="4"/>
      <c r="M2606" s="4"/>
      <c r="N2606" s="4"/>
      <c r="O2606" s="4" t="str">
        <f>IF(N2606="","",INDEX([2]物品表!$B:$B,MATCH(N2606,[2]物品表!$A:$A,0)))</f>
        <v/>
      </c>
      <c r="P2606" s="4"/>
      <c r="Q2606" s="7" t="s">
        <v>309</v>
      </c>
      <c r="R2606" s="7" t="s">
        <v>29</v>
      </c>
      <c r="S2606" s="9">
        <v>1</v>
      </c>
      <c r="T2606" s="4"/>
      <c r="U2606" s="9">
        <v>0</v>
      </c>
      <c r="V2606" s="4" t="str">
        <f t="shared" si="368"/>
        <v/>
      </c>
      <c r="W2606" s="4"/>
      <c r="X2606" s="4"/>
      <c r="Y2606" s="4"/>
      <c r="Z2606" s="28"/>
      <c r="AA2606" s="77">
        <f>COUNTIF([3]经验升级表!$C:$C,"&lt;="&amp;SUMIFS($AB$4:AB2606,$C$4:C2606,C2606))</f>
        <v>0</v>
      </c>
      <c r="AB2606" s="77">
        <f>IFERROR(INDEX([1]怪物表!$U:$U,MATCH(G2606,[1]怪物表!$A:$A,0),1)*S2606/U2606,0)*AC2606</f>
        <v>0</v>
      </c>
      <c r="AC2606" s="77">
        <f t="shared" si="369"/>
        <v>1</v>
      </c>
      <c r="AD2606" s="77">
        <f>IFERROR(INDEX([1]怪物表!$J:$J,MATCH(G2606,[1]怪物表!$A:$A,0),1),0)*AE2606</f>
        <v>0</v>
      </c>
      <c r="AE2606" s="77">
        <f t="shared" si="370"/>
        <v>0</v>
      </c>
    </row>
    <row r="2607" spans="1:31" x14ac:dyDescent="0.45">
      <c r="A2607" s="4"/>
      <c r="B2607" s="7">
        <v>4995054</v>
      </c>
      <c r="C2607" s="6" t="s">
        <v>360</v>
      </c>
      <c r="D2607" s="4"/>
      <c r="E2607" s="7"/>
      <c r="F2607" s="4">
        <v>315</v>
      </c>
      <c r="G2607" s="4" t="str">
        <f>IF(I2607="",SUMIFS([1]怪物表!$A:$A,[1]怪物表!$B:$B,C2607,[1]怪物表!$C:$C,D2607),"")</f>
        <v/>
      </c>
      <c r="H2607" s="8" t="str">
        <f>IF(G2607="","",INDEX([1]怪物表!$C:$C,MATCH(G2607,[1]怪物表!$A:$A,0)))</f>
        <v/>
      </c>
      <c r="I2607" s="4">
        <v>499501</v>
      </c>
      <c r="J2607" s="4" t="str">
        <f>IF(I2607="","",INDEX([1]怪物阵型表!$B:$B,MATCH(I2607,[1]怪物阵型表!$A:$A,0)))</f>
        <v>冲锋阵型</v>
      </c>
      <c r="K2607" s="4"/>
      <c r="L2607" s="4"/>
      <c r="M2607" s="4"/>
      <c r="N2607" s="4"/>
      <c r="O2607" s="4" t="str">
        <f>IF(N2607="","",INDEX([2]物品表!$B:$B,MATCH(N2607,[2]物品表!$A:$A,0)))</f>
        <v/>
      </c>
      <c r="P2607" s="4"/>
      <c r="Q2607" s="7" t="s">
        <v>309</v>
      </c>
      <c r="R2607" s="7" t="s">
        <v>29</v>
      </c>
      <c r="S2607" s="9">
        <v>1</v>
      </c>
      <c r="T2607" s="4"/>
      <c r="U2607" s="9">
        <v>0</v>
      </c>
      <c r="V2607" s="4" t="str">
        <f t="shared" si="368"/>
        <v/>
      </c>
      <c r="W2607" s="4"/>
      <c r="X2607" s="4"/>
      <c r="Y2607" s="4"/>
      <c r="Z2607" s="28"/>
      <c r="AA2607" s="77">
        <f>COUNTIF([3]经验升级表!$C:$C,"&lt;="&amp;SUMIFS($AB$4:AB2607,$C$4:C2607,C2607))</f>
        <v>0</v>
      </c>
      <c r="AB2607" s="77">
        <f>IFERROR(INDEX([1]怪物表!$U:$U,MATCH(G2607,[1]怪物表!$A:$A,0),1)*S2607/U2607,0)*AC2607</f>
        <v>0</v>
      </c>
      <c r="AC2607" s="77">
        <f t="shared" si="369"/>
        <v>1</v>
      </c>
      <c r="AD2607" s="77">
        <f>IFERROR(INDEX([1]怪物表!$J:$J,MATCH(G2607,[1]怪物表!$A:$A,0),1),0)*AE2607</f>
        <v>0</v>
      </c>
      <c r="AE2607" s="77">
        <f t="shared" si="370"/>
        <v>0</v>
      </c>
    </row>
    <row r="2608" spans="1:31" x14ac:dyDescent="0.45">
      <c r="A2608" s="4"/>
      <c r="B2608" s="7">
        <v>4995055</v>
      </c>
      <c r="C2608" s="6" t="s">
        <v>360</v>
      </c>
      <c r="D2608" s="4"/>
      <c r="E2608" s="7"/>
      <c r="F2608" s="4">
        <v>330</v>
      </c>
      <c r="G2608" s="4"/>
      <c r="H2608" s="8"/>
      <c r="I2608" s="4"/>
      <c r="J2608" s="4" t="str">
        <f>IF(I2608="","",INDEX([1]怪物阵型表!$B:$B,MATCH(I2608,[1]怪物阵型表!$A:$A,0)))</f>
        <v/>
      </c>
      <c r="K2608" s="4">
        <v>499509</v>
      </c>
      <c r="L2608" s="25" t="str" cm="1">
        <f t="array" ref="L2608">INDEX(怪物链表!A:C,MATCH(怪物刷新表!K2608&amp;C2608,怪物链表!A:A&amp;怪物链表!C:C,),2)</f>
        <v>平滑_初级_150</v>
      </c>
      <c r="M2608" s="4" t="str" cm="1">
        <f t="array" ref="M2608">INDEX(怪物链表!A:D,MATCH(怪物刷新表!L2608&amp;K2608,怪物链表!B:B&amp;怪物链表!A:A,),4)</f>
        <v>330-360</v>
      </c>
      <c r="N2608" s="4"/>
      <c r="O2608" s="4" t="str">
        <f>IF(N2608="","",INDEX([2]物品表!$B:$B,MATCH(N2608,[2]物品表!$A:$A,0)))</f>
        <v/>
      </c>
      <c r="P2608" s="4"/>
      <c r="Q2608" s="7" t="s">
        <v>120</v>
      </c>
      <c r="R2608" s="7" t="s">
        <v>29</v>
      </c>
      <c r="S2608" s="9">
        <v>1</v>
      </c>
      <c r="T2608" s="4"/>
      <c r="U2608" s="9">
        <v>0</v>
      </c>
      <c r="V2608" s="4" t="str">
        <f>IF(W2608=1,"TID_Survivor_Notice_Occur_2",IF(W2608=2,"TID_Survivor_Notice_Occur_1",""))</f>
        <v/>
      </c>
      <c r="W2608" s="4"/>
      <c r="X2608" s="4"/>
      <c r="Y2608" s="4"/>
      <c r="Z2608" s="28"/>
      <c r="AA2608" s="77">
        <f>COUNTIF([3]经验升级表!$C:$C,"&lt;="&amp;SUMIFS($AB$4:AB2608,$C$4:C2608,C2608))</f>
        <v>0</v>
      </c>
      <c r="AB2608" s="77">
        <f>IFERROR(INDEX([1]怪物表!$U:$U,MATCH(G2608,[1]怪物表!$A:$A,0),1)*S2608/U2608,0)*AC2608</f>
        <v>0</v>
      </c>
      <c r="AC2608" s="77">
        <f t="shared" si="369"/>
        <v>1</v>
      </c>
      <c r="AD2608" s="77">
        <f>IFERROR(INDEX([1]怪物表!$J:$J,MATCH(G2608,[1]怪物表!$A:$A,0),1),0)*AE2608</f>
        <v>0</v>
      </c>
      <c r="AE2608" s="77">
        <f t="shared" si="370"/>
        <v>0</v>
      </c>
    </row>
    <row r="2609" spans="1:31" x14ac:dyDescent="0.45">
      <c r="A2609" s="4"/>
      <c r="B2609" s="7">
        <v>4995056</v>
      </c>
      <c r="C2609" s="6" t="s">
        <v>360</v>
      </c>
      <c r="D2609" s="4"/>
      <c r="E2609" s="7"/>
      <c r="F2609" s="4">
        <v>330</v>
      </c>
      <c r="G2609" s="4"/>
      <c r="H2609" s="8"/>
      <c r="I2609" s="4"/>
      <c r="J2609" s="4" t="str">
        <f>IF(I2609="","",INDEX([1]怪物阵型表!$B:$B,MATCH(I2609,[1]怪物阵型表!$A:$A,0)))</f>
        <v/>
      </c>
      <c r="K2609" s="4">
        <v>499512</v>
      </c>
      <c r="L2609" s="25" t="str" cm="1">
        <f t="array" ref="L2609">INDEX(怪物链表!A:C,MATCH(怪物刷新表!K2609&amp;C2609,怪物链表!A:A&amp;怪物链表!C:C,),2)</f>
        <v>骤变_特殊_50</v>
      </c>
      <c r="M2609" s="4" t="str" cm="1">
        <f t="array" ref="M2609">INDEX(怪物链表!A:D,MATCH(怪物刷新表!L2609&amp;K2609,怪物链表!B:B&amp;怪物链表!A:A,),4)</f>
        <v>420-450</v>
      </c>
      <c r="N2609" s="4"/>
      <c r="O2609" s="4" t="str">
        <f>IF(N2609="","",INDEX([2]物品表!$B:$B,MATCH(N2609,[2]物品表!$A:$A,0)))</f>
        <v/>
      </c>
      <c r="P2609" s="4"/>
      <c r="Q2609" s="7" t="s">
        <v>120</v>
      </c>
      <c r="R2609" s="7" t="s">
        <v>29</v>
      </c>
      <c r="S2609" s="9">
        <v>1</v>
      </c>
      <c r="T2609" s="4"/>
      <c r="U2609" s="9">
        <v>0</v>
      </c>
      <c r="V2609" s="4" t="str">
        <f>IF(W2609=1,"TID_Survivor_Notice_Occur_2",IF(W2609=2,"TID_Survivor_Notice_Occur_1",""))</f>
        <v/>
      </c>
      <c r="W2609" s="4"/>
      <c r="X2609" s="4"/>
      <c r="Y2609" s="4"/>
      <c r="Z2609" s="28"/>
      <c r="AA2609" s="77">
        <f>COUNTIF([3]经验升级表!$C:$C,"&lt;="&amp;SUMIFS($AB$4:AB2609,$C$4:C2609,C2609))</f>
        <v>0</v>
      </c>
      <c r="AB2609" s="77">
        <f>IFERROR(INDEX([1]怪物表!$U:$U,MATCH(G2609,[1]怪物表!$A:$A,0),1)*S2609/U2609,0)*AC2609</f>
        <v>0</v>
      </c>
      <c r="AC2609" s="77">
        <f t="shared" si="369"/>
        <v>1</v>
      </c>
      <c r="AD2609" s="77">
        <f>IFERROR(INDEX([1]怪物表!$J:$J,MATCH(G2609,[1]怪物表!$A:$A,0),1),0)*AE2609</f>
        <v>0</v>
      </c>
      <c r="AE2609" s="77">
        <f t="shared" si="370"/>
        <v>0</v>
      </c>
    </row>
    <row r="2610" spans="1:31" x14ac:dyDescent="0.45">
      <c r="A2610" s="4"/>
      <c r="B2610" s="7">
        <v>4995057</v>
      </c>
      <c r="C2610" s="6" t="s">
        <v>360</v>
      </c>
      <c r="D2610" s="4" t="s">
        <v>238</v>
      </c>
      <c r="E2610" s="4">
        <v>90</v>
      </c>
      <c r="F2610" s="4" t="s">
        <v>337</v>
      </c>
      <c r="G2610" s="4">
        <f>IF(I2610="",SUMIFS([1]怪物表!$A:$A,[1]怪物表!$B:$B,C2610,[1]怪物表!$C:$C,D2610),"")</f>
        <v>1499502</v>
      </c>
      <c r="H2610" s="8" t="str">
        <f>IF(G2610="","",INDEX([1]怪物表!$C:$C,MATCH(G2610,[1]怪物表!$A:$A,0)))</f>
        <v>鹰</v>
      </c>
      <c r="I2610" s="4"/>
      <c r="J2610" s="4" t="str">
        <f>IF(I2610="","",INDEX([1]怪物阵型表!$B:$B,MATCH(I2610,[1]怪物阵型表!$A:$A,0)))</f>
        <v/>
      </c>
      <c r="K2610" s="4"/>
      <c r="L2610" s="4"/>
      <c r="M2610" s="4"/>
      <c r="N2610" s="4"/>
      <c r="O2610" s="4" t="str">
        <f>IF(N2610="","",INDEX([2]物品表!$B:$B,MATCH(N2610,[2]物品表!$A:$A,0)))</f>
        <v/>
      </c>
      <c r="P2610" s="4"/>
      <c r="Q2610" s="7" t="s">
        <v>31</v>
      </c>
      <c r="R2610" s="7" t="s">
        <v>29</v>
      </c>
      <c r="S2610" s="9">
        <f>INDEX('#怪物刷新配置索引'!$E:$E,MATCH(E2610&amp;"-"&amp;F2610,'#怪物刷新配置索引'!$D:$D,0),1)</f>
        <v>3</v>
      </c>
      <c r="T2610" s="4"/>
      <c r="U2610" s="9">
        <f>INDEX('#怪物刷新配置索引'!$F:$F,MATCH(E2610&amp;"-"&amp;F2610,'#怪物刷新配置索引'!$D:$D,0),1)</f>
        <v>1</v>
      </c>
      <c r="V2610" s="4" t="str">
        <f t="shared" ref="V2610:V2620" si="371">IF(W2610=1,"TID_Survivor_Notice_Occur_2",IF(W2610=2,"TID_Survivor_Notice_Occur_1",""))</f>
        <v/>
      </c>
      <c r="W2610" s="4"/>
      <c r="X2610" s="4"/>
      <c r="Y2610" s="4"/>
      <c r="Z2610" s="28"/>
      <c r="AA2610" s="77">
        <f>COUNTIF([3]经验升级表!$C:$C,"&lt;="&amp;SUMIFS($AB$4:AB2610,$C$4:C2610,C2610))</f>
        <v>0</v>
      </c>
      <c r="AB2610" s="77">
        <f>IFERROR(INDEX([1]怪物表!$U:$U,MATCH(G2610,[1]怪物表!$A:$A,0),1)*S2610/U2610,0)*AC2610</f>
        <v>0</v>
      </c>
      <c r="AC2610" s="77">
        <f t="shared" si="369"/>
        <v>30</v>
      </c>
      <c r="AD2610" s="77">
        <f>IFERROR(INDEX([1]怪物表!$J:$J,MATCH(G2610,[1]怪物表!$A:$A,0),1),0)*AE2610</f>
        <v>90</v>
      </c>
      <c r="AE2610" s="77">
        <f t="shared" si="370"/>
        <v>90</v>
      </c>
    </row>
    <row r="2611" spans="1:31" x14ac:dyDescent="0.45">
      <c r="A2611" s="4"/>
      <c r="B2611" s="7">
        <v>4995058</v>
      </c>
      <c r="C2611" s="6" t="s">
        <v>360</v>
      </c>
      <c r="D2611" s="4" t="s">
        <v>238</v>
      </c>
      <c r="E2611" s="4">
        <v>90</v>
      </c>
      <c r="F2611" s="4" t="s">
        <v>191</v>
      </c>
      <c r="G2611" s="4">
        <f>IF(I2611="",SUMIFS([1]怪物表!$A:$A,[1]怪物表!$B:$B,C2611,[1]怪物表!$C:$C,D2611),"")</f>
        <v>1499502</v>
      </c>
      <c r="H2611" s="8" t="str">
        <f>IF(G2611="","",INDEX([1]怪物表!$C:$C,MATCH(G2611,[1]怪物表!$A:$A,0)))</f>
        <v>鹰</v>
      </c>
      <c r="I2611" s="4"/>
      <c r="J2611" s="4" t="str">
        <f>IF(I2611="","",INDEX([1]怪物阵型表!$B:$B,MATCH(I2611,[1]怪物阵型表!$A:$A,0)))</f>
        <v/>
      </c>
      <c r="K2611" s="4"/>
      <c r="L2611" s="4"/>
      <c r="M2611" s="4"/>
      <c r="N2611" s="4"/>
      <c r="O2611" s="4" t="str">
        <f>IF(N2611="","",INDEX([2]物品表!$B:$B,MATCH(N2611,[2]物品表!$A:$A,0)))</f>
        <v/>
      </c>
      <c r="P2611" s="4"/>
      <c r="Q2611" s="7" t="s">
        <v>31</v>
      </c>
      <c r="R2611" s="7" t="s">
        <v>29</v>
      </c>
      <c r="S2611" s="9">
        <f>INDEX('#怪物刷新配置索引'!$E:$E,MATCH(E2611&amp;"-"&amp;F2611,'#怪物刷新配置索引'!$D:$D,0),1)</f>
        <v>3</v>
      </c>
      <c r="T2611" s="4"/>
      <c r="U2611" s="9">
        <f>INDEX('#怪物刷新配置索引'!$F:$F,MATCH(E2611&amp;"-"&amp;F2611,'#怪物刷新配置索引'!$D:$D,0),1)</f>
        <v>1</v>
      </c>
      <c r="V2611" s="4" t="str">
        <f t="shared" si="371"/>
        <v/>
      </c>
      <c r="W2611" s="4"/>
      <c r="X2611" s="4"/>
      <c r="Y2611" s="4"/>
      <c r="Z2611" s="28"/>
      <c r="AA2611" s="77">
        <f>COUNTIF([3]经验升级表!$C:$C,"&lt;="&amp;SUMIFS($AB$4:AB2611,$C$4:C2611,C2611))</f>
        <v>0</v>
      </c>
      <c r="AB2611" s="77">
        <f>IFERROR(INDEX([1]怪物表!$U:$U,MATCH(G2611,[1]怪物表!$A:$A,0),1)*S2611/U2611,0)*AC2611</f>
        <v>0</v>
      </c>
      <c r="AC2611" s="77">
        <f t="shared" si="369"/>
        <v>30</v>
      </c>
      <c r="AD2611" s="77">
        <f>IFERROR(INDEX([1]怪物表!$J:$J,MATCH(G2611,[1]怪物表!$A:$A,0),1),0)*AE2611</f>
        <v>90</v>
      </c>
      <c r="AE2611" s="77">
        <f t="shared" si="370"/>
        <v>90</v>
      </c>
    </row>
    <row r="2612" spans="1:31" x14ac:dyDescent="0.45">
      <c r="A2612" s="4"/>
      <c r="B2612" s="7">
        <v>4995059</v>
      </c>
      <c r="C2612" s="6" t="s">
        <v>360</v>
      </c>
      <c r="D2612" s="4" t="s">
        <v>143</v>
      </c>
      <c r="E2612" s="4">
        <v>20</v>
      </c>
      <c r="F2612" s="4" t="s">
        <v>191</v>
      </c>
      <c r="G2612" s="4">
        <f>IF(I2612="",SUMIFS([1]怪物表!$A:$A,[1]怪物表!$B:$B,C2612,[1]怪物表!$C:$C,D2612),"")</f>
        <v>1499505</v>
      </c>
      <c r="H2612" s="8" t="str">
        <f>IF(G2612="","",INDEX([1]怪物表!$C:$C,MATCH(G2612,[1]怪物表!$A:$A,0)))</f>
        <v>盾兵2（红）</v>
      </c>
      <c r="I2612" s="4"/>
      <c r="J2612" s="4" t="str">
        <f>IF(I2612="","",INDEX([1]怪物阵型表!$B:$B,MATCH(I2612,[1]怪物阵型表!$A:$A,0)))</f>
        <v/>
      </c>
      <c r="K2612" s="4"/>
      <c r="L2612" s="4"/>
      <c r="M2612" s="4"/>
      <c r="N2612" s="4"/>
      <c r="O2612" s="4" t="str">
        <f>IF(N2612="","",INDEX([2]物品表!$B:$B,MATCH(N2612,[2]物品表!$A:$A,0)))</f>
        <v/>
      </c>
      <c r="P2612" s="4"/>
      <c r="Q2612" s="7" t="s">
        <v>31</v>
      </c>
      <c r="R2612" s="7" t="s">
        <v>29</v>
      </c>
      <c r="S2612" s="9">
        <f>INDEX('#怪物刷新配置索引'!$E:$E,MATCH(E2612&amp;"-"&amp;F2612,'#怪物刷新配置索引'!$D:$D,0),1)</f>
        <v>4</v>
      </c>
      <c r="T2612" s="4"/>
      <c r="U2612" s="9">
        <f>INDEX('#怪物刷新配置索引'!$F:$F,MATCH(E2612&amp;"-"&amp;F2612,'#怪物刷新配置索引'!$D:$D,0),1)</f>
        <v>6</v>
      </c>
      <c r="V2612" s="4" t="str">
        <f t="shared" si="371"/>
        <v/>
      </c>
      <c r="W2612" s="4"/>
      <c r="X2612" s="4"/>
      <c r="Y2612" s="4"/>
      <c r="Z2612" s="28"/>
      <c r="AA2612" s="77">
        <f>COUNTIF([3]经验升级表!$C:$C,"&lt;="&amp;SUMIFS($AB$4:AB2612,$C$4:C2612,C2612))</f>
        <v>0</v>
      </c>
      <c r="AB2612" s="77">
        <f>IFERROR(INDEX([1]怪物表!$U:$U,MATCH(G2612,[1]怪物表!$A:$A,0),1)*S2612/U2612,0)*AC2612</f>
        <v>0</v>
      </c>
      <c r="AC2612" s="77">
        <f t="shared" si="369"/>
        <v>30</v>
      </c>
      <c r="AD2612" s="77">
        <f>IFERROR(INDEX([1]怪物表!$J:$J,MATCH(G2612,[1]怪物表!$A:$A,0),1),0)*AE2612</f>
        <v>20</v>
      </c>
      <c r="AE2612" s="77">
        <f t="shared" si="370"/>
        <v>20</v>
      </c>
    </row>
    <row r="2613" spans="1:31" x14ac:dyDescent="0.45">
      <c r="A2613" s="4"/>
      <c r="B2613" s="7">
        <v>4995060</v>
      </c>
      <c r="C2613" s="6" t="s">
        <v>360</v>
      </c>
      <c r="D2613" s="4" t="s">
        <v>239</v>
      </c>
      <c r="E2613" s="4">
        <v>30</v>
      </c>
      <c r="F2613" s="4" t="s">
        <v>200</v>
      </c>
      <c r="G2613" s="4">
        <f>IF(I2613="",SUMIFS([1]怪物表!$A:$A,[1]怪物表!$B:$B,C2613,[1]怪物表!$C:$C,D2613),"")</f>
        <v>1499503</v>
      </c>
      <c r="H2613" s="8" t="str">
        <f>IF(G2613="","",INDEX([1]怪物表!$C:$C,MATCH(G2613,[1]怪物表!$A:$A,0)))</f>
        <v>小象</v>
      </c>
      <c r="I2613" s="4"/>
      <c r="J2613" s="4" t="str">
        <f>IF(I2613="","",INDEX([1]怪物阵型表!$B:$B,MATCH(I2613,[1]怪物阵型表!$A:$A,0)))</f>
        <v/>
      </c>
      <c r="K2613" s="4"/>
      <c r="L2613" s="4"/>
      <c r="M2613" s="4"/>
      <c r="N2613" s="4"/>
      <c r="O2613" s="4" t="str">
        <f>IF(N2613="","",INDEX([2]物品表!$B:$B,MATCH(N2613,[2]物品表!$A:$A,0)))</f>
        <v/>
      </c>
      <c r="P2613" s="4"/>
      <c r="Q2613" s="7" t="s">
        <v>31</v>
      </c>
      <c r="R2613" s="7" t="s">
        <v>29</v>
      </c>
      <c r="S2613" s="9">
        <f>INDEX('#怪物刷新配置索引'!$E:$E,MATCH(E2613&amp;"-"&amp;F2613,'#怪物刷新配置索引'!$D:$D,0),1)</f>
        <v>4</v>
      </c>
      <c r="T2613" s="4"/>
      <c r="U2613" s="9">
        <f>INDEX('#怪物刷新配置索引'!$F:$F,MATCH(E2613&amp;"-"&amp;F2613,'#怪物刷新配置索引'!$D:$D,0),1)</f>
        <v>4</v>
      </c>
      <c r="V2613" s="4" t="str">
        <f t="shared" si="371"/>
        <v/>
      </c>
      <c r="W2613" s="4"/>
      <c r="X2613" s="4"/>
      <c r="Y2613" s="4"/>
      <c r="Z2613" s="28"/>
      <c r="AA2613" s="77">
        <f>COUNTIF([3]经验升级表!$C:$C,"&lt;="&amp;SUMIFS($AB$4:AB2613,$C$4:C2613,C2613))</f>
        <v>0</v>
      </c>
      <c r="AB2613" s="77">
        <f>IFERROR(INDEX([1]怪物表!$U:$U,MATCH(G2613,[1]怪物表!$A:$A,0),1)*S2613/U2613,0)*AC2613</f>
        <v>0</v>
      </c>
      <c r="AC2613" s="77">
        <f t="shared" si="369"/>
        <v>30</v>
      </c>
      <c r="AD2613" s="77">
        <f>IFERROR(INDEX([1]怪物表!$J:$J,MATCH(G2613,[1]怪物表!$A:$A,0),1),0)*AE2613</f>
        <v>30</v>
      </c>
      <c r="AE2613" s="77">
        <f t="shared" si="370"/>
        <v>30</v>
      </c>
    </row>
    <row r="2614" spans="1:31" x14ac:dyDescent="0.45">
      <c r="A2614" s="4"/>
      <c r="B2614" s="7">
        <v>4995061</v>
      </c>
      <c r="C2614" s="6" t="s">
        <v>360</v>
      </c>
      <c r="D2614" s="4" t="s">
        <v>239</v>
      </c>
      <c r="E2614" s="4">
        <v>30</v>
      </c>
      <c r="F2614" s="4" t="s">
        <v>200</v>
      </c>
      <c r="G2614" s="4">
        <f>IF(I2614="",SUMIFS([1]怪物表!$A:$A,[1]怪物表!$B:$B,C2614,[1]怪物表!$C:$C,D2614),"")</f>
        <v>1499503</v>
      </c>
      <c r="H2614" s="8" t="str">
        <f>IF(G2614="","",INDEX([1]怪物表!$C:$C,MATCH(G2614,[1]怪物表!$A:$A,0)))</f>
        <v>小象</v>
      </c>
      <c r="I2614" s="4"/>
      <c r="J2614" s="4" t="str">
        <f>IF(I2614="","",INDEX([1]怪物阵型表!$B:$B,MATCH(I2614,[1]怪物阵型表!$A:$A,0)))</f>
        <v/>
      </c>
      <c r="K2614" s="4"/>
      <c r="L2614" s="4"/>
      <c r="M2614" s="4"/>
      <c r="N2614" s="4"/>
      <c r="O2614" s="4" t="str">
        <f>IF(N2614="","",INDEX([2]物品表!$B:$B,MATCH(N2614,[2]物品表!$A:$A,0)))</f>
        <v/>
      </c>
      <c r="P2614" s="4"/>
      <c r="Q2614" s="7" t="s">
        <v>31</v>
      </c>
      <c r="R2614" s="7" t="s">
        <v>29</v>
      </c>
      <c r="S2614" s="9">
        <f>INDEX('#怪物刷新配置索引'!$E:$E,MATCH(E2614&amp;"-"&amp;F2614,'#怪物刷新配置索引'!$D:$D,0),1)</f>
        <v>4</v>
      </c>
      <c r="T2614" s="4"/>
      <c r="U2614" s="9">
        <f>INDEX('#怪物刷新配置索引'!$F:$F,MATCH(E2614&amp;"-"&amp;F2614,'#怪物刷新配置索引'!$D:$D,0),1)</f>
        <v>4</v>
      </c>
      <c r="V2614" s="4" t="str">
        <f t="shared" si="371"/>
        <v/>
      </c>
      <c r="W2614" s="4"/>
      <c r="X2614" s="4"/>
      <c r="Y2614" s="4"/>
      <c r="Z2614" s="28"/>
      <c r="AA2614" s="77">
        <f>COUNTIF([3]经验升级表!$C:$C,"&lt;="&amp;SUMIFS($AB$4:AB2614,$C$4:C2614,C2614))</f>
        <v>0</v>
      </c>
      <c r="AB2614" s="77">
        <f>IFERROR(INDEX([1]怪物表!$U:$U,MATCH(G2614,[1]怪物表!$A:$A,0),1)*S2614/U2614,0)*AC2614</f>
        <v>0</v>
      </c>
      <c r="AC2614" s="77">
        <f t="shared" si="369"/>
        <v>30</v>
      </c>
      <c r="AD2614" s="77">
        <f>IFERROR(INDEX([1]怪物表!$J:$J,MATCH(G2614,[1]怪物表!$A:$A,0),1),0)*AE2614</f>
        <v>30</v>
      </c>
      <c r="AE2614" s="77">
        <f t="shared" si="370"/>
        <v>30</v>
      </c>
    </row>
    <row r="2615" spans="1:31" x14ac:dyDescent="0.45">
      <c r="A2615" s="4"/>
      <c r="B2615" s="7">
        <v>4995062</v>
      </c>
      <c r="C2615" s="6" t="s">
        <v>360</v>
      </c>
      <c r="D2615" s="4" t="s">
        <v>239</v>
      </c>
      <c r="E2615" s="4">
        <v>30</v>
      </c>
      <c r="F2615" s="4" t="s">
        <v>200</v>
      </c>
      <c r="G2615" s="4">
        <f>IF(I2615="",SUMIFS([1]怪物表!$A:$A,[1]怪物表!$B:$B,C2615,[1]怪物表!$C:$C,D2615),"")</f>
        <v>1499503</v>
      </c>
      <c r="H2615" s="8" t="str">
        <f>IF(G2615="","",INDEX([1]怪物表!$C:$C,MATCH(G2615,[1]怪物表!$A:$A,0)))</f>
        <v>小象</v>
      </c>
      <c r="I2615" s="4"/>
      <c r="J2615" s="4" t="str">
        <f>IF(I2615="","",INDEX([1]怪物阵型表!$B:$B,MATCH(I2615,[1]怪物阵型表!$A:$A,0)))</f>
        <v/>
      </c>
      <c r="K2615" s="4"/>
      <c r="L2615" s="4"/>
      <c r="M2615" s="4"/>
      <c r="N2615" s="4"/>
      <c r="O2615" s="4" t="str">
        <f>IF(N2615="","",INDEX([2]物品表!$B:$B,MATCH(N2615,[2]物品表!$A:$A,0)))</f>
        <v/>
      </c>
      <c r="P2615" s="4"/>
      <c r="Q2615" s="7" t="s">
        <v>31</v>
      </c>
      <c r="R2615" s="7" t="s">
        <v>29</v>
      </c>
      <c r="S2615" s="9">
        <f>INDEX('#怪物刷新配置索引'!$E:$E,MATCH(E2615&amp;"-"&amp;F2615,'#怪物刷新配置索引'!$D:$D,0),1)</f>
        <v>4</v>
      </c>
      <c r="T2615" s="4"/>
      <c r="U2615" s="9">
        <f>INDEX('#怪物刷新配置索引'!$F:$F,MATCH(E2615&amp;"-"&amp;F2615,'#怪物刷新配置索引'!$D:$D,0),1)</f>
        <v>4</v>
      </c>
      <c r="V2615" s="4" t="str">
        <f t="shared" si="371"/>
        <v/>
      </c>
      <c r="W2615" s="4"/>
      <c r="X2615" s="4"/>
      <c r="Y2615" s="4"/>
      <c r="Z2615" s="28"/>
      <c r="AA2615" s="77">
        <f>COUNTIF([3]经验升级表!$C:$C,"&lt;="&amp;SUMIFS($AB$4:AB2615,$C$4:C2615,C2615))</f>
        <v>0</v>
      </c>
      <c r="AB2615" s="77">
        <f>IFERROR(INDEX([1]怪物表!$U:$U,MATCH(G2615,[1]怪物表!$A:$A,0),1)*S2615/U2615,0)*AC2615</f>
        <v>0</v>
      </c>
      <c r="AC2615" s="77">
        <f t="shared" si="369"/>
        <v>30</v>
      </c>
      <c r="AD2615" s="77">
        <f>IFERROR(INDEX([1]怪物表!$J:$J,MATCH(G2615,[1]怪物表!$A:$A,0),1),0)*AE2615</f>
        <v>30</v>
      </c>
      <c r="AE2615" s="77">
        <f t="shared" si="370"/>
        <v>30</v>
      </c>
    </row>
    <row r="2616" spans="1:31" x14ac:dyDescent="0.45">
      <c r="A2616" s="4"/>
      <c r="B2616" s="7">
        <v>4995063</v>
      </c>
      <c r="C2616" s="6" t="s">
        <v>360</v>
      </c>
      <c r="D2616" s="4" t="s">
        <v>175</v>
      </c>
      <c r="E2616" s="4">
        <v>20</v>
      </c>
      <c r="F2616" s="4" t="s">
        <v>200</v>
      </c>
      <c r="G2616" s="4">
        <f>IF(I2616="",SUMIFS([1]怪物表!$A:$A,[1]怪物表!$B:$B,C2616,[1]怪物表!$C:$C,D2616),"")</f>
        <v>1499508</v>
      </c>
      <c r="H2616" s="8" t="str">
        <f>IF(G2616="","",INDEX([1]怪物表!$C:$C,MATCH(G2616,[1]怪物表!$A:$A,0)))</f>
        <v>酒桶2</v>
      </c>
      <c r="I2616" s="4"/>
      <c r="J2616" s="4" t="str">
        <f>IF(I2616="","",INDEX([1]怪物阵型表!$B:$B,MATCH(I2616,[1]怪物阵型表!$A:$A,0)))</f>
        <v/>
      </c>
      <c r="K2616" s="4"/>
      <c r="L2616" s="4"/>
      <c r="M2616" s="4"/>
      <c r="N2616" s="4"/>
      <c r="O2616" s="4" t="str">
        <f>IF(N2616="","",INDEX([2]物品表!$B:$B,MATCH(N2616,[2]物品表!$A:$A,0)))</f>
        <v/>
      </c>
      <c r="P2616" s="4"/>
      <c r="Q2616" s="7" t="s">
        <v>31</v>
      </c>
      <c r="R2616" s="7" t="s">
        <v>29</v>
      </c>
      <c r="S2616" s="9">
        <f>INDEX('#怪物刷新配置索引'!$E:$E,MATCH(E2616&amp;"-"&amp;F2616,'#怪物刷新配置索引'!$D:$D,0),1)</f>
        <v>4</v>
      </c>
      <c r="T2616" s="4"/>
      <c r="U2616" s="9">
        <f>INDEX('#怪物刷新配置索引'!$F:$F,MATCH(E2616&amp;"-"&amp;F2616,'#怪物刷新配置索引'!$D:$D,0),1)</f>
        <v>6</v>
      </c>
      <c r="V2616" s="4" t="str">
        <f t="shared" si="371"/>
        <v/>
      </c>
      <c r="W2616" s="4"/>
      <c r="X2616" s="4"/>
      <c r="Y2616" s="4"/>
      <c r="Z2616" s="28"/>
      <c r="AA2616" s="77">
        <f>COUNTIF([3]经验升级表!$C:$C,"&lt;="&amp;SUMIFS($AB$4:AB2616,$C$4:C2616,C2616))</f>
        <v>0</v>
      </c>
      <c r="AB2616" s="77">
        <f>IFERROR(INDEX([1]怪物表!$U:$U,MATCH(G2616,[1]怪物表!$A:$A,0),1)*S2616/U2616,0)*AC2616</f>
        <v>0</v>
      </c>
      <c r="AC2616" s="77">
        <f t="shared" si="369"/>
        <v>30</v>
      </c>
      <c r="AD2616" s="77">
        <f>IFERROR(INDEX([1]怪物表!$J:$J,MATCH(G2616,[1]怪物表!$A:$A,0),1),0)*AE2616</f>
        <v>20</v>
      </c>
      <c r="AE2616" s="77">
        <f t="shared" si="370"/>
        <v>20</v>
      </c>
    </row>
    <row r="2617" spans="1:31" x14ac:dyDescent="0.45">
      <c r="A2617" s="4"/>
      <c r="B2617" s="7">
        <v>4995064</v>
      </c>
      <c r="C2617" s="6" t="s">
        <v>360</v>
      </c>
      <c r="D2617" s="4"/>
      <c r="E2617" s="7"/>
      <c r="F2617" s="4">
        <v>390</v>
      </c>
      <c r="G2617" s="4" t="str">
        <f>IF(I2617="",SUMIFS([1]怪物表!$A:$A,[1]怪物表!$B:$B,C2617,[1]怪物表!$C:$C,D2617),"")</f>
        <v/>
      </c>
      <c r="H2617" s="8" t="str">
        <f>IF(G2617="","",INDEX([1]怪物表!$C:$C,MATCH(G2617,[1]怪物表!$A:$A,0)))</f>
        <v/>
      </c>
      <c r="I2617" s="4">
        <v>499501</v>
      </c>
      <c r="J2617" s="4" t="str">
        <f>IF(I2617="","",INDEX([1]怪物阵型表!$B:$B,MATCH(I2617,[1]怪物阵型表!$A:$A,0)))</f>
        <v>冲锋阵型</v>
      </c>
      <c r="K2617" s="4"/>
      <c r="L2617" s="4"/>
      <c r="M2617" s="4"/>
      <c r="N2617" s="4"/>
      <c r="O2617" s="4" t="str">
        <f>IF(N2617="","",INDEX([2]物品表!$B:$B,MATCH(N2617,[2]物品表!$A:$A,0)))</f>
        <v/>
      </c>
      <c r="P2617" s="4"/>
      <c r="Q2617" s="7" t="s">
        <v>309</v>
      </c>
      <c r="R2617" s="7" t="s">
        <v>29</v>
      </c>
      <c r="S2617" s="9">
        <v>1</v>
      </c>
      <c r="T2617" s="4"/>
      <c r="U2617" s="9">
        <v>0</v>
      </c>
      <c r="V2617" s="4" t="str">
        <f t="shared" si="371"/>
        <v/>
      </c>
      <c r="W2617" s="4"/>
      <c r="X2617" s="4"/>
      <c r="Y2617" s="4"/>
      <c r="Z2617" s="28"/>
      <c r="AA2617" s="77">
        <f>COUNTIF([3]经验升级表!$C:$C,"&lt;="&amp;SUMIFS($AB$4:AB2617,$C$4:C2617,C2617))</f>
        <v>0</v>
      </c>
      <c r="AB2617" s="77">
        <f>IFERROR(INDEX([1]怪物表!$U:$U,MATCH(G2617,[1]怪物表!$A:$A,0),1)*S2617/U2617,0)*AC2617</f>
        <v>0</v>
      </c>
      <c r="AC2617" s="77">
        <f t="shared" si="369"/>
        <v>1</v>
      </c>
      <c r="AD2617" s="77">
        <f>IFERROR(INDEX([1]怪物表!$J:$J,MATCH(G2617,[1]怪物表!$A:$A,0),1),0)*AE2617</f>
        <v>0</v>
      </c>
      <c r="AE2617" s="77">
        <f t="shared" si="370"/>
        <v>0</v>
      </c>
    </row>
    <row r="2618" spans="1:31" x14ac:dyDescent="0.45">
      <c r="A2618" s="4"/>
      <c r="B2618" s="7">
        <v>4995065</v>
      </c>
      <c r="C2618" s="6" t="s">
        <v>360</v>
      </c>
      <c r="D2618" s="4"/>
      <c r="E2618" s="7"/>
      <c r="F2618" s="4">
        <v>390</v>
      </c>
      <c r="G2618" s="4" t="str">
        <f>IF(I2618="",SUMIFS([1]怪物表!$A:$A,[1]怪物表!$B:$B,C2618,[1]怪物表!$C:$C,D2618),"")</f>
        <v/>
      </c>
      <c r="H2618" s="8" t="str">
        <f>IF(G2618="","",INDEX([1]怪物表!$C:$C,MATCH(G2618,[1]怪物表!$A:$A,0)))</f>
        <v/>
      </c>
      <c r="I2618" s="4">
        <v>499501</v>
      </c>
      <c r="J2618" s="4" t="str">
        <f>IF(I2618="","",INDEX([1]怪物阵型表!$B:$B,MATCH(I2618,[1]怪物阵型表!$A:$A,0)))</f>
        <v>冲锋阵型</v>
      </c>
      <c r="K2618" s="4"/>
      <c r="L2618" s="4"/>
      <c r="M2618" s="4"/>
      <c r="N2618" s="4"/>
      <c r="O2618" s="4" t="str">
        <f>IF(N2618="","",INDEX([2]物品表!$B:$B,MATCH(N2618,[2]物品表!$A:$A,0)))</f>
        <v/>
      </c>
      <c r="P2618" s="4"/>
      <c r="Q2618" s="7" t="s">
        <v>309</v>
      </c>
      <c r="R2618" s="7" t="s">
        <v>29</v>
      </c>
      <c r="S2618" s="9">
        <v>1</v>
      </c>
      <c r="T2618" s="4"/>
      <c r="U2618" s="9">
        <v>0</v>
      </c>
      <c r="V2618" s="4" t="str">
        <f t="shared" si="371"/>
        <v/>
      </c>
      <c r="W2618" s="4"/>
      <c r="X2618" s="4"/>
      <c r="Y2618" s="4"/>
      <c r="Z2618" s="28"/>
      <c r="AA2618" s="77">
        <f>COUNTIF([3]经验升级表!$C:$C,"&lt;="&amp;SUMIFS($AB$4:AB2618,$C$4:C2618,C2618))</f>
        <v>0</v>
      </c>
      <c r="AB2618" s="77">
        <f>IFERROR(INDEX([1]怪物表!$U:$U,MATCH(G2618,[1]怪物表!$A:$A,0),1)*S2618/U2618,0)*AC2618</f>
        <v>0</v>
      </c>
      <c r="AC2618" s="77">
        <f t="shared" si="369"/>
        <v>1</v>
      </c>
      <c r="AD2618" s="77">
        <f>IFERROR(INDEX([1]怪物表!$J:$J,MATCH(G2618,[1]怪物表!$A:$A,0),1),0)*AE2618</f>
        <v>0</v>
      </c>
      <c r="AE2618" s="77">
        <f t="shared" si="370"/>
        <v>0</v>
      </c>
    </row>
    <row r="2619" spans="1:31" x14ac:dyDescent="0.45">
      <c r="A2619" s="4"/>
      <c r="B2619" s="7">
        <v>4995066</v>
      </c>
      <c r="C2619" s="6" t="s">
        <v>360</v>
      </c>
      <c r="D2619" s="4"/>
      <c r="E2619" s="7"/>
      <c r="F2619" s="4">
        <v>395</v>
      </c>
      <c r="G2619" s="4" t="str">
        <f>IF(I2619="",SUMIFS([1]怪物表!$A:$A,[1]怪物表!$B:$B,C2619,[1]怪物表!$C:$C,D2619),"")</f>
        <v/>
      </c>
      <c r="H2619" s="8" t="str">
        <f>IF(G2619="","",INDEX([1]怪物表!$C:$C,MATCH(G2619,[1]怪物表!$A:$A,0)))</f>
        <v/>
      </c>
      <c r="I2619" s="4">
        <v>499501</v>
      </c>
      <c r="J2619" s="4" t="str">
        <f>IF(I2619="","",INDEX([1]怪物阵型表!$B:$B,MATCH(I2619,[1]怪物阵型表!$A:$A,0)))</f>
        <v>冲锋阵型</v>
      </c>
      <c r="K2619" s="4"/>
      <c r="L2619" s="4"/>
      <c r="M2619" s="4"/>
      <c r="N2619" s="4"/>
      <c r="O2619" s="4" t="str">
        <f>IF(N2619="","",INDEX([2]物品表!$B:$B,MATCH(N2619,[2]物品表!$A:$A,0)))</f>
        <v/>
      </c>
      <c r="P2619" s="4"/>
      <c r="Q2619" s="7" t="s">
        <v>309</v>
      </c>
      <c r="R2619" s="7" t="s">
        <v>29</v>
      </c>
      <c r="S2619" s="9">
        <v>1</v>
      </c>
      <c r="T2619" s="4"/>
      <c r="U2619" s="9">
        <v>0</v>
      </c>
      <c r="V2619" s="4" t="str">
        <f t="shared" si="371"/>
        <v/>
      </c>
      <c r="W2619" s="4"/>
      <c r="X2619" s="4"/>
      <c r="Y2619" s="4"/>
      <c r="Z2619" s="28"/>
      <c r="AA2619" s="77">
        <f>COUNTIF([3]经验升级表!$C:$C,"&lt;="&amp;SUMIFS($AB$4:AB2619,$C$4:C2619,C2619))</f>
        <v>0</v>
      </c>
      <c r="AB2619" s="77">
        <f>IFERROR(INDEX([1]怪物表!$U:$U,MATCH(G2619,[1]怪物表!$A:$A,0),1)*S2619/U2619,0)*AC2619</f>
        <v>0</v>
      </c>
      <c r="AC2619" s="77">
        <f t="shared" si="369"/>
        <v>1</v>
      </c>
      <c r="AD2619" s="77">
        <f>IFERROR(INDEX([1]怪物表!$J:$J,MATCH(G2619,[1]怪物表!$A:$A,0),1),0)*AE2619</f>
        <v>0</v>
      </c>
      <c r="AE2619" s="77">
        <f t="shared" si="370"/>
        <v>0</v>
      </c>
    </row>
    <row r="2620" spans="1:31" x14ac:dyDescent="0.45">
      <c r="A2620" s="4"/>
      <c r="B2620" s="7">
        <v>4995067</v>
      </c>
      <c r="C2620" s="6" t="s">
        <v>360</v>
      </c>
      <c r="D2620" s="4"/>
      <c r="E2620" s="7"/>
      <c r="F2620" s="4">
        <v>395</v>
      </c>
      <c r="G2620" s="4" t="str">
        <f>IF(I2620="",SUMIFS([1]怪物表!$A:$A,[1]怪物表!$B:$B,C2620,[1]怪物表!$C:$C,D2620),"")</f>
        <v/>
      </c>
      <c r="H2620" s="8" t="str">
        <f>IF(G2620="","",INDEX([1]怪物表!$C:$C,MATCH(G2620,[1]怪物表!$A:$A,0)))</f>
        <v/>
      </c>
      <c r="I2620" s="4">
        <v>499501</v>
      </c>
      <c r="J2620" s="4" t="str">
        <f>IF(I2620="","",INDEX([1]怪物阵型表!$B:$B,MATCH(I2620,[1]怪物阵型表!$A:$A,0)))</f>
        <v>冲锋阵型</v>
      </c>
      <c r="K2620" s="4"/>
      <c r="L2620" s="4"/>
      <c r="M2620" s="4"/>
      <c r="N2620" s="4"/>
      <c r="O2620" s="4" t="str">
        <f>IF(N2620="","",INDEX([2]物品表!$B:$B,MATCH(N2620,[2]物品表!$A:$A,0)))</f>
        <v/>
      </c>
      <c r="P2620" s="4"/>
      <c r="Q2620" s="7" t="s">
        <v>309</v>
      </c>
      <c r="R2620" s="7" t="s">
        <v>29</v>
      </c>
      <c r="S2620" s="9">
        <v>1</v>
      </c>
      <c r="T2620" s="4"/>
      <c r="U2620" s="9">
        <v>0</v>
      </c>
      <c r="V2620" s="4" t="str">
        <f t="shared" si="371"/>
        <v/>
      </c>
      <c r="W2620" s="4"/>
      <c r="X2620" s="4"/>
      <c r="Y2620" s="4"/>
      <c r="Z2620" s="28"/>
      <c r="AA2620" s="77">
        <f>COUNTIF([3]经验升级表!$C:$C,"&lt;="&amp;SUMIFS($AB$4:AB2620,$C$4:C2620,C2620))</f>
        <v>0</v>
      </c>
      <c r="AB2620" s="77">
        <f>IFERROR(INDEX([1]怪物表!$U:$U,MATCH(G2620,[1]怪物表!$A:$A,0),1)*S2620/U2620,0)*AC2620</f>
        <v>0</v>
      </c>
      <c r="AC2620" s="77">
        <f t="shared" si="369"/>
        <v>1</v>
      </c>
      <c r="AD2620" s="77">
        <f>IFERROR(INDEX([1]怪物表!$J:$J,MATCH(G2620,[1]怪物表!$A:$A,0),1),0)*AE2620</f>
        <v>0</v>
      </c>
      <c r="AE2620" s="77">
        <f t="shared" si="370"/>
        <v>0</v>
      </c>
    </row>
    <row r="2621" spans="1:31" x14ac:dyDescent="0.45">
      <c r="A2621" s="4"/>
      <c r="B2621" s="7">
        <v>4995068</v>
      </c>
      <c r="C2621" s="6" t="s">
        <v>360</v>
      </c>
      <c r="D2621" s="4"/>
      <c r="E2621" s="7"/>
      <c r="F2621" s="4">
        <v>390</v>
      </c>
      <c r="G2621" s="4"/>
      <c r="H2621" s="8"/>
      <c r="I2621" s="4"/>
      <c r="J2621" s="4" t="str">
        <f>IF(I2621="","",INDEX([1]怪物阵型表!$B:$B,MATCH(I2621,[1]怪物阵型表!$A:$A,0)))</f>
        <v/>
      </c>
      <c r="K2621" s="4">
        <v>499510</v>
      </c>
      <c r="L2621" s="25" t="str" cm="1">
        <f t="array" ref="L2621">INDEX(怪物链表!A:C,MATCH(怪物刷新表!K2621&amp;C2621,怪物链表!A:A&amp;怪物链表!C:C,),2)</f>
        <v>平滑_高级_75</v>
      </c>
      <c r="M2621" s="4" t="str" cm="1">
        <f t="array" ref="M2621">INDEX(怪物链表!A:D,MATCH(怪物刷新表!L2621&amp;K2621,怪物链表!B:B&amp;怪物链表!A:A,),4)</f>
        <v>390-420</v>
      </c>
      <c r="N2621" s="4"/>
      <c r="O2621" s="4" t="str">
        <f>IF(N2621="","",INDEX([2]物品表!$B:$B,MATCH(N2621,[2]物品表!$A:$A,0)))</f>
        <v/>
      </c>
      <c r="P2621" s="4"/>
      <c r="Q2621" s="7" t="s">
        <v>120</v>
      </c>
      <c r="R2621" s="7" t="s">
        <v>29</v>
      </c>
      <c r="S2621" s="9">
        <v>1</v>
      </c>
      <c r="T2621" s="4"/>
      <c r="U2621" s="9">
        <v>0</v>
      </c>
      <c r="V2621" s="4" t="str">
        <f>IF(W2621=1,"TID_Survivor_Notice_Occur_2",IF(W2621=2,"TID_Survivor_Notice_Occur_1",""))</f>
        <v/>
      </c>
      <c r="W2621" s="4"/>
      <c r="X2621" s="4"/>
      <c r="Y2621" s="4"/>
      <c r="Z2621" s="28"/>
      <c r="AA2621" s="77">
        <f>COUNTIF([3]经验升级表!$C:$C,"&lt;="&amp;SUMIFS($AB$4:AB2621,$C$4:C2621,C2621))</f>
        <v>0</v>
      </c>
      <c r="AB2621" s="77">
        <f>IFERROR(INDEX([1]怪物表!$U:$U,MATCH(G2621,[1]怪物表!$A:$A,0),1)*S2621/U2621,0)*AC2621</f>
        <v>0</v>
      </c>
      <c r="AC2621" s="77">
        <f t="shared" si="369"/>
        <v>1</v>
      </c>
      <c r="AD2621" s="77">
        <f>IFERROR(INDEX([1]怪物表!$J:$J,MATCH(G2621,[1]怪物表!$A:$A,0),1),0)*AE2621</f>
        <v>0</v>
      </c>
      <c r="AE2621" s="77">
        <f t="shared" si="370"/>
        <v>0</v>
      </c>
    </row>
    <row r="2622" spans="1:31" x14ac:dyDescent="0.45">
      <c r="A2622" s="4"/>
      <c r="B2622" s="7">
        <v>4995069</v>
      </c>
      <c r="C2622" s="6" t="s">
        <v>360</v>
      </c>
      <c r="D2622" s="4"/>
      <c r="E2622" s="7"/>
      <c r="F2622" s="4">
        <v>390</v>
      </c>
      <c r="G2622" s="4"/>
      <c r="H2622" s="8"/>
      <c r="I2622" s="4"/>
      <c r="J2622" s="4" t="str">
        <f>IF(I2622="","",INDEX([1]怪物阵型表!$B:$B,MATCH(I2622,[1]怪物阵型表!$A:$A,0)))</f>
        <v/>
      </c>
      <c r="K2622" s="4">
        <v>499512</v>
      </c>
      <c r="L2622" s="25" t="str" cm="1">
        <f t="array" ref="L2622">INDEX(怪物链表!A:C,MATCH(怪物刷新表!K2622&amp;C2622,怪物链表!A:A&amp;怪物链表!C:C,),2)</f>
        <v>骤变_特殊_50</v>
      </c>
      <c r="M2622" s="4" t="str" cm="1">
        <f t="array" ref="M2622">INDEX(怪物链表!A:D,MATCH(怪物刷新表!L2622&amp;K2622,怪物链表!B:B&amp;怪物链表!A:A,),4)</f>
        <v>420-450</v>
      </c>
      <c r="N2622" s="4"/>
      <c r="O2622" s="4" t="str">
        <f>IF(N2622="","",INDEX([2]物品表!$B:$B,MATCH(N2622,[2]物品表!$A:$A,0)))</f>
        <v/>
      </c>
      <c r="P2622" s="4"/>
      <c r="Q2622" s="7" t="s">
        <v>120</v>
      </c>
      <c r="R2622" s="7" t="s">
        <v>29</v>
      </c>
      <c r="S2622" s="9">
        <v>1</v>
      </c>
      <c r="T2622" s="4"/>
      <c r="U2622" s="9">
        <v>0</v>
      </c>
      <c r="V2622" s="4" t="str">
        <f>IF(W2622=1,"TID_Survivor_Notice_Occur_2",IF(W2622=2,"TID_Survivor_Notice_Occur_1",""))</f>
        <v/>
      </c>
      <c r="W2622" s="4"/>
      <c r="X2622" s="4"/>
      <c r="Y2622" s="4"/>
      <c r="Z2622" s="28"/>
      <c r="AA2622" s="77">
        <f>COUNTIF([3]经验升级表!$C:$C,"&lt;="&amp;SUMIFS($AB$4:AB2622,$C$4:C2622,C2622))</f>
        <v>0</v>
      </c>
      <c r="AB2622" s="77">
        <f>IFERROR(INDEX([1]怪物表!$U:$U,MATCH(G2622,[1]怪物表!$A:$A,0),1)*S2622/U2622,0)*AC2622</f>
        <v>0</v>
      </c>
      <c r="AC2622" s="77">
        <f t="shared" si="369"/>
        <v>1</v>
      </c>
      <c r="AD2622" s="77">
        <f>IFERROR(INDEX([1]怪物表!$J:$J,MATCH(G2622,[1]怪物表!$A:$A,0),1),0)*AE2622</f>
        <v>0</v>
      </c>
      <c r="AE2622" s="77">
        <f t="shared" si="370"/>
        <v>0</v>
      </c>
    </row>
    <row r="2623" spans="1:31" x14ac:dyDescent="0.45">
      <c r="A2623" s="4"/>
      <c r="B2623" s="7">
        <v>4995070</v>
      </c>
      <c r="C2623" s="6" t="s">
        <v>360</v>
      </c>
      <c r="D2623" s="4" t="s">
        <v>239</v>
      </c>
      <c r="E2623" s="7">
        <v>60</v>
      </c>
      <c r="F2623" s="4" t="s">
        <v>201</v>
      </c>
      <c r="G2623" s="4">
        <f>IF(I2623="",SUMIFS([1]怪物表!$A:$A,[1]怪物表!$B:$B,C2623,[1]怪物表!$C:$C,D2623),"")</f>
        <v>1499503</v>
      </c>
      <c r="H2623" s="8" t="str">
        <f>IF(G2623="","",INDEX([1]怪物表!$C:$C,MATCH(G2623,[1]怪物表!$A:$A,0)))</f>
        <v>小象</v>
      </c>
      <c r="I2623" s="4"/>
      <c r="J2623" s="4" t="str">
        <f>IF(I2623="","",INDEX([1]怪物阵型表!$B:$B,MATCH(I2623,[1]怪物阵型表!$A:$A,0)))</f>
        <v/>
      </c>
      <c r="K2623" s="4"/>
      <c r="L2623" s="4"/>
      <c r="M2623" s="4"/>
      <c r="N2623" s="4"/>
      <c r="O2623" s="4" t="str">
        <f>IF(N2623="","",INDEX([2]物品表!$B:$B,MATCH(N2623,[2]物品表!$A:$A,0)))</f>
        <v/>
      </c>
      <c r="P2623" s="4"/>
      <c r="Q2623" s="7" t="s">
        <v>31</v>
      </c>
      <c r="R2623" s="7" t="s">
        <v>29</v>
      </c>
      <c r="S2623" s="9">
        <f>INDEX('#怪物刷新配置索引'!$E:$E,MATCH(E2623&amp;"-"&amp;F2623,'#怪物刷新配置索引'!$D:$D,0),1)</f>
        <v>4</v>
      </c>
      <c r="T2623" s="4"/>
      <c r="U2623" s="9">
        <f>INDEX('#怪物刷新配置索引'!$F:$F,MATCH(E2623&amp;"-"&amp;F2623,'#怪物刷新配置索引'!$D:$D,0),1)</f>
        <v>2</v>
      </c>
      <c r="V2623" s="4" t="str">
        <f t="shared" ref="V2623:V2625" si="372">IF(W2623=1,"TID_Survivor_Notice_Occur_2",IF(W2623=2,"TID_Survivor_Notice_Occur_1",""))</f>
        <v/>
      </c>
      <c r="W2623" s="4"/>
      <c r="X2623" s="4"/>
      <c r="Y2623" s="4"/>
      <c r="Z2623" s="28"/>
      <c r="AA2623" s="77">
        <f>COUNTIF([3]经验升级表!$C:$C,"&lt;="&amp;SUMIFS($AB$4:AB2623,$C$4:C2623,C2623))</f>
        <v>0</v>
      </c>
      <c r="AB2623" s="77">
        <f>IFERROR(INDEX([1]怪物表!$U:$U,MATCH(G2623,[1]怪物表!$A:$A,0),1)*S2623/U2623,0)*AC2623</f>
        <v>0</v>
      </c>
      <c r="AC2623" s="77">
        <f t="shared" si="369"/>
        <v>30</v>
      </c>
      <c r="AD2623" s="77">
        <f>IFERROR(INDEX([1]怪物表!$J:$J,MATCH(G2623,[1]怪物表!$A:$A,0),1),0)*AE2623</f>
        <v>60</v>
      </c>
      <c r="AE2623" s="77">
        <f t="shared" si="370"/>
        <v>60</v>
      </c>
    </row>
    <row r="2624" spans="1:31" x14ac:dyDescent="0.45">
      <c r="A2624" s="4"/>
      <c r="B2624" s="7">
        <v>4995071</v>
      </c>
      <c r="C2624" s="6" t="s">
        <v>360</v>
      </c>
      <c r="D2624" s="4" t="s">
        <v>239</v>
      </c>
      <c r="E2624" s="7">
        <v>60</v>
      </c>
      <c r="F2624" s="4" t="s">
        <v>201</v>
      </c>
      <c r="G2624" s="4">
        <f>IF(I2624="",SUMIFS([1]怪物表!$A:$A,[1]怪物表!$B:$B,C2624,[1]怪物表!$C:$C,D2624),"")</f>
        <v>1499503</v>
      </c>
      <c r="H2624" s="8" t="str">
        <f>IF(G2624="","",INDEX([1]怪物表!$C:$C,MATCH(G2624,[1]怪物表!$A:$A,0)))</f>
        <v>小象</v>
      </c>
      <c r="I2624" s="4"/>
      <c r="J2624" s="4" t="str">
        <f>IF(I2624="","",INDEX([1]怪物阵型表!$B:$B,MATCH(I2624,[1]怪物阵型表!$A:$A,0)))</f>
        <v/>
      </c>
      <c r="K2624" s="4"/>
      <c r="L2624" s="4"/>
      <c r="M2624" s="4"/>
      <c r="N2624" s="4"/>
      <c r="O2624" s="4" t="str">
        <f>IF(N2624="","",INDEX([2]物品表!$B:$B,MATCH(N2624,[2]物品表!$A:$A,0)))</f>
        <v/>
      </c>
      <c r="P2624" s="4"/>
      <c r="Q2624" s="7" t="s">
        <v>31</v>
      </c>
      <c r="R2624" s="7" t="s">
        <v>29</v>
      </c>
      <c r="S2624" s="9">
        <f>INDEX('#怪物刷新配置索引'!$E:$E,MATCH(E2624&amp;"-"&amp;F2624,'#怪物刷新配置索引'!$D:$D,0),1)</f>
        <v>4</v>
      </c>
      <c r="T2624" s="4"/>
      <c r="U2624" s="9">
        <f>INDEX('#怪物刷新配置索引'!$F:$F,MATCH(E2624&amp;"-"&amp;F2624,'#怪物刷新配置索引'!$D:$D,0),1)</f>
        <v>2</v>
      </c>
      <c r="V2624" s="4" t="str">
        <f t="shared" si="372"/>
        <v/>
      </c>
      <c r="W2624" s="4"/>
      <c r="X2624" s="4"/>
      <c r="Y2624" s="4"/>
      <c r="Z2624" s="28"/>
      <c r="AA2624" s="77">
        <f>COUNTIF([3]经验升级表!$C:$C,"&lt;="&amp;SUMIFS($AB$4:AB2624,$C$4:C2624,C2624))</f>
        <v>0</v>
      </c>
      <c r="AB2624" s="77">
        <f>IFERROR(INDEX([1]怪物表!$U:$U,MATCH(G2624,[1]怪物表!$A:$A,0),1)*S2624/U2624,0)*AC2624</f>
        <v>0</v>
      </c>
      <c r="AC2624" s="77">
        <f t="shared" si="369"/>
        <v>30</v>
      </c>
      <c r="AD2624" s="77">
        <f>IFERROR(INDEX([1]怪物表!$J:$J,MATCH(G2624,[1]怪物表!$A:$A,0),1),0)*AE2624</f>
        <v>60</v>
      </c>
      <c r="AE2624" s="77">
        <f t="shared" si="370"/>
        <v>60</v>
      </c>
    </row>
    <row r="2625" spans="1:31" x14ac:dyDescent="0.45">
      <c r="A2625" s="4"/>
      <c r="B2625" s="7">
        <v>4995072</v>
      </c>
      <c r="C2625" s="6" t="s">
        <v>360</v>
      </c>
      <c r="D2625" s="4" t="s">
        <v>239</v>
      </c>
      <c r="E2625" s="7">
        <v>60</v>
      </c>
      <c r="F2625" s="4" t="s">
        <v>201</v>
      </c>
      <c r="G2625" s="4">
        <f>IF(I2625="",SUMIFS([1]怪物表!$A:$A,[1]怪物表!$B:$B,C2625,[1]怪物表!$C:$C,D2625),"")</f>
        <v>1499503</v>
      </c>
      <c r="H2625" s="8" t="str">
        <f>IF(G2625="","",INDEX([1]怪物表!$C:$C,MATCH(G2625,[1]怪物表!$A:$A,0)))</f>
        <v>小象</v>
      </c>
      <c r="I2625" s="4"/>
      <c r="J2625" s="4" t="str">
        <f>IF(I2625="","",INDEX([1]怪物阵型表!$B:$B,MATCH(I2625,[1]怪物阵型表!$A:$A,0)))</f>
        <v/>
      </c>
      <c r="K2625" s="4"/>
      <c r="L2625" s="4"/>
      <c r="M2625" s="4"/>
      <c r="N2625" s="4"/>
      <c r="O2625" s="4" t="str">
        <f>IF(N2625="","",INDEX([2]物品表!$B:$B,MATCH(N2625,[2]物品表!$A:$A,0)))</f>
        <v/>
      </c>
      <c r="P2625" s="4"/>
      <c r="Q2625" s="7" t="s">
        <v>31</v>
      </c>
      <c r="R2625" s="7" t="s">
        <v>29</v>
      </c>
      <c r="S2625" s="9">
        <f>INDEX('#怪物刷新配置索引'!$E:$E,MATCH(E2625&amp;"-"&amp;F2625,'#怪物刷新配置索引'!$D:$D,0),1)</f>
        <v>4</v>
      </c>
      <c r="T2625" s="4"/>
      <c r="U2625" s="9">
        <f>INDEX('#怪物刷新配置索引'!$F:$F,MATCH(E2625&amp;"-"&amp;F2625,'#怪物刷新配置索引'!$D:$D,0),1)</f>
        <v>2</v>
      </c>
      <c r="V2625" s="4" t="str">
        <f t="shared" si="372"/>
        <v/>
      </c>
      <c r="W2625" s="4"/>
      <c r="X2625" s="4"/>
      <c r="Y2625" s="4"/>
      <c r="Z2625" s="28"/>
      <c r="AA2625" s="77">
        <f>COUNTIF([3]经验升级表!$C:$C,"&lt;="&amp;SUMIFS($AB$4:AB2625,$C$4:C2625,C2625))</f>
        <v>0</v>
      </c>
      <c r="AB2625" s="77">
        <f>IFERROR(INDEX([1]怪物表!$U:$U,MATCH(G2625,[1]怪物表!$A:$A,0),1)*S2625/U2625,0)*AC2625</f>
        <v>0</v>
      </c>
      <c r="AC2625" s="77">
        <f t="shared" si="369"/>
        <v>30</v>
      </c>
      <c r="AD2625" s="77">
        <f>IFERROR(INDEX([1]怪物表!$J:$J,MATCH(G2625,[1]怪物表!$A:$A,0),1),0)*AE2625</f>
        <v>60</v>
      </c>
      <c r="AE2625" s="77">
        <f t="shared" si="370"/>
        <v>60</v>
      </c>
    </row>
    <row r="2626" spans="1:31" s="46" customFormat="1" x14ac:dyDescent="0.45">
      <c r="A2626" s="20"/>
      <c r="B2626" s="21">
        <v>4995073</v>
      </c>
      <c r="C2626" s="22" t="s">
        <v>360</v>
      </c>
      <c r="D2626" s="20" t="s">
        <v>144</v>
      </c>
      <c r="E2626" s="21"/>
      <c r="F2626" s="20">
        <v>420</v>
      </c>
      <c r="G2626" s="20">
        <f>IF(I2626="",SUMIFS([1]怪物表!$A:$A,[1]怪物表!$B:$B,C2626,[1]怪物表!$C:$C,D2626),"")</f>
        <v>1499509</v>
      </c>
      <c r="H2626" s="23" t="str">
        <f>IF(G2626="","",INDEX([1]怪物表!$C:$C,MATCH(G2626,[1]怪物表!$A:$A,0)))</f>
        <v>大象</v>
      </c>
      <c r="I2626" s="20" t="s">
        <v>54</v>
      </c>
      <c r="J2626" s="20" t="str">
        <f>IF(I2626="","",INDEX([1]怪物阵型表!$B:$B,MATCH(I2626,[1]怪物阵型表!$A:$A,0)))</f>
        <v/>
      </c>
      <c r="K2626" s="20"/>
      <c r="L2626" s="20"/>
      <c r="M2626" s="20"/>
      <c r="N2626" s="20"/>
      <c r="O2626" s="20" t="str">
        <f>IF(N2626="","",INDEX([2]物品表!$B:$B,MATCH(N2626,[2]物品表!$A:$A,0)))</f>
        <v/>
      </c>
      <c r="P2626" s="20"/>
      <c r="Q2626" s="21" t="s">
        <v>120</v>
      </c>
      <c r="R2626" s="21" t="s">
        <v>29</v>
      </c>
      <c r="S2626" s="24">
        <v>1</v>
      </c>
      <c r="T2626" s="20"/>
      <c r="U2626" s="24">
        <v>0</v>
      </c>
      <c r="V2626" s="20" t="str">
        <f>IF(W2626=1,"TID_Survivor_Notice_Occur_2",IF(W2626=2,"TID_Survivor_Notice_Occur_1",""))</f>
        <v/>
      </c>
      <c r="W2626" s="20"/>
      <c r="X2626" s="20"/>
      <c r="Y2626" s="20"/>
      <c r="Z2626" s="79"/>
      <c r="AA2626" s="79">
        <f>COUNTIF([3]经验升级表!$C:$C,"&lt;="&amp;SUMIFS($AB$4:AB2626,$C$4:C2626,C2626))</f>
        <v>0</v>
      </c>
      <c r="AB2626" s="79">
        <f>IFERROR(INDEX([1]怪物表!$U:$U,MATCH(G2626,[1]怪物表!$A:$A,0),1)*S2626/U2626,0)*AC2626</f>
        <v>0</v>
      </c>
      <c r="AC2626" s="79">
        <f>IFERROR(INDEX(_xlfn.TEXTSPLIT(F2626,"-"),1,2)-INDEX(_xlfn.TEXTSPLIT(F2626,"-"),1,1),1)</f>
        <v>1</v>
      </c>
      <c r="AD2626" s="79">
        <f>IFERROR(INDEX([1]怪物表!$J:$J,MATCH(G2626,[1]怪物表!$A:$A,0),1),0)*AE2626</f>
        <v>0</v>
      </c>
      <c r="AE2626" s="79">
        <f>IFERROR(ROUNDUP(AC2626*S2626/U2626,),0)</f>
        <v>0</v>
      </c>
    </row>
    <row r="2627" spans="1:31" x14ac:dyDescent="0.45">
      <c r="A2627" s="4"/>
      <c r="B2627" s="7">
        <v>4995074</v>
      </c>
      <c r="C2627" s="6" t="s">
        <v>360</v>
      </c>
      <c r="D2627" s="4"/>
      <c r="E2627" s="7"/>
      <c r="F2627" s="4">
        <v>420</v>
      </c>
      <c r="G2627" s="4"/>
      <c r="H2627" s="8"/>
      <c r="I2627" s="4"/>
      <c r="J2627" s="4" t="str">
        <f>IF(I2627="","",INDEX([1]怪物阵型表!$B:$B,MATCH(I2627,[1]怪物阵型表!$A:$A,0)))</f>
        <v/>
      </c>
      <c r="K2627" s="4">
        <v>499511</v>
      </c>
      <c r="L2627" s="25" t="str" cm="1">
        <f t="array" ref="L2627">INDEX(怪物链表!A:C,MATCH(怪物刷新表!K2627&amp;C2627,怪物链表!A:A&amp;怪物链表!C:C,),2)</f>
        <v>骤变_中级_150</v>
      </c>
      <c r="M2627" s="4" t="str" cm="1">
        <f t="array" ref="M2627">INDEX(怪物链表!A:D,MATCH(怪物刷新表!L2627&amp;K2627,怪物链表!B:B&amp;怪物链表!A:A,),4)</f>
        <v>420-450</v>
      </c>
      <c r="N2627" s="4"/>
      <c r="O2627" s="4" t="str">
        <f>IF(N2627="","",INDEX([2]物品表!$B:$B,MATCH(N2627,[2]物品表!$A:$A,0)))</f>
        <v/>
      </c>
      <c r="P2627" s="4"/>
      <c r="Q2627" s="7" t="s">
        <v>120</v>
      </c>
      <c r="R2627" s="7" t="s">
        <v>29</v>
      </c>
      <c r="S2627" s="9">
        <v>1</v>
      </c>
      <c r="T2627" s="4"/>
      <c r="U2627" s="9">
        <v>0</v>
      </c>
      <c r="V2627" s="4" t="str">
        <f>IF(W2627=1,"TID_Survivor_Notice_Occur_2",IF(W2627=2,"TID_Survivor_Notice_Occur_1",""))</f>
        <v/>
      </c>
      <c r="W2627" s="4"/>
      <c r="X2627" s="4"/>
      <c r="Y2627" s="4"/>
      <c r="Z2627" s="28"/>
      <c r="AA2627" s="77">
        <f>COUNTIF([3]经验升级表!$C:$C,"&lt;="&amp;SUMIFS($AB$4:AB2627,$C$4:C2627,C2627))</f>
        <v>0</v>
      </c>
      <c r="AB2627" s="77">
        <f>IFERROR(INDEX([1]怪物表!$U:$U,MATCH(G2627,[1]怪物表!$A:$A,0),1)*S2627/U2627,0)*AC2627</f>
        <v>0</v>
      </c>
      <c r="AC2627" s="77">
        <f t="shared" ref="AC2627:AC2659" si="373">IFERROR(INDEX(_xlfn.TEXTSPLIT(F2627,"-"),1,2)-INDEX(_xlfn.TEXTSPLIT(F2627,"-"),1,1),1)</f>
        <v>1</v>
      </c>
      <c r="AD2627" s="77">
        <f>IFERROR(INDEX([1]怪物表!$J:$J,MATCH(G2627,[1]怪物表!$A:$A,0),1),0)*AE2627</f>
        <v>0</v>
      </c>
      <c r="AE2627" s="77">
        <f t="shared" ref="AE2627:AE2659" si="374">IFERROR(ROUNDUP(AC2627*S2627/U2627,),0)</f>
        <v>0</v>
      </c>
    </row>
    <row r="2628" spans="1:31" x14ac:dyDescent="0.45">
      <c r="A2628" s="4"/>
      <c r="B2628" s="7">
        <v>4995075</v>
      </c>
      <c r="C2628" s="6" t="s">
        <v>360</v>
      </c>
      <c r="D2628" s="4"/>
      <c r="E2628" s="7"/>
      <c r="F2628" s="4">
        <v>420</v>
      </c>
      <c r="G2628" s="4"/>
      <c r="H2628" s="8"/>
      <c r="I2628" s="4"/>
      <c r="J2628" s="4" t="str">
        <f>IF(I2628="","",INDEX([1]怪物阵型表!$B:$B,MATCH(I2628,[1]怪物阵型表!$A:$A,0)))</f>
        <v/>
      </c>
      <c r="K2628" s="4">
        <v>499512</v>
      </c>
      <c r="L2628" s="25" t="str" cm="1">
        <f t="array" ref="L2628">INDEX(怪物链表!A:C,MATCH(怪物刷新表!K2628&amp;C2628,怪物链表!A:A&amp;怪物链表!C:C,),2)</f>
        <v>骤变_特殊_50</v>
      </c>
      <c r="M2628" s="4" t="str" cm="1">
        <f t="array" ref="M2628">INDEX(怪物链表!A:D,MATCH(怪物刷新表!L2628&amp;K2628,怪物链表!B:B&amp;怪物链表!A:A,),4)</f>
        <v>420-450</v>
      </c>
      <c r="N2628" s="4"/>
      <c r="O2628" s="4" t="str">
        <f>IF(N2628="","",INDEX([2]物品表!$B:$B,MATCH(N2628,[2]物品表!$A:$A,0)))</f>
        <v/>
      </c>
      <c r="P2628" s="4"/>
      <c r="Q2628" s="7" t="s">
        <v>120</v>
      </c>
      <c r="R2628" s="7" t="s">
        <v>29</v>
      </c>
      <c r="S2628" s="9">
        <v>1</v>
      </c>
      <c r="T2628" s="4"/>
      <c r="U2628" s="9">
        <v>0</v>
      </c>
      <c r="V2628" s="4" t="str">
        <f>IF(W2628=1,"TID_Survivor_Notice_Occur_2",IF(W2628=2,"TID_Survivor_Notice_Occur_1",""))</f>
        <v/>
      </c>
      <c r="W2628" s="4"/>
      <c r="X2628" s="4"/>
      <c r="Y2628" s="4"/>
      <c r="Z2628" s="28"/>
      <c r="AA2628" s="77">
        <f>COUNTIF([3]经验升级表!$C:$C,"&lt;="&amp;SUMIFS($AB$4:AB2628,$C$4:C2628,C2628))</f>
        <v>0</v>
      </c>
      <c r="AB2628" s="77">
        <f>IFERROR(INDEX([1]怪物表!$U:$U,MATCH(G2628,[1]怪物表!$A:$A,0),1)*S2628/U2628,0)*AC2628</f>
        <v>0</v>
      </c>
      <c r="AC2628" s="77">
        <f t="shared" si="373"/>
        <v>1</v>
      </c>
      <c r="AD2628" s="77">
        <f>IFERROR(INDEX([1]怪物表!$J:$J,MATCH(G2628,[1]怪物表!$A:$A,0),1),0)*AE2628</f>
        <v>0</v>
      </c>
      <c r="AE2628" s="77">
        <f t="shared" si="374"/>
        <v>0</v>
      </c>
    </row>
    <row r="2629" spans="1:31" x14ac:dyDescent="0.45">
      <c r="A2629" s="4"/>
      <c r="B2629" s="7">
        <v>4995076</v>
      </c>
      <c r="C2629" s="6" t="s">
        <v>360</v>
      </c>
      <c r="D2629" s="4" t="s">
        <v>143</v>
      </c>
      <c r="E2629" s="7">
        <v>60</v>
      </c>
      <c r="F2629" s="4" t="s">
        <v>202</v>
      </c>
      <c r="G2629" s="4">
        <f>IF(I2629="",SUMIFS([1]怪物表!$A:$A,[1]怪物表!$B:$B,C2629,[1]怪物表!$C:$C,D2629),"")</f>
        <v>1499505</v>
      </c>
      <c r="H2629" s="8" t="str">
        <f>IF(G2629="","",INDEX([1]怪物表!$C:$C,MATCH(G2629,[1]怪物表!$A:$A,0)))</f>
        <v>盾兵2（红）</v>
      </c>
      <c r="I2629" s="4"/>
      <c r="J2629" s="4" t="str">
        <f>IF(I2629="","",INDEX([1]怪物阵型表!$B:$B,MATCH(I2629,[1]怪物阵型表!$A:$A,0)))</f>
        <v/>
      </c>
      <c r="K2629" s="4"/>
      <c r="L2629" s="4"/>
      <c r="M2629" s="4"/>
      <c r="N2629" s="4"/>
      <c r="O2629" s="4" t="str">
        <f>IF(N2629="","",INDEX([2]物品表!$B:$B,MATCH(N2629,[2]物品表!$A:$A,0)))</f>
        <v/>
      </c>
      <c r="P2629" s="4"/>
      <c r="Q2629" s="7" t="s">
        <v>31</v>
      </c>
      <c r="R2629" s="7" t="s">
        <v>29</v>
      </c>
      <c r="S2629" s="9">
        <f>INDEX('#怪物刷新配置索引'!$E:$E,MATCH(E2629&amp;"-"&amp;F2629,'#怪物刷新配置索引'!$D:$D,0),1)</f>
        <v>4</v>
      </c>
      <c r="T2629" s="4"/>
      <c r="U2629" s="9">
        <f>INDEX('#怪物刷新配置索引'!$F:$F,MATCH(E2629&amp;"-"&amp;F2629,'#怪物刷新配置索引'!$D:$D,0),1)</f>
        <v>2</v>
      </c>
      <c r="V2629" s="4" t="str">
        <f t="shared" ref="V2629:V2635" si="375">IF(W2629=1,"TID_Survivor_Notice_Occur_2",IF(W2629=2,"TID_Survivor_Notice_Occur_1",""))</f>
        <v/>
      </c>
      <c r="W2629" s="4"/>
      <c r="X2629" s="4"/>
      <c r="Y2629" s="4"/>
      <c r="Z2629" s="28"/>
      <c r="AA2629" s="77">
        <f>COUNTIF([3]经验升级表!$C:$C,"&lt;="&amp;SUMIFS($AB$4:AB2629,$C$4:C2629,C2629))</f>
        <v>0</v>
      </c>
      <c r="AB2629" s="77">
        <f>IFERROR(INDEX([1]怪物表!$U:$U,MATCH(G2629,[1]怪物表!$A:$A,0),1)*S2629/U2629,0)*AC2629</f>
        <v>0</v>
      </c>
      <c r="AC2629" s="77">
        <f t="shared" si="373"/>
        <v>30</v>
      </c>
      <c r="AD2629" s="77">
        <f>IFERROR(INDEX([1]怪物表!$J:$J,MATCH(G2629,[1]怪物表!$A:$A,0),1),0)*AE2629</f>
        <v>60</v>
      </c>
      <c r="AE2629" s="77">
        <f t="shared" si="374"/>
        <v>60</v>
      </c>
    </row>
    <row r="2630" spans="1:31" x14ac:dyDescent="0.45">
      <c r="A2630" s="4"/>
      <c r="B2630" s="7">
        <v>4995077</v>
      </c>
      <c r="C2630" s="6" t="s">
        <v>360</v>
      </c>
      <c r="D2630" s="4" t="s">
        <v>143</v>
      </c>
      <c r="E2630" s="7">
        <v>60</v>
      </c>
      <c r="F2630" s="4" t="s">
        <v>202</v>
      </c>
      <c r="G2630" s="4">
        <f>IF(I2630="",SUMIFS([1]怪物表!$A:$A,[1]怪物表!$B:$B,C2630,[1]怪物表!$C:$C,D2630),"")</f>
        <v>1499505</v>
      </c>
      <c r="H2630" s="8" t="str">
        <f>IF(G2630="","",INDEX([1]怪物表!$C:$C,MATCH(G2630,[1]怪物表!$A:$A,0)))</f>
        <v>盾兵2（红）</v>
      </c>
      <c r="I2630" s="4"/>
      <c r="J2630" s="4" t="str">
        <f>IF(I2630="","",INDEX([1]怪物阵型表!$B:$B,MATCH(I2630,[1]怪物阵型表!$A:$A,0)))</f>
        <v/>
      </c>
      <c r="K2630" s="4"/>
      <c r="L2630" s="4"/>
      <c r="M2630" s="4"/>
      <c r="N2630" s="4"/>
      <c r="O2630" s="4" t="str">
        <f>IF(N2630="","",INDEX([2]物品表!$B:$B,MATCH(N2630,[2]物品表!$A:$A,0)))</f>
        <v/>
      </c>
      <c r="P2630" s="4"/>
      <c r="Q2630" s="7" t="s">
        <v>31</v>
      </c>
      <c r="R2630" s="7" t="s">
        <v>29</v>
      </c>
      <c r="S2630" s="9">
        <f>INDEX('#怪物刷新配置索引'!$E:$E,MATCH(E2630&amp;"-"&amp;F2630,'#怪物刷新配置索引'!$D:$D,0),1)</f>
        <v>4</v>
      </c>
      <c r="T2630" s="4"/>
      <c r="U2630" s="9">
        <f>INDEX('#怪物刷新配置索引'!$F:$F,MATCH(E2630&amp;"-"&amp;F2630,'#怪物刷新配置索引'!$D:$D,0),1)</f>
        <v>2</v>
      </c>
      <c r="V2630" s="4" t="str">
        <f t="shared" si="375"/>
        <v/>
      </c>
      <c r="W2630" s="4"/>
      <c r="X2630" s="4"/>
      <c r="Y2630" s="4"/>
      <c r="Z2630" s="28"/>
      <c r="AA2630" s="77">
        <f>COUNTIF([3]经验升级表!$C:$C,"&lt;="&amp;SUMIFS($AB$4:AB2630,$C$4:C2630,C2630))</f>
        <v>0</v>
      </c>
      <c r="AB2630" s="77">
        <f>IFERROR(INDEX([1]怪物表!$U:$U,MATCH(G2630,[1]怪物表!$A:$A,0),1)*S2630/U2630,0)*AC2630</f>
        <v>0</v>
      </c>
      <c r="AC2630" s="77">
        <f t="shared" si="373"/>
        <v>30</v>
      </c>
      <c r="AD2630" s="77">
        <f>IFERROR(INDEX([1]怪物表!$J:$J,MATCH(G2630,[1]怪物表!$A:$A,0),1),0)*AE2630</f>
        <v>60</v>
      </c>
      <c r="AE2630" s="77">
        <f t="shared" si="374"/>
        <v>60</v>
      </c>
    </row>
    <row r="2631" spans="1:31" x14ac:dyDescent="0.45">
      <c r="A2631" s="4"/>
      <c r="B2631" s="7">
        <v>4995078</v>
      </c>
      <c r="C2631" s="6" t="s">
        <v>360</v>
      </c>
      <c r="D2631" s="4" t="s">
        <v>175</v>
      </c>
      <c r="E2631" s="4">
        <v>20</v>
      </c>
      <c r="F2631" s="4" t="s">
        <v>202</v>
      </c>
      <c r="G2631" s="4">
        <f>IF(I2631="",SUMIFS([1]怪物表!$A:$A,[1]怪物表!$B:$B,C2631,[1]怪物表!$C:$C,D2631),"")</f>
        <v>1499508</v>
      </c>
      <c r="H2631" s="8" t="str">
        <f>IF(G2631="","",INDEX([1]怪物表!$C:$C,MATCH(G2631,[1]怪物表!$A:$A,0)))</f>
        <v>酒桶2</v>
      </c>
      <c r="I2631" s="4"/>
      <c r="J2631" s="4" t="str">
        <f>IF(I2631="","",INDEX([1]怪物阵型表!$B:$B,MATCH(I2631,[1]怪物阵型表!$A:$A,0)))</f>
        <v/>
      </c>
      <c r="K2631" s="4"/>
      <c r="L2631" s="4"/>
      <c r="M2631" s="4"/>
      <c r="N2631" s="4"/>
      <c r="O2631" s="4" t="str">
        <f>IF(N2631="","",INDEX([2]物品表!$B:$B,MATCH(N2631,[2]物品表!$A:$A,0)))</f>
        <v/>
      </c>
      <c r="P2631" s="4"/>
      <c r="Q2631" s="7" t="s">
        <v>31</v>
      </c>
      <c r="R2631" s="7" t="s">
        <v>29</v>
      </c>
      <c r="S2631" s="9">
        <f>INDEX('#怪物刷新配置索引'!$E:$E,MATCH(E2631&amp;"-"&amp;F2631,'#怪物刷新配置索引'!$D:$D,0),1)</f>
        <v>4</v>
      </c>
      <c r="T2631" s="4"/>
      <c r="U2631" s="9">
        <f>INDEX('#怪物刷新配置索引'!$F:$F,MATCH(E2631&amp;"-"&amp;F2631,'#怪物刷新配置索引'!$D:$D,0),1)</f>
        <v>6</v>
      </c>
      <c r="V2631" s="4" t="str">
        <f t="shared" si="375"/>
        <v/>
      </c>
      <c r="W2631" s="4"/>
      <c r="X2631" s="4"/>
      <c r="Y2631" s="4"/>
      <c r="Z2631" s="28"/>
      <c r="AA2631" s="77">
        <f>COUNTIF([3]经验升级表!$C:$C,"&lt;="&amp;SUMIFS($AB$4:AB2631,$C$4:C2631,C2631))</f>
        <v>0</v>
      </c>
      <c r="AB2631" s="77">
        <f>IFERROR(INDEX([1]怪物表!$U:$U,MATCH(G2631,[1]怪物表!$A:$A,0),1)*S2631/U2631,0)*AC2631</f>
        <v>0</v>
      </c>
      <c r="AC2631" s="77">
        <f t="shared" si="373"/>
        <v>30</v>
      </c>
      <c r="AD2631" s="77">
        <f>IFERROR(INDEX([1]怪物表!$J:$J,MATCH(G2631,[1]怪物表!$A:$A,0),1),0)*AE2631</f>
        <v>20</v>
      </c>
      <c r="AE2631" s="77">
        <f t="shared" si="374"/>
        <v>20</v>
      </c>
    </row>
    <row r="2632" spans="1:31" x14ac:dyDescent="0.45">
      <c r="A2632" s="4"/>
      <c r="B2632" s="7">
        <v>4995079</v>
      </c>
      <c r="C2632" s="6" t="s">
        <v>360</v>
      </c>
      <c r="D2632" s="4"/>
      <c r="E2632" s="7"/>
      <c r="F2632" s="4">
        <v>450</v>
      </c>
      <c r="G2632" s="4" t="str">
        <f>IF(I2632="",SUMIFS([1]怪物表!$A:$A,[1]怪物表!$B:$B,C2632,[1]怪物表!$C:$C,D2632),"")</f>
        <v/>
      </c>
      <c r="H2632" s="8" t="str">
        <f>IF(G2632="","",INDEX([1]怪物表!$C:$C,MATCH(G2632,[1]怪物表!$A:$A,0)))</f>
        <v/>
      </c>
      <c r="I2632" s="4">
        <v>499504</v>
      </c>
      <c r="J2632" s="4" t="str">
        <f>IF(I2632="","",INDEX([1]怪物阵型表!$B:$B,MATCH(I2632,[1]怪物阵型表!$A:$A,0)))</f>
        <v>直线防御阵型</v>
      </c>
      <c r="K2632" s="4"/>
      <c r="L2632" s="4"/>
      <c r="M2632" s="4"/>
      <c r="N2632" s="4"/>
      <c r="O2632" s="4" t="str">
        <f>IF(N2632="","",INDEX([2]物品表!$B:$B,MATCH(N2632,[2]物品表!$A:$A,0)))</f>
        <v/>
      </c>
      <c r="P2632" s="4"/>
      <c r="Q2632" s="7" t="s">
        <v>109</v>
      </c>
      <c r="R2632" s="7" t="s">
        <v>29</v>
      </c>
      <c r="S2632" s="9">
        <v>1</v>
      </c>
      <c r="T2632" s="4"/>
      <c r="U2632" s="9">
        <v>0</v>
      </c>
      <c r="V2632" s="4" t="str">
        <f t="shared" si="375"/>
        <v>TID_Survivor_Notice_Occur_2</v>
      </c>
      <c r="W2632" s="4">
        <v>1</v>
      </c>
      <c r="X2632" s="4"/>
      <c r="Y2632" s="4"/>
      <c r="Z2632" s="28"/>
      <c r="AA2632" s="77">
        <f>COUNTIF([3]经验升级表!$C:$C,"&lt;="&amp;SUMIFS($AB$4:AB2632,$C$4:C2632,C2632))</f>
        <v>0</v>
      </c>
      <c r="AB2632" s="77">
        <f>IFERROR(INDEX([1]怪物表!$U:$U,MATCH(G2632,[1]怪物表!$A:$A,0),1)*S2632/U2632,0)*AC2632</f>
        <v>0</v>
      </c>
      <c r="AC2632" s="77">
        <f t="shared" si="373"/>
        <v>1</v>
      </c>
      <c r="AD2632" s="77">
        <f>IFERROR(INDEX([1]怪物表!$J:$J,MATCH(G2632,[1]怪物表!$A:$A,0),1),0)*AE2632</f>
        <v>0</v>
      </c>
      <c r="AE2632" s="77">
        <f t="shared" si="374"/>
        <v>0</v>
      </c>
    </row>
    <row r="2633" spans="1:31" x14ac:dyDescent="0.45">
      <c r="A2633" s="4"/>
      <c r="B2633" s="7">
        <v>4995080</v>
      </c>
      <c r="C2633" s="6" t="s">
        <v>360</v>
      </c>
      <c r="D2633" s="4"/>
      <c r="E2633" s="7"/>
      <c r="F2633" s="4">
        <v>450</v>
      </c>
      <c r="G2633" s="4" t="str">
        <f>IF(I2633="",SUMIFS([1]怪物表!$A:$A,[1]怪物表!$B:$B,C2633,[1]怪物表!$C:$C,D2633),"")</f>
        <v/>
      </c>
      <c r="H2633" s="8" t="str">
        <f>IF(G2633="","",INDEX([1]怪物表!$C:$C,MATCH(G2633,[1]怪物表!$A:$A,0)))</f>
        <v/>
      </c>
      <c r="I2633" s="4">
        <v>499505</v>
      </c>
      <c r="J2633" s="4" t="str">
        <f>IF(I2633="","",INDEX([1]怪物阵型表!$B:$B,MATCH(I2633,[1]怪物阵型表!$A:$A,0)))</f>
        <v>直线防御阵型</v>
      </c>
      <c r="K2633" s="4"/>
      <c r="L2633" s="4"/>
      <c r="M2633" s="4"/>
      <c r="N2633" s="4"/>
      <c r="O2633" s="4" t="str">
        <f>IF(N2633="","",INDEX([2]物品表!$B:$B,MATCH(N2633,[2]物品表!$A:$A,0)))</f>
        <v/>
      </c>
      <c r="P2633" s="4"/>
      <c r="Q2633" s="7" t="s">
        <v>109</v>
      </c>
      <c r="R2633" s="7" t="s">
        <v>29</v>
      </c>
      <c r="S2633" s="9">
        <v>1</v>
      </c>
      <c r="T2633" s="4"/>
      <c r="U2633" s="9">
        <v>0</v>
      </c>
      <c r="V2633" s="4" t="str">
        <f t="shared" si="375"/>
        <v/>
      </c>
      <c r="W2633" s="4"/>
      <c r="X2633" s="4"/>
      <c r="Y2633" s="4"/>
      <c r="Z2633" s="28"/>
      <c r="AA2633" s="77">
        <f>COUNTIF([3]经验升级表!$C:$C,"&lt;="&amp;SUMIFS($AB$4:AB2633,$C$4:C2633,C2633))</f>
        <v>0</v>
      </c>
      <c r="AB2633" s="77">
        <f>IFERROR(INDEX([1]怪物表!$U:$U,MATCH(G2633,[1]怪物表!$A:$A,0),1)*S2633/U2633,0)*AC2633</f>
        <v>0</v>
      </c>
      <c r="AC2633" s="77">
        <f t="shared" si="373"/>
        <v>1</v>
      </c>
      <c r="AD2633" s="77">
        <f>IFERROR(INDEX([1]怪物表!$J:$J,MATCH(G2633,[1]怪物表!$A:$A,0),1),0)*AE2633</f>
        <v>0</v>
      </c>
      <c r="AE2633" s="77">
        <f t="shared" si="374"/>
        <v>0</v>
      </c>
    </row>
    <row r="2634" spans="1:31" x14ac:dyDescent="0.45">
      <c r="A2634" s="4"/>
      <c r="B2634" s="7">
        <v>4995081</v>
      </c>
      <c r="C2634" s="6" t="s">
        <v>360</v>
      </c>
      <c r="D2634" s="4" t="s">
        <v>238</v>
      </c>
      <c r="E2634" s="4">
        <v>60</v>
      </c>
      <c r="F2634" s="4" t="s">
        <v>203</v>
      </c>
      <c r="G2634" s="4">
        <f>SUMIFS([1]怪物表!$A:$A,[1]怪物表!$B:$B,C2634,[1]怪物表!$C:$C,D2634)</f>
        <v>1499502</v>
      </c>
      <c r="H2634" s="8" t="str">
        <f>IF(G2634="","",INDEX([1]怪物表!$C:$C,MATCH(G2634,[1]怪物表!$A:$A,0)))</f>
        <v>鹰</v>
      </c>
      <c r="I2634" s="4"/>
      <c r="J2634" s="4" t="str">
        <f>IF(I2634="","",INDEX([1]怪物阵型表!$B:$B,MATCH(I2634,[1]怪物阵型表!$A:$A,0)))</f>
        <v/>
      </c>
      <c r="K2634" s="4"/>
      <c r="L2634" s="4"/>
      <c r="M2634" s="4"/>
      <c r="N2634" s="4"/>
      <c r="O2634" s="4" t="str">
        <f>IF(N2634="","",INDEX([2]物品表!$B:$B,MATCH(N2634,[2]物品表!$A:$A,0)))</f>
        <v/>
      </c>
      <c r="P2634" s="4"/>
      <c r="Q2634" s="7" t="s">
        <v>31</v>
      </c>
      <c r="R2634" s="7" t="s">
        <v>29</v>
      </c>
      <c r="S2634" s="9">
        <f>INDEX('#怪物刷新配置索引'!$E:$E,MATCH(E2634&amp;"-"&amp;F2634,'#怪物刷新配置索引'!$D:$D,0),1)</f>
        <v>4</v>
      </c>
      <c r="T2634" s="4"/>
      <c r="U2634" s="9">
        <f>INDEX('#怪物刷新配置索引'!$F:$F,MATCH(E2634&amp;"-"&amp;F2634,'#怪物刷新配置索引'!$D:$D,0),1)</f>
        <v>2</v>
      </c>
      <c r="V2634" s="4" t="str">
        <f t="shared" si="375"/>
        <v/>
      </c>
      <c r="W2634" s="4"/>
      <c r="X2634" s="4"/>
      <c r="Y2634" s="4"/>
      <c r="Z2634" s="28"/>
      <c r="AA2634" s="77">
        <f>COUNTIF([3]经验升级表!$C:$C,"&lt;="&amp;SUMIFS($AB$4:AB2634,$C$4:C2634,C2634))</f>
        <v>0</v>
      </c>
      <c r="AB2634" s="77">
        <f>IFERROR(INDEX([1]怪物表!$U:$U,MATCH(G2634,[1]怪物表!$A:$A,0),1)*S2634/U2634,0)*AC2634</f>
        <v>0</v>
      </c>
      <c r="AC2634" s="77">
        <f t="shared" si="373"/>
        <v>30</v>
      </c>
      <c r="AD2634" s="77">
        <f>IFERROR(INDEX([1]怪物表!$J:$J,MATCH(G2634,[1]怪物表!$A:$A,0),1),0)*AE2634</f>
        <v>60</v>
      </c>
      <c r="AE2634" s="77">
        <f t="shared" si="374"/>
        <v>60</v>
      </c>
    </row>
    <row r="2635" spans="1:31" x14ac:dyDescent="0.45">
      <c r="A2635" s="4"/>
      <c r="B2635" s="7">
        <v>4995082</v>
      </c>
      <c r="C2635" s="6" t="s">
        <v>360</v>
      </c>
      <c r="D2635" s="4" t="s">
        <v>238</v>
      </c>
      <c r="E2635" s="4">
        <v>60</v>
      </c>
      <c r="F2635" s="4" t="s">
        <v>203</v>
      </c>
      <c r="G2635" s="4">
        <f>SUMIFS([1]怪物表!$A:$A,[1]怪物表!$B:$B,C2635,[1]怪物表!$C:$C,D2635)</f>
        <v>1499502</v>
      </c>
      <c r="H2635" s="8" t="str">
        <f>IF(G2635="","",INDEX([1]怪物表!$C:$C,MATCH(G2635,[1]怪物表!$A:$A,0)))</f>
        <v>鹰</v>
      </c>
      <c r="I2635" s="4"/>
      <c r="J2635" s="4" t="str">
        <f>IF(I2635="","",INDEX([1]怪物阵型表!$B:$B,MATCH(I2635,[1]怪物阵型表!$A:$A,0)))</f>
        <v/>
      </c>
      <c r="K2635" s="4"/>
      <c r="L2635" s="4"/>
      <c r="M2635" s="4"/>
      <c r="N2635" s="4"/>
      <c r="O2635" s="4" t="str">
        <f>IF(N2635="","",INDEX([2]物品表!$B:$B,MATCH(N2635,[2]物品表!$A:$A,0)))</f>
        <v/>
      </c>
      <c r="P2635" s="4"/>
      <c r="Q2635" s="7" t="s">
        <v>31</v>
      </c>
      <c r="R2635" s="7" t="s">
        <v>29</v>
      </c>
      <c r="S2635" s="9">
        <f>INDEX('#怪物刷新配置索引'!$E:$E,MATCH(E2635&amp;"-"&amp;F2635,'#怪物刷新配置索引'!$D:$D,0),1)</f>
        <v>4</v>
      </c>
      <c r="T2635" s="4"/>
      <c r="U2635" s="9">
        <f>INDEX('#怪物刷新配置索引'!$F:$F,MATCH(E2635&amp;"-"&amp;F2635,'#怪物刷新配置索引'!$D:$D,0),1)</f>
        <v>2</v>
      </c>
      <c r="V2635" s="4" t="str">
        <f t="shared" si="375"/>
        <v/>
      </c>
      <c r="W2635" s="4"/>
      <c r="X2635" s="4"/>
      <c r="Y2635" s="4"/>
      <c r="Z2635" s="28"/>
      <c r="AA2635" s="77">
        <f>COUNTIF([3]经验升级表!$C:$C,"&lt;="&amp;SUMIFS($AB$4:AB2635,$C$4:C2635,C2635))</f>
        <v>0</v>
      </c>
      <c r="AB2635" s="77">
        <f>IFERROR(INDEX([1]怪物表!$U:$U,MATCH(G2635,[1]怪物表!$A:$A,0),1)*S2635/U2635,0)*AC2635</f>
        <v>0</v>
      </c>
      <c r="AC2635" s="77">
        <f t="shared" si="373"/>
        <v>30</v>
      </c>
      <c r="AD2635" s="77">
        <f>IFERROR(INDEX([1]怪物表!$J:$J,MATCH(G2635,[1]怪物表!$A:$A,0),1),0)*AE2635</f>
        <v>60</v>
      </c>
      <c r="AE2635" s="77">
        <f t="shared" si="374"/>
        <v>60</v>
      </c>
    </row>
    <row r="2636" spans="1:31" s="47" customFormat="1" x14ac:dyDescent="0.45">
      <c r="A2636" s="81"/>
      <c r="B2636" s="82">
        <v>4995083</v>
      </c>
      <c r="C2636" s="83" t="s">
        <v>360</v>
      </c>
      <c r="D2636" s="81" t="s">
        <v>313</v>
      </c>
      <c r="E2636" s="82"/>
      <c r="F2636" s="81">
        <v>480</v>
      </c>
      <c r="G2636" s="81">
        <f>IF(I2636="",SUMIFS([1]怪物表!$A:$A,[1]怪物表!$B:$B,C2636,[1]怪物表!$C:$C,D2636),"")</f>
        <v>1499512</v>
      </c>
      <c r="H2636" s="84" t="str">
        <f>IF(G2636="","",INDEX([1]怪物表!$C:$C,MATCH(G2636,[1]怪物表!$A:$A,0)))</f>
        <v>疯狂酒桶</v>
      </c>
      <c r="I2636" s="81" t="s">
        <v>54</v>
      </c>
      <c r="J2636" s="81" t="str">
        <f>IF(I2636="","",INDEX([1]怪物阵型表!$B:$B,MATCH(I2636,[1]怪物阵型表!$A:$A,0)))</f>
        <v/>
      </c>
      <c r="K2636" s="81"/>
      <c r="L2636" s="81"/>
      <c r="M2636" s="81"/>
      <c r="N2636" s="81"/>
      <c r="O2636" s="81" t="str">
        <f>IF(N2636="","",INDEX([2]物品表!$B:$B,MATCH(N2636,[2]物品表!$A:$A,0)))</f>
        <v/>
      </c>
      <c r="P2636" s="81"/>
      <c r="Q2636" s="82" t="s">
        <v>120</v>
      </c>
      <c r="R2636" s="82" t="s">
        <v>29</v>
      </c>
      <c r="S2636" s="85">
        <v>1</v>
      </c>
      <c r="T2636" s="81"/>
      <c r="U2636" s="85">
        <v>0</v>
      </c>
      <c r="V2636" s="81" t="str">
        <f>IF(W2636=1,"TID_Survivor_Notice_Occur_2",IF(W2636=2,"TID_Survivor_Notice_Occur_1",""))</f>
        <v>TID_Survivor_Notice_Occur_1</v>
      </c>
      <c r="W2636" s="81">
        <v>2</v>
      </c>
      <c r="X2636" s="81"/>
      <c r="Y2636" s="81"/>
      <c r="Z2636" s="86"/>
      <c r="AA2636" s="86">
        <f>COUNTIF([3]经验升级表!$C:$C,"&lt;="&amp;SUMIFS($AB$4:AB2636,$C$4:C2636,C2636))</f>
        <v>0</v>
      </c>
      <c r="AB2636" s="86">
        <f>IFERROR(INDEX([1]怪物表!$U:$U,MATCH(G2636,[1]怪物表!$A:$A,0),1)*S2636/U2636,0)*AC2636</f>
        <v>0</v>
      </c>
      <c r="AC2636" s="86">
        <f t="shared" si="373"/>
        <v>1</v>
      </c>
      <c r="AD2636" s="86">
        <f>IFERROR(INDEX([1]怪物表!$J:$J,MATCH(G2636,[1]怪物表!$A:$A,0),1),0)*AE2636</f>
        <v>0</v>
      </c>
      <c r="AE2636" s="86">
        <f t="shared" si="374"/>
        <v>0</v>
      </c>
    </row>
    <row r="2637" spans="1:31" x14ac:dyDescent="0.45">
      <c r="A2637" s="4"/>
      <c r="B2637" s="7">
        <v>4995084</v>
      </c>
      <c r="C2637" s="6" t="s">
        <v>360</v>
      </c>
      <c r="D2637" s="4"/>
      <c r="E2637" s="7"/>
      <c r="F2637" s="4">
        <v>480</v>
      </c>
      <c r="G2637" s="4"/>
      <c r="H2637" s="8"/>
      <c r="I2637" s="4"/>
      <c r="J2637" s="4" t="str">
        <f>IF(I2637="","",INDEX([1]怪物阵型表!$B:$B,MATCH(I2637,[1]怪物阵型表!$A:$A,0)))</f>
        <v/>
      </c>
      <c r="K2637" s="4">
        <v>499513</v>
      </c>
      <c r="L2637" s="25" t="str" cm="1">
        <f t="array" ref="L2637">INDEX(怪物链表!A:C,MATCH(怪物刷新表!K2637&amp;C2637,怪物链表!A:A&amp;怪物链表!C:C,),2)</f>
        <v>骤变_中级_150</v>
      </c>
      <c r="M2637" s="4" t="str" cm="1">
        <f t="array" ref="M2637">INDEX(怪物链表!A:D,MATCH(怪物刷新表!L2637&amp;K2637,怪物链表!B:B&amp;怪物链表!A:A,),4)</f>
        <v>540-570</v>
      </c>
      <c r="N2637" s="4"/>
      <c r="O2637" s="4" t="str">
        <f>IF(N2637="","",INDEX([2]物品表!$B:$B,MATCH(N2637,[2]物品表!$A:$A,0)))</f>
        <v/>
      </c>
      <c r="P2637" s="4"/>
      <c r="Q2637" s="7" t="s">
        <v>120</v>
      </c>
      <c r="R2637" s="7" t="s">
        <v>29</v>
      </c>
      <c r="S2637" s="9">
        <v>1</v>
      </c>
      <c r="T2637" s="4"/>
      <c r="U2637" s="9">
        <v>0</v>
      </c>
      <c r="V2637" s="4" t="str">
        <f>IF(W2637=1,"TID_Survivor_Notice_Occur_2",IF(W2637=2,"TID_Survivor_Notice_Occur_1",""))</f>
        <v/>
      </c>
      <c r="W2637" s="4"/>
      <c r="X2637" s="4"/>
      <c r="Y2637" s="4"/>
      <c r="Z2637" s="28"/>
      <c r="AA2637" s="77">
        <f>COUNTIF([3]经验升级表!$C:$C,"&lt;="&amp;SUMIFS($AB$4:AB2637,$C$4:C2637,C2637))</f>
        <v>0</v>
      </c>
      <c r="AB2637" s="77">
        <f>IFERROR(INDEX([1]怪物表!$U:$U,MATCH(G2637,[1]怪物表!$A:$A,0),1)*S2637/U2637,0)*AC2637</f>
        <v>0</v>
      </c>
      <c r="AC2637" s="77">
        <f t="shared" si="373"/>
        <v>1</v>
      </c>
      <c r="AD2637" s="77">
        <f>IFERROR(INDEX([1]怪物表!$J:$J,MATCH(G2637,[1]怪物表!$A:$A,0),1),0)*AE2637</f>
        <v>0</v>
      </c>
      <c r="AE2637" s="77">
        <f t="shared" si="374"/>
        <v>0</v>
      </c>
    </row>
    <row r="2638" spans="1:31" x14ac:dyDescent="0.45">
      <c r="A2638" s="4"/>
      <c r="B2638" s="7">
        <v>4995085</v>
      </c>
      <c r="C2638" s="6" t="s">
        <v>360</v>
      </c>
      <c r="D2638" s="4"/>
      <c r="E2638" s="7"/>
      <c r="F2638" s="4">
        <v>480</v>
      </c>
      <c r="G2638" s="4"/>
      <c r="H2638" s="8"/>
      <c r="I2638" s="4"/>
      <c r="J2638" s="4" t="str">
        <f>IF(I2638="","",INDEX([1]怪物阵型表!$B:$B,MATCH(I2638,[1]怪物阵型表!$A:$A,0)))</f>
        <v/>
      </c>
      <c r="K2638" s="4">
        <v>499524</v>
      </c>
      <c r="L2638" s="25" t="str" cm="1">
        <f t="array" ref="L2638">INDEX(怪物链表!A:C,MATCH(怪物刷新表!K2638&amp;C2638,怪物链表!A:A&amp;怪物链表!C:C,),2)</f>
        <v>骤变_特殊_150</v>
      </c>
      <c r="M2638" s="4" t="str" cm="1">
        <f t="array" ref="M2638">INDEX(怪物链表!A:D,MATCH(怪物刷新表!L2638&amp;K2638,怪物链表!B:B&amp;怪物链表!A:A,),4)</f>
        <v>540-570</v>
      </c>
      <c r="N2638" s="4"/>
      <c r="O2638" s="4" t="str">
        <f>IF(N2638="","",INDEX([2]物品表!$B:$B,MATCH(N2638,[2]物品表!$A:$A,0)))</f>
        <v/>
      </c>
      <c r="P2638" s="4"/>
      <c r="Q2638" s="7" t="s">
        <v>120</v>
      </c>
      <c r="R2638" s="7" t="s">
        <v>29</v>
      </c>
      <c r="S2638" s="9">
        <v>1</v>
      </c>
      <c r="T2638" s="4"/>
      <c r="U2638" s="9">
        <v>0</v>
      </c>
      <c r="V2638" s="4" t="str">
        <f>IF(W2638=1,"TID_Survivor_Notice_Occur_2",IF(W2638=2,"TID_Survivor_Notice_Occur_1",""))</f>
        <v/>
      </c>
      <c r="W2638" s="4"/>
      <c r="X2638" s="4"/>
      <c r="Y2638" s="4"/>
      <c r="Z2638" s="28"/>
      <c r="AA2638" s="77">
        <f>COUNTIF([3]经验升级表!$C:$C,"&lt;="&amp;SUMIFS($AB$4:AB2638,$C$4:C2638,C2638))</f>
        <v>0</v>
      </c>
      <c r="AB2638" s="77">
        <f>IFERROR(INDEX([1]怪物表!$U:$U,MATCH(G2638,[1]怪物表!$A:$A,0),1)*S2638/U2638,0)*AC2638</f>
        <v>0</v>
      </c>
      <c r="AC2638" s="77">
        <f t="shared" si="373"/>
        <v>1</v>
      </c>
      <c r="AD2638" s="77">
        <f>IFERROR(INDEX([1]怪物表!$J:$J,MATCH(G2638,[1]怪物表!$A:$A,0),1),0)*AE2638</f>
        <v>0</v>
      </c>
      <c r="AE2638" s="77">
        <f t="shared" si="374"/>
        <v>0</v>
      </c>
    </row>
    <row r="2639" spans="1:31" x14ac:dyDescent="0.45">
      <c r="A2639" s="4"/>
      <c r="B2639" s="7">
        <v>4995086</v>
      </c>
      <c r="C2639" s="6" t="s">
        <v>360</v>
      </c>
      <c r="D2639" s="4" t="s">
        <v>240</v>
      </c>
      <c r="E2639" s="7">
        <v>60</v>
      </c>
      <c r="F2639" s="4" t="s">
        <v>193</v>
      </c>
      <c r="G2639" s="4">
        <f>SUMIFS([1]怪物表!$A:$A,[1]怪物表!$B:$B,C2639,[1]怪物表!$C:$C,D2639)</f>
        <v>1499506</v>
      </c>
      <c r="H2639" s="8" t="str">
        <f>IF(G2639="","",INDEX([1]怪物表!$C:$C,MATCH(G2639,[1]怪物表!$A:$A,0)))</f>
        <v>密林窃贼</v>
      </c>
      <c r="I2639" s="4"/>
      <c r="J2639" s="4" t="str">
        <f>IF(I2639="","",INDEX([1]怪物阵型表!$B:$B,MATCH(I2639,[1]怪物阵型表!$A:$A,0)))</f>
        <v/>
      </c>
      <c r="K2639" s="4"/>
      <c r="L2639" s="4"/>
      <c r="M2639" s="4"/>
      <c r="N2639" s="4"/>
      <c r="O2639" s="4" t="str">
        <f>IF(N2639="","",INDEX([2]物品表!$B:$B,MATCH(N2639,[2]物品表!$A:$A,0)))</f>
        <v/>
      </c>
      <c r="P2639" s="4"/>
      <c r="Q2639" s="7" t="s">
        <v>31</v>
      </c>
      <c r="R2639" s="7" t="s">
        <v>29</v>
      </c>
      <c r="S2639" s="9">
        <f>INDEX('#怪物刷新配置索引'!$E:$E,MATCH(E2639&amp;"-"&amp;F2639,'#怪物刷新配置索引'!$D:$D,0),1)</f>
        <v>4</v>
      </c>
      <c r="T2639" s="4"/>
      <c r="U2639" s="9">
        <f>INDEX('#怪物刷新配置索引'!$F:$F,MATCH(E2639&amp;"-"&amp;F2639,'#怪物刷新配置索引'!$D:$D,0),1)</f>
        <v>2</v>
      </c>
      <c r="V2639" s="4" t="str">
        <f t="shared" ref="V2639:V2643" si="376">IF(W2639=1,"TID_Survivor_Notice_Occur_2",IF(W2639=2,"TID_Survivor_Notice_Occur_1",""))</f>
        <v/>
      </c>
      <c r="W2639" s="4"/>
      <c r="X2639" s="4"/>
      <c r="Y2639" s="7"/>
      <c r="Z2639" s="28"/>
      <c r="AA2639" s="77">
        <f>COUNTIF([3]经验升级表!$C:$C,"&lt;="&amp;SUMIFS($AB$4:AB2639,$C$4:C2639,C2639))</f>
        <v>0</v>
      </c>
      <c r="AB2639" s="77">
        <f>IFERROR(INDEX([1]怪物表!$U:$U,MATCH(G2639,[1]怪物表!$A:$A,0),1)*S2639/U2639,0)*AC2639</f>
        <v>0</v>
      </c>
      <c r="AC2639" s="77">
        <f t="shared" si="373"/>
        <v>30</v>
      </c>
      <c r="AD2639" s="77">
        <f>IFERROR(INDEX([1]怪物表!$J:$J,MATCH(G2639,[1]怪物表!$A:$A,0),1),0)*AE2639</f>
        <v>60</v>
      </c>
      <c r="AE2639" s="77">
        <f t="shared" si="374"/>
        <v>60</v>
      </c>
    </row>
    <row r="2640" spans="1:31" x14ac:dyDescent="0.45">
      <c r="A2640" s="4"/>
      <c r="B2640" s="7">
        <v>4995087</v>
      </c>
      <c r="C2640" s="6" t="s">
        <v>360</v>
      </c>
      <c r="D2640" s="4" t="s">
        <v>240</v>
      </c>
      <c r="E2640" s="7">
        <v>150</v>
      </c>
      <c r="F2640" s="4" t="s">
        <v>193</v>
      </c>
      <c r="G2640" s="4">
        <f>SUMIFS([1]怪物表!$A:$A,[1]怪物表!$B:$B,C2640,[1]怪物表!$C:$C,D2640)</f>
        <v>1499506</v>
      </c>
      <c r="H2640" s="8" t="str">
        <f>IF(G2640="","",INDEX([1]怪物表!$C:$C,MATCH(G2640,[1]怪物表!$A:$A,0)))</f>
        <v>密林窃贼</v>
      </c>
      <c r="I2640" s="4"/>
      <c r="J2640" s="4" t="str">
        <f>IF(I2640="","",INDEX([1]怪物阵型表!$B:$B,MATCH(I2640,[1]怪物阵型表!$A:$A,0)))</f>
        <v/>
      </c>
      <c r="K2640" s="4"/>
      <c r="L2640" s="4"/>
      <c r="M2640" s="4"/>
      <c r="N2640" s="4"/>
      <c r="O2640" s="4" t="str">
        <f>IF(N2640="","",INDEX([2]物品表!$B:$B,MATCH(N2640,[2]物品表!$A:$A,0)))</f>
        <v/>
      </c>
      <c r="P2640" s="4"/>
      <c r="Q2640" s="7" t="s">
        <v>31</v>
      </c>
      <c r="R2640" s="7" t="s">
        <v>29</v>
      </c>
      <c r="S2640" s="9">
        <f>INDEX('#怪物刷新配置索引'!$E:$E,MATCH(E2640&amp;"-"&amp;F2640,'#怪物刷新配置索引'!$D:$D,0),1)</f>
        <v>5</v>
      </c>
      <c r="T2640" s="4"/>
      <c r="U2640" s="9">
        <f>INDEX('#怪物刷新配置索引'!$F:$F,MATCH(E2640&amp;"-"&amp;F2640,'#怪物刷新配置索引'!$D:$D,0),1)</f>
        <v>1</v>
      </c>
      <c r="V2640" s="4" t="str">
        <f t="shared" si="376"/>
        <v/>
      </c>
      <c r="W2640" s="4"/>
      <c r="X2640" s="4"/>
      <c r="Y2640" s="7"/>
      <c r="Z2640" s="28"/>
      <c r="AA2640" s="77">
        <f>COUNTIF([3]经验升级表!$C:$C,"&lt;="&amp;SUMIFS($AB$4:AB2640,$C$4:C2640,C2640))</f>
        <v>0</v>
      </c>
      <c r="AB2640" s="77">
        <f>IFERROR(INDEX([1]怪物表!$U:$U,MATCH(G2640,[1]怪物表!$A:$A,0),1)*S2640/U2640,0)*AC2640</f>
        <v>0</v>
      </c>
      <c r="AC2640" s="77">
        <f t="shared" si="373"/>
        <v>30</v>
      </c>
      <c r="AD2640" s="77">
        <f>IFERROR(INDEX([1]怪物表!$J:$J,MATCH(G2640,[1]怪物表!$A:$A,0),1),0)*AE2640</f>
        <v>150</v>
      </c>
      <c r="AE2640" s="77">
        <f t="shared" si="374"/>
        <v>150</v>
      </c>
    </row>
    <row r="2641" spans="1:31" x14ac:dyDescent="0.45">
      <c r="A2641" s="4"/>
      <c r="B2641" s="7">
        <v>4995088</v>
      </c>
      <c r="C2641" s="6" t="s">
        <v>360</v>
      </c>
      <c r="D2641" s="4" t="s">
        <v>175</v>
      </c>
      <c r="E2641" s="7">
        <v>20</v>
      </c>
      <c r="F2641" s="4" t="s">
        <v>193</v>
      </c>
      <c r="G2641" s="4">
        <f>SUMIFS([1]怪物表!$A:$A,[1]怪物表!$B:$B,C2641,[1]怪物表!$C:$C,D2641)</f>
        <v>1499508</v>
      </c>
      <c r="H2641" s="8" t="str">
        <f>IF(G2641="","",INDEX([1]怪物表!$C:$C,MATCH(G2641,[1]怪物表!$A:$A,0)))</f>
        <v>酒桶2</v>
      </c>
      <c r="I2641" s="4"/>
      <c r="J2641" s="4" t="str">
        <f>IF(I2641="","",INDEX([1]怪物阵型表!$B:$B,MATCH(I2641,[1]怪物阵型表!$A:$A,0)))</f>
        <v/>
      </c>
      <c r="K2641" s="4"/>
      <c r="L2641" s="4"/>
      <c r="M2641" s="4"/>
      <c r="N2641" s="4"/>
      <c r="O2641" s="4" t="str">
        <f>IF(N2641="","",INDEX([2]物品表!$B:$B,MATCH(N2641,[2]物品表!$A:$A,0)))</f>
        <v/>
      </c>
      <c r="P2641" s="4"/>
      <c r="Q2641" s="7" t="s">
        <v>31</v>
      </c>
      <c r="R2641" s="7" t="s">
        <v>29</v>
      </c>
      <c r="S2641" s="9">
        <f>INDEX('#怪物刷新配置索引'!$E:$E,MATCH(E2641&amp;"-"&amp;F2641,'#怪物刷新配置索引'!$D:$D,0),1)</f>
        <v>4</v>
      </c>
      <c r="T2641" s="4"/>
      <c r="U2641" s="9">
        <f>INDEX('#怪物刷新配置索引'!$F:$F,MATCH(E2641&amp;"-"&amp;F2641,'#怪物刷新配置索引'!$D:$D,0),1)</f>
        <v>6</v>
      </c>
      <c r="V2641" s="4" t="str">
        <f t="shared" si="376"/>
        <v/>
      </c>
      <c r="W2641" s="4"/>
      <c r="X2641" s="7"/>
      <c r="Y2641" s="7"/>
      <c r="Z2641" s="28"/>
      <c r="AA2641" s="77">
        <f>COUNTIF([3]经验升级表!$C:$C,"&lt;="&amp;SUMIFS($AB$4:AB2641,$C$4:C2641,C2641))</f>
        <v>0</v>
      </c>
      <c r="AB2641" s="77">
        <f>IFERROR(INDEX([1]怪物表!$U:$U,MATCH(G2641,[1]怪物表!$A:$A,0),1)*S2641/U2641,0)*AC2641</f>
        <v>0</v>
      </c>
      <c r="AC2641" s="77">
        <f t="shared" si="373"/>
        <v>30</v>
      </c>
      <c r="AD2641" s="77">
        <f>IFERROR(INDEX([1]怪物表!$J:$J,MATCH(G2641,[1]怪物表!$A:$A,0),1),0)*AE2641</f>
        <v>20</v>
      </c>
      <c r="AE2641" s="77">
        <f t="shared" si="374"/>
        <v>20</v>
      </c>
    </row>
    <row r="2642" spans="1:31" x14ac:dyDescent="0.45">
      <c r="A2642" s="4"/>
      <c r="B2642" s="7">
        <v>4995089</v>
      </c>
      <c r="C2642" s="6" t="s">
        <v>360</v>
      </c>
      <c r="D2642" s="4"/>
      <c r="E2642" s="7"/>
      <c r="F2642" s="4">
        <v>510</v>
      </c>
      <c r="G2642" s="4" t="str">
        <f>IF(I2642="",SUMIFS([1]怪物表!$A:$A,[1]怪物表!$B:$B,C2642,[1]怪物表!$C:$C,D2642),"")</f>
        <v/>
      </c>
      <c r="H2642" s="8" t="str">
        <f>IF(G2642="","",INDEX([1]怪物表!$C:$C,MATCH(G2642,[1]怪物表!$A:$A,0)))</f>
        <v/>
      </c>
      <c r="I2642" s="4">
        <v>499504</v>
      </c>
      <c r="J2642" s="4" t="str">
        <f>IF(I2642="","",INDEX([1]怪物阵型表!$B:$B,MATCH(I2642,[1]怪物阵型表!$A:$A,0)))</f>
        <v>直线防御阵型</v>
      </c>
      <c r="K2642" s="4"/>
      <c r="L2642" s="4"/>
      <c r="M2642" s="4"/>
      <c r="N2642" s="4"/>
      <c r="O2642" s="4" t="str">
        <f>IF(N2642="","",INDEX([2]物品表!$B:$B,MATCH(N2642,[2]物品表!$A:$A,0)))</f>
        <v/>
      </c>
      <c r="P2642" s="4"/>
      <c r="Q2642" s="7" t="s">
        <v>109</v>
      </c>
      <c r="R2642" s="7" t="s">
        <v>29</v>
      </c>
      <c r="S2642" s="9">
        <v>1</v>
      </c>
      <c r="T2642" s="4"/>
      <c r="U2642" s="9">
        <v>0</v>
      </c>
      <c r="V2642" s="4" t="str">
        <f t="shared" si="376"/>
        <v>TID_Survivor_Notice_Occur_2</v>
      </c>
      <c r="W2642" s="4">
        <v>1</v>
      </c>
      <c r="X2642" s="4"/>
      <c r="Y2642" s="4"/>
      <c r="Z2642" s="28"/>
      <c r="AA2642" s="77">
        <f>COUNTIF([3]经验升级表!$C:$C,"&lt;="&amp;SUMIFS($AB$4:AB2642,$C$4:C2642,C2642))</f>
        <v>0</v>
      </c>
      <c r="AB2642" s="77">
        <f>IFERROR(INDEX([1]怪物表!$U:$U,MATCH(G2642,[1]怪物表!$A:$A,0),1)*S2642/U2642,0)*AC2642</f>
        <v>0</v>
      </c>
      <c r="AC2642" s="77">
        <f t="shared" si="373"/>
        <v>1</v>
      </c>
      <c r="AD2642" s="77">
        <f>IFERROR(INDEX([1]怪物表!$J:$J,MATCH(G2642,[1]怪物表!$A:$A,0),1),0)*AE2642</f>
        <v>0</v>
      </c>
      <c r="AE2642" s="77">
        <f t="shared" si="374"/>
        <v>0</v>
      </c>
    </row>
    <row r="2643" spans="1:31" x14ac:dyDescent="0.45">
      <c r="A2643" s="4"/>
      <c r="B2643" s="7">
        <v>4995090</v>
      </c>
      <c r="C2643" s="6" t="s">
        <v>360</v>
      </c>
      <c r="D2643" s="4"/>
      <c r="E2643" s="7"/>
      <c r="F2643" s="4">
        <v>510</v>
      </c>
      <c r="G2643" s="4" t="str">
        <f>IF(I2643="",SUMIFS([1]怪物表!$A:$A,[1]怪物表!$B:$B,C2643,[1]怪物表!$C:$C,D2643),"")</f>
        <v/>
      </c>
      <c r="H2643" s="8" t="str">
        <f>IF(G2643="","",INDEX([1]怪物表!$C:$C,MATCH(G2643,[1]怪物表!$A:$A,0)))</f>
        <v/>
      </c>
      <c r="I2643" s="4">
        <v>499505</v>
      </c>
      <c r="J2643" s="4" t="str">
        <f>IF(I2643="","",INDEX([1]怪物阵型表!$B:$B,MATCH(I2643,[1]怪物阵型表!$A:$A,0)))</f>
        <v>直线防御阵型</v>
      </c>
      <c r="K2643" s="4"/>
      <c r="L2643" s="4"/>
      <c r="M2643" s="4"/>
      <c r="N2643" s="4"/>
      <c r="O2643" s="4" t="str">
        <f>IF(N2643="","",INDEX([2]物品表!$B:$B,MATCH(N2643,[2]物品表!$A:$A,0)))</f>
        <v/>
      </c>
      <c r="P2643" s="4"/>
      <c r="Q2643" s="7" t="s">
        <v>109</v>
      </c>
      <c r="R2643" s="7" t="s">
        <v>29</v>
      </c>
      <c r="S2643" s="9">
        <v>1</v>
      </c>
      <c r="T2643" s="4"/>
      <c r="U2643" s="9">
        <v>0</v>
      </c>
      <c r="V2643" s="4" t="str">
        <f t="shared" si="376"/>
        <v/>
      </c>
      <c r="W2643" s="4"/>
      <c r="X2643" s="4"/>
      <c r="Y2643" s="4"/>
      <c r="Z2643" s="28"/>
      <c r="AA2643" s="77">
        <f>COUNTIF([3]经验升级表!$C:$C,"&lt;="&amp;SUMIFS($AB$4:AB2643,$C$4:C2643,C2643))</f>
        <v>0</v>
      </c>
      <c r="AB2643" s="77">
        <f>IFERROR(INDEX([1]怪物表!$U:$U,MATCH(G2643,[1]怪物表!$A:$A,0),1)*S2643/U2643,0)*AC2643</f>
        <v>0</v>
      </c>
      <c r="AC2643" s="77">
        <f t="shared" si="373"/>
        <v>1</v>
      </c>
      <c r="AD2643" s="77">
        <f>IFERROR(INDEX([1]怪物表!$J:$J,MATCH(G2643,[1]怪物表!$A:$A,0),1),0)*AE2643</f>
        <v>0</v>
      </c>
      <c r="AE2643" s="77">
        <f t="shared" si="374"/>
        <v>0</v>
      </c>
    </row>
    <row r="2644" spans="1:31" x14ac:dyDescent="0.45">
      <c r="A2644" s="4"/>
      <c r="B2644" s="7">
        <v>4995091</v>
      </c>
      <c r="C2644" s="6" t="s">
        <v>360</v>
      </c>
      <c r="D2644" s="4"/>
      <c r="E2644" s="7"/>
      <c r="F2644" s="4">
        <v>510</v>
      </c>
      <c r="G2644" s="4"/>
      <c r="H2644" s="8"/>
      <c r="I2644" s="4"/>
      <c r="J2644" s="4" t="str">
        <f>IF(I2644="","",INDEX([1]怪物阵型表!$B:$B,MATCH(I2644,[1]怪物阵型表!$A:$A,0)))</f>
        <v/>
      </c>
      <c r="K2644" s="4">
        <v>499514</v>
      </c>
      <c r="L2644" s="25" t="str" cm="1">
        <f t="array" ref="L2644">INDEX(怪物链表!A:C,MATCH(怪物刷新表!K2644&amp;C2644,怪物链表!A:A&amp;怪物链表!C:C,),2)</f>
        <v>骤变_特殊_150</v>
      </c>
      <c r="M2644" s="4" t="str" cm="1">
        <f t="array" ref="M2644">INDEX(怪物链表!A:D,MATCH(怪物刷新表!L2644&amp;K2644,怪物链表!B:B&amp;怪物链表!A:A,),4)</f>
        <v>570-600</v>
      </c>
      <c r="N2644" s="4"/>
      <c r="O2644" s="4" t="str">
        <f>IF(N2644="","",INDEX([2]物品表!$B:$B,MATCH(N2644,[2]物品表!$A:$A,0)))</f>
        <v/>
      </c>
      <c r="P2644" s="4"/>
      <c r="Q2644" s="7" t="s">
        <v>120</v>
      </c>
      <c r="R2644" s="7" t="s">
        <v>29</v>
      </c>
      <c r="S2644" s="9">
        <v>1</v>
      </c>
      <c r="T2644" s="4"/>
      <c r="U2644" s="9">
        <v>0</v>
      </c>
      <c r="V2644" s="4" t="str">
        <f>IF(W2644=1,"TID_Survivor_Notice_Occur_2",IF(W2644=2,"TID_Survivor_Notice_Occur_1",""))</f>
        <v/>
      </c>
      <c r="W2644" s="4"/>
      <c r="X2644" s="4"/>
      <c r="Y2644" s="4"/>
      <c r="Z2644" s="28"/>
      <c r="AA2644" s="77">
        <f>COUNTIF([3]经验升级表!$C:$C,"&lt;="&amp;SUMIFS($AB$4:AB2644,$C$4:C2644,C2644))</f>
        <v>0</v>
      </c>
      <c r="AB2644" s="77">
        <f>IFERROR(INDEX([1]怪物表!$U:$U,MATCH(G2644,[1]怪物表!$A:$A,0),1)*S2644/U2644,0)*AC2644</f>
        <v>0</v>
      </c>
      <c r="AC2644" s="77">
        <f t="shared" si="373"/>
        <v>1</v>
      </c>
      <c r="AD2644" s="77">
        <f>IFERROR(INDEX([1]怪物表!$J:$J,MATCH(G2644,[1]怪物表!$A:$A,0),1),0)*AE2644</f>
        <v>0</v>
      </c>
      <c r="AE2644" s="77">
        <f t="shared" si="374"/>
        <v>0</v>
      </c>
    </row>
    <row r="2645" spans="1:31" x14ac:dyDescent="0.45">
      <c r="A2645" s="4"/>
      <c r="B2645" s="7">
        <v>4995092</v>
      </c>
      <c r="C2645" s="6" t="s">
        <v>360</v>
      </c>
      <c r="D2645" s="4"/>
      <c r="E2645" s="7"/>
      <c r="F2645" s="4">
        <v>510</v>
      </c>
      <c r="G2645" s="4"/>
      <c r="H2645" s="8"/>
      <c r="I2645" s="4"/>
      <c r="J2645" s="4" t="str">
        <f>IF(I2645="","",INDEX([1]怪物阵型表!$B:$B,MATCH(I2645,[1]怪物阵型表!$A:$A,0)))</f>
        <v/>
      </c>
      <c r="K2645" s="4">
        <v>499515</v>
      </c>
      <c r="L2645" s="25" t="str" cm="1">
        <f t="array" ref="L2645">INDEX(怪物链表!A:C,MATCH(怪物刷新表!K2645&amp;C2645,怪物链表!A:A&amp;怪物链表!C:C,),2)</f>
        <v>骤变_高级_150</v>
      </c>
      <c r="M2645" s="4" t="str" cm="1">
        <f t="array" ref="M2645">INDEX(怪物链表!A:D,MATCH(怪物刷新表!L2645&amp;K2645,怪物链表!B:B&amp;怪物链表!A:A,),4)</f>
        <v>570-600</v>
      </c>
      <c r="N2645" s="4"/>
      <c r="O2645" s="4" t="str">
        <f>IF(N2645="","",INDEX([2]物品表!$B:$B,MATCH(N2645,[2]物品表!$A:$A,0)))</f>
        <v/>
      </c>
      <c r="P2645" s="4"/>
      <c r="Q2645" s="7" t="s">
        <v>120</v>
      </c>
      <c r="R2645" s="7" t="s">
        <v>29</v>
      </c>
      <c r="S2645" s="9">
        <v>1</v>
      </c>
      <c r="T2645" s="4"/>
      <c r="U2645" s="9">
        <v>0</v>
      </c>
      <c r="V2645" s="4" t="str">
        <f>IF(W2645=1,"TID_Survivor_Notice_Occur_2",IF(W2645=2,"TID_Survivor_Notice_Occur_1",""))</f>
        <v/>
      </c>
      <c r="W2645" s="4"/>
      <c r="X2645" s="4"/>
      <c r="Y2645" s="4"/>
      <c r="Z2645" s="28"/>
      <c r="AA2645" s="77">
        <f>COUNTIF([3]经验升级表!$C:$C,"&lt;="&amp;SUMIFS($AB$4:AB2645,$C$4:C2645,C2645))</f>
        <v>0</v>
      </c>
      <c r="AB2645" s="77">
        <f>IFERROR(INDEX([1]怪物表!$U:$U,MATCH(G2645,[1]怪物表!$A:$A,0),1)*S2645/U2645,0)*AC2645</f>
        <v>0</v>
      </c>
      <c r="AC2645" s="77">
        <f t="shared" si="373"/>
        <v>1</v>
      </c>
      <c r="AD2645" s="77">
        <f>IFERROR(INDEX([1]怪物表!$J:$J,MATCH(G2645,[1]怪物表!$A:$A,0),1),0)*AE2645</f>
        <v>0</v>
      </c>
      <c r="AE2645" s="77">
        <f t="shared" si="374"/>
        <v>0</v>
      </c>
    </row>
    <row r="2646" spans="1:31" x14ac:dyDescent="0.45">
      <c r="A2646" s="4"/>
      <c r="B2646" s="7">
        <v>4995093</v>
      </c>
      <c r="C2646" s="6" t="s">
        <v>360</v>
      </c>
      <c r="D2646" s="4" t="s">
        <v>240</v>
      </c>
      <c r="E2646" s="7">
        <v>50</v>
      </c>
      <c r="F2646" s="4" t="s">
        <v>195</v>
      </c>
      <c r="G2646" s="4">
        <f>SUMIFS([1]怪物表!$A:$A,[1]怪物表!$B:$B,C2646,[1]怪物表!$C:$C,D2646)</f>
        <v>1499506</v>
      </c>
      <c r="H2646" s="8" t="str">
        <f>IF(G2646="","",INDEX([1]怪物表!$C:$C,MATCH(G2646,[1]怪物表!$A:$A,0)))</f>
        <v>密林窃贼</v>
      </c>
      <c r="I2646" s="4"/>
      <c r="J2646" s="4" t="str">
        <f>IF(I2646="","",INDEX([1]怪物阵型表!$B:$B,MATCH(I2646,[1]怪物阵型表!$A:$A,0)))</f>
        <v/>
      </c>
      <c r="K2646" s="4"/>
      <c r="L2646" s="4"/>
      <c r="M2646" s="4"/>
      <c r="N2646" s="4"/>
      <c r="O2646" s="4" t="str">
        <f>IF(N2646="","",INDEX([2]物品表!$B:$B,MATCH(N2646,[2]物品表!$A:$A,0)))</f>
        <v/>
      </c>
      <c r="P2646" s="4"/>
      <c r="Q2646" s="7" t="s">
        <v>31</v>
      </c>
      <c r="R2646" s="7" t="s">
        <v>29</v>
      </c>
      <c r="S2646" s="9">
        <f>INDEX('#怪物刷新配置索引'!$E:$E,MATCH(E2646&amp;"-"&amp;F2646,'#怪物刷新配置索引'!$D:$D,0),1)</f>
        <v>5</v>
      </c>
      <c r="T2646" s="4"/>
      <c r="U2646" s="9">
        <f>INDEX('#怪物刷新配置索引'!$F:$F,MATCH(E2646&amp;"-"&amp;F2646,'#怪物刷新配置索引'!$D:$D,0),1)</f>
        <v>3</v>
      </c>
      <c r="V2646" s="4" t="str">
        <f t="shared" ref="V2646:V2654" si="377">IF(W2646=1,"TID_Survivor_Notice_Occur_2",IF(W2646=2,"TID_Survivor_Notice_Occur_1",""))</f>
        <v/>
      </c>
      <c r="W2646" s="4"/>
      <c r="X2646" s="4"/>
      <c r="Y2646" s="7"/>
      <c r="Z2646" s="28"/>
      <c r="AA2646" s="77">
        <f>COUNTIF([3]经验升级表!$C:$C,"&lt;="&amp;SUMIFS($AB$4:AB2646,$C$4:C2646,C2646))</f>
        <v>0</v>
      </c>
      <c r="AB2646" s="77">
        <f>IFERROR(INDEX([1]怪物表!$U:$U,MATCH(G2646,[1]怪物表!$A:$A,0),1)*S2646/U2646,0)*AC2646</f>
        <v>0</v>
      </c>
      <c r="AC2646" s="77">
        <f t="shared" si="373"/>
        <v>30</v>
      </c>
      <c r="AD2646" s="77">
        <f>IFERROR(INDEX([1]怪物表!$J:$J,MATCH(G2646,[1]怪物表!$A:$A,0),1),0)*AE2646</f>
        <v>50</v>
      </c>
      <c r="AE2646" s="77">
        <f t="shared" si="374"/>
        <v>50</v>
      </c>
    </row>
    <row r="2647" spans="1:31" x14ac:dyDescent="0.45">
      <c r="A2647" s="4"/>
      <c r="B2647" s="7">
        <v>4995094</v>
      </c>
      <c r="C2647" s="6" t="s">
        <v>360</v>
      </c>
      <c r="D2647" s="4" t="s">
        <v>240</v>
      </c>
      <c r="E2647" s="7">
        <v>120</v>
      </c>
      <c r="F2647" s="4" t="s">
        <v>195</v>
      </c>
      <c r="G2647" s="4">
        <f>SUMIFS([1]怪物表!$A:$A,[1]怪物表!$B:$B,C2647,[1]怪物表!$C:$C,D2647)</f>
        <v>1499506</v>
      </c>
      <c r="H2647" s="8" t="str">
        <f>IF(G2647="","",INDEX([1]怪物表!$C:$C,MATCH(G2647,[1]怪物表!$A:$A,0)))</f>
        <v>密林窃贼</v>
      </c>
      <c r="I2647" s="4"/>
      <c r="J2647" s="4" t="str">
        <f>IF(I2647="","",INDEX([1]怪物阵型表!$B:$B,MATCH(I2647,[1]怪物阵型表!$A:$A,0)))</f>
        <v/>
      </c>
      <c r="K2647" s="4"/>
      <c r="L2647" s="4"/>
      <c r="M2647" s="4"/>
      <c r="N2647" s="4"/>
      <c r="O2647" s="4" t="str">
        <f>IF(N2647="","",INDEX([2]物品表!$B:$B,MATCH(N2647,[2]物品表!$A:$A,0)))</f>
        <v/>
      </c>
      <c r="P2647" s="4"/>
      <c r="Q2647" s="7" t="s">
        <v>31</v>
      </c>
      <c r="R2647" s="7" t="s">
        <v>29</v>
      </c>
      <c r="S2647" s="9">
        <f>INDEX('#怪物刷新配置索引'!$E:$E,MATCH(E2647&amp;"-"&amp;F2647,'#怪物刷新配置索引'!$D:$D,0),1)</f>
        <v>4</v>
      </c>
      <c r="T2647" s="4"/>
      <c r="U2647" s="9">
        <f>INDEX('#怪物刷新配置索引'!$F:$F,MATCH(E2647&amp;"-"&amp;F2647,'#怪物刷新配置索引'!$D:$D,0),1)</f>
        <v>1</v>
      </c>
      <c r="V2647" s="4" t="str">
        <f t="shared" si="377"/>
        <v/>
      </c>
      <c r="W2647" s="4"/>
      <c r="X2647" s="4"/>
      <c r="Y2647" s="4"/>
      <c r="Z2647" s="28"/>
      <c r="AA2647" s="77">
        <f>COUNTIF([3]经验升级表!$C:$C,"&lt;="&amp;SUMIFS($AB$4:AB2647,$C$4:C2647,C2647))</f>
        <v>0</v>
      </c>
      <c r="AB2647" s="77">
        <f>IFERROR(INDEX([1]怪物表!$U:$U,MATCH(G2647,[1]怪物表!$A:$A,0),1)*S2647/U2647,0)*AC2647</f>
        <v>0</v>
      </c>
      <c r="AC2647" s="77">
        <f t="shared" si="373"/>
        <v>30</v>
      </c>
      <c r="AD2647" s="77">
        <f>IFERROR(INDEX([1]怪物表!$J:$J,MATCH(G2647,[1]怪物表!$A:$A,0),1),0)*AE2647</f>
        <v>120</v>
      </c>
      <c r="AE2647" s="77">
        <f t="shared" si="374"/>
        <v>120</v>
      </c>
    </row>
    <row r="2648" spans="1:31" x14ac:dyDescent="0.45">
      <c r="A2648" s="4"/>
      <c r="B2648" s="7">
        <v>4995095</v>
      </c>
      <c r="C2648" s="6" t="s">
        <v>360</v>
      </c>
      <c r="D2648" s="4" t="s">
        <v>240</v>
      </c>
      <c r="E2648" s="7">
        <v>120</v>
      </c>
      <c r="F2648" s="4" t="s">
        <v>195</v>
      </c>
      <c r="G2648" s="4">
        <f>SUMIFS([1]怪物表!$A:$A,[1]怪物表!$B:$B,C2648,[1]怪物表!$C:$C,D2648)</f>
        <v>1499506</v>
      </c>
      <c r="H2648" s="8" t="str">
        <f>IF(G2648="","",INDEX([1]怪物表!$C:$C,MATCH(G2648,[1]怪物表!$A:$A,0)))</f>
        <v>密林窃贼</v>
      </c>
      <c r="I2648" s="4"/>
      <c r="J2648" s="4" t="str">
        <f>IF(I2648="","",INDEX([1]怪物阵型表!$B:$B,MATCH(I2648,[1]怪物阵型表!$A:$A,0)))</f>
        <v/>
      </c>
      <c r="K2648" s="4"/>
      <c r="L2648" s="4"/>
      <c r="M2648" s="4"/>
      <c r="N2648" s="4"/>
      <c r="O2648" s="4" t="str">
        <f>IF(N2648="","",INDEX([2]物品表!$B:$B,MATCH(N2648,[2]物品表!$A:$A,0)))</f>
        <v/>
      </c>
      <c r="P2648" s="4"/>
      <c r="Q2648" s="7" t="s">
        <v>31</v>
      </c>
      <c r="R2648" s="7" t="s">
        <v>29</v>
      </c>
      <c r="S2648" s="9">
        <f>INDEX('#怪物刷新配置索引'!$E:$E,MATCH(E2648&amp;"-"&amp;F2648,'#怪物刷新配置索引'!$D:$D,0),1)</f>
        <v>4</v>
      </c>
      <c r="T2648" s="4"/>
      <c r="U2648" s="9">
        <f>INDEX('#怪物刷新配置索引'!$F:$F,MATCH(E2648&amp;"-"&amp;F2648,'#怪物刷新配置索引'!$D:$D,0),1)</f>
        <v>1</v>
      </c>
      <c r="V2648" s="4" t="str">
        <f t="shared" si="377"/>
        <v/>
      </c>
      <c r="W2648" s="4"/>
      <c r="X2648" s="4"/>
      <c r="Y2648" s="4"/>
      <c r="Z2648" s="28"/>
      <c r="AA2648" s="77">
        <f>COUNTIF([3]经验升级表!$C:$C,"&lt;="&amp;SUMIFS($AB$4:AB2648,$C$4:C2648,C2648))</f>
        <v>0</v>
      </c>
      <c r="AB2648" s="77">
        <f>IFERROR(INDEX([1]怪物表!$U:$U,MATCH(G2648,[1]怪物表!$A:$A,0),1)*S2648/U2648,0)*AC2648</f>
        <v>0</v>
      </c>
      <c r="AC2648" s="77">
        <f t="shared" si="373"/>
        <v>30</v>
      </c>
      <c r="AD2648" s="77">
        <f>IFERROR(INDEX([1]怪物表!$J:$J,MATCH(G2648,[1]怪物表!$A:$A,0),1),0)*AE2648</f>
        <v>120</v>
      </c>
      <c r="AE2648" s="77">
        <f t="shared" si="374"/>
        <v>120</v>
      </c>
    </row>
    <row r="2649" spans="1:31" x14ac:dyDescent="0.45">
      <c r="A2649" s="4"/>
      <c r="B2649" s="7">
        <v>4995096</v>
      </c>
      <c r="C2649" s="6" t="s">
        <v>360</v>
      </c>
      <c r="D2649" s="4"/>
      <c r="E2649" s="7"/>
      <c r="F2649" s="4">
        <v>550</v>
      </c>
      <c r="G2649" s="4" t="str">
        <f>IF(I2649="",SUMIFS([1]怪物表!$A:$A,[1]怪物表!$B:$B,C2649,[1]怪物表!$C:$C,D2649),"")</f>
        <v/>
      </c>
      <c r="H2649" s="8" t="str">
        <f>IF(G2649="","",INDEX([1]怪物表!$C:$C,MATCH(G2649,[1]怪物表!$A:$A,0)))</f>
        <v/>
      </c>
      <c r="I2649" s="4">
        <v>499501</v>
      </c>
      <c r="J2649" s="4" t="str">
        <f>IF(I2649="","",INDEX([1]怪物阵型表!$B:$B,MATCH(I2649,[1]怪物阵型表!$A:$A,0)))</f>
        <v>冲锋阵型</v>
      </c>
      <c r="K2649" s="4"/>
      <c r="L2649" s="4"/>
      <c r="M2649" s="4"/>
      <c r="N2649" s="4"/>
      <c r="O2649" s="4" t="str">
        <f>IF(N2649="","",INDEX([2]物品表!$B:$B,MATCH(N2649,[2]物品表!$A:$A,0)))</f>
        <v/>
      </c>
      <c r="P2649" s="4"/>
      <c r="Q2649" s="7" t="s">
        <v>309</v>
      </c>
      <c r="R2649" s="7" t="s">
        <v>29</v>
      </c>
      <c r="S2649" s="9">
        <v>1</v>
      </c>
      <c r="T2649" s="4"/>
      <c r="U2649" s="9">
        <v>0</v>
      </c>
      <c r="V2649" s="4" t="str">
        <f t="shared" si="377"/>
        <v/>
      </c>
      <c r="W2649" s="4"/>
      <c r="X2649" s="4"/>
      <c r="Y2649" s="4"/>
      <c r="Z2649" s="28"/>
      <c r="AA2649" s="77">
        <f>COUNTIF([3]经验升级表!$C:$C,"&lt;="&amp;SUMIFS($AB$4:AB2649,$C$4:C2649,C2649))</f>
        <v>0</v>
      </c>
      <c r="AB2649" s="77">
        <f>IFERROR(INDEX([1]怪物表!$U:$U,MATCH(G2649,[1]怪物表!$A:$A,0),1)*S2649/U2649,0)*AC2649</f>
        <v>0</v>
      </c>
      <c r="AC2649" s="77">
        <f t="shared" si="373"/>
        <v>1</v>
      </c>
      <c r="AD2649" s="77">
        <f>IFERROR(INDEX([1]怪物表!$J:$J,MATCH(G2649,[1]怪物表!$A:$A,0),1),0)*AE2649</f>
        <v>0</v>
      </c>
      <c r="AE2649" s="77">
        <f t="shared" si="374"/>
        <v>0</v>
      </c>
    </row>
    <row r="2650" spans="1:31" x14ac:dyDescent="0.45">
      <c r="A2650" s="4"/>
      <c r="B2650" s="7">
        <v>4995097</v>
      </c>
      <c r="C2650" s="6" t="s">
        <v>360</v>
      </c>
      <c r="D2650" s="4"/>
      <c r="E2650" s="7"/>
      <c r="F2650" s="4">
        <v>550</v>
      </c>
      <c r="G2650" s="4" t="str">
        <f>IF(I2650="",SUMIFS([1]怪物表!$A:$A,[1]怪物表!$B:$B,C2650,[1]怪物表!$C:$C,D2650),"")</f>
        <v/>
      </c>
      <c r="H2650" s="8" t="str">
        <f>IF(G2650="","",INDEX([1]怪物表!$C:$C,MATCH(G2650,[1]怪物表!$A:$A,0)))</f>
        <v/>
      </c>
      <c r="I2650" s="4">
        <v>499501</v>
      </c>
      <c r="J2650" s="4" t="str">
        <f>IF(I2650="","",INDEX([1]怪物阵型表!$B:$B,MATCH(I2650,[1]怪物阵型表!$A:$A,0)))</f>
        <v>冲锋阵型</v>
      </c>
      <c r="K2650" s="4"/>
      <c r="L2650" s="4"/>
      <c r="M2650" s="4"/>
      <c r="N2650" s="4"/>
      <c r="O2650" s="4" t="str">
        <f>IF(N2650="","",INDEX([2]物品表!$B:$B,MATCH(N2650,[2]物品表!$A:$A,0)))</f>
        <v/>
      </c>
      <c r="P2650" s="4"/>
      <c r="Q2650" s="7" t="s">
        <v>309</v>
      </c>
      <c r="R2650" s="7" t="s">
        <v>29</v>
      </c>
      <c r="S2650" s="9">
        <v>1</v>
      </c>
      <c r="T2650" s="4"/>
      <c r="U2650" s="9">
        <v>0</v>
      </c>
      <c r="V2650" s="4" t="str">
        <f t="shared" si="377"/>
        <v/>
      </c>
      <c r="W2650" s="4"/>
      <c r="X2650" s="4"/>
      <c r="Y2650" s="4"/>
      <c r="Z2650" s="28"/>
      <c r="AA2650" s="77">
        <f>COUNTIF([3]经验升级表!$C:$C,"&lt;="&amp;SUMIFS($AB$4:AB2650,$C$4:C2650,C2650))</f>
        <v>0</v>
      </c>
      <c r="AB2650" s="77">
        <f>IFERROR(INDEX([1]怪物表!$U:$U,MATCH(G2650,[1]怪物表!$A:$A,0),1)*S2650/U2650,0)*AC2650</f>
        <v>0</v>
      </c>
      <c r="AC2650" s="77">
        <f t="shared" si="373"/>
        <v>1</v>
      </c>
      <c r="AD2650" s="77">
        <f>IFERROR(INDEX([1]怪物表!$J:$J,MATCH(G2650,[1]怪物表!$A:$A,0),1),0)*AE2650</f>
        <v>0</v>
      </c>
      <c r="AE2650" s="77">
        <f t="shared" si="374"/>
        <v>0</v>
      </c>
    </row>
    <row r="2651" spans="1:31" x14ac:dyDescent="0.45">
      <c r="A2651" s="4"/>
      <c r="B2651" s="7">
        <v>4995098</v>
      </c>
      <c r="C2651" s="6" t="s">
        <v>360</v>
      </c>
      <c r="D2651" s="4"/>
      <c r="E2651" s="7"/>
      <c r="F2651" s="4">
        <v>555</v>
      </c>
      <c r="G2651" s="4" t="str">
        <f>IF(I2651="",SUMIFS([1]怪物表!$A:$A,[1]怪物表!$B:$B,C2651,[1]怪物表!$C:$C,D2651),"")</f>
        <v/>
      </c>
      <c r="H2651" s="8" t="str">
        <f>IF(G2651="","",INDEX([1]怪物表!$C:$C,MATCH(G2651,[1]怪物表!$A:$A,0)))</f>
        <v/>
      </c>
      <c r="I2651" s="4">
        <v>499501</v>
      </c>
      <c r="J2651" s="4" t="str">
        <f>IF(I2651="","",INDEX([1]怪物阵型表!$B:$B,MATCH(I2651,[1]怪物阵型表!$A:$A,0)))</f>
        <v>冲锋阵型</v>
      </c>
      <c r="K2651" s="4"/>
      <c r="L2651" s="4"/>
      <c r="M2651" s="4"/>
      <c r="N2651" s="4"/>
      <c r="O2651" s="4" t="str">
        <f>IF(N2651="","",INDEX([2]物品表!$B:$B,MATCH(N2651,[2]物品表!$A:$A,0)))</f>
        <v/>
      </c>
      <c r="P2651" s="4"/>
      <c r="Q2651" s="7" t="s">
        <v>309</v>
      </c>
      <c r="R2651" s="7" t="s">
        <v>29</v>
      </c>
      <c r="S2651" s="9">
        <v>1</v>
      </c>
      <c r="T2651" s="4"/>
      <c r="U2651" s="9">
        <v>0</v>
      </c>
      <c r="V2651" s="4" t="str">
        <f t="shared" si="377"/>
        <v/>
      </c>
      <c r="W2651" s="4"/>
      <c r="X2651" s="4"/>
      <c r="Y2651" s="4"/>
      <c r="Z2651" s="28"/>
      <c r="AA2651" s="77">
        <f>COUNTIF([3]经验升级表!$C:$C,"&lt;="&amp;SUMIFS($AB$4:AB2651,$C$4:C2651,C2651))</f>
        <v>0</v>
      </c>
      <c r="AB2651" s="77">
        <f>IFERROR(INDEX([1]怪物表!$U:$U,MATCH(G2651,[1]怪物表!$A:$A,0),1)*S2651/U2651,0)*AC2651</f>
        <v>0</v>
      </c>
      <c r="AC2651" s="77">
        <f t="shared" si="373"/>
        <v>1</v>
      </c>
      <c r="AD2651" s="77">
        <f>IFERROR(INDEX([1]怪物表!$J:$J,MATCH(G2651,[1]怪物表!$A:$A,0),1),0)*AE2651</f>
        <v>0</v>
      </c>
      <c r="AE2651" s="77">
        <f t="shared" si="374"/>
        <v>0</v>
      </c>
    </row>
    <row r="2652" spans="1:31" x14ac:dyDescent="0.45">
      <c r="A2652" s="4"/>
      <c r="B2652" s="7">
        <v>4995099</v>
      </c>
      <c r="C2652" s="6" t="s">
        <v>360</v>
      </c>
      <c r="D2652" s="4"/>
      <c r="E2652" s="7"/>
      <c r="F2652" s="4">
        <v>555</v>
      </c>
      <c r="G2652" s="4" t="str">
        <f>IF(I2652="",SUMIFS([1]怪物表!$A:$A,[1]怪物表!$B:$B,C2652,[1]怪物表!$C:$C,D2652),"")</f>
        <v/>
      </c>
      <c r="H2652" s="8" t="str">
        <f>IF(G2652="","",INDEX([1]怪物表!$C:$C,MATCH(G2652,[1]怪物表!$A:$A,0)))</f>
        <v/>
      </c>
      <c r="I2652" s="4">
        <v>499501</v>
      </c>
      <c r="J2652" s="4" t="str">
        <f>IF(I2652="","",INDEX([1]怪物阵型表!$B:$B,MATCH(I2652,[1]怪物阵型表!$A:$A,0)))</f>
        <v>冲锋阵型</v>
      </c>
      <c r="K2652" s="4"/>
      <c r="L2652" s="4"/>
      <c r="M2652" s="4"/>
      <c r="N2652" s="4"/>
      <c r="O2652" s="4" t="str">
        <f>IF(N2652="","",INDEX([2]物品表!$B:$B,MATCH(N2652,[2]物品表!$A:$A,0)))</f>
        <v/>
      </c>
      <c r="P2652" s="4"/>
      <c r="Q2652" s="7" t="s">
        <v>309</v>
      </c>
      <c r="R2652" s="7" t="s">
        <v>29</v>
      </c>
      <c r="S2652" s="9">
        <v>1</v>
      </c>
      <c r="T2652" s="4"/>
      <c r="U2652" s="9">
        <v>0</v>
      </c>
      <c r="V2652" s="4" t="str">
        <f t="shared" si="377"/>
        <v/>
      </c>
      <c r="W2652" s="4"/>
      <c r="X2652" s="4"/>
      <c r="Y2652" s="4"/>
      <c r="Z2652" s="28"/>
      <c r="AA2652" s="77">
        <f>COUNTIF([3]经验升级表!$C:$C,"&lt;="&amp;SUMIFS($AB$4:AB2652,$C$4:C2652,C2652))</f>
        <v>0</v>
      </c>
      <c r="AB2652" s="77">
        <f>IFERROR(INDEX([1]怪物表!$U:$U,MATCH(G2652,[1]怪物表!$A:$A,0),1)*S2652/U2652,0)*AC2652</f>
        <v>0</v>
      </c>
      <c r="AC2652" s="77">
        <f t="shared" si="373"/>
        <v>1</v>
      </c>
      <c r="AD2652" s="77">
        <f>IFERROR(INDEX([1]怪物表!$J:$J,MATCH(G2652,[1]怪物表!$A:$A,0),1),0)*AE2652</f>
        <v>0</v>
      </c>
      <c r="AE2652" s="77">
        <f t="shared" si="374"/>
        <v>0</v>
      </c>
    </row>
    <row r="2653" spans="1:31" x14ac:dyDescent="0.45">
      <c r="A2653" s="4"/>
      <c r="B2653" s="7">
        <v>4995100</v>
      </c>
      <c r="C2653" s="6" t="s">
        <v>360</v>
      </c>
      <c r="D2653" s="4"/>
      <c r="E2653" s="7"/>
      <c r="F2653" s="4">
        <v>560</v>
      </c>
      <c r="G2653" s="4" t="str">
        <f>IF(I2653="",SUMIFS([1]怪物表!$A:$A,[1]怪物表!$B:$B,C2653,[1]怪物表!$C:$C,D2653),"")</f>
        <v/>
      </c>
      <c r="H2653" s="8" t="str">
        <f>IF(G2653="","",INDEX([1]怪物表!$C:$C,MATCH(G2653,[1]怪物表!$A:$A,0)))</f>
        <v/>
      </c>
      <c r="I2653" s="4">
        <v>499501</v>
      </c>
      <c r="J2653" s="4" t="str">
        <f>IF(I2653="","",INDEX([1]怪物阵型表!$B:$B,MATCH(I2653,[1]怪物阵型表!$A:$A,0)))</f>
        <v>冲锋阵型</v>
      </c>
      <c r="K2653" s="4"/>
      <c r="L2653" s="4"/>
      <c r="M2653" s="4"/>
      <c r="N2653" s="4"/>
      <c r="O2653" s="4" t="str">
        <f>IF(N2653="","",INDEX([2]物品表!$B:$B,MATCH(N2653,[2]物品表!$A:$A,0)))</f>
        <v/>
      </c>
      <c r="P2653" s="4"/>
      <c r="Q2653" s="7" t="s">
        <v>309</v>
      </c>
      <c r="R2653" s="7" t="s">
        <v>29</v>
      </c>
      <c r="S2653" s="9">
        <v>1</v>
      </c>
      <c r="T2653" s="4"/>
      <c r="U2653" s="9">
        <v>0</v>
      </c>
      <c r="V2653" s="4" t="str">
        <f t="shared" si="377"/>
        <v/>
      </c>
      <c r="W2653" s="4"/>
      <c r="X2653" s="4"/>
      <c r="Y2653" s="4"/>
      <c r="Z2653" s="28"/>
      <c r="AA2653" s="77">
        <f>COUNTIF([3]经验升级表!$C:$C,"&lt;="&amp;SUMIFS($AB$4:AB2653,$C$4:C2653,C2653))</f>
        <v>0</v>
      </c>
      <c r="AB2653" s="77">
        <f>IFERROR(INDEX([1]怪物表!$U:$U,MATCH(G2653,[1]怪物表!$A:$A,0),1)*S2653/U2653,0)*AC2653</f>
        <v>0</v>
      </c>
      <c r="AC2653" s="77">
        <f t="shared" si="373"/>
        <v>1</v>
      </c>
      <c r="AD2653" s="77">
        <f>IFERROR(INDEX([1]怪物表!$J:$J,MATCH(G2653,[1]怪物表!$A:$A,0),1),0)*AE2653</f>
        <v>0</v>
      </c>
      <c r="AE2653" s="77">
        <f t="shared" si="374"/>
        <v>0</v>
      </c>
    </row>
    <row r="2654" spans="1:31" x14ac:dyDescent="0.45">
      <c r="A2654" s="4"/>
      <c r="B2654" s="7">
        <v>4995101</v>
      </c>
      <c r="C2654" s="6" t="s">
        <v>360</v>
      </c>
      <c r="D2654" s="4"/>
      <c r="E2654" s="7"/>
      <c r="F2654" s="4">
        <v>560</v>
      </c>
      <c r="G2654" s="4" t="str">
        <f>IF(I2654="",SUMIFS([1]怪物表!$A:$A,[1]怪物表!$B:$B,C2654,[1]怪物表!$C:$C,D2654),"")</f>
        <v/>
      </c>
      <c r="H2654" s="8" t="str">
        <f>IF(G2654="","",INDEX([1]怪物表!$C:$C,MATCH(G2654,[1]怪物表!$A:$A,0)))</f>
        <v/>
      </c>
      <c r="I2654" s="4">
        <v>499501</v>
      </c>
      <c r="J2654" s="4" t="str">
        <f>IF(I2654="","",INDEX([1]怪物阵型表!$B:$B,MATCH(I2654,[1]怪物阵型表!$A:$A,0)))</f>
        <v>冲锋阵型</v>
      </c>
      <c r="K2654" s="4"/>
      <c r="L2654" s="4"/>
      <c r="M2654" s="4"/>
      <c r="N2654" s="4"/>
      <c r="O2654" s="4" t="str">
        <f>IF(N2654="","",INDEX([2]物品表!$B:$B,MATCH(N2654,[2]物品表!$A:$A,0)))</f>
        <v/>
      </c>
      <c r="P2654" s="4"/>
      <c r="Q2654" s="7" t="s">
        <v>309</v>
      </c>
      <c r="R2654" s="7" t="s">
        <v>29</v>
      </c>
      <c r="S2654" s="9">
        <v>1</v>
      </c>
      <c r="T2654" s="4"/>
      <c r="U2654" s="9">
        <v>0</v>
      </c>
      <c r="V2654" s="4" t="str">
        <f t="shared" si="377"/>
        <v/>
      </c>
      <c r="W2654" s="4"/>
      <c r="X2654" s="4"/>
      <c r="Y2654" s="4"/>
      <c r="Z2654" s="28"/>
      <c r="AA2654" s="77">
        <f>COUNTIF([3]经验升级表!$C:$C,"&lt;="&amp;SUMIFS($AB$4:AB2654,$C$4:C2654,C2654))</f>
        <v>0</v>
      </c>
      <c r="AB2654" s="77">
        <f>IFERROR(INDEX([1]怪物表!$U:$U,MATCH(G2654,[1]怪物表!$A:$A,0),1)*S2654/U2654,0)*AC2654</f>
        <v>0</v>
      </c>
      <c r="AC2654" s="77">
        <f t="shared" si="373"/>
        <v>1</v>
      </c>
      <c r="AD2654" s="77">
        <f>IFERROR(INDEX([1]怪物表!$J:$J,MATCH(G2654,[1]怪物表!$A:$A,0),1),0)*AE2654</f>
        <v>0</v>
      </c>
      <c r="AE2654" s="77">
        <f t="shared" si="374"/>
        <v>0</v>
      </c>
    </row>
    <row r="2655" spans="1:31" x14ac:dyDescent="0.45">
      <c r="A2655" s="4"/>
      <c r="B2655" s="7">
        <v>4995102</v>
      </c>
      <c r="C2655" s="6" t="s">
        <v>360</v>
      </c>
      <c r="D2655" s="4"/>
      <c r="E2655" s="7"/>
      <c r="F2655" s="4">
        <v>570</v>
      </c>
      <c r="G2655" s="4"/>
      <c r="H2655" s="8"/>
      <c r="I2655" s="4"/>
      <c r="J2655" s="4" t="str">
        <f>IF(I2655="","",INDEX([1]怪物阵型表!$B:$B,MATCH(I2655,[1]怪物阵型表!$A:$A,0)))</f>
        <v/>
      </c>
      <c r="K2655" s="4">
        <v>499516</v>
      </c>
      <c r="L2655" s="25" t="str" cm="1">
        <f t="array" ref="L2655">INDEX(怪物链表!A:C,MATCH(怪物刷新表!K2655&amp;C2655,怪物链表!A:A&amp;怪物链表!C:C,),2)</f>
        <v>骤变_中级_150</v>
      </c>
      <c r="M2655" s="4" t="str" cm="1">
        <f t="array" ref="M2655">INDEX(怪物链表!A:D,MATCH(怪物刷新表!L2655&amp;K2655,怪物链表!B:B&amp;怪物链表!A:A,),4)</f>
        <v>630-660</v>
      </c>
      <c r="N2655" s="4"/>
      <c r="O2655" s="4" t="str">
        <f>IF(N2655="","",INDEX([2]物品表!$B:$B,MATCH(N2655,[2]物品表!$A:$A,0)))</f>
        <v/>
      </c>
      <c r="P2655" s="4"/>
      <c r="Q2655" s="7" t="s">
        <v>120</v>
      </c>
      <c r="R2655" s="7" t="s">
        <v>29</v>
      </c>
      <c r="S2655" s="9">
        <v>1</v>
      </c>
      <c r="T2655" s="4"/>
      <c r="U2655" s="9">
        <v>0</v>
      </c>
      <c r="V2655" s="4" t="str">
        <f>IF(W2655=1,"TID_Survivor_Notice_Occur_2",IF(W2655=2,"TID_Survivor_Notice_Occur_1",""))</f>
        <v/>
      </c>
      <c r="W2655" s="4"/>
      <c r="X2655" s="4"/>
      <c r="Y2655" s="4"/>
      <c r="Z2655" s="28"/>
      <c r="AA2655" s="77">
        <f>COUNTIF([3]经验升级表!$C:$C,"&lt;="&amp;SUMIFS($AB$4:AB2655,$C$4:C2655,C2655))</f>
        <v>0</v>
      </c>
      <c r="AB2655" s="77">
        <f>IFERROR(INDEX([1]怪物表!$U:$U,MATCH(G2655,[1]怪物表!$A:$A,0),1)*S2655/U2655,0)*AC2655</f>
        <v>0</v>
      </c>
      <c r="AC2655" s="77">
        <f t="shared" si="373"/>
        <v>1</v>
      </c>
      <c r="AD2655" s="77">
        <f>IFERROR(INDEX([1]怪物表!$J:$J,MATCH(G2655,[1]怪物表!$A:$A,0),1),0)*AE2655</f>
        <v>0</v>
      </c>
      <c r="AE2655" s="77">
        <f t="shared" si="374"/>
        <v>0</v>
      </c>
    </row>
    <row r="2656" spans="1:31" x14ac:dyDescent="0.45">
      <c r="A2656" s="4"/>
      <c r="B2656" s="7">
        <v>4995103</v>
      </c>
      <c r="C2656" s="6" t="s">
        <v>360</v>
      </c>
      <c r="D2656" s="4"/>
      <c r="E2656" s="7"/>
      <c r="F2656" s="4">
        <v>570</v>
      </c>
      <c r="G2656" s="4"/>
      <c r="H2656" s="8"/>
      <c r="I2656" s="4"/>
      <c r="J2656" s="4" t="str">
        <f>IF(I2656="","",INDEX([1]怪物阵型表!$B:$B,MATCH(I2656,[1]怪物阵型表!$A:$A,0)))</f>
        <v/>
      </c>
      <c r="K2656" s="4">
        <v>499517</v>
      </c>
      <c r="L2656" s="25" t="str" cm="1">
        <f t="array" ref="L2656">INDEX(怪物链表!A:C,MATCH(怪物刷新表!K2656&amp;C2656,怪物链表!A:A&amp;怪物链表!C:C,),2)</f>
        <v>骤变_特殊_50</v>
      </c>
      <c r="M2656" s="4" t="str" cm="1">
        <f t="array" ref="M2656">INDEX(怪物链表!A:D,MATCH(怪物刷新表!L2656&amp;K2656,怪物链表!B:B&amp;怪物链表!A:A,),4)</f>
        <v>630-660</v>
      </c>
      <c r="N2656" s="4"/>
      <c r="O2656" s="4" t="str">
        <f>IF(N2656="","",INDEX([2]物品表!$B:$B,MATCH(N2656,[2]物品表!$A:$A,0)))</f>
        <v/>
      </c>
      <c r="P2656" s="4"/>
      <c r="Q2656" s="7" t="s">
        <v>120</v>
      </c>
      <c r="R2656" s="7" t="s">
        <v>29</v>
      </c>
      <c r="S2656" s="9">
        <v>1</v>
      </c>
      <c r="T2656" s="4"/>
      <c r="U2656" s="9">
        <v>0</v>
      </c>
      <c r="V2656" s="4" t="str">
        <f>IF(W2656=1,"TID_Survivor_Notice_Occur_2",IF(W2656=2,"TID_Survivor_Notice_Occur_1",""))</f>
        <v/>
      </c>
      <c r="W2656" s="4"/>
      <c r="X2656" s="4"/>
      <c r="Y2656" s="4"/>
      <c r="Z2656" s="28"/>
      <c r="AA2656" s="77">
        <f>COUNTIF([3]经验升级表!$C:$C,"&lt;="&amp;SUMIFS($AB$4:AB2656,$C$4:C2656,C2656))</f>
        <v>0</v>
      </c>
      <c r="AB2656" s="77">
        <f>IFERROR(INDEX([1]怪物表!$U:$U,MATCH(G2656,[1]怪物表!$A:$A,0),1)*S2656/U2656,0)*AC2656</f>
        <v>0</v>
      </c>
      <c r="AC2656" s="77">
        <f t="shared" si="373"/>
        <v>1</v>
      </c>
      <c r="AD2656" s="77">
        <f>IFERROR(INDEX([1]怪物表!$J:$J,MATCH(G2656,[1]怪物表!$A:$A,0),1),0)*AE2656</f>
        <v>0</v>
      </c>
      <c r="AE2656" s="77">
        <f t="shared" si="374"/>
        <v>0</v>
      </c>
    </row>
    <row r="2657" spans="1:31" x14ac:dyDescent="0.45">
      <c r="A2657" s="4"/>
      <c r="B2657" s="7">
        <v>4995104</v>
      </c>
      <c r="C2657" s="6" t="s">
        <v>360</v>
      </c>
      <c r="D2657" s="4"/>
      <c r="E2657" s="7"/>
      <c r="F2657" s="4">
        <v>570</v>
      </c>
      <c r="G2657" s="4"/>
      <c r="H2657" s="8"/>
      <c r="I2657" s="4"/>
      <c r="J2657" s="4" t="str">
        <f>IF(I2657="","",INDEX([1]怪物阵型表!$B:$B,MATCH(I2657,[1]怪物阵型表!$A:$A,0)))</f>
        <v/>
      </c>
      <c r="K2657" s="4">
        <v>499518</v>
      </c>
      <c r="L2657" s="25" t="str" cm="1">
        <f t="array" ref="L2657">INDEX(怪物链表!A:C,MATCH(怪物刷新表!K2657&amp;C2657,怪物链表!A:A&amp;怪物链表!C:C,),2)</f>
        <v>骤变_特殊_75</v>
      </c>
      <c r="M2657" s="4" t="str" cm="1">
        <f t="array" ref="M2657">INDEX(怪物链表!A:D,MATCH(怪物刷新表!L2657&amp;K2657,怪物链表!B:B&amp;怪物链表!A:A,),4)</f>
        <v>630-660</v>
      </c>
      <c r="N2657" s="4"/>
      <c r="O2657" s="4" t="str">
        <f>IF(N2657="","",INDEX([2]物品表!$B:$B,MATCH(N2657,[2]物品表!$A:$A,0)))</f>
        <v/>
      </c>
      <c r="P2657" s="4"/>
      <c r="Q2657" s="7" t="s">
        <v>120</v>
      </c>
      <c r="R2657" s="7" t="s">
        <v>29</v>
      </c>
      <c r="S2657" s="9">
        <v>1</v>
      </c>
      <c r="T2657" s="4"/>
      <c r="U2657" s="9">
        <v>0</v>
      </c>
      <c r="V2657" s="4" t="str">
        <f>IF(W2657=1,"TID_Survivor_Notice_Occur_2",IF(W2657=2,"TID_Survivor_Notice_Occur_1",""))</f>
        <v/>
      </c>
      <c r="W2657" s="4"/>
      <c r="X2657" s="4"/>
      <c r="Y2657" s="4"/>
      <c r="Z2657" s="28"/>
      <c r="AA2657" s="77">
        <f>COUNTIF([3]经验升级表!$C:$C,"&lt;="&amp;SUMIFS($AB$4:AB2657,$C$4:C2657,C2657))</f>
        <v>0</v>
      </c>
      <c r="AB2657" s="77">
        <f>IFERROR(INDEX([1]怪物表!$U:$U,MATCH(G2657,[1]怪物表!$A:$A,0),1)*S2657/U2657,0)*AC2657</f>
        <v>0</v>
      </c>
      <c r="AC2657" s="77">
        <f t="shared" si="373"/>
        <v>1</v>
      </c>
      <c r="AD2657" s="77">
        <f>IFERROR(INDEX([1]怪物表!$J:$J,MATCH(G2657,[1]怪物表!$A:$A,0),1),0)*AE2657</f>
        <v>0</v>
      </c>
      <c r="AE2657" s="77">
        <f t="shared" si="374"/>
        <v>0</v>
      </c>
    </row>
    <row r="2658" spans="1:31" x14ac:dyDescent="0.45">
      <c r="A2658" s="4"/>
      <c r="B2658" s="7">
        <v>4995105</v>
      </c>
      <c r="C2658" s="6" t="s">
        <v>360</v>
      </c>
      <c r="D2658" s="4" t="s">
        <v>239</v>
      </c>
      <c r="E2658" s="7">
        <v>50</v>
      </c>
      <c r="F2658" s="4" t="s">
        <v>199</v>
      </c>
      <c r="G2658" s="4">
        <f>IF(I2658="",SUMIFS([1]怪物表!$A:$A,[1]怪物表!$B:$B,C2658,[1]怪物表!$C:$C,D2658),"")</f>
        <v>1499503</v>
      </c>
      <c r="H2658" s="8" t="str">
        <f>IF(G2658="","",INDEX([1]怪物表!$C:$C,MATCH(G2658,[1]怪物表!$A:$A,0)))</f>
        <v>小象</v>
      </c>
      <c r="I2658" s="4"/>
      <c r="J2658" s="4" t="str">
        <f>IF(I2658="","",INDEX([1]怪物阵型表!$B:$B,MATCH(I2658,[1]怪物阵型表!$A:$A,0)))</f>
        <v/>
      </c>
      <c r="K2658" s="4"/>
      <c r="L2658" s="4"/>
      <c r="M2658" s="4"/>
      <c r="N2658" s="4"/>
      <c r="O2658" s="4" t="str">
        <f>IF(N2658="","",INDEX([2]物品表!$B:$B,MATCH(N2658,[2]物品表!$A:$A,0)))</f>
        <v/>
      </c>
      <c r="P2658" s="4"/>
      <c r="Q2658" s="7" t="s">
        <v>31</v>
      </c>
      <c r="R2658" s="7" t="s">
        <v>29</v>
      </c>
      <c r="S2658" s="9">
        <f>INDEX('#怪物刷新配置索引'!$E:$E,MATCH(E2658&amp;"-"&amp;F2658,'#怪物刷新配置索引'!$D:$D,0),1)</f>
        <v>5</v>
      </c>
      <c r="T2658" s="4"/>
      <c r="U2658" s="9">
        <f>INDEX('#怪物刷新配置索引'!$F:$F,MATCH(E2658&amp;"-"&amp;F2658,'#怪物刷新配置索引'!$D:$D,0),1)</f>
        <v>3</v>
      </c>
      <c r="V2658" s="4" t="str">
        <f t="shared" ref="V2658:V2659" si="378">IF(W2658=1,"TID_Survivor_Notice_Occur_2",IF(W2658=2,"TID_Survivor_Notice_Occur_1",""))</f>
        <v/>
      </c>
      <c r="W2658" s="4"/>
      <c r="X2658" s="4"/>
      <c r="Y2658" s="4"/>
      <c r="Z2658" s="28"/>
      <c r="AA2658" s="77">
        <f>COUNTIF([3]经验升级表!$C:$C,"&lt;="&amp;SUMIFS($AB$4:AB2658,$C$4:C2658,C2658))</f>
        <v>0</v>
      </c>
      <c r="AB2658" s="77">
        <f>IFERROR(INDEX([1]怪物表!$U:$U,MATCH(G2658,[1]怪物表!$A:$A,0),1)*S2658/U2658,0)*AC2658</f>
        <v>0</v>
      </c>
      <c r="AC2658" s="77">
        <f t="shared" si="373"/>
        <v>30</v>
      </c>
      <c r="AD2658" s="77">
        <f>IFERROR(INDEX([1]怪物表!$J:$J,MATCH(G2658,[1]怪物表!$A:$A,0),1),0)*AE2658</f>
        <v>50</v>
      </c>
      <c r="AE2658" s="77">
        <f t="shared" si="374"/>
        <v>50</v>
      </c>
    </row>
    <row r="2659" spans="1:31" x14ac:dyDescent="0.45">
      <c r="A2659" s="4"/>
      <c r="B2659" s="7">
        <v>4995106</v>
      </c>
      <c r="C2659" s="6" t="s">
        <v>360</v>
      </c>
      <c r="D2659" s="4" t="s">
        <v>239</v>
      </c>
      <c r="E2659" s="7">
        <v>50</v>
      </c>
      <c r="F2659" s="4" t="s">
        <v>199</v>
      </c>
      <c r="G2659" s="4">
        <f>IF(I2659="",SUMIFS([1]怪物表!$A:$A,[1]怪物表!$B:$B,C2659,[1]怪物表!$C:$C,D2659),"")</f>
        <v>1499503</v>
      </c>
      <c r="H2659" s="8" t="str">
        <f>IF(G2659="","",INDEX([1]怪物表!$C:$C,MATCH(G2659,[1]怪物表!$A:$A,0)))</f>
        <v>小象</v>
      </c>
      <c r="I2659" s="4"/>
      <c r="J2659" s="4" t="str">
        <f>IF(I2659="","",INDEX([1]怪物阵型表!$B:$B,MATCH(I2659,[1]怪物阵型表!$A:$A,0)))</f>
        <v/>
      </c>
      <c r="K2659" s="4"/>
      <c r="L2659" s="4"/>
      <c r="M2659" s="4"/>
      <c r="N2659" s="4"/>
      <c r="O2659" s="4" t="str">
        <f>IF(N2659="","",INDEX([2]物品表!$B:$B,MATCH(N2659,[2]物品表!$A:$A,0)))</f>
        <v/>
      </c>
      <c r="P2659" s="4"/>
      <c r="Q2659" s="7" t="s">
        <v>31</v>
      </c>
      <c r="R2659" s="7" t="s">
        <v>29</v>
      </c>
      <c r="S2659" s="9">
        <f>INDEX('#怪物刷新配置索引'!$E:$E,MATCH(E2659&amp;"-"&amp;F2659,'#怪物刷新配置索引'!$D:$D,0),1)</f>
        <v>5</v>
      </c>
      <c r="T2659" s="4"/>
      <c r="U2659" s="9">
        <f>INDEX('#怪物刷新配置索引'!$F:$F,MATCH(E2659&amp;"-"&amp;F2659,'#怪物刷新配置索引'!$D:$D,0),1)</f>
        <v>3</v>
      </c>
      <c r="V2659" s="4" t="str">
        <f t="shared" si="378"/>
        <v/>
      </c>
      <c r="W2659" s="4"/>
      <c r="X2659" s="4"/>
      <c r="Y2659" s="4"/>
      <c r="Z2659" s="28"/>
      <c r="AA2659" s="77">
        <f>COUNTIF([3]经验升级表!$C:$C,"&lt;="&amp;SUMIFS($AB$4:AB2659,$C$4:C2659,C2659))</f>
        <v>0</v>
      </c>
      <c r="AB2659" s="77">
        <f>IFERROR(INDEX([1]怪物表!$U:$U,MATCH(G2659,[1]怪物表!$A:$A,0),1)*S2659/U2659,0)*AC2659</f>
        <v>0</v>
      </c>
      <c r="AC2659" s="77">
        <f t="shared" si="373"/>
        <v>30</v>
      </c>
      <c r="AD2659" s="77">
        <f>IFERROR(INDEX([1]怪物表!$J:$J,MATCH(G2659,[1]怪物表!$A:$A,0),1),0)*AE2659</f>
        <v>50</v>
      </c>
      <c r="AE2659" s="77">
        <f t="shared" si="374"/>
        <v>50</v>
      </c>
    </row>
    <row r="2660" spans="1:31" s="46" customFormat="1" x14ac:dyDescent="0.45">
      <c r="A2660" s="20"/>
      <c r="B2660" s="21">
        <v>4995107</v>
      </c>
      <c r="C2660" s="22" t="s">
        <v>360</v>
      </c>
      <c r="D2660" s="20" t="s">
        <v>144</v>
      </c>
      <c r="E2660" s="21"/>
      <c r="F2660" s="20">
        <v>600</v>
      </c>
      <c r="G2660" s="20">
        <f>IF(I2660="",SUMIFS([1]怪物表!$A:$A,[1]怪物表!$B:$B,C2660,[1]怪物表!$C:$C,D2660),"")</f>
        <v>1499509</v>
      </c>
      <c r="H2660" s="23" t="str">
        <f>IF(G2660="","",INDEX([1]怪物表!$C:$C,MATCH(G2660,[1]怪物表!$A:$A,0)))</f>
        <v>大象</v>
      </c>
      <c r="I2660" s="20" t="s">
        <v>54</v>
      </c>
      <c r="J2660" s="20" t="str">
        <f>IF(I2660="","",INDEX([1]怪物阵型表!$B:$B,MATCH(I2660,[1]怪物阵型表!$A:$A,0)))</f>
        <v/>
      </c>
      <c r="K2660" s="20"/>
      <c r="L2660" s="20"/>
      <c r="M2660" s="20"/>
      <c r="N2660" s="20"/>
      <c r="O2660" s="20" t="str">
        <f>IF(N2660="","",INDEX([2]物品表!$B:$B,MATCH(N2660,[2]物品表!$A:$A,0)))</f>
        <v/>
      </c>
      <c r="P2660" s="20"/>
      <c r="Q2660" s="21" t="s">
        <v>120</v>
      </c>
      <c r="R2660" s="21" t="s">
        <v>29</v>
      </c>
      <c r="S2660" s="24">
        <v>1</v>
      </c>
      <c r="T2660" s="20"/>
      <c r="U2660" s="24">
        <v>0</v>
      </c>
      <c r="V2660" s="20" t="str">
        <f>IF(W2660=1,"TID_Survivor_Notice_Occur_2",IF(W2660=2,"TID_Survivor_Notice_Occur_1",""))</f>
        <v/>
      </c>
      <c r="W2660" s="20"/>
      <c r="X2660" s="20"/>
      <c r="Y2660" s="20"/>
      <c r="Z2660" s="79"/>
      <c r="AA2660" s="79">
        <f>COUNTIF([3]经验升级表!$C:$C,"&lt;="&amp;SUMIFS($AB$4:AB2660,$C$4:C2660,C2660))</f>
        <v>0</v>
      </c>
      <c r="AB2660" s="79">
        <f>IFERROR(INDEX([1]怪物表!$U:$U,MATCH(G2660,[1]怪物表!$A:$A,0),1)*S2660/U2660,0)*AC2660</f>
        <v>0</v>
      </c>
      <c r="AC2660" s="79">
        <f>IFERROR(INDEX(_xlfn.TEXTSPLIT(F2660,"-"),1,2)-INDEX(_xlfn.TEXTSPLIT(F2660,"-"),1,1),1)</f>
        <v>1</v>
      </c>
      <c r="AD2660" s="79">
        <f>IFERROR(INDEX([1]怪物表!$J:$J,MATCH(G2660,[1]怪物表!$A:$A,0),1),0)*AE2660</f>
        <v>0</v>
      </c>
      <c r="AE2660" s="79">
        <f>IFERROR(ROUNDUP(AC2660*S2660/U2660,),0)</f>
        <v>0</v>
      </c>
    </row>
    <row r="2661" spans="1:31" x14ac:dyDescent="0.45">
      <c r="A2661" s="4"/>
      <c r="B2661" s="7">
        <v>4995108</v>
      </c>
      <c r="C2661" s="6" t="s">
        <v>360</v>
      </c>
      <c r="D2661" s="4"/>
      <c r="E2661" s="7"/>
      <c r="F2661" s="4">
        <v>600</v>
      </c>
      <c r="G2661" s="4"/>
      <c r="H2661" s="8"/>
      <c r="I2661" s="4"/>
      <c r="J2661" s="4" t="str">
        <f>IF(I2661="","",INDEX([1]怪物阵型表!$B:$B,MATCH(I2661,[1]怪物阵型表!$A:$A,0)))</f>
        <v/>
      </c>
      <c r="K2661" s="4">
        <v>499519</v>
      </c>
      <c r="L2661" s="25" t="str" cm="1">
        <f t="array" ref="L2661">INDEX(怪物链表!A:C,MATCH(怪物刷新表!K2661&amp;C2661,怪物链表!A:A&amp;怪物链表!C:C,),2)</f>
        <v>平滑_初级_150</v>
      </c>
      <c r="M2661" s="4" t="str" cm="1">
        <f t="array" ref="M2661">INDEX(怪物链表!A:D,MATCH(怪物刷新表!L2661&amp;K2661,怪物链表!B:B&amp;怪物链表!A:A,),4)</f>
        <v>660-690</v>
      </c>
      <c r="N2661" s="4"/>
      <c r="O2661" s="4" t="str">
        <f>IF(N2661="","",INDEX([2]物品表!$B:$B,MATCH(N2661,[2]物品表!$A:$A,0)))</f>
        <v/>
      </c>
      <c r="P2661" s="4"/>
      <c r="Q2661" s="7" t="s">
        <v>120</v>
      </c>
      <c r="R2661" s="7" t="s">
        <v>29</v>
      </c>
      <c r="S2661" s="9">
        <v>1</v>
      </c>
      <c r="T2661" s="4"/>
      <c r="U2661" s="9">
        <v>0</v>
      </c>
      <c r="V2661" s="4" t="str">
        <f>IF(W2661=1,"TID_Survivor_Notice_Occur_2",IF(W2661=2,"TID_Survivor_Notice_Occur_1",""))</f>
        <v/>
      </c>
      <c r="W2661" s="4"/>
      <c r="X2661" s="4"/>
      <c r="Y2661" s="4"/>
      <c r="Z2661" s="28"/>
      <c r="AA2661" s="77">
        <f>COUNTIF([3]经验升级表!$C:$C,"&lt;="&amp;SUMIFS($AB$4:AB2661,$C$4:C2661,C2661))</f>
        <v>0</v>
      </c>
      <c r="AB2661" s="77">
        <f>IFERROR(INDEX([1]怪物表!$U:$U,MATCH(G2661,[1]怪物表!$A:$A,0),1)*S2661/U2661,0)*AC2661</f>
        <v>0</v>
      </c>
      <c r="AC2661" s="77">
        <f t="shared" ref="AC2661:AC2694" si="379">IFERROR(INDEX(_xlfn.TEXTSPLIT(F2661,"-"),1,2)-INDEX(_xlfn.TEXTSPLIT(F2661,"-"),1,1),1)</f>
        <v>1</v>
      </c>
      <c r="AD2661" s="77">
        <f>IFERROR(INDEX([1]怪物表!$J:$J,MATCH(G2661,[1]怪物表!$A:$A,0),1),0)*AE2661</f>
        <v>0</v>
      </c>
      <c r="AE2661" s="77">
        <f t="shared" ref="AE2661:AE2694" si="380">IFERROR(ROUNDUP(AC2661*S2661/U2661,),0)</f>
        <v>0</v>
      </c>
    </row>
    <row r="2662" spans="1:31" x14ac:dyDescent="0.45">
      <c r="A2662" s="4"/>
      <c r="B2662" s="7">
        <v>4995109</v>
      </c>
      <c r="C2662" s="6" t="s">
        <v>360</v>
      </c>
      <c r="D2662" s="4" t="s">
        <v>238</v>
      </c>
      <c r="E2662" s="7">
        <v>40</v>
      </c>
      <c r="F2662" s="4" t="s">
        <v>219</v>
      </c>
      <c r="G2662" s="4">
        <f>SUMIFS([1]怪物表!$A:$A,[1]怪物表!$B:$B,C2662,[1]怪物表!$C:$C,D2662)</f>
        <v>1499502</v>
      </c>
      <c r="H2662" s="8" t="str">
        <f>IF(G2662="","",INDEX([1]怪物表!$C:$C,MATCH(G2662,[1]怪物表!$A:$A,0)))</f>
        <v>鹰</v>
      </c>
      <c r="I2662" s="4"/>
      <c r="J2662" s="4" t="str">
        <f>IF(I2662="","",INDEX([1]怪物阵型表!$B:$B,MATCH(I2662,[1]怪物阵型表!$A:$A,0)))</f>
        <v/>
      </c>
      <c r="K2662" s="4"/>
      <c r="L2662" s="4"/>
      <c r="M2662" s="4"/>
      <c r="N2662" s="4"/>
      <c r="O2662" s="4" t="str">
        <f>IF(N2662="","",INDEX([2]物品表!$B:$B,MATCH(N2662,[2]物品表!$A:$A,0)))</f>
        <v/>
      </c>
      <c r="P2662" s="4"/>
      <c r="Q2662" s="7" t="s">
        <v>31</v>
      </c>
      <c r="R2662" s="7" t="s">
        <v>29</v>
      </c>
      <c r="S2662" s="9">
        <f>INDEX('#怪物刷新配置索引'!$E:$E,MATCH(E2662&amp;"-"&amp;F2662,'#怪物刷新配置索引'!$D:$D,0),1)</f>
        <v>4</v>
      </c>
      <c r="T2662" s="4"/>
      <c r="U2662" s="9">
        <f>INDEX('#怪物刷新配置索引'!$F:$F,MATCH(E2662&amp;"-"&amp;F2662,'#怪物刷新配置索引'!$D:$D,0),1)</f>
        <v>3</v>
      </c>
      <c r="V2662" s="4" t="str">
        <f t="shared" ref="V2662:V2674" si="381">IF(W2662=1,"TID_Survivor_Notice_Occur_2",IF(W2662=2,"TID_Survivor_Notice_Occur_1",""))</f>
        <v/>
      </c>
      <c r="W2662" s="4"/>
      <c r="X2662" s="7"/>
      <c r="Y2662" s="4"/>
      <c r="Z2662" s="28"/>
      <c r="AA2662" s="77">
        <f>COUNTIF([3]经验升级表!$C:$C,"&lt;="&amp;SUMIFS($AB$4:AB2662,$C$4:C2662,C2662))</f>
        <v>0</v>
      </c>
      <c r="AB2662" s="77">
        <f>IFERROR(INDEX([1]怪物表!$U:$U,MATCH(G2662,[1]怪物表!$A:$A,0),1)*S2662/U2662,0)*AC2662</f>
        <v>0</v>
      </c>
      <c r="AC2662" s="77">
        <f t="shared" si="379"/>
        <v>30</v>
      </c>
      <c r="AD2662" s="77">
        <f>IFERROR(INDEX([1]怪物表!$J:$J,MATCH(G2662,[1]怪物表!$A:$A,0),1),0)*AE2662</f>
        <v>40</v>
      </c>
      <c r="AE2662" s="77">
        <f t="shared" si="380"/>
        <v>40</v>
      </c>
    </row>
    <row r="2663" spans="1:31" x14ac:dyDescent="0.45">
      <c r="A2663" s="4"/>
      <c r="B2663" s="7">
        <v>4995110</v>
      </c>
      <c r="C2663" s="6" t="s">
        <v>360</v>
      </c>
      <c r="D2663" s="4" t="s">
        <v>238</v>
      </c>
      <c r="E2663" s="7">
        <v>60</v>
      </c>
      <c r="F2663" s="4" t="s">
        <v>219</v>
      </c>
      <c r="G2663" s="4">
        <f>SUMIFS([1]怪物表!$A:$A,[1]怪物表!$B:$B,C2663,[1]怪物表!$C:$C,D2663)</f>
        <v>1499502</v>
      </c>
      <c r="H2663" s="8" t="str">
        <f>IF(G2663="","",INDEX([1]怪物表!$C:$C,MATCH(G2663,[1]怪物表!$A:$A,0)))</f>
        <v>鹰</v>
      </c>
      <c r="I2663" s="4"/>
      <c r="J2663" s="4" t="str">
        <f>IF(I2663="","",INDEX([1]怪物阵型表!$B:$B,MATCH(I2663,[1]怪物阵型表!$A:$A,0)))</f>
        <v/>
      </c>
      <c r="K2663" s="4"/>
      <c r="L2663" s="4"/>
      <c r="M2663" s="4"/>
      <c r="N2663" s="4"/>
      <c r="O2663" s="4" t="str">
        <f>IF(N2663="","",INDEX([2]物品表!$B:$B,MATCH(N2663,[2]物品表!$A:$A,0)))</f>
        <v/>
      </c>
      <c r="P2663" s="4"/>
      <c r="Q2663" s="7" t="s">
        <v>31</v>
      </c>
      <c r="R2663" s="7" t="s">
        <v>29</v>
      </c>
      <c r="S2663" s="9">
        <f>INDEX('#怪物刷新配置索引'!$E:$E,MATCH(E2663&amp;"-"&amp;F2663,'#怪物刷新配置索引'!$D:$D,0),1)</f>
        <v>4</v>
      </c>
      <c r="T2663" s="4"/>
      <c r="U2663" s="9">
        <f>INDEX('#怪物刷新配置索引'!$F:$F,MATCH(E2663&amp;"-"&amp;F2663,'#怪物刷新配置索引'!$D:$D,0),1)</f>
        <v>2</v>
      </c>
      <c r="V2663" s="7" t="str">
        <f t="shared" si="381"/>
        <v/>
      </c>
      <c r="W2663" s="4"/>
      <c r="X2663" s="4"/>
      <c r="Y2663" s="4"/>
      <c r="Z2663" s="28"/>
      <c r="AA2663" s="77">
        <f>COUNTIF([3]经验升级表!$C:$C,"&lt;="&amp;SUMIFS($AB$4:AB2663,$C$4:C2663,C2663))</f>
        <v>0</v>
      </c>
      <c r="AB2663" s="77">
        <f>IFERROR(INDEX([1]怪物表!$U:$U,MATCH(G2663,[1]怪物表!$A:$A,0),1)*S2663/U2663,0)*AC2663</f>
        <v>0</v>
      </c>
      <c r="AC2663" s="77">
        <f t="shared" si="379"/>
        <v>30</v>
      </c>
      <c r="AD2663" s="77">
        <f>IFERROR(INDEX([1]怪物表!$J:$J,MATCH(G2663,[1]怪物表!$A:$A,0),1),0)*AE2663</f>
        <v>60</v>
      </c>
      <c r="AE2663" s="77">
        <f t="shared" si="380"/>
        <v>60</v>
      </c>
    </row>
    <row r="2664" spans="1:31" x14ac:dyDescent="0.45">
      <c r="A2664" s="4"/>
      <c r="B2664" s="7">
        <v>4995111</v>
      </c>
      <c r="C2664" s="6" t="s">
        <v>360</v>
      </c>
      <c r="D2664" s="4" t="s">
        <v>238</v>
      </c>
      <c r="E2664" s="7">
        <v>60</v>
      </c>
      <c r="F2664" s="4" t="s">
        <v>219</v>
      </c>
      <c r="G2664" s="4">
        <f>SUMIFS([1]怪物表!$A:$A,[1]怪物表!$B:$B,C2664,[1]怪物表!$C:$C,D2664)</f>
        <v>1499502</v>
      </c>
      <c r="H2664" s="8" t="str">
        <f>IF(G2664="","",INDEX([1]怪物表!$C:$C,MATCH(G2664,[1]怪物表!$A:$A,0)))</f>
        <v>鹰</v>
      </c>
      <c r="I2664" s="4"/>
      <c r="J2664" s="4" t="str">
        <f>IF(I2664="","",INDEX([1]怪物阵型表!$B:$B,MATCH(I2664,[1]怪物阵型表!$A:$A,0)))</f>
        <v/>
      </c>
      <c r="K2664" s="4"/>
      <c r="L2664" s="4"/>
      <c r="M2664" s="4"/>
      <c r="N2664" s="4"/>
      <c r="O2664" s="4" t="str">
        <f>IF(N2664="","",INDEX([2]物品表!$B:$B,MATCH(N2664,[2]物品表!$A:$A,0)))</f>
        <v/>
      </c>
      <c r="P2664" s="4"/>
      <c r="Q2664" s="7" t="s">
        <v>31</v>
      </c>
      <c r="R2664" s="7" t="s">
        <v>29</v>
      </c>
      <c r="S2664" s="9">
        <f>INDEX('#怪物刷新配置索引'!$E:$E,MATCH(E2664&amp;"-"&amp;F2664,'#怪物刷新配置索引'!$D:$D,0),1)</f>
        <v>4</v>
      </c>
      <c r="T2664" s="4"/>
      <c r="U2664" s="9">
        <f>INDEX('#怪物刷新配置索引'!$F:$F,MATCH(E2664&amp;"-"&amp;F2664,'#怪物刷新配置索引'!$D:$D,0),1)</f>
        <v>2</v>
      </c>
      <c r="V2664" s="4" t="str">
        <f t="shared" si="381"/>
        <v/>
      </c>
      <c r="W2664" s="4"/>
      <c r="X2664" s="7"/>
      <c r="Y2664" s="7"/>
      <c r="Z2664" s="28"/>
      <c r="AA2664" s="77">
        <f>COUNTIF([3]经验升级表!$C:$C,"&lt;="&amp;SUMIFS($AB$4:AB2664,$C$4:C2664,C2664))</f>
        <v>0</v>
      </c>
      <c r="AB2664" s="77">
        <f>IFERROR(INDEX([1]怪物表!$U:$U,MATCH(G2664,[1]怪物表!$A:$A,0),1)*S2664/U2664,0)*AC2664</f>
        <v>0</v>
      </c>
      <c r="AC2664" s="77">
        <f t="shared" si="379"/>
        <v>30</v>
      </c>
      <c r="AD2664" s="77">
        <f>IFERROR(INDEX([1]怪物表!$J:$J,MATCH(G2664,[1]怪物表!$A:$A,0),1),0)*AE2664</f>
        <v>60</v>
      </c>
      <c r="AE2664" s="77">
        <f t="shared" si="380"/>
        <v>60</v>
      </c>
    </row>
    <row r="2665" spans="1:31" x14ac:dyDescent="0.45">
      <c r="A2665" s="4"/>
      <c r="B2665" s="7">
        <v>4995112</v>
      </c>
      <c r="C2665" s="6" t="s">
        <v>360</v>
      </c>
      <c r="D2665" s="4" t="s">
        <v>175</v>
      </c>
      <c r="E2665" s="7">
        <v>20</v>
      </c>
      <c r="F2665" s="4" t="s">
        <v>219</v>
      </c>
      <c r="G2665" s="4">
        <f>SUMIFS([1]怪物表!$A:$A,[1]怪物表!$B:$B,C2665,[1]怪物表!$C:$C,D2665)</f>
        <v>1499508</v>
      </c>
      <c r="H2665" s="8" t="str">
        <f>IF(G2665="","",INDEX([1]怪物表!$C:$C,MATCH(G2665,[1]怪物表!$A:$A,0)))</f>
        <v>酒桶2</v>
      </c>
      <c r="I2665" s="4"/>
      <c r="J2665" s="4" t="str">
        <f>IF(I2665="","",INDEX([1]怪物阵型表!$B:$B,MATCH(I2665,[1]怪物阵型表!$A:$A,0)))</f>
        <v/>
      </c>
      <c r="K2665" s="4"/>
      <c r="L2665" s="4"/>
      <c r="M2665" s="4"/>
      <c r="N2665" s="4"/>
      <c r="O2665" s="4" t="str">
        <f>IF(N2665="","",INDEX([2]物品表!$B:$B,MATCH(N2665,[2]物品表!$A:$A,0)))</f>
        <v/>
      </c>
      <c r="P2665" s="4"/>
      <c r="Q2665" s="7" t="s">
        <v>31</v>
      </c>
      <c r="R2665" s="7" t="s">
        <v>29</v>
      </c>
      <c r="S2665" s="9">
        <f>INDEX('#怪物刷新配置索引'!$E:$E,MATCH(E2665&amp;"-"&amp;F2665,'#怪物刷新配置索引'!$D:$D,0),1)</f>
        <v>4</v>
      </c>
      <c r="T2665" s="4"/>
      <c r="U2665" s="9">
        <f>INDEX('#怪物刷新配置索引'!$F:$F,MATCH(E2665&amp;"-"&amp;F2665,'#怪物刷新配置索引'!$D:$D,0),1)</f>
        <v>6</v>
      </c>
      <c r="V2665" s="4" t="str">
        <f t="shared" si="381"/>
        <v/>
      </c>
      <c r="W2665" s="4"/>
      <c r="X2665" s="7"/>
      <c r="Y2665" s="7"/>
      <c r="Z2665" s="28"/>
      <c r="AA2665" s="77">
        <f>COUNTIF([3]经验升级表!$C:$C,"&lt;="&amp;SUMIFS($AB$4:AB2665,$C$4:C2665,C2665))</f>
        <v>0</v>
      </c>
      <c r="AB2665" s="77">
        <f>IFERROR(INDEX([1]怪物表!$U:$U,MATCH(G2665,[1]怪物表!$A:$A,0),1)*S2665/U2665,0)*AC2665</f>
        <v>0</v>
      </c>
      <c r="AC2665" s="77">
        <f t="shared" si="379"/>
        <v>30</v>
      </c>
      <c r="AD2665" s="77">
        <f>IFERROR(INDEX([1]怪物表!$J:$J,MATCH(G2665,[1]怪物表!$A:$A,0),1),0)*AE2665</f>
        <v>20</v>
      </c>
      <c r="AE2665" s="77">
        <f t="shared" si="380"/>
        <v>20</v>
      </c>
    </row>
    <row r="2666" spans="1:31" x14ac:dyDescent="0.45">
      <c r="A2666" s="4"/>
      <c r="B2666" s="7">
        <v>4995113</v>
      </c>
      <c r="C2666" s="6" t="s">
        <v>360</v>
      </c>
      <c r="D2666" s="4"/>
      <c r="E2666" s="7"/>
      <c r="F2666" s="4">
        <v>630</v>
      </c>
      <c r="G2666" s="4" t="str">
        <f>IF(I2666="",SUMIFS([1]怪物表!$A:$A,[1]怪物表!$B:$B,C2666,[1]怪物表!$C:$C,D2666),"")</f>
        <v/>
      </c>
      <c r="H2666" s="8" t="str">
        <f>IF(G2666="","",INDEX([1]怪物表!$C:$C,MATCH(G2666,[1]怪物表!$A:$A,0)))</f>
        <v/>
      </c>
      <c r="I2666" s="4">
        <v>499502</v>
      </c>
      <c r="J2666" s="4" t="str">
        <f>IF(I2666="","",INDEX([1]怪物阵型表!$B:$B,MATCH(I2666,[1]怪物阵型表!$A:$A,0)))</f>
        <v>直线防御阵型</v>
      </c>
      <c r="K2666" s="4"/>
      <c r="L2666" s="4"/>
      <c r="M2666" s="4"/>
      <c r="N2666" s="4"/>
      <c r="O2666" s="4" t="str">
        <f>IF(N2666="","",INDEX([2]物品表!$B:$B,MATCH(N2666,[2]物品表!$A:$A,0)))</f>
        <v/>
      </c>
      <c r="P2666" s="4"/>
      <c r="Q2666" s="7" t="s">
        <v>109</v>
      </c>
      <c r="R2666" s="7" t="s">
        <v>29</v>
      </c>
      <c r="S2666" s="9">
        <v>1</v>
      </c>
      <c r="T2666" s="4"/>
      <c r="U2666" s="9">
        <v>0</v>
      </c>
      <c r="V2666" s="4" t="str">
        <f t="shared" si="381"/>
        <v>TID_Survivor_Notice_Occur_2</v>
      </c>
      <c r="W2666" s="4">
        <v>1</v>
      </c>
      <c r="X2666" s="4"/>
      <c r="Y2666" s="4"/>
      <c r="Z2666" s="28"/>
      <c r="AA2666" s="77">
        <f>COUNTIF([3]经验升级表!$C:$C,"&lt;="&amp;SUMIFS($AB$4:AB2666,$C$4:C2666,C2666))</f>
        <v>0</v>
      </c>
      <c r="AB2666" s="77">
        <f>IFERROR(INDEX([1]怪物表!$U:$U,MATCH(G2666,[1]怪物表!$A:$A,0),1)*S2666/U2666,0)*AC2666</f>
        <v>0</v>
      </c>
      <c r="AC2666" s="77">
        <f t="shared" si="379"/>
        <v>1</v>
      </c>
      <c r="AD2666" s="77">
        <f>IFERROR(INDEX([1]怪物表!$J:$J,MATCH(G2666,[1]怪物表!$A:$A,0),1),0)*AE2666</f>
        <v>0</v>
      </c>
      <c r="AE2666" s="77">
        <f t="shared" si="380"/>
        <v>0</v>
      </c>
    </row>
    <row r="2667" spans="1:31" x14ac:dyDescent="0.45">
      <c r="A2667" s="4"/>
      <c r="B2667" s="7">
        <v>4995114</v>
      </c>
      <c r="C2667" s="6" t="s">
        <v>360</v>
      </c>
      <c r="D2667" s="4"/>
      <c r="E2667" s="7"/>
      <c r="F2667" s="4">
        <v>630</v>
      </c>
      <c r="G2667" s="4" t="str">
        <f>IF(I2667="",SUMIFS([1]怪物表!$A:$A,[1]怪物表!$B:$B,C2667,[1]怪物表!$C:$C,D2667),"")</f>
        <v/>
      </c>
      <c r="H2667" s="8" t="str">
        <f>IF(G2667="","",INDEX([1]怪物表!$C:$C,MATCH(G2667,[1]怪物表!$A:$A,0)))</f>
        <v/>
      </c>
      <c r="I2667" s="4">
        <v>499503</v>
      </c>
      <c r="J2667" s="4" t="str">
        <f>IF(I2667="","",INDEX([1]怪物阵型表!$B:$B,MATCH(I2667,[1]怪物阵型表!$A:$A,0)))</f>
        <v>直线防御阵型</v>
      </c>
      <c r="K2667" s="4"/>
      <c r="L2667" s="4"/>
      <c r="M2667" s="4"/>
      <c r="N2667" s="4"/>
      <c r="O2667" s="4" t="str">
        <f>IF(N2667="","",INDEX([2]物品表!$B:$B,MATCH(N2667,[2]物品表!$A:$A,0)))</f>
        <v/>
      </c>
      <c r="P2667" s="4"/>
      <c r="Q2667" s="7" t="s">
        <v>109</v>
      </c>
      <c r="R2667" s="7" t="s">
        <v>29</v>
      </c>
      <c r="S2667" s="9">
        <v>1</v>
      </c>
      <c r="T2667" s="4"/>
      <c r="U2667" s="9">
        <v>0</v>
      </c>
      <c r="V2667" s="4" t="str">
        <f t="shared" si="381"/>
        <v/>
      </c>
      <c r="W2667" s="4"/>
      <c r="X2667" s="4"/>
      <c r="Y2667" s="4"/>
      <c r="Z2667" s="28"/>
      <c r="AA2667" s="77">
        <f>COUNTIF([3]经验升级表!$C:$C,"&lt;="&amp;SUMIFS($AB$4:AB2667,$C$4:C2667,C2667))</f>
        <v>0</v>
      </c>
      <c r="AB2667" s="77">
        <f>IFERROR(INDEX([1]怪物表!$U:$U,MATCH(G2667,[1]怪物表!$A:$A,0),1)*S2667/U2667,0)*AC2667</f>
        <v>0</v>
      </c>
      <c r="AC2667" s="77">
        <f t="shared" si="379"/>
        <v>1</v>
      </c>
      <c r="AD2667" s="77">
        <f>IFERROR(INDEX([1]怪物表!$J:$J,MATCH(G2667,[1]怪物表!$A:$A,0),1),0)*AE2667</f>
        <v>0</v>
      </c>
      <c r="AE2667" s="77">
        <f t="shared" si="380"/>
        <v>0</v>
      </c>
    </row>
    <row r="2668" spans="1:31" x14ac:dyDescent="0.45">
      <c r="A2668" s="4"/>
      <c r="B2668" s="7">
        <v>4995115</v>
      </c>
      <c r="C2668" s="6" t="s">
        <v>360</v>
      </c>
      <c r="D2668" s="4"/>
      <c r="E2668" s="7"/>
      <c r="F2668" s="4">
        <v>640</v>
      </c>
      <c r="G2668" s="4" t="str">
        <f>IF(I2668="",SUMIFS([1]怪物表!$A:$A,[1]怪物表!$B:$B,C2668,[1]怪物表!$C:$C,D2668),"")</f>
        <v/>
      </c>
      <c r="H2668" s="8" t="str">
        <f>IF(G2668="","",INDEX([1]怪物表!$C:$C,MATCH(G2668,[1]怪物表!$A:$A,0)))</f>
        <v/>
      </c>
      <c r="I2668" s="4">
        <v>499501</v>
      </c>
      <c r="J2668" s="4" t="str">
        <f>IF(I2668="","",INDEX([1]怪物阵型表!$B:$B,MATCH(I2668,[1]怪物阵型表!$A:$A,0)))</f>
        <v>冲锋阵型</v>
      </c>
      <c r="K2668" s="4"/>
      <c r="L2668" s="4"/>
      <c r="M2668" s="4"/>
      <c r="N2668" s="4"/>
      <c r="O2668" s="4" t="str">
        <f>IF(N2668="","",INDEX([2]物品表!$B:$B,MATCH(N2668,[2]物品表!$A:$A,0)))</f>
        <v/>
      </c>
      <c r="P2668" s="4"/>
      <c r="Q2668" s="7" t="s">
        <v>309</v>
      </c>
      <c r="R2668" s="7" t="s">
        <v>29</v>
      </c>
      <c r="S2668" s="9">
        <v>1</v>
      </c>
      <c r="T2668" s="4"/>
      <c r="U2668" s="9">
        <v>0</v>
      </c>
      <c r="V2668" s="4" t="str">
        <f t="shared" si="381"/>
        <v/>
      </c>
      <c r="W2668" s="4"/>
      <c r="X2668" s="4"/>
      <c r="Y2668" s="4"/>
      <c r="Z2668" s="28"/>
      <c r="AA2668" s="77">
        <f>COUNTIF([3]经验升级表!$C:$C,"&lt;="&amp;SUMIFS($AB$4:AB2668,$C$4:C2668,C2668))</f>
        <v>0</v>
      </c>
      <c r="AB2668" s="77">
        <f>IFERROR(INDEX([1]怪物表!$U:$U,MATCH(G2668,[1]怪物表!$A:$A,0),1)*S2668/U2668,0)*AC2668</f>
        <v>0</v>
      </c>
      <c r="AC2668" s="77">
        <f t="shared" si="379"/>
        <v>1</v>
      </c>
      <c r="AD2668" s="77">
        <f>IFERROR(INDEX([1]怪物表!$J:$J,MATCH(G2668,[1]怪物表!$A:$A,0),1),0)*AE2668</f>
        <v>0</v>
      </c>
      <c r="AE2668" s="77">
        <f t="shared" si="380"/>
        <v>0</v>
      </c>
    </row>
    <row r="2669" spans="1:31" x14ac:dyDescent="0.45">
      <c r="A2669" s="4"/>
      <c r="B2669" s="7">
        <v>4995116</v>
      </c>
      <c r="C2669" s="6" t="s">
        <v>360</v>
      </c>
      <c r="D2669" s="4"/>
      <c r="E2669" s="7"/>
      <c r="F2669" s="4">
        <v>640</v>
      </c>
      <c r="G2669" s="4" t="str">
        <f>IF(I2669="",SUMIFS([1]怪物表!$A:$A,[1]怪物表!$B:$B,C2669,[1]怪物表!$C:$C,D2669),"")</f>
        <v/>
      </c>
      <c r="H2669" s="8" t="str">
        <f>IF(G2669="","",INDEX([1]怪物表!$C:$C,MATCH(G2669,[1]怪物表!$A:$A,0)))</f>
        <v/>
      </c>
      <c r="I2669" s="4">
        <v>499501</v>
      </c>
      <c r="J2669" s="4" t="str">
        <f>IF(I2669="","",INDEX([1]怪物阵型表!$B:$B,MATCH(I2669,[1]怪物阵型表!$A:$A,0)))</f>
        <v>冲锋阵型</v>
      </c>
      <c r="K2669" s="4"/>
      <c r="L2669" s="4"/>
      <c r="M2669" s="4"/>
      <c r="N2669" s="4"/>
      <c r="O2669" s="4" t="str">
        <f>IF(N2669="","",INDEX([2]物品表!$B:$B,MATCH(N2669,[2]物品表!$A:$A,0)))</f>
        <v/>
      </c>
      <c r="P2669" s="4"/>
      <c r="Q2669" s="7" t="s">
        <v>309</v>
      </c>
      <c r="R2669" s="7" t="s">
        <v>29</v>
      </c>
      <c r="S2669" s="9">
        <v>1</v>
      </c>
      <c r="T2669" s="4"/>
      <c r="U2669" s="9">
        <v>0</v>
      </c>
      <c r="V2669" s="4" t="str">
        <f t="shared" si="381"/>
        <v/>
      </c>
      <c r="W2669" s="4"/>
      <c r="X2669" s="4"/>
      <c r="Y2669" s="4"/>
      <c r="Z2669" s="28"/>
      <c r="AA2669" s="77">
        <f>COUNTIF([3]经验升级表!$C:$C,"&lt;="&amp;SUMIFS($AB$4:AB2669,$C$4:C2669,C2669))</f>
        <v>0</v>
      </c>
      <c r="AB2669" s="77">
        <f>IFERROR(INDEX([1]怪物表!$U:$U,MATCH(G2669,[1]怪物表!$A:$A,0),1)*S2669/U2669,0)*AC2669</f>
        <v>0</v>
      </c>
      <c r="AC2669" s="77">
        <f t="shared" si="379"/>
        <v>1</v>
      </c>
      <c r="AD2669" s="77">
        <f>IFERROR(INDEX([1]怪物表!$J:$J,MATCH(G2669,[1]怪物表!$A:$A,0),1),0)*AE2669</f>
        <v>0</v>
      </c>
      <c r="AE2669" s="77">
        <f t="shared" si="380"/>
        <v>0</v>
      </c>
    </row>
    <row r="2670" spans="1:31" x14ac:dyDescent="0.45">
      <c r="A2670" s="4"/>
      <c r="B2670" s="7">
        <v>4995117</v>
      </c>
      <c r="C2670" s="6" t="s">
        <v>360</v>
      </c>
      <c r="D2670" s="4"/>
      <c r="E2670" s="7"/>
      <c r="F2670" s="4">
        <v>645</v>
      </c>
      <c r="G2670" s="4" t="str">
        <f>IF(I2670="",SUMIFS([1]怪物表!$A:$A,[1]怪物表!$B:$B,C2670,[1]怪物表!$C:$C,D2670),"")</f>
        <v/>
      </c>
      <c r="H2670" s="8" t="str">
        <f>IF(G2670="","",INDEX([1]怪物表!$C:$C,MATCH(G2670,[1]怪物表!$A:$A,0)))</f>
        <v/>
      </c>
      <c r="I2670" s="4">
        <v>499501</v>
      </c>
      <c r="J2670" s="4" t="str">
        <f>IF(I2670="","",INDEX([1]怪物阵型表!$B:$B,MATCH(I2670,[1]怪物阵型表!$A:$A,0)))</f>
        <v>冲锋阵型</v>
      </c>
      <c r="K2670" s="4"/>
      <c r="L2670" s="4"/>
      <c r="M2670" s="4"/>
      <c r="N2670" s="4"/>
      <c r="O2670" s="4" t="str">
        <f>IF(N2670="","",INDEX([2]物品表!$B:$B,MATCH(N2670,[2]物品表!$A:$A,0)))</f>
        <v/>
      </c>
      <c r="P2670" s="4"/>
      <c r="Q2670" s="7" t="s">
        <v>309</v>
      </c>
      <c r="R2670" s="7" t="s">
        <v>29</v>
      </c>
      <c r="S2670" s="9">
        <v>1</v>
      </c>
      <c r="T2670" s="4"/>
      <c r="U2670" s="9">
        <v>0</v>
      </c>
      <c r="V2670" s="4" t="str">
        <f t="shared" si="381"/>
        <v/>
      </c>
      <c r="W2670" s="4"/>
      <c r="X2670" s="4"/>
      <c r="Y2670" s="4"/>
      <c r="Z2670" s="28"/>
      <c r="AA2670" s="77">
        <f>COUNTIF([3]经验升级表!$C:$C,"&lt;="&amp;SUMIFS($AB$4:AB2670,$C$4:C2670,C2670))</f>
        <v>0</v>
      </c>
      <c r="AB2670" s="77">
        <f>IFERROR(INDEX([1]怪物表!$U:$U,MATCH(G2670,[1]怪物表!$A:$A,0),1)*S2670/U2670,0)*AC2670</f>
        <v>0</v>
      </c>
      <c r="AC2670" s="77">
        <f t="shared" si="379"/>
        <v>1</v>
      </c>
      <c r="AD2670" s="77">
        <f>IFERROR(INDEX([1]怪物表!$J:$J,MATCH(G2670,[1]怪物表!$A:$A,0),1),0)*AE2670</f>
        <v>0</v>
      </c>
      <c r="AE2670" s="77">
        <f t="shared" si="380"/>
        <v>0</v>
      </c>
    </row>
    <row r="2671" spans="1:31" x14ac:dyDescent="0.45">
      <c r="A2671" s="4"/>
      <c r="B2671" s="7">
        <v>4995118</v>
      </c>
      <c r="C2671" s="6" t="s">
        <v>360</v>
      </c>
      <c r="D2671" s="4"/>
      <c r="E2671" s="7"/>
      <c r="F2671" s="4">
        <v>645</v>
      </c>
      <c r="G2671" s="4" t="str">
        <f>IF(I2671="",SUMIFS([1]怪物表!$A:$A,[1]怪物表!$B:$B,C2671,[1]怪物表!$C:$C,D2671),"")</f>
        <v/>
      </c>
      <c r="H2671" s="8" t="str">
        <f>IF(G2671="","",INDEX([1]怪物表!$C:$C,MATCH(G2671,[1]怪物表!$A:$A,0)))</f>
        <v/>
      </c>
      <c r="I2671" s="4">
        <v>499501</v>
      </c>
      <c r="J2671" s="4" t="str">
        <f>IF(I2671="","",INDEX([1]怪物阵型表!$B:$B,MATCH(I2671,[1]怪物阵型表!$A:$A,0)))</f>
        <v>冲锋阵型</v>
      </c>
      <c r="K2671" s="4"/>
      <c r="L2671" s="4"/>
      <c r="M2671" s="4"/>
      <c r="N2671" s="4"/>
      <c r="O2671" s="4" t="str">
        <f>IF(N2671="","",INDEX([2]物品表!$B:$B,MATCH(N2671,[2]物品表!$A:$A,0)))</f>
        <v/>
      </c>
      <c r="P2671" s="4"/>
      <c r="Q2671" s="7" t="s">
        <v>309</v>
      </c>
      <c r="R2671" s="7" t="s">
        <v>29</v>
      </c>
      <c r="S2671" s="9">
        <v>1</v>
      </c>
      <c r="T2671" s="4"/>
      <c r="U2671" s="9">
        <v>0</v>
      </c>
      <c r="V2671" s="4" t="str">
        <f t="shared" si="381"/>
        <v/>
      </c>
      <c r="W2671" s="4"/>
      <c r="X2671" s="4"/>
      <c r="Y2671" s="4"/>
      <c r="Z2671" s="28"/>
      <c r="AA2671" s="77">
        <f>COUNTIF([3]经验升级表!$C:$C,"&lt;="&amp;SUMIFS($AB$4:AB2671,$C$4:C2671,C2671))</f>
        <v>0</v>
      </c>
      <c r="AB2671" s="77">
        <f>IFERROR(INDEX([1]怪物表!$U:$U,MATCH(G2671,[1]怪物表!$A:$A,0),1)*S2671/U2671,0)*AC2671</f>
        <v>0</v>
      </c>
      <c r="AC2671" s="77">
        <f t="shared" si="379"/>
        <v>1</v>
      </c>
      <c r="AD2671" s="77">
        <f>IFERROR(INDEX([1]怪物表!$J:$J,MATCH(G2671,[1]怪物表!$A:$A,0),1),0)*AE2671</f>
        <v>0</v>
      </c>
      <c r="AE2671" s="77">
        <f t="shared" si="380"/>
        <v>0</v>
      </c>
    </row>
    <row r="2672" spans="1:31" x14ac:dyDescent="0.45">
      <c r="A2672" s="4"/>
      <c r="B2672" s="7">
        <v>4995119</v>
      </c>
      <c r="C2672" s="6" t="s">
        <v>360</v>
      </c>
      <c r="D2672" s="4" t="s">
        <v>151</v>
      </c>
      <c r="E2672" s="7">
        <v>60</v>
      </c>
      <c r="F2672" s="4" t="s">
        <v>221</v>
      </c>
      <c r="G2672" s="4">
        <f>SUMIFS([1]怪物表!$A:$A,[1]怪物表!$B:$B,C2672,[1]怪物表!$C:$C,D2672)</f>
        <v>1499504</v>
      </c>
      <c r="H2672" s="8" t="str">
        <f>IF(G2672="","",INDEX([1]怪物表!$C:$C,MATCH(G2672,[1]怪物表!$A:$A,0)))</f>
        <v>盾兵1（灰）</v>
      </c>
      <c r="I2672" s="4"/>
      <c r="J2672" s="4" t="str">
        <f>IF(I2672="","",INDEX([1]怪物阵型表!$B:$B,MATCH(I2672,[1]怪物阵型表!$A:$A,0)))</f>
        <v/>
      </c>
      <c r="K2672" s="4"/>
      <c r="L2672" s="4"/>
      <c r="M2672" s="4"/>
      <c r="N2672" s="4"/>
      <c r="O2672" s="4" t="str">
        <f>IF(N2672="","",INDEX([2]物品表!$B:$B,MATCH(N2672,[2]物品表!$A:$A,0)))</f>
        <v/>
      </c>
      <c r="P2672" s="4"/>
      <c r="Q2672" s="7" t="s">
        <v>31</v>
      </c>
      <c r="R2672" s="7" t="s">
        <v>29</v>
      </c>
      <c r="S2672" s="9">
        <f>INDEX('#怪物刷新配置索引'!$E:$E,MATCH(E2672&amp;"-"&amp;F2672,'#怪物刷新配置索引'!$D:$D,0),1)</f>
        <v>4</v>
      </c>
      <c r="T2672" s="4"/>
      <c r="U2672" s="9">
        <f>INDEX('#怪物刷新配置索引'!$F:$F,MATCH(E2672&amp;"-"&amp;F2672,'#怪物刷新配置索引'!$D:$D,0),1)</f>
        <v>2</v>
      </c>
      <c r="V2672" s="4" t="str">
        <f t="shared" si="381"/>
        <v/>
      </c>
      <c r="W2672" s="4"/>
      <c r="X2672" s="7"/>
      <c r="Y2672" s="4"/>
      <c r="Z2672" s="28"/>
      <c r="AA2672" s="77">
        <f>COUNTIF([3]经验升级表!$C:$C,"&lt;="&amp;SUMIFS($AB$4:AB2672,$C$4:C2672,C2672))</f>
        <v>0</v>
      </c>
      <c r="AB2672" s="77">
        <f>IFERROR(INDEX([1]怪物表!$U:$U,MATCH(G2672,[1]怪物表!$A:$A,0),1)*S2672/U2672,0)*AC2672</f>
        <v>0</v>
      </c>
      <c r="AC2672" s="77">
        <f t="shared" si="379"/>
        <v>30</v>
      </c>
      <c r="AD2672" s="77">
        <f>IFERROR(INDEX([1]怪物表!$J:$J,MATCH(G2672,[1]怪物表!$A:$A,0),1),0)*AE2672</f>
        <v>60</v>
      </c>
      <c r="AE2672" s="77">
        <f t="shared" si="380"/>
        <v>60</v>
      </c>
    </row>
    <row r="2673" spans="1:31" x14ac:dyDescent="0.45">
      <c r="A2673" s="4"/>
      <c r="B2673" s="7">
        <v>4995120</v>
      </c>
      <c r="C2673" s="6" t="s">
        <v>360</v>
      </c>
      <c r="D2673" s="4" t="s">
        <v>143</v>
      </c>
      <c r="E2673" s="7">
        <v>60</v>
      </c>
      <c r="F2673" s="4" t="s">
        <v>221</v>
      </c>
      <c r="G2673" s="4">
        <f>SUMIFS([1]怪物表!$A:$A,[1]怪物表!$B:$B,C2673,[1]怪物表!$C:$C,D2673)</f>
        <v>1499505</v>
      </c>
      <c r="H2673" s="8" t="str">
        <f>IF(G2673="","",INDEX([1]怪物表!$C:$C,MATCH(G2673,[1]怪物表!$A:$A,0)))</f>
        <v>盾兵2（红）</v>
      </c>
      <c r="I2673" s="4"/>
      <c r="J2673" s="4" t="str">
        <f>IF(I2673="","",INDEX([1]怪物阵型表!$B:$B,MATCH(I2673,[1]怪物阵型表!$A:$A,0)))</f>
        <v/>
      </c>
      <c r="K2673" s="4"/>
      <c r="L2673" s="4"/>
      <c r="M2673" s="4"/>
      <c r="N2673" s="4"/>
      <c r="O2673" s="4" t="str">
        <f>IF(N2673="","",INDEX([2]物品表!$B:$B,MATCH(N2673,[2]物品表!$A:$A,0)))</f>
        <v/>
      </c>
      <c r="P2673" s="4"/>
      <c r="Q2673" s="7" t="s">
        <v>31</v>
      </c>
      <c r="R2673" s="7" t="s">
        <v>29</v>
      </c>
      <c r="S2673" s="9">
        <f>INDEX('#怪物刷新配置索引'!$E:$E,MATCH(E2673&amp;"-"&amp;F2673,'#怪物刷新配置索引'!$D:$D,0),1)</f>
        <v>4</v>
      </c>
      <c r="T2673" s="4"/>
      <c r="U2673" s="9">
        <f>INDEX('#怪物刷新配置索引'!$F:$F,MATCH(E2673&amp;"-"&amp;F2673,'#怪物刷新配置索引'!$D:$D,0),1)</f>
        <v>2</v>
      </c>
      <c r="V2673" s="7" t="str">
        <f t="shared" si="381"/>
        <v/>
      </c>
      <c r="W2673" s="4"/>
      <c r="X2673" s="4"/>
      <c r="Y2673" s="4"/>
      <c r="Z2673" s="28"/>
      <c r="AA2673" s="77">
        <f>COUNTIF([3]经验升级表!$C:$C,"&lt;="&amp;SUMIFS($AB$4:AB2673,$C$4:C2673,C2673))</f>
        <v>0</v>
      </c>
      <c r="AB2673" s="77">
        <f>IFERROR(INDEX([1]怪物表!$U:$U,MATCH(G2673,[1]怪物表!$A:$A,0),1)*S2673/U2673,0)*AC2673</f>
        <v>0</v>
      </c>
      <c r="AC2673" s="77">
        <f t="shared" si="379"/>
        <v>30</v>
      </c>
      <c r="AD2673" s="77">
        <f>IFERROR(INDEX([1]怪物表!$J:$J,MATCH(G2673,[1]怪物表!$A:$A,0),1),0)*AE2673</f>
        <v>60</v>
      </c>
      <c r="AE2673" s="77">
        <f t="shared" si="380"/>
        <v>60</v>
      </c>
    </row>
    <row r="2674" spans="1:31" x14ac:dyDescent="0.45">
      <c r="A2674" s="4"/>
      <c r="B2674" s="7">
        <v>4995121</v>
      </c>
      <c r="C2674" s="6" t="s">
        <v>360</v>
      </c>
      <c r="D2674" s="4" t="s">
        <v>175</v>
      </c>
      <c r="E2674" s="7">
        <v>20</v>
      </c>
      <c r="F2674" s="4" t="s">
        <v>221</v>
      </c>
      <c r="G2674" s="4">
        <f>SUMIFS([1]怪物表!$A:$A,[1]怪物表!$B:$B,C2674,[1]怪物表!$C:$C,D2674)</f>
        <v>1499508</v>
      </c>
      <c r="H2674" s="8" t="str">
        <f>IF(G2674="","",INDEX([1]怪物表!$C:$C,MATCH(G2674,[1]怪物表!$A:$A,0)))</f>
        <v>酒桶2</v>
      </c>
      <c r="I2674" s="4"/>
      <c r="J2674" s="4" t="str">
        <f>IF(I2674="","",INDEX([1]怪物阵型表!$B:$B,MATCH(I2674,[1]怪物阵型表!$A:$A,0)))</f>
        <v/>
      </c>
      <c r="K2674" s="4"/>
      <c r="L2674" s="4"/>
      <c r="M2674" s="4"/>
      <c r="N2674" s="4"/>
      <c r="O2674" s="4" t="str">
        <f>IF(N2674="","",INDEX([2]物品表!$B:$B,MATCH(N2674,[2]物品表!$A:$A,0)))</f>
        <v/>
      </c>
      <c r="P2674" s="4"/>
      <c r="Q2674" s="7" t="s">
        <v>31</v>
      </c>
      <c r="R2674" s="7" t="s">
        <v>29</v>
      </c>
      <c r="S2674" s="9">
        <f>INDEX('#怪物刷新配置索引'!$E:$E,MATCH(E2674&amp;"-"&amp;F2674,'#怪物刷新配置索引'!$D:$D,0),1)</f>
        <v>4</v>
      </c>
      <c r="T2674" s="4"/>
      <c r="U2674" s="9">
        <f>INDEX('#怪物刷新配置索引'!$F:$F,MATCH(E2674&amp;"-"&amp;F2674,'#怪物刷新配置索引'!$D:$D,0),1)</f>
        <v>6</v>
      </c>
      <c r="V2674" s="4" t="str">
        <f t="shared" si="381"/>
        <v/>
      </c>
      <c r="W2674" s="4"/>
      <c r="X2674" s="4"/>
      <c r="Y2674" s="4"/>
      <c r="Z2674" s="28"/>
      <c r="AA2674" s="77">
        <f>COUNTIF([3]经验升级表!$C:$C,"&lt;="&amp;SUMIFS($AB$4:AB2674,$C$4:C2674,C2674))</f>
        <v>0</v>
      </c>
      <c r="AB2674" s="77">
        <f>IFERROR(INDEX([1]怪物表!$U:$U,MATCH(G2674,[1]怪物表!$A:$A,0),1)*S2674/U2674,0)*AC2674</f>
        <v>0</v>
      </c>
      <c r="AC2674" s="77">
        <f t="shared" si="379"/>
        <v>30</v>
      </c>
      <c r="AD2674" s="77">
        <f>IFERROR(INDEX([1]怪物表!$J:$J,MATCH(G2674,[1]怪物表!$A:$A,0),1),0)*AE2674</f>
        <v>20</v>
      </c>
      <c r="AE2674" s="77">
        <f t="shared" si="380"/>
        <v>20</v>
      </c>
    </row>
    <row r="2675" spans="1:31" x14ac:dyDescent="0.45">
      <c r="A2675" s="4"/>
      <c r="B2675" s="7">
        <v>4995122</v>
      </c>
      <c r="C2675" s="6" t="s">
        <v>360</v>
      </c>
      <c r="D2675" s="4"/>
      <c r="E2675" s="7"/>
      <c r="F2675" s="4">
        <v>660</v>
      </c>
      <c r="G2675" s="4"/>
      <c r="H2675" s="8"/>
      <c r="I2675" s="4"/>
      <c r="J2675" s="4" t="str">
        <f>IF(I2675="","",INDEX([1]怪物阵型表!$B:$B,MATCH(I2675,[1]怪物阵型表!$A:$A,0)))</f>
        <v/>
      </c>
      <c r="K2675" s="4">
        <v>499520</v>
      </c>
      <c r="L2675" s="25" t="str" cm="1">
        <f t="array" ref="L2675">INDEX(怪物链表!A:C,MATCH(怪物刷新表!K2675&amp;C2675,怪物链表!A:A&amp;怪物链表!C:C,),2)</f>
        <v>平滑_高级_150</v>
      </c>
      <c r="M2675" s="4" t="str" cm="1">
        <f t="array" ref="M2675">INDEX(怪物链表!A:D,MATCH(怪物刷新表!L2675&amp;K2675,怪物链表!B:B&amp;怪物链表!A:A,),4)</f>
        <v>840-870</v>
      </c>
      <c r="N2675" s="4"/>
      <c r="O2675" s="4" t="str">
        <f>IF(N2675="","",INDEX([2]物品表!$B:$B,MATCH(N2675,[2]物品表!$A:$A,0)))</f>
        <v/>
      </c>
      <c r="P2675" s="4"/>
      <c r="Q2675" s="7" t="s">
        <v>120</v>
      </c>
      <c r="R2675" s="7" t="s">
        <v>29</v>
      </c>
      <c r="S2675" s="9">
        <v>1</v>
      </c>
      <c r="T2675" s="4"/>
      <c r="U2675" s="9">
        <v>0</v>
      </c>
      <c r="V2675" s="4" t="str">
        <f>IF(W2675=1,"TID_Survivor_Notice_Occur_2",IF(W2675=2,"TID_Survivor_Notice_Occur_1",""))</f>
        <v/>
      </c>
      <c r="W2675" s="4"/>
      <c r="X2675" s="4"/>
      <c r="Y2675" s="4"/>
      <c r="Z2675" s="28"/>
      <c r="AA2675" s="77">
        <f>COUNTIF([3]经验升级表!$C:$C,"&lt;="&amp;SUMIFS($AB$4:AB2675,$C$4:C2675,C2675))</f>
        <v>0</v>
      </c>
      <c r="AB2675" s="77">
        <f>IFERROR(INDEX([1]怪物表!$U:$U,MATCH(G2675,[1]怪物表!$A:$A,0),1)*S2675/U2675,0)*AC2675</f>
        <v>0</v>
      </c>
      <c r="AC2675" s="77">
        <f t="shared" si="379"/>
        <v>1</v>
      </c>
      <c r="AD2675" s="77">
        <f>IFERROR(INDEX([1]怪物表!$J:$J,MATCH(G2675,[1]怪物表!$A:$A,0),1),0)*AE2675</f>
        <v>0</v>
      </c>
      <c r="AE2675" s="77">
        <f t="shared" si="380"/>
        <v>0</v>
      </c>
    </row>
    <row r="2676" spans="1:31" x14ac:dyDescent="0.45">
      <c r="A2676" s="4"/>
      <c r="B2676" s="7">
        <v>4995123</v>
      </c>
      <c r="C2676" s="6" t="s">
        <v>360</v>
      </c>
      <c r="D2676" s="4"/>
      <c r="E2676" s="7"/>
      <c r="F2676" s="4">
        <v>660</v>
      </c>
      <c r="G2676" s="4"/>
      <c r="H2676" s="8"/>
      <c r="I2676" s="4"/>
      <c r="J2676" s="4" t="str">
        <f>IF(I2676="","",INDEX([1]怪物阵型表!$B:$B,MATCH(I2676,[1]怪物阵型表!$A:$A,0)))</f>
        <v/>
      </c>
      <c r="K2676" s="4">
        <v>499521</v>
      </c>
      <c r="L2676" s="25" t="str" cm="1">
        <f t="array" ref="L2676">INDEX(怪物链表!A:C,MATCH(怪物刷新表!K2676&amp;C2676,怪物链表!A:A&amp;怪物链表!C:C,),2)</f>
        <v>平滑_特殊_150</v>
      </c>
      <c r="M2676" s="4" t="str" cm="1">
        <f t="array" ref="M2676">INDEX(怪物链表!A:D,MATCH(怪物刷新表!L2676&amp;K2676,怪物链表!B:B&amp;怪物链表!A:A,),4)</f>
        <v>840-870</v>
      </c>
      <c r="N2676" s="4"/>
      <c r="O2676" s="4" t="str">
        <f>IF(N2676="","",INDEX([2]物品表!$B:$B,MATCH(N2676,[2]物品表!$A:$A,0)))</f>
        <v/>
      </c>
      <c r="P2676" s="4"/>
      <c r="Q2676" s="7" t="s">
        <v>120</v>
      </c>
      <c r="R2676" s="7" t="s">
        <v>29</v>
      </c>
      <c r="S2676" s="9">
        <v>1</v>
      </c>
      <c r="T2676" s="4"/>
      <c r="U2676" s="9">
        <v>0</v>
      </c>
      <c r="V2676" s="4" t="str">
        <f>IF(W2676=1,"TID_Survivor_Notice_Occur_2",IF(W2676=2,"TID_Survivor_Notice_Occur_1",""))</f>
        <v/>
      </c>
      <c r="W2676" s="4"/>
      <c r="X2676" s="4"/>
      <c r="Y2676" s="4"/>
      <c r="Z2676" s="28"/>
      <c r="AA2676" s="77">
        <f>COUNTIF([3]经验升级表!$C:$C,"&lt;="&amp;SUMIFS($AB$4:AB2676,$C$4:C2676,C2676))</f>
        <v>0</v>
      </c>
      <c r="AB2676" s="77">
        <f>IFERROR(INDEX([1]怪物表!$U:$U,MATCH(G2676,[1]怪物表!$A:$A,0),1)*S2676/U2676,0)*AC2676</f>
        <v>0</v>
      </c>
      <c r="AC2676" s="77">
        <f t="shared" si="379"/>
        <v>1</v>
      </c>
      <c r="AD2676" s="77">
        <f>IFERROR(INDEX([1]怪物表!$J:$J,MATCH(G2676,[1]怪物表!$A:$A,0),1),0)*AE2676</f>
        <v>0</v>
      </c>
      <c r="AE2676" s="77">
        <f t="shared" si="380"/>
        <v>0</v>
      </c>
    </row>
    <row r="2677" spans="1:31" x14ac:dyDescent="0.45">
      <c r="A2677" s="4"/>
      <c r="B2677" s="7">
        <v>4995124</v>
      </c>
      <c r="C2677" s="6" t="s">
        <v>360</v>
      </c>
      <c r="D2677" s="4"/>
      <c r="E2677" s="7"/>
      <c r="F2677" s="4">
        <v>660</v>
      </c>
      <c r="G2677" s="4"/>
      <c r="H2677" s="8"/>
      <c r="I2677" s="4"/>
      <c r="J2677" s="4" t="str">
        <f>IF(I2677="","",INDEX([1]怪物阵型表!$B:$B,MATCH(I2677,[1]怪物阵型表!$A:$A,0)))</f>
        <v/>
      </c>
      <c r="K2677" s="4">
        <v>499521</v>
      </c>
      <c r="L2677" s="25" t="str" cm="1">
        <f t="array" ref="L2677">INDEX(怪物链表!A:C,MATCH(怪物刷新表!K2677&amp;C2677,怪物链表!A:A&amp;怪物链表!C:C,),2)</f>
        <v>平滑_特殊_150</v>
      </c>
      <c r="M2677" s="4" t="str" cm="1">
        <f t="array" ref="M2677">INDEX(怪物链表!A:D,MATCH(怪物刷新表!L2677&amp;K2677,怪物链表!B:B&amp;怪物链表!A:A,),4)</f>
        <v>840-870</v>
      </c>
      <c r="N2677" s="4"/>
      <c r="O2677" s="4" t="str">
        <f>IF(N2677="","",INDEX([2]物品表!$B:$B,MATCH(N2677,[2]物品表!$A:$A,0)))</f>
        <v/>
      </c>
      <c r="P2677" s="4"/>
      <c r="Q2677" s="7" t="s">
        <v>120</v>
      </c>
      <c r="R2677" s="7" t="s">
        <v>29</v>
      </c>
      <c r="S2677" s="9">
        <v>1</v>
      </c>
      <c r="T2677" s="4"/>
      <c r="U2677" s="9">
        <v>0</v>
      </c>
      <c r="V2677" s="4" t="str">
        <f>IF(W2677=1,"TID_Survivor_Notice_Occur_2",IF(W2677=2,"TID_Survivor_Notice_Occur_1",""))</f>
        <v/>
      </c>
      <c r="W2677" s="4"/>
      <c r="X2677" s="4"/>
      <c r="Y2677" s="4"/>
      <c r="Z2677" s="28"/>
      <c r="AA2677" s="77">
        <f>COUNTIF([3]经验升级表!$C:$C,"&lt;="&amp;SUMIFS($AB$4:AB2677,$C$4:C2677,C2677))</f>
        <v>0</v>
      </c>
      <c r="AB2677" s="77">
        <f>IFERROR(INDEX([1]怪物表!$U:$U,MATCH(G2677,[1]怪物表!$A:$A,0),1)*S2677/U2677,0)*AC2677</f>
        <v>0</v>
      </c>
      <c r="AC2677" s="77">
        <f t="shared" si="379"/>
        <v>1</v>
      </c>
      <c r="AD2677" s="77">
        <f>IFERROR(INDEX([1]怪物表!$J:$J,MATCH(G2677,[1]怪物表!$A:$A,0),1),0)*AE2677</f>
        <v>0</v>
      </c>
      <c r="AE2677" s="77">
        <f t="shared" si="380"/>
        <v>0</v>
      </c>
    </row>
    <row r="2678" spans="1:31" x14ac:dyDescent="0.45">
      <c r="A2678" s="4"/>
      <c r="B2678" s="7">
        <v>4995125</v>
      </c>
      <c r="C2678" s="6" t="s">
        <v>360</v>
      </c>
      <c r="D2678" s="4" t="s">
        <v>240</v>
      </c>
      <c r="E2678" s="7">
        <v>60</v>
      </c>
      <c r="F2678" s="4" t="s">
        <v>223</v>
      </c>
      <c r="G2678" s="4">
        <f>SUMIFS([1]怪物表!$A:$A,[1]怪物表!$B:$B,C2678,[1]怪物表!$C:$C,D2678)</f>
        <v>1499506</v>
      </c>
      <c r="H2678" s="8" t="str">
        <f>IF(G2678="","",INDEX([1]怪物表!$C:$C,MATCH(G2678,[1]怪物表!$A:$A,0)))</f>
        <v>密林窃贼</v>
      </c>
      <c r="I2678" s="4"/>
      <c r="J2678" s="4" t="str">
        <f>IF(I2678="","",INDEX([1]怪物阵型表!$B:$B,MATCH(I2678,[1]怪物阵型表!$A:$A,0)))</f>
        <v/>
      </c>
      <c r="K2678" s="4"/>
      <c r="L2678" s="4"/>
      <c r="M2678" s="4"/>
      <c r="N2678" s="4"/>
      <c r="O2678" s="4" t="str">
        <f>IF(N2678="","",INDEX([2]物品表!$B:$B,MATCH(N2678,[2]物品表!$A:$A,0)))</f>
        <v/>
      </c>
      <c r="P2678" s="4"/>
      <c r="Q2678" s="7" t="s">
        <v>31</v>
      </c>
      <c r="R2678" s="7" t="s">
        <v>29</v>
      </c>
      <c r="S2678" s="9">
        <f>INDEX('#怪物刷新配置索引'!$E:$E,MATCH(E2678&amp;"-"&amp;F2678,'#怪物刷新配置索引'!$D:$D,0),1)</f>
        <v>4</v>
      </c>
      <c r="T2678" s="4"/>
      <c r="U2678" s="9">
        <f>INDEX('#怪物刷新配置索引'!$F:$F,MATCH(E2678&amp;"-"&amp;F2678,'#怪物刷新配置索引'!$D:$D,0),1)</f>
        <v>2</v>
      </c>
      <c r="V2678" s="4" t="str">
        <f t="shared" ref="V2678:V2679" si="382">IF(W2678=1,"TID_Survivor_Notice_Occur_2",IF(W2678=2,"TID_Survivor_Notice_Occur_1",""))</f>
        <v/>
      </c>
      <c r="W2678" s="4"/>
      <c r="X2678" s="4"/>
      <c r="Y2678" s="7"/>
      <c r="Z2678" s="28"/>
      <c r="AA2678" s="77">
        <f>COUNTIF([3]经验升级表!$C:$C,"&lt;="&amp;SUMIFS($AB$4:AB2678,$C$4:C2678,C2678))</f>
        <v>0</v>
      </c>
      <c r="AB2678" s="77">
        <f>IFERROR(INDEX([1]怪物表!$U:$U,MATCH(G2678,[1]怪物表!$A:$A,0),1)*S2678/U2678,0)*AC2678</f>
        <v>0</v>
      </c>
      <c r="AC2678" s="77">
        <f t="shared" si="379"/>
        <v>30</v>
      </c>
      <c r="AD2678" s="77">
        <f>IFERROR(INDEX([1]怪物表!$J:$J,MATCH(G2678,[1]怪物表!$A:$A,0),1),0)*AE2678</f>
        <v>60</v>
      </c>
      <c r="AE2678" s="77">
        <f t="shared" si="380"/>
        <v>60</v>
      </c>
    </row>
    <row r="2679" spans="1:31" x14ac:dyDescent="0.45">
      <c r="A2679" s="4"/>
      <c r="B2679" s="7">
        <v>4995126</v>
      </c>
      <c r="C2679" s="6" t="s">
        <v>360</v>
      </c>
      <c r="D2679" s="4" t="s">
        <v>240</v>
      </c>
      <c r="E2679" s="7">
        <v>150</v>
      </c>
      <c r="F2679" s="4" t="s">
        <v>223</v>
      </c>
      <c r="G2679" s="4">
        <f>SUMIFS([1]怪物表!$A:$A,[1]怪物表!$B:$B,C2679,[1]怪物表!$C:$C,D2679)</f>
        <v>1499506</v>
      </c>
      <c r="H2679" s="8" t="str">
        <f>IF(G2679="","",INDEX([1]怪物表!$C:$C,MATCH(G2679,[1]怪物表!$A:$A,0)))</f>
        <v>密林窃贼</v>
      </c>
      <c r="I2679" s="4"/>
      <c r="J2679" s="4" t="str">
        <f>IF(I2679="","",INDEX([1]怪物阵型表!$B:$B,MATCH(I2679,[1]怪物阵型表!$A:$A,0)))</f>
        <v/>
      </c>
      <c r="K2679" s="4"/>
      <c r="L2679" s="4"/>
      <c r="M2679" s="4"/>
      <c r="N2679" s="4"/>
      <c r="O2679" s="4" t="str">
        <f>IF(N2679="","",INDEX([2]物品表!$B:$B,MATCH(N2679,[2]物品表!$A:$A,0)))</f>
        <v/>
      </c>
      <c r="P2679" s="4"/>
      <c r="Q2679" s="7" t="s">
        <v>31</v>
      </c>
      <c r="R2679" s="7" t="s">
        <v>29</v>
      </c>
      <c r="S2679" s="9">
        <f>INDEX('#怪物刷新配置索引'!$E:$E,MATCH(E2679&amp;"-"&amp;F2679,'#怪物刷新配置索引'!$D:$D,0),1)</f>
        <v>5</v>
      </c>
      <c r="T2679" s="4"/>
      <c r="U2679" s="9">
        <f>INDEX('#怪物刷新配置索引'!$F:$F,MATCH(E2679&amp;"-"&amp;F2679,'#怪物刷新配置索引'!$D:$D,0),1)</f>
        <v>1</v>
      </c>
      <c r="V2679" s="4" t="str">
        <f t="shared" si="382"/>
        <v/>
      </c>
      <c r="W2679" s="4"/>
      <c r="X2679" s="4"/>
      <c r="Y2679" s="7"/>
      <c r="Z2679" s="28"/>
      <c r="AA2679" s="77">
        <f>COUNTIF([3]经验升级表!$C:$C,"&lt;="&amp;SUMIFS($AB$4:AB2679,$C$4:C2679,C2679))</f>
        <v>0</v>
      </c>
      <c r="AB2679" s="77">
        <f>IFERROR(INDEX([1]怪物表!$U:$U,MATCH(G2679,[1]怪物表!$A:$A,0),1)*S2679/U2679,0)*AC2679</f>
        <v>0</v>
      </c>
      <c r="AC2679" s="77">
        <f t="shared" si="379"/>
        <v>30</v>
      </c>
      <c r="AD2679" s="77">
        <f>IFERROR(INDEX([1]怪物表!$J:$J,MATCH(G2679,[1]怪物表!$A:$A,0),1),0)*AE2679</f>
        <v>150</v>
      </c>
      <c r="AE2679" s="77">
        <f t="shared" si="380"/>
        <v>150</v>
      </c>
    </row>
    <row r="2680" spans="1:31" x14ac:dyDescent="0.45">
      <c r="A2680" s="4"/>
      <c r="B2680" s="7">
        <v>4995127</v>
      </c>
      <c r="C2680" s="6" t="s">
        <v>360</v>
      </c>
      <c r="D2680" s="4"/>
      <c r="E2680" s="7"/>
      <c r="F2680" s="4">
        <v>690</v>
      </c>
      <c r="G2680" s="4"/>
      <c r="H2680" s="8"/>
      <c r="I2680" s="4"/>
      <c r="J2680" s="4" t="str">
        <f>IF(I2680="","",INDEX([1]怪物阵型表!$B:$B,MATCH(I2680,[1]怪物阵型表!$A:$A,0)))</f>
        <v/>
      </c>
      <c r="K2680" s="4">
        <v>499522</v>
      </c>
      <c r="L2680" s="25" t="str" cm="1">
        <f t="array" ref="L2680">INDEX(怪物链表!A:C,MATCH(怪物刷新表!K2680&amp;C2680,怪物链表!A:A&amp;怪物链表!C:C,),2)</f>
        <v>骤变_高级_150</v>
      </c>
      <c r="M2680" s="4" t="str" cm="1">
        <f t="array" ref="M2680">INDEX(怪物链表!A:D,MATCH(怪物刷新表!L2680&amp;K2680,怪物链表!B:B&amp;怪物链表!A:A,),4)</f>
        <v>870-900</v>
      </c>
      <c r="N2680" s="4"/>
      <c r="O2680" s="4" t="str">
        <f>IF(N2680="","",INDEX([2]物品表!$B:$B,MATCH(N2680,[2]物品表!$A:$A,0)))</f>
        <v/>
      </c>
      <c r="P2680" s="4"/>
      <c r="Q2680" s="7" t="s">
        <v>120</v>
      </c>
      <c r="R2680" s="7" t="s">
        <v>29</v>
      </c>
      <c r="S2680" s="9">
        <v>1</v>
      </c>
      <c r="T2680" s="4"/>
      <c r="U2680" s="9">
        <v>0</v>
      </c>
      <c r="V2680" s="4" t="str">
        <f>IF(W2680=1,"TID_Survivor_Notice_Occur_2",IF(W2680=2,"TID_Survivor_Notice_Occur_1",""))</f>
        <v/>
      </c>
      <c r="W2680" s="4"/>
      <c r="X2680" s="4"/>
      <c r="Y2680" s="4"/>
      <c r="Z2680" s="28"/>
      <c r="AA2680" s="77">
        <f>COUNTIF([3]经验升级表!$C:$C,"&lt;="&amp;SUMIFS($AB$4:AB2680,$C$4:C2680,C2680))</f>
        <v>0</v>
      </c>
      <c r="AB2680" s="77">
        <f>IFERROR(INDEX([1]怪物表!$U:$U,MATCH(G2680,[1]怪物表!$A:$A,0),1)*S2680/U2680,0)*AC2680</f>
        <v>0</v>
      </c>
      <c r="AC2680" s="77">
        <f t="shared" si="379"/>
        <v>1</v>
      </c>
      <c r="AD2680" s="77">
        <f>IFERROR(INDEX([1]怪物表!$J:$J,MATCH(G2680,[1]怪物表!$A:$A,0),1),0)*AE2680</f>
        <v>0</v>
      </c>
      <c r="AE2680" s="77">
        <f t="shared" si="380"/>
        <v>0</v>
      </c>
    </row>
    <row r="2681" spans="1:31" x14ac:dyDescent="0.45">
      <c r="A2681" s="4"/>
      <c r="B2681" s="7">
        <v>4995128</v>
      </c>
      <c r="C2681" s="6" t="s">
        <v>360</v>
      </c>
      <c r="D2681" s="4"/>
      <c r="E2681" s="7"/>
      <c r="F2681" s="4">
        <v>690</v>
      </c>
      <c r="G2681" s="4"/>
      <c r="H2681" s="8"/>
      <c r="I2681" s="4"/>
      <c r="J2681" s="4" t="str">
        <f>IF(I2681="","",INDEX([1]怪物阵型表!$B:$B,MATCH(I2681,[1]怪物阵型表!$A:$A,0)))</f>
        <v/>
      </c>
      <c r="K2681" s="4">
        <v>499523</v>
      </c>
      <c r="L2681" s="25" t="str" cm="1">
        <f t="array" ref="L2681">INDEX(怪物链表!A:C,MATCH(怪物刷新表!K2681&amp;C2681,怪物链表!A:A&amp;怪物链表!C:C,),2)</f>
        <v>骤变_高级_150</v>
      </c>
      <c r="M2681" s="4" t="str" cm="1">
        <f t="array" ref="M2681">INDEX(怪物链表!A:D,MATCH(怪物刷新表!L2681&amp;K2681,怪物链表!B:B&amp;怪物链表!A:A,),4)</f>
        <v>870-900</v>
      </c>
      <c r="N2681" s="4"/>
      <c r="O2681" s="4" t="str">
        <f>IF(N2681="","",INDEX([2]物品表!$B:$B,MATCH(N2681,[2]物品表!$A:$A,0)))</f>
        <v/>
      </c>
      <c r="P2681" s="4"/>
      <c r="Q2681" s="7" t="s">
        <v>120</v>
      </c>
      <c r="R2681" s="7" t="s">
        <v>29</v>
      </c>
      <c r="S2681" s="9">
        <v>1</v>
      </c>
      <c r="T2681" s="4"/>
      <c r="U2681" s="9">
        <v>0</v>
      </c>
      <c r="V2681" s="4" t="str">
        <f>IF(W2681=1,"TID_Survivor_Notice_Occur_2",IF(W2681=2,"TID_Survivor_Notice_Occur_1",""))</f>
        <v/>
      </c>
      <c r="W2681" s="4"/>
      <c r="X2681" s="4"/>
      <c r="Y2681" s="4"/>
      <c r="Z2681" s="28"/>
      <c r="AA2681" s="77">
        <f>COUNTIF([3]经验升级表!$C:$C,"&lt;="&amp;SUMIFS($AB$4:AB2681,$C$4:C2681,C2681))</f>
        <v>0</v>
      </c>
      <c r="AB2681" s="77">
        <f>IFERROR(INDEX([1]怪物表!$U:$U,MATCH(G2681,[1]怪物表!$A:$A,0),1)*S2681/U2681,0)*AC2681</f>
        <v>0</v>
      </c>
      <c r="AC2681" s="77">
        <f t="shared" si="379"/>
        <v>1</v>
      </c>
      <c r="AD2681" s="77">
        <f>IFERROR(INDEX([1]怪物表!$J:$J,MATCH(G2681,[1]怪物表!$A:$A,0),1),0)*AE2681</f>
        <v>0</v>
      </c>
      <c r="AE2681" s="77">
        <f t="shared" si="380"/>
        <v>0</v>
      </c>
    </row>
    <row r="2682" spans="1:31" x14ac:dyDescent="0.45">
      <c r="A2682" s="4"/>
      <c r="B2682" s="7">
        <v>4995129</v>
      </c>
      <c r="C2682" s="6" t="s">
        <v>360</v>
      </c>
      <c r="D2682" s="4"/>
      <c r="E2682" s="7"/>
      <c r="F2682" s="4">
        <v>690</v>
      </c>
      <c r="G2682" s="4"/>
      <c r="H2682" s="8"/>
      <c r="I2682" s="4"/>
      <c r="J2682" s="4" t="str">
        <f>IF(I2682="","",INDEX([1]怪物阵型表!$B:$B,MATCH(I2682,[1]怪物阵型表!$A:$A,0)))</f>
        <v/>
      </c>
      <c r="K2682" s="4">
        <v>499521</v>
      </c>
      <c r="L2682" s="25" t="str" cm="1">
        <f t="array" ref="L2682">INDEX(怪物链表!A:C,MATCH(怪物刷新表!K2682&amp;C2682,怪物链表!A:A&amp;怪物链表!C:C,),2)</f>
        <v>平滑_特殊_150</v>
      </c>
      <c r="M2682" s="4" t="str" cm="1">
        <f t="array" ref="M2682">INDEX(怪物链表!A:D,MATCH(怪物刷新表!L2682&amp;K2682,怪物链表!B:B&amp;怪物链表!A:A,),4)</f>
        <v>840-870</v>
      </c>
      <c r="N2682" s="4"/>
      <c r="O2682" s="4" t="str">
        <f>IF(N2682="","",INDEX([2]物品表!$B:$B,MATCH(N2682,[2]物品表!$A:$A,0)))</f>
        <v/>
      </c>
      <c r="P2682" s="4"/>
      <c r="Q2682" s="7" t="s">
        <v>120</v>
      </c>
      <c r="R2682" s="7" t="s">
        <v>29</v>
      </c>
      <c r="S2682" s="9">
        <v>1</v>
      </c>
      <c r="T2682" s="4"/>
      <c r="U2682" s="9">
        <v>0</v>
      </c>
      <c r="V2682" s="4" t="str">
        <f>IF(W2682=1,"TID_Survivor_Notice_Occur_2",IF(W2682=2,"TID_Survivor_Notice_Occur_1",""))</f>
        <v/>
      </c>
      <c r="W2682" s="4"/>
      <c r="X2682" s="4"/>
      <c r="Y2682" s="4"/>
      <c r="Z2682" s="28"/>
      <c r="AA2682" s="77">
        <f>COUNTIF([3]经验升级表!$C:$C,"&lt;="&amp;SUMIFS($AB$4:AB2682,$C$4:C2682,C2682))</f>
        <v>0</v>
      </c>
      <c r="AB2682" s="77">
        <f>IFERROR(INDEX([1]怪物表!$U:$U,MATCH(G2682,[1]怪物表!$A:$A,0),1)*S2682/U2682,0)*AC2682</f>
        <v>0</v>
      </c>
      <c r="AC2682" s="77">
        <f t="shared" si="379"/>
        <v>1</v>
      </c>
      <c r="AD2682" s="77">
        <f>IFERROR(INDEX([1]怪物表!$J:$J,MATCH(G2682,[1]怪物表!$A:$A,0),1),0)*AE2682</f>
        <v>0</v>
      </c>
      <c r="AE2682" s="77">
        <f t="shared" si="380"/>
        <v>0</v>
      </c>
    </row>
    <row r="2683" spans="1:31" x14ac:dyDescent="0.45">
      <c r="A2683" s="4"/>
      <c r="B2683" s="7">
        <v>4995130</v>
      </c>
      <c r="C2683" s="6" t="s">
        <v>360</v>
      </c>
      <c r="D2683" s="4" t="s">
        <v>240</v>
      </c>
      <c r="E2683" s="7">
        <v>50</v>
      </c>
      <c r="F2683" s="4" t="s">
        <v>225</v>
      </c>
      <c r="G2683" s="4">
        <f>SUMIFS([1]怪物表!$A:$A,[1]怪物表!$B:$B,C2683,[1]怪物表!$C:$C,D2683)</f>
        <v>1499506</v>
      </c>
      <c r="H2683" s="8" t="str">
        <f>IF(G2683="","",INDEX([1]怪物表!$C:$C,MATCH(G2683,[1]怪物表!$A:$A,0)))</f>
        <v>密林窃贼</v>
      </c>
      <c r="I2683" s="4"/>
      <c r="J2683" s="4" t="str">
        <f>IF(I2683="","",INDEX([1]怪物阵型表!$B:$B,MATCH(I2683,[1]怪物阵型表!$A:$A,0)))</f>
        <v/>
      </c>
      <c r="K2683" s="4"/>
      <c r="L2683" s="4"/>
      <c r="M2683" s="4"/>
      <c r="N2683" s="4"/>
      <c r="O2683" s="4" t="str">
        <f>IF(N2683="","",INDEX([2]物品表!$B:$B,MATCH(N2683,[2]物品表!$A:$A,0)))</f>
        <v/>
      </c>
      <c r="P2683" s="4"/>
      <c r="Q2683" s="7" t="s">
        <v>31</v>
      </c>
      <c r="R2683" s="7" t="s">
        <v>29</v>
      </c>
      <c r="S2683" s="9">
        <f>INDEX('#怪物刷新配置索引'!$E:$E,MATCH(E2683&amp;"-"&amp;F2683,'#怪物刷新配置索引'!$D:$D,0),1)</f>
        <v>5</v>
      </c>
      <c r="T2683" s="4"/>
      <c r="U2683" s="9">
        <f>INDEX('#怪物刷新配置索引'!$F:$F,MATCH(E2683&amp;"-"&amp;F2683,'#怪物刷新配置索引'!$D:$D,0),1)</f>
        <v>3</v>
      </c>
      <c r="V2683" s="4" t="str">
        <f t="shared" ref="V2683:V2685" si="383">IF(W2683=1,"TID_Survivor_Notice_Occur_2",IF(W2683=2,"TID_Survivor_Notice_Occur_1",""))</f>
        <v/>
      </c>
      <c r="W2683" s="4"/>
      <c r="X2683" s="4"/>
      <c r="Y2683" s="7"/>
      <c r="Z2683" s="28"/>
      <c r="AA2683" s="77">
        <f>COUNTIF([3]经验升级表!$C:$C,"&lt;="&amp;SUMIFS($AB$4:AB2683,$C$4:C2683,C2683))</f>
        <v>0</v>
      </c>
      <c r="AB2683" s="77">
        <f>IFERROR(INDEX([1]怪物表!$U:$U,MATCH(G2683,[1]怪物表!$A:$A,0),1)*S2683/U2683,0)*AC2683</f>
        <v>0</v>
      </c>
      <c r="AC2683" s="77">
        <f t="shared" si="379"/>
        <v>30</v>
      </c>
      <c r="AD2683" s="77">
        <f>IFERROR(INDEX([1]怪物表!$J:$J,MATCH(G2683,[1]怪物表!$A:$A,0),1),0)*AE2683</f>
        <v>50</v>
      </c>
      <c r="AE2683" s="77">
        <f t="shared" si="380"/>
        <v>50</v>
      </c>
    </row>
    <row r="2684" spans="1:31" x14ac:dyDescent="0.45">
      <c r="A2684" s="4"/>
      <c r="B2684" s="7">
        <v>4995131</v>
      </c>
      <c r="C2684" s="6" t="s">
        <v>360</v>
      </c>
      <c r="D2684" s="4" t="s">
        <v>240</v>
      </c>
      <c r="E2684" s="7">
        <v>120</v>
      </c>
      <c r="F2684" s="4" t="s">
        <v>225</v>
      </c>
      <c r="G2684" s="4">
        <f>SUMIFS([1]怪物表!$A:$A,[1]怪物表!$B:$B,C2684,[1]怪物表!$C:$C,D2684)</f>
        <v>1499506</v>
      </c>
      <c r="H2684" s="8" t="str">
        <f>IF(G2684="","",INDEX([1]怪物表!$C:$C,MATCH(G2684,[1]怪物表!$A:$A,0)))</f>
        <v>密林窃贼</v>
      </c>
      <c r="I2684" s="4"/>
      <c r="J2684" s="4" t="str">
        <f>IF(I2684="","",INDEX([1]怪物阵型表!$B:$B,MATCH(I2684,[1]怪物阵型表!$A:$A,0)))</f>
        <v/>
      </c>
      <c r="K2684" s="4"/>
      <c r="L2684" s="4"/>
      <c r="M2684" s="4"/>
      <c r="N2684" s="4"/>
      <c r="O2684" s="4" t="str">
        <f>IF(N2684="","",INDEX([2]物品表!$B:$B,MATCH(N2684,[2]物品表!$A:$A,0)))</f>
        <v/>
      </c>
      <c r="P2684" s="4"/>
      <c r="Q2684" s="7" t="s">
        <v>31</v>
      </c>
      <c r="R2684" s="7" t="s">
        <v>29</v>
      </c>
      <c r="S2684" s="9">
        <f>INDEX('#怪物刷新配置索引'!$E:$E,MATCH(E2684&amp;"-"&amp;F2684,'#怪物刷新配置索引'!$D:$D,0),1)</f>
        <v>4</v>
      </c>
      <c r="T2684" s="4"/>
      <c r="U2684" s="9">
        <f>INDEX('#怪物刷新配置索引'!$F:$F,MATCH(E2684&amp;"-"&amp;F2684,'#怪物刷新配置索引'!$D:$D,0),1)</f>
        <v>1</v>
      </c>
      <c r="V2684" s="4" t="str">
        <f t="shared" si="383"/>
        <v/>
      </c>
      <c r="W2684" s="4"/>
      <c r="X2684" s="4"/>
      <c r="Y2684" s="4"/>
      <c r="Z2684" s="28"/>
      <c r="AA2684" s="77">
        <f>COUNTIF([3]经验升级表!$C:$C,"&lt;="&amp;SUMIFS($AB$4:AB2684,$C$4:C2684,C2684))</f>
        <v>0</v>
      </c>
      <c r="AB2684" s="77">
        <f>IFERROR(INDEX([1]怪物表!$U:$U,MATCH(G2684,[1]怪物表!$A:$A,0),1)*S2684/U2684,0)*AC2684</f>
        <v>0</v>
      </c>
      <c r="AC2684" s="77">
        <f t="shared" si="379"/>
        <v>30</v>
      </c>
      <c r="AD2684" s="77">
        <f>IFERROR(INDEX([1]怪物表!$J:$J,MATCH(G2684,[1]怪物表!$A:$A,0),1),0)*AE2684</f>
        <v>120</v>
      </c>
      <c r="AE2684" s="77">
        <f t="shared" si="380"/>
        <v>120</v>
      </c>
    </row>
    <row r="2685" spans="1:31" x14ac:dyDescent="0.45">
      <c r="A2685" s="4"/>
      <c r="B2685" s="7">
        <v>4995132</v>
      </c>
      <c r="C2685" s="6" t="s">
        <v>360</v>
      </c>
      <c r="D2685" s="4" t="s">
        <v>240</v>
      </c>
      <c r="E2685" s="7">
        <v>120</v>
      </c>
      <c r="F2685" s="4" t="s">
        <v>225</v>
      </c>
      <c r="G2685" s="4">
        <f>SUMIFS([1]怪物表!$A:$A,[1]怪物表!$B:$B,C2685,[1]怪物表!$C:$C,D2685)</f>
        <v>1499506</v>
      </c>
      <c r="H2685" s="8" t="str">
        <f>IF(G2685="","",INDEX([1]怪物表!$C:$C,MATCH(G2685,[1]怪物表!$A:$A,0)))</f>
        <v>密林窃贼</v>
      </c>
      <c r="I2685" s="4"/>
      <c r="J2685" s="4" t="str">
        <f>IF(I2685="","",INDEX([1]怪物阵型表!$B:$B,MATCH(I2685,[1]怪物阵型表!$A:$A,0)))</f>
        <v/>
      </c>
      <c r="K2685" s="4"/>
      <c r="L2685" s="4"/>
      <c r="M2685" s="4"/>
      <c r="N2685" s="4"/>
      <c r="O2685" s="4" t="str">
        <f>IF(N2685="","",INDEX([2]物品表!$B:$B,MATCH(N2685,[2]物品表!$A:$A,0)))</f>
        <v/>
      </c>
      <c r="P2685" s="4"/>
      <c r="Q2685" s="7" t="s">
        <v>31</v>
      </c>
      <c r="R2685" s="7" t="s">
        <v>29</v>
      </c>
      <c r="S2685" s="9">
        <f>INDEX('#怪物刷新配置索引'!$E:$E,MATCH(E2685&amp;"-"&amp;F2685,'#怪物刷新配置索引'!$D:$D,0),1)</f>
        <v>4</v>
      </c>
      <c r="T2685" s="4"/>
      <c r="U2685" s="9">
        <f>INDEX('#怪物刷新配置索引'!$F:$F,MATCH(E2685&amp;"-"&amp;F2685,'#怪物刷新配置索引'!$D:$D,0),1)</f>
        <v>1</v>
      </c>
      <c r="V2685" s="4" t="str">
        <f t="shared" si="383"/>
        <v/>
      </c>
      <c r="W2685" s="4"/>
      <c r="X2685" s="4"/>
      <c r="Y2685" s="4"/>
      <c r="Z2685" s="28"/>
      <c r="AA2685" s="77">
        <f>COUNTIF([3]经验升级表!$C:$C,"&lt;="&amp;SUMIFS($AB$4:AB2685,$C$4:C2685,C2685))</f>
        <v>0</v>
      </c>
      <c r="AB2685" s="77">
        <f>IFERROR(INDEX([1]怪物表!$U:$U,MATCH(G2685,[1]怪物表!$A:$A,0),1)*S2685/U2685,0)*AC2685</f>
        <v>0</v>
      </c>
      <c r="AC2685" s="77">
        <f t="shared" si="379"/>
        <v>30</v>
      </c>
      <c r="AD2685" s="77">
        <f>IFERROR(INDEX([1]怪物表!$J:$J,MATCH(G2685,[1]怪物表!$A:$A,0),1),0)*AE2685</f>
        <v>120</v>
      </c>
      <c r="AE2685" s="77">
        <f t="shared" si="380"/>
        <v>120</v>
      </c>
    </row>
    <row r="2686" spans="1:31" s="47" customFormat="1" x14ac:dyDescent="0.45">
      <c r="A2686" s="81"/>
      <c r="B2686" s="82">
        <v>4995133</v>
      </c>
      <c r="C2686" s="83" t="s">
        <v>360</v>
      </c>
      <c r="D2686" s="81" t="s">
        <v>241</v>
      </c>
      <c r="E2686" s="82"/>
      <c r="F2686" s="81">
        <v>715</v>
      </c>
      <c r="G2686" s="81">
        <f>IF(I2686="",SUMIFS([1]怪物表!$A:$A,[1]怪物表!$B:$B,C2686,[1]怪物表!$C:$C,D2686),"")</f>
        <v>1499513</v>
      </c>
      <c r="H2686" s="84" t="str">
        <f>IF(G2686="","",INDEX([1]怪物表!$C:$C,MATCH(G2686,[1]怪物表!$A:$A,0)))</f>
        <v>窃贼首领</v>
      </c>
      <c r="I2686" s="81" t="s">
        <v>54</v>
      </c>
      <c r="J2686" s="81" t="str">
        <f>IF(I2686="","",INDEX([1]怪物阵型表!$B:$B,MATCH(I2686,[1]怪物阵型表!$A:$A,0)))</f>
        <v/>
      </c>
      <c r="K2686" s="81"/>
      <c r="L2686" s="81"/>
      <c r="M2686" s="81"/>
      <c r="N2686" s="81"/>
      <c r="O2686" s="81" t="str">
        <f>IF(N2686="","",INDEX([2]物品表!$B:$B,MATCH(N2686,[2]物品表!$A:$A,0)))</f>
        <v/>
      </c>
      <c r="P2686" s="81"/>
      <c r="Q2686" s="82" t="s">
        <v>120</v>
      </c>
      <c r="R2686" s="82" t="s">
        <v>29</v>
      </c>
      <c r="S2686" s="85">
        <v>1</v>
      </c>
      <c r="T2686" s="81"/>
      <c r="U2686" s="85">
        <v>0</v>
      </c>
      <c r="V2686" s="81" t="str">
        <f>IF(W2686=1,"TID_Survivor_Notice_Occur_2",IF(W2686=2,"TID_Survivor_Notice_Occur_1",""))</f>
        <v>TID_Survivor_Notice_Occur_1</v>
      </c>
      <c r="W2686" s="81">
        <v>2</v>
      </c>
      <c r="X2686" s="81"/>
      <c r="Y2686" s="81"/>
      <c r="Z2686" s="86"/>
      <c r="AA2686" s="86">
        <f>COUNTIF([3]经验升级表!$C:$C,"&lt;="&amp;SUMIFS($AB$4:AB2686,$C$4:C2686,C2686))</f>
        <v>0</v>
      </c>
      <c r="AB2686" s="86">
        <f>IFERROR(INDEX([1]怪物表!$U:$U,MATCH(G2686,[1]怪物表!$A:$A,0),1)*S2686/U2686,0)*AC2686</f>
        <v>0</v>
      </c>
      <c r="AC2686" s="86">
        <f t="shared" si="379"/>
        <v>1</v>
      </c>
      <c r="AD2686" s="86">
        <f>IFERROR(INDEX([1]怪物表!$J:$J,MATCH(G2686,[1]怪物表!$A:$A,0),1),0)*AE2686</f>
        <v>0</v>
      </c>
      <c r="AE2686" s="86">
        <f t="shared" si="380"/>
        <v>0</v>
      </c>
    </row>
    <row r="2687" spans="1:31" x14ac:dyDescent="0.45">
      <c r="A2687" s="4"/>
      <c r="B2687" s="7">
        <v>4995134</v>
      </c>
      <c r="C2687" s="6" t="s">
        <v>360</v>
      </c>
      <c r="D2687" s="4"/>
      <c r="E2687" s="7"/>
      <c r="F2687" s="4">
        <v>710</v>
      </c>
      <c r="G2687" s="4" t="str">
        <f>IF(I2687="",SUMIFS([1]怪物表!$A:$A,[1]怪物表!$B:$B,C2687,[1]怪物表!$C:$C,D2687),"")</f>
        <v/>
      </c>
      <c r="H2687" s="8" t="str">
        <f>IF(G2687="","",INDEX([1]怪物表!$C:$C,MATCH(G2687,[1]怪物表!$A:$A,0)))</f>
        <v/>
      </c>
      <c r="I2687" s="4">
        <v>499502</v>
      </c>
      <c r="J2687" s="4" t="str">
        <f>IF(I2687="","",INDEX([1]怪物阵型表!$B:$B,MATCH(I2687,[1]怪物阵型表!$A:$A,0)))</f>
        <v>直线防御阵型</v>
      </c>
      <c r="K2687" s="4"/>
      <c r="L2687" s="4"/>
      <c r="M2687" s="4"/>
      <c r="N2687" s="4"/>
      <c r="O2687" s="4" t="str">
        <f>IF(N2687="","",INDEX([2]物品表!$B:$B,MATCH(N2687,[2]物品表!$A:$A,0)))</f>
        <v/>
      </c>
      <c r="P2687" s="4"/>
      <c r="Q2687" s="7" t="s">
        <v>109</v>
      </c>
      <c r="R2687" s="7" t="s">
        <v>29</v>
      </c>
      <c r="S2687" s="9">
        <v>1</v>
      </c>
      <c r="T2687" s="4"/>
      <c r="U2687" s="9">
        <v>0</v>
      </c>
      <c r="V2687" s="4" t="str">
        <f t="shared" ref="V2687:V2693" si="384">IF(W2687=1,"TID_Survivor_Notice_Occur_2",IF(W2687=2,"TID_Survivor_Notice_Occur_1",""))</f>
        <v>TID_Survivor_Notice_Occur_2</v>
      </c>
      <c r="W2687" s="4">
        <v>1</v>
      </c>
      <c r="X2687" s="4"/>
      <c r="Y2687" s="4"/>
      <c r="Z2687" s="28"/>
      <c r="AA2687" s="77">
        <f>COUNTIF([3]经验升级表!$C:$C,"&lt;="&amp;SUMIFS($AB$4:AB2687,$C$4:C2687,C2687))</f>
        <v>0</v>
      </c>
      <c r="AB2687" s="77">
        <f>IFERROR(INDEX([1]怪物表!$U:$U,MATCH(G2687,[1]怪物表!$A:$A,0),1)*S2687/U2687,0)*AC2687</f>
        <v>0</v>
      </c>
      <c r="AC2687" s="77">
        <f t="shared" si="379"/>
        <v>1</v>
      </c>
      <c r="AD2687" s="77">
        <f>IFERROR(INDEX([1]怪物表!$J:$J,MATCH(G2687,[1]怪物表!$A:$A,0),1),0)*AE2687</f>
        <v>0</v>
      </c>
      <c r="AE2687" s="77">
        <f t="shared" si="380"/>
        <v>0</v>
      </c>
    </row>
    <row r="2688" spans="1:31" x14ac:dyDescent="0.45">
      <c r="A2688" s="4"/>
      <c r="B2688" s="7">
        <v>4995135</v>
      </c>
      <c r="C2688" s="6" t="s">
        <v>360</v>
      </c>
      <c r="D2688" s="4"/>
      <c r="E2688" s="7"/>
      <c r="F2688" s="4">
        <v>710</v>
      </c>
      <c r="G2688" s="4" t="str">
        <f>IF(I2688="",SUMIFS([1]怪物表!$A:$A,[1]怪物表!$B:$B,C2688,[1]怪物表!$C:$C,D2688),"")</f>
        <v/>
      </c>
      <c r="H2688" s="8" t="str">
        <f>IF(G2688="","",INDEX([1]怪物表!$C:$C,MATCH(G2688,[1]怪物表!$A:$A,0)))</f>
        <v/>
      </c>
      <c r="I2688" s="4">
        <v>499503</v>
      </c>
      <c r="J2688" s="4" t="str">
        <f>IF(I2688="","",INDEX([1]怪物阵型表!$B:$B,MATCH(I2688,[1]怪物阵型表!$A:$A,0)))</f>
        <v>直线防御阵型</v>
      </c>
      <c r="K2688" s="4"/>
      <c r="L2688" s="4"/>
      <c r="M2688" s="4"/>
      <c r="N2688" s="4"/>
      <c r="O2688" s="4" t="str">
        <f>IF(N2688="","",INDEX([2]物品表!$B:$B,MATCH(N2688,[2]物品表!$A:$A,0)))</f>
        <v/>
      </c>
      <c r="P2688" s="4"/>
      <c r="Q2688" s="7" t="s">
        <v>109</v>
      </c>
      <c r="R2688" s="7" t="s">
        <v>29</v>
      </c>
      <c r="S2688" s="9">
        <v>1</v>
      </c>
      <c r="T2688" s="4"/>
      <c r="U2688" s="9">
        <v>0</v>
      </c>
      <c r="V2688" s="4" t="str">
        <f t="shared" si="384"/>
        <v/>
      </c>
      <c r="W2688" s="4"/>
      <c r="X2688" s="4"/>
      <c r="Y2688" s="4"/>
      <c r="Z2688" s="28"/>
      <c r="AA2688" s="77">
        <f>COUNTIF([3]经验升级表!$C:$C,"&lt;="&amp;SUMIFS($AB$4:AB2688,$C$4:C2688,C2688))</f>
        <v>0</v>
      </c>
      <c r="AB2688" s="77">
        <f>IFERROR(INDEX([1]怪物表!$U:$U,MATCH(G2688,[1]怪物表!$A:$A,0),1)*S2688/U2688,0)*AC2688</f>
        <v>0</v>
      </c>
      <c r="AC2688" s="77">
        <f t="shared" si="379"/>
        <v>1</v>
      </c>
      <c r="AD2688" s="77">
        <f>IFERROR(INDEX([1]怪物表!$J:$J,MATCH(G2688,[1]怪物表!$A:$A,0),1),0)*AE2688</f>
        <v>0</v>
      </c>
      <c r="AE2688" s="77">
        <f t="shared" si="380"/>
        <v>0</v>
      </c>
    </row>
    <row r="2689" spans="1:46" x14ac:dyDescent="0.45">
      <c r="A2689" s="4"/>
      <c r="B2689" s="7">
        <v>4995136</v>
      </c>
      <c r="C2689" s="6" t="s">
        <v>360</v>
      </c>
      <c r="D2689" s="4"/>
      <c r="E2689" s="7"/>
      <c r="F2689" s="4">
        <v>720</v>
      </c>
      <c r="G2689" s="4" t="str">
        <f>IF(I2689="",SUMIFS([1]怪物表!$A:$A,[1]怪物表!$B:$B,C2689,[1]怪物表!$C:$C,D2689),"")</f>
        <v/>
      </c>
      <c r="H2689" s="8" t="str">
        <f>IF(G2689="","",INDEX([1]怪物表!$C:$C,MATCH(G2689,[1]怪物表!$A:$A,0)))</f>
        <v/>
      </c>
      <c r="I2689" s="4">
        <v>499504</v>
      </c>
      <c r="J2689" s="4" t="str">
        <f>IF(I2689="","",INDEX([1]怪物阵型表!$B:$B,MATCH(I2689,[1]怪物阵型表!$A:$A,0)))</f>
        <v>直线防御阵型</v>
      </c>
      <c r="K2689" s="4"/>
      <c r="L2689" s="4"/>
      <c r="M2689" s="4"/>
      <c r="N2689" s="4"/>
      <c r="O2689" s="4" t="str">
        <f>IF(N2689="","",INDEX([2]物品表!$B:$B,MATCH(N2689,[2]物品表!$A:$A,0)))</f>
        <v/>
      </c>
      <c r="P2689" s="4"/>
      <c r="Q2689" s="7" t="s">
        <v>109</v>
      </c>
      <c r="R2689" s="7" t="s">
        <v>29</v>
      </c>
      <c r="S2689" s="9">
        <v>1</v>
      </c>
      <c r="T2689" s="4"/>
      <c r="U2689" s="9">
        <v>0</v>
      </c>
      <c r="V2689" s="4" t="str">
        <f t="shared" si="384"/>
        <v/>
      </c>
      <c r="W2689" s="4"/>
      <c r="X2689" s="4"/>
      <c r="Y2689" s="4"/>
      <c r="Z2689" s="28"/>
      <c r="AA2689" s="77">
        <f>COUNTIF([3]经验升级表!$C:$C,"&lt;="&amp;SUMIFS($AB$4:AB2689,$C$4:C2689,C2689))</f>
        <v>0</v>
      </c>
      <c r="AB2689" s="77">
        <f>IFERROR(INDEX([1]怪物表!$U:$U,MATCH(G2689,[1]怪物表!$A:$A,0),1)*S2689/U2689,0)*AC2689</f>
        <v>0</v>
      </c>
      <c r="AC2689" s="77">
        <f t="shared" si="379"/>
        <v>1</v>
      </c>
      <c r="AD2689" s="77">
        <f>IFERROR(INDEX([1]怪物表!$J:$J,MATCH(G2689,[1]怪物表!$A:$A,0),1),0)*AE2689</f>
        <v>0</v>
      </c>
      <c r="AE2689" s="77">
        <f t="shared" si="380"/>
        <v>0</v>
      </c>
    </row>
    <row r="2690" spans="1:46" x14ac:dyDescent="0.45">
      <c r="A2690" s="4"/>
      <c r="B2690" s="7">
        <v>4995137</v>
      </c>
      <c r="C2690" s="6" t="s">
        <v>360</v>
      </c>
      <c r="D2690" s="4"/>
      <c r="E2690" s="7"/>
      <c r="F2690" s="4">
        <v>720</v>
      </c>
      <c r="G2690" s="4" t="str">
        <f>IF(I2690="",SUMIFS([1]怪物表!$A:$A,[1]怪物表!$B:$B,C2690,[1]怪物表!$C:$C,D2690),"")</f>
        <v/>
      </c>
      <c r="H2690" s="8" t="str">
        <f>IF(G2690="","",INDEX([1]怪物表!$C:$C,MATCH(G2690,[1]怪物表!$A:$A,0)))</f>
        <v/>
      </c>
      <c r="I2690" s="4">
        <v>499505</v>
      </c>
      <c r="J2690" s="4" t="str">
        <f>IF(I2690="","",INDEX([1]怪物阵型表!$B:$B,MATCH(I2690,[1]怪物阵型表!$A:$A,0)))</f>
        <v>直线防御阵型</v>
      </c>
      <c r="K2690" s="4"/>
      <c r="L2690" s="4"/>
      <c r="M2690" s="4"/>
      <c r="N2690" s="4"/>
      <c r="O2690" s="4" t="str">
        <f>IF(N2690="","",INDEX([2]物品表!$B:$B,MATCH(N2690,[2]物品表!$A:$A,0)))</f>
        <v/>
      </c>
      <c r="P2690" s="4"/>
      <c r="Q2690" s="7" t="s">
        <v>109</v>
      </c>
      <c r="R2690" s="7" t="s">
        <v>29</v>
      </c>
      <c r="S2690" s="9">
        <v>1</v>
      </c>
      <c r="T2690" s="4"/>
      <c r="U2690" s="9">
        <v>0</v>
      </c>
      <c r="V2690" s="4" t="str">
        <f t="shared" si="384"/>
        <v/>
      </c>
      <c r="W2690" s="4"/>
      <c r="X2690" s="4"/>
      <c r="Y2690" s="4"/>
      <c r="Z2690" s="28"/>
      <c r="AA2690" s="77">
        <f>COUNTIF([3]经验升级表!$C:$C,"&lt;="&amp;SUMIFS($AB$4:AB2690,$C$4:C2690,C2690))</f>
        <v>0</v>
      </c>
      <c r="AB2690" s="77">
        <f>IFERROR(INDEX([1]怪物表!$U:$U,MATCH(G2690,[1]怪物表!$A:$A,0),1)*S2690/U2690,0)*AC2690</f>
        <v>0</v>
      </c>
      <c r="AC2690" s="77">
        <f t="shared" si="379"/>
        <v>1</v>
      </c>
      <c r="AD2690" s="77">
        <f>IFERROR(INDEX([1]怪物表!$J:$J,MATCH(G2690,[1]怪物表!$A:$A,0),1),0)*AE2690</f>
        <v>0</v>
      </c>
      <c r="AE2690" s="77">
        <f t="shared" si="380"/>
        <v>0</v>
      </c>
    </row>
    <row r="2691" spans="1:46" x14ac:dyDescent="0.45">
      <c r="A2691" s="4"/>
      <c r="B2691" s="7">
        <v>4995901</v>
      </c>
      <c r="C2691" s="6" t="s">
        <v>360</v>
      </c>
      <c r="D2691" s="4" t="s">
        <v>142</v>
      </c>
      <c r="E2691" s="7"/>
      <c r="F2691" s="4">
        <v>0</v>
      </c>
      <c r="G2691" s="4"/>
      <c r="H2691" s="8" t="str">
        <f>IF(G2691="","",INDEX([1]怪物表!$C:$C,MATCH(G2691,[1]怪物表!$A:$A,0)))</f>
        <v/>
      </c>
      <c r="I2691" s="4"/>
      <c r="J2691" s="4" t="str">
        <f>IF(I2691="","",INDEX([1]怪物阵型表!$B:$B,MATCH(I2691,[1]怪物阵型表!$A:$A,0)))</f>
        <v/>
      </c>
      <c r="K2691" s="4"/>
      <c r="L2691" s="4"/>
      <c r="M2691" s="4"/>
      <c r="N2691" s="4">
        <v>4</v>
      </c>
      <c r="O2691" s="4" t="str">
        <f>IF(N2691="","",INDEX([2]物品表!$B:$B,MATCH(N2691,[2]物品表!$A:$A,0)))</f>
        <v>Survivor_Item_3</v>
      </c>
      <c r="P2691" s="4"/>
      <c r="Q2691" s="7" t="s">
        <v>302</v>
      </c>
      <c r="R2691" s="7" t="s">
        <v>29</v>
      </c>
      <c r="S2691" s="9">
        <v>8</v>
      </c>
      <c r="T2691" s="4"/>
      <c r="U2691" s="9">
        <v>0</v>
      </c>
      <c r="V2691" s="4" t="str">
        <f t="shared" si="384"/>
        <v/>
      </c>
      <c r="W2691" s="4"/>
      <c r="X2691" s="4"/>
      <c r="Y2691" s="4"/>
      <c r="Z2691" s="28"/>
      <c r="AA2691" s="77">
        <f>COUNTIF([3]经验升级表!$C:$C,"&lt;="&amp;SUMIFS($AB$4:AB2691,$C$4:C2691,C2691))</f>
        <v>0</v>
      </c>
      <c r="AB2691" s="77">
        <f>IFERROR(INDEX([1]怪物表!$U:$U,MATCH(G2691,[1]怪物表!$A:$A,0),1)*S2691/U2691,0)*AC2691</f>
        <v>0</v>
      </c>
      <c r="AC2691" s="77">
        <f t="shared" si="379"/>
        <v>1</v>
      </c>
      <c r="AD2691" s="77">
        <f>IFERROR(INDEX([1]怪物表!$J:$J,MATCH(G2691,[1]怪物表!$A:$A,0),1),0)*AE2691</f>
        <v>0</v>
      </c>
      <c r="AE2691" s="77">
        <f t="shared" si="380"/>
        <v>0</v>
      </c>
    </row>
    <row r="2692" spans="1:46" x14ac:dyDescent="0.45">
      <c r="A2692" s="4"/>
      <c r="B2692" s="7">
        <v>4995902</v>
      </c>
      <c r="C2692" s="6" t="s">
        <v>360</v>
      </c>
      <c r="D2692" s="4" t="s">
        <v>248</v>
      </c>
      <c r="E2692" s="7"/>
      <c r="F2692" s="4" t="s">
        <v>317</v>
      </c>
      <c r="G2692" s="4"/>
      <c r="H2692" s="8" t="str">
        <f>IF(G2692="","",INDEX([1]怪物表!$C:$C,MATCH(G2692,[1]怪物表!$A:$A,0)))</f>
        <v/>
      </c>
      <c r="I2692" s="4"/>
      <c r="J2692" s="4" t="str">
        <f>IF(I2692="","",INDEX([1]怪物阵型表!$B:$B,MATCH(I2692,[1]怪物阵型表!$A:$A,0)))</f>
        <v/>
      </c>
      <c r="K2692" s="4"/>
      <c r="L2692" s="4"/>
      <c r="M2692" s="4"/>
      <c r="N2692" s="4">
        <v>17</v>
      </c>
      <c r="O2692" s="4" t="str">
        <f>IF(N2692="","",INDEX([2]物品表!$B:$B,MATCH(N2692,[2]物品表!$A:$A,0)))</f>
        <v>Survivor_Item_8</v>
      </c>
      <c r="P2692" s="4"/>
      <c r="Q2692" s="7" t="s">
        <v>107</v>
      </c>
      <c r="R2692" s="7" t="s">
        <v>29</v>
      </c>
      <c r="S2692" s="9">
        <v>1</v>
      </c>
      <c r="T2692" s="4"/>
      <c r="U2692" s="9">
        <v>16</v>
      </c>
      <c r="V2692" s="4" t="str">
        <f t="shared" si="384"/>
        <v/>
      </c>
      <c r="W2692" s="4"/>
      <c r="X2692" s="4"/>
      <c r="Y2692" s="4"/>
      <c r="Z2692" s="28"/>
      <c r="AA2692" s="77">
        <f>COUNTIF([3]经验升级表!$C:$C,"&lt;="&amp;SUMIFS($AB$4:AB2692,$C$4:C2692,C2692))</f>
        <v>0</v>
      </c>
      <c r="AB2692" s="77">
        <f>IFERROR(INDEX([1]怪物表!$U:$U,MATCH(G2692,[1]怪物表!$A:$A,0),1)*S2692/U2692,0)*AC2692</f>
        <v>0</v>
      </c>
      <c r="AC2692" s="77">
        <f t="shared" si="379"/>
        <v>690</v>
      </c>
      <c r="AD2692" s="77">
        <f>IFERROR(INDEX([1]怪物表!$J:$J,MATCH(G2692,[1]怪物表!$A:$A,0),1),0)*AE2692</f>
        <v>0</v>
      </c>
      <c r="AE2692" s="77">
        <f t="shared" si="380"/>
        <v>44</v>
      </c>
    </row>
    <row r="2693" spans="1:46" x14ac:dyDescent="0.45">
      <c r="A2693" s="4"/>
      <c r="B2693" s="7">
        <v>4995903</v>
      </c>
      <c r="C2693" s="6" t="s">
        <v>360</v>
      </c>
      <c r="D2693" s="4" t="s">
        <v>51</v>
      </c>
      <c r="E2693" s="7"/>
      <c r="F2693" s="4" t="s">
        <v>318</v>
      </c>
      <c r="G2693" s="4"/>
      <c r="H2693" s="8" t="str">
        <f>IF(G2693="","",INDEX([1]怪物表!$C:$C,MATCH(G2693,[1]怪物表!$A:$A,0)))</f>
        <v/>
      </c>
      <c r="I2693" s="4"/>
      <c r="J2693" s="4" t="str">
        <f>IF(I2693="","",INDEX([1]怪物阵型表!$B:$B,MATCH(I2693,[1]怪物阵型表!$A:$A,0)))</f>
        <v/>
      </c>
      <c r="K2693" s="4"/>
      <c r="L2693" s="4"/>
      <c r="M2693" s="4"/>
      <c r="N2693" s="4">
        <v>3004</v>
      </c>
      <c r="O2693" s="4" t="str">
        <f>IF(N2693="","",INDEX([2]物品表!$B:$B,MATCH(N2693,[2]物品表!$A:$A,0)))</f>
        <v>Survivor_Item_8</v>
      </c>
      <c r="P2693" s="4"/>
      <c r="Q2693" s="7" t="s">
        <v>107</v>
      </c>
      <c r="R2693" s="7" t="s">
        <v>29</v>
      </c>
      <c r="S2693" s="9">
        <v>1</v>
      </c>
      <c r="T2693" s="4"/>
      <c r="U2693" s="9">
        <v>16</v>
      </c>
      <c r="V2693" s="4" t="str">
        <f t="shared" si="384"/>
        <v/>
      </c>
      <c r="W2693" s="4"/>
      <c r="X2693" s="4"/>
      <c r="Y2693" s="4"/>
      <c r="Z2693" s="28"/>
      <c r="AA2693" s="77">
        <f>COUNTIF([3]经验升级表!$C:$C,"&lt;="&amp;SUMIFS($AB$4:AB2693,$C$4:C2693,C2693))</f>
        <v>0</v>
      </c>
      <c r="AB2693" s="77">
        <f>IFERROR(INDEX([1]怪物表!$U:$U,MATCH(G2693,[1]怪物表!$A:$A,0),1)*S2693/U2693,0)*AC2693</f>
        <v>0</v>
      </c>
      <c r="AC2693" s="77">
        <f t="shared" si="379"/>
        <v>700</v>
      </c>
      <c r="AD2693" s="77">
        <f>IFERROR(INDEX([1]怪物表!$J:$J,MATCH(G2693,[1]怪物表!$A:$A,0),1),0)*AE2693</f>
        <v>0</v>
      </c>
      <c r="AE2693" s="77">
        <f t="shared" si="380"/>
        <v>44</v>
      </c>
    </row>
    <row r="2694" spans="1:46" s="51" customFormat="1" x14ac:dyDescent="0.45">
      <c r="A2694" s="89"/>
      <c r="B2694" s="7">
        <v>4995904</v>
      </c>
      <c r="C2694" s="6" t="s">
        <v>360</v>
      </c>
      <c r="D2694" s="89" t="s">
        <v>113</v>
      </c>
      <c r="E2694" s="73"/>
      <c r="F2694" s="89">
        <v>60</v>
      </c>
      <c r="G2694" s="89"/>
      <c r="H2694" s="89" t="str">
        <f>IF(G2694="","",INDEX([1]怪物表!$C:$C,MATCH(G2694,[1]怪物表!$A:$A,0)))</f>
        <v/>
      </c>
      <c r="I2694" s="89"/>
      <c r="J2694" s="89" t="str">
        <f>IF(I2694="","",INDEX([1]怪物阵型表!$B:$B,MATCH(I2694,[1]怪物阵型表!$A:$A,0)))</f>
        <v/>
      </c>
      <c r="K2694" s="89"/>
      <c r="L2694" s="89"/>
      <c r="M2694" s="89"/>
      <c r="N2694" s="89">
        <v>201101</v>
      </c>
      <c r="O2694" s="89" t="str">
        <f>IF(N2694="","",INDEX([2]物品表!$B:$B,MATCH(N2694,[2]物品表!$A:$A,0)))</f>
        <v>Survivor_Item_11</v>
      </c>
      <c r="P2694" s="89" t="b">
        <v>1</v>
      </c>
      <c r="Q2694" s="73" t="s">
        <v>160</v>
      </c>
      <c r="R2694" s="73" t="s">
        <v>29</v>
      </c>
      <c r="S2694" s="89">
        <v>1</v>
      </c>
      <c r="T2694" s="89"/>
      <c r="U2694" s="89">
        <v>0</v>
      </c>
      <c r="V2694" s="89"/>
      <c r="W2694" s="89"/>
      <c r="X2694" s="89" t="s">
        <v>110</v>
      </c>
      <c r="Y2694" s="89" t="s">
        <v>162</v>
      </c>
      <c r="Z2694" s="89"/>
      <c r="AA2694" s="77">
        <f>COUNTIF([3]经验升级表!$C:$C,"&lt;="&amp;SUMIFS($AB$4:AB2694,$C$4:C2694,C2694))</f>
        <v>0</v>
      </c>
      <c r="AB2694" s="77">
        <f>IFERROR(INDEX([1]怪物表!$U:$U,MATCH(G2694,[1]怪物表!$A:$A,0),1)*S2694/U2694,0)*AC2694</f>
        <v>0</v>
      </c>
      <c r="AC2694" s="77">
        <f t="shared" si="379"/>
        <v>1</v>
      </c>
      <c r="AD2694" s="77">
        <f>IFERROR(INDEX([1]怪物表!$J:$J,MATCH(G2694,[1]怪物表!$A:$A,0),1),0)*AE2694</f>
        <v>0</v>
      </c>
      <c r="AE2694" s="77">
        <f t="shared" si="380"/>
        <v>0</v>
      </c>
      <c r="AF2694" s="50"/>
      <c r="AG2694" s="45"/>
      <c r="AH2694" s="50"/>
      <c r="AI2694" s="50"/>
      <c r="AJ2694" s="50"/>
      <c r="AK2694" s="50"/>
      <c r="AL2694" s="50"/>
      <c r="AM2694" s="50"/>
      <c r="AN2694" s="50"/>
      <c r="AO2694" s="50"/>
      <c r="AP2694" s="50"/>
      <c r="AQ2694" s="50"/>
      <c r="AR2694" s="50"/>
      <c r="AS2694" s="50"/>
      <c r="AT2694" s="50"/>
    </row>
    <row r="2695" spans="1:46" x14ac:dyDescent="0.45">
      <c r="A2695" s="4"/>
      <c r="B2695" s="7">
        <v>4995905</v>
      </c>
      <c r="C2695" s="6" t="s">
        <v>206</v>
      </c>
      <c r="D2695" s="4" t="s">
        <v>383</v>
      </c>
      <c r="E2695" s="7"/>
      <c r="F2695" s="4">
        <v>150</v>
      </c>
      <c r="G2695" s="81">
        <f>IF(I2695="",SUMIFS([1]怪物表!$A:$A,[1]怪物表!$B:$B,C2695,[1]怪物表!$C:$C,D2695),"")</f>
        <v>1299117</v>
      </c>
      <c r="H2695" s="84" t="str">
        <f>IF(G2695="","",INDEX([1]怪物表!$C:$C,MATCH(G2695,[1]怪物表!$A:$A,0)))</f>
        <v>塔罗牌_狼</v>
      </c>
      <c r="I2695" s="4"/>
      <c r="J2695" s="4"/>
      <c r="K2695" s="4"/>
      <c r="L2695" s="4"/>
      <c r="M2695" s="4"/>
      <c r="N2695" s="4"/>
      <c r="O2695" s="4"/>
      <c r="P2695" s="4" t="b">
        <v>1</v>
      </c>
      <c r="Q2695" s="82" t="s">
        <v>120</v>
      </c>
      <c r="R2695" s="82" t="s">
        <v>29</v>
      </c>
      <c r="S2695" s="85">
        <v>1</v>
      </c>
      <c r="T2695" s="81"/>
      <c r="U2695" s="85">
        <v>0</v>
      </c>
      <c r="V2695" s="4"/>
      <c r="W2695" s="4"/>
      <c r="X2695" s="4"/>
      <c r="Y2695" s="4"/>
      <c r="Z2695" s="28"/>
      <c r="AA2695" s="77"/>
      <c r="AB2695" s="77"/>
      <c r="AC2695" s="77"/>
      <c r="AD2695" s="77"/>
      <c r="AE2695" s="77"/>
    </row>
    <row r="2696" spans="1:46" x14ac:dyDescent="0.45">
      <c r="A2696" s="4"/>
      <c r="B2696" s="7">
        <v>4995906</v>
      </c>
      <c r="C2696" s="6" t="s">
        <v>206</v>
      </c>
      <c r="D2696" s="4" t="s">
        <v>383</v>
      </c>
      <c r="E2696" s="7"/>
      <c r="F2696" s="4">
        <v>300</v>
      </c>
      <c r="G2696" s="81">
        <f>IF(I2696="",SUMIFS([1]怪物表!$A:$A,[1]怪物表!$B:$B,C2696,[1]怪物表!$C:$C,D2696),"")</f>
        <v>1299117</v>
      </c>
      <c r="H2696" s="84" t="str">
        <f>IF(G2696="","",INDEX([1]怪物表!$C:$C,MATCH(G2696,[1]怪物表!$A:$A,0)))</f>
        <v>塔罗牌_狼</v>
      </c>
      <c r="I2696" s="4"/>
      <c r="J2696" s="4"/>
      <c r="K2696" s="4"/>
      <c r="L2696" s="4"/>
      <c r="M2696" s="4"/>
      <c r="N2696" s="4"/>
      <c r="O2696" s="4"/>
      <c r="P2696" s="4" t="b">
        <v>1</v>
      </c>
      <c r="Q2696" s="82" t="s">
        <v>120</v>
      </c>
      <c r="R2696" s="82" t="s">
        <v>29</v>
      </c>
      <c r="S2696" s="85">
        <v>1</v>
      </c>
      <c r="T2696" s="81"/>
      <c r="U2696" s="85">
        <v>0</v>
      </c>
      <c r="V2696" s="4"/>
      <c r="W2696" s="4"/>
      <c r="X2696" s="4"/>
      <c r="Y2696" s="4"/>
      <c r="Z2696" s="28"/>
      <c r="AA2696" s="77"/>
      <c r="AB2696" s="77"/>
      <c r="AC2696" s="77"/>
      <c r="AD2696" s="77"/>
      <c r="AE2696" s="77"/>
    </row>
    <row r="2697" spans="1:46" s="44" customFormat="1" x14ac:dyDescent="0.45">
      <c r="A2697" s="15">
        <v>501</v>
      </c>
      <c r="B2697" s="16">
        <v>501001</v>
      </c>
      <c r="C2697" s="17" t="s">
        <v>129</v>
      </c>
      <c r="D2697" s="15" t="s">
        <v>125</v>
      </c>
      <c r="E2697" s="15">
        <v>5</v>
      </c>
      <c r="F2697" s="15">
        <v>0</v>
      </c>
      <c r="G2697" s="15">
        <f>IF(I2697="",SUMIFS([1]怪物表!$A:$A,[1]怪物表!$B:$B,C2697,[1]怪物表!$C:$C,D2697),"")</f>
        <v>150101</v>
      </c>
      <c r="H2697" s="18" t="str">
        <f>IF(G2697="","",INDEX([1]怪物表!$C:$C,MATCH(G2697,[1]怪物表!$A:$A,0)))</f>
        <v>小熊</v>
      </c>
      <c r="I2697" s="15"/>
      <c r="J2697" s="15" t="str">
        <f>IF(I2697="","",INDEX([1]怪物阵型表!$B:$B,MATCH(I2697,[1]怪物阵型表!$A:$A,0)))</f>
        <v/>
      </c>
      <c r="K2697" s="15"/>
      <c r="L2697" s="15"/>
      <c r="M2697" s="15"/>
      <c r="N2697" s="16"/>
      <c r="O2697" s="16" t="str">
        <f>IF(N2697="","",INDEX([2]物品表!$B:$B,MATCH(N2697,[2]物品表!$A:$A,0)))</f>
        <v/>
      </c>
      <c r="P2697" s="16"/>
      <c r="Q2697" s="16" t="s">
        <v>107</v>
      </c>
      <c r="R2697" s="16" t="s">
        <v>29</v>
      </c>
      <c r="S2697" s="19">
        <v>5</v>
      </c>
      <c r="T2697" s="15"/>
      <c r="U2697" s="19">
        <v>0</v>
      </c>
      <c r="V2697" s="15" t="str">
        <f t="shared" ref="V2697:V2764" si="385">IF(W2697=1,"TID_Survivor_Notice_Occur_2",IF(W2697=2,"TID_Survivor_Notice_Occur_1",""))</f>
        <v/>
      </c>
      <c r="W2697" s="15"/>
      <c r="X2697" s="15"/>
      <c r="Y2697" s="15"/>
      <c r="Z2697" s="76"/>
      <c r="AA2697" s="77">
        <f>COUNTIF([3]经验升级表!$C:$C,"&lt;="&amp;SUMIFS($AB$4:AB2697,$C$4:C2697,C2697))</f>
        <v>0</v>
      </c>
      <c r="AB2697" s="77">
        <f>IFERROR(INDEX([1]怪物表!$U:$U,MATCH(G2697,[1]怪物表!$A:$A,0),1)*S2697/U2697,0)*AC2697</f>
        <v>0</v>
      </c>
      <c r="AC2697" s="77">
        <f t="shared" si="321"/>
        <v>1</v>
      </c>
      <c r="AD2697" s="77">
        <f>IFERROR(INDEX([1]怪物表!$J:$J,MATCH(G2697,[1]怪物表!$A:$A,0),1),0)*AE2697</f>
        <v>0</v>
      </c>
      <c r="AE2697" s="77">
        <f t="shared" si="322"/>
        <v>0</v>
      </c>
      <c r="AF2697" s="45"/>
      <c r="AG2697" s="45"/>
      <c r="AH2697" s="45"/>
      <c r="AI2697" s="45"/>
      <c r="AJ2697" s="45"/>
      <c r="AK2697" s="45"/>
      <c r="AL2697" s="45"/>
      <c r="AM2697" s="45"/>
      <c r="AN2697" s="45"/>
      <c r="AO2697" s="45"/>
      <c r="AP2697" s="45"/>
      <c r="AQ2697" s="45"/>
      <c r="AR2697" s="45"/>
      <c r="AS2697" s="45"/>
      <c r="AT2697" s="45"/>
    </row>
    <row r="2698" spans="1:46" x14ac:dyDescent="0.45">
      <c r="A2698" s="4"/>
      <c r="B2698" s="7">
        <v>501002</v>
      </c>
      <c r="C2698" s="6" t="s">
        <v>129</v>
      </c>
      <c r="D2698" s="4" t="s">
        <v>125</v>
      </c>
      <c r="E2698" s="4">
        <v>10</v>
      </c>
      <c r="F2698" s="4" t="s">
        <v>30</v>
      </c>
      <c r="G2698" s="4">
        <f>IF(I2698="",SUMIFS([1]怪物表!$A:$A,[1]怪物表!$B:$B,C2698,[1]怪物表!$C:$C,D2698),"")</f>
        <v>150101</v>
      </c>
      <c r="H2698" s="8" t="str">
        <f>IF(G2698="","",INDEX([1]怪物表!$C:$C,MATCH(G2698,[1]怪物表!$A:$A,0)))</f>
        <v>小熊</v>
      </c>
      <c r="I2698" s="4"/>
      <c r="J2698" s="4" t="str">
        <f>IF(I2698="","",INDEX([1]怪物阵型表!$B:$B,MATCH(I2698,[1]怪物阵型表!$A:$A,0)))</f>
        <v/>
      </c>
      <c r="K2698" s="4"/>
      <c r="L2698" s="4"/>
      <c r="M2698" s="4"/>
      <c r="N2698" s="4"/>
      <c r="O2698" s="4" t="str">
        <f>IF(N2698="","",INDEX([2]物品表!$B:$B,MATCH(N2698,[2]物品表!$A:$A,0)))</f>
        <v/>
      </c>
      <c r="P2698" s="4"/>
      <c r="Q2698" s="7" t="s">
        <v>31</v>
      </c>
      <c r="R2698" s="7" t="s">
        <v>29</v>
      </c>
      <c r="S2698" s="9">
        <f>INDEX('#怪物刷新配置索引'!$E:$E,MATCH(E2698&amp;"-"&amp;F2698,'#怪物刷新配置索引'!$D:$D,0),1)</f>
        <v>1</v>
      </c>
      <c r="T2698" s="4"/>
      <c r="U2698" s="9">
        <f>INDEX('#怪物刷新配置索引'!$F:$F,MATCH(E2698&amp;"-"&amp;F2698,'#怪物刷新配置索引'!$D:$D,0),1)</f>
        <v>3</v>
      </c>
      <c r="V2698" s="4" t="str">
        <f t="shared" si="385"/>
        <v/>
      </c>
      <c r="W2698" s="4"/>
      <c r="X2698" s="4"/>
      <c r="Y2698" s="4"/>
      <c r="Z2698" s="28"/>
      <c r="AA2698" s="77">
        <f>COUNTIF([3]经验升级表!$C:$C,"&lt;="&amp;SUMIFS($AB$4:AB2698,$C$4:C2698,C2698))</f>
        <v>0</v>
      </c>
      <c r="AB2698" s="77">
        <f>IFERROR(INDEX([1]怪物表!$U:$U,MATCH(G2698,[1]怪物表!$A:$A,0),1)*S2698/U2698,0)*AC2698</f>
        <v>0</v>
      </c>
      <c r="AC2698" s="77">
        <f t="shared" si="321"/>
        <v>30</v>
      </c>
      <c r="AD2698" s="77">
        <f>IFERROR(INDEX([1]怪物表!$J:$J,MATCH(G2698,[1]怪物表!$A:$A,0),1),0)*AE2698</f>
        <v>10</v>
      </c>
      <c r="AE2698" s="77">
        <f t="shared" si="322"/>
        <v>10</v>
      </c>
    </row>
    <row r="2699" spans="1:46" x14ac:dyDescent="0.45">
      <c r="A2699" s="4"/>
      <c r="B2699" s="7">
        <v>501003</v>
      </c>
      <c r="C2699" s="6" t="s">
        <v>129</v>
      </c>
      <c r="D2699" s="4" t="s">
        <v>130</v>
      </c>
      <c r="E2699" s="4">
        <v>10</v>
      </c>
      <c r="F2699" s="4" t="s">
        <v>30</v>
      </c>
      <c r="G2699" s="4">
        <f>IF(I2699="",SUMIFS([1]怪物表!$A:$A,[1]怪物表!$B:$B,C2699,[1]怪物表!$C:$C,D2699),"")</f>
        <v>150106</v>
      </c>
      <c r="H2699" s="8" t="str">
        <f>IF(G2699="","",INDEX([1]怪物表!$C:$C,MATCH(G2699,[1]怪物表!$A:$A,0)))</f>
        <v>毒气怪</v>
      </c>
      <c r="I2699" s="4"/>
      <c r="J2699" s="4" t="str">
        <f>IF(I2699="","",INDEX([1]怪物阵型表!$B:$B,MATCH(I2699,[1]怪物阵型表!$A:$A,0)))</f>
        <v/>
      </c>
      <c r="K2699" s="4"/>
      <c r="L2699" s="4"/>
      <c r="M2699" s="4"/>
      <c r="N2699" s="4"/>
      <c r="O2699" s="4" t="str">
        <f>IF(N2699="","",INDEX([2]物品表!$B:$B,MATCH(N2699,[2]物品表!$A:$A,0)))</f>
        <v/>
      </c>
      <c r="P2699" s="4"/>
      <c r="Q2699" s="7" t="s">
        <v>31</v>
      </c>
      <c r="R2699" s="7" t="s">
        <v>29</v>
      </c>
      <c r="S2699" s="9">
        <f>INDEX('#怪物刷新配置索引'!$E:$E,MATCH(E2699&amp;"-"&amp;F2699,'#怪物刷新配置索引'!$D:$D,0),1)</f>
        <v>1</v>
      </c>
      <c r="T2699" s="4"/>
      <c r="U2699" s="9">
        <f>INDEX('#怪物刷新配置索引'!$F:$F,MATCH(E2699&amp;"-"&amp;F2699,'#怪物刷新配置索引'!$D:$D,0),1)</f>
        <v>3</v>
      </c>
      <c r="V2699" s="4" t="str">
        <f t="shared" si="385"/>
        <v/>
      </c>
      <c r="W2699" s="4"/>
      <c r="X2699" s="4"/>
      <c r="Y2699" s="4"/>
      <c r="Z2699" s="28"/>
      <c r="AA2699" s="77">
        <f>COUNTIF([3]经验升级表!$C:$C,"&lt;="&amp;SUMIFS($AB$4:AB2699,$C$4:C2699,C2699))</f>
        <v>0</v>
      </c>
      <c r="AB2699" s="77">
        <f>IFERROR(INDEX([1]怪物表!$U:$U,MATCH(G2699,[1]怪物表!$A:$A,0),1)*S2699/U2699,0)*AC2699</f>
        <v>0</v>
      </c>
      <c r="AC2699" s="77">
        <f t="shared" si="321"/>
        <v>30</v>
      </c>
      <c r="AD2699" s="77">
        <f>IFERROR(INDEX([1]怪物表!$J:$J,MATCH(G2699,[1]怪物表!$A:$A,0),1),0)*AE2699</f>
        <v>10</v>
      </c>
      <c r="AE2699" s="77">
        <f t="shared" si="322"/>
        <v>10</v>
      </c>
    </row>
    <row r="2700" spans="1:46" x14ac:dyDescent="0.45">
      <c r="A2700" s="4"/>
      <c r="B2700" s="7">
        <v>501004</v>
      </c>
      <c r="C2700" s="6" t="s">
        <v>129</v>
      </c>
      <c r="D2700" s="4" t="s">
        <v>131</v>
      </c>
      <c r="E2700" s="4">
        <v>10</v>
      </c>
      <c r="F2700" s="4" t="s">
        <v>43</v>
      </c>
      <c r="G2700" s="4">
        <f>IF(I2700="",SUMIFS([1]怪物表!$A:$A,[1]怪物表!$B:$B,C2700,[1]怪物表!$C:$C,D2700),"")</f>
        <v>150102</v>
      </c>
      <c r="H2700" s="8" t="str">
        <f>IF(G2700="","",INDEX([1]怪物表!$C:$C,MATCH(G2700,[1]怪物表!$A:$A,0)))</f>
        <v>小象</v>
      </c>
      <c r="I2700" s="4"/>
      <c r="J2700" s="4" t="str">
        <f>IF(I2700="","",INDEX([1]怪物阵型表!$B:$B,MATCH(I2700,[1]怪物阵型表!$A:$A,0)))</f>
        <v/>
      </c>
      <c r="K2700" s="4"/>
      <c r="L2700" s="4"/>
      <c r="M2700" s="4"/>
      <c r="N2700" s="4"/>
      <c r="O2700" s="4" t="str">
        <f>IF(N2700="","",INDEX([2]物品表!$B:$B,MATCH(N2700,[2]物品表!$A:$A,0)))</f>
        <v/>
      </c>
      <c r="P2700" s="4"/>
      <c r="Q2700" s="7" t="s">
        <v>31</v>
      </c>
      <c r="R2700" s="7" t="s">
        <v>29</v>
      </c>
      <c r="S2700" s="9">
        <f>INDEX('#怪物刷新配置索引'!$E:$E,MATCH(E2700&amp;"-"&amp;F2700,'#怪物刷新配置索引'!$D:$D,0),1)</f>
        <v>1</v>
      </c>
      <c r="T2700" s="4"/>
      <c r="U2700" s="9">
        <f>INDEX('#怪物刷新配置索引'!$F:$F,MATCH(E2700&amp;"-"&amp;F2700,'#怪物刷新配置索引'!$D:$D,0),1)</f>
        <v>3</v>
      </c>
      <c r="V2700" s="4" t="str">
        <f t="shared" si="385"/>
        <v/>
      </c>
      <c r="W2700" s="4"/>
      <c r="X2700" s="4"/>
      <c r="Y2700" s="4"/>
      <c r="Z2700" s="28"/>
      <c r="AA2700" s="77">
        <f>COUNTIF([3]经验升级表!$C:$C,"&lt;="&amp;SUMIFS($AB$4:AB2700,$C$4:C2700,C2700))</f>
        <v>0</v>
      </c>
      <c r="AB2700" s="77">
        <f>IFERROR(INDEX([1]怪物表!$U:$U,MATCH(G2700,[1]怪物表!$A:$A,0),1)*S2700/U2700,0)*AC2700</f>
        <v>0</v>
      </c>
      <c r="AC2700" s="77">
        <f t="shared" si="321"/>
        <v>30</v>
      </c>
      <c r="AD2700" s="77">
        <f>IFERROR(INDEX([1]怪物表!$J:$J,MATCH(G2700,[1]怪物表!$A:$A,0),1),0)*AE2700</f>
        <v>10</v>
      </c>
      <c r="AE2700" s="77">
        <f t="shared" si="322"/>
        <v>10</v>
      </c>
    </row>
    <row r="2701" spans="1:46" x14ac:dyDescent="0.45">
      <c r="A2701" s="4"/>
      <c r="B2701" s="7">
        <v>501005</v>
      </c>
      <c r="C2701" s="6" t="s">
        <v>129</v>
      </c>
      <c r="D2701" s="4" t="s">
        <v>131</v>
      </c>
      <c r="E2701" s="4">
        <v>30</v>
      </c>
      <c r="F2701" s="4" t="s">
        <v>43</v>
      </c>
      <c r="G2701" s="4">
        <f>IF(I2701="",SUMIFS([1]怪物表!$A:$A,[1]怪物表!$B:$B,C2701,[1]怪物表!$C:$C,D2701),"")</f>
        <v>150102</v>
      </c>
      <c r="H2701" s="8" t="str">
        <f>IF(G2701="","",INDEX([1]怪物表!$C:$C,MATCH(G2701,[1]怪物表!$A:$A,0)))</f>
        <v>小象</v>
      </c>
      <c r="I2701" s="4"/>
      <c r="J2701" s="4" t="str">
        <f>IF(I2701="","",INDEX([1]怪物阵型表!$B:$B,MATCH(I2701,[1]怪物阵型表!$A:$A,0)))</f>
        <v/>
      </c>
      <c r="K2701" s="4"/>
      <c r="L2701" s="4"/>
      <c r="M2701" s="4"/>
      <c r="N2701" s="4"/>
      <c r="O2701" s="4" t="str">
        <f>IF(N2701="","",INDEX([2]物品表!$B:$B,MATCH(N2701,[2]物品表!$A:$A,0)))</f>
        <v/>
      </c>
      <c r="P2701" s="4"/>
      <c r="Q2701" s="7" t="s">
        <v>31</v>
      </c>
      <c r="R2701" s="7" t="s">
        <v>29</v>
      </c>
      <c r="S2701" s="9">
        <f>INDEX('#怪物刷新配置索引'!$E:$E,MATCH(E2701&amp;"-"&amp;F2701,'#怪物刷新配置索引'!$D:$D,0),1)</f>
        <v>1</v>
      </c>
      <c r="T2701" s="4"/>
      <c r="U2701" s="9">
        <f>INDEX('#怪物刷新配置索引'!$F:$F,MATCH(E2701&amp;"-"&amp;F2701,'#怪物刷新配置索引'!$D:$D,0),1)</f>
        <v>1</v>
      </c>
      <c r="V2701" s="4" t="str">
        <f t="shared" si="385"/>
        <v/>
      </c>
      <c r="W2701" s="4"/>
      <c r="X2701" s="4"/>
      <c r="Y2701" s="4"/>
      <c r="Z2701" s="28"/>
      <c r="AA2701" s="77">
        <f>COUNTIF([3]经验升级表!$C:$C,"&lt;="&amp;SUMIFS($AB$4:AB2701,$C$4:C2701,C2701))</f>
        <v>0</v>
      </c>
      <c r="AB2701" s="77">
        <f>IFERROR(INDEX([1]怪物表!$U:$U,MATCH(G2701,[1]怪物表!$A:$A,0),1)*S2701/U2701,0)*AC2701</f>
        <v>0</v>
      </c>
      <c r="AC2701" s="77">
        <f t="shared" si="321"/>
        <v>30</v>
      </c>
      <c r="AD2701" s="77">
        <f>IFERROR(INDEX([1]怪物表!$J:$J,MATCH(G2701,[1]怪物表!$A:$A,0),1),0)*AE2701</f>
        <v>30</v>
      </c>
      <c r="AE2701" s="77">
        <f t="shared" si="322"/>
        <v>30</v>
      </c>
    </row>
    <row r="2702" spans="1:46" s="46" customFormat="1" x14ac:dyDescent="0.45">
      <c r="A2702" s="20"/>
      <c r="B2702" s="21">
        <v>501006</v>
      </c>
      <c r="C2702" s="22" t="s">
        <v>129</v>
      </c>
      <c r="D2702" s="20" t="s">
        <v>148</v>
      </c>
      <c r="E2702" s="21"/>
      <c r="F2702" s="20">
        <v>60</v>
      </c>
      <c r="G2702" s="20">
        <f>IF(I2702="",SUMIFS([1]怪物表!$A:$A,[1]怪物表!$B:$B,C2702,[1]怪物表!$C:$C,D2702),"")</f>
        <v>150109</v>
      </c>
      <c r="H2702" s="23" t="str">
        <f>IF(G2702="","",INDEX([1]怪物表!$C:$C,MATCH(G2702,[1]怪物表!$A:$A,0)))</f>
        <v>狼人</v>
      </c>
      <c r="I2702" s="20" t="s">
        <v>54</v>
      </c>
      <c r="J2702" s="20" t="str">
        <f>IF(I2702="","",INDEX([1]怪物阵型表!$B:$B,MATCH(I2702,[1]怪物阵型表!$A:$A,0)))</f>
        <v/>
      </c>
      <c r="K2702" s="20"/>
      <c r="L2702" s="20"/>
      <c r="M2702" s="20"/>
      <c r="N2702" s="20"/>
      <c r="O2702" s="20" t="str">
        <f>IF(N2702="","",INDEX([2]物品表!$B:$B,MATCH(N2702,[2]物品表!$A:$A,0)))</f>
        <v/>
      </c>
      <c r="P2702" s="20"/>
      <c r="Q2702" s="21" t="s">
        <v>120</v>
      </c>
      <c r="R2702" s="21" t="s">
        <v>29</v>
      </c>
      <c r="S2702" s="24">
        <v>1</v>
      </c>
      <c r="T2702" s="20"/>
      <c r="U2702" s="24">
        <v>0</v>
      </c>
      <c r="V2702" s="20" t="str">
        <f t="shared" si="385"/>
        <v/>
      </c>
      <c r="W2702" s="20"/>
      <c r="X2702" s="20"/>
      <c r="Y2702" s="20"/>
      <c r="Z2702" s="79"/>
      <c r="AA2702" s="77">
        <f>COUNTIF([3]经验升级表!$C:$C,"&lt;="&amp;SUMIFS($AB$4:AB2702,$C$4:C2702,C2702))</f>
        <v>0</v>
      </c>
      <c r="AB2702" s="77">
        <f>IFERROR(INDEX([1]怪物表!$U:$U,MATCH(G2702,[1]怪物表!$A:$A,0),1)*S2702/U2702,0)*AC2702</f>
        <v>0</v>
      </c>
      <c r="AC2702" s="77">
        <f t="shared" si="321"/>
        <v>1</v>
      </c>
      <c r="AD2702" s="77">
        <f>IFERROR(INDEX([1]怪物表!$J:$J,MATCH(G2702,[1]怪物表!$A:$A,0),1),0)*AE2702</f>
        <v>0</v>
      </c>
      <c r="AE2702" s="77">
        <f t="shared" si="322"/>
        <v>0</v>
      </c>
      <c r="AF2702" s="45"/>
      <c r="AG2702" s="45"/>
      <c r="AH2702" s="45"/>
      <c r="AI2702" s="45"/>
      <c r="AJ2702" s="45"/>
      <c r="AK2702" s="45"/>
      <c r="AL2702" s="45"/>
      <c r="AM2702" s="45"/>
      <c r="AN2702" s="45"/>
      <c r="AO2702" s="45"/>
      <c r="AP2702" s="45"/>
      <c r="AQ2702" s="45"/>
      <c r="AR2702" s="45"/>
      <c r="AS2702" s="45"/>
      <c r="AT2702" s="45"/>
    </row>
    <row r="2703" spans="1:46" x14ac:dyDescent="0.45">
      <c r="A2703" s="4"/>
      <c r="B2703" s="7">
        <v>501007</v>
      </c>
      <c r="C2703" s="6" t="s">
        <v>129</v>
      </c>
      <c r="D2703" s="4"/>
      <c r="E2703" s="7"/>
      <c r="F2703" s="4">
        <v>60</v>
      </c>
      <c r="G2703" s="4" t="str">
        <f>IF(I2703="",SUMIFS([1]怪物表!$A:$A,[1]怪物表!$B:$B,C2703,[1]怪物表!$C:$C,D2703),"")</f>
        <v/>
      </c>
      <c r="H2703" s="8" t="str">
        <f>IF(G2703="","",INDEX([1]怪物表!$C:$C,MATCH(G2703,[1]怪物表!$A:$A,0)))</f>
        <v/>
      </c>
      <c r="I2703" s="4">
        <v>500103</v>
      </c>
      <c r="J2703" s="4" t="str">
        <f>IF(I2703="","",INDEX([1]怪物阵型表!$B:$B,MATCH(I2703,[1]怪物阵型表!$A:$A,0)))</f>
        <v>直线防御阵型</v>
      </c>
      <c r="K2703" s="4"/>
      <c r="L2703" s="4"/>
      <c r="M2703" s="4"/>
      <c r="N2703" s="4"/>
      <c r="O2703" s="4" t="str">
        <f>IF(N2703="","",INDEX([2]物品表!$B:$B,MATCH(N2703,[2]物品表!$A:$A,0)))</f>
        <v/>
      </c>
      <c r="P2703" s="4"/>
      <c r="Q2703" s="7" t="s">
        <v>109</v>
      </c>
      <c r="R2703" s="7" t="s">
        <v>29</v>
      </c>
      <c r="S2703" s="9">
        <v>1</v>
      </c>
      <c r="T2703" s="4"/>
      <c r="U2703" s="9">
        <v>0</v>
      </c>
      <c r="V2703" s="4" t="str">
        <f t="shared" si="385"/>
        <v/>
      </c>
      <c r="W2703" s="4"/>
      <c r="X2703" s="4"/>
      <c r="Y2703" s="4"/>
      <c r="Z2703" s="28"/>
      <c r="AA2703" s="77">
        <f>COUNTIF([3]经验升级表!$C:$C,"&lt;="&amp;SUMIFS($AB$4:AB2703,$C$4:C2703,C2703))</f>
        <v>0</v>
      </c>
      <c r="AB2703" s="77">
        <f>IFERROR(INDEX([1]怪物表!$U:$U,MATCH(G2703,[1]怪物表!$A:$A,0),1)*S2703/U2703,0)*AC2703</f>
        <v>0</v>
      </c>
      <c r="AC2703" s="77">
        <f t="shared" si="321"/>
        <v>1</v>
      </c>
      <c r="AD2703" s="77">
        <f>IFERROR(INDEX([1]怪物表!$J:$J,MATCH(G2703,[1]怪物表!$A:$A,0),1),0)*AE2703</f>
        <v>0</v>
      </c>
      <c r="AE2703" s="77">
        <f t="shared" si="322"/>
        <v>0</v>
      </c>
    </row>
    <row r="2704" spans="1:46" x14ac:dyDescent="0.45">
      <c r="A2704" s="4"/>
      <c r="B2704" s="7">
        <v>501008</v>
      </c>
      <c r="C2704" s="6" t="s">
        <v>129</v>
      </c>
      <c r="D2704" s="4" t="s">
        <v>131</v>
      </c>
      <c r="E2704" s="7">
        <v>45</v>
      </c>
      <c r="F2704" s="4" t="s">
        <v>32</v>
      </c>
      <c r="G2704" s="4">
        <f>IF(I2704="",SUMIFS([1]怪物表!$A:$A,[1]怪物表!$B:$B,C2704,[1]怪物表!$C:$C,D2704),"")</f>
        <v>150102</v>
      </c>
      <c r="H2704" s="8" t="str">
        <f>IF(G2704="","",INDEX([1]怪物表!$C:$C,MATCH(G2704,[1]怪物表!$A:$A,0)))</f>
        <v>小象</v>
      </c>
      <c r="I2704" s="4"/>
      <c r="J2704" s="4" t="str">
        <f>IF(I2704="","",INDEX([1]怪物阵型表!$B:$B,MATCH(I2704,[1]怪物阵型表!$A:$A,0)))</f>
        <v/>
      </c>
      <c r="K2704" s="4"/>
      <c r="L2704" s="4"/>
      <c r="M2704" s="4"/>
      <c r="N2704" s="4"/>
      <c r="O2704" s="4" t="str">
        <f>IF(N2704="","",INDEX([2]物品表!$B:$B,MATCH(N2704,[2]物品表!$A:$A,0)))</f>
        <v/>
      </c>
      <c r="P2704" s="4"/>
      <c r="Q2704" s="7" t="s">
        <v>31</v>
      </c>
      <c r="R2704" s="7" t="s">
        <v>29</v>
      </c>
      <c r="S2704" s="9">
        <f>INDEX('#怪物刷新配置索引'!$E:$E,MATCH(E2704&amp;"-"&amp;F2704,'#怪物刷新配置索引'!$D:$D,0),1)</f>
        <v>3</v>
      </c>
      <c r="T2704" s="4"/>
      <c r="U2704" s="9">
        <f>INDEX('#怪物刷新配置索引'!$F:$F,MATCH(E2704&amp;"-"&amp;F2704,'#怪物刷新配置索引'!$D:$D,0),1)</f>
        <v>2</v>
      </c>
      <c r="V2704" s="4" t="str">
        <f t="shared" si="385"/>
        <v/>
      </c>
      <c r="W2704" s="4"/>
      <c r="X2704" s="4"/>
      <c r="Y2704" s="4"/>
      <c r="Z2704" s="28"/>
      <c r="AA2704" s="77">
        <f>COUNTIF([3]经验升级表!$C:$C,"&lt;="&amp;SUMIFS($AB$4:AB2704,$C$4:C2704,C2704))</f>
        <v>0</v>
      </c>
      <c r="AB2704" s="77">
        <f>IFERROR(INDEX([1]怪物表!$U:$U,MATCH(G2704,[1]怪物表!$A:$A,0),1)*S2704/U2704,0)*AC2704</f>
        <v>0</v>
      </c>
      <c r="AC2704" s="77">
        <f t="shared" si="321"/>
        <v>30</v>
      </c>
      <c r="AD2704" s="77">
        <f>IFERROR(INDEX([1]怪物表!$J:$J,MATCH(G2704,[1]怪物表!$A:$A,0),1),0)*AE2704</f>
        <v>45</v>
      </c>
      <c r="AE2704" s="77">
        <f t="shared" si="322"/>
        <v>45</v>
      </c>
    </row>
    <row r="2705" spans="1:46" x14ac:dyDescent="0.45">
      <c r="A2705" s="4"/>
      <c r="B2705" s="7">
        <v>501009</v>
      </c>
      <c r="C2705" s="6" t="s">
        <v>129</v>
      </c>
      <c r="D2705" s="4" t="s">
        <v>131</v>
      </c>
      <c r="E2705" s="7">
        <v>50</v>
      </c>
      <c r="F2705" s="4" t="s">
        <v>32</v>
      </c>
      <c r="G2705" s="4">
        <f>IF(I2705="",SUMIFS([1]怪物表!$A:$A,[1]怪物表!$B:$B,C2705,[1]怪物表!$C:$C,D2705),"")</f>
        <v>150102</v>
      </c>
      <c r="H2705" s="8" t="str">
        <f>IF(G2705="","",INDEX([1]怪物表!$C:$C,MATCH(G2705,[1]怪物表!$A:$A,0)))</f>
        <v>小象</v>
      </c>
      <c r="I2705" s="4"/>
      <c r="J2705" s="4" t="str">
        <f>IF(I2705="","",INDEX([1]怪物阵型表!$B:$B,MATCH(I2705,[1]怪物阵型表!$A:$A,0)))</f>
        <v/>
      </c>
      <c r="K2705" s="4"/>
      <c r="L2705" s="4"/>
      <c r="M2705" s="4"/>
      <c r="N2705" s="4"/>
      <c r="O2705" s="4" t="str">
        <f>IF(N2705="","",INDEX([2]物品表!$B:$B,MATCH(N2705,[2]物品表!$A:$A,0)))</f>
        <v/>
      </c>
      <c r="P2705" s="4"/>
      <c r="Q2705" s="7" t="s">
        <v>31</v>
      </c>
      <c r="R2705" s="7" t="s">
        <v>29</v>
      </c>
      <c r="S2705" s="9">
        <f>INDEX('#怪物刷新配置索引'!$E:$E,MATCH(E2705&amp;"-"&amp;F2705,'#怪物刷新配置索引'!$D:$D,0),1)</f>
        <v>5</v>
      </c>
      <c r="T2705" s="4"/>
      <c r="U2705" s="9">
        <f>INDEX('#怪物刷新配置索引'!$F:$F,MATCH(E2705&amp;"-"&amp;F2705,'#怪物刷新配置索引'!$D:$D,0),1)</f>
        <v>3</v>
      </c>
      <c r="V2705" s="4" t="str">
        <f t="shared" si="385"/>
        <v/>
      </c>
      <c r="W2705" s="4"/>
      <c r="X2705" s="4"/>
      <c r="Y2705" s="4"/>
      <c r="Z2705" s="28"/>
      <c r="AA2705" s="77">
        <f>COUNTIF([3]经验升级表!$C:$C,"&lt;="&amp;SUMIFS($AB$4:AB2705,$C$4:C2705,C2705))</f>
        <v>0</v>
      </c>
      <c r="AB2705" s="77">
        <f>IFERROR(INDEX([1]怪物表!$U:$U,MATCH(G2705,[1]怪物表!$A:$A,0),1)*S2705/U2705,0)*AC2705</f>
        <v>0</v>
      </c>
      <c r="AC2705" s="77">
        <f t="shared" si="321"/>
        <v>30</v>
      </c>
      <c r="AD2705" s="77">
        <f>IFERROR(INDEX([1]怪物表!$J:$J,MATCH(G2705,[1]怪物表!$A:$A,0),1),0)*AE2705</f>
        <v>50</v>
      </c>
      <c r="AE2705" s="77">
        <f t="shared" si="322"/>
        <v>50</v>
      </c>
    </row>
    <row r="2706" spans="1:46" x14ac:dyDescent="0.45">
      <c r="A2706" s="4"/>
      <c r="B2706" s="7">
        <v>501010</v>
      </c>
      <c r="C2706" s="6" t="s">
        <v>129</v>
      </c>
      <c r="D2706" s="4" t="s">
        <v>133</v>
      </c>
      <c r="E2706" s="7">
        <v>30</v>
      </c>
      <c r="F2706" s="4" t="s">
        <v>58</v>
      </c>
      <c r="G2706" s="4">
        <f>IF(I2706="",SUMIFS([1]怪物表!$A:$A,[1]怪物表!$B:$B,C2706,[1]怪物表!$C:$C,D2706),"")</f>
        <v>150103</v>
      </c>
      <c r="H2706" s="8" t="str">
        <f>IF(G2706="","",INDEX([1]怪物表!$C:$C,MATCH(G2706,[1]怪物表!$A:$A,0)))</f>
        <v>密林窃贼</v>
      </c>
      <c r="I2706" s="4"/>
      <c r="J2706" s="4" t="str">
        <f>IF(I2706="","",INDEX([1]怪物阵型表!$B:$B,MATCH(I2706,[1]怪物阵型表!$A:$A,0)))</f>
        <v/>
      </c>
      <c r="K2706" s="4"/>
      <c r="L2706" s="4"/>
      <c r="M2706" s="4"/>
      <c r="N2706" s="4"/>
      <c r="O2706" s="4" t="str">
        <f>IF(N2706="","",INDEX([2]物品表!$B:$B,MATCH(N2706,[2]物品表!$A:$A,0)))</f>
        <v/>
      </c>
      <c r="P2706" s="4"/>
      <c r="Q2706" s="7" t="s">
        <v>31</v>
      </c>
      <c r="R2706" s="7" t="s">
        <v>29</v>
      </c>
      <c r="S2706" s="9">
        <f>INDEX('#怪物刷新配置索引'!$E:$E,MATCH(E2706&amp;"-"&amp;F2706,'#怪物刷新配置索引'!$D:$D,0),1)</f>
        <v>2</v>
      </c>
      <c r="T2706" s="4"/>
      <c r="U2706" s="9">
        <f>INDEX('#怪物刷新配置索引'!$F:$F,MATCH(E2706&amp;"-"&amp;F2706,'#怪物刷新配置索引'!$D:$D,0),1)</f>
        <v>2</v>
      </c>
      <c r="V2706" s="4" t="str">
        <f t="shared" si="385"/>
        <v/>
      </c>
      <c r="W2706" s="4"/>
      <c r="X2706" s="4"/>
      <c r="Y2706" s="4"/>
      <c r="Z2706" s="28"/>
      <c r="AA2706" s="77">
        <f>COUNTIF([3]经验升级表!$C:$C,"&lt;="&amp;SUMIFS($AB$4:AB2706,$C$4:C2706,C2706))</f>
        <v>0</v>
      </c>
      <c r="AB2706" s="77">
        <f>IFERROR(INDEX([1]怪物表!$U:$U,MATCH(G2706,[1]怪物表!$A:$A,0),1)*S2706/U2706,0)*AC2706</f>
        <v>0</v>
      </c>
      <c r="AC2706" s="77">
        <f t="shared" si="321"/>
        <v>30</v>
      </c>
      <c r="AD2706" s="77">
        <f>IFERROR(INDEX([1]怪物表!$J:$J,MATCH(G2706,[1]怪物表!$A:$A,0),1),0)*AE2706</f>
        <v>30</v>
      </c>
      <c r="AE2706" s="77">
        <f t="shared" si="322"/>
        <v>30</v>
      </c>
    </row>
    <row r="2707" spans="1:46" x14ac:dyDescent="0.45">
      <c r="A2707" s="4"/>
      <c r="B2707" s="7">
        <v>501011</v>
      </c>
      <c r="C2707" s="6" t="s">
        <v>129</v>
      </c>
      <c r="D2707" s="4" t="s">
        <v>133</v>
      </c>
      <c r="E2707" s="7">
        <v>90</v>
      </c>
      <c r="F2707" s="4" t="s">
        <v>58</v>
      </c>
      <c r="G2707" s="4">
        <f>IF(I2707="",SUMIFS([1]怪物表!$A:$A,[1]怪物表!$B:$B,C2707,[1]怪物表!$C:$C,D2707),"")</f>
        <v>150103</v>
      </c>
      <c r="H2707" s="8" t="str">
        <f>IF(G2707="","",INDEX([1]怪物表!$C:$C,MATCH(G2707,[1]怪物表!$A:$A,0)))</f>
        <v>密林窃贼</v>
      </c>
      <c r="I2707" s="4"/>
      <c r="J2707" s="4" t="str">
        <f>IF(I2707="","",INDEX([1]怪物阵型表!$B:$B,MATCH(I2707,[1]怪物阵型表!$A:$A,0)))</f>
        <v/>
      </c>
      <c r="K2707" s="4"/>
      <c r="L2707" s="4"/>
      <c r="M2707" s="4"/>
      <c r="N2707" s="4"/>
      <c r="O2707" s="4" t="str">
        <f>IF(N2707="","",INDEX([2]物品表!$B:$B,MATCH(N2707,[2]物品表!$A:$A,0)))</f>
        <v/>
      </c>
      <c r="P2707" s="4"/>
      <c r="Q2707" s="7" t="s">
        <v>31</v>
      </c>
      <c r="R2707" s="7" t="s">
        <v>29</v>
      </c>
      <c r="S2707" s="9">
        <f>INDEX('#怪物刷新配置索引'!$E:$E,MATCH(E2707&amp;"-"&amp;F2707,'#怪物刷新配置索引'!$D:$D,0),1)</f>
        <v>3</v>
      </c>
      <c r="T2707" s="4"/>
      <c r="U2707" s="9">
        <f>INDEX('#怪物刷新配置索引'!$F:$F,MATCH(E2707&amp;"-"&amp;F2707,'#怪物刷新配置索引'!$D:$D,0),1)</f>
        <v>1</v>
      </c>
      <c r="V2707" s="4" t="str">
        <f t="shared" si="385"/>
        <v/>
      </c>
      <c r="W2707" s="4"/>
      <c r="X2707" s="4"/>
      <c r="Y2707" s="4"/>
      <c r="Z2707" s="28"/>
      <c r="AA2707" s="77">
        <f>COUNTIF([3]经验升级表!$C:$C,"&lt;="&amp;SUMIFS($AB$4:AB2707,$C$4:C2707,C2707))</f>
        <v>0</v>
      </c>
      <c r="AB2707" s="77">
        <f>IFERROR(INDEX([1]怪物表!$U:$U,MATCH(G2707,[1]怪物表!$A:$A,0),1)*S2707/U2707,0)*AC2707</f>
        <v>0</v>
      </c>
      <c r="AC2707" s="77">
        <f t="shared" si="321"/>
        <v>30</v>
      </c>
      <c r="AD2707" s="77">
        <f>IFERROR(INDEX([1]怪物表!$J:$J,MATCH(G2707,[1]怪物表!$A:$A,0),1),0)*AE2707</f>
        <v>90</v>
      </c>
      <c r="AE2707" s="77">
        <f t="shared" si="322"/>
        <v>90</v>
      </c>
    </row>
    <row r="2708" spans="1:46" x14ac:dyDescent="0.45">
      <c r="A2708" s="4"/>
      <c r="B2708" s="7">
        <v>501012</v>
      </c>
      <c r="C2708" s="6" t="s">
        <v>129</v>
      </c>
      <c r="D2708" s="4" t="s">
        <v>130</v>
      </c>
      <c r="E2708" s="7">
        <v>10</v>
      </c>
      <c r="F2708" s="4" t="s">
        <v>58</v>
      </c>
      <c r="G2708" s="4">
        <f>IF(I2708="",SUMIFS([1]怪物表!$A:$A,[1]怪物表!$B:$B,C2708,[1]怪物表!$C:$C,D2708),"")</f>
        <v>150106</v>
      </c>
      <c r="H2708" s="8" t="str">
        <f>IF(G2708="","",INDEX([1]怪物表!$C:$C,MATCH(G2708,[1]怪物表!$A:$A,0)))</f>
        <v>毒气怪</v>
      </c>
      <c r="I2708" s="4"/>
      <c r="J2708" s="4" t="str">
        <f>IF(I2708="","",INDEX([1]怪物阵型表!$B:$B,MATCH(I2708,[1]怪物阵型表!$A:$A,0)))</f>
        <v/>
      </c>
      <c r="K2708" s="4"/>
      <c r="L2708" s="4"/>
      <c r="M2708" s="4"/>
      <c r="N2708" s="4"/>
      <c r="O2708" s="4" t="str">
        <f>IF(N2708="","",INDEX([2]物品表!$B:$B,MATCH(N2708,[2]物品表!$A:$A,0)))</f>
        <v/>
      </c>
      <c r="P2708" s="4"/>
      <c r="Q2708" s="7" t="s">
        <v>31</v>
      </c>
      <c r="R2708" s="7" t="s">
        <v>29</v>
      </c>
      <c r="S2708" s="9">
        <f>INDEX('#怪物刷新配置索引'!$E:$E,MATCH(E2708&amp;"-"&amp;F2708,'#怪物刷新配置索引'!$D:$D,0),1)</f>
        <v>2</v>
      </c>
      <c r="T2708" s="4"/>
      <c r="U2708" s="9">
        <f>INDEX('#怪物刷新配置索引'!$F:$F,MATCH(E2708&amp;"-"&amp;F2708,'#怪物刷新配置索引'!$D:$D,0),1)</f>
        <v>6</v>
      </c>
      <c r="V2708" s="4" t="str">
        <f t="shared" si="385"/>
        <v/>
      </c>
      <c r="W2708" s="4"/>
      <c r="X2708" s="4"/>
      <c r="Y2708" s="4"/>
      <c r="Z2708" s="28"/>
      <c r="AA2708" s="77">
        <f>COUNTIF([3]经验升级表!$C:$C,"&lt;="&amp;SUMIFS($AB$4:AB2708,$C$4:C2708,C2708))</f>
        <v>0</v>
      </c>
      <c r="AB2708" s="77">
        <f>IFERROR(INDEX([1]怪物表!$U:$U,MATCH(G2708,[1]怪物表!$A:$A,0),1)*S2708/U2708,0)*AC2708</f>
        <v>0</v>
      </c>
      <c r="AC2708" s="77">
        <f t="shared" si="321"/>
        <v>30</v>
      </c>
      <c r="AD2708" s="77">
        <f>IFERROR(INDEX([1]怪物表!$J:$J,MATCH(G2708,[1]怪物表!$A:$A,0),1),0)*AE2708</f>
        <v>10</v>
      </c>
      <c r="AE2708" s="77">
        <f t="shared" si="322"/>
        <v>10</v>
      </c>
    </row>
    <row r="2709" spans="1:46" x14ac:dyDescent="0.45">
      <c r="A2709" s="4"/>
      <c r="B2709" s="7">
        <v>501013</v>
      </c>
      <c r="C2709" s="6" t="s">
        <v>129</v>
      </c>
      <c r="D2709" s="4" t="s">
        <v>133</v>
      </c>
      <c r="E2709" s="7">
        <v>60</v>
      </c>
      <c r="F2709" s="4" t="s">
        <v>38</v>
      </c>
      <c r="G2709" s="4">
        <f>IF(I2709="",SUMIFS([1]怪物表!$A:$A,[1]怪物表!$B:$B,C2709,[1]怪物表!$C:$C,D2709),"")</f>
        <v>150103</v>
      </c>
      <c r="H2709" s="8" t="str">
        <f>IF(G2709="","",INDEX([1]怪物表!$C:$C,MATCH(G2709,[1]怪物表!$A:$A,0)))</f>
        <v>密林窃贼</v>
      </c>
      <c r="I2709" s="4"/>
      <c r="J2709" s="4" t="str">
        <f>IF(I2709="","",INDEX([1]怪物阵型表!$B:$B,MATCH(I2709,[1]怪物阵型表!$A:$A,0)))</f>
        <v/>
      </c>
      <c r="K2709" s="4"/>
      <c r="L2709" s="4"/>
      <c r="M2709" s="4"/>
      <c r="N2709" s="4"/>
      <c r="O2709" s="4" t="str">
        <f>IF(N2709="","",INDEX([2]物品表!$B:$B,MATCH(N2709,[2]物品表!$A:$A,0)))</f>
        <v/>
      </c>
      <c r="P2709" s="4"/>
      <c r="Q2709" s="7" t="s">
        <v>31</v>
      </c>
      <c r="R2709" s="7" t="s">
        <v>29</v>
      </c>
      <c r="S2709" s="9">
        <f>INDEX('#怪物刷新配置索引'!$E:$E,MATCH(E2709&amp;"-"&amp;F2709,'#怪物刷新配置索引'!$D:$D,0),1)</f>
        <v>2</v>
      </c>
      <c r="T2709" s="4"/>
      <c r="U2709" s="9">
        <f>INDEX('#怪物刷新配置索引'!$F:$F,MATCH(E2709&amp;"-"&amp;F2709,'#怪物刷新配置索引'!$D:$D,0),1)</f>
        <v>1</v>
      </c>
      <c r="V2709" s="4" t="str">
        <f t="shared" si="385"/>
        <v/>
      </c>
      <c r="W2709" s="4"/>
      <c r="X2709" s="4"/>
      <c r="Y2709" s="4"/>
      <c r="Z2709" s="28"/>
      <c r="AA2709" s="77">
        <f>COUNTIF([3]经验升级表!$C:$C,"&lt;="&amp;SUMIFS($AB$4:AB2709,$C$4:C2709,C2709))</f>
        <v>0</v>
      </c>
      <c r="AB2709" s="77">
        <f>IFERROR(INDEX([1]怪物表!$U:$U,MATCH(G2709,[1]怪物表!$A:$A,0),1)*S2709/U2709,0)*AC2709</f>
        <v>0</v>
      </c>
      <c r="AC2709" s="77">
        <f t="shared" si="321"/>
        <v>30</v>
      </c>
      <c r="AD2709" s="77">
        <f>IFERROR(INDEX([1]怪物表!$J:$J,MATCH(G2709,[1]怪物表!$A:$A,0),1),0)*AE2709</f>
        <v>60</v>
      </c>
      <c r="AE2709" s="77">
        <f t="shared" si="322"/>
        <v>60</v>
      </c>
    </row>
    <row r="2710" spans="1:46" x14ac:dyDescent="0.45">
      <c r="A2710" s="4"/>
      <c r="B2710" s="7">
        <v>501014</v>
      </c>
      <c r="C2710" s="6" t="s">
        <v>129</v>
      </c>
      <c r="D2710" s="4" t="s">
        <v>133</v>
      </c>
      <c r="E2710" s="7">
        <v>60</v>
      </c>
      <c r="F2710" s="4" t="s">
        <v>38</v>
      </c>
      <c r="G2710" s="4">
        <f>IF(I2710="",SUMIFS([1]怪物表!$A:$A,[1]怪物表!$B:$B,C2710,[1]怪物表!$C:$C,D2710),"")</f>
        <v>150103</v>
      </c>
      <c r="H2710" s="8" t="str">
        <f>IF(G2710="","",INDEX([1]怪物表!$C:$C,MATCH(G2710,[1]怪物表!$A:$A,0)))</f>
        <v>密林窃贼</v>
      </c>
      <c r="I2710" s="4"/>
      <c r="J2710" s="4" t="str">
        <f>IF(I2710="","",INDEX([1]怪物阵型表!$B:$B,MATCH(I2710,[1]怪物阵型表!$A:$A,0)))</f>
        <v/>
      </c>
      <c r="K2710" s="4"/>
      <c r="L2710" s="4"/>
      <c r="M2710" s="4"/>
      <c r="N2710" s="4"/>
      <c r="O2710" s="4" t="str">
        <f>IF(N2710="","",INDEX([2]物品表!$B:$B,MATCH(N2710,[2]物品表!$A:$A,0)))</f>
        <v/>
      </c>
      <c r="P2710" s="4"/>
      <c r="Q2710" s="7" t="s">
        <v>31</v>
      </c>
      <c r="R2710" s="7" t="s">
        <v>29</v>
      </c>
      <c r="S2710" s="9">
        <f>INDEX('#怪物刷新配置索引'!$E:$E,MATCH(E2710&amp;"-"&amp;F2710,'#怪物刷新配置索引'!$D:$D,0),1)</f>
        <v>2</v>
      </c>
      <c r="T2710" s="4"/>
      <c r="U2710" s="9">
        <f>INDEX('#怪物刷新配置索引'!$F:$F,MATCH(E2710&amp;"-"&amp;F2710,'#怪物刷新配置索引'!$D:$D,0),1)</f>
        <v>1</v>
      </c>
      <c r="V2710" s="4" t="str">
        <f t="shared" si="385"/>
        <v/>
      </c>
      <c r="W2710" s="4"/>
      <c r="X2710" s="4"/>
      <c r="Y2710" s="4"/>
      <c r="Z2710" s="28"/>
      <c r="AA2710" s="77">
        <f>COUNTIF([3]经验升级表!$C:$C,"&lt;="&amp;SUMIFS($AB$4:AB2710,$C$4:C2710,C2710))</f>
        <v>0</v>
      </c>
      <c r="AB2710" s="77">
        <f>IFERROR(INDEX([1]怪物表!$U:$U,MATCH(G2710,[1]怪物表!$A:$A,0),1)*S2710/U2710,0)*AC2710</f>
        <v>0</v>
      </c>
      <c r="AC2710" s="77">
        <f t="shared" si="321"/>
        <v>30</v>
      </c>
      <c r="AD2710" s="77">
        <f>IFERROR(INDEX([1]怪物表!$J:$J,MATCH(G2710,[1]怪物表!$A:$A,0),1),0)*AE2710</f>
        <v>60</v>
      </c>
      <c r="AE2710" s="77">
        <f t="shared" si="322"/>
        <v>60</v>
      </c>
    </row>
    <row r="2711" spans="1:46" x14ac:dyDescent="0.45">
      <c r="A2711" s="4"/>
      <c r="B2711" s="7">
        <v>501015</v>
      </c>
      <c r="C2711" s="6" t="s">
        <v>129</v>
      </c>
      <c r="D2711" s="4" t="s">
        <v>130</v>
      </c>
      <c r="E2711" s="7">
        <v>10</v>
      </c>
      <c r="F2711" s="4" t="s">
        <v>38</v>
      </c>
      <c r="G2711" s="4">
        <f>IF(I2711="",SUMIFS([1]怪物表!$A:$A,[1]怪物表!$B:$B,C2711,[1]怪物表!$C:$C,D2711),"")</f>
        <v>150106</v>
      </c>
      <c r="H2711" s="8" t="str">
        <f>IF(G2711="","",INDEX([1]怪物表!$C:$C,MATCH(G2711,[1]怪物表!$A:$A,0)))</f>
        <v>毒气怪</v>
      </c>
      <c r="I2711" s="4"/>
      <c r="J2711" s="4" t="str">
        <f>IF(I2711="","",INDEX([1]怪物阵型表!$B:$B,MATCH(I2711,[1]怪物阵型表!$A:$A,0)))</f>
        <v/>
      </c>
      <c r="K2711" s="4"/>
      <c r="L2711" s="4"/>
      <c r="M2711" s="4"/>
      <c r="N2711" s="4"/>
      <c r="O2711" s="4" t="str">
        <f>IF(N2711="","",INDEX([2]物品表!$B:$B,MATCH(N2711,[2]物品表!$A:$A,0)))</f>
        <v/>
      </c>
      <c r="P2711" s="4"/>
      <c r="Q2711" s="7" t="s">
        <v>31</v>
      </c>
      <c r="R2711" s="7" t="s">
        <v>29</v>
      </c>
      <c r="S2711" s="9">
        <f>INDEX('#怪物刷新配置索引'!$E:$E,MATCH(E2711&amp;"-"&amp;F2711,'#怪物刷新配置索引'!$D:$D,0),1)</f>
        <v>2</v>
      </c>
      <c r="T2711" s="4"/>
      <c r="U2711" s="9">
        <f>INDEX('#怪物刷新配置索引'!$F:$F,MATCH(E2711&amp;"-"&amp;F2711,'#怪物刷新配置索引'!$D:$D,0),1)</f>
        <v>6</v>
      </c>
      <c r="V2711" s="4" t="str">
        <f t="shared" si="385"/>
        <v/>
      </c>
      <c r="W2711" s="4"/>
      <c r="X2711" s="4"/>
      <c r="Y2711" s="4"/>
      <c r="Z2711" s="28"/>
      <c r="AA2711" s="77">
        <f>COUNTIF([3]经验升级表!$C:$C,"&lt;="&amp;SUMIFS($AB$4:AB2711,$C$4:C2711,C2711))</f>
        <v>0</v>
      </c>
      <c r="AB2711" s="77">
        <f>IFERROR(INDEX([1]怪物表!$U:$U,MATCH(G2711,[1]怪物表!$A:$A,0),1)*S2711/U2711,0)*AC2711</f>
        <v>0</v>
      </c>
      <c r="AC2711" s="77">
        <f t="shared" si="321"/>
        <v>30</v>
      </c>
      <c r="AD2711" s="77">
        <f>IFERROR(INDEX([1]怪物表!$J:$J,MATCH(G2711,[1]怪物表!$A:$A,0),1),0)*AE2711</f>
        <v>10</v>
      </c>
      <c r="AE2711" s="77">
        <f t="shared" si="322"/>
        <v>10</v>
      </c>
    </row>
    <row r="2712" spans="1:46" s="46" customFormat="1" x14ac:dyDescent="0.45">
      <c r="A2712" s="20"/>
      <c r="B2712" s="21">
        <v>501016</v>
      </c>
      <c r="C2712" s="22" t="s">
        <v>129</v>
      </c>
      <c r="D2712" s="20" t="s">
        <v>148</v>
      </c>
      <c r="E2712" s="21"/>
      <c r="F2712" s="20">
        <v>150</v>
      </c>
      <c r="G2712" s="20">
        <f>IF(I2712="",SUMIFS([1]怪物表!$A:$A,[1]怪物表!$B:$B,C2712,[1]怪物表!$C:$C,D2712),"")</f>
        <v>150109</v>
      </c>
      <c r="H2712" s="23" t="str">
        <f>IF(G2712="","",INDEX([1]怪物表!$C:$C,MATCH(G2712,[1]怪物表!$A:$A,0)))</f>
        <v>狼人</v>
      </c>
      <c r="I2712" s="20" t="s">
        <v>54</v>
      </c>
      <c r="J2712" s="20" t="str">
        <f>IF(I2712="","",INDEX([1]怪物阵型表!$B:$B,MATCH(I2712,[1]怪物阵型表!$A:$A,0)))</f>
        <v/>
      </c>
      <c r="K2712" s="20"/>
      <c r="L2712" s="20"/>
      <c r="M2712" s="20"/>
      <c r="N2712" s="20"/>
      <c r="O2712" s="20" t="str">
        <f>IF(N2712="","",INDEX([2]物品表!$B:$B,MATCH(N2712,[2]物品表!$A:$A,0)))</f>
        <v/>
      </c>
      <c r="P2712" s="20"/>
      <c r="Q2712" s="21" t="s">
        <v>120</v>
      </c>
      <c r="R2712" s="21" t="s">
        <v>29</v>
      </c>
      <c r="S2712" s="24">
        <v>1</v>
      </c>
      <c r="T2712" s="20"/>
      <c r="U2712" s="24">
        <v>0</v>
      </c>
      <c r="V2712" s="20" t="str">
        <f t="shared" si="385"/>
        <v/>
      </c>
      <c r="W2712" s="20"/>
      <c r="X2712" s="20"/>
      <c r="Y2712" s="20"/>
      <c r="Z2712" s="79"/>
      <c r="AA2712" s="77">
        <f>COUNTIF([3]经验升级表!$C:$C,"&lt;="&amp;SUMIFS($AB$4:AB2712,$C$4:C2712,C2712))</f>
        <v>0</v>
      </c>
      <c r="AB2712" s="77">
        <f>IFERROR(INDEX([1]怪物表!$U:$U,MATCH(G2712,[1]怪物表!$A:$A,0),1)*S2712/U2712,0)*AC2712</f>
        <v>0</v>
      </c>
      <c r="AC2712" s="77">
        <f t="shared" si="321"/>
        <v>1</v>
      </c>
      <c r="AD2712" s="77">
        <f>IFERROR(INDEX([1]怪物表!$J:$J,MATCH(G2712,[1]怪物表!$A:$A,0),1),0)*AE2712</f>
        <v>0</v>
      </c>
      <c r="AE2712" s="77">
        <f t="shared" si="322"/>
        <v>0</v>
      </c>
      <c r="AF2712" s="45"/>
      <c r="AG2712" s="45"/>
      <c r="AH2712" s="45"/>
      <c r="AI2712" s="45"/>
      <c r="AJ2712" s="45"/>
      <c r="AK2712" s="45"/>
      <c r="AL2712" s="45"/>
      <c r="AM2712" s="45"/>
      <c r="AN2712" s="45"/>
      <c r="AO2712" s="45"/>
      <c r="AP2712" s="45"/>
      <c r="AQ2712" s="45"/>
      <c r="AR2712" s="45"/>
      <c r="AS2712" s="45"/>
      <c r="AT2712" s="45"/>
    </row>
    <row r="2713" spans="1:46" x14ac:dyDescent="0.45">
      <c r="A2713" s="4"/>
      <c r="B2713" s="7">
        <v>501017</v>
      </c>
      <c r="C2713" s="6" t="s">
        <v>129</v>
      </c>
      <c r="D2713" s="4"/>
      <c r="E2713" s="7"/>
      <c r="F2713" s="4">
        <v>150</v>
      </c>
      <c r="G2713" s="4" t="str">
        <f>IF(I2713="",SUMIFS([1]怪物表!$A:$A,[1]怪物表!$B:$B,C2713,[1]怪物表!$C:$C,D2713),"")</f>
        <v/>
      </c>
      <c r="H2713" s="8" t="str">
        <f>IF(G2713="","",INDEX([1]怪物表!$C:$C,MATCH(G2713,[1]怪物表!$A:$A,0)))</f>
        <v/>
      </c>
      <c r="I2713" s="4">
        <v>500103</v>
      </c>
      <c r="J2713" s="4" t="str">
        <f>IF(I2713="","",INDEX([1]怪物阵型表!$B:$B,MATCH(I2713,[1]怪物阵型表!$A:$A,0)))</f>
        <v>直线防御阵型</v>
      </c>
      <c r="K2713" s="4"/>
      <c r="L2713" s="4"/>
      <c r="M2713" s="4"/>
      <c r="N2713" s="4"/>
      <c r="O2713" s="4" t="str">
        <f>IF(N2713="","",INDEX([2]物品表!$B:$B,MATCH(N2713,[2]物品表!$A:$A,0)))</f>
        <v/>
      </c>
      <c r="P2713" s="4"/>
      <c r="Q2713" s="7" t="s">
        <v>109</v>
      </c>
      <c r="R2713" s="7" t="s">
        <v>29</v>
      </c>
      <c r="S2713" s="9">
        <v>1</v>
      </c>
      <c r="T2713" s="4"/>
      <c r="U2713" s="9">
        <v>0</v>
      </c>
      <c r="V2713" s="4" t="str">
        <f t="shared" ref="V2713" si="386">IF(W2713=1,"TID_Survivor_Notice_Occur_2",IF(W2713=2,"TID_Survivor_Notice_Occur_1",""))</f>
        <v>TID_Survivor_Notice_Occur_2</v>
      </c>
      <c r="W2713" s="4">
        <v>1</v>
      </c>
      <c r="X2713" s="4"/>
      <c r="Y2713" s="4"/>
      <c r="Z2713" s="28"/>
      <c r="AA2713" s="77">
        <f>COUNTIF([3]经验升级表!$C:$C,"&lt;="&amp;SUMIFS($AB$4:AB2713,$C$4:C2713,C2713))</f>
        <v>0</v>
      </c>
      <c r="AB2713" s="77">
        <f>IFERROR(INDEX([1]怪物表!$U:$U,MATCH(G2713,[1]怪物表!$A:$A,0),1)*S2713/U2713,0)*AC2713</f>
        <v>0</v>
      </c>
      <c r="AC2713" s="77">
        <f t="shared" si="321"/>
        <v>1</v>
      </c>
      <c r="AD2713" s="77">
        <f>IFERROR(INDEX([1]怪物表!$J:$J,MATCH(G2713,[1]怪物表!$A:$A,0),1),0)*AE2713</f>
        <v>0</v>
      </c>
      <c r="AE2713" s="77">
        <f t="shared" si="322"/>
        <v>0</v>
      </c>
    </row>
    <row r="2714" spans="1:46" x14ac:dyDescent="0.45">
      <c r="A2714" s="4"/>
      <c r="B2714" s="7">
        <v>501018</v>
      </c>
      <c r="C2714" s="6" t="s">
        <v>129</v>
      </c>
      <c r="D2714" s="4"/>
      <c r="E2714" s="7"/>
      <c r="F2714" s="4">
        <v>155</v>
      </c>
      <c r="G2714" s="4" t="str">
        <f>IF(I2714="",SUMIFS([1]怪物表!$A:$A,[1]怪物表!$B:$B,C2714,[1]怪物表!$C:$C,D2714),"")</f>
        <v/>
      </c>
      <c r="H2714" s="8" t="str">
        <f>IF(G2714="","",INDEX([1]怪物表!$C:$C,MATCH(G2714,[1]怪物表!$A:$A,0)))</f>
        <v/>
      </c>
      <c r="I2714" s="4">
        <v>500104</v>
      </c>
      <c r="J2714" s="4" t="str">
        <f>IF(I2714="","",INDEX([1]怪物阵型表!$B:$B,MATCH(I2714,[1]怪物阵型表!$A:$A,0)))</f>
        <v>直线防御阵型</v>
      </c>
      <c r="K2714" s="4"/>
      <c r="L2714" s="4"/>
      <c r="M2714" s="4"/>
      <c r="N2714" s="4"/>
      <c r="O2714" s="4" t="str">
        <f>IF(N2714="","",INDEX([2]物品表!$B:$B,MATCH(N2714,[2]物品表!$A:$A,0)))</f>
        <v/>
      </c>
      <c r="P2714" s="4"/>
      <c r="Q2714" s="7" t="s">
        <v>109</v>
      </c>
      <c r="R2714" s="7" t="s">
        <v>29</v>
      </c>
      <c r="S2714" s="9">
        <v>1</v>
      </c>
      <c r="T2714" s="4"/>
      <c r="U2714" s="9">
        <v>0</v>
      </c>
      <c r="V2714" s="4" t="str">
        <f t="shared" ref="V2714" si="387">IF(W2714=1,"TID_Survivor_Notice_Occur_2",IF(W2714=2,"TID_Survivor_Notice_Occur_1",""))</f>
        <v/>
      </c>
      <c r="W2714" s="4"/>
      <c r="X2714" s="4"/>
      <c r="Y2714" s="4"/>
      <c r="Z2714" s="28"/>
      <c r="AA2714" s="77">
        <f>COUNTIF([3]经验升级表!$C:$C,"&lt;="&amp;SUMIFS($AB$4:AB2714,$C$4:C2714,C2714))</f>
        <v>0</v>
      </c>
      <c r="AB2714" s="77">
        <f>IFERROR(INDEX([1]怪物表!$U:$U,MATCH(G2714,[1]怪物表!$A:$A,0),1)*S2714/U2714,0)*AC2714</f>
        <v>0</v>
      </c>
      <c r="AC2714" s="77">
        <f t="shared" si="321"/>
        <v>1</v>
      </c>
      <c r="AD2714" s="77">
        <f>IFERROR(INDEX([1]怪物表!$J:$J,MATCH(G2714,[1]怪物表!$A:$A,0),1),0)*AE2714</f>
        <v>0</v>
      </c>
      <c r="AE2714" s="77">
        <f t="shared" si="322"/>
        <v>0</v>
      </c>
    </row>
    <row r="2715" spans="1:46" x14ac:dyDescent="0.45">
      <c r="A2715" s="4"/>
      <c r="B2715" s="7">
        <v>501019</v>
      </c>
      <c r="C2715" s="6" t="s">
        <v>129</v>
      </c>
      <c r="D2715" s="4" t="s">
        <v>131</v>
      </c>
      <c r="E2715" s="7">
        <v>20</v>
      </c>
      <c r="F2715" s="4" t="s">
        <v>39</v>
      </c>
      <c r="G2715" s="4">
        <f>IF(I2715="",SUMIFS([1]怪物表!$A:$A,[1]怪物表!$B:$B,C2715,[1]怪物表!$C:$C,D2715),"")</f>
        <v>150102</v>
      </c>
      <c r="H2715" s="8" t="str">
        <f>IF(G2715="","",INDEX([1]怪物表!$C:$C,MATCH(G2715,[1]怪物表!$A:$A,0)))</f>
        <v>小象</v>
      </c>
      <c r="I2715" s="4"/>
      <c r="J2715" s="4" t="str">
        <f>IF(I2715="","",INDEX([1]怪物阵型表!$B:$B,MATCH(I2715,[1]怪物阵型表!$A:$A,0)))</f>
        <v/>
      </c>
      <c r="K2715" s="4"/>
      <c r="L2715" s="4"/>
      <c r="M2715" s="4"/>
      <c r="N2715" s="4"/>
      <c r="O2715" s="4" t="str">
        <f>IF(N2715="","",INDEX([2]物品表!$B:$B,MATCH(N2715,[2]物品表!$A:$A,0)))</f>
        <v/>
      </c>
      <c r="P2715" s="4"/>
      <c r="Q2715" s="7" t="s">
        <v>31</v>
      </c>
      <c r="R2715" s="7" t="s">
        <v>29</v>
      </c>
      <c r="S2715" s="9">
        <f>INDEX('#怪物刷新配置索引'!$E:$E,MATCH(E2715&amp;"-"&amp;F2715,'#怪物刷新配置索引'!$D:$D,0),1)</f>
        <v>2</v>
      </c>
      <c r="T2715" s="4"/>
      <c r="U2715" s="9">
        <f>INDEX('#怪物刷新配置索引'!$F:$F,MATCH(E2715&amp;"-"&amp;F2715,'#怪物刷新配置索引'!$D:$D,0),1)</f>
        <v>3</v>
      </c>
      <c r="V2715" s="4" t="str">
        <f t="shared" si="385"/>
        <v/>
      </c>
      <c r="W2715" s="4"/>
      <c r="X2715" s="4"/>
      <c r="Y2715" s="4"/>
      <c r="Z2715" s="28"/>
      <c r="AA2715" s="77">
        <f>COUNTIF([3]经验升级表!$C:$C,"&lt;="&amp;SUMIFS($AB$4:AB2715,$C$4:C2715,C2715))</f>
        <v>0</v>
      </c>
      <c r="AB2715" s="77">
        <f>IFERROR(INDEX([1]怪物表!$U:$U,MATCH(G2715,[1]怪物表!$A:$A,0),1)*S2715/U2715,0)*AC2715</f>
        <v>0</v>
      </c>
      <c r="AC2715" s="77">
        <f t="shared" si="321"/>
        <v>30</v>
      </c>
      <c r="AD2715" s="77">
        <f>IFERROR(INDEX([1]怪物表!$J:$J,MATCH(G2715,[1]怪物表!$A:$A,0),1),0)*AE2715</f>
        <v>20</v>
      </c>
      <c r="AE2715" s="77">
        <f t="shared" si="322"/>
        <v>20</v>
      </c>
    </row>
    <row r="2716" spans="1:46" x14ac:dyDescent="0.45">
      <c r="A2716" s="4"/>
      <c r="B2716" s="7">
        <v>501020</v>
      </c>
      <c r="C2716" s="6" t="s">
        <v>129</v>
      </c>
      <c r="D2716" s="4" t="s">
        <v>131</v>
      </c>
      <c r="E2716" s="7">
        <v>20</v>
      </c>
      <c r="F2716" s="4" t="s">
        <v>39</v>
      </c>
      <c r="G2716" s="4">
        <f>IF(I2716="",SUMIFS([1]怪物表!$A:$A,[1]怪物表!$B:$B,C2716,[1]怪物表!$C:$C,D2716),"")</f>
        <v>150102</v>
      </c>
      <c r="H2716" s="8" t="str">
        <f>IF(G2716="","",INDEX([1]怪物表!$C:$C,MATCH(G2716,[1]怪物表!$A:$A,0)))</f>
        <v>小象</v>
      </c>
      <c r="I2716" s="4"/>
      <c r="J2716" s="4" t="str">
        <f>IF(I2716="","",INDEX([1]怪物阵型表!$B:$B,MATCH(I2716,[1]怪物阵型表!$A:$A,0)))</f>
        <v/>
      </c>
      <c r="K2716" s="4"/>
      <c r="L2716" s="4"/>
      <c r="M2716" s="4"/>
      <c r="N2716" s="4"/>
      <c r="O2716" s="4" t="str">
        <f>IF(N2716="","",INDEX([2]物品表!$B:$B,MATCH(N2716,[2]物品表!$A:$A,0)))</f>
        <v/>
      </c>
      <c r="P2716" s="4"/>
      <c r="Q2716" s="7" t="s">
        <v>31</v>
      </c>
      <c r="R2716" s="7" t="s">
        <v>29</v>
      </c>
      <c r="S2716" s="9">
        <f>INDEX('#怪物刷新配置索引'!$E:$E,MATCH(E2716&amp;"-"&amp;F2716,'#怪物刷新配置索引'!$D:$D,0),1)</f>
        <v>2</v>
      </c>
      <c r="T2716" s="4"/>
      <c r="U2716" s="9">
        <f>INDEX('#怪物刷新配置索引'!$F:$F,MATCH(E2716&amp;"-"&amp;F2716,'#怪物刷新配置索引'!$D:$D,0),1)</f>
        <v>3</v>
      </c>
      <c r="V2716" s="4" t="str">
        <f t="shared" si="385"/>
        <v/>
      </c>
      <c r="W2716" s="4"/>
      <c r="X2716" s="4"/>
      <c r="Y2716" s="4"/>
      <c r="Z2716" s="28"/>
      <c r="AA2716" s="77">
        <f>COUNTIF([3]经验升级表!$C:$C,"&lt;="&amp;SUMIFS($AB$4:AB2716,$C$4:C2716,C2716))</f>
        <v>0</v>
      </c>
      <c r="AB2716" s="77">
        <f>IFERROR(INDEX([1]怪物表!$U:$U,MATCH(G2716,[1]怪物表!$A:$A,0),1)*S2716/U2716,0)*AC2716</f>
        <v>0</v>
      </c>
      <c r="AC2716" s="77">
        <f t="shared" si="321"/>
        <v>30</v>
      </c>
      <c r="AD2716" s="77">
        <f>IFERROR(INDEX([1]怪物表!$J:$J,MATCH(G2716,[1]怪物表!$A:$A,0),1),0)*AE2716</f>
        <v>20</v>
      </c>
      <c r="AE2716" s="77">
        <f t="shared" si="322"/>
        <v>20</v>
      </c>
    </row>
    <row r="2717" spans="1:46" x14ac:dyDescent="0.45">
      <c r="A2717" s="4"/>
      <c r="B2717" s="7">
        <v>501021</v>
      </c>
      <c r="C2717" s="6" t="s">
        <v>129</v>
      </c>
      <c r="D2717" s="4" t="s">
        <v>125</v>
      </c>
      <c r="E2717" s="7">
        <v>40</v>
      </c>
      <c r="F2717" s="4" t="s">
        <v>46</v>
      </c>
      <c r="G2717" s="4">
        <f>IF(I2717="",SUMIFS([1]怪物表!$A:$A,[1]怪物表!$B:$B,C2717,[1]怪物表!$C:$C,D2717),"")</f>
        <v>150101</v>
      </c>
      <c r="H2717" s="8" t="str">
        <f>IF(G2717="","",INDEX([1]怪物表!$C:$C,MATCH(G2717,[1]怪物表!$A:$A,0)))</f>
        <v>小熊</v>
      </c>
      <c r="I2717" s="4"/>
      <c r="J2717" s="4" t="str">
        <f>IF(I2717="","",INDEX([1]怪物阵型表!$B:$B,MATCH(I2717,[1]怪物阵型表!$A:$A,0)))</f>
        <v/>
      </c>
      <c r="K2717" s="4"/>
      <c r="L2717" s="4"/>
      <c r="M2717" s="4"/>
      <c r="N2717" s="4"/>
      <c r="O2717" s="4" t="str">
        <f>IF(N2717="","",INDEX([2]物品表!$B:$B,MATCH(N2717,[2]物品表!$A:$A,0)))</f>
        <v/>
      </c>
      <c r="P2717" s="4"/>
      <c r="Q2717" s="7" t="s">
        <v>31</v>
      </c>
      <c r="R2717" s="7" t="s">
        <v>29</v>
      </c>
      <c r="S2717" s="9">
        <f>INDEX('#怪物刷新配置索引'!$E:$E,MATCH(E2717&amp;"-"&amp;F2717,'#怪物刷新配置索引'!$D:$D,0),1)</f>
        <v>4</v>
      </c>
      <c r="T2717" s="4"/>
      <c r="U2717" s="9">
        <f>INDEX('#怪物刷新配置索引'!$F:$F,MATCH(E2717&amp;"-"&amp;F2717,'#怪物刷新配置索引'!$D:$D,0),1)</f>
        <v>3</v>
      </c>
      <c r="V2717" s="4" t="str">
        <f t="shared" si="385"/>
        <v/>
      </c>
      <c r="W2717" s="4"/>
      <c r="X2717" s="7"/>
      <c r="Y2717" s="4"/>
      <c r="Z2717" s="28"/>
      <c r="AA2717" s="77">
        <f>COUNTIF([3]经验升级表!$C:$C,"&lt;="&amp;SUMIFS($AB$4:AB2717,$C$4:C2717,C2717))</f>
        <v>0</v>
      </c>
      <c r="AB2717" s="77">
        <f>IFERROR(INDEX([1]怪物表!$U:$U,MATCH(G2717,[1]怪物表!$A:$A,0),1)*S2717/U2717,0)*AC2717</f>
        <v>0</v>
      </c>
      <c r="AC2717" s="77">
        <f t="shared" si="321"/>
        <v>30</v>
      </c>
      <c r="AD2717" s="77">
        <f>IFERROR(INDEX([1]怪物表!$J:$J,MATCH(G2717,[1]怪物表!$A:$A,0),1),0)*AE2717</f>
        <v>40</v>
      </c>
      <c r="AE2717" s="77">
        <f t="shared" si="322"/>
        <v>40</v>
      </c>
    </row>
    <row r="2718" spans="1:46" x14ac:dyDescent="0.45">
      <c r="A2718" s="4"/>
      <c r="B2718" s="7">
        <v>501022</v>
      </c>
      <c r="C2718" s="6" t="s">
        <v>129</v>
      </c>
      <c r="D2718" s="4" t="s">
        <v>125</v>
      </c>
      <c r="E2718" s="7">
        <v>60</v>
      </c>
      <c r="F2718" s="4" t="s">
        <v>46</v>
      </c>
      <c r="G2718" s="4">
        <f>IF(I2718="",SUMIFS([1]怪物表!$A:$A,[1]怪物表!$B:$B,C2718,[1]怪物表!$C:$C,D2718),"")</f>
        <v>150101</v>
      </c>
      <c r="H2718" s="8" t="str">
        <f>IF(G2718="","",INDEX([1]怪物表!$C:$C,MATCH(G2718,[1]怪物表!$A:$A,0)))</f>
        <v>小熊</v>
      </c>
      <c r="I2718" s="4"/>
      <c r="J2718" s="4" t="str">
        <f>IF(I2718="","",INDEX([1]怪物阵型表!$B:$B,MATCH(I2718,[1]怪物阵型表!$A:$A,0)))</f>
        <v/>
      </c>
      <c r="K2718" s="4"/>
      <c r="L2718" s="4"/>
      <c r="M2718" s="4"/>
      <c r="N2718" s="4"/>
      <c r="O2718" s="4" t="str">
        <f>IF(N2718="","",INDEX([2]物品表!$B:$B,MATCH(N2718,[2]物品表!$A:$A,0)))</f>
        <v/>
      </c>
      <c r="P2718" s="4"/>
      <c r="Q2718" s="7" t="s">
        <v>31</v>
      </c>
      <c r="R2718" s="7" t="s">
        <v>29</v>
      </c>
      <c r="S2718" s="9">
        <f>INDEX('#怪物刷新配置索引'!$E:$E,MATCH(E2718&amp;"-"&amp;F2718,'#怪物刷新配置索引'!$D:$D,0),1)</f>
        <v>2</v>
      </c>
      <c r="T2718" s="4"/>
      <c r="U2718" s="9">
        <f>INDEX('#怪物刷新配置索引'!$F:$F,MATCH(E2718&amp;"-"&amp;F2718,'#怪物刷新配置索引'!$D:$D,0),1)</f>
        <v>1</v>
      </c>
      <c r="V2718" s="7" t="str">
        <f t="shared" si="385"/>
        <v/>
      </c>
      <c r="W2718" s="4"/>
      <c r="X2718" s="4"/>
      <c r="Y2718" s="4"/>
      <c r="Z2718" s="28"/>
      <c r="AA2718" s="77">
        <f>COUNTIF([3]经验升级表!$C:$C,"&lt;="&amp;SUMIFS($AB$4:AB2718,$C$4:C2718,C2718))</f>
        <v>0</v>
      </c>
      <c r="AB2718" s="77">
        <f>IFERROR(INDEX([1]怪物表!$U:$U,MATCH(G2718,[1]怪物表!$A:$A,0),1)*S2718/U2718,0)*AC2718</f>
        <v>0</v>
      </c>
      <c r="AC2718" s="77">
        <f t="shared" si="321"/>
        <v>30</v>
      </c>
      <c r="AD2718" s="77">
        <f>IFERROR(INDEX([1]怪物表!$J:$J,MATCH(G2718,[1]怪物表!$A:$A,0),1),0)*AE2718</f>
        <v>60</v>
      </c>
      <c r="AE2718" s="77">
        <f t="shared" si="322"/>
        <v>60</v>
      </c>
    </row>
    <row r="2719" spans="1:46" x14ac:dyDescent="0.45">
      <c r="A2719" s="4"/>
      <c r="B2719" s="7">
        <v>501023</v>
      </c>
      <c r="C2719" s="6" t="s">
        <v>129</v>
      </c>
      <c r="D2719" s="4" t="s">
        <v>125</v>
      </c>
      <c r="E2719" s="7">
        <v>60</v>
      </c>
      <c r="F2719" s="4" t="s">
        <v>46</v>
      </c>
      <c r="G2719" s="4">
        <f>IF(I2719="",SUMIFS([1]怪物表!$A:$A,[1]怪物表!$B:$B,C2719,[1]怪物表!$C:$C,D2719),"")</f>
        <v>150101</v>
      </c>
      <c r="H2719" s="8" t="str">
        <f>IF(G2719="","",INDEX([1]怪物表!$C:$C,MATCH(G2719,[1]怪物表!$A:$A,0)))</f>
        <v>小熊</v>
      </c>
      <c r="I2719" s="4"/>
      <c r="J2719" s="4" t="str">
        <f>IF(I2719="","",INDEX([1]怪物阵型表!$B:$B,MATCH(I2719,[1]怪物阵型表!$A:$A,0)))</f>
        <v/>
      </c>
      <c r="K2719" s="4"/>
      <c r="L2719" s="4"/>
      <c r="M2719" s="4"/>
      <c r="N2719" s="4"/>
      <c r="O2719" s="4" t="str">
        <f>IF(N2719="","",INDEX([2]物品表!$B:$B,MATCH(N2719,[2]物品表!$A:$A,0)))</f>
        <v/>
      </c>
      <c r="P2719" s="4"/>
      <c r="Q2719" s="7" t="s">
        <v>31</v>
      </c>
      <c r="R2719" s="7" t="s">
        <v>29</v>
      </c>
      <c r="S2719" s="9">
        <f>INDEX('#怪物刷新配置索引'!$E:$E,MATCH(E2719&amp;"-"&amp;F2719,'#怪物刷新配置索引'!$D:$D,0),1)</f>
        <v>2</v>
      </c>
      <c r="T2719" s="4"/>
      <c r="U2719" s="9">
        <f>INDEX('#怪物刷新配置索引'!$F:$F,MATCH(E2719&amp;"-"&amp;F2719,'#怪物刷新配置索引'!$D:$D,0),1)</f>
        <v>1</v>
      </c>
      <c r="V2719" s="4" t="str">
        <f t="shared" si="385"/>
        <v/>
      </c>
      <c r="W2719" s="4"/>
      <c r="X2719" s="7"/>
      <c r="Y2719" s="7"/>
      <c r="Z2719" s="28"/>
      <c r="AA2719" s="77">
        <f>COUNTIF([3]经验升级表!$C:$C,"&lt;="&amp;SUMIFS($AB$4:AB2719,$C$4:C2719,C2719))</f>
        <v>0</v>
      </c>
      <c r="AB2719" s="77">
        <f>IFERROR(INDEX([1]怪物表!$U:$U,MATCH(G2719,[1]怪物表!$A:$A,0),1)*S2719/U2719,0)*AC2719</f>
        <v>0</v>
      </c>
      <c r="AC2719" s="77">
        <f t="shared" si="321"/>
        <v>30</v>
      </c>
      <c r="AD2719" s="77">
        <f>IFERROR(INDEX([1]怪物表!$J:$J,MATCH(G2719,[1]怪物表!$A:$A,0),1),0)*AE2719</f>
        <v>60</v>
      </c>
      <c r="AE2719" s="77">
        <f t="shared" si="322"/>
        <v>60</v>
      </c>
    </row>
    <row r="2720" spans="1:46" x14ac:dyDescent="0.45">
      <c r="A2720" s="4"/>
      <c r="B2720" s="7">
        <v>501024</v>
      </c>
      <c r="C2720" s="6" t="s">
        <v>129</v>
      </c>
      <c r="D2720" s="4" t="s">
        <v>130</v>
      </c>
      <c r="E2720" s="7">
        <v>10</v>
      </c>
      <c r="F2720" s="4" t="s">
        <v>46</v>
      </c>
      <c r="G2720" s="4">
        <f>IF(I2720="",SUMIFS([1]怪物表!$A:$A,[1]怪物表!$B:$B,C2720,[1]怪物表!$C:$C,D2720),"")</f>
        <v>150106</v>
      </c>
      <c r="H2720" s="8" t="str">
        <f>IF(G2720="","",INDEX([1]怪物表!$C:$C,MATCH(G2720,[1]怪物表!$A:$A,0)))</f>
        <v>毒气怪</v>
      </c>
      <c r="I2720" s="4"/>
      <c r="J2720" s="4" t="str">
        <f>IF(I2720="","",INDEX([1]怪物阵型表!$B:$B,MATCH(I2720,[1]怪物阵型表!$A:$A,0)))</f>
        <v/>
      </c>
      <c r="K2720" s="4"/>
      <c r="L2720" s="4"/>
      <c r="M2720" s="4"/>
      <c r="N2720" s="4"/>
      <c r="O2720" s="4" t="str">
        <f>IF(N2720="","",INDEX([2]物品表!$B:$B,MATCH(N2720,[2]物品表!$A:$A,0)))</f>
        <v/>
      </c>
      <c r="P2720" s="4"/>
      <c r="Q2720" s="7" t="s">
        <v>31</v>
      </c>
      <c r="R2720" s="7" t="s">
        <v>29</v>
      </c>
      <c r="S2720" s="9">
        <f>INDEX('#怪物刷新配置索引'!$E:$E,MATCH(E2720&amp;"-"&amp;F2720,'#怪物刷新配置索引'!$D:$D,0),1)</f>
        <v>2</v>
      </c>
      <c r="T2720" s="4"/>
      <c r="U2720" s="9">
        <f>INDEX('#怪物刷新配置索引'!$F:$F,MATCH(E2720&amp;"-"&amp;F2720,'#怪物刷新配置索引'!$D:$D,0),1)</f>
        <v>6</v>
      </c>
      <c r="V2720" s="4" t="str">
        <f t="shared" si="385"/>
        <v/>
      </c>
      <c r="W2720" s="4"/>
      <c r="X2720" s="7"/>
      <c r="Y2720" s="7"/>
      <c r="Z2720" s="28"/>
      <c r="AA2720" s="77">
        <f>COUNTIF([3]经验升级表!$C:$C,"&lt;="&amp;SUMIFS($AB$4:AB2720,$C$4:C2720,C2720))</f>
        <v>0</v>
      </c>
      <c r="AB2720" s="77">
        <f>IFERROR(INDEX([1]怪物表!$U:$U,MATCH(G2720,[1]怪物表!$A:$A,0),1)*S2720/U2720,0)*AC2720</f>
        <v>0</v>
      </c>
      <c r="AC2720" s="77">
        <f t="shared" si="321"/>
        <v>30</v>
      </c>
      <c r="AD2720" s="77">
        <f>IFERROR(INDEX([1]怪物表!$J:$J,MATCH(G2720,[1]怪物表!$A:$A,0),1),0)*AE2720</f>
        <v>10</v>
      </c>
      <c r="AE2720" s="77">
        <f t="shared" si="322"/>
        <v>10</v>
      </c>
    </row>
    <row r="2721" spans="1:46" x14ac:dyDescent="0.45">
      <c r="A2721" s="4"/>
      <c r="B2721" s="7">
        <v>501025</v>
      </c>
      <c r="C2721" s="6" t="s">
        <v>129</v>
      </c>
      <c r="D2721" s="4" t="s">
        <v>133</v>
      </c>
      <c r="E2721" s="7">
        <v>60</v>
      </c>
      <c r="F2721" s="4" t="s">
        <v>64</v>
      </c>
      <c r="G2721" s="4">
        <f>IF(I2721="",SUMIFS([1]怪物表!$A:$A,[1]怪物表!$B:$B,C2721,[1]怪物表!$C:$C,D2721),"")</f>
        <v>150103</v>
      </c>
      <c r="H2721" s="8" t="str">
        <f>IF(G2721="","",INDEX([1]怪物表!$C:$C,MATCH(G2721,[1]怪物表!$A:$A,0)))</f>
        <v>密林窃贼</v>
      </c>
      <c r="I2721" s="4"/>
      <c r="J2721" s="4" t="str">
        <f>IF(I2721="","",INDEX([1]怪物阵型表!$B:$B,MATCH(I2721,[1]怪物阵型表!$A:$A,0)))</f>
        <v/>
      </c>
      <c r="K2721" s="4"/>
      <c r="L2721" s="4"/>
      <c r="M2721" s="4"/>
      <c r="N2721" s="4"/>
      <c r="O2721" s="4" t="str">
        <f>IF(N2721="","",INDEX([2]物品表!$B:$B,MATCH(N2721,[2]物品表!$A:$A,0)))</f>
        <v/>
      </c>
      <c r="P2721" s="4"/>
      <c r="Q2721" s="7" t="s">
        <v>31</v>
      </c>
      <c r="R2721" s="7" t="s">
        <v>29</v>
      </c>
      <c r="S2721" s="9">
        <f>INDEX('#怪物刷新配置索引'!$E:$E,MATCH(E2721&amp;"-"&amp;F2721,'#怪物刷新配置索引'!$D:$D,0),1)</f>
        <v>2</v>
      </c>
      <c r="T2721" s="4"/>
      <c r="U2721" s="9">
        <f>INDEX('#怪物刷新配置索引'!$F:$F,MATCH(E2721&amp;"-"&amp;F2721,'#怪物刷新配置索引'!$D:$D,0),1)</f>
        <v>1</v>
      </c>
      <c r="V2721" s="4" t="str">
        <f t="shared" si="385"/>
        <v/>
      </c>
      <c r="W2721" s="4"/>
      <c r="X2721" s="7"/>
      <c r="Y2721" s="4"/>
      <c r="Z2721" s="28"/>
      <c r="AA2721" s="77">
        <f>COUNTIF([3]经验升级表!$C:$C,"&lt;="&amp;SUMIFS($AB$4:AB2721,$C$4:C2721,C2721))</f>
        <v>0</v>
      </c>
      <c r="AB2721" s="77">
        <f>IFERROR(INDEX([1]怪物表!$U:$U,MATCH(G2721,[1]怪物表!$A:$A,0),1)*S2721/U2721,0)*AC2721</f>
        <v>0</v>
      </c>
      <c r="AC2721" s="77">
        <f t="shared" si="321"/>
        <v>30</v>
      </c>
      <c r="AD2721" s="77">
        <f>IFERROR(INDEX([1]怪物表!$J:$J,MATCH(G2721,[1]怪物表!$A:$A,0),1),0)*AE2721</f>
        <v>60</v>
      </c>
      <c r="AE2721" s="77">
        <f t="shared" si="322"/>
        <v>60</v>
      </c>
    </row>
    <row r="2722" spans="1:46" x14ac:dyDescent="0.45">
      <c r="A2722" s="4"/>
      <c r="B2722" s="7">
        <v>501026</v>
      </c>
      <c r="C2722" s="6" t="s">
        <v>129</v>
      </c>
      <c r="D2722" s="4" t="s">
        <v>133</v>
      </c>
      <c r="E2722" s="7">
        <v>60</v>
      </c>
      <c r="F2722" s="4" t="s">
        <v>64</v>
      </c>
      <c r="G2722" s="4">
        <f>IF(I2722="",SUMIFS([1]怪物表!$A:$A,[1]怪物表!$B:$B,C2722,[1]怪物表!$C:$C,D2722),"")</f>
        <v>150103</v>
      </c>
      <c r="H2722" s="8" t="str">
        <f>IF(G2722="","",INDEX([1]怪物表!$C:$C,MATCH(G2722,[1]怪物表!$A:$A,0)))</f>
        <v>密林窃贼</v>
      </c>
      <c r="I2722" s="4"/>
      <c r="J2722" s="4" t="str">
        <f>IF(I2722="","",INDEX([1]怪物阵型表!$B:$B,MATCH(I2722,[1]怪物阵型表!$A:$A,0)))</f>
        <v/>
      </c>
      <c r="K2722" s="4"/>
      <c r="L2722" s="4"/>
      <c r="M2722" s="4"/>
      <c r="N2722" s="4"/>
      <c r="O2722" s="4" t="str">
        <f>IF(N2722="","",INDEX([2]物品表!$B:$B,MATCH(N2722,[2]物品表!$A:$A,0)))</f>
        <v/>
      </c>
      <c r="P2722" s="4"/>
      <c r="Q2722" s="7" t="s">
        <v>31</v>
      </c>
      <c r="R2722" s="7" t="s">
        <v>29</v>
      </c>
      <c r="S2722" s="9">
        <f>INDEX('#怪物刷新配置索引'!$E:$E,MATCH(E2722&amp;"-"&amp;F2722,'#怪物刷新配置索引'!$D:$D,0),1)</f>
        <v>2</v>
      </c>
      <c r="T2722" s="4"/>
      <c r="U2722" s="9">
        <f>INDEX('#怪物刷新配置索引'!$F:$F,MATCH(E2722&amp;"-"&amp;F2722,'#怪物刷新配置索引'!$D:$D,0),1)</f>
        <v>1</v>
      </c>
      <c r="V2722" s="7" t="str">
        <f t="shared" si="385"/>
        <v/>
      </c>
      <c r="W2722" s="4"/>
      <c r="X2722" s="4"/>
      <c r="Y2722" s="4"/>
      <c r="Z2722" s="28"/>
      <c r="AA2722" s="77">
        <f>COUNTIF([3]经验升级表!$C:$C,"&lt;="&amp;SUMIFS($AB$4:AB2722,$C$4:C2722,C2722))</f>
        <v>0</v>
      </c>
      <c r="AB2722" s="77">
        <f>IFERROR(INDEX([1]怪物表!$U:$U,MATCH(G2722,[1]怪物表!$A:$A,0),1)*S2722/U2722,0)*AC2722</f>
        <v>0</v>
      </c>
      <c r="AC2722" s="77">
        <f t="shared" si="321"/>
        <v>30</v>
      </c>
      <c r="AD2722" s="77">
        <f>IFERROR(INDEX([1]怪物表!$J:$J,MATCH(G2722,[1]怪物表!$A:$A,0),1),0)*AE2722</f>
        <v>60</v>
      </c>
      <c r="AE2722" s="77">
        <f t="shared" si="322"/>
        <v>60</v>
      </c>
    </row>
    <row r="2723" spans="1:46" x14ac:dyDescent="0.45">
      <c r="A2723" s="4"/>
      <c r="B2723" s="7">
        <v>501027</v>
      </c>
      <c r="C2723" s="6" t="s">
        <v>129</v>
      </c>
      <c r="D2723" s="4" t="s">
        <v>130</v>
      </c>
      <c r="E2723" s="7">
        <v>20</v>
      </c>
      <c r="F2723" s="4" t="s">
        <v>64</v>
      </c>
      <c r="G2723" s="4">
        <f>IF(I2723="",SUMIFS([1]怪物表!$A:$A,[1]怪物表!$B:$B,C2723,[1]怪物表!$C:$C,D2723),"")</f>
        <v>150106</v>
      </c>
      <c r="H2723" s="8" t="str">
        <f>IF(G2723="","",INDEX([1]怪物表!$C:$C,MATCH(G2723,[1]怪物表!$A:$A,0)))</f>
        <v>毒气怪</v>
      </c>
      <c r="I2723" s="4"/>
      <c r="J2723" s="4" t="str">
        <f>IF(I2723="","",INDEX([1]怪物阵型表!$B:$B,MATCH(I2723,[1]怪物阵型表!$A:$A,0)))</f>
        <v/>
      </c>
      <c r="K2723" s="4"/>
      <c r="L2723" s="4"/>
      <c r="M2723" s="4"/>
      <c r="N2723" s="4"/>
      <c r="O2723" s="4" t="str">
        <f>IF(N2723="","",INDEX([2]物品表!$B:$B,MATCH(N2723,[2]物品表!$A:$A,0)))</f>
        <v/>
      </c>
      <c r="P2723" s="4"/>
      <c r="Q2723" s="7" t="s">
        <v>31</v>
      </c>
      <c r="R2723" s="7" t="s">
        <v>29</v>
      </c>
      <c r="S2723" s="9">
        <f>INDEX('#怪物刷新配置索引'!$E:$E,MATCH(E2723&amp;"-"&amp;F2723,'#怪物刷新配置索引'!$D:$D,0),1)</f>
        <v>2</v>
      </c>
      <c r="T2723" s="4"/>
      <c r="U2723" s="9">
        <f>INDEX('#怪物刷新配置索引'!$F:$F,MATCH(E2723&amp;"-"&amp;F2723,'#怪物刷新配置索引'!$D:$D,0),1)</f>
        <v>3</v>
      </c>
      <c r="V2723" s="4" t="str">
        <f t="shared" si="385"/>
        <v/>
      </c>
      <c r="W2723" s="4"/>
      <c r="X2723" s="4"/>
      <c r="Y2723" s="4"/>
      <c r="Z2723" s="28"/>
      <c r="AA2723" s="77">
        <f>COUNTIF([3]经验升级表!$C:$C,"&lt;="&amp;SUMIFS($AB$4:AB2723,$C$4:C2723,C2723))</f>
        <v>0</v>
      </c>
      <c r="AB2723" s="77">
        <f>IFERROR(INDEX([1]怪物表!$U:$U,MATCH(G2723,[1]怪物表!$A:$A,0),1)*S2723/U2723,0)*AC2723</f>
        <v>0</v>
      </c>
      <c r="AC2723" s="77">
        <f t="shared" si="321"/>
        <v>30</v>
      </c>
      <c r="AD2723" s="77">
        <f>IFERROR(INDEX([1]怪物表!$J:$J,MATCH(G2723,[1]怪物表!$A:$A,0),1),0)*AE2723</f>
        <v>20</v>
      </c>
      <c r="AE2723" s="77">
        <f t="shared" si="322"/>
        <v>20</v>
      </c>
    </row>
    <row r="2724" spans="1:46" s="46" customFormat="1" x14ac:dyDescent="0.45">
      <c r="A2724" s="20"/>
      <c r="B2724" s="21">
        <v>501028</v>
      </c>
      <c r="C2724" s="22" t="s">
        <v>129</v>
      </c>
      <c r="D2724" s="20" t="s">
        <v>148</v>
      </c>
      <c r="E2724" s="21"/>
      <c r="F2724" s="20">
        <v>240</v>
      </c>
      <c r="G2724" s="20">
        <f>IF(I2724="",SUMIFS([1]怪物表!$A:$A,[1]怪物表!$B:$B,C2724,[1]怪物表!$C:$C,D2724),"")</f>
        <v>150109</v>
      </c>
      <c r="H2724" s="23" t="str">
        <f>IF(G2724="","",INDEX([1]怪物表!$C:$C,MATCH(G2724,[1]怪物表!$A:$A,0)))</f>
        <v>狼人</v>
      </c>
      <c r="I2724" s="20" t="s">
        <v>54</v>
      </c>
      <c r="J2724" s="20" t="str">
        <f>IF(I2724="","",INDEX([1]怪物阵型表!$B:$B,MATCH(I2724,[1]怪物阵型表!$A:$A,0)))</f>
        <v/>
      </c>
      <c r="K2724" s="20"/>
      <c r="L2724" s="20"/>
      <c r="M2724" s="20"/>
      <c r="N2724" s="20"/>
      <c r="O2724" s="20" t="str">
        <f>IF(N2724="","",INDEX([2]物品表!$B:$B,MATCH(N2724,[2]物品表!$A:$A,0)))</f>
        <v/>
      </c>
      <c r="P2724" s="20"/>
      <c r="Q2724" s="21" t="s">
        <v>120</v>
      </c>
      <c r="R2724" s="21" t="s">
        <v>29</v>
      </c>
      <c r="S2724" s="24">
        <v>1</v>
      </c>
      <c r="T2724" s="20"/>
      <c r="U2724" s="24">
        <v>0</v>
      </c>
      <c r="V2724" s="20" t="str">
        <f t="shared" si="385"/>
        <v/>
      </c>
      <c r="W2724" s="20"/>
      <c r="X2724" s="20"/>
      <c r="Y2724" s="20"/>
      <c r="Z2724" s="79"/>
      <c r="AA2724" s="77">
        <f>COUNTIF([3]经验升级表!$C:$C,"&lt;="&amp;SUMIFS($AB$4:AB2724,$C$4:C2724,C2724))</f>
        <v>0</v>
      </c>
      <c r="AB2724" s="77">
        <f>IFERROR(INDEX([1]怪物表!$U:$U,MATCH(G2724,[1]怪物表!$A:$A,0),1)*S2724/U2724,0)*AC2724</f>
        <v>0</v>
      </c>
      <c r="AC2724" s="77">
        <f t="shared" si="321"/>
        <v>1</v>
      </c>
      <c r="AD2724" s="77">
        <f>IFERROR(INDEX([1]怪物表!$J:$J,MATCH(G2724,[1]怪物表!$A:$A,0),1),0)*AE2724</f>
        <v>0</v>
      </c>
      <c r="AE2724" s="77">
        <f t="shared" si="322"/>
        <v>0</v>
      </c>
      <c r="AF2724" s="45"/>
      <c r="AG2724" s="45"/>
      <c r="AH2724" s="45"/>
      <c r="AI2724" s="45"/>
      <c r="AJ2724" s="45"/>
      <c r="AK2724" s="45"/>
      <c r="AL2724" s="45"/>
      <c r="AM2724" s="45"/>
      <c r="AN2724" s="45"/>
      <c r="AO2724" s="45"/>
      <c r="AP2724" s="45"/>
      <c r="AQ2724" s="45"/>
      <c r="AR2724" s="45"/>
      <c r="AS2724" s="45"/>
      <c r="AT2724" s="45"/>
    </row>
    <row r="2725" spans="1:46" x14ac:dyDescent="0.45">
      <c r="A2725" s="4"/>
      <c r="B2725" s="7">
        <v>501029</v>
      </c>
      <c r="C2725" s="6" t="s">
        <v>129</v>
      </c>
      <c r="D2725" s="4"/>
      <c r="E2725" s="7"/>
      <c r="F2725" s="4">
        <v>240</v>
      </c>
      <c r="G2725" s="4" t="str">
        <f>IF(I2725="",SUMIFS([1]怪物表!$A:$A,[1]怪物表!$B:$B,C2725,[1]怪物表!$C:$C,D2725),"")</f>
        <v/>
      </c>
      <c r="H2725" s="8" t="str">
        <f>IF(G2725="","",INDEX([1]怪物表!$C:$C,MATCH(G2725,[1]怪物表!$A:$A,0)))</f>
        <v/>
      </c>
      <c r="I2725" s="4">
        <v>500103</v>
      </c>
      <c r="J2725" s="4" t="str">
        <f>IF(I2725="","",INDEX([1]怪物阵型表!$B:$B,MATCH(I2725,[1]怪物阵型表!$A:$A,0)))</f>
        <v>直线防御阵型</v>
      </c>
      <c r="K2725" s="4"/>
      <c r="L2725" s="4"/>
      <c r="M2725" s="4"/>
      <c r="N2725" s="4"/>
      <c r="O2725" s="4" t="str">
        <f>IF(N2725="","",INDEX([2]物品表!$B:$B,MATCH(N2725,[2]物品表!$A:$A,0)))</f>
        <v/>
      </c>
      <c r="P2725" s="4"/>
      <c r="Q2725" s="7" t="s">
        <v>109</v>
      </c>
      <c r="R2725" s="7" t="s">
        <v>29</v>
      </c>
      <c r="S2725" s="9">
        <v>1</v>
      </c>
      <c r="T2725" s="4"/>
      <c r="U2725" s="9">
        <v>0</v>
      </c>
      <c r="V2725" s="4" t="str">
        <f t="shared" si="385"/>
        <v>TID_Survivor_Notice_Occur_2</v>
      </c>
      <c r="W2725" s="4">
        <v>1</v>
      </c>
      <c r="X2725" s="4"/>
      <c r="Y2725" s="4"/>
      <c r="Z2725" s="28"/>
      <c r="AA2725" s="77">
        <f>COUNTIF([3]经验升级表!$C:$C,"&lt;="&amp;SUMIFS($AB$4:AB2725,$C$4:C2725,C2725))</f>
        <v>0</v>
      </c>
      <c r="AB2725" s="77">
        <f>IFERROR(INDEX([1]怪物表!$U:$U,MATCH(G2725,[1]怪物表!$A:$A,0),1)*S2725/U2725,0)*AC2725</f>
        <v>0</v>
      </c>
      <c r="AC2725" s="77">
        <f t="shared" si="321"/>
        <v>1</v>
      </c>
      <c r="AD2725" s="77">
        <f>IFERROR(INDEX([1]怪物表!$J:$J,MATCH(G2725,[1]怪物表!$A:$A,0),1),0)*AE2725</f>
        <v>0</v>
      </c>
      <c r="AE2725" s="77">
        <f t="shared" si="322"/>
        <v>0</v>
      </c>
    </row>
    <row r="2726" spans="1:46" x14ac:dyDescent="0.45">
      <c r="A2726" s="4"/>
      <c r="B2726" s="7">
        <v>501030</v>
      </c>
      <c r="C2726" s="6" t="s">
        <v>129</v>
      </c>
      <c r="D2726" s="4"/>
      <c r="E2726" s="7"/>
      <c r="F2726" s="4">
        <v>245</v>
      </c>
      <c r="G2726" s="4" t="str">
        <f>IF(I2726="",SUMIFS([1]怪物表!$A:$A,[1]怪物表!$B:$B,C2726,[1]怪物表!$C:$C,D2726),"")</f>
        <v/>
      </c>
      <c r="H2726" s="8" t="str">
        <f>IF(G2726="","",INDEX([1]怪物表!$C:$C,MATCH(G2726,[1]怪物表!$A:$A,0)))</f>
        <v/>
      </c>
      <c r="I2726" s="4">
        <v>500104</v>
      </c>
      <c r="J2726" s="4" t="str">
        <f>IF(I2726="","",INDEX([1]怪物阵型表!$B:$B,MATCH(I2726,[1]怪物阵型表!$A:$A,0)))</f>
        <v>直线防御阵型</v>
      </c>
      <c r="K2726" s="4"/>
      <c r="L2726" s="4"/>
      <c r="M2726" s="4"/>
      <c r="N2726" s="4"/>
      <c r="O2726" s="4" t="str">
        <f>IF(N2726="","",INDEX([2]物品表!$B:$B,MATCH(N2726,[2]物品表!$A:$A,0)))</f>
        <v/>
      </c>
      <c r="P2726" s="4"/>
      <c r="Q2726" s="7" t="s">
        <v>109</v>
      </c>
      <c r="R2726" s="7" t="s">
        <v>29</v>
      </c>
      <c r="S2726" s="9">
        <v>1</v>
      </c>
      <c r="T2726" s="4"/>
      <c r="U2726" s="9">
        <v>0</v>
      </c>
      <c r="V2726" s="4" t="str">
        <f t="shared" si="385"/>
        <v/>
      </c>
      <c r="W2726" s="4"/>
      <c r="X2726" s="4"/>
      <c r="Y2726" s="4"/>
      <c r="Z2726" s="28"/>
      <c r="AA2726" s="77">
        <f>COUNTIF([3]经验升级表!$C:$C,"&lt;="&amp;SUMIFS($AB$4:AB2726,$C$4:C2726,C2726))</f>
        <v>0</v>
      </c>
      <c r="AB2726" s="77">
        <f>IFERROR(INDEX([1]怪物表!$U:$U,MATCH(G2726,[1]怪物表!$A:$A,0),1)*S2726/U2726,0)*AC2726</f>
        <v>0</v>
      </c>
      <c r="AC2726" s="77">
        <f t="shared" si="321"/>
        <v>1</v>
      </c>
      <c r="AD2726" s="77">
        <f>IFERROR(INDEX([1]怪物表!$J:$J,MATCH(G2726,[1]怪物表!$A:$A,0),1),0)*AE2726</f>
        <v>0</v>
      </c>
      <c r="AE2726" s="77">
        <f t="shared" si="322"/>
        <v>0</v>
      </c>
    </row>
    <row r="2727" spans="1:46" x14ac:dyDescent="0.45">
      <c r="A2727" s="4"/>
      <c r="B2727" s="7">
        <v>501031</v>
      </c>
      <c r="C2727" s="6" t="s">
        <v>129</v>
      </c>
      <c r="D2727" s="4" t="s">
        <v>134</v>
      </c>
      <c r="E2727" s="7">
        <v>60</v>
      </c>
      <c r="F2727" s="4" t="s">
        <v>55</v>
      </c>
      <c r="G2727" s="4">
        <f>IF(I2727="",SUMIFS([1]怪物表!$A:$A,[1]怪物表!$B:$B,C2727,[1]怪物表!$C:$C,D2727),"")</f>
        <v>150104</v>
      </c>
      <c r="H2727" s="8" t="str">
        <f>IF(G2727="","",INDEX([1]怪物表!$C:$C,MATCH(G2727,[1]怪物表!$A:$A,0)))</f>
        <v>狼人（紫）</v>
      </c>
      <c r="I2727" s="4"/>
      <c r="J2727" s="4" t="str">
        <f>IF(I2727="","",INDEX([1]怪物阵型表!$B:$B,MATCH(I2727,[1]怪物阵型表!$A:$A,0)))</f>
        <v/>
      </c>
      <c r="K2727" s="4"/>
      <c r="L2727" s="4"/>
      <c r="M2727" s="4"/>
      <c r="N2727" s="4"/>
      <c r="O2727" s="4" t="str">
        <f>IF(N2727="","",INDEX([2]物品表!$B:$B,MATCH(N2727,[2]物品表!$A:$A,0)))</f>
        <v/>
      </c>
      <c r="P2727" s="4"/>
      <c r="Q2727" s="7" t="s">
        <v>31</v>
      </c>
      <c r="R2727" s="7" t="s">
        <v>29</v>
      </c>
      <c r="S2727" s="9">
        <f>INDEX('#怪物刷新配置索引'!$E:$E,MATCH(E2727&amp;"-"&amp;F2727,'#怪物刷新配置索引'!$D:$D,0),1)</f>
        <v>2</v>
      </c>
      <c r="T2727" s="4"/>
      <c r="U2727" s="9">
        <f>INDEX('#怪物刷新配置索引'!$F:$F,MATCH(E2727&amp;"-"&amp;F2727,'#怪物刷新配置索引'!$D:$D,0),1)</f>
        <v>1</v>
      </c>
      <c r="V2727" s="4" t="str">
        <f t="shared" si="385"/>
        <v/>
      </c>
      <c r="W2727" s="4"/>
      <c r="X2727" s="4"/>
      <c r="Y2727" s="7"/>
      <c r="Z2727" s="28"/>
      <c r="AA2727" s="77">
        <f>COUNTIF([3]经验升级表!$C:$C,"&lt;="&amp;SUMIFS($AB$4:AB2727,$C$4:C2727,C2727))</f>
        <v>0</v>
      </c>
      <c r="AB2727" s="77">
        <f>IFERROR(INDEX([1]怪物表!$U:$U,MATCH(G2727,[1]怪物表!$A:$A,0),1)*S2727/U2727,0)*AC2727</f>
        <v>0</v>
      </c>
      <c r="AC2727" s="77">
        <f t="shared" si="321"/>
        <v>30</v>
      </c>
      <c r="AD2727" s="77">
        <f>IFERROR(INDEX([1]怪物表!$J:$J,MATCH(G2727,[1]怪物表!$A:$A,0),1),0)*AE2727</f>
        <v>60</v>
      </c>
      <c r="AE2727" s="77">
        <f t="shared" si="322"/>
        <v>60</v>
      </c>
    </row>
    <row r="2728" spans="1:46" x14ac:dyDescent="0.45">
      <c r="A2728" s="4"/>
      <c r="B2728" s="7">
        <v>501032</v>
      </c>
      <c r="C2728" s="6" t="s">
        <v>129</v>
      </c>
      <c r="D2728" s="4" t="s">
        <v>134</v>
      </c>
      <c r="E2728" s="7">
        <v>150</v>
      </c>
      <c r="F2728" s="4" t="s">
        <v>55</v>
      </c>
      <c r="G2728" s="4">
        <f>IF(I2728="",SUMIFS([1]怪物表!$A:$A,[1]怪物表!$B:$B,C2728,[1]怪物表!$C:$C,D2728),"")</f>
        <v>150104</v>
      </c>
      <c r="H2728" s="8" t="str">
        <f>IF(G2728="","",INDEX([1]怪物表!$C:$C,MATCH(G2728,[1]怪物表!$A:$A,0)))</f>
        <v>狼人（紫）</v>
      </c>
      <c r="I2728" s="4"/>
      <c r="J2728" s="4" t="str">
        <f>IF(I2728="","",INDEX([1]怪物阵型表!$B:$B,MATCH(I2728,[1]怪物阵型表!$A:$A,0)))</f>
        <v/>
      </c>
      <c r="K2728" s="4"/>
      <c r="L2728" s="4"/>
      <c r="M2728" s="4"/>
      <c r="N2728" s="4"/>
      <c r="O2728" s="4" t="str">
        <f>IF(N2728="","",INDEX([2]物品表!$B:$B,MATCH(N2728,[2]物品表!$A:$A,0)))</f>
        <v/>
      </c>
      <c r="P2728" s="4"/>
      <c r="Q2728" s="7" t="s">
        <v>31</v>
      </c>
      <c r="R2728" s="7" t="s">
        <v>29</v>
      </c>
      <c r="S2728" s="9">
        <f>INDEX('#怪物刷新配置索引'!$E:$E,MATCH(E2728&amp;"-"&amp;F2728,'#怪物刷新配置索引'!$D:$D,0),1)</f>
        <v>5</v>
      </c>
      <c r="T2728" s="4"/>
      <c r="U2728" s="9">
        <f>INDEX('#怪物刷新配置索引'!$F:$F,MATCH(E2728&amp;"-"&amp;F2728,'#怪物刷新配置索引'!$D:$D,0),1)</f>
        <v>1</v>
      </c>
      <c r="V2728" s="4" t="str">
        <f t="shared" si="385"/>
        <v/>
      </c>
      <c r="W2728" s="4"/>
      <c r="X2728" s="4"/>
      <c r="Y2728" s="7"/>
      <c r="Z2728" s="28"/>
      <c r="AA2728" s="77">
        <f>COUNTIF([3]经验升级表!$C:$C,"&lt;="&amp;SUMIFS($AB$4:AB2728,$C$4:C2728,C2728))</f>
        <v>0</v>
      </c>
      <c r="AB2728" s="77">
        <f>IFERROR(INDEX([1]怪物表!$U:$U,MATCH(G2728,[1]怪物表!$A:$A,0),1)*S2728/U2728,0)*AC2728</f>
        <v>0</v>
      </c>
      <c r="AC2728" s="77">
        <f t="shared" si="321"/>
        <v>30</v>
      </c>
      <c r="AD2728" s="77">
        <f>IFERROR(INDEX([1]怪物表!$J:$J,MATCH(G2728,[1]怪物表!$A:$A,0),1),0)*AE2728</f>
        <v>150</v>
      </c>
      <c r="AE2728" s="77">
        <f t="shared" si="322"/>
        <v>150</v>
      </c>
    </row>
    <row r="2729" spans="1:46" x14ac:dyDescent="0.45">
      <c r="A2729" s="4"/>
      <c r="B2729" s="7">
        <v>501033</v>
      </c>
      <c r="C2729" s="6" t="s">
        <v>129</v>
      </c>
      <c r="D2729" s="4" t="s">
        <v>134</v>
      </c>
      <c r="E2729" s="7">
        <v>50</v>
      </c>
      <c r="F2729" s="4" t="s">
        <v>49</v>
      </c>
      <c r="G2729" s="4">
        <f>IF(I2729="",SUMIFS([1]怪物表!$A:$A,[1]怪物表!$B:$B,C2729,[1]怪物表!$C:$C,D2729),"")</f>
        <v>150104</v>
      </c>
      <c r="H2729" s="8" t="str">
        <f>IF(G2729="","",INDEX([1]怪物表!$C:$C,MATCH(G2729,[1]怪物表!$A:$A,0)))</f>
        <v>狼人（紫）</v>
      </c>
      <c r="I2729" s="4"/>
      <c r="J2729" s="4" t="str">
        <f>IF(I2729="","",INDEX([1]怪物阵型表!$B:$B,MATCH(I2729,[1]怪物阵型表!$A:$A,0)))</f>
        <v/>
      </c>
      <c r="K2729" s="4"/>
      <c r="L2729" s="4"/>
      <c r="M2729" s="4"/>
      <c r="N2729" s="4"/>
      <c r="O2729" s="4" t="str">
        <f>IF(N2729="","",INDEX([2]物品表!$B:$B,MATCH(N2729,[2]物品表!$A:$A,0)))</f>
        <v/>
      </c>
      <c r="P2729" s="4"/>
      <c r="Q2729" s="7" t="s">
        <v>31</v>
      </c>
      <c r="R2729" s="7" t="s">
        <v>29</v>
      </c>
      <c r="S2729" s="9">
        <f>INDEX('#怪物刷新配置索引'!$E:$E,MATCH(E2729&amp;"-"&amp;F2729,'#怪物刷新配置索引'!$D:$D,0),1)</f>
        <v>5</v>
      </c>
      <c r="T2729" s="4"/>
      <c r="U2729" s="9">
        <f>INDEX('#怪物刷新配置索引'!$F:$F,MATCH(E2729&amp;"-"&amp;F2729,'#怪物刷新配置索引'!$D:$D,0),1)</f>
        <v>3</v>
      </c>
      <c r="V2729" s="4" t="str">
        <f t="shared" si="385"/>
        <v/>
      </c>
      <c r="W2729" s="4"/>
      <c r="X2729" s="4"/>
      <c r="Y2729" s="7"/>
      <c r="Z2729" s="28"/>
      <c r="AA2729" s="77">
        <f>COUNTIF([3]经验升级表!$C:$C,"&lt;="&amp;SUMIFS($AB$4:AB2729,$C$4:C2729,C2729))</f>
        <v>0</v>
      </c>
      <c r="AB2729" s="77">
        <f>IFERROR(INDEX([1]怪物表!$U:$U,MATCH(G2729,[1]怪物表!$A:$A,0),1)*S2729/U2729,0)*AC2729</f>
        <v>0</v>
      </c>
      <c r="AC2729" s="77">
        <f t="shared" si="321"/>
        <v>30</v>
      </c>
      <c r="AD2729" s="77">
        <f>IFERROR(INDEX([1]怪物表!$J:$J,MATCH(G2729,[1]怪物表!$A:$A,0),1),0)*AE2729</f>
        <v>50</v>
      </c>
      <c r="AE2729" s="77">
        <f t="shared" si="322"/>
        <v>50</v>
      </c>
    </row>
    <row r="2730" spans="1:46" x14ac:dyDescent="0.45">
      <c r="A2730" s="4"/>
      <c r="B2730" s="7">
        <v>501034</v>
      </c>
      <c r="C2730" s="6" t="s">
        <v>129</v>
      </c>
      <c r="D2730" s="4" t="s">
        <v>134</v>
      </c>
      <c r="E2730" s="7">
        <v>120</v>
      </c>
      <c r="F2730" s="4" t="s">
        <v>49</v>
      </c>
      <c r="G2730" s="4">
        <f>IF(I2730="",SUMIFS([1]怪物表!$A:$A,[1]怪物表!$B:$B,C2730,[1]怪物表!$C:$C,D2730),"")</f>
        <v>150104</v>
      </c>
      <c r="H2730" s="8" t="str">
        <f>IF(G2730="","",INDEX([1]怪物表!$C:$C,MATCH(G2730,[1]怪物表!$A:$A,0)))</f>
        <v>狼人（紫）</v>
      </c>
      <c r="I2730" s="4"/>
      <c r="J2730" s="4" t="str">
        <f>IF(I2730="","",INDEX([1]怪物阵型表!$B:$B,MATCH(I2730,[1]怪物阵型表!$A:$A,0)))</f>
        <v/>
      </c>
      <c r="K2730" s="4"/>
      <c r="L2730" s="4"/>
      <c r="M2730" s="4"/>
      <c r="N2730" s="4"/>
      <c r="O2730" s="4" t="str">
        <f>IF(N2730="","",INDEX([2]物品表!$B:$B,MATCH(N2730,[2]物品表!$A:$A,0)))</f>
        <v/>
      </c>
      <c r="P2730" s="4"/>
      <c r="Q2730" s="7" t="s">
        <v>31</v>
      </c>
      <c r="R2730" s="7" t="s">
        <v>29</v>
      </c>
      <c r="S2730" s="9">
        <f>INDEX('#怪物刷新配置索引'!$E:$E,MATCH(E2730&amp;"-"&amp;F2730,'#怪物刷新配置索引'!$D:$D,0),1)</f>
        <v>4</v>
      </c>
      <c r="T2730" s="4"/>
      <c r="U2730" s="9">
        <f>INDEX('#怪物刷新配置索引'!$F:$F,MATCH(E2730&amp;"-"&amp;F2730,'#怪物刷新配置索引'!$D:$D,0),1)</f>
        <v>1</v>
      </c>
      <c r="V2730" s="4" t="str">
        <f t="shared" si="385"/>
        <v/>
      </c>
      <c r="W2730" s="4"/>
      <c r="X2730" s="4"/>
      <c r="Y2730" s="4"/>
      <c r="Z2730" s="28"/>
      <c r="AA2730" s="77">
        <f>COUNTIF([3]经验升级表!$C:$C,"&lt;="&amp;SUMIFS($AB$4:AB2730,$C$4:C2730,C2730))</f>
        <v>0</v>
      </c>
      <c r="AB2730" s="77">
        <f>IFERROR(INDEX([1]怪物表!$U:$U,MATCH(G2730,[1]怪物表!$A:$A,0),1)*S2730/U2730,0)*AC2730</f>
        <v>0</v>
      </c>
      <c r="AC2730" s="77">
        <f t="shared" ref="AC2730:AC2793" si="388">IFERROR(INDEX(_xlfn.TEXTSPLIT(F2730,"-"),1,2)-INDEX(_xlfn.TEXTSPLIT(F2730,"-"),1,1),1)</f>
        <v>30</v>
      </c>
      <c r="AD2730" s="77">
        <f>IFERROR(INDEX([1]怪物表!$J:$J,MATCH(G2730,[1]怪物表!$A:$A,0),1),0)*AE2730</f>
        <v>120</v>
      </c>
      <c r="AE2730" s="77">
        <f t="shared" ref="AE2730:AE2793" si="389">IFERROR(ROUNDUP(AC2730*S2730/U2730,),0)</f>
        <v>120</v>
      </c>
    </row>
    <row r="2731" spans="1:46" x14ac:dyDescent="0.45">
      <c r="A2731" s="4"/>
      <c r="B2731" s="7">
        <v>501035</v>
      </c>
      <c r="C2731" s="6" t="s">
        <v>129</v>
      </c>
      <c r="D2731" s="4" t="s">
        <v>134</v>
      </c>
      <c r="E2731" s="7">
        <v>120</v>
      </c>
      <c r="F2731" s="4" t="s">
        <v>49</v>
      </c>
      <c r="G2731" s="4">
        <f>IF(I2731="",SUMIFS([1]怪物表!$A:$A,[1]怪物表!$B:$B,C2731,[1]怪物表!$C:$C,D2731),"")</f>
        <v>150104</v>
      </c>
      <c r="H2731" s="8" t="str">
        <f>IF(G2731="","",INDEX([1]怪物表!$C:$C,MATCH(G2731,[1]怪物表!$A:$A,0)))</f>
        <v>狼人（紫）</v>
      </c>
      <c r="I2731" s="4"/>
      <c r="J2731" s="4" t="str">
        <f>IF(I2731="","",INDEX([1]怪物阵型表!$B:$B,MATCH(I2731,[1]怪物阵型表!$A:$A,0)))</f>
        <v/>
      </c>
      <c r="K2731" s="4"/>
      <c r="L2731" s="4"/>
      <c r="M2731" s="4"/>
      <c r="N2731" s="4"/>
      <c r="O2731" s="4" t="str">
        <f>IF(N2731="","",INDEX([2]物品表!$B:$B,MATCH(N2731,[2]物品表!$A:$A,0)))</f>
        <v/>
      </c>
      <c r="P2731" s="4"/>
      <c r="Q2731" s="7" t="s">
        <v>31</v>
      </c>
      <c r="R2731" s="7" t="s">
        <v>29</v>
      </c>
      <c r="S2731" s="9">
        <f>INDEX('#怪物刷新配置索引'!$E:$E,MATCH(E2731&amp;"-"&amp;F2731,'#怪物刷新配置索引'!$D:$D,0),1)</f>
        <v>4</v>
      </c>
      <c r="T2731" s="4"/>
      <c r="U2731" s="9">
        <f>INDEX('#怪物刷新配置索引'!$F:$F,MATCH(E2731&amp;"-"&amp;F2731,'#怪物刷新配置索引'!$D:$D,0),1)</f>
        <v>1</v>
      </c>
      <c r="V2731" s="4" t="str">
        <f t="shared" si="385"/>
        <v/>
      </c>
      <c r="W2731" s="4"/>
      <c r="X2731" s="4"/>
      <c r="Y2731" s="4"/>
      <c r="Z2731" s="28"/>
      <c r="AA2731" s="77">
        <f>COUNTIF([3]经验升级表!$C:$C,"&lt;="&amp;SUMIFS($AB$4:AB2731,$C$4:C2731,C2731))</f>
        <v>0</v>
      </c>
      <c r="AB2731" s="77">
        <f>IFERROR(INDEX([1]怪物表!$U:$U,MATCH(G2731,[1]怪物表!$A:$A,0),1)*S2731/U2731,0)*AC2731</f>
        <v>0</v>
      </c>
      <c r="AC2731" s="77">
        <f t="shared" si="388"/>
        <v>30</v>
      </c>
      <c r="AD2731" s="77">
        <f>IFERROR(INDEX([1]怪物表!$J:$J,MATCH(G2731,[1]怪物表!$A:$A,0),1),0)*AE2731</f>
        <v>120</v>
      </c>
      <c r="AE2731" s="77">
        <f t="shared" si="389"/>
        <v>120</v>
      </c>
    </row>
    <row r="2732" spans="1:46" x14ac:dyDescent="0.45">
      <c r="A2732" s="4"/>
      <c r="B2732" s="7">
        <v>501901</v>
      </c>
      <c r="C2732" s="6" t="s">
        <v>129</v>
      </c>
      <c r="D2732" s="4" t="s">
        <v>121</v>
      </c>
      <c r="E2732" s="7"/>
      <c r="F2732" s="4">
        <v>0</v>
      </c>
      <c r="G2732" s="4"/>
      <c r="H2732" s="8" t="str">
        <f>IF(G2732="","",INDEX([1]怪物表!$C:$C,MATCH(G2732,[1]怪物表!$A:$A,0)))</f>
        <v/>
      </c>
      <c r="I2732" s="4"/>
      <c r="J2732" s="4" t="str">
        <f>IF(I2732="","",INDEX([1]怪物阵型表!$B:$B,MATCH(I2732,[1]怪物阵型表!$A:$A,0)))</f>
        <v/>
      </c>
      <c r="K2732" s="4"/>
      <c r="L2732" s="4"/>
      <c r="M2732" s="4"/>
      <c r="N2732" s="4">
        <v>5</v>
      </c>
      <c r="O2732" s="4" t="str">
        <f>IF(N2732="","",INDEX([2]物品表!$B:$B,MATCH(N2732,[2]物品表!$A:$A,0)))</f>
        <v>Survivor_Item_3</v>
      </c>
      <c r="P2732" s="4"/>
      <c r="Q2732" s="7" t="s">
        <v>302</v>
      </c>
      <c r="R2732" s="7" t="s">
        <v>29</v>
      </c>
      <c r="S2732" s="9">
        <v>4</v>
      </c>
      <c r="T2732" s="4"/>
      <c r="U2732" s="9">
        <v>0</v>
      </c>
      <c r="V2732" s="4" t="str">
        <f t="shared" si="385"/>
        <v/>
      </c>
      <c r="W2732" s="4"/>
      <c r="X2732" s="4"/>
      <c r="Y2732" s="4"/>
      <c r="Z2732" s="28"/>
      <c r="AA2732" s="77">
        <f>COUNTIF([3]经验升级表!$C:$C,"&lt;="&amp;SUMIFS($AB$4:AB2732,$C$4:C2732,C2732))</f>
        <v>0</v>
      </c>
      <c r="AB2732" s="77">
        <f>IFERROR(INDEX([1]怪物表!$U:$U,MATCH(G2732,[1]怪物表!$A:$A,0),1)*S2732/U2732,0)*AC2732</f>
        <v>0</v>
      </c>
      <c r="AC2732" s="77">
        <f t="shared" si="388"/>
        <v>1</v>
      </c>
      <c r="AD2732" s="77">
        <f>IFERROR(INDEX([1]怪物表!$J:$J,MATCH(G2732,[1]怪物表!$A:$A,0),1),0)*AE2732</f>
        <v>0</v>
      </c>
      <c r="AE2732" s="77">
        <f t="shared" si="389"/>
        <v>0</v>
      </c>
    </row>
    <row r="2733" spans="1:46" x14ac:dyDescent="0.45">
      <c r="A2733" s="4"/>
      <c r="B2733" s="7">
        <v>501902</v>
      </c>
      <c r="C2733" s="6" t="s">
        <v>129</v>
      </c>
      <c r="D2733" s="4" t="s">
        <v>47</v>
      </c>
      <c r="E2733" s="7"/>
      <c r="F2733" s="4" t="s">
        <v>117</v>
      </c>
      <c r="G2733" s="4"/>
      <c r="H2733" s="8" t="str">
        <f>IF(G2733="","",INDEX([1]怪物表!$C:$C,MATCH(G2733,[1]怪物表!$A:$A,0)))</f>
        <v/>
      </c>
      <c r="I2733" s="4"/>
      <c r="J2733" s="4" t="str">
        <f>IF(I2733="","",INDEX([1]怪物阵型表!$B:$B,MATCH(I2733,[1]怪物阵型表!$A:$A,0)))</f>
        <v/>
      </c>
      <c r="K2733" s="4"/>
      <c r="L2733" s="4"/>
      <c r="M2733" s="4"/>
      <c r="N2733" s="4">
        <v>17</v>
      </c>
      <c r="O2733" s="4" t="str">
        <f>IF(N2733="","",INDEX([2]物品表!$B:$B,MATCH(N2733,[2]物品表!$A:$A,0)))</f>
        <v>Survivor_Item_8</v>
      </c>
      <c r="P2733" s="4"/>
      <c r="Q2733" s="7" t="s">
        <v>107</v>
      </c>
      <c r="R2733" s="7" t="s">
        <v>29</v>
      </c>
      <c r="S2733" s="9">
        <v>1</v>
      </c>
      <c r="T2733" s="4"/>
      <c r="U2733" s="9">
        <v>16</v>
      </c>
      <c r="V2733" s="4" t="str">
        <f t="shared" si="385"/>
        <v/>
      </c>
      <c r="W2733" s="4"/>
      <c r="X2733" s="4"/>
      <c r="Y2733" s="4"/>
      <c r="Z2733" s="28"/>
      <c r="AA2733" s="77">
        <f>COUNTIF([3]经验升级表!$C:$C,"&lt;="&amp;SUMIFS($AB$4:AB2733,$C$4:C2733,C2733))</f>
        <v>0</v>
      </c>
      <c r="AB2733" s="77">
        <f>IFERROR(INDEX([1]怪物表!$U:$U,MATCH(G2733,[1]怪物表!$A:$A,0),1)*S2733/U2733,0)*AC2733</f>
        <v>0</v>
      </c>
      <c r="AC2733" s="77">
        <f t="shared" si="388"/>
        <v>270</v>
      </c>
      <c r="AD2733" s="77">
        <f>IFERROR(INDEX([1]怪物表!$J:$J,MATCH(G2733,[1]怪物表!$A:$A,0),1),0)*AE2733</f>
        <v>0</v>
      </c>
      <c r="AE2733" s="77">
        <f t="shared" si="389"/>
        <v>17</v>
      </c>
    </row>
    <row r="2734" spans="1:46" x14ac:dyDescent="0.45">
      <c r="A2734" s="4"/>
      <c r="B2734" s="7">
        <v>501903</v>
      </c>
      <c r="C2734" s="6" t="s">
        <v>129</v>
      </c>
      <c r="D2734" s="4" t="s">
        <v>51</v>
      </c>
      <c r="E2734" s="7"/>
      <c r="F2734" s="4" t="s">
        <v>118</v>
      </c>
      <c r="G2734" s="4"/>
      <c r="H2734" s="8" t="str">
        <f>IF(G2734="","",INDEX([1]怪物表!$C:$C,MATCH(G2734,[1]怪物表!$A:$A,0)))</f>
        <v/>
      </c>
      <c r="I2734" s="4"/>
      <c r="J2734" s="4" t="str">
        <f>IF(I2734="","",INDEX([1]怪物阵型表!$B:$B,MATCH(I2734,[1]怪物阵型表!$A:$A,0)))</f>
        <v/>
      </c>
      <c r="K2734" s="4"/>
      <c r="L2734" s="4"/>
      <c r="M2734" s="4"/>
      <c r="N2734" s="4">
        <v>3004</v>
      </c>
      <c r="O2734" s="4" t="str">
        <f>IF(N2734="","",INDEX([2]物品表!$B:$B,MATCH(N2734,[2]物品表!$A:$A,0)))</f>
        <v>Survivor_Item_8</v>
      </c>
      <c r="P2734" s="4"/>
      <c r="Q2734" s="7" t="s">
        <v>107</v>
      </c>
      <c r="R2734" s="7" t="s">
        <v>29</v>
      </c>
      <c r="S2734" s="9">
        <v>1</v>
      </c>
      <c r="T2734" s="4"/>
      <c r="U2734" s="9">
        <v>16</v>
      </c>
      <c r="V2734" s="4" t="str">
        <f t="shared" si="385"/>
        <v/>
      </c>
      <c r="W2734" s="4"/>
      <c r="X2734" s="4"/>
      <c r="Y2734" s="4"/>
      <c r="Z2734" s="28"/>
      <c r="AA2734" s="77">
        <f>COUNTIF([3]经验升级表!$C:$C,"&lt;="&amp;SUMIFS($AB$4:AB2734,$C$4:C2734,C2734))</f>
        <v>0</v>
      </c>
      <c r="AB2734" s="77">
        <f>IFERROR(INDEX([1]怪物表!$U:$U,MATCH(G2734,[1]怪物表!$A:$A,0),1)*S2734/U2734,0)*AC2734</f>
        <v>0</v>
      </c>
      <c r="AC2734" s="77">
        <f t="shared" si="388"/>
        <v>280</v>
      </c>
      <c r="AD2734" s="77">
        <f>IFERROR(INDEX([1]怪物表!$J:$J,MATCH(G2734,[1]怪物表!$A:$A,0),1),0)*AE2734</f>
        <v>0</v>
      </c>
      <c r="AE2734" s="77">
        <f t="shared" si="389"/>
        <v>18</v>
      </c>
    </row>
    <row r="2735" spans="1:46" s="44" customFormat="1" x14ac:dyDescent="0.45">
      <c r="A2735" s="15">
        <v>502</v>
      </c>
      <c r="B2735" s="16">
        <v>502001</v>
      </c>
      <c r="C2735" s="17" t="s">
        <v>146</v>
      </c>
      <c r="D2735" s="15" t="s">
        <v>131</v>
      </c>
      <c r="E2735" s="15">
        <v>5</v>
      </c>
      <c r="F2735" s="15">
        <v>0</v>
      </c>
      <c r="G2735" s="15">
        <f>IF(I2735="",SUMIFS([1]怪物表!$A:$A,[1]怪物表!$B:$B,C2735,[1]怪物表!$C:$C,D2735),"")</f>
        <v>150202</v>
      </c>
      <c r="H2735" s="18" t="str">
        <f>IF(G2735="","",INDEX([1]怪物表!$C:$C,MATCH(G2735,[1]怪物表!$A:$A,0)))</f>
        <v>小象</v>
      </c>
      <c r="I2735" s="15"/>
      <c r="J2735" s="15" t="str">
        <f>IF(I2735="","",INDEX([1]怪物阵型表!$B:$B,MATCH(I2735,[1]怪物阵型表!$A:$A,0)))</f>
        <v/>
      </c>
      <c r="K2735" s="15"/>
      <c r="L2735" s="15"/>
      <c r="M2735" s="15"/>
      <c r="N2735" s="16"/>
      <c r="O2735" s="16" t="str">
        <f>IF(N2735="","",INDEX([2]物品表!$B:$B,MATCH(N2735,[2]物品表!$A:$A,0)))</f>
        <v/>
      </c>
      <c r="P2735" s="16"/>
      <c r="Q2735" s="16" t="s">
        <v>107</v>
      </c>
      <c r="R2735" s="16" t="s">
        <v>29</v>
      </c>
      <c r="S2735" s="19">
        <v>5</v>
      </c>
      <c r="T2735" s="15"/>
      <c r="U2735" s="19">
        <v>0</v>
      </c>
      <c r="V2735" s="15" t="str">
        <f t="shared" si="385"/>
        <v/>
      </c>
      <c r="W2735" s="15"/>
      <c r="X2735" s="15"/>
      <c r="Y2735" s="15"/>
      <c r="Z2735" s="76"/>
      <c r="AA2735" s="77">
        <f>COUNTIF([3]经验升级表!$C:$C,"&lt;="&amp;SUMIFS($AB$4:AB2735,$C$4:C2735,C2735))</f>
        <v>0</v>
      </c>
      <c r="AB2735" s="77">
        <f>IFERROR(INDEX([1]怪物表!$U:$U,MATCH(G2735,[1]怪物表!$A:$A,0),1)*S2735/U2735,0)*AC2735</f>
        <v>0</v>
      </c>
      <c r="AC2735" s="77">
        <f t="shared" si="388"/>
        <v>1</v>
      </c>
      <c r="AD2735" s="77">
        <f>IFERROR(INDEX([1]怪物表!$J:$J,MATCH(G2735,[1]怪物表!$A:$A,0),1),0)*AE2735</f>
        <v>0</v>
      </c>
      <c r="AE2735" s="77">
        <f t="shared" si="389"/>
        <v>0</v>
      </c>
      <c r="AF2735" s="45"/>
      <c r="AG2735" s="45"/>
      <c r="AH2735" s="45"/>
      <c r="AI2735" s="45"/>
      <c r="AJ2735" s="45"/>
      <c r="AK2735" s="45"/>
      <c r="AL2735" s="45"/>
      <c r="AM2735" s="45"/>
      <c r="AN2735" s="45"/>
      <c r="AO2735" s="45"/>
      <c r="AP2735" s="45"/>
      <c r="AQ2735" s="45"/>
      <c r="AR2735" s="45"/>
      <c r="AS2735" s="45"/>
      <c r="AT2735" s="45"/>
    </row>
    <row r="2736" spans="1:46" x14ac:dyDescent="0.45">
      <c r="A2736" s="4"/>
      <c r="B2736" s="7">
        <v>502002</v>
      </c>
      <c r="C2736" s="6" t="s">
        <v>146</v>
      </c>
      <c r="D2736" s="4" t="s">
        <v>131</v>
      </c>
      <c r="E2736" s="4">
        <v>10</v>
      </c>
      <c r="F2736" s="4" t="s">
        <v>30</v>
      </c>
      <c r="G2736" s="4">
        <f>IF(I2736="",SUMIFS([1]怪物表!$A:$A,[1]怪物表!$B:$B,C2736,[1]怪物表!$C:$C,D2736),"")</f>
        <v>150202</v>
      </c>
      <c r="H2736" s="8" t="str">
        <f>IF(G2736="","",INDEX([1]怪物表!$C:$C,MATCH(G2736,[1]怪物表!$A:$A,0)))</f>
        <v>小象</v>
      </c>
      <c r="I2736" s="4"/>
      <c r="J2736" s="4" t="str">
        <f>IF(I2736="","",INDEX([1]怪物阵型表!$B:$B,MATCH(I2736,[1]怪物阵型表!$A:$A,0)))</f>
        <v/>
      </c>
      <c r="K2736" s="4"/>
      <c r="L2736" s="4"/>
      <c r="M2736" s="4"/>
      <c r="N2736" s="4"/>
      <c r="O2736" s="4" t="str">
        <f>IF(N2736="","",INDEX([2]物品表!$B:$B,MATCH(N2736,[2]物品表!$A:$A,0)))</f>
        <v/>
      </c>
      <c r="P2736" s="4"/>
      <c r="Q2736" s="7" t="s">
        <v>31</v>
      </c>
      <c r="R2736" s="7" t="s">
        <v>29</v>
      </c>
      <c r="S2736" s="9">
        <f>INDEX('#怪物刷新配置索引'!$E:$E,MATCH(E2736&amp;"-"&amp;F2736,'#怪物刷新配置索引'!$D:$D,0),1)</f>
        <v>1</v>
      </c>
      <c r="T2736" s="4"/>
      <c r="U2736" s="9">
        <f>INDEX('#怪物刷新配置索引'!$F:$F,MATCH(E2736&amp;"-"&amp;F2736,'#怪物刷新配置索引'!$D:$D,0),1)</f>
        <v>3</v>
      </c>
      <c r="V2736" s="4" t="str">
        <f t="shared" si="385"/>
        <v/>
      </c>
      <c r="W2736" s="4"/>
      <c r="X2736" s="4"/>
      <c r="Y2736" s="4"/>
      <c r="Z2736" s="28"/>
      <c r="AA2736" s="77">
        <f>COUNTIF([3]经验升级表!$C:$C,"&lt;="&amp;SUMIFS($AB$4:AB2736,$C$4:C2736,C2736))</f>
        <v>0</v>
      </c>
      <c r="AB2736" s="77">
        <f>IFERROR(INDEX([1]怪物表!$U:$U,MATCH(G2736,[1]怪物表!$A:$A,0),1)*S2736/U2736,0)*AC2736</f>
        <v>0</v>
      </c>
      <c r="AC2736" s="77">
        <f t="shared" si="388"/>
        <v>30</v>
      </c>
      <c r="AD2736" s="77">
        <f>IFERROR(INDEX([1]怪物表!$J:$J,MATCH(G2736,[1]怪物表!$A:$A,0),1),0)*AE2736</f>
        <v>10</v>
      </c>
      <c r="AE2736" s="77">
        <f t="shared" si="389"/>
        <v>10</v>
      </c>
    </row>
    <row r="2737" spans="1:46" x14ac:dyDescent="0.45">
      <c r="A2737" s="4"/>
      <c r="B2737" s="7">
        <v>502003</v>
      </c>
      <c r="C2737" s="6" t="s">
        <v>146</v>
      </c>
      <c r="D2737" s="4" t="s">
        <v>131</v>
      </c>
      <c r="E2737" s="4">
        <v>20</v>
      </c>
      <c r="F2737" s="4" t="s">
        <v>30</v>
      </c>
      <c r="G2737" s="4">
        <f>IF(I2737="",SUMIFS([1]怪物表!$A:$A,[1]怪物表!$B:$B,C2737,[1]怪物表!$C:$C,D2737),"")</f>
        <v>150202</v>
      </c>
      <c r="H2737" s="8" t="str">
        <f>IF(G2737="","",INDEX([1]怪物表!$C:$C,MATCH(G2737,[1]怪物表!$A:$A,0)))</f>
        <v>小象</v>
      </c>
      <c r="I2737" s="4"/>
      <c r="J2737" s="4" t="str">
        <f>IF(I2737="","",INDEX([1]怪物阵型表!$B:$B,MATCH(I2737,[1]怪物阵型表!$A:$A,0)))</f>
        <v/>
      </c>
      <c r="K2737" s="4"/>
      <c r="L2737" s="4"/>
      <c r="M2737" s="4"/>
      <c r="N2737" s="4"/>
      <c r="O2737" s="4" t="str">
        <f>IF(N2737="","",INDEX([2]物品表!$B:$B,MATCH(N2737,[2]物品表!$A:$A,0)))</f>
        <v/>
      </c>
      <c r="P2737" s="4"/>
      <c r="Q2737" s="7" t="s">
        <v>31</v>
      </c>
      <c r="R2737" s="7" t="s">
        <v>29</v>
      </c>
      <c r="S2737" s="9">
        <f>INDEX('#怪物刷新配置索引'!$E:$E,MATCH(E2737&amp;"-"&amp;F2737,'#怪物刷新配置索引'!$D:$D,0),1)</f>
        <v>2</v>
      </c>
      <c r="T2737" s="4"/>
      <c r="U2737" s="9">
        <f>INDEX('#怪物刷新配置索引'!$F:$F,MATCH(E2737&amp;"-"&amp;F2737,'#怪物刷新配置索引'!$D:$D,0),1)</f>
        <v>3</v>
      </c>
      <c r="V2737" s="4" t="str">
        <f t="shared" si="385"/>
        <v/>
      </c>
      <c r="W2737" s="4"/>
      <c r="X2737" s="4"/>
      <c r="Y2737" s="4"/>
      <c r="Z2737" s="28"/>
      <c r="AA2737" s="77">
        <f>COUNTIF([3]经验升级表!$C:$C,"&lt;="&amp;SUMIFS($AB$4:AB2737,$C$4:C2737,C2737))</f>
        <v>0</v>
      </c>
      <c r="AB2737" s="77">
        <f>IFERROR(INDEX([1]怪物表!$U:$U,MATCH(G2737,[1]怪物表!$A:$A,0),1)*S2737/U2737,0)*AC2737</f>
        <v>0</v>
      </c>
      <c r="AC2737" s="77">
        <f t="shared" si="388"/>
        <v>30</v>
      </c>
      <c r="AD2737" s="77">
        <f>IFERROR(INDEX([1]怪物表!$J:$J,MATCH(G2737,[1]怪物表!$A:$A,0),1),0)*AE2737</f>
        <v>20</v>
      </c>
      <c r="AE2737" s="77">
        <f t="shared" si="389"/>
        <v>20</v>
      </c>
    </row>
    <row r="2738" spans="1:46" x14ac:dyDescent="0.45">
      <c r="A2738" s="4"/>
      <c r="B2738" s="7">
        <v>502004</v>
      </c>
      <c r="C2738" s="6" t="s">
        <v>146</v>
      </c>
      <c r="D2738" s="4" t="s">
        <v>131</v>
      </c>
      <c r="E2738" s="4">
        <v>20</v>
      </c>
      <c r="F2738" s="4" t="s">
        <v>43</v>
      </c>
      <c r="G2738" s="4">
        <f>IF(I2738="",SUMIFS([1]怪物表!$A:$A,[1]怪物表!$B:$B,C2738,[1]怪物表!$C:$C,D2738),"")</f>
        <v>150202</v>
      </c>
      <c r="H2738" s="8" t="str">
        <f>IF(G2738="","",INDEX([1]怪物表!$C:$C,MATCH(G2738,[1]怪物表!$A:$A,0)))</f>
        <v>小象</v>
      </c>
      <c r="I2738" s="4"/>
      <c r="J2738" s="4" t="str">
        <f>IF(I2738="","",INDEX([1]怪物阵型表!$B:$B,MATCH(I2738,[1]怪物阵型表!$A:$A,0)))</f>
        <v/>
      </c>
      <c r="K2738" s="4"/>
      <c r="L2738" s="4"/>
      <c r="M2738" s="4"/>
      <c r="N2738" s="4"/>
      <c r="O2738" s="4" t="str">
        <f>IF(N2738="","",INDEX([2]物品表!$B:$B,MATCH(N2738,[2]物品表!$A:$A,0)))</f>
        <v/>
      </c>
      <c r="P2738" s="4"/>
      <c r="Q2738" s="7" t="s">
        <v>31</v>
      </c>
      <c r="R2738" s="7" t="s">
        <v>29</v>
      </c>
      <c r="S2738" s="9">
        <f>INDEX('#怪物刷新配置索引'!$E:$E,MATCH(E2738&amp;"-"&amp;F2738,'#怪物刷新配置索引'!$D:$D,0),1)</f>
        <v>2</v>
      </c>
      <c r="T2738" s="4"/>
      <c r="U2738" s="9">
        <f>INDEX('#怪物刷新配置索引'!$F:$F,MATCH(E2738&amp;"-"&amp;F2738,'#怪物刷新配置索引'!$D:$D,0),1)</f>
        <v>3</v>
      </c>
      <c r="V2738" s="4" t="str">
        <f t="shared" si="385"/>
        <v/>
      </c>
      <c r="W2738" s="4"/>
      <c r="X2738" s="4"/>
      <c r="Y2738" s="4"/>
      <c r="Z2738" s="28"/>
      <c r="AA2738" s="77">
        <f>COUNTIF([3]经验升级表!$C:$C,"&lt;="&amp;SUMIFS($AB$4:AB2738,$C$4:C2738,C2738))</f>
        <v>0</v>
      </c>
      <c r="AB2738" s="77">
        <f>IFERROR(INDEX([1]怪物表!$U:$U,MATCH(G2738,[1]怪物表!$A:$A,0),1)*S2738/U2738,0)*AC2738</f>
        <v>0</v>
      </c>
      <c r="AC2738" s="77">
        <f t="shared" si="388"/>
        <v>30</v>
      </c>
      <c r="AD2738" s="77">
        <f>IFERROR(INDEX([1]怪物表!$J:$J,MATCH(G2738,[1]怪物表!$A:$A,0),1),0)*AE2738</f>
        <v>20</v>
      </c>
      <c r="AE2738" s="77">
        <f t="shared" si="389"/>
        <v>20</v>
      </c>
    </row>
    <row r="2739" spans="1:46" x14ac:dyDescent="0.45">
      <c r="A2739" s="4"/>
      <c r="B2739" s="7">
        <v>502005</v>
      </c>
      <c r="C2739" s="6" t="s">
        <v>146</v>
      </c>
      <c r="D2739" s="4" t="s">
        <v>131</v>
      </c>
      <c r="E2739" s="4">
        <v>20</v>
      </c>
      <c r="F2739" s="4" t="s">
        <v>43</v>
      </c>
      <c r="G2739" s="4">
        <f>IF(I2739="",SUMIFS([1]怪物表!$A:$A,[1]怪物表!$B:$B,C2739,[1]怪物表!$C:$C,D2739),"")</f>
        <v>150202</v>
      </c>
      <c r="H2739" s="8" t="str">
        <f>IF(G2739="","",INDEX([1]怪物表!$C:$C,MATCH(G2739,[1]怪物表!$A:$A,0)))</f>
        <v>小象</v>
      </c>
      <c r="I2739" s="4"/>
      <c r="J2739" s="4" t="str">
        <f>IF(I2739="","",INDEX([1]怪物阵型表!$B:$B,MATCH(I2739,[1]怪物阵型表!$A:$A,0)))</f>
        <v/>
      </c>
      <c r="K2739" s="4"/>
      <c r="L2739" s="4"/>
      <c r="M2739" s="4"/>
      <c r="N2739" s="4"/>
      <c r="O2739" s="4" t="str">
        <f>IF(N2739="","",INDEX([2]物品表!$B:$B,MATCH(N2739,[2]物品表!$A:$A,0)))</f>
        <v/>
      </c>
      <c r="P2739" s="4"/>
      <c r="Q2739" s="7" t="s">
        <v>31</v>
      </c>
      <c r="R2739" s="7" t="s">
        <v>29</v>
      </c>
      <c r="S2739" s="9">
        <f>INDEX('#怪物刷新配置索引'!$E:$E,MATCH(E2739&amp;"-"&amp;F2739,'#怪物刷新配置索引'!$D:$D,0),1)</f>
        <v>2</v>
      </c>
      <c r="T2739" s="4"/>
      <c r="U2739" s="9">
        <f>INDEX('#怪物刷新配置索引'!$F:$F,MATCH(E2739&amp;"-"&amp;F2739,'#怪物刷新配置索引'!$D:$D,0),1)</f>
        <v>3</v>
      </c>
      <c r="V2739" s="4" t="str">
        <f t="shared" si="385"/>
        <v/>
      </c>
      <c r="W2739" s="4"/>
      <c r="X2739" s="4"/>
      <c r="Y2739" s="4"/>
      <c r="Z2739" s="28"/>
      <c r="AA2739" s="77">
        <f>COUNTIF([3]经验升级表!$C:$C,"&lt;="&amp;SUMIFS($AB$4:AB2739,$C$4:C2739,C2739))</f>
        <v>0</v>
      </c>
      <c r="AB2739" s="77">
        <f>IFERROR(INDEX([1]怪物表!$U:$U,MATCH(G2739,[1]怪物表!$A:$A,0),1)*S2739/U2739,0)*AC2739</f>
        <v>0</v>
      </c>
      <c r="AC2739" s="77">
        <f t="shared" si="388"/>
        <v>30</v>
      </c>
      <c r="AD2739" s="77">
        <f>IFERROR(INDEX([1]怪物表!$J:$J,MATCH(G2739,[1]怪物表!$A:$A,0),1),0)*AE2739</f>
        <v>20</v>
      </c>
      <c r="AE2739" s="77">
        <f t="shared" si="389"/>
        <v>20</v>
      </c>
    </row>
    <row r="2740" spans="1:46" x14ac:dyDescent="0.45">
      <c r="A2740" s="4"/>
      <c r="B2740" s="7">
        <v>502006</v>
      </c>
      <c r="C2740" s="6" t="s">
        <v>146</v>
      </c>
      <c r="D2740" s="4" t="s">
        <v>125</v>
      </c>
      <c r="E2740" s="4">
        <v>20</v>
      </c>
      <c r="F2740" s="4" t="s">
        <v>43</v>
      </c>
      <c r="G2740" s="4">
        <f>IF(I2740="",SUMIFS([1]怪物表!$A:$A,[1]怪物表!$B:$B,C2740,[1]怪物表!$C:$C,D2740),"")</f>
        <v>150201</v>
      </c>
      <c r="H2740" s="8" t="str">
        <f>IF(G2740="","",INDEX([1]怪物表!$C:$C,MATCH(G2740,[1]怪物表!$A:$A,0)))</f>
        <v>小熊</v>
      </c>
      <c r="I2740" s="4"/>
      <c r="J2740" s="4" t="str">
        <f>IF(I2740="","",INDEX([1]怪物阵型表!$B:$B,MATCH(I2740,[1]怪物阵型表!$A:$A,0)))</f>
        <v/>
      </c>
      <c r="K2740" s="4"/>
      <c r="L2740" s="4"/>
      <c r="M2740" s="4"/>
      <c r="N2740" s="4"/>
      <c r="O2740" s="4" t="str">
        <f>IF(N2740="","",INDEX([2]物品表!$B:$B,MATCH(N2740,[2]物品表!$A:$A,0)))</f>
        <v/>
      </c>
      <c r="P2740" s="4"/>
      <c r="Q2740" s="7" t="s">
        <v>31</v>
      </c>
      <c r="R2740" s="7" t="s">
        <v>29</v>
      </c>
      <c r="S2740" s="9">
        <f>INDEX('#怪物刷新配置索引'!$E:$E,MATCH(E2740&amp;"-"&amp;F2740,'#怪物刷新配置索引'!$D:$D,0),1)</f>
        <v>2</v>
      </c>
      <c r="T2740" s="4"/>
      <c r="U2740" s="9">
        <f>INDEX('#怪物刷新配置索引'!$F:$F,MATCH(E2740&amp;"-"&amp;F2740,'#怪物刷新配置索引'!$D:$D,0),1)</f>
        <v>3</v>
      </c>
      <c r="V2740" s="4" t="str">
        <f t="shared" si="385"/>
        <v/>
      </c>
      <c r="W2740" s="4"/>
      <c r="X2740" s="4"/>
      <c r="Y2740" s="4"/>
      <c r="Z2740" s="28"/>
      <c r="AA2740" s="77">
        <f>COUNTIF([3]经验升级表!$C:$C,"&lt;="&amp;SUMIFS($AB$4:AB2740,$C$4:C2740,C2740))</f>
        <v>0</v>
      </c>
      <c r="AB2740" s="77">
        <f>IFERROR(INDEX([1]怪物表!$U:$U,MATCH(G2740,[1]怪物表!$A:$A,0),1)*S2740/U2740,0)*AC2740</f>
        <v>0</v>
      </c>
      <c r="AC2740" s="77">
        <f t="shared" si="388"/>
        <v>30</v>
      </c>
      <c r="AD2740" s="77">
        <f>IFERROR(INDEX([1]怪物表!$J:$J,MATCH(G2740,[1]怪物表!$A:$A,0),1),0)*AE2740</f>
        <v>20</v>
      </c>
      <c r="AE2740" s="77">
        <f t="shared" si="389"/>
        <v>20</v>
      </c>
    </row>
    <row r="2741" spans="1:46" s="46" customFormat="1" x14ac:dyDescent="0.45">
      <c r="A2741" s="20"/>
      <c r="B2741" s="21">
        <v>502007</v>
      </c>
      <c r="C2741" s="22" t="s">
        <v>146</v>
      </c>
      <c r="D2741" s="20" t="s">
        <v>144</v>
      </c>
      <c r="E2741" s="21"/>
      <c r="F2741" s="20">
        <v>60</v>
      </c>
      <c r="G2741" s="20">
        <f>IF(I2741="",SUMIFS([1]怪物表!$A:$A,[1]怪物表!$B:$B,C2741,[1]怪物表!$C:$C,D2741),"")</f>
        <v>150208</v>
      </c>
      <c r="H2741" s="23" t="str">
        <f>IF(G2741="","",INDEX([1]怪物表!$C:$C,MATCH(G2741,[1]怪物表!$A:$A,0)))</f>
        <v>大象</v>
      </c>
      <c r="I2741" s="20" t="s">
        <v>54</v>
      </c>
      <c r="J2741" s="20" t="str">
        <f>IF(I2741="","",INDEX([1]怪物阵型表!$B:$B,MATCH(I2741,[1]怪物阵型表!$A:$A,0)))</f>
        <v/>
      </c>
      <c r="K2741" s="20"/>
      <c r="L2741" s="20"/>
      <c r="M2741" s="20"/>
      <c r="N2741" s="20"/>
      <c r="O2741" s="20" t="str">
        <f>IF(N2741="","",INDEX([2]物品表!$B:$B,MATCH(N2741,[2]物品表!$A:$A,0)))</f>
        <v/>
      </c>
      <c r="P2741" s="20"/>
      <c r="Q2741" s="21" t="s">
        <v>120</v>
      </c>
      <c r="R2741" s="21" t="s">
        <v>29</v>
      </c>
      <c r="S2741" s="24">
        <v>1</v>
      </c>
      <c r="T2741" s="20"/>
      <c r="U2741" s="24">
        <v>0</v>
      </c>
      <c r="V2741" s="20" t="str">
        <f t="shared" si="385"/>
        <v/>
      </c>
      <c r="W2741" s="20"/>
      <c r="X2741" s="20"/>
      <c r="Y2741" s="20"/>
      <c r="Z2741" s="79"/>
      <c r="AA2741" s="77">
        <f>COUNTIF([3]经验升级表!$C:$C,"&lt;="&amp;SUMIFS($AB$4:AB2741,$C$4:C2741,C2741))</f>
        <v>0</v>
      </c>
      <c r="AB2741" s="77">
        <f>IFERROR(INDEX([1]怪物表!$U:$U,MATCH(G2741,[1]怪物表!$A:$A,0),1)*S2741/U2741,0)*AC2741</f>
        <v>0</v>
      </c>
      <c r="AC2741" s="77">
        <f t="shared" si="388"/>
        <v>1</v>
      </c>
      <c r="AD2741" s="77">
        <f>IFERROR(INDEX([1]怪物表!$J:$J,MATCH(G2741,[1]怪物表!$A:$A,0),1),0)*AE2741</f>
        <v>0</v>
      </c>
      <c r="AE2741" s="77">
        <f t="shared" si="389"/>
        <v>0</v>
      </c>
      <c r="AF2741" s="45"/>
      <c r="AG2741" s="45"/>
      <c r="AH2741" s="45"/>
      <c r="AI2741" s="45"/>
      <c r="AJ2741" s="45"/>
      <c r="AK2741" s="45"/>
      <c r="AL2741" s="45"/>
      <c r="AM2741" s="45"/>
      <c r="AN2741" s="45"/>
      <c r="AO2741" s="45"/>
      <c r="AP2741" s="45"/>
      <c r="AQ2741" s="45"/>
      <c r="AR2741" s="45"/>
      <c r="AS2741" s="45"/>
      <c r="AT2741" s="45"/>
    </row>
    <row r="2742" spans="1:46" x14ac:dyDescent="0.45">
      <c r="A2742" s="4"/>
      <c r="B2742" s="7">
        <v>502008</v>
      </c>
      <c r="C2742" s="6" t="s">
        <v>146</v>
      </c>
      <c r="D2742" s="4"/>
      <c r="E2742" s="7"/>
      <c r="F2742" s="4">
        <v>60</v>
      </c>
      <c r="G2742" s="4" t="str">
        <f>IF(I2742="",SUMIFS([1]怪物表!$A:$A,[1]怪物表!$B:$B,C2742,[1]怪物表!$C:$C,D2742),"")</f>
        <v/>
      </c>
      <c r="H2742" s="8" t="str">
        <f>IF(G2742="","",INDEX([1]怪物表!$C:$C,MATCH(G2742,[1]怪物表!$A:$A,0)))</f>
        <v/>
      </c>
      <c r="I2742" s="4">
        <v>500209</v>
      </c>
      <c r="J2742" s="4" t="str">
        <f>IF(I2742="","",INDEX([1]怪物阵型表!$B:$B,MATCH(I2742,[1]怪物阵型表!$A:$A,0)))</f>
        <v>直线防御阵型</v>
      </c>
      <c r="K2742" s="4"/>
      <c r="L2742" s="4"/>
      <c r="M2742" s="4"/>
      <c r="N2742" s="4"/>
      <c r="O2742" s="4" t="str">
        <f>IF(N2742="","",INDEX([2]物品表!$B:$B,MATCH(N2742,[2]物品表!$A:$A,0)))</f>
        <v/>
      </c>
      <c r="P2742" s="4"/>
      <c r="Q2742" s="7" t="s">
        <v>109</v>
      </c>
      <c r="R2742" s="7" t="s">
        <v>29</v>
      </c>
      <c r="S2742" s="9">
        <v>1</v>
      </c>
      <c r="T2742" s="4"/>
      <c r="U2742" s="9">
        <v>0</v>
      </c>
      <c r="V2742" s="4" t="str">
        <f t="shared" ref="V2742" si="390">IF(W2742=1,"TID_Survivor_Notice_Occur_2",IF(W2742=2,"TID_Survivor_Notice_Occur_1",""))</f>
        <v/>
      </c>
      <c r="W2742" s="4"/>
      <c r="X2742" s="4"/>
      <c r="Y2742" s="4"/>
      <c r="Z2742" s="28"/>
      <c r="AA2742" s="77">
        <f>COUNTIF([3]经验升级表!$C:$C,"&lt;="&amp;SUMIFS($AB$4:AB2742,$C$4:C2742,C2742))</f>
        <v>0</v>
      </c>
      <c r="AB2742" s="77">
        <f>IFERROR(INDEX([1]怪物表!$U:$U,MATCH(G2742,[1]怪物表!$A:$A,0),1)*S2742/U2742,0)*AC2742</f>
        <v>0</v>
      </c>
      <c r="AC2742" s="77">
        <f t="shared" si="388"/>
        <v>1</v>
      </c>
      <c r="AD2742" s="77">
        <f>IFERROR(INDEX([1]怪物表!$J:$J,MATCH(G2742,[1]怪物表!$A:$A,0),1),0)*AE2742</f>
        <v>0</v>
      </c>
      <c r="AE2742" s="77">
        <f t="shared" si="389"/>
        <v>0</v>
      </c>
    </row>
    <row r="2743" spans="1:46" x14ac:dyDescent="0.45">
      <c r="A2743" s="4"/>
      <c r="B2743" s="7">
        <v>502009</v>
      </c>
      <c r="C2743" s="6" t="s">
        <v>146</v>
      </c>
      <c r="D2743" s="4" t="s">
        <v>125</v>
      </c>
      <c r="E2743" s="7">
        <v>45</v>
      </c>
      <c r="F2743" s="4" t="s">
        <v>32</v>
      </c>
      <c r="G2743" s="4">
        <f>IF(I2743="",SUMIFS([1]怪物表!$A:$A,[1]怪物表!$B:$B,C2743,[1]怪物表!$C:$C,D2743),"")</f>
        <v>150201</v>
      </c>
      <c r="H2743" s="8" t="str">
        <f>IF(G2743="","",INDEX([1]怪物表!$C:$C,MATCH(G2743,[1]怪物表!$A:$A,0)))</f>
        <v>小熊</v>
      </c>
      <c r="I2743" s="4"/>
      <c r="J2743" s="4" t="str">
        <f>IF(I2743="","",INDEX([1]怪物阵型表!$B:$B,MATCH(I2743,[1]怪物阵型表!$A:$A,0)))</f>
        <v/>
      </c>
      <c r="K2743" s="4"/>
      <c r="L2743" s="4"/>
      <c r="M2743" s="4"/>
      <c r="N2743" s="4"/>
      <c r="O2743" s="4" t="str">
        <f>IF(N2743="","",INDEX([2]物品表!$B:$B,MATCH(N2743,[2]物品表!$A:$A,0)))</f>
        <v/>
      </c>
      <c r="P2743" s="4"/>
      <c r="Q2743" s="7" t="s">
        <v>31</v>
      </c>
      <c r="R2743" s="7" t="s">
        <v>29</v>
      </c>
      <c r="S2743" s="9">
        <f>INDEX('#怪物刷新配置索引'!$E:$E,MATCH(E2743&amp;"-"&amp;F2743,'#怪物刷新配置索引'!$D:$D,0),1)</f>
        <v>3</v>
      </c>
      <c r="T2743" s="4"/>
      <c r="U2743" s="9">
        <f>INDEX('#怪物刷新配置索引'!$F:$F,MATCH(E2743&amp;"-"&amp;F2743,'#怪物刷新配置索引'!$D:$D,0),1)</f>
        <v>2</v>
      </c>
      <c r="V2743" s="4" t="str">
        <f t="shared" si="385"/>
        <v/>
      </c>
      <c r="W2743" s="4"/>
      <c r="X2743" s="4"/>
      <c r="Y2743" s="4"/>
      <c r="Z2743" s="28"/>
      <c r="AA2743" s="77">
        <f>COUNTIF([3]经验升级表!$C:$C,"&lt;="&amp;SUMIFS($AB$4:AB2743,$C$4:C2743,C2743))</f>
        <v>0</v>
      </c>
      <c r="AB2743" s="77">
        <f>IFERROR(INDEX([1]怪物表!$U:$U,MATCH(G2743,[1]怪物表!$A:$A,0),1)*S2743/U2743,0)*AC2743</f>
        <v>0</v>
      </c>
      <c r="AC2743" s="77">
        <f t="shared" si="388"/>
        <v>30</v>
      </c>
      <c r="AD2743" s="77">
        <f>IFERROR(INDEX([1]怪物表!$J:$J,MATCH(G2743,[1]怪物表!$A:$A,0),1),0)*AE2743</f>
        <v>45</v>
      </c>
      <c r="AE2743" s="77">
        <f t="shared" si="389"/>
        <v>45</v>
      </c>
    </row>
    <row r="2744" spans="1:46" x14ac:dyDescent="0.45">
      <c r="A2744" s="4"/>
      <c r="B2744" s="7">
        <v>502010</v>
      </c>
      <c r="C2744" s="6" t="s">
        <v>146</v>
      </c>
      <c r="D2744" s="4" t="s">
        <v>125</v>
      </c>
      <c r="E2744" s="7">
        <v>50</v>
      </c>
      <c r="F2744" s="4" t="s">
        <v>32</v>
      </c>
      <c r="G2744" s="4">
        <f>IF(I2744="",SUMIFS([1]怪物表!$A:$A,[1]怪物表!$B:$B,C2744,[1]怪物表!$C:$C,D2744),"")</f>
        <v>150201</v>
      </c>
      <c r="H2744" s="8" t="str">
        <f>IF(G2744="","",INDEX([1]怪物表!$C:$C,MATCH(G2744,[1]怪物表!$A:$A,0)))</f>
        <v>小熊</v>
      </c>
      <c r="I2744" s="4"/>
      <c r="J2744" s="4" t="str">
        <f>IF(I2744="","",INDEX([1]怪物阵型表!$B:$B,MATCH(I2744,[1]怪物阵型表!$A:$A,0)))</f>
        <v/>
      </c>
      <c r="K2744" s="4"/>
      <c r="L2744" s="4"/>
      <c r="M2744" s="4"/>
      <c r="N2744" s="4"/>
      <c r="O2744" s="4" t="str">
        <f>IF(N2744="","",INDEX([2]物品表!$B:$B,MATCH(N2744,[2]物品表!$A:$A,0)))</f>
        <v/>
      </c>
      <c r="P2744" s="4"/>
      <c r="Q2744" s="7" t="s">
        <v>31</v>
      </c>
      <c r="R2744" s="7" t="s">
        <v>29</v>
      </c>
      <c r="S2744" s="9">
        <f>INDEX('#怪物刷新配置索引'!$E:$E,MATCH(E2744&amp;"-"&amp;F2744,'#怪物刷新配置索引'!$D:$D,0),1)</f>
        <v>5</v>
      </c>
      <c r="T2744" s="4"/>
      <c r="U2744" s="9">
        <f>INDEX('#怪物刷新配置索引'!$F:$F,MATCH(E2744&amp;"-"&amp;F2744,'#怪物刷新配置索引'!$D:$D,0),1)</f>
        <v>3</v>
      </c>
      <c r="V2744" s="4" t="str">
        <f t="shared" si="385"/>
        <v/>
      </c>
      <c r="W2744" s="4"/>
      <c r="X2744" s="4"/>
      <c r="Y2744" s="4"/>
      <c r="Z2744" s="28"/>
      <c r="AA2744" s="77">
        <f>COUNTIF([3]经验升级表!$C:$C,"&lt;="&amp;SUMIFS($AB$4:AB2744,$C$4:C2744,C2744))</f>
        <v>0</v>
      </c>
      <c r="AB2744" s="77">
        <f>IFERROR(INDEX([1]怪物表!$U:$U,MATCH(G2744,[1]怪物表!$A:$A,0),1)*S2744/U2744,0)*AC2744</f>
        <v>0</v>
      </c>
      <c r="AC2744" s="77">
        <f t="shared" si="388"/>
        <v>30</v>
      </c>
      <c r="AD2744" s="77">
        <f>IFERROR(INDEX([1]怪物表!$J:$J,MATCH(G2744,[1]怪物表!$A:$A,0),1),0)*AE2744</f>
        <v>50</v>
      </c>
      <c r="AE2744" s="77">
        <f t="shared" si="389"/>
        <v>50</v>
      </c>
    </row>
    <row r="2745" spans="1:46" x14ac:dyDescent="0.45">
      <c r="A2745" s="4"/>
      <c r="B2745" s="7">
        <v>502011</v>
      </c>
      <c r="C2745" s="6" t="s">
        <v>146</v>
      </c>
      <c r="D2745" s="4" t="s">
        <v>130</v>
      </c>
      <c r="E2745" s="7">
        <v>10</v>
      </c>
      <c r="F2745" s="4" t="s">
        <v>32</v>
      </c>
      <c r="G2745" s="4">
        <f>IF(I2745="",SUMIFS([1]怪物表!$A:$A,[1]怪物表!$B:$B,C2745,[1]怪物表!$C:$C,D2745),"")</f>
        <v>150206</v>
      </c>
      <c r="H2745" s="8" t="str">
        <f>IF(G2745="","",INDEX([1]怪物表!$C:$C,MATCH(G2745,[1]怪物表!$A:$A,0)))</f>
        <v>毒气怪</v>
      </c>
      <c r="I2745" s="4"/>
      <c r="J2745" s="4" t="str">
        <f>IF(I2745="","",INDEX([1]怪物阵型表!$B:$B,MATCH(I2745,[1]怪物阵型表!$A:$A,0)))</f>
        <v/>
      </c>
      <c r="K2745" s="4"/>
      <c r="L2745" s="4"/>
      <c r="M2745" s="4"/>
      <c r="N2745" s="4"/>
      <c r="O2745" s="4" t="str">
        <f>IF(N2745="","",INDEX([2]物品表!$B:$B,MATCH(N2745,[2]物品表!$A:$A,0)))</f>
        <v/>
      </c>
      <c r="P2745" s="4"/>
      <c r="Q2745" s="7" t="s">
        <v>31</v>
      </c>
      <c r="R2745" s="7" t="s">
        <v>29</v>
      </c>
      <c r="S2745" s="9">
        <f>INDEX('#怪物刷新配置索引'!$E:$E,MATCH(E2745&amp;"-"&amp;F2745,'#怪物刷新配置索引'!$D:$D,0),1)</f>
        <v>1</v>
      </c>
      <c r="T2745" s="4"/>
      <c r="U2745" s="9">
        <f>INDEX('#怪物刷新配置索引'!$F:$F,MATCH(E2745&amp;"-"&amp;F2745,'#怪物刷新配置索引'!$D:$D,0),1)</f>
        <v>3</v>
      </c>
      <c r="V2745" s="4" t="str">
        <f t="shared" si="385"/>
        <v/>
      </c>
      <c r="W2745" s="4"/>
      <c r="X2745" s="4"/>
      <c r="Y2745" s="4"/>
      <c r="Z2745" s="28"/>
      <c r="AA2745" s="77">
        <f>COUNTIF([3]经验升级表!$C:$C,"&lt;="&amp;SUMIFS($AB$4:AB2745,$C$4:C2745,C2745))</f>
        <v>0</v>
      </c>
      <c r="AB2745" s="77">
        <f>IFERROR(INDEX([1]怪物表!$U:$U,MATCH(G2745,[1]怪物表!$A:$A,0),1)*S2745/U2745,0)*AC2745</f>
        <v>0</v>
      </c>
      <c r="AC2745" s="77">
        <f t="shared" si="388"/>
        <v>30</v>
      </c>
      <c r="AD2745" s="77">
        <f>IFERROR(INDEX([1]怪物表!$J:$J,MATCH(G2745,[1]怪物表!$A:$A,0),1),0)*AE2745</f>
        <v>10</v>
      </c>
      <c r="AE2745" s="77">
        <f t="shared" si="389"/>
        <v>10</v>
      </c>
    </row>
    <row r="2746" spans="1:46" x14ac:dyDescent="0.45">
      <c r="A2746" s="4"/>
      <c r="B2746" s="7">
        <v>502012</v>
      </c>
      <c r="C2746" s="6" t="s">
        <v>146</v>
      </c>
      <c r="D2746" s="4" t="s">
        <v>125</v>
      </c>
      <c r="E2746" s="7">
        <v>45</v>
      </c>
      <c r="F2746" s="4" t="s">
        <v>58</v>
      </c>
      <c r="G2746" s="4">
        <f>IF(I2746="",SUMIFS([1]怪物表!$A:$A,[1]怪物表!$B:$B,C2746,[1]怪物表!$C:$C,D2746),"")</f>
        <v>150201</v>
      </c>
      <c r="H2746" s="8" t="str">
        <f>IF(G2746="","",INDEX([1]怪物表!$C:$C,MATCH(G2746,[1]怪物表!$A:$A,0)))</f>
        <v>小熊</v>
      </c>
      <c r="I2746" s="4"/>
      <c r="J2746" s="4" t="str">
        <f>IF(I2746="","",INDEX([1]怪物阵型表!$B:$B,MATCH(I2746,[1]怪物阵型表!$A:$A,0)))</f>
        <v/>
      </c>
      <c r="K2746" s="4"/>
      <c r="L2746" s="4"/>
      <c r="M2746" s="4"/>
      <c r="N2746" s="4"/>
      <c r="O2746" s="4" t="str">
        <f>IF(N2746="","",INDEX([2]物品表!$B:$B,MATCH(N2746,[2]物品表!$A:$A,0)))</f>
        <v/>
      </c>
      <c r="P2746" s="4"/>
      <c r="Q2746" s="7" t="s">
        <v>31</v>
      </c>
      <c r="R2746" s="7" t="s">
        <v>29</v>
      </c>
      <c r="S2746" s="9">
        <f>INDEX('#怪物刷新配置索引'!$E:$E,MATCH(E2746&amp;"-"&amp;F2746,'#怪物刷新配置索引'!$D:$D,0),1)</f>
        <v>3</v>
      </c>
      <c r="T2746" s="4"/>
      <c r="U2746" s="9">
        <f>INDEX('#怪物刷新配置索引'!$F:$F,MATCH(E2746&amp;"-"&amp;F2746,'#怪物刷新配置索引'!$D:$D,0),1)</f>
        <v>2</v>
      </c>
      <c r="V2746" s="4" t="str">
        <f t="shared" si="385"/>
        <v/>
      </c>
      <c r="W2746" s="4"/>
      <c r="X2746" s="4"/>
      <c r="Y2746" s="4"/>
      <c r="Z2746" s="28"/>
      <c r="AA2746" s="77">
        <f>COUNTIF([3]经验升级表!$C:$C,"&lt;="&amp;SUMIFS($AB$4:AB2746,$C$4:C2746,C2746))</f>
        <v>0</v>
      </c>
      <c r="AB2746" s="77">
        <f>IFERROR(INDEX([1]怪物表!$U:$U,MATCH(G2746,[1]怪物表!$A:$A,0),1)*S2746/U2746,0)*AC2746</f>
        <v>0</v>
      </c>
      <c r="AC2746" s="77">
        <f t="shared" si="388"/>
        <v>30</v>
      </c>
      <c r="AD2746" s="77">
        <f>IFERROR(INDEX([1]怪物表!$J:$J,MATCH(G2746,[1]怪物表!$A:$A,0),1),0)*AE2746</f>
        <v>45</v>
      </c>
      <c r="AE2746" s="77">
        <f t="shared" si="389"/>
        <v>45</v>
      </c>
    </row>
    <row r="2747" spans="1:46" x14ac:dyDescent="0.45">
      <c r="A2747" s="4"/>
      <c r="B2747" s="7">
        <v>502013</v>
      </c>
      <c r="C2747" s="6" t="s">
        <v>146</v>
      </c>
      <c r="D2747" s="4" t="s">
        <v>125</v>
      </c>
      <c r="E2747" s="7">
        <v>60</v>
      </c>
      <c r="F2747" s="4" t="s">
        <v>58</v>
      </c>
      <c r="G2747" s="4">
        <f>IF(I2747="",SUMIFS([1]怪物表!$A:$A,[1]怪物表!$B:$B,C2747,[1]怪物表!$C:$C,D2747),"")</f>
        <v>150201</v>
      </c>
      <c r="H2747" s="8" t="str">
        <f>IF(G2747="","",INDEX([1]怪物表!$C:$C,MATCH(G2747,[1]怪物表!$A:$A,0)))</f>
        <v>小熊</v>
      </c>
      <c r="I2747" s="4"/>
      <c r="J2747" s="4" t="str">
        <f>IF(I2747="","",INDEX([1]怪物阵型表!$B:$B,MATCH(I2747,[1]怪物阵型表!$A:$A,0)))</f>
        <v/>
      </c>
      <c r="K2747" s="4"/>
      <c r="L2747" s="4"/>
      <c r="M2747" s="4"/>
      <c r="N2747" s="4"/>
      <c r="O2747" s="4" t="str">
        <f>IF(N2747="","",INDEX([2]物品表!$B:$B,MATCH(N2747,[2]物品表!$A:$A,0)))</f>
        <v/>
      </c>
      <c r="P2747" s="4"/>
      <c r="Q2747" s="7" t="s">
        <v>31</v>
      </c>
      <c r="R2747" s="7" t="s">
        <v>29</v>
      </c>
      <c r="S2747" s="9">
        <f>INDEX('#怪物刷新配置索引'!$E:$E,MATCH(E2747&amp;"-"&amp;F2747,'#怪物刷新配置索引'!$D:$D,0),1)</f>
        <v>2</v>
      </c>
      <c r="T2747" s="4"/>
      <c r="U2747" s="9">
        <f>INDEX('#怪物刷新配置索引'!$F:$F,MATCH(E2747&amp;"-"&amp;F2747,'#怪物刷新配置索引'!$D:$D,0),1)</f>
        <v>1</v>
      </c>
      <c r="V2747" s="4" t="str">
        <f t="shared" si="385"/>
        <v/>
      </c>
      <c r="W2747" s="4"/>
      <c r="X2747" s="4"/>
      <c r="Y2747" s="4"/>
      <c r="Z2747" s="28"/>
      <c r="AA2747" s="77">
        <f>COUNTIF([3]经验升级表!$C:$C,"&lt;="&amp;SUMIFS($AB$4:AB2747,$C$4:C2747,C2747))</f>
        <v>0</v>
      </c>
      <c r="AB2747" s="77">
        <f>IFERROR(INDEX([1]怪物表!$U:$U,MATCH(G2747,[1]怪物表!$A:$A,0),1)*S2747/U2747,0)*AC2747</f>
        <v>0</v>
      </c>
      <c r="AC2747" s="77">
        <f t="shared" si="388"/>
        <v>30</v>
      </c>
      <c r="AD2747" s="77">
        <f>IFERROR(INDEX([1]怪物表!$J:$J,MATCH(G2747,[1]怪物表!$A:$A,0),1),0)*AE2747</f>
        <v>60</v>
      </c>
      <c r="AE2747" s="77">
        <f t="shared" si="389"/>
        <v>60</v>
      </c>
    </row>
    <row r="2748" spans="1:46" x14ac:dyDescent="0.45">
      <c r="A2748" s="4"/>
      <c r="B2748" s="7">
        <v>502014</v>
      </c>
      <c r="C2748" s="6" t="s">
        <v>146</v>
      </c>
      <c r="D2748" s="4" t="s">
        <v>130</v>
      </c>
      <c r="E2748" s="7">
        <v>10</v>
      </c>
      <c r="F2748" s="4" t="s">
        <v>58</v>
      </c>
      <c r="G2748" s="4">
        <f>IF(I2748="",SUMIFS([1]怪物表!$A:$A,[1]怪物表!$B:$B,C2748,[1]怪物表!$C:$C,D2748),"")</f>
        <v>150206</v>
      </c>
      <c r="H2748" s="8" t="str">
        <f>IF(G2748="","",INDEX([1]怪物表!$C:$C,MATCH(G2748,[1]怪物表!$A:$A,0)))</f>
        <v>毒气怪</v>
      </c>
      <c r="I2748" s="4"/>
      <c r="J2748" s="4" t="str">
        <f>IF(I2748="","",INDEX([1]怪物阵型表!$B:$B,MATCH(I2748,[1]怪物阵型表!$A:$A,0)))</f>
        <v/>
      </c>
      <c r="K2748" s="4"/>
      <c r="L2748" s="4"/>
      <c r="M2748" s="4"/>
      <c r="N2748" s="4"/>
      <c r="O2748" s="4" t="str">
        <f>IF(N2748="","",INDEX([2]物品表!$B:$B,MATCH(N2748,[2]物品表!$A:$A,0)))</f>
        <v/>
      </c>
      <c r="P2748" s="4"/>
      <c r="Q2748" s="7" t="s">
        <v>31</v>
      </c>
      <c r="R2748" s="7" t="s">
        <v>29</v>
      </c>
      <c r="S2748" s="9">
        <f>INDEX('#怪物刷新配置索引'!$E:$E,MATCH(E2748&amp;"-"&amp;F2748,'#怪物刷新配置索引'!$D:$D,0),1)</f>
        <v>2</v>
      </c>
      <c r="T2748" s="4"/>
      <c r="U2748" s="9">
        <f>INDEX('#怪物刷新配置索引'!$F:$F,MATCH(E2748&amp;"-"&amp;F2748,'#怪物刷新配置索引'!$D:$D,0),1)</f>
        <v>6</v>
      </c>
      <c r="V2748" s="4" t="str">
        <f t="shared" si="385"/>
        <v/>
      </c>
      <c r="W2748" s="4"/>
      <c r="X2748" s="4"/>
      <c r="Y2748" s="4"/>
      <c r="Z2748" s="28"/>
      <c r="AA2748" s="77">
        <f>COUNTIF([3]经验升级表!$C:$C,"&lt;="&amp;SUMIFS($AB$4:AB2748,$C$4:C2748,C2748))</f>
        <v>0</v>
      </c>
      <c r="AB2748" s="77">
        <f>IFERROR(INDEX([1]怪物表!$U:$U,MATCH(G2748,[1]怪物表!$A:$A,0),1)*S2748/U2748,0)*AC2748</f>
        <v>0</v>
      </c>
      <c r="AC2748" s="77">
        <f t="shared" si="388"/>
        <v>30</v>
      </c>
      <c r="AD2748" s="77">
        <f>IFERROR(INDEX([1]怪物表!$J:$J,MATCH(G2748,[1]怪物表!$A:$A,0),1),0)*AE2748</f>
        <v>10</v>
      </c>
      <c r="AE2748" s="77">
        <f t="shared" si="389"/>
        <v>10</v>
      </c>
    </row>
    <row r="2749" spans="1:46" x14ac:dyDescent="0.45">
      <c r="A2749" s="4"/>
      <c r="B2749" s="7">
        <v>502015</v>
      </c>
      <c r="C2749" s="6" t="s">
        <v>146</v>
      </c>
      <c r="D2749" s="4" t="s">
        <v>147</v>
      </c>
      <c r="E2749" s="7">
        <v>60</v>
      </c>
      <c r="F2749" s="4" t="s">
        <v>38</v>
      </c>
      <c r="G2749" s="4">
        <f>SUMIFS([1]怪物表!$A:$A,[1]怪物表!$B:$B,C2749,[1]怪物表!$C:$C,D2749)</f>
        <v>150205</v>
      </c>
      <c r="H2749" s="8" t="str">
        <f>IF(G2749="","",INDEX([1]怪物表!$C:$C,MATCH(G2749,[1]怪物表!$A:$A,0)))</f>
        <v>狼人（灰）</v>
      </c>
      <c r="I2749" s="4"/>
      <c r="J2749" s="4" t="str">
        <f>IF(I2749="","",INDEX([1]怪物阵型表!$B:$B,MATCH(I2749,[1]怪物阵型表!$A:$A,0)))</f>
        <v/>
      </c>
      <c r="K2749" s="4"/>
      <c r="L2749" s="4"/>
      <c r="M2749" s="4"/>
      <c r="N2749" s="4"/>
      <c r="O2749" s="4" t="str">
        <f>IF(N2749="","",INDEX([2]物品表!$B:$B,MATCH(N2749,[2]物品表!$A:$A,0)))</f>
        <v/>
      </c>
      <c r="P2749" s="4"/>
      <c r="Q2749" s="7" t="s">
        <v>31</v>
      </c>
      <c r="R2749" s="7" t="s">
        <v>29</v>
      </c>
      <c r="S2749" s="9">
        <f>INDEX('#怪物刷新配置索引'!$E:$E,MATCH(E2749&amp;"-"&amp;F2749,'#怪物刷新配置索引'!$D:$D,0),1)</f>
        <v>2</v>
      </c>
      <c r="T2749" s="4"/>
      <c r="U2749" s="9">
        <f>INDEX('#怪物刷新配置索引'!$F:$F,MATCH(E2749&amp;"-"&amp;F2749,'#怪物刷新配置索引'!$D:$D,0),1)</f>
        <v>1</v>
      </c>
      <c r="V2749" s="4" t="str">
        <f t="shared" si="385"/>
        <v/>
      </c>
      <c r="W2749" s="4"/>
      <c r="X2749" s="4"/>
      <c r="Y2749" s="4"/>
      <c r="Z2749" s="28"/>
      <c r="AA2749" s="77">
        <f>COUNTIF([3]经验升级表!$C:$C,"&lt;="&amp;SUMIFS($AB$4:AB2749,$C$4:C2749,C2749))</f>
        <v>0</v>
      </c>
      <c r="AB2749" s="77">
        <f>IFERROR(INDEX([1]怪物表!$U:$U,MATCH(G2749,[1]怪物表!$A:$A,0),1)*S2749/U2749,0)*AC2749</f>
        <v>0</v>
      </c>
      <c r="AC2749" s="77">
        <f t="shared" si="388"/>
        <v>30</v>
      </c>
      <c r="AD2749" s="77">
        <f>IFERROR(INDEX([1]怪物表!$J:$J,MATCH(G2749,[1]怪物表!$A:$A,0),1),0)*AE2749</f>
        <v>60</v>
      </c>
      <c r="AE2749" s="77">
        <f t="shared" si="389"/>
        <v>60</v>
      </c>
    </row>
    <row r="2750" spans="1:46" x14ac:dyDescent="0.45">
      <c r="A2750" s="4"/>
      <c r="B2750" s="7">
        <v>502016</v>
      </c>
      <c r="C2750" s="6" t="s">
        <v>146</v>
      </c>
      <c r="D2750" s="4" t="s">
        <v>147</v>
      </c>
      <c r="E2750" s="7">
        <v>60</v>
      </c>
      <c r="F2750" s="4" t="s">
        <v>38</v>
      </c>
      <c r="G2750" s="4">
        <f>SUMIFS([1]怪物表!$A:$A,[1]怪物表!$B:$B,C2750,[1]怪物表!$C:$C,D2750)</f>
        <v>150205</v>
      </c>
      <c r="H2750" s="8" t="str">
        <f>IF(G2750="","",INDEX([1]怪物表!$C:$C,MATCH(G2750,[1]怪物表!$A:$A,0)))</f>
        <v>狼人（灰）</v>
      </c>
      <c r="I2750" s="4"/>
      <c r="J2750" s="4" t="str">
        <f>IF(I2750="","",INDEX([1]怪物阵型表!$B:$B,MATCH(I2750,[1]怪物阵型表!$A:$A,0)))</f>
        <v/>
      </c>
      <c r="K2750" s="4"/>
      <c r="L2750" s="4"/>
      <c r="M2750" s="4"/>
      <c r="N2750" s="4"/>
      <c r="O2750" s="4" t="str">
        <f>IF(N2750="","",INDEX([2]物品表!$B:$B,MATCH(N2750,[2]物品表!$A:$A,0)))</f>
        <v/>
      </c>
      <c r="P2750" s="4"/>
      <c r="Q2750" s="7" t="s">
        <v>31</v>
      </c>
      <c r="R2750" s="7" t="s">
        <v>29</v>
      </c>
      <c r="S2750" s="9">
        <f>INDEX('#怪物刷新配置索引'!$E:$E,MATCH(E2750&amp;"-"&amp;F2750,'#怪物刷新配置索引'!$D:$D,0),1)</f>
        <v>2</v>
      </c>
      <c r="T2750" s="4"/>
      <c r="U2750" s="9">
        <f>INDEX('#怪物刷新配置索引'!$F:$F,MATCH(E2750&amp;"-"&amp;F2750,'#怪物刷新配置索引'!$D:$D,0),1)</f>
        <v>1</v>
      </c>
      <c r="V2750" s="4" t="str">
        <f t="shared" si="385"/>
        <v/>
      </c>
      <c r="W2750" s="4"/>
      <c r="X2750" s="4"/>
      <c r="Y2750" s="4"/>
      <c r="Z2750" s="28"/>
      <c r="AA2750" s="77">
        <f>COUNTIF([3]经验升级表!$C:$C,"&lt;="&amp;SUMIFS($AB$4:AB2750,$C$4:C2750,C2750))</f>
        <v>0</v>
      </c>
      <c r="AB2750" s="77">
        <f>IFERROR(INDEX([1]怪物表!$U:$U,MATCH(G2750,[1]怪物表!$A:$A,0),1)*S2750/U2750,0)*AC2750</f>
        <v>0</v>
      </c>
      <c r="AC2750" s="77">
        <f t="shared" si="388"/>
        <v>30</v>
      </c>
      <c r="AD2750" s="77">
        <f>IFERROR(INDEX([1]怪物表!$J:$J,MATCH(G2750,[1]怪物表!$A:$A,0),1),0)*AE2750</f>
        <v>60</v>
      </c>
      <c r="AE2750" s="77">
        <f t="shared" si="389"/>
        <v>60</v>
      </c>
    </row>
    <row r="2751" spans="1:46" x14ac:dyDescent="0.45">
      <c r="A2751" s="4"/>
      <c r="B2751" s="7">
        <v>502017</v>
      </c>
      <c r="C2751" s="6" t="s">
        <v>146</v>
      </c>
      <c r="D2751" s="4" t="s">
        <v>147</v>
      </c>
      <c r="E2751" s="7">
        <v>30</v>
      </c>
      <c r="F2751" s="4" t="s">
        <v>38</v>
      </c>
      <c r="G2751" s="4">
        <f>SUMIFS([1]怪物表!$A:$A,[1]怪物表!$B:$B,C2751,[1]怪物表!$C:$C,D2751)</f>
        <v>150205</v>
      </c>
      <c r="H2751" s="8" t="str">
        <f>IF(G2751="","",INDEX([1]怪物表!$C:$C,MATCH(G2751,[1]怪物表!$A:$A,0)))</f>
        <v>狼人（灰）</v>
      </c>
      <c r="I2751" s="4"/>
      <c r="J2751" s="4" t="str">
        <f>IF(I2751="","",INDEX([1]怪物阵型表!$B:$B,MATCH(I2751,[1]怪物阵型表!$A:$A,0)))</f>
        <v/>
      </c>
      <c r="K2751" s="4"/>
      <c r="L2751" s="4"/>
      <c r="M2751" s="4"/>
      <c r="N2751" s="4"/>
      <c r="O2751" s="4" t="str">
        <f>IF(N2751="","",INDEX([2]物品表!$B:$B,MATCH(N2751,[2]物品表!$A:$A,0)))</f>
        <v/>
      </c>
      <c r="P2751" s="4"/>
      <c r="Q2751" s="7" t="s">
        <v>31</v>
      </c>
      <c r="R2751" s="7" t="s">
        <v>29</v>
      </c>
      <c r="S2751" s="9">
        <f>INDEX('#怪物刷新配置索引'!$E:$E,MATCH(E2751&amp;"-"&amp;F2751,'#怪物刷新配置索引'!$D:$D,0),1)</f>
        <v>2</v>
      </c>
      <c r="T2751" s="4"/>
      <c r="U2751" s="9">
        <f>INDEX('#怪物刷新配置索引'!$F:$F,MATCH(E2751&amp;"-"&amp;F2751,'#怪物刷新配置索引'!$D:$D,0),1)</f>
        <v>2</v>
      </c>
      <c r="V2751" s="4" t="str">
        <f t="shared" si="385"/>
        <v/>
      </c>
      <c r="W2751" s="4"/>
      <c r="X2751" s="4"/>
      <c r="Y2751" s="4"/>
      <c r="Z2751" s="28"/>
      <c r="AA2751" s="77">
        <f>COUNTIF([3]经验升级表!$C:$C,"&lt;="&amp;SUMIFS($AB$4:AB2751,$C$4:C2751,C2751))</f>
        <v>0</v>
      </c>
      <c r="AB2751" s="77">
        <f>IFERROR(INDEX([1]怪物表!$U:$U,MATCH(G2751,[1]怪物表!$A:$A,0),1)*S2751/U2751,0)*AC2751</f>
        <v>0</v>
      </c>
      <c r="AC2751" s="77">
        <f t="shared" si="388"/>
        <v>30</v>
      </c>
      <c r="AD2751" s="77">
        <f>IFERROR(INDEX([1]怪物表!$J:$J,MATCH(G2751,[1]怪物表!$A:$A,0),1),0)*AE2751</f>
        <v>30</v>
      </c>
      <c r="AE2751" s="77">
        <f t="shared" si="389"/>
        <v>30</v>
      </c>
    </row>
    <row r="2752" spans="1:46" x14ac:dyDescent="0.45">
      <c r="A2752" s="4"/>
      <c r="B2752" s="7">
        <v>502018</v>
      </c>
      <c r="C2752" s="6" t="s">
        <v>146</v>
      </c>
      <c r="D2752" s="4" t="s">
        <v>130</v>
      </c>
      <c r="E2752" s="7">
        <v>10</v>
      </c>
      <c r="F2752" s="4" t="s">
        <v>38</v>
      </c>
      <c r="G2752" s="4">
        <f>SUMIFS([1]怪物表!$A:$A,[1]怪物表!$B:$B,C2752,[1]怪物表!$C:$C,D2752)</f>
        <v>150206</v>
      </c>
      <c r="H2752" s="8" t="str">
        <f>IF(G2752="","",INDEX([1]怪物表!$C:$C,MATCH(G2752,[1]怪物表!$A:$A,0)))</f>
        <v>毒气怪</v>
      </c>
      <c r="I2752" s="4"/>
      <c r="J2752" s="4" t="str">
        <f>IF(I2752="","",INDEX([1]怪物阵型表!$B:$B,MATCH(I2752,[1]怪物阵型表!$A:$A,0)))</f>
        <v/>
      </c>
      <c r="K2752" s="4"/>
      <c r="L2752" s="4"/>
      <c r="M2752" s="4"/>
      <c r="N2752" s="4"/>
      <c r="O2752" s="4" t="str">
        <f>IF(N2752="","",INDEX([2]物品表!$B:$B,MATCH(N2752,[2]物品表!$A:$A,0)))</f>
        <v/>
      </c>
      <c r="P2752" s="4"/>
      <c r="Q2752" s="7" t="s">
        <v>31</v>
      </c>
      <c r="R2752" s="7" t="s">
        <v>29</v>
      </c>
      <c r="S2752" s="9">
        <f>INDEX('#怪物刷新配置索引'!$E:$E,MATCH(E2752&amp;"-"&amp;F2752,'#怪物刷新配置索引'!$D:$D,0),1)</f>
        <v>2</v>
      </c>
      <c r="T2752" s="4"/>
      <c r="U2752" s="9">
        <f>INDEX('#怪物刷新配置索引'!$F:$F,MATCH(E2752&amp;"-"&amp;F2752,'#怪物刷新配置索引'!$D:$D,0),1)</f>
        <v>6</v>
      </c>
      <c r="V2752" s="4" t="str">
        <f t="shared" si="385"/>
        <v/>
      </c>
      <c r="W2752" s="4"/>
      <c r="X2752" s="4"/>
      <c r="Y2752" s="4"/>
      <c r="Z2752" s="28"/>
      <c r="AA2752" s="77">
        <f>COUNTIF([3]经验升级表!$C:$C,"&lt;="&amp;SUMIFS($AB$4:AB2752,$C$4:C2752,C2752))</f>
        <v>0</v>
      </c>
      <c r="AB2752" s="77">
        <f>IFERROR(INDEX([1]怪物表!$U:$U,MATCH(G2752,[1]怪物表!$A:$A,0),1)*S2752/U2752,0)*AC2752</f>
        <v>0</v>
      </c>
      <c r="AC2752" s="77">
        <f t="shared" si="388"/>
        <v>30</v>
      </c>
      <c r="AD2752" s="77">
        <f>IFERROR(INDEX([1]怪物表!$J:$J,MATCH(G2752,[1]怪物表!$A:$A,0),1),0)*AE2752</f>
        <v>10</v>
      </c>
      <c r="AE2752" s="77">
        <f t="shared" si="389"/>
        <v>10</v>
      </c>
    </row>
    <row r="2753" spans="1:46" s="46" customFormat="1" x14ac:dyDescent="0.45">
      <c r="A2753" s="20"/>
      <c r="B2753" s="21">
        <v>502019</v>
      </c>
      <c r="C2753" s="22" t="s">
        <v>146</v>
      </c>
      <c r="D2753" s="20" t="s">
        <v>144</v>
      </c>
      <c r="E2753" s="21"/>
      <c r="F2753" s="20">
        <v>150</v>
      </c>
      <c r="G2753" s="20">
        <f>IF(I2753="",SUMIFS([1]怪物表!$A:$A,[1]怪物表!$B:$B,C2753,[1]怪物表!$C:$C,D2753),"")</f>
        <v>150208</v>
      </c>
      <c r="H2753" s="23" t="str">
        <f>IF(G2753="","",INDEX([1]怪物表!$C:$C,MATCH(G2753,[1]怪物表!$A:$A,0)))</f>
        <v>大象</v>
      </c>
      <c r="I2753" s="20" t="s">
        <v>54</v>
      </c>
      <c r="J2753" s="20" t="str">
        <f>IF(I2753="","",INDEX([1]怪物阵型表!$B:$B,MATCH(I2753,[1]怪物阵型表!$A:$A,0)))</f>
        <v/>
      </c>
      <c r="K2753" s="20"/>
      <c r="L2753" s="20"/>
      <c r="M2753" s="20"/>
      <c r="N2753" s="20"/>
      <c r="O2753" s="20" t="str">
        <f>IF(N2753="","",INDEX([2]物品表!$B:$B,MATCH(N2753,[2]物品表!$A:$A,0)))</f>
        <v/>
      </c>
      <c r="P2753" s="20"/>
      <c r="Q2753" s="21" t="s">
        <v>120</v>
      </c>
      <c r="R2753" s="21" t="s">
        <v>29</v>
      </c>
      <c r="S2753" s="24">
        <v>1</v>
      </c>
      <c r="T2753" s="20"/>
      <c r="U2753" s="24">
        <v>0</v>
      </c>
      <c r="V2753" s="20" t="str">
        <f t="shared" si="385"/>
        <v/>
      </c>
      <c r="W2753" s="20"/>
      <c r="X2753" s="20"/>
      <c r="Y2753" s="20"/>
      <c r="Z2753" s="79"/>
      <c r="AA2753" s="77">
        <f>COUNTIF([3]经验升级表!$C:$C,"&lt;="&amp;SUMIFS($AB$4:AB2753,$C$4:C2753,C2753))</f>
        <v>0</v>
      </c>
      <c r="AB2753" s="77">
        <f>IFERROR(INDEX([1]怪物表!$U:$U,MATCH(G2753,[1]怪物表!$A:$A,0),1)*S2753/U2753,0)*AC2753</f>
        <v>0</v>
      </c>
      <c r="AC2753" s="77">
        <f t="shared" si="388"/>
        <v>1</v>
      </c>
      <c r="AD2753" s="77">
        <f>IFERROR(INDEX([1]怪物表!$J:$J,MATCH(G2753,[1]怪物表!$A:$A,0),1),0)*AE2753</f>
        <v>0</v>
      </c>
      <c r="AE2753" s="77">
        <f t="shared" si="389"/>
        <v>0</v>
      </c>
      <c r="AF2753" s="45"/>
      <c r="AG2753" s="45"/>
      <c r="AH2753" s="45"/>
      <c r="AI2753" s="45"/>
      <c r="AJ2753" s="45"/>
      <c r="AK2753" s="45"/>
      <c r="AL2753" s="45"/>
      <c r="AM2753" s="45"/>
      <c r="AN2753" s="45"/>
      <c r="AO2753" s="45"/>
      <c r="AP2753" s="45"/>
      <c r="AQ2753" s="45"/>
      <c r="AR2753" s="45"/>
      <c r="AS2753" s="45"/>
      <c r="AT2753" s="45"/>
    </row>
    <row r="2754" spans="1:46" x14ac:dyDescent="0.45">
      <c r="A2754" s="4"/>
      <c r="B2754" s="7">
        <v>502020</v>
      </c>
      <c r="C2754" s="6" t="s">
        <v>146</v>
      </c>
      <c r="D2754" s="4"/>
      <c r="E2754" s="7"/>
      <c r="F2754" s="4">
        <v>150</v>
      </c>
      <c r="G2754" s="4" t="str">
        <f>IF(I2754="",SUMIFS([1]怪物表!$A:$A,[1]怪物表!$B:$B,C2754,[1]怪物表!$C:$C,D2754),"")</f>
        <v/>
      </c>
      <c r="H2754" s="8" t="str">
        <f>IF(G2754="","",INDEX([1]怪物表!$C:$C,MATCH(G2754,[1]怪物表!$A:$A,0)))</f>
        <v/>
      </c>
      <c r="I2754" s="4">
        <v>500209</v>
      </c>
      <c r="J2754" s="4" t="str">
        <f>IF(I2754="","",INDEX([1]怪物阵型表!$B:$B,MATCH(I2754,[1]怪物阵型表!$A:$A,0)))</f>
        <v>直线防御阵型</v>
      </c>
      <c r="K2754" s="4"/>
      <c r="L2754" s="4"/>
      <c r="M2754" s="4"/>
      <c r="N2754" s="4"/>
      <c r="O2754" s="4" t="str">
        <f>IF(N2754="","",INDEX([2]物品表!$B:$B,MATCH(N2754,[2]物品表!$A:$A,0)))</f>
        <v/>
      </c>
      <c r="P2754" s="4"/>
      <c r="Q2754" s="7" t="s">
        <v>109</v>
      </c>
      <c r="R2754" s="7" t="s">
        <v>29</v>
      </c>
      <c r="S2754" s="9">
        <v>1</v>
      </c>
      <c r="T2754" s="4"/>
      <c r="U2754" s="9">
        <v>0</v>
      </c>
      <c r="V2754" s="4" t="str">
        <f t="shared" si="385"/>
        <v>TID_Survivor_Notice_Occur_2</v>
      </c>
      <c r="W2754" s="4">
        <v>1</v>
      </c>
      <c r="X2754" s="4"/>
      <c r="Y2754" s="4"/>
      <c r="Z2754" s="28"/>
      <c r="AA2754" s="77">
        <f>COUNTIF([3]经验升级表!$C:$C,"&lt;="&amp;SUMIFS($AB$4:AB2754,$C$4:C2754,C2754))</f>
        <v>0</v>
      </c>
      <c r="AB2754" s="77">
        <f>IFERROR(INDEX([1]怪物表!$U:$U,MATCH(G2754,[1]怪物表!$A:$A,0),1)*S2754/U2754,0)*AC2754</f>
        <v>0</v>
      </c>
      <c r="AC2754" s="77">
        <f t="shared" si="388"/>
        <v>1</v>
      </c>
      <c r="AD2754" s="77">
        <f>IFERROR(INDEX([1]怪物表!$J:$J,MATCH(G2754,[1]怪物表!$A:$A,0),1),0)*AE2754</f>
        <v>0</v>
      </c>
      <c r="AE2754" s="77">
        <f t="shared" si="389"/>
        <v>0</v>
      </c>
    </row>
    <row r="2755" spans="1:46" x14ac:dyDescent="0.45">
      <c r="A2755" s="4"/>
      <c r="B2755" s="7">
        <v>502021</v>
      </c>
      <c r="C2755" s="6" t="s">
        <v>146</v>
      </c>
      <c r="D2755" s="4"/>
      <c r="E2755" s="7"/>
      <c r="F2755" s="4">
        <v>155</v>
      </c>
      <c r="G2755" s="4" t="str">
        <f>IF(I2755="",SUMIFS([1]怪物表!$A:$A,[1]怪物表!$B:$B,C2755,[1]怪物表!$C:$C,D2755),"")</f>
        <v/>
      </c>
      <c r="H2755" s="8" t="str">
        <f>IF(G2755="","",INDEX([1]怪物表!$C:$C,MATCH(G2755,[1]怪物表!$A:$A,0)))</f>
        <v/>
      </c>
      <c r="I2755" s="4">
        <v>500210</v>
      </c>
      <c r="J2755" s="4" t="str">
        <f>IF(I2755="","",INDEX([1]怪物阵型表!$B:$B,MATCH(I2755,[1]怪物阵型表!$A:$A,0)))</f>
        <v>直线防御阵型</v>
      </c>
      <c r="K2755" s="4"/>
      <c r="L2755" s="4"/>
      <c r="M2755" s="4"/>
      <c r="N2755" s="4"/>
      <c r="O2755" s="4" t="str">
        <f>IF(N2755="","",INDEX([2]物品表!$B:$B,MATCH(N2755,[2]物品表!$A:$A,0)))</f>
        <v/>
      </c>
      <c r="P2755" s="4"/>
      <c r="Q2755" s="7" t="s">
        <v>109</v>
      </c>
      <c r="R2755" s="7" t="s">
        <v>29</v>
      </c>
      <c r="S2755" s="9">
        <v>1</v>
      </c>
      <c r="T2755" s="4"/>
      <c r="U2755" s="9">
        <v>0</v>
      </c>
      <c r="V2755" s="4" t="str">
        <f t="shared" ref="V2755" si="391">IF(W2755=1,"TID_Survivor_Notice_Occur_2",IF(W2755=2,"TID_Survivor_Notice_Occur_1",""))</f>
        <v/>
      </c>
      <c r="W2755" s="4"/>
      <c r="X2755" s="4"/>
      <c r="Y2755" s="4"/>
      <c r="Z2755" s="28"/>
      <c r="AA2755" s="77">
        <f>COUNTIF([3]经验升级表!$C:$C,"&lt;="&amp;SUMIFS($AB$4:AB2755,$C$4:C2755,C2755))</f>
        <v>0</v>
      </c>
      <c r="AB2755" s="77">
        <f>IFERROR(INDEX([1]怪物表!$U:$U,MATCH(G2755,[1]怪物表!$A:$A,0),1)*S2755/U2755,0)*AC2755</f>
        <v>0</v>
      </c>
      <c r="AC2755" s="77">
        <f t="shared" si="388"/>
        <v>1</v>
      </c>
      <c r="AD2755" s="77">
        <f>IFERROR(INDEX([1]怪物表!$J:$J,MATCH(G2755,[1]怪物表!$A:$A,0),1),0)*AE2755</f>
        <v>0</v>
      </c>
      <c r="AE2755" s="77">
        <f t="shared" si="389"/>
        <v>0</v>
      </c>
    </row>
    <row r="2756" spans="1:46" x14ac:dyDescent="0.45">
      <c r="A2756" s="4"/>
      <c r="B2756" s="7">
        <v>502022</v>
      </c>
      <c r="C2756" s="6" t="s">
        <v>146</v>
      </c>
      <c r="D2756" s="4" t="s">
        <v>147</v>
      </c>
      <c r="E2756" s="7">
        <v>45</v>
      </c>
      <c r="F2756" s="4" t="s">
        <v>39</v>
      </c>
      <c r="G2756" s="4">
        <f>SUMIFS([1]怪物表!$A:$A,[1]怪物表!$B:$B,C2756,[1]怪物表!$C:$C,D2756)</f>
        <v>150205</v>
      </c>
      <c r="H2756" s="8" t="str">
        <f>IF(G2756="","",INDEX([1]怪物表!$C:$C,MATCH(G2756,[1]怪物表!$A:$A,0)))</f>
        <v>狼人（灰）</v>
      </c>
      <c r="I2756" s="4"/>
      <c r="J2756" s="4" t="str">
        <f>IF(I2756="","",INDEX([1]怪物阵型表!$B:$B,MATCH(I2756,[1]怪物阵型表!$A:$A,0)))</f>
        <v/>
      </c>
      <c r="K2756" s="4"/>
      <c r="L2756" s="4"/>
      <c r="M2756" s="4"/>
      <c r="N2756" s="4"/>
      <c r="O2756" s="4" t="str">
        <f>IF(N2756="","",INDEX([2]物品表!$B:$B,MATCH(N2756,[2]物品表!$A:$A,0)))</f>
        <v/>
      </c>
      <c r="P2756" s="4"/>
      <c r="Q2756" s="7" t="s">
        <v>31</v>
      </c>
      <c r="R2756" s="7" t="s">
        <v>29</v>
      </c>
      <c r="S2756" s="9">
        <f>INDEX('#怪物刷新配置索引'!$E:$E,MATCH(E2756&amp;"-"&amp;F2756,'#怪物刷新配置索引'!$D:$D,0),1)</f>
        <v>3</v>
      </c>
      <c r="T2756" s="4"/>
      <c r="U2756" s="9">
        <f>INDEX('#怪物刷新配置索引'!$F:$F,MATCH(E2756&amp;"-"&amp;F2756,'#怪物刷新配置索引'!$D:$D,0),1)</f>
        <v>2</v>
      </c>
      <c r="V2756" s="4" t="str">
        <f t="shared" si="385"/>
        <v/>
      </c>
      <c r="W2756" s="4"/>
      <c r="X2756" s="4"/>
      <c r="Y2756" s="4"/>
      <c r="Z2756" s="28"/>
      <c r="AA2756" s="77">
        <f>COUNTIF([3]经验升级表!$C:$C,"&lt;="&amp;SUMIFS($AB$4:AB2756,$C$4:C2756,C2756))</f>
        <v>0</v>
      </c>
      <c r="AB2756" s="77">
        <f>IFERROR(INDEX([1]怪物表!$U:$U,MATCH(G2756,[1]怪物表!$A:$A,0),1)*S2756/U2756,0)*AC2756</f>
        <v>0</v>
      </c>
      <c r="AC2756" s="77">
        <f t="shared" si="388"/>
        <v>30</v>
      </c>
      <c r="AD2756" s="77">
        <f>IFERROR(INDEX([1]怪物表!$J:$J,MATCH(G2756,[1]怪物表!$A:$A,0),1),0)*AE2756</f>
        <v>45</v>
      </c>
      <c r="AE2756" s="77">
        <f t="shared" si="389"/>
        <v>45</v>
      </c>
    </row>
    <row r="2757" spans="1:46" x14ac:dyDescent="0.45">
      <c r="A2757" s="4"/>
      <c r="B2757" s="7">
        <v>502023</v>
      </c>
      <c r="C2757" s="6" t="s">
        <v>146</v>
      </c>
      <c r="D2757" s="4" t="s">
        <v>147</v>
      </c>
      <c r="E2757" s="7">
        <v>10</v>
      </c>
      <c r="F2757" s="4" t="s">
        <v>39</v>
      </c>
      <c r="G2757" s="4">
        <f>SUMIFS([1]怪物表!$A:$A,[1]怪物表!$B:$B,C2757,[1]怪物表!$C:$C,D2757)</f>
        <v>150205</v>
      </c>
      <c r="H2757" s="8" t="str">
        <f>IF(G2757="","",INDEX([1]怪物表!$C:$C,MATCH(G2757,[1]怪物表!$A:$A,0)))</f>
        <v>狼人（灰）</v>
      </c>
      <c r="I2757" s="4"/>
      <c r="J2757" s="4" t="str">
        <f>IF(I2757="","",INDEX([1]怪物阵型表!$B:$B,MATCH(I2757,[1]怪物阵型表!$A:$A,0)))</f>
        <v/>
      </c>
      <c r="K2757" s="4"/>
      <c r="L2757" s="4"/>
      <c r="M2757" s="4"/>
      <c r="N2757" s="4"/>
      <c r="O2757" s="4" t="str">
        <f>IF(N2757="","",INDEX([2]物品表!$B:$B,MATCH(N2757,[2]物品表!$A:$A,0)))</f>
        <v/>
      </c>
      <c r="P2757" s="4"/>
      <c r="Q2757" s="7" t="s">
        <v>31</v>
      </c>
      <c r="R2757" s="7" t="s">
        <v>29</v>
      </c>
      <c r="S2757" s="9">
        <f>INDEX('#怪物刷新配置索引'!$E:$E,MATCH(E2757&amp;"-"&amp;F2757,'#怪物刷新配置索引'!$D:$D,0),1)</f>
        <v>2</v>
      </c>
      <c r="T2757" s="4"/>
      <c r="U2757" s="9">
        <f>INDEX('#怪物刷新配置索引'!$F:$F,MATCH(E2757&amp;"-"&amp;F2757,'#怪物刷新配置索引'!$D:$D,0),1)</f>
        <v>6</v>
      </c>
      <c r="V2757" s="4" t="str">
        <f t="shared" si="385"/>
        <v/>
      </c>
      <c r="W2757" s="4"/>
      <c r="X2757" s="4"/>
      <c r="Y2757" s="4"/>
      <c r="Z2757" s="28"/>
      <c r="AA2757" s="77">
        <f>COUNTIF([3]经验升级表!$C:$C,"&lt;="&amp;SUMIFS($AB$4:AB2757,$C$4:C2757,C2757))</f>
        <v>0</v>
      </c>
      <c r="AB2757" s="77">
        <f>IFERROR(INDEX([1]怪物表!$U:$U,MATCH(G2757,[1]怪物表!$A:$A,0),1)*S2757/U2757,0)*AC2757</f>
        <v>0</v>
      </c>
      <c r="AC2757" s="77">
        <f t="shared" si="388"/>
        <v>30</v>
      </c>
      <c r="AD2757" s="77">
        <f>IFERROR(INDEX([1]怪物表!$J:$J,MATCH(G2757,[1]怪物表!$A:$A,0),1),0)*AE2757</f>
        <v>10</v>
      </c>
      <c r="AE2757" s="77">
        <f t="shared" si="389"/>
        <v>10</v>
      </c>
    </row>
    <row r="2758" spans="1:46" x14ac:dyDescent="0.45">
      <c r="A2758" s="4"/>
      <c r="B2758" s="7">
        <v>502024</v>
      </c>
      <c r="C2758" s="6" t="s">
        <v>146</v>
      </c>
      <c r="D2758" s="4" t="s">
        <v>147</v>
      </c>
      <c r="E2758" s="7">
        <v>60</v>
      </c>
      <c r="F2758" s="4" t="s">
        <v>39</v>
      </c>
      <c r="G2758" s="4">
        <f>SUMIFS([1]怪物表!$A:$A,[1]怪物表!$B:$B,C2758,[1]怪物表!$C:$C,D2758)</f>
        <v>150205</v>
      </c>
      <c r="H2758" s="8" t="str">
        <f>IF(G2758="","",INDEX([1]怪物表!$C:$C,MATCH(G2758,[1]怪物表!$A:$A,0)))</f>
        <v>狼人（灰）</v>
      </c>
      <c r="I2758" s="4"/>
      <c r="J2758" s="4" t="str">
        <f>IF(I2758="","",INDEX([1]怪物阵型表!$B:$B,MATCH(I2758,[1]怪物阵型表!$A:$A,0)))</f>
        <v/>
      </c>
      <c r="K2758" s="4"/>
      <c r="L2758" s="4"/>
      <c r="M2758" s="4"/>
      <c r="N2758" s="4"/>
      <c r="O2758" s="4" t="str">
        <f>IF(N2758="","",INDEX([2]物品表!$B:$B,MATCH(N2758,[2]物品表!$A:$A,0)))</f>
        <v/>
      </c>
      <c r="P2758" s="4"/>
      <c r="Q2758" s="7" t="s">
        <v>31</v>
      </c>
      <c r="R2758" s="7" t="s">
        <v>29</v>
      </c>
      <c r="S2758" s="9">
        <f>INDEX('#怪物刷新配置索引'!$E:$E,MATCH(E2758&amp;"-"&amp;F2758,'#怪物刷新配置索引'!$D:$D,0),1)</f>
        <v>2</v>
      </c>
      <c r="T2758" s="4"/>
      <c r="U2758" s="9">
        <f>INDEX('#怪物刷新配置索引'!$F:$F,MATCH(E2758&amp;"-"&amp;F2758,'#怪物刷新配置索引'!$D:$D,0),1)</f>
        <v>1</v>
      </c>
      <c r="V2758" s="4" t="str">
        <f t="shared" si="385"/>
        <v/>
      </c>
      <c r="W2758" s="4"/>
      <c r="X2758" s="4"/>
      <c r="Y2758" s="4"/>
      <c r="Z2758" s="28"/>
      <c r="AA2758" s="77">
        <f>COUNTIF([3]经验升级表!$C:$C,"&lt;="&amp;SUMIFS($AB$4:AB2758,$C$4:C2758,C2758))</f>
        <v>0</v>
      </c>
      <c r="AB2758" s="77">
        <f>IFERROR(INDEX([1]怪物表!$U:$U,MATCH(G2758,[1]怪物表!$A:$A,0),1)*S2758/U2758,0)*AC2758</f>
        <v>0</v>
      </c>
      <c r="AC2758" s="77">
        <f t="shared" si="388"/>
        <v>30</v>
      </c>
      <c r="AD2758" s="77">
        <f>IFERROR(INDEX([1]怪物表!$J:$J,MATCH(G2758,[1]怪物表!$A:$A,0),1),0)*AE2758</f>
        <v>60</v>
      </c>
      <c r="AE2758" s="77">
        <f t="shared" si="389"/>
        <v>60</v>
      </c>
    </row>
    <row r="2759" spans="1:46" x14ac:dyDescent="0.45">
      <c r="A2759" s="4"/>
      <c r="B2759" s="7">
        <v>502025</v>
      </c>
      <c r="C2759" s="6" t="s">
        <v>146</v>
      </c>
      <c r="D2759" s="4" t="s">
        <v>130</v>
      </c>
      <c r="E2759" s="7">
        <v>10</v>
      </c>
      <c r="F2759" s="4" t="s">
        <v>39</v>
      </c>
      <c r="G2759" s="4">
        <f>SUMIFS([1]怪物表!$A:$A,[1]怪物表!$B:$B,C2759,[1]怪物表!$C:$C,D2759)</f>
        <v>150206</v>
      </c>
      <c r="H2759" s="8" t="str">
        <f>IF(G2759="","",INDEX([1]怪物表!$C:$C,MATCH(G2759,[1]怪物表!$A:$A,0)))</f>
        <v>毒气怪</v>
      </c>
      <c r="I2759" s="4"/>
      <c r="J2759" s="4" t="str">
        <f>IF(I2759="","",INDEX([1]怪物阵型表!$B:$B,MATCH(I2759,[1]怪物阵型表!$A:$A,0)))</f>
        <v/>
      </c>
      <c r="K2759" s="4"/>
      <c r="L2759" s="4"/>
      <c r="M2759" s="4"/>
      <c r="N2759" s="4"/>
      <c r="O2759" s="4" t="str">
        <f>IF(N2759="","",INDEX([2]物品表!$B:$B,MATCH(N2759,[2]物品表!$A:$A,0)))</f>
        <v/>
      </c>
      <c r="P2759" s="4"/>
      <c r="Q2759" s="7" t="s">
        <v>31</v>
      </c>
      <c r="R2759" s="7" t="s">
        <v>29</v>
      </c>
      <c r="S2759" s="9">
        <f>INDEX('#怪物刷新配置索引'!$E:$E,MATCH(E2759&amp;"-"&amp;F2759,'#怪物刷新配置索引'!$D:$D,0),1)</f>
        <v>2</v>
      </c>
      <c r="T2759" s="4"/>
      <c r="U2759" s="9">
        <f>INDEX('#怪物刷新配置索引'!$F:$F,MATCH(E2759&amp;"-"&amp;F2759,'#怪物刷新配置索引'!$D:$D,0),1)</f>
        <v>6</v>
      </c>
      <c r="V2759" s="4" t="str">
        <f t="shared" si="385"/>
        <v/>
      </c>
      <c r="W2759" s="4"/>
      <c r="X2759" s="4"/>
      <c r="Y2759" s="4"/>
      <c r="Z2759" s="28"/>
      <c r="AA2759" s="77">
        <f>COUNTIF([3]经验升级表!$C:$C,"&lt;="&amp;SUMIFS($AB$4:AB2759,$C$4:C2759,C2759))</f>
        <v>0</v>
      </c>
      <c r="AB2759" s="77">
        <f>IFERROR(INDEX([1]怪物表!$U:$U,MATCH(G2759,[1]怪物表!$A:$A,0),1)*S2759/U2759,0)*AC2759</f>
        <v>0</v>
      </c>
      <c r="AC2759" s="77">
        <f t="shared" si="388"/>
        <v>30</v>
      </c>
      <c r="AD2759" s="77">
        <f>IFERROR(INDEX([1]怪物表!$J:$J,MATCH(G2759,[1]怪物表!$A:$A,0),1),0)*AE2759</f>
        <v>10</v>
      </c>
      <c r="AE2759" s="77">
        <f t="shared" si="389"/>
        <v>10</v>
      </c>
    </row>
    <row r="2760" spans="1:46" x14ac:dyDescent="0.45">
      <c r="A2760" s="4"/>
      <c r="B2760" s="7">
        <v>502026</v>
      </c>
      <c r="C2760" s="6" t="s">
        <v>146</v>
      </c>
      <c r="D2760" s="4" t="s">
        <v>125</v>
      </c>
      <c r="E2760" s="7">
        <v>60</v>
      </c>
      <c r="F2760" s="4" t="s">
        <v>46</v>
      </c>
      <c r="G2760" s="4">
        <f>SUMIFS([1]怪物表!$A:$A,[1]怪物表!$B:$B,C2760,[1]怪物表!$C:$C,D2760)</f>
        <v>150201</v>
      </c>
      <c r="H2760" s="8" t="str">
        <f>IF(G2760="","",INDEX([1]怪物表!$C:$C,MATCH(G2760,[1]怪物表!$A:$A,0)))</f>
        <v>小熊</v>
      </c>
      <c r="I2760" s="4"/>
      <c r="J2760" s="4" t="str">
        <f>IF(I2760="","",INDEX([1]怪物阵型表!$B:$B,MATCH(I2760,[1]怪物阵型表!$A:$A,0)))</f>
        <v/>
      </c>
      <c r="K2760" s="4"/>
      <c r="L2760" s="4"/>
      <c r="M2760" s="4"/>
      <c r="N2760" s="4"/>
      <c r="O2760" s="4" t="str">
        <f>IF(N2760="","",INDEX([2]物品表!$B:$B,MATCH(N2760,[2]物品表!$A:$A,0)))</f>
        <v/>
      </c>
      <c r="P2760" s="4"/>
      <c r="Q2760" s="7" t="s">
        <v>31</v>
      </c>
      <c r="R2760" s="7" t="s">
        <v>29</v>
      </c>
      <c r="S2760" s="9">
        <f>INDEX('#怪物刷新配置索引'!$E:$E,MATCH(E2760&amp;"-"&amp;F2760,'#怪物刷新配置索引'!$D:$D,0),1)</f>
        <v>2</v>
      </c>
      <c r="T2760" s="4"/>
      <c r="U2760" s="9">
        <f>INDEX('#怪物刷新配置索引'!$F:$F,MATCH(E2760&amp;"-"&amp;F2760,'#怪物刷新配置索引'!$D:$D,0),1)</f>
        <v>1</v>
      </c>
      <c r="V2760" s="4" t="str">
        <f t="shared" si="385"/>
        <v/>
      </c>
      <c r="W2760" s="4"/>
      <c r="X2760" s="7"/>
      <c r="Y2760" s="4"/>
      <c r="Z2760" s="28"/>
      <c r="AA2760" s="77">
        <f>COUNTIF([3]经验升级表!$C:$C,"&lt;="&amp;SUMIFS($AB$4:AB2760,$C$4:C2760,C2760))</f>
        <v>0</v>
      </c>
      <c r="AB2760" s="77">
        <f>IFERROR(INDEX([1]怪物表!$U:$U,MATCH(G2760,[1]怪物表!$A:$A,0),1)*S2760/U2760,0)*AC2760</f>
        <v>0</v>
      </c>
      <c r="AC2760" s="77">
        <f t="shared" si="388"/>
        <v>30</v>
      </c>
      <c r="AD2760" s="77">
        <f>IFERROR(INDEX([1]怪物表!$J:$J,MATCH(G2760,[1]怪物表!$A:$A,0),1),0)*AE2760</f>
        <v>60</v>
      </c>
      <c r="AE2760" s="77">
        <f t="shared" si="389"/>
        <v>60</v>
      </c>
    </row>
    <row r="2761" spans="1:46" x14ac:dyDescent="0.45">
      <c r="A2761" s="4"/>
      <c r="B2761" s="7">
        <v>502027</v>
      </c>
      <c r="C2761" s="6" t="s">
        <v>146</v>
      </c>
      <c r="D2761" s="4" t="s">
        <v>125</v>
      </c>
      <c r="E2761" s="7">
        <v>90</v>
      </c>
      <c r="F2761" s="4" t="s">
        <v>46</v>
      </c>
      <c r="G2761" s="4">
        <f>SUMIFS([1]怪物表!$A:$A,[1]怪物表!$B:$B,C2761,[1]怪物表!$C:$C,D2761)</f>
        <v>150201</v>
      </c>
      <c r="H2761" s="8" t="str">
        <f>IF(G2761="","",INDEX([1]怪物表!$C:$C,MATCH(G2761,[1]怪物表!$A:$A,0)))</f>
        <v>小熊</v>
      </c>
      <c r="I2761" s="4"/>
      <c r="J2761" s="4" t="str">
        <f>IF(I2761="","",INDEX([1]怪物阵型表!$B:$B,MATCH(I2761,[1]怪物阵型表!$A:$A,0)))</f>
        <v/>
      </c>
      <c r="K2761" s="4"/>
      <c r="L2761" s="4"/>
      <c r="M2761" s="4"/>
      <c r="N2761" s="4"/>
      <c r="O2761" s="4" t="str">
        <f>IF(N2761="","",INDEX([2]物品表!$B:$B,MATCH(N2761,[2]物品表!$A:$A,0)))</f>
        <v/>
      </c>
      <c r="P2761" s="4"/>
      <c r="Q2761" s="7" t="s">
        <v>31</v>
      </c>
      <c r="R2761" s="7" t="s">
        <v>29</v>
      </c>
      <c r="S2761" s="9">
        <f>INDEX('#怪物刷新配置索引'!$E:$E,MATCH(E2761&amp;"-"&amp;F2761,'#怪物刷新配置索引'!$D:$D,0),1)</f>
        <v>3</v>
      </c>
      <c r="T2761" s="4"/>
      <c r="U2761" s="9">
        <f>INDEX('#怪物刷新配置索引'!$F:$F,MATCH(E2761&amp;"-"&amp;F2761,'#怪物刷新配置索引'!$D:$D,0),1)</f>
        <v>1</v>
      </c>
      <c r="V2761" s="7" t="str">
        <f t="shared" si="385"/>
        <v/>
      </c>
      <c r="W2761" s="4"/>
      <c r="X2761" s="4"/>
      <c r="Y2761" s="4"/>
      <c r="Z2761" s="28"/>
      <c r="AA2761" s="77">
        <f>COUNTIF([3]经验升级表!$C:$C,"&lt;="&amp;SUMIFS($AB$4:AB2761,$C$4:C2761,C2761))</f>
        <v>0</v>
      </c>
      <c r="AB2761" s="77">
        <f>IFERROR(INDEX([1]怪物表!$U:$U,MATCH(G2761,[1]怪物表!$A:$A,0),1)*S2761/U2761,0)*AC2761</f>
        <v>0</v>
      </c>
      <c r="AC2761" s="77">
        <f t="shared" si="388"/>
        <v>30</v>
      </c>
      <c r="AD2761" s="77">
        <f>IFERROR(INDEX([1]怪物表!$J:$J,MATCH(G2761,[1]怪物表!$A:$A,0),1),0)*AE2761</f>
        <v>90</v>
      </c>
      <c r="AE2761" s="77">
        <f t="shared" si="389"/>
        <v>90</v>
      </c>
    </row>
    <row r="2762" spans="1:46" x14ac:dyDescent="0.45">
      <c r="A2762" s="4"/>
      <c r="B2762" s="7">
        <v>502028</v>
      </c>
      <c r="C2762" s="6" t="s">
        <v>146</v>
      </c>
      <c r="D2762" s="4" t="s">
        <v>147</v>
      </c>
      <c r="E2762" s="7">
        <v>40</v>
      </c>
      <c r="F2762" s="4" t="s">
        <v>46</v>
      </c>
      <c r="G2762" s="4">
        <f>SUMIFS([1]怪物表!$A:$A,[1]怪物表!$B:$B,C2762,[1]怪物表!$C:$C,D2762)</f>
        <v>150205</v>
      </c>
      <c r="H2762" s="8" t="str">
        <f>IF(G2762="","",INDEX([1]怪物表!$C:$C,MATCH(G2762,[1]怪物表!$A:$A,0)))</f>
        <v>狼人（灰）</v>
      </c>
      <c r="I2762" s="4"/>
      <c r="J2762" s="4" t="str">
        <f>IF(I2762="","",INDEX([1]怪物阵型表!$B:$B,MATCH(I2762,[1]怪物阵型表!$A:$A,0)))</f>
        <v/>
      </c>
      <c r="K2762" s="4"/>
      <c r="L2762" s="4"/>
      <c r="M2762" s="4"/>
      <c r="N2762" s="4"/>
      <c r="O2762" s="4" t="str">
        <f>IF(N2762="","",INDEX([2]物品表!$B:$B,MATCH(N2762,[2]物品表!$A:$A,0)))</f>
        <v/>
      </c>
      <c r="P2762" s="4"/>
      <c r="Q2762" s="7" t="s">
        <v>31</v>
      </c>
      <c r="R2762" s="7" t="s">
        <v>29</v>
      </c>
      <c r="S2762" s="9">
        <f>INDEX('#怪物刷新配置索引'!$E:$E,MATCH(E2762&amp;"-"&amp;F2762,'#怪物刷新配置索引'!$D:$D,0),1)</f>
        <v>4</v>
      </c>
      <c r="T2762" s="4"/>
      <c r="U2762" s="9">
        <f>INDEX('#怪物刷新配置索引'!$F:$F,MATCH(E2762&amp;"-"&amp;F2762,'#怪物刷新配置索引'!$D:$D,0),1)</f>
        <v>3</v>
      </c>
      <c r="V2762" s="4" t="str">
        <f t="shared" si="385"/>
        <v/>
      </c>
      <c r="W2762" s="4"/>
      <c r="X2762" s="7"/>
      <c r="Y2762" s="7"/>
      <c r="Z2762" s="28"/>
      <c r="AA2762" s="77">
        <f>COUNTIF([3]经验升级表!$C:$C,"&lt;="&amp;SUMIFS($AB$4:AB2762,$C$4:C2762,C2762))</f>
        <v>0</v>
      </c>
      <c r="AB2762" s="77">
        <f>IFERROR(INDEX([1]怪物表!$U:$U,MATCH(G2762,[1]怪物表!$A:$A,0),1)*S2762/U2762,0)*AC2762</f>
        <v>0</v>
      </c>
      <c r="AC2762" s="77">
        <f t="shared" si="388"/>
        <v>30</v>
      </c>
      <c r="AD2762" s="77">
        <f>IFERROR(INDEX([1]怪物表!$J:$J,MATCH(G2762,[1]怪物表!$A:$A,0),1),0)*AE2762</f>
        <v>40</v>
      </c>
      <c r="AE2762" s="77">
        <f t="shared" si="389"/>
        <v>40</v>
      </c>
    </row>
    <row r="2763" spans="1:46" x14ac:dyDescent="0.45">
      <c r="A2763" s="4"/>
      <c r="B2763" s="7">
        <v>502029</v>
      </c>
      <c r="C2763" s="6" t="s">
        <v>146</v>
      </c>
      <c r="D2763" s="4" t="s">
        <v>147</v>
      </c>
      <c r="E2763" s="7">
        <v>40</v>
      </c>
      <c r="F2763" s="4" t="s">
        <v>46</v>
      </c>
      <c r="G2763" s="4">
        <f>SUMIFS([1]怪物表!$A:$A,[1]怪物表!$B:$B,C2763,[1]怪物表!$C:$C,D2763)</f>
        <v>150205</v>
      </c>
      <c r="H2763" s="8" t="str">
        <f>IF(G2763="","",INDEX([1]怪物表!$C:$C,MATCH(G2763,[1]怪物表!$A:$A,0)))</f>
        <v>狼人（灰）</v>
      </c>
      <c r="I2763" s="4"/>
      <c r="J2763" s="4" t="str">
        <f>IF(I2763="","",INDEX([1]怪物阵型表!$B:$B,MATCH(I2763,[1]怪物阵型表!$A:$A,0)))</f>
        <v/>
      </c>
      <c r="K2763" s="4"/>
      <c r="L2763" s="4"/>
      <c r="M2763" s="4"/>
      <c r="N2763" s="4"/>
      <c r="O2763" s="4" t="str">
        <f>IF(N2763="","",INDEX([2]物品表!$B:$B,MATCH(N2763,[2]物品表!$A:$A,0)))</f>
        <v/>
      </c>
      <c r="P2763" s="4"/>
      <c r="Q2763" s="7" t="s">
        <v>31</v>
      </c>
      <c r="R2763" s="7" t="s">
        <v>29</v>
      </c>
      <c r="S2763" s="9">
        <f>INDEX('#怪物刷新配置索引'!$E:$E,MATCH(E2763&amp;"-"&amp;F2763,'#怪物刷新配置索引'!$D:$D,0),1)</f>
        <v>4</v>
      </c>
      <c r="T2763" s="4"/>
      <c r="U2763" s="9">
        <f>INDEX('#怪物刷新配置索引'!$F:$F,MATCH(E2763&amp;"-"&amp;F2763,'#怪物刷新配置索引'!$D:$D,0),1)</f>
        <v>3</v>
      </c>
      <c r="V2763" s="4" t="str">
        <f t="shared" si="385"/>
        <v/>
      </c>
      <c r="W2763" s="4"/>
      <c r="X2763" s="7"/>
      <c r="Y2763" s="7"/>
      <c r="Z2763" s="28"/>
      <c r="AA2763" s="77">
        <f>COUNTIF([3]经验升级表!$C:$C,"&lt;="&amp;SUMIFS($AB$4:AB2763,$C$4:C2763,C2763))</f>
        <v>0</v>
      </c>
      <c r="AB2763" s="77">
        <f>IFERROR(INDEX([1]怪物表!$U:$U,MATCH(G2763,[1]怪物表!$A:$A,0),1)*S2763/U2763,0)*AC2763</f>
        <v>0</v>
      </c>
      <c r="AC2763" s="77">
        <f t="shared" si="388"/>
        <v>30</v>
      </c>
      <c r="AD2763" s="77">
        <f>IFERROR(INDEX([1]怪物表!$J:$J,MATCH(G2763,[1]怪物表!$A:$A,0),1),0)*AE2763</f>
        <v>40</v>
      </c>
      <c r="AE2763" s="77">
        <f t="shared" si="389"/>
        <v>40</v>
      </c>
    </row>
    <row r="2764" spans="1:46" x14ac:dyDescent="0.45">
      <c r="A2764" s="4"/>
      <c r="B2764" s="7">
        <v>502030</v>
      </c>
      <c r="C2764" s="6" t="s">
        <v>146</v>
      </c>
      <c r="D2764" s="4" t="s">
        <v>145</v>
      </c>
      <c r="E2764" s="7">
        <v>10</v>
      </c>
      <c r="F2764" s="4" t="s">
        <v>46</v>
      </c>
      <c r="G2764" s="4">
        <f>SUMIFS([1]怪物表!$A:$A,[1]怪物表!$B:$B,C2764,[1]怪物表!$C:$C,D2764)</f>
        <v>150207</v>
      </c>
      <c r="H2764" s="8" t="str">
        <f>IF(G2764="","",INDEX([1]怪物表!$C:$C,MATCH(G2764,[1]怪物表!$A:$A,0)))</f>
        <v>毒气怪2</v>
      </c>
      <c r="I2764" s="4"/>
      <c r="J2764" s="4" t="str">
        <f>IF(I2764="","",INDEX([1]怪物阵型表!$B:$B,MATCH(I2764,[1]怪物阵型表!$A:$A,0)))</f>
        <v/>
      </c>
      <c r="K2764" s="4"/>
      <c r="L2764" s="4"/>
      <c r="M2764" s="4"/>
      <c r="N2764" s="4"/>
      <c r="O2764" s="4" t="str">
        <f>IF(N2764="","",INDEX([2]物品表!$B:$B,MATCH(N2764,[2]物品表!$A:$A,0)))</f>
        <v/>
      </c>
      <c r="P2764" s="4"/>
      <c r="Q2764" s="7" t="s">
        <v>31</v>
      </c>
      <c r="R2764" s="7" t="s">
        <v>29</v>
      </c>
      <c r="S2764" s="9">
        <f>INDEX('#怪物刷新配置索引'!$E:$E,MATCH(E2764&amp;"-"&amp;F2764,'#怪物刷新配置索引'!$D:$D,0),1)</f>
        <v>2</v>
      </c>
      <c r="T2764" s="4"/>
      <c r="U2764" s="9">
        <f>INDEX('#怪物刷新配置索引'!$F:$F,MATCH(E2764&amp;"-"&amp;F2764,'#怪物刷新配置索引'!$D:$D,0),1)</f>
        <v>6</v>
      </c>
      <c r="V2764" s="4" t="str">
        <f t="shared" si="385"/>
        <v/>
      </c>
      <c r="W2764" s="4"/>
      <c r="X2764" s="7"/>
      <c r="Y2764" s="7"/>
      <c r="Z2764" s="28"/>
      <c r="AA2764" s="77">
        <f>COUNTIF([3]经验升级表!$C:$C,"&lt;="&amp;SUMIFS($AB$4:AB2764,$C$4:C2764,C2764))</f>
        <v>0</v>
      </c>
      <c r="AB2764" s="77">
        <f>IFERROR(INDEX([1]怪物表!$U:$U,MATCH(G2764,[1]怪物表!$A:$A,0),1)*S2764/U2764,0)*AC2764</f>
        <v>0</v>
      </c>
      <c r="AC2764" s="77">
        <f t="shared" si="388"/>
        <v>30</v>
      </c>
      <c r="AD2764" s="77">
        <f>IFERROR(INDEX([1]怪物表!$J:$J,MATCH(G2764,[1]怪物表!$A:$A,0),1),0)*AE2764</f>
        <v>10</v>
      </c>
      <c r="AE2764" s="77">
        <f t="shared" si="389"/>
        <v>10</v>
      </c>
    </row>
    <row r="2765" spans="1:46" x14ac:dyDescent="0.45">
      <c r="A2765" s="4"/>
      <c r="B2765" s="7">
        <v>502031</v>
      </c>
      <c r="C2765" s="6" t="s">
        <v>146</v>
      </c>
      <c r="D2765" s="4" t="s">
        <v>125</v>
      </c>
      <c r="E2765" s="7">
        <v>15</v>
      </c>
      <c r="F2765" s="4" t="s">
        <v>64</v>
      </c>
      <c r="G2765" s="4">
        <f>SUMIFS([1]怪物表!$A:$A,[1]怪物表!$B:$B,C2765,[1]怪物表!$C:$C,D2765)</f>
        <v>150201</v>
      </c>
      <c r="H2765" s="8" t="str">
        <f>IF(G2765="","",INDEX([1]怪物表!$C:$C,MATCH(G2765,[1]怪物表!$A:$A,0)))</f>
        <v>小熊</v>
      </c>
      <c r="I2765" s="4"/>
      <c r="J2765" s="4" t="str">
        <f>IF(I2765="","",INDEX([1]怪物阵型表!$B:$B,MATCH(I2765,[1]怪物阵型表!$A:$A,0)))</f>
        <v/>
      </c>
      <c r="K2765" s="4"/>
      <c r="L2765" s="4"/>
      <c r="M2765" s="4"/>
      <c r="N2765" s="4"/>
      <c r="O2765" s="4" t="str">
        <f>IF(N2765="","",INDEX([2]物品表!$B:$B,MATCH(N2765,[2]物品表!$A:$A,0)))</f>
        <v/>
      </c>
      <c r="P2765" s="4"/>
      <c r="Q2765" s="7" t="s">
        <v>31</v>
      </c>
      <c r="R2765" s="7" t="s">
        <v>29</v>
      </c>
      <c r="S2765" s="9">
        <f>INDEX('#怪物刷新配置索引'!$E:$E,MATCH(E2765&amp;"-"&amp;F2765,'#怪物刷新配置索引'!$D:$D,0),1)</f>
        <v>3</v>
      </c>
      <c r="T2765" s="4"/>
      <c r="U2765" s="9">
        <f>INDEX('#怪物刷新配置索引'!$F:$F,MATCH(E2765&amp;"-"&amp;F2765,'#怪物刷新配置索引'!$D:$D,0),1)</f>
        <v>6</v>
      </c>
      <c r="V2765" s="7" t="str">
        <f t="shared" ref="V2765:V2819" si="392">IF(W2765=1,"TID_Survivor_Notice_Occur_2",IF(W2765=2,"TID_Survivor_Notice_Occur_1",""))</f>
        <v/>
      </c>
      <c r="W2765" s="7"/>
      <c r="X2765" s="4"/>
      <c r="Y2765" s="7"/>
      <c r="Z2765" s="28"/>
      <c r="AA2765" s="77">
        <f>COUNTIF([3]经验升级表!$C:$C,"&lt;="&amp;SUMIFS($AB$4:AB2765,$C$4:C2765,C2765))</f>
        <v>0</v>
      </c>
      <c r="AB2765" s="77">
        <f>IFERROR(INDEX([1]怪物表!$U:$U,MATCH(G2765,[1]怪物表!$A:$A,0),1)*S2765/U2765,0)*AC2765</f>
        <v>0</v>
      </c>
      <c r="AC2765" s="77">
        <f t="shared" si="388"/>
        <v>30</v>
      </c>
      <c r="AD2765" s="77">
        <f>IFERROR(INDEX([1]怪物表!$J:$J,MATCH(G2765,[1]怪物表!$A:$A,0),1),0)*AE2765</f>
        <v>15</v>
      </c>
      <c r="AE2765" s="77">
        <f t="shared" si="389"/>
        <v>15</v>
      </c>
    </row>
    <row r="2766" spans="1:46" x14ac:dyDescent="0.45">
      <c r="A2766" s="4"/>
      <c r="B2766" s="7">
        <v>502032</v>
      </c>
      <c r="C2766" s="6" t="s">
        <v>146</v>
      </c>
      <c r="D2766" s="4" t="s">
        <v>125</v>
      </c>
      <c r="E2766" s="7">
        <v>30</v>
      </c>
      <c r="F2766" s="4" t="s">
        <v>64</v>
      </c>
      <c r="G2766" s="4">
        <f>SUMIFS([1]怪物表!$A:$A,[1]怪物表!$B:$B,C2766,[1]怪物表!$C:$C,D2766)</f>
        <v>150201</v>
      </c>
      <c r="H2766" s="8" t="str">
        <f>IF(G2766="","",INDEX([1]怪物表!$C:$C,MATCH(G2766,[1]怪物表!$A:$A,0)))</f>
        <v>小熊</v>
      </c>
      <c r="I2766" s="4"/>
      <c r="J2766" s="4" t="str">
        <f>IF(I2766="","",INDEX([1]怪物阵型表!$B:$B,MATCH(I2766,[1]怪物阵型表!$A:$A,0)))</f>
        <v/>
      </c>
      <c r="K2766" s="4"/>
      <c r="L2766" s="4"/>
      <c r="M2766" s="4"/>
      <c r="N2766" s="4"/>
      <c r="O2766" s="4" t="str">
        <f>IF(N2766="","",INDEX([2]物品表!$B:$B,MATCH(N2766,[2]物品表!$A:$A,0)))</f>
        <v/>
      </c>
      <c r="P2766" s="4"/>
      <c r="Q2766" s="7" t="s">
        <v>31</v>
      </c>
      <c r="R2766" s="7" t="s">
        <v>29</v>
      </c>
      <c r="S2766" s="9">
        <f>INDEX('#怪物刷新配置索引'!$E:$E,MATCH(E2766&amp;"-"&amp;F2766,'#怪物刷新配置索引'!$D:$D,0),1)</f>
        <v>3</v>
      </c>
      <c r="T2766" s="4"/>
      <c r="U2766" s="9">
        <f>INDEX('#怪物刷新配置索引'!$F:$F,MATCH(E2766&amp;"-"&amp;F2766,'#怪物刷新配置索引'!$D:$D,0),1)</f>
        <v>3</v>
      </c>
      <c r="V2766" s="4" t="str">
        <f t="shared" si="392"/>
        <v/>
      </c>
      <c r="W2766" s="4"/>
      <c r="X2766" s="7"/>
      <c r="Y2766" s="4"/>
      <c r="Z2766" s="28"/>
      <c r="AA2766" s="77">
        <f>COUNTIF([3]经验升级表!$C:$C,"&lt;="&amp;SUMIFS($AB$4:AB2766,$C$4:C2766,C2766))</f>
        <v>0</v>
      </c>
      <c r="AB2766" s="77">
        <f>IFERROR(INDEX([1]怪物表!$U:$U,MATCH(G2766,[1]怪物表!$A:$A,0),1)*S2766/U2766,0)*AC2766</f>
        <v>0</v>
      </c>
      <c r="AC2766" s="77">
        <f t="shared" si="388"/>
        <v>30</v>
      </c>
      <c r="AD2766" s="77">
        <f>IFERROR(INDEX([1]怪物表!$J:$J,MATCH(G2766,[1]怪物表!$A:$A,0),1),0)*AE2766</f>
        <v>30</v>
      </c>
      <c r="AE2766" s="77">
        <f t="shared" si="389"/>
        <v>30</v>
      </c>
    </row>
    <row r="2767" spans="1:46" x14ac:dyDescent="0.45">
      <c r="A2767" s="4"/>
      <c r="B2767" s="7">
        <v>502033</v>
      </c>
      <c r="C2767" s="6" t="s">
        <v>146</v>
      </c>
      <c r="D2767" s="4" t="s">
        <v>147</v>
      </c>
      <c r="E2767" s="7">
        <v>15</v>
      </c>
      <c r="F2767" s="4" t="s">
        <v>64</v>
      </c>
      <c r="G2767" s="4">
        <f>SUMIFS([1]怪物表!$A:$A,[1]怪物表!$B:$B,C2767,[1]怪物表!$C:$C,D2767)</f>
        <v>150205</v>
      </c>
      <c r="H2767" s="8" t="str">
        <f>IF(G2767="","",INDEX([1]怪物表!$C:$C,MATCH(G2767,[1]怪物表!$A:$A,0)))</f>
        <v>狼人（灰）</v>
      </c>
      <c r="I2767" s="4"/>
      <c r="J2767" s="4" t="str">
        <f>IF(I2767="","",INDEX([1]怪物阵型表!$B:$B,MATCH(I2767,[1]怪物阵型表!$A:$A,0)))</f>
        <v/>
      </c>
      <c r="K2767" s="4"/>
      <c r="L2767" s="4"/>
      <c r="M2767" s="4"/>
      <c r="N2767" s="4"/>
      <c r="O2767" s="4" t="str">
        <f>IF(N2767="","",INDEX([2]物品表!$B:$B,MATCH(N2767,[2]物品表!$A:$A,0)))</f>
        <v/>
      </c>
      <c r="P2767" s="4"/>
      <c r="Q2767" s="7" t="s">
        <v>31</v>
      </c>
      <c r="R2767" s="7" t="s">
        <v>29</v>
      </c>
      <c r="S2767" s="9">
        <f>INDEX('#怪物刷新配置索引'!$E:$E,MATCH(E2767&amp;"-"&amp;F2767,'#怪物刷新配置索引'!$D:$D,0),1)</f>
        <v>3</v>
      </c>
      <c r="T2767" s="4"/>
      <c r="U2767" s="9">
        <f>INDEX('#怪物刷新配置索引'!$F:$F,MATCH(E2767&amp;"-"&amp;F2767,'#怪物刷新配置索引'!$D:$D,0),1)</f>
        <v>6</v>
      </c>
      <c r="V2767" s="7" t="str">
        <f t="shared" si="392"/>
        <v/>
      </c>
      <c r="W2767" s="4"/>
      <c r="X2767" s="4"/>
      <c r="Y2767" s="4"/>
      <c r="Z2767" s="28"/>
      <c r="AA2767" s="77">
        <f>COUNTIF([3]经验升级表!$C:$C,"&lt;="&amp;SUMIFS($AB$4:AB2767,$C$4:C2767,C2767))</f>
        <v>0</v>
      </c>
      <c r="AB2767" s="77">
        <f>IFERROR(INDEX([1]怪物表!$U:$U,MATCH(G2767,[1]怪物表!$A:$A,0),1)*S2767/U2767,0)*AC2767</f>
        <v>0</v>
      </c>
      <c r="AC2767" s="77">
        <f t="shared" si="388"/>
        <v>30</v>
      </c>
      <c r="AD2767" s="77">
        <f>IFERROR(INDEX([1]怪物表!$J:$J,MATCH(G2767,[1]怪物表!$A:$A,0),1),0)*AE2767</f>
        <v>15</v>
      </c>
      <c r="AE2767" s="77">
        <f t="shared" si="389"/>
        <v>15</v>
      </c>
    </row>
    <row r="2768" spans="1:46" x14ac:dyDescent="0.45">
      <c r="A2768" s="4"/>
      <c r="B2768" s="7">
        <v>502034</v>
      </c>
      <c r="C2768" s="6" t="s">
        <v>146</v>
      </c>
      <c r="D2768" s="4" t="s">
        <v>147</v>
      </c>
      <c r="E2768" s="7">
        <v>30</v>
      </c>
      <c r="F2768" s="4" t="s">
        <v>64</v>
      </c>
      <c r="G2768" s="4">
        <f>SUMIFS([1]怪物表!$A:$A,[1]怪物表!$B:$B,C2768,[1]怪物表!$C:$C,D2768)</f>
        <v>150205</v>
      </c>
      <c r="H2768" s="8" t="str">
        <f>IF(G2768="","",INDEX([1]怪物表!$C:$C,MATCH(G2768,[1]怪物表!$A:$A,0)))</f>
        <v>狼人（灰）</v>
      </c>
      <c r="I2768" s="4"/>
      <c r="J2768" s="4" t="str">
        <f>IF(I2768="","",INDEX([1]怪物阵型表!$B:$B,MATCH(I2768,[1]怪物阵型表!$A:$A,0)))</f>
        <v/>
      </c>
      <c r="K2768" s="4"/>
      <c r="L2768" s="4"/>
      <c r="M2768" s="4"/>
      <c r="N2768" s="4"/>
      <c r="O2768" s="4" t="str">
        <f>IF(N2768="","",INDEX([2]物品表!$B:$B,MATCH(N2768,[2]物品表!$A:$A,0)))</f>
        <v/>
      </c>
      <c r="P2768" s="4"/>
      <c r="Q2768" s="7" t="s">
        <v>31</v>
      </c>
      <c r="R2768" s="7" t="s">
        <v>29</v>
      </c>
      <c r="S2768" s="9">
        <f>INDEX('#怪物刷新配置索引'!$E:$E,MATCH(E2768&amp;"-"&amp;F2768,'#怪物刷新配置索引'!$D:$D,0),1)</f>
        <v>3</v>
      </c>
      <c r="T2768" s="4"/>
      <c r="U2768" s="9">
        <f>INDEX('#怪物刷新配置索引'!$F:$F,MATCH(E2768&amp;"-"&amp;F2768,'#怪物刷新配置索引'!$D:$D,0),1)</f>
        <v>3</v>
      </c>
      <c r="V2768" s="4" t="str">
        <f t="shared" si="392"/>
        <v/>
      </c>
      <c r="W2768" s="4"/>
      <c r="X2768" s="4"/>
      <c r="Y2768" s="4"/>
      <c r="Z2768" s="28"/>
      <c r="AA2768" s="77">
        <f>COUNTIF([3]经验升级表!$C:$C,"&lt;="&amp;SUMIFS($AB$4:AB2768,$C$4:C2768,C2768))</f>
        <v>0</v>
      </c>
      <c r="AB2768" s="77">
        <f>IFERROR(INDEX([1]怪物表!$U:$U,MATCH(G2768,[1]怪物表!$A:$A,0),1)*S2768/U2768,0)*AC2768</f>
        <v>0</v>
      </c>
      <c r="AC2768" s="77">
        <f t="shared" si="388"/>
        <v>30</v>
      </c>
      <c r="AD2768" s="77">
        <f>IFERROR(INDEX([1]怪物表!$J:$J,MATCH(G2768,[1]怪物表!$A:$A,0),1),0)*AE2768</f>
        <v>30</v>
      </c>
      <c r="AE2768" s="77">
        <f t="shared" si="389"/>
        <v>30</v>
      </c>
    </row>
    <row r="2769" spans="1:46" x14ac:dyDescent="0.45">
      <c r="A2769" s="4"/>
      <c r="B2769" s="7">
        <v>502035</v>
      </c>
      <c r="C2769" s="6" t="s">
        <v>146</v>
      </c>
      <c r="D2769" s="4" t="s">
        <v>145</v>
      </c>
      <c r="E2769" s="7">
        <v>15</v>
      </c>
      <c r="F2769" s="4" t="s">
        <v>64</v>
      </c>
      <c r="G2769" s="4">
        <f>SUMIFS([1]怪物表!$A:$A,[1]怪物表!$B:$B,C2769,[1]怪物表!$C:$C,D2769)</f>
        <v>150207</v>
      </c>
      <c r="H2769" s="8" t="str">
        <f>IF(G2769="","",INDEX([1]怪物表!$C:$C,MATCH(G2769,[1]怪物表!$A:$A,0)))</f>
        <v>毒气怪2</v>
      </c>
      <c r="I2769" s="4"/>
      <c r="J2769" s="4" t="str">
        <f>IF(I2769="","",INDEX([1]怪物阵型表!$B:$B,MATCH(I2769,[1]怪物阵型表!$A:$A,0)))</f>
        <v/>
      </c>
      <c r="K2769" s="4"/>
      <c r="L2769" s="4"/>
      <c r="M2769" s="4"/>
      <c r="N2769" s="4"/>
      <c r="O2769" s="4" t="str">
        <f>IF(N2769="","",INDEX([2]物品表!$B:$B,MATCH(N2769,[2]物品表!$A:$A,0)))</f>
        <v/>
      </c>
      <c r="P2769" s="4"/>
      <c r="Q2769" s="7" t="s">
        <v>31</v>
      </c>
      <c r="R2769" s="7" t="s">
        <v>29</v>
      </c>
      <c r="S2769" s="9">
        <f>INDEX('#怪物刷新配置索引'!$E:$E,MATCH(E2769&amp;"-"&amp;F2769,'#怪物刷新配置索引'!$D:$D,0),1)</f>
        <v>3</v>
      </c>
      <c r="T2769" s="4"/>
      <c r="U2769" s="9">
        <f>INDEX('#怪物刷新配置索引'!$F:$F,MATCH(E2769&amp;"-"&amp;F2769,'#怪物刷新配置索引'!$D:$D,0),1)</f>
        <v>6</v>
      </c>
      <c r="V2769" s="4" t="str">
        <f t="shared" si="392"/>
        <v/>
      </c>
      <c r="W2769" s="4"/>
      <c r="X2769" s="7"/>
      <c r="Y2769" s="7"/>
      <c r="Z2769" s="28"/>
      <c r="AA2769" s="77">
        <f>COUNTIF([3]经验升级表!$C:$C,"&lt;="&amp;SUMIFS($AB$4:AB2769,$C$4:C2769,C2769))</f>
        <v>0</v>
      </c>
      <c r="AB2769" s="77">
        <f>IFERROR(INDEX([1]怪物表!$U:$U,MATCH(G2769,[1]怪物表!$A:$A,0),1)*S2769/U2769,0)*AC2769</f>
        <v>0</v>
      </c>
      <c r="AC2769" s="77">
        <f t="shared" si="388"/>
        <v>30</v>
      </c>
      <c r="AD2769" s="77">
        <f>IFERROR(INDEX([1]怪物表!$J:$J,MATCH(G2769,[1]怪物表!$A:$A,0),1),0)*AE2769</f>
        <v>15</v>
      </c>
      <c r="AE2769" s="77">
        <f t="shared" si="389"/>
        <v>15</v>
      </c>
    </row>
    <row r="2770" spans="1:46" s="46" customFormat="1" x14ac:dyDescent="0.45">
      <c r="A2770" s="20"/>
      <c r="B2770" s="21">
        <v>502036</v>
      </c>
      <c r="C2770" s="22" t="s">
        <v>146</v>
      </c>
      <c r="D2770" s="20" t="s">
        <v>144</v>
      </c>
      <c r="E2770" s="21"/>
      <c r="F2770" s="20">
        <v>240</v>
      </c>
      <c r="G2770" s="20">
        <f>IF(I2770="",SUMIFS([1]怪物表!$A:$A,[1]怪物表!$B:$B,C2770,[1]怪物表!$C:$C,D2770),"")</f>
        <v>150208</v>
      </c>
      <c r="H2770" s="23" t="str">
        <f>IF(G2770="","",INDEX([1]怪物表!$C:$C,MATCH(G2770,[1]怪物表!$A:$A,0)))</f>
        <v>大象</v>
      </c>
      <c r="I2770" s="20" t="s">
        <v>54</v>
      </c>
      <c r="J2770" s="20" t="str">
        <f>IF(I2770="","",INDEX([1]怪物阵型表!$B:$B,MATCH(I2770,[1]怪物阵型表!$A:$A,0)))</f>
        <v/>
      </c>
      <c r="K2770" s="20"/>
      <c r="L2770" s="20"/>
      <c r="M2770" s="20"/>
      <c r="N2770" s="20"/>
      <c r="O2770" s="20" t="str">
        <f>IF(N2770="","",INDEX([2]物品表!$B:$B,MATCH(N2770,[2]物品表!$A:$A,0)))</f>
        <v/>
      </c>
      <c r="P2770" s="20"/>
      <c r="Q2770" s="21" t="s">
        <v>120</v>
      </c>
      <c r="R2770" s="21" t="s">
        <v>29</v>
      </c>
      <c r="S2770" s="24">
        <v>1</v>
      </c>
      <c r="T2770" s="20"/>
      <c r="U2770" s="24">
        <v>0</v>
      </c>
      <c r="V2770" s="20" t="str">
        <f>IF(W2770=1,"TID_Survivor_Notice_Occur_2",IF(W2770=2,"TID_Survivor_Notice_Occur_1",""))</f>
        <v/>
      </c>
      <c r="W2770" s="20"/>
      <c r="X2770" s="20"/>
      <c r="Y2770" s="20"/>
      <c r="Z2770" s="79"/>
      <c r="AA2770" s="77">
        <f>COUNTIF([3]经验升级表!$C:$C,"&lt;="&amp;SUMIFS($AB$4:AB2770,$C$4:C2770,C2770))</f>
        <v>0</v>
      </c>
      <c r="AB2770" s="77">
        <f>IFERROR(INDEX([1]怪物表!$U:$U,MATCH(G2770,[1]怪物表!$A:$A,0),1)*S2770/U2770,0)*AC2770</f>
        <v>0</v>
      </c>
      <c r="AC2770" s="77">
        <f t="shared" si="388"/>
        <v>1</v>
      </c>
      <c r="AD2770" s="77">
        <f>IFERROR(INDEX([1]怪物表!$J:$J,MATCH(G2770,[1]怪物表!$A:$A,0),1),0)*AE2770</f>
        <v>0</v>
      </c>
      <c r="AE2770" s="77">
        <f t="shared" si="389"/>
        <v>0</v>
      </c>
      <c r="AF2770" s="45"/>
      <c r="AG2770" s="45"/>
      <c r="AH2770" s="45"/>
      <c r="AI2770" s="45"/>
      <c r="AJ2770" s="45"/>
      <c r="AK2770" s="45"/>
      <c r="AL2770" s="45"/>
      <c r="AM2770" s="45"/>
      <c r="AN2770" s="45"/>
      <c r="AO2770" s="45"/>
      <c r="AP2770" s="45"/>
      <c r="AQ2770" s="45"/>
      <c r="AR2770" s="45"/>
      <c r="AS2770" s="45"/>
      <c r="AT2770" s="45"/>
    </row>
    <row r="2771" spans="1:46" x14ac:dyDescent="0.45">
      <c r="A2771" s="4"/>
      <c r="B2771" s="7">
        <v>502037</v>
      </c>
      <c r="C2771" s="6" t="s">
        <v>146</v>
      </c>
      <c r="D2771" s="4" t="s">
        <v>134</v>
      </c>
      <c r="E2771" s="7">
        <v>60</v>
      </c>
      <c r="F2771" s="4" t="s">
        <v>55</v>
      </c>
      <c r="G2771" s="4">
        <f>SUMIFS([1]怪物表!$A:$A,[1]怪物表!$B:$B,C2771,[1]怪物表!$C:$C,D2771)</f>
        <v>150204</v>
      </c>
      <c r="H2771" s="8" t="str">
        <f>IF(G2771="","",INDEX([1]怪物表!$C:$C,MATCH(G2771,[1]怪物表!$A:$A,0)))</f>
        <v>狼人（紫）</v>
      </c>
      <c r="I2771" s="4"/>
      <c r="J2771" s="4" t="str">
        <f>IF(I2771="","",INDEX([1]怪物阵型表!$B:$B,MATCH(I2771,[1]怪物阵型表!$A:$A,0)))</f>
        <v/>
      </c>
      <c r="K2771" s="4"/>
      <c r="L2771" s="4"/>
      <c r="M2771" s="4"/>
      <c r="N2771" s="4"/>
      <c r="O2771" s="4" t="str">
        <f>IF(N2771="","",INDEX([2]物品表!$B:$B,MATCH(N2771,[2]物品表!$A:$A,0)))</f>
        <v/>
      </c>
      <c r="P2771" s="4"/>
      <c r="Q2771" s="7" t="s">
        <v>31</v>
      </c>
      <c r="R2771" s="7" t="s">
        <v>29</v>
      </c>
      <c r="S2771" s="9">
        <f>INDEX('#怪物刷新配置索引'!$E:$E,MATCH(E2771&amp;"-"&amp;F2771,'#怪物刷新配置索引'!$D:$D,0),1)</f>
        <v>2</v>
      </c>
      <c r="T2771" s="4"/>
      <c r="U2771" s="9">
        <f>INDEX('#怪物刷新配置索引'!$F:$F,MATCH(E2771&amp;"-"&amp;F2771,'#怪物刷新配置索引'!$D:$D,0),1)</f>
        <v>1</v>
      </c>
      <c r="V2771" s="4" t="str">
        <f t="shared" si="392"/>
        <v/>
      </c>
      <c r="W2771" s="4"/>
      <c r="X2771" s="4"/>
      <c r="Y2771" s="7"/>
      <c r="Z2771" s="28"/>
      <c r="AA2771" s="77">
        <f>COUNTIF([3]经验升级表!$C:$C,"&lt;="&amp;SUMIFS($AB$4:AB2771,$C$4:C2771,C2771))</f>
        <v>0</v>
      </c>
      <c r="AB2771" s="77">
        <f>IFERROR(INDEX([1]怪物表!$U:$U,MATCH(G2771,[1]怪物表!$A:$A,0),1)*S2771/U2771,0)*AC2771</f>
        <v>0</v>
      </c>
      <c r="AC2771" s="77">
        <f t="shared" si="388"/>
        <v>30</v>
      </c>
      <c r="AD2771" s="77">
        <f>IFERROR(INDEX([1]怪物表!$J:$J,MATCH(G2771,[1]怪物表!$A:$A,0),1),0)*AE2771</f>
        <v>60</v>
      </c>
      <c r="AE2771" s="77">
        <f t="shared" si="389"/>
        <v>60</v>
      </c>
    </row>
    <row r="2772" spans="1:46" x14ac:dyDescent="0.45">
      <c r="A2772" s="4"/>
      <c r="B2772" s="7">
        <v>502038</v>
      </c>
      <c r="C2772" s="6" t="s">
        <v>146</v>
      </c>
      <c r="D2772" s="4" t="s">
        <v>134</v>
      </c>
      <c r="E2772" s="7">
        <v>150</v>
      </c>
      <c r="F2772" s="4" t="s">
        <v>55</v>
      </c>
      <c r="G2772" s="4">
        <f>SUMIFS([1]怪物表!$A:$A,[1]怪物表!$B:$B,C2772,[1]怪物表!$C:$C,D2772)</f>
        <v>150204</v>
      </c>
      <c r="H2772" s="8" t="str">
        <f>IF(G2772="","",INDEX([1]怪物表!$C:$C,MATCH(G2772,[1]怪物表!$A:$A,0)))</f>
        <v>狼人（紫）</v>
      </c>
      <c r="I2772" s="4"/>
      <c r="J2772" s="4" t="str">
        <f>IF(I2772="","",INDEX([1]怪物阵型表!$B:$B,MATCH(I2772,[1]怪物阵型表!$A:$A,0)))</f>
        <v/>
      </c>
      <c r="K2772" s="4"/>
      <c r="L2772" s="4"/>
      <c r="M2772" s="4"/>
      <c r="N2772" s="4"/>
      <c r="O2772" s="4" t="str">
        <f>IF(N2772="","",INDEX([2]物品表!$B:$B,MATCH(N2772,[2]物品表!$A:$A,0)))</f>
        <v/>
      </c>
      <c r="P2772" s="4"/>
      <c r="Q2772" s="7" t="s">
        <v>31</v>
      </c>
      <c r="R2772" s="7" t="s">
        <v>29</v>
      </c>
      <c r="S2772" s="9">
        <f>INDEX('#怪物刷新配置索引'!$E:$E,MATCH(E2772&amp;"-"&amp;F2772,'#怪物刷新配置索引'!$D:$D,0),1)</f>
        <v>5</v>
      </c>
      <c r="T2772" s="4"/>
      <c r="U2772" s="9">
        <f>INDEX('#怪物刷新配置索引'!$F:$F,MATCH(E2772&amp;"-"&amp;F2772,'#怪物刷新配置索引'!$D:$D,0),1)</f>
        <v>1</v>
      </c>
      <c r="V2772" s="4" t="str">
        <f t="shared" si="392"/>
        <v/>
      </c>
      <c r="W2772" s="4"/>
      <c r="X2772" s="4"/>
      <c r="Y2772" s="7"/>
      <c r="Z2772" s="28"/>
      <c r="AA2772" s="77">
        <f>COUNTIF([3]经验升级表!$C:$C,"&lt;="&amp;SUMIFS($AB$4:AB2772,$C$4:C2772,C2772))</f>
        <v>0</v>
      </c>
      <c r="AB2772" s="77">
        <f>IFERROR(INDEX([1]怪物表!$U:$U,MATCH(G2772,[1]怪物表!$A:$A,0),1)*S2772/U2772,0)*AC2772</f>
        <v>0</v>
      </c>
      <c r="AC2772" s="77">
        <f t="shared" si="388"/>
        <v>30</v>
      </c>
      <c r="AD2772" s="77">
        <f>IFERROR(INDEX([1]怪物表!$J:$J,MATCH(G2772,[1]怪物表!$A:$A,0),1),0)*AE2772</f>
        <v>150</v>
      </c>
      <c r="AE2772" s="77">
        <f t="shared" si="389"/>
        <v>150</v>
      </c>
    </row>
    <row r="2773" spans="1:46" x14ac:dyDescent="0.45">
      <c r="A2773" s="4"/>
      <c r="B2773" s="7">
        <v>502039</v>
      </c>
      <c r="C2773" s="6" t="s">
        <v>146</v>
      </c>
      <c r="D2773" s="4" t="s">
        <v>145</v>
      </c>
      <c r="E2773" s="7">
        <v>20</v>
      </c>
      <c r="F2773" s="4" t="s">
        <v>55</v>
      </c>
      <c r="G2773" s="4">
        <f>SUMIFS([1]怪物表!$A:$A,[1]怪物表!$B:$B,C2773,[1]怪物表!$C:$C,D2773)</f>
        <v>150207</v>
      </c>
      <c r="H2773" s="8" t="str">
        <f>IF(G2773="","",INDEX([1]怪物表!$C:$C,MATCH(G2773,[1]怪物表!$A:$A,0)))</f>
        <v>毒气怪2</v>
      </c>
      <c r="I2773" s="4"/>
      <c r="J2773" s="4" t="str">
        <f>IF(I2773="","",INDEX([1]怪物阵型表!$B:$B,MATCH(I2773,[1]怪物阵型表!$A:$A,0)))</f>
        <v/>
      </c>
      <c r="K2773" s="4"/>
      <c r="L2773" s="4"/>
      <c r="M2773" s="4"/>
      <c r="N2773" s="4"/>
      <c r="O2773" s="4" t="str">
        <f>IF(N2773="","",INDEX([2]物品表!$B:$B,MATCH(N2773,[2]物品表!$A:$A,0)))</f>
        <v/>
      </c>
      <c r="P2773" s="4"/>
      <c r="Q2773" s="7" t="s">
        <v>31</v>
      </c>
      <c r="R2773" s="7" t="s">
        <v>29</v>
      </c>
      <c r="S2773" s="9">
        <f>INDEX('#怪物刷新配置索引'!$E:$E,MATCH(E2773&amp;"-"&amp;F2773,'#怪物刷新配置索引'!$D:$D,0),1)</f>
        <v>2</v>
      </c>
      <c r="T2773" s="4"/>
      <c r="U2773" s="9">
        <f>INDEX('#怪物刷新配置索引'!$F:$F,MATCH(E2773&amp;"-"&amp;F2773,'#怪物刷新配置索引'!$D:$D,0),1)</f>
        <v>3</v>
      </c>
      <c r="V2773" s="4" t="str">
        <f t="shared" si="392"/>
        <v/>
      </c>
      <c r="W2773" s="4"/>
      <c r="X2773" s="7"/>
      <c r="Y2773" s="7"/>
      <c r="Z2773" s="28"/>
      <c r="AA2773" s="77">
        <f>COUNTIF([3]经验升级表!$C:$C,"&lt;="&amp;SUMIFS($AB$4:AB2773,$C$4:C2773,C2773))</f>
        <v>0</v>
      </c>
      <c r="AB2773" s="77">
        <f>IFERROR(INDEX([1]怪物表!$U:$U,MATCH(G2773,[1]怪物表!$A:$A,0),1)*S2773/U2773,0)*AC2773</f>
        <v>0</v>
      </c>
      <c r="AC2773" s="77">
        <f t="shared" si="388"/>
        <v>30</v>
      </c>
      <c r="AD2773" s="77">
        <f>IFERROR(INDEX([1]怪物表!$J:$J,MATCH(G2773,[1]怪物表!$A:$A,0),1),0)*AE2773</f>
        <v>20</v>
      </c>
      <c r="AE2773" s="77">
        <f t="shared" si="389"/>
        <v>20</v>
      </c>
    </row>
    <row r="2774" spans="1:46" x14ac:dyDescent="0.45">
      <c r="A2774" s="4"/>
      <c r="B2774" s="7">
        <v>502040</v>
      </c>
      <c r="C2774" s="6" t="s">
        <v>146</v>
      </c>
      <c r="D2774" s="4" t="s">
        <v>134</v>
      </c>
      <c r="E2774" s="7">
        <v>50</v>
      </c>
      <c r="F2774" s="4" t="s">
        <v>49</v>
      </c>
      <c r="G2774" s="4">
        <f>SUMIFS([1]怪物表!$A:$A,[1]怪物表!$B:$B,C2774,[1]怪物表!$C:$C,D2774)</f>
        <v>150204</v>
      </c>
      <c r="H2774" s="8" t="str">
        <f>IF(G2774="","",INDEX([1]怪物表!$C:$C,MATCH(G2774,[1]怪物表!$A:$A,0)))</f>
        <v>狼人（紫）</v>
      </c>
      <c r="I2774" s="4"/>
      <c r="J2774" s="4" t="str">
        <f>IF(I2774="","",INDEX([1]怪物阵型表!$B:$B,MATCH(I2774,[1]怪物阵型表!$A:$A,0)))</f>
        <v/>
      </c>
      <c r="K2774" s="4"/>
      <c r="L2774" s="4"/>
      <c r="M2774" s="4"/>
      <c r="N2774" s="4"/>
      <c r="O2774" s="4" t="str">
        <f>IF(N2774="","",INDEX([2]物品表!$B:$B,MATCH(N2774,[2]物品表!$A:$A,0)))</f>
        <v/>
      </c>
      <c r="P2774" s="4"/>
      <c r="Q2774" s="7" t="s">
        <v>31</v>
      </c>
      <c r="R2774" s="7" t="s">
        <v>29</v>
      </c>
      <c r="S2774" s="9">
        <f>INDEX('#怪物刷新配置索引'!$E:$E,MATCH(E2774&amp;"-"&amp;F2774,'#怪物刷新配置索引'!$D:$D,0),1)</f>
        <v>5</v>
      </c>
      <c r="T2774" s="4"/>
      <c r="U2774" s="9">
        <f>INDEX('#怪物刷新配置索引'!$F:$F,MATCH(E2774&amp;"-"&amp;F2774,'#怪物刷新配置索引'!$D:$D,0),1)</f>
        <v>3</v>
      </c>
      <c r="V2774" s="4" t="str">
        <f t="shared" si="392"/>
        <v/>
      </c>
      <c r="W2774" s="4"/>
      <c r="X2774" s="4"/>
      <c r="Y2774" s="7"/>
      <c r="Z2774" s="28"/>
      <c r="AA2774" s="77">
        <f>COUNTIF([3]经验升级表!$C:$C,"&lt;="&amp;SUMIFS($AB$4:AB2774,$C$4:C2774,C2774))</f>
        <v>0</v>
      </c>
      <c r="AB2774" s="77">
        <f>IFERROR(INDEX([1]怪物表!$U:$U,MATCH(G2774,[1]怪物表!$A:$A,0),1)*S2774/U2774,0)*AC2774</f>
        <v>0</v>
      </c>
      <c r="AC2774" s="77">
        <f t="shared" si="388"/>
        <v>30</v>
      </c>
      <c r="AD2774" s="77">
        <f>IFERROR(INDEX([1]怪物表!$J:$J,MATCH(G2774,[1]怪物表!$A:$A,0),1),0)*AE2774</f>
        <v>50</v>
      </c>
      <c r="AE2774" s="77">
        <f t="shared" si="389"/>
        <v>50</v>
      </c>
    </row>
    <row r="2775" spans="1:46" x14ac:dyDescent="0.45">
      <c r="A2775" s="4"/>
      <c r="B2775" s="7">
        <v>502041</v>
      </c>
      <c r="C2775" s="6" t="s">
        <v>146</v>
      </c>
      <c r="D2775" s="4" t="s">
        <v>134</v>
      </c>
      <c r="E2775" s="7">
        <v>120</v>
      </c>
      <c r="F2775" s="4" t="s">
        <v>49</v>
      </c>
      <c r="G2775" s="4">
        <f>SUMIFS([1]怪物表!$A:$A,[1]怪物表!$B:$B,C2775,[1]怪物表!$C:$C,D2775)</f>
        <v>150204</v>
      </c>
      <c r="H2775" s="8" t="str">
        <f>IF(G2775="","",INDEX([1]怪物表!$C:$C,MATCH(G2775,[1]怪物表!$A:$A,0)))</f>
        <v>狼人（紫）</v>
      </c>
      <c r="I2775" s="4"/>
      <c r="J2775" s="4" t="str">
        <f>IF(I2775="","",INDEX([1]怪物阵型表!$B:$B,MATCH(I2775,[1]怪物阵型表!$A:$A,0)))</f>
        <v/>
      </c>
      <c r="K2775" s="4"/>
      <c r="L2775" s="4"/>
      <c r="M2775" s="4"/>
      <c r="N2775" s="4"/>
      <c r="O2775" s="4" t="str">
        <f>IF(N2775="","",INDEX([2]物品表!$B:$B,MATCH(N2775,[2]物品表!$A:$A,0)))</f>
        <v/>
      </c>
      <c r="P2775" s="4"/>
      <c r="Q2775" s="7" t="s">
        <v>31</v>
      </c>
      <c r="R2775" s="7" t="s">
        <v>29</v>
      </c>
      <c r="S2775" s="9">
        <f>INDEX('#怪物刷新配置索引'!$E:$E,MATCH(E2775&amp;"-"&amp;F2775,'#怪物刷新配置索引'!$D:$D,0),1)</f>
        <v>4</v>
      </c>
      <c r="T2775" s="4"/>
      <c r="U2775" s="9">
        <f>INDEX('#怪物刷新配置索引'!$F:$F,MATCH(E2775&amp;"-"&amp;F2775,'#怪物刷新配置索引'!$D:$D,0),1)</f>
        <v>1</v>
      </c>
      <c r="V2775" s="4" t="str">
        <f t="shared" si="392"/>
        <v/>
      </c>
      <c r="W2775" s="4"/>
      <c r="X2775" s="4"/>
      <c r="Y2775" s="4"/>
      <c r="Z2775" s="28"/>
      <c r="AA2775" s="77">
        <f>COUNTIF([3]经验升级表!$C:$C,"&lt;="&amp;SUMIFS($AB$4:AB2775,$C$4:C2775,C2775))</f>
        <v>0</v>
      </c>
      <c r="AB2775" s="77">
        <f>IFERROR(INDEX([1]怪物表!$U:$U,MATCH(G2775,[1]怪物表!$A:$A,0),1)*S2775/U2775,0)*AC2775</f>
        <v>0</v>
      </c>
      <c r="AC2775" s="77">
        <f t="shared" si="388"/>
        <v>30</v>
      </c>
      <c r="AD2775" s="77">
        <f>IFERROR(INDEX([1]怪物表!$J:$J,MATCH(G2775,[1]怪物表!$A:$A,0),1),0)*AE2775</f>
        <v>120</v>
      </c>
      <c r="AE2775" s="77">
        <f t="shared" si="389"/>
        <v>120</v>
      </c>
    </row>
    <row r="2776" spans="1:46" x14ac:dyDescent="0.45">
      <c r="A2776" s="4"/>
      <c r="B2776" s="7">
        <v>502042</v>
      </c>
      <c r="C2776" s="6" t="s">
        <v>146</v>
      </c>
      <c r="D2776" s="4" t="s">
        <v>134</v>
      </c>
      <c r="E2776" s="7">
        <v>120</v>
      </c>
      <c r="F2776" s="4" t="s">
        <v>49</v>
      </c>
      <c r="G2776" s="4">
        <f>SUMIFS([1]怪物表!$A:$A,[1]怪物表!$B:$B,C2776,[1]怪物表!$C:$C,D2776)</f>
        <v>150204</v>
      </c>
      <c r="H2776" s="8" t="str">
        <f>IF(G2776="","",INDEX([1]怪物表!$C:$C,MATCH(G2776,[1]怪物表!$A:$A,0)))</f>
        <v>狼人（紫）</v>
      </c>
      <c r="I2776" s="4"/>
      <c r="J2776" s="4" t="str">
        <f>IF(I2776="","",INDEX([1]怪物阵型表!$B:$B,MATCH(I2776,[1]怪物阵型表!$A:$A,0)))</f>
        <v/>
      </c>
      <c r="K2776" s="4"/>
      <c r="L2776" s="4"/>
      <c r="M2776" s="4"/>
      <c r="N2776" s="4"/>
      <c r="O2776" s="4" t="str">
        <f>IF(N2776="","",INDEX([2]物品表!$B:$B,MATCH(N2776,[2]物品表!$A:$A,0)))</f>
        <v/>
      </c>
      <c r="P2776" s="4"/>
      <c r="Q2776" s="7" t="s">
        <v>31</v>
      </c>
      <c r="R2776" s="7" t="s">
        <v>29</v>
      </c>
      <c r="S2776" s="9">
        <f>INDEX('#怪物刷新配置索引'!$E:$E,MATCH(E2776&amp;"-"&amp;F2776,'#怪物刷新配置索引'!$D:$D,0),1)</f>
        <v>4</v>
      </c>
      <c r="T2776" s="4"/>
      <c r="U2776" s="9">
        <f>INDEX('#怪物刷新配置索引'!$F:$F,MATCH(E2776&amp;"-"&amp;F2776,'#怪物刷新配置索引'!$D:$D,0),1)</f>
        <v>1</v>
      </c>
      <c r="V2776" s="4" t="str">
        <f t="shared" si="392"/>
        <v/>
      </c>
      <c r="W2776" s="4"/>
      <c r="X2776" s="4"/>
      <c r="Y2776" s="4"/>
      <c r="Z2776" s="28"/>
      <c r="AA2776" s="77">
        <f>COUNTIF([3]经验升级表!$C:$C,"&lt;="&amp;SUMIFS($AB$4:AB2776,$C$4:C2776,C2776))</f>
        <v>0</v>
      </c>
      <c r="AB2776" s="77">
        <f>IFERROR(INDEX([1]怪物表!$U:$U,MATCH(G2776,[1]怪物表!$A:$A,0),1)*S2776/U2776,0)*AC2776</f>
        <v>0</v>
      </c>
      <c r="AC2776" s="77">
        <f t="shared" si="388"/>
        <v>30</v>
      </c>
      <c r="AD2776" s="77">
        <f>IFERROR(INDEX([1]怪物表!$J:$J,MATCH(G2776,[1]怪物表!$A:$A,0),1),0)*AE2776</f>
        <v>120</v>
      </c>
      <c r="AE2776" s="77">
        <f t="shared" si="389"/>
        <v>120</v>
      </c>
    </row>
    <row r="2777" spans="1:46" s="47" customFormat="1" x14ac:dyDescent="0.45">
      <c r="A2777" s="81"/>
      <c r="B2777" s="82">
        <v>502043</v>
      </c>
      <c r="C2777" s="83" t="s">
        <v>146</v>
      </c>
      <c r="D2777" s="81" t="s">
        <v>132</v>
      </c>
      <c r="E2777" s="82"/>
      <c r="F2777" s="81">
        <v>295</v>
      </c>
      <c r="G2777" s="81">
        <f>IF(I2777="",SUMIFS([1]怪物表!$A:$A,[1]怪物表!$B:$B,C2777,[1]怪物表!$C:$C,D2777),"")</f>
        <v>150210</v>
      </c>
      <c r="H2777" s="84" t="str">
        <f>IF(G2777="","",INDEX([1]怪物表!$C:$C,MATCH(G2777,[1]怪物表!$A:$A,0)))</f>
        <v>荒漠法师</v>
      </c>
      <c r="I2777" s="81" t="s">
        <v>54</v>
      </c>
      <c r="J2777" s="81" t="str">
        <f>IF(I2777="","",INDEX([1]怪物阵型表!$B:$B,MATCH(I2777,[1]怪物阵型表!$A:$A,0)))</f>
        <v/>
      </c>
      <c r="K2777" s="81"/>
      <c r="L2777" s="81"/>
      <c r="M2777" s="81"/>
      <c r="N2777" s="81"/>
      <c r="O2777" s="81" t="str">
        <f>IF(N2777="","",INDEX([2]物品表!$B:$B,MATCH(N2777,[2]物品表!$A:$A,0)))</f>
        <v/>
      </c>
      <c r="P2777" s="81"/>
      <c r="Q2777" s="82" t="s">
        <v>120</v>
      </c>
      <c r="R2777" s="82" t="s">
        <v>29</v>
      </c>
      <c r="S2777" s="85">
        <v>1</v>
      </c>
      <c r="T2777" s="81"/>
      <c r="U2777" s="85">
        <v>0</v>
      </c>
      <c r="V2777" s="81" t="str">
        <f>IF(W2777=1,"TID_Survivor_Notice_Occur_2",IF(W2777=2,"TID_Survivor_Notice_Occur_1",""))</f>
        <v>TID_Survivor_Notice_Occur_1</v>
      </c>
      <c r="W2777" s="81">
        <v>2</v>
      </c>
      <c r="X2777" s="81"/>
      <c r="Y2777" s="81"/>
      <c r="Z2777" s="86"/>
      <c r="AA2777" s="77">
        <f>COUNTIF([3]经验升级表!$C:$C,"&lt;="&amp;SUMIFS($AB$4:AB2777,$C$4:C2777,C2777))</f>
        <v>0</v>
      </c>
      <c r="AB2777" s="77">
        <f>IFERROR(INDEX([1]怪物表!$U:$U,MATCH(G2777,[1]怪物表!$A:$A,0),1)*S2777/U2777,0)*AC2777</f>
        <v>0</v>
      </c>
      <c r="AC2777" s="77">
        <f t="shared" si="388"/>
        <v>1</v>
      </c>
      <c r="AD2777" s="77">
        <f>IFERROR(INDEX([1]怪物表!$J:$J,MATCH(G2777,[1]怪物表!$A:$A,0),1),0)*AE2777</f>
        <v>0</v>
      </c>
      <c r="AE2777" s="77">
        <f t="shared" si="389"/>
        <v>0</v>
      </c>
      <c r="AF2777" s="45"/>
      <c r="AG2777" s="45"/>
      <c r="AH2777" s="45"/>
      <c r="AI2777" s="45"/>
      <c r="AJ2777" s="45"/>
      <c r="AK2777" s="45"/>
      <c r="AL2777" s="45"/>
      <c r="AM2777" s="45"/>
      <c r="AN2777" s="45"/>
      <c r="AO2777" s="45"/>
      <c r="AP2777" s="45"/>
      <c r="AQ2777" s="45"/>
      <c r="AR2777" s="45"/>
      <c r="AS2777" s="45"/>
      <c r="AT2777" s="45"/>
    </row>
    <row r="2778" spans="1:46" x14ac:dyDescent="0.45">
      <c r="A2778" s="4"/>
      <c r="B2778" s="7">
        <v>502044</v>
      </c>
      <c r="C2778" s="6" t="s">
        <v>146</v>
      </c>
      <c r="D2778" s="4"/>
      <c r="E2778" s="7"/>
      <c r="F2778" s="4">
        <v>300</v>
      </c>
      <c r="G2778" s="4" t="str">
        <f>IF(I2778="",SUMIFS([1]怪物表!$A:$A,[1]怪物表!$B:$B,C2778,[1]怪物表!$C:$C,D2778),"")</f>
        <v/>
      </c>
      <c r="H2778" s="8" t="str">
        <f>IF(G2778="","",INDEX([1]怪物表!$C:$C,MATCH(G2778,[1]怪物表!$A:$A,0)))</f>
        <v/>
      </c>
      <c r="I2778" s="4">
        <v>500203</v>
      </c>
      <c r="J2778" s="4" t="str">
        <f>IF(I2778="","",INDEX([1]怪物阵型表!$B:$B,MATCH(I2778,[1]怪物阵型表!$A:$A,0)))</f>
        <v>直线防御阵型</v>
      </c>
      <c r="K2778" s="4"/>
      <c r="L2778" s="4"/>
      <c r="M2778" s="4"/>
      <c r="N2778" s="4"/>
      <c r="O2778" s="4" t="str">
        <f>IF(N2778="","",INDEX([2]物品表!$B:$B,MATCH(N2778,[2]物品表!$A:$A,0)))</f>
        <v/>
      </c>
      <c r="P2778" s="4"/>
      <c r="Q2778" s="7" t="s">
        <v>109</v>
      </c>
      <c r="R2778" s="7" t="s">
        <v>29</v>
      </c>
      <c r="S2778" s="9">
        <v>1</v>
      </c>
      <c r="T2778" s="4"/>
      <c r="U2778" s="9">
        <v>0</v>
      </c>
      <c r="V2778" s="4" t="str">
        <f>IF(W2778=1,"TID_Survivor_Notice_Occur_2",IF(W2778=2,"TID_Survivor_Notice_Occur_1",""))</f>
        <v>TID_Survivor_Notice_Occur_2</v>
      </c>
      <c r="W2778" s="4">
        <v>1</v>
      </c>
      <c r="X2778" s="4"/>
      <c r="Y2778" s="4"/>
      <c r="Z2778" s="28"/>
      <c r="AA2778" s="77">
        <f>COUNTIF([3]经验升级表!$C:$C,"&lt;="&amp;SUMIFS($AB$4:AB2778,$C$4:C2778,C2778))</f>
        <v>0</v>
      </c>
      <c r="AB2778" s="77">
        <f>IFERROR(INDEX([1]怪物表!$U:$U,MATCH(G2778,[1]怪物表!$A:$A,0),1)*S2778/U2778,0)*AC2778</f>
        <v>0</v>
      </c>
      <c r="AC2778" s="77">
        <f t="shared" si="388"/>
        <v>1</v>
      </c>
      <c r="AD2778" s="77">
        <f>IFERROR(INDEX([1]怪物表!$J:$J,MATCH(G2778,[1]怪物表!$A:$A,0),1),0)*AE2778</f>
        <v>0</v>
      </c>
      <c r="AE2778" s="77">
        <f t="shared" si="389"/>
        <v>0</v>
      </c>
    </row>
    <row r="2779" spans="1:46" x14ac:dyDescent="0.45">
      <c r="A2779" s="4"/>
      <c r="B2779" s="7">
        <v>502045</v>
      </c>
      <c r="C2779" s="6" t="s">
        <v>146</v>
      </c>
      <c r="D2779" s="4"/>
      <c r="E2779" s="7"/>
      <c r="F2779" s="4">
        <v>300</v>
      </c>
      <c r="G2779" s="4" t="str">
        <f>IF(I2779="",SUMIFS([1]怪物表!$A:$A,[1]怪物表!$B:$B,C2779,[1]怪物表!$C:$C,D2779),"")</f>
        <v/>
      </c>
      <c r="H2779" s="8" t="str">
        <f>IF(G2779="","",INDEX([1]怪物表!$C:$C,MATCH(G2779,[1]怪物表!$A:$A,0)))</f>
        <v/>
      </c>
      <c r="I2779" s="4">
        <v>500204</v>
      </c>
      <c r="J2779" s="4" t="str">
        <f>IF(I2779="","",INDEX([1]怪物阵型表!$B:$B,MATCH(I2779,[1]怪物阵型表!$A:$A,0)))</f>
        <v>直线防御阵型</v>
      </c>
      <c r="K2779" s="4"/>
      <c r="L2779" s="4"/>
      <c r="M2779" s="4"/>
      <c r="N2779" s="4"/>
      <c r="O2779" s="4" t="str">
        <f>IF(N2779="","",INDEX([2]物品表!$B:$B,MATCH(N2779,[2]物品表!$A:$A,0)))</f>
        <v/>
      </c>
      <c r="P2779" s="4"/>
      <c r="Q2779" s="7" t="s">
        <v>109</v>
      </c>
      <c r="R2779" s="7" t="s">
        <v>29</v>
      </c>
      <c r="S2779" s="9">
        <v>1</v>
      </c>
      <c r="T2779" s="4"/>
      <c r="U2779" s="9">
        <v>0</v>
      </c>
      <c r="V2779" s="4" t="str">
        <f>IF(W2779=1,"TID_Survivor_Notice_Occur_2",IF(W2779=2,"TID_Survivor_Notice_Occur_1",""))</f>
        <v/>
      </c>
      <c r="W2779" s="4"/>
      <c r="X2779" s="4"/>
      <c r="Y2779" s="4"/>
      <c r="Z2779" s="28"/>
      <c r="AA2779" s="77">
        <f>COUNTIF([3]经验升级表!$C:$C,"&lt;="&amp;SUMIFS($AB$4:AB2779,$C$4:C2779,C2779))</f>
        <v>0</v>
      </c>
      <c r="AB2779" s="77">
        <f>IFERROR(INDEX([1]怪物表!$U:$U,MATCH(G2779,[1]怪物表!$A:$A,0),1)*S2779/U2779,0)*AC2779</f>
        <v>0</v>
      </c>
      <c r="AC2779" s="77">
        <f t="shared" si="388"/>
        <v>1</v>
      </c>
      <c r="AD2779" s="77">
        <f>IFERROR(INDEX([1]怪物表!$J:$J,MATCH(G2779,[1]怪物表!$A:$A,0),1),0)*AE2779</f>
        <v>0</v>
      </c>
      <c r="AE2779" s="77">
        <f t="shared" si="389"/>
        <v>0</v>
      </c>
    </row>
    <row r="2780" spans="1:46" x14ac:dyDescent="0.45">
      <c r="A2780" s="4"/>
      <c r="B2780" s="7">
        <v>502901</v>
      </c>
      <c r="C2780" s="6" t="s">
        <v>146</v>
      </c>
      <c r="D2780" s="4" t="s">
        <v>142</v>
      </c>
      <c r="E2780" s="7"/>
      <c r="F2780" s="4">
        <v>0</v>
      </c>
      <c r="G2780" s="4"/>
      <c r="H2780" s="8" t="str">
        <f>IF(G2780="","",INDEX([1]怪物表!$C:$C,MATCH(G2780,[1]怪物表!$A:$A,0)))</f>
        <v/>
      </c>
      <c r="I2780" s="4"/>
      <c r="J2780" s="4" t="str">
        <f>IF(I2780="","",INDEX([1]怪物阵型表!$B:$B,MATCH(I2780,[1]怪物阵型表!$A:$A,0)))</f>
        <v/>
      </c>
      <c r="K2780" s="4"/>
      <c r="L2780" s="4"/>
      <c r="M2780" s="4"/>
      <c r="N2780" s="4">
        <v>4</v>
      </c>
      <c r="O2780" s="4" t="str">
        <f>IF(N2780="","",INDEX([2]物品表!$B:$B,MATCH(N2780,[2]物品表!$A:$A,0)))</f>
        <v>Survivor_Item_3</v>
      </c>
      <c r="P2780" s="4"/>
      <c r="Q2780" s="7" t="s">
        <v>302</v>
      </c>
      <c r="R2780" s="7" t="s">
        <v>29</v>
      </c>
      <c r="S2780" s="9">
        <v>8</v>
      </c>
      <c r="T2780" s="4"/>
      <c r="U2780" s="9">
        <v>0</v>
      </c>
      <c r="V2780" s="4" t="str">
        <f t="shared" si="392"/>
        <v/>
      </c>
      <c r="W2780" s="4"/>
      <c r="X2780" s="4"/>
      <c r="Y2780" s="4"/>
      <c r="Z2780" s="28"/>
      <c r="AA2780" s="77">
        <f>COUNTIF([3]经验升级表!$C:$C,"&lt;="&amp;SUMIFS($AB$4:AB2780,$C$4:C2780,C2780))</f>
        <v>0</v>
      </c>
      <c r="AB2780" s="77">
        <f>IFERROR(INDEX([1]怪物表!$U:$U,MATCH(G2780,[1]怪物表!$A:$A,0),1)*S2780/U2780,0)*AC2780</f>
        <v>0</v>
      </c>
      <c r="AC2780" s="77">
        <f t="shared" si="388"/>
        <v>1</v>
      </c>
      <c r="AD2780" s="77">
        <f>IFERROR(INDEX([1]怪物表!$J:$J,MATCH(G2780,[1]怪物表!$A:$A,0),1),0)*AE2780</f>
        <v>0</v>
      </c>
      <c r="AE2780" s="77">
        <f t="shared" si="389"/>
        <v>0</v>
      </c>
    </row>
    <row r="2781" spans="1:46" x14ac:dyDescent="0.45">
      <c r="A2781" s="4"/>
      <c r="B2781" s="7">
        <v>502902</v>
      </c>
      <c r="C2781" s="6" t="s">
        <v>146</v>
      </c>
      <c r="D2781" s="4" t="s">
        <v>47</v>
      </c>
      <c r="E2781" s="7"/>
      <c r="F2781" s="4" t="s">
        <v>117</v>
      </c>
      <c r="G2781" s="4"/>
      <c r="H2781" s="8" t="str">
        <f>IF(G2781="","",INDEX([1]怪物表!$C:$C,MATCH(G2781,[1]怪物表!$A:$A,0)))</f>
        <v/>
      </c>
      <c r="I2781" s="4"/>
      <c r="J2781" s="4" t="str">
        <f>IF(I2781="","",INDEX([1]怪物阵型表!$B:$B,MATCH(I2781,[1]怪物阵型表!$A:$A,0)))</f>
        <v/>
      </c>
      <c r="K2781" s="4"/>
      <c r="L2781" s="4"/>
      <c r="M2781" s="4"/>
      <c r="N2781" s="4">
        <v>17</v>
      </c>
      <c r="O2781" s="4" t="str">
        <f>IF(N2781="","",INDEX([2]物品表!$B:$B,MATCH(N2781,[2]物品表!$A:$A,0)))</f>
        <v>Survivor_Item_8</v>
      </c>
      <c r="P2781" s="4"/>
      <c r="Q2781" s="7" t="s">
        <v>107</v>
      </c>
      <c r="R2781" s="7" t="s">
        <v>29</v>
      </c>
      <c r="S2781" s="9">
        <v>1</v>
      </c>
      <c r="T2781" s="4"/>
      <c r="U2781" s="9">
        <v>16</v>
      </c>
      <c r="V2781" s="4" t="str">
        <f t="shared" si="392"/>
        <v/>
      </c>
      <c r="W2781" s="4"/>
      <c r="X2781" s="4"/>
      <c r="Y2781" s="4"/>
      <c r="Z2781" s="28"/>
      <c r="AA2781" s="77">
        <f>COUNTIF([3]经验升级表!$C:$C,"&lt;="&amp;SUMIFS($AB$4:AB2781,$C$4:C2781,C2781))</f>
        <v>0</v>
      </c>
      <c r="AB2781" s="77">
        <f>IFERROR(INDEX([1]怪物表!$U:$U,MATCH(G2781,[1]怪物表!$A:$A,0),1)*S2781/U2781,0)*AC2781</f>
        <v>0</v>
      </c>
      <c r="AC2781" s="77">
        <f t="shared" si="388"/>
        <v>270</v>
      </c>
      <c r="AD2781" s="77">
        <f>IFERROR(INDEX([1]怪物表!$J:$J,MATCH(G2781,[1]怪物表!$A:$A,0),1),0)*AE2781</f>
        <v>0</v>
      </c>
      <c r="AE2781" s="77">
        <f t="shared" si="389"/>
        <v>17</v>
      </c>
    </row>
    <row r="2782" spans="1:46" x14ac:dyDescent="0.45">
      <c r="A2782" s="4"/>
      <c r="B2782" s="7">
        <v>502903</v>
      </c>
      <c r="C2782" s="6" t="s">
        <v>146</v>
      </c>
      <c r="D2782" s="4" t="s">
        <v>51</v>
      </c>
      <c r="E2782" s="7"/>
      <c r="F2782" s="4" t="s">
        <v>118</v>
      </c>
      <c r="G2782" s="4"/>
      <c r="H2782" s="8" t="str">
        <f>IF(G2782="","",INDEX([1]怪物表!$C:$C,MATCH(G2782,[1]怪物表!$A:$A,0)))</f>
        <v/>
      </c>
      <c r="I2782" s="4"/>
      <c r="J2782" s="4" t="str">
        <f>IF(I2782="","",INDEX([1]怪物阵型表!$B:$B,MATCH(I2782,[1]怪物阵型表!$A:$A,0)))</f>
        <v/>
      </c>
      <c r="K2782" s="4"/>
      <c r="L2782" s="4"/>
      <c r="M2782" s="4"/>
      <c r="N2782" s="4">
        <v>3004</v>
      </c>
      <c r="O2782" s="4" t="str">
        <f>IF(N2782="","",INDEX([2]物品表!$B:$B,MATCH(N2782,[2]物品表!$A:$A,0)))</f>
        <v>Survivor_Item_8</v>
      </c>
      <c r="P2782" s="4"/>
      <c r="Q2782" s="7" t="s">
        <v>107</v>
      </c>
      <c r="R2782" s="7" t="s">
        <v>29</v>
      </c>
      <c r="S2782" s="9">
        <v>1</v>
      </c>
      <c r="T2782" s="4"/>
      <c r="U2782" s="9">
        <v>16</v>
      </c>
      <c r="V2782" s="4" t="str">
        <f t="shared" si="392"/>
        <v/>
      </c>
      <c r="W2782" s="4"/>
      <c r="X2782" s="4"/>
      <c r="Y2782" s="4"/>
      <c r="Z2782" s="28"/>
      <c r="AA2782" s="77">
        <f>COUNTIF([3]经验升级表!$C:$C,"&lt;="&amp;SUMIFS($AB$4:AB2782,$C$4:C2782,C2782))</f>
        <v>0</v>
      </c>
      <c r="AB2782" s="77">
        <f>IFERROR(INDEX([1]怪物表!$U:$U,MATCH(G2782,[1]怪物表!$A:$A,0),1)*S2782/U2782,0)*AC2782</f>
        <v>0</v>
      </c>
      <c r="AC2782" s="77">
        <f t="shared" si="388"/>
        <v>280</v>
      </c>
      <c r="AD2782" s="77">
        <f>IFERROR(INDEX([1]怪物表!$J:$J,MATCH(G2782,[1]怪物表!$A:$A,0),1),0)*AE2782</f>
        <v>0</v>
      </c>
      <c r="AE2782" s="77">
        <f t="shared" si="389"/>
        <v>18</v>
      </c>
    </row>
    <row r="2783" spans="1:46" s="44" customFormat="1" x14ac:dyDescent="0.45">
      <c r="A2783" s="15">
        <v>503</v>
      </c>
      <c r="B2783" s="16">
        <v>503001</v>
      </c>
      <c r="C2783" s="17" t="s">
        <v>153</v>
      </c>
      <c r="D2783" s="15" t="s">
        <v>125</v>
      </c>
      <c r="E2783" s="15">
        <v>5</v>
      </c>
      <c r="F2783" s="15">
        <v>0</v>
      </c>
      <c r="G2783" s="15">
        <f>IF(I2783="",SUMIFS([1]怪物表!$A:$A,[1]怪物表!$B:$B,C2783,[1]怪物表!$C:$C,D2783),"")</f>
        <v>150301</v>
      </c>
      <c r="H2783" s="18" t="str">
        <f>IF(G2783="","",INDEX([1]怪物表!$C:$C,MATCH(G2783,[1]怪物表!$A:$A,0)))</f>
        <v>小熊</v>
      </c>
      <c r="I2783" s="15"/>
      <c r="J2783" s="15" t="str">
        <f>IF(I2783="","",INDEX([1]怪物阵型表!$B:$B,MATCH(I2783,[1]怪物阵型表!$A:$A,0)))</f>
        <v/>
      </c>
      <c r="K2783" s="15"/>
      <c r="L2783" s="15"/>
      <c r="M2783" s="15"/>
      <c r="N2783" s="16"/>
      <c r="O2783" s="16" t="str">
        <f>IF(N2783="","",INDEX([2]物品表!$B:$B,MATCH(N2783,[2]物品表!$A:$A,0)))</f>
        <v/>
      </c>
      <c r="P2783" s="16"/>
      <c r="Q2783" s="16" t="s">
        <v>107</v>
      </c>
      <c r="R2783" s="16" t="s">
        <v>29</v>
      </c>
      <c r="S2783" s="19">
        <v>5</v>
      </c>
      <c r="T2783" s="15"/>
      <c r="U2783" s="19">
        <v>0</v>
      </c>
      <c r="V2783" s="15" t="str">
        <f t="shared" si="392"/>
        <v/>
      </c>
      <c r="W2783" s="15"/>
      <c r="X2783" s="15"/>
      <c r="Y2783" s="15"/>
      <c r="Z2783" s="76"/>
      <c r="AA2783" s="77">
        <f>COUNTIF([3]经验升级表!$C:$C,"&lt;="&amp;SUMIFS($AB$4:AB2783,$C$4:C2783,C2783))</f>
        <v>0</v>
      </c>
      <c r="AB2783" s="77">
        <f>IFERROR(INDEX([1]怪物表!$U:$U,MATCH(G2783,[1]怪物表!$A:$A,0),1)*S2783/U2783,0)*AC2783</f>
        <v>0</v>
      </c>
      <c r="AC2783" s="77">
        <f t="shared" si="388"/>
        <v>1</v>
      </c>
      <c r="AD2783" s="77">
        <f>IFERROR(INDEX([1]怪物表!$J:$J,MATCH(G2783,[1]怪物表!$A:$A,0),1),0)*AE2783</f>
        <v>0</v>
      </c>
      <c r="AE2783" s="77">
        <f t="shared" si="389"/>
        <v>0</v>
      </c>
      <c r="AF2783" s="45"/>
      <c r="AG2783" s="45"/>
      <c r="AH2783" s="45"/>
      <c r="AI2783" s="45"/>
      <c r="AJ2783" s="45"/>
      <c r="AK2783" s="45"/>
      <c r="AL2783" s="45"/>
      <c r="AM2783" s="45"/>
      <c r="AN2783" s="45"/>
      <c r="AO2783" s="45"/>
      <c r="AP2783" s="45"/>
      <c r="AQ2783" s="45"/>
      <c r="AR2783" s="45"/>
      <c r="AS2783" s="45"/>
      <c r="AT2783" s="45"/>
    </row>
    <row r="2784" spans="1:46" x14ac:dyDescent="0.45">
      <c r="A2784" s="4"/>
      <c r="B2784" s="7">
        <v>503002</v>
      </c>
      <c r="C2784" s="6" t="s">
        <v>153</v>
      </c>
      <c r="D2784" s="4" t="s">
        <v>125</v>
      </c>
      <c r="E2784" s="4">
        <v>10</v>
      </c>
      <c r="F2784" s="4" t="s">
        <v>30</v>
      </c>
      <c r="G2784" s="4">
        <f>IF(I2784="",SUMIFS([1]怪物表!$A:$A,[1]怪物表!$B:$B,C2784,[1]怪物表!$C:$C,D2784),"")</f>
        <v>150301</v>
      </c>
      <c r="H2784" s="8" t="str">
        <f>IF(G2784="","",INDEX([1]怪物表!$C:$C,MATCH(G2784,[1]怪物表!$A:$A,0)))</f>
        <v>小熊</v>
      </c>
      <c r="I2784" s="4"/>
      <c r="J2784" s="4" t="str">
        <f>IF(I2784="","",INDEX([1]怪物阵型表!$B:$B,MATCH(I2784,[1]怪物阵型表!$A:$A,0)))</f>
        <v/>
      </c>
      <c r="K2784" s="4"/>
      <c r="L2784" s="4"/>
      <c r="M2784" s="4"/>
      <c r="N2784" s="4"/>
      <c r="O2784" s="4" t="str">
        <f>IF(N2784="","",INDEX([2]物品表!$B:$B,MATCH(N2784,[2]物品表!$A:$A,0)))</f>
        <v/>
      </c>
      <c r="P2784" s="4"/>
      <c r="Q2784" s="7" t="s">
        <v>31</v>
      </c>
      <c r="R2784" s="7" t="s">
        <v>29</v>
      </c>
      <c r="S2784" s="9">
        <f>INDEX('#怪物刷新配置索引'!$E:$E,MATCH(E2784&amp;"-"&amp;F2784,'#怪物刷新配置索引'!$D:$D,0),1)</f>
        <v>1</v>
      </c>
      <c r="T2784" s="4"/>
      <c r="U2784" s="9">
        <f>INDEX('#怪物刷新配置索引'!$F:$F,MATCH(E2784&amp;"-"&amp;F2784,'#怪物刷新配置索引'!$D:$D,0),1)</f>
        <v>3</v>
      </c>
      <c r="V2784" s="4" t="str">
        <f t="shared" si="392"/>
        <v/>
      </c>
      <c r="W2784" s="4"/>
      <c r="X2784" s="4"/>
      <c r="Y2784" s="4"/>
      <c r="Z2784" s="28"/>
      <c r="AA2784" s="77">
        <f>COUNTIF([3]经验升级表!$C:$C,"&lt;="&amp;SUMIFS($AB$4:AB2784,$C$4:C2784,C2784))</f>
        <v>0</v>
      </c>
      <c r="AB2784" s="77">
        <f>IFERROR(INDEX([1]怪物表!$U:$U,MATCH(G2784,[1]怪物表!$A:$A,0),1)*S2784/U2784,0)*AC2784</f>
        <v>0</v>
      </c>
      <c r="AC2784" s="77">
        <f t="shared" si="388"/>
        <v>30</v>
      </c>
      <c r="AD2784" s="77">
        <f>IFERROR(INDEX([1]怪物表!$J:$J,MATCH(G2784,[1]怪物表!$A:$A,0),1),0)*AE2784</f>
        <v>10</v>
      </c>
      <c r="AE2784" s="77">
        <f t="shared" si="389"/>
        <v>10</v>
      </c>
    </row>
    <row r="2785" spans="1:46" x14ac:dyDescent="0.45">
      <c r="A2785" s="4"/>
      <c r="B2785" s="7">
        <v>503003</v>
      </c>
      <c r="C2785" s="6" t="s">
        <v>153</v>
      </c>
      <c r="D2785" s="4" t="s">
        <v>125</v>
      </c>
      <c r="E2785" s="4">
        <v>20</v>
      </c>
      <c r="F2785" s="4" t="s">
        <v>30</v>
      </c>
      <c r="G2785" s="4">
        <f>IF(I2785="",SUMIFS([1]怪物表!$A:$A,[1]怪物表!$B:$B,C2785,[1]怪物表!$C:$C,D2785),"")</f>
        <v>150301</v>
      </c>
      <c r="H2785" s="8" t="str">
        <f>IF(G2785="","",INDEX([1]怪物表!$C:$C,MATCH(G2785,[1]怪物表!$A:$A,0)))</f>
        <v>小熊</v>
      </c>
      <c r="I2785" s="4"/>
      <c r="J2785" s="4" t="str">
        <f>IF(I2785="","",INDEX([1]怪物阵型表!$B:$B,MATCH(I2785,[1]怪物阵型表!$A:$A,0)))</f>
        <v/>
      </c>
      <c r="K2785" s="4"/>
      <c r="L2785" s="4"/>
      <c r="M2785" s="4"/>
      <c r="N2785" s="4"/>
      <c r="O2785" s="4" t="str">
        <f>IF(N2785="","",INDEX([2]物品表!$B:$B,MATCH(N2785,[2]物品表!$A:$A,0)))</f>
        <v/>
      </c>
      <c r="P2785" s="4"/>
      <c r="Q2785" s="7" t="s">
        <v>31</v>
      </c>
      <c r="R2785" s="7" t="s">
        <v>29</v>
      </c>
      <c r="S2785" s="9">
        <f>INDEX('#怪物刷新配置索引'!$E:$E,MATCH(E2785&amp;"-"&amp;F2785,'#怪物刷新配置索引'!$D:$D,0),1)</f>
        <v>2</v>
      </c>
      <c r="T2785" s="4"/>
      <c r="U2785" s="9">
        <f>INDEX('#怪物刷新配置索引'!$F:$F,MATCH(E2785&amp;"-"&amp;F2785,'#怪物刷新配置索引'!$D:$D,0),1)</f>
        <v>3</v>
      </c>
      <c r="V2785" s="4" t="str">
        <f t="shared" si="392"/>
        <v/>
      </c>
      <c r="W2785" s="4"/>
      <c r="X2785" s="4"/>
      <c r="Y2785" s="4"/>
      <c r="Z2785" s="28"/>
      <c r="AA2785" s="77">
        <f>COUNTIF([3]经验升级表!$C:$C,"&lt;="&amp;SUMIFS($AB$4:AB2785,$C$4:C2785,C2785))</f>
        <v>0</v>
      </c>
      <c r="AB2785" s="77">
        <f>IFERROR(INDEX([1]怪物表!$U:$U,MATCH(G2785,[1]怪物表!$A:$A,0),1)*S2785/U2785,0)*AC2785</f>
        <v>0</v>
      </c>
      <c r="AC2785" s="77">
        <f t="shared" si="388"/>
        <v>30</v>
      </c>
      <c r="AD2785" s="77">
        <f>IFERROR(INDEX([1]怪物表!$J:$J,MATCH(G2785,[1]怪物表!$A:$A,0),1),0)*AE2785</f>
        <v>20</v>
      </c>
      <c r="AE2785" s="77">
        <f t="shared" si="389"/>
        <v>20</v>
      </c>
    </row>
    <row r="2786" spans="1:46" x14ac:dyDescent="0.45">
      <c r="A2786" s="4"/>
      <c r="B2786" s="7">
        <v>503004</v>
      </c>
      <c r="C2786" s="6" t="s">
        <v>153</v>
      </c>
      <c r="D2786" s="4" t="s">
        <v>131</v>
      </c>
      <c r="E2786" s="4">
        <v>20</v>
      </c>
      <c r="F2786" s="4" t="s">
        <v>43</v>
      </c>
      <c r="G2786" s="4">
        <f>IF(I2786="",SUMIFS([1]怪物表!$A:$A,[1]怪物表!$B:$B,C2786,[1]怪物表!$C:$C,D2786),"")</f>
        <v>150302</v>
      </c>
      <c r="H2786" s="8" t="str">
        <f>IF(G2786="","",INDEX([1]怪物表!$C:$C,MATCH(G2786,[1]怪物表!$A:$A,0)))</f>
        <v>小象</v>
      </c>
      <c r="I2786" s="4"/>
      <c r="J2786" s="4" t="str">
        <f>IF(I2786="","",INDEX([1]怪物阵型表!$B:$B,MATCH(I2786,[1]怪物阵型表!$A:$A,0)))</f>
        <v/>
      </c>
      <c r="K2786" s="4"/>
      <c r="L2786" s="4"/>
      <c r="M2786" s="4"/>
      <c r="N2786" s="4"/>
      <c r="O2786" s="4" t="str">
        <f>IF(N2786="","",INDEX([2]物品表!$B:$B,MATCH(N2786,[2]物品表!$A:$A,0)))</f>
        <v/>
      </c>
      <c r="P2786" s="4"/>
      <c r="Q2786" s="7" t="s">
        <v>31</v>
      </c>
      <c r="R2786" s="7" t="s">
        <v>29</v>
      </c>
      <c r="S2786" s="9">
        <f>INDEX('#怪物刷新配置索引'!$E:$E,MATCH(E2786&amp;"-"&amp;F2786,'#怪物刷新配置索引'!$D:$D,0),1)</f>
        <v>2</v>
      </c>
      <c r="T2786" s="4"/>
      <c r="U2786" s="9">
        <f>INDEX('#怪物刷新配置索引'!$F:$F,MATCH(E2786&amp;"-"&amp;F2786,'#怪物刷新配置索引'!$D:$D,0),1)</f>
        <v>3</v>
      </c>
      <c r="V2786" s="4" t="str">
        <f t="shared" si="392"/>
        <v/>
      </c>
      <c r="W2786" s="4"/>
      <c r="X2786" s="4"/>
      <c r="Y2786" s="4"/>
      <c r="Z2786" s="28"/>
      <c r="AA2786" s="77">
        <f>COUNTIF([3]经验升级表!$C:$C,"&lt;="&amp;SUMIFS($AB$4:AB2786,$C$4:C2786,C2786))</f>
        <v>0</v>
      </c>
      <c r="AB2786" s="77">
        <f>IFERROR(INDEX([1]怪物表!$U:$U,MATCH(G2786,[1]怪物表!$A:$A,0),1)*S2786/U2786,0)*AC2786</f>
        <v>0</v>
      </c>
      <c r="AC2786" s="77">
        <f t="shared" si="388"/>
        <v>30</v>
      </c>
      <c r="AD2786" s="77">
        <f>IFERROR(INDEX([1]怪物表!$J:$J,MATCH(G2786,[1]怪物表!$A:$A,0),1),0)*AE2786</f>
        <v>20</v>
      </c>
      <c r="AE2786" s="77">
        <f t="shared" si="389"/>
        <v>20</v>
      </c>
    </row>
    <row r="2787" spans="1:46" x14ac:dyDescent="0.45">
      <c r="A2787" s="4"/>
      <c r="B2787" s="7">
        <v>503005</v>
      </c>
      <c r="C2787" s="6" t="s">
        <v>153</v>
      </c>
      <c r="D2787" s="4" t="s">
        <v>131</v>
      </c>
      <c r="E2787" s="4">
        <v>20</v>
      </c>
      <c r="F2787" s="4" t="s">
        <v>43</v>
      </c>
      <c r="G2787" s="4">
        <f>IF(I2787="",SUMIFS([1]怪物表!$A:$A,[1]怪物表!$B:$B,C2787,[1]怪物表!$C:$C,D2787),"")</f>
        <v>150302</v>
      </c>
      <c r="H2787" s="8" t="str">
        <f>IF(G2787="","",INDEX([1]怪物表!$C:$C,MATCH(G2787,[1]怪物表!$A:$A,0)))</f>
        <v>小象</v>
      </c>
      <c r="I2787" s="4"/>
      <c r="J2787" s="4" t="str">
        <f>IF(I2787="","",INDEX([1]怪物阵型表!$B:$B,MATCH(I2787,[1]怪物阵型表!$A:$A,0)))</f>
        <v/>
      </c>
      <c r="K2787" s="4"/>
      <c r="L2787" s="4"/>
      <c r="M2787" s="4"/>
      <c r="N2787" s="4"/>
      <c r="O2787" s="4" t="str">
        <f>IF(N2787="","",INDEX([2]物品表!$B:$B,MATCH(N2787,[2]物品表!$A:$A,0)))</f>
        <v/>
      </c>
      <c r="P2787" s="4"/>
      <c r="Q2787" s="7" t="s">
        <v>31</v>
      </c>
      <c r="R2787" s="7" t="s">
        <v>29</v>
      </c>
      <c r="S2787" s="9">
        <f>INDEX('#怪物刷新配置索引'!$E:$E,MATCH(E2787&amp;"-"&amp;F2787,'#怪物刷新配置索引'!$D:$D,0),1)</f>
        <v>2</v>
      </c>
      <c r="T2787" s="4"/>
      <c r="U2787" s="9">
        <f>INDEX('#怪物刷新配置索引'!$F:$F,MATCH(E2787&amp;"-"&amp;F2787,'#怪物刷新配置索引'!$D:$D,0),1)</f>
        <v>3</v>
      </c>
      <c r="V2787" s="4" t="str">
        <f t="shared" si="392"/>
        <v/>
      </c>
      <c r="W2787" s="4"/>
      <c r="X2787" s="4"/>
      <c r="Y2787" s="4"/>
      <c r="Z2787" s="28"/>
      <c r="AA2787" s="77">
        <f>COUNTIF([3]经验升级表!$C:$C,"&lt;="&amp;SUMIFS($AB$4:AB2787,$C$4:C2787,C2787))</f>
        <v>0</v>
      </c>
      <c r="AB2787" s="77">
        <f>IFERROR(INDEX([1]怪物表!$U:$U,MATCH(G2787,[1]怪物表!$A:$A,0),1)*S2787/U2787,0)*AC2787</f>
        <v>0</v>
      </c>
      <c r="AC2787" s="77">
        <f t="shared" si="388"/>
        <v>30</v>
      </c>
      <c r="AD2787" s="77">
        <f>IFERROR(INDEX([1]怪物表!$J:$J,MATCH(G2787,[1]怪物表!$A:$A,0),1),0)*AE2787</f>
        <v>20</v>
      </c>
      <c r="AE2787" s="77">
        <f t="shared" si="389"/>
        <v>20</v>
      </c>
    </row>
    <row r="2788" spans="1:46" x14ac:dyDescent="0.45">
      <c r="A2788" s="4"/>
      <c r="B2788" s="7">
        <v>503006</v>
      </c>
      <c r="C2788" s="6" t="s">
        <v>153</v>
      </c>
      <c r="D2788" s="4" t="s">
        <v>131</v>
      </c>
      <c r="E2788" s="4">
        <v>20</v>
      </c>
      <c r="F2788" s="4" t="s">
        <v>43</v>
      </c>
      <c r="G2788" s="4">
        <f>IF(I2788="",SUMIFS([1]怪物表!$A:$A,[1]怪物表!$B:$B,C2788,[1]怪物表!$C:$C,D2788),"")</f>
        <v>150302</v>
      </c>
      <c r="H2788" s="8" t="str">
        <f>IF(G2788="","",INDEX([1]怪物表!$C:$C,MATCH(G2788,[1]怪物表!$A:$A,0)))</f>
        <v>小象</v>
      </c>
      <c r="I2788" s="4"/>
      <c r="J2788" s="4" t="str">
        <f>IF(I2788="","",INDEX([1]怪物阵型表!$B:$B,MATCH(I2788,[1]怪物阵型表!$A:$A,0)))</f>
        <v/>
      </c>
      <c r="K2788" s="4"/>
      <c r="L2788" s="4"/>
      <c r="M2788" s="4"/>
      <c r="N2788" s="4"/>
      <c r="O2788" s="4" t="str">
        <f>IF(N2788="","",INDEX([2]物品表!$B:$B,MATCH(N2788,[2]物品表!$A:$A,0)))</f>
        <v/>
      </c>
      <c r="P2788" s="4"/>
      <c r="Q2788" s="7" t="s">
        <v>31</v>
      </c>
      <c r="R2788" s="7" t="s">
        <v>29</v>
      </c>
      <c r="S2788" s="9">
        <f>INDEX('#怪物刷新配置索引'!$E:$E,MATCH(E2788&amp;"-"&amp;F2788,'#怪物刷新配置索引'!$D:$D,0),1)</f>
        <v>2</v>
      </c>
      <c r="T2788" s="4"/>
      <c r="U2788" s="9">
        <f>INDEX('#怪物刷新配置索引'!$F:$F,MATCH(E2788&amp;"-"&amp;F2788,'#怪物刷新配置索引'!$D:$D,0),1)</f>
        <v>3</v>
      </c>
      <c r="V2788" s="4" t="str">
        <f t="shared" si="392"/>
        <v/>
      </c>
      <c r="W2788" s="4"/>
      <c r="X2788" s="4"/>
      <c r="Y2788" s="4"/>
      <c r="Z2788" s="28"/>
      <c r="AA2788" s="77">
        <f>COUNTIF([3]经验升级表!$C:$C,"&lt;="&amp;SUMIFS($AB$4:AB2788,$C$4:C2788,C2788))</f>
        <v>0</v>
      </c>
      <c r="AB2788" s="77">
        <f>IFERROR(INDEX([1]怪物表!$U:$U,MATCH(G2788,[1]怪物表!$A:$A,0),1)*S2788/U2788,0)*AC2788</f>
        <v>0</v>
      </c>
      <c r="AC2788" s="77">
        <f t="shared" si="388"/>
        <v>30</v>
      </c>
      <c r="AD2788" s="77">
        <f>IFERROR(INDEX([1]怪物表!$J:$J,MATCH(G2788,[1]怪物表!$A:$A,0),1),0)*AE2788</f>
        <v>20</v>
      </c>
      <c r="AE2788" s="77">
        <f t="shared" si="389"/>
        <v>20</v>
      </c>
    </row>
    <row r="2789" spans="1:46" x14ac:dyDescent="0.45">
      <c r="A2789" s="4"/>
      <c r="B2789" s="7">
        <v>503007</v>
      </c>
      <c r="C2789" s="6" t="s">
        <v>153</v>
      </c>
      <c r="D2789" s="4" t="s">
        <v>145</v>
      </c>
      <c r="E2789" s="7">
        <v>10</v>
      </c>
      <c r="F2789" s="4" t="s">
        <v>43</v>
      </c>
      <c r="G2789" s="4">
        <f>IF(I2789="",SUMIFS([1]怪物表!$A:$A,[1]怪物表!$B:$B,C2789,[1]怪物表!$C:$C,D2789),"")</f>
        <v>150307</v>
      </c>
      <c r="H2789" s="8" t="str">
        <f>IF(G2789="","",INDEX([1]怪物表!$C:$C,MATCH(G2789,[1]怪物表!$A:$A,0)))</f>
        <v>毒气怪2</v>
      </c>
      <c r="I2789" s="4"/>
      <c r="J2789" s="4" t="str">
        <f>IF(I2789="","",INDEX([1]怪物阵型表!$B:$B,MATCH(I2789,[1]怪物阵型表!$A:$A,0)))</f>
        <v/>
      </c>
      <c r="K2789" s="4"/>
      <c r="L2789" s="4"/>
      <c r="M2789" s="4"/>
      <c r="N2789" s="4"/>
      <c r="O2789" s="4" t="str">
        <f>IF(N2789="","",INDEX([2]物品表!$B:$B,MATCH(N2789,[2]物品表!$A:$A,0)))</f>
        <v/>
      </c>
      <c r="P2789" s="4"/>
      <c r="Q2789" s="7" t="s">
        <v>31</v>
      </c>
      <c r="R2789" s="7" t="s">
        <v>29</v>
      </c>
      <c r="S2789" s="9">
        <f>INDEX('#怪物刷新配置索引'!$E:$E,MATCH(E2789&amp;"-"&amp;F2789,'#怪物刷新配置索引'!$D:$D,0),1)</f>
        <v>1</v>
      </c>
      <c r="T2789" s="4"/>
      <c r="U2789" s="9">
        <f>INDEX('#怪物刷新配置索引'!$F:$F,MATCH(E2789&amp;"-"&amp;F2789,'#怪物刷新配置索引'!$D:$D,0),1)</f>
        <v>3</v>
      </c>
      <c r="V2789" s="4" t="str">
        <f t="shared" si="392"/>
        <v/>
      </c>
      <c r="W2789" s="4"/>
      <c r="X2789" s="4"/>
      <c r="Y2789" s="4"/>
      <c r="Z2789" s="28"/>
      <c r="AA2789" s="77">
        <f>COUNTIF([3]经验升级表!$C:$C,"&lt;="&amp;SUMIFS($AB$4:AB2789,$C$4:C2789,C2789))</f>
        <v>0</v>
      </c>
      <c r="AB2789" s="77">
        <f>IFERROR(INDEX([1]怪物表!$U:$U,MATCH(G2789,[1]怪物表!$A:$A,0),1)*S2789/U2789,0)*AC2789</f>
        <v>0</v>
      </c>
      <c r="AC2789" s="77">
        <f t="shared" si="388"/>
        <v>30</v>
      </c>
      <c r="AD2789" s="77">
        <f>IFERROR(INDEX([1]怪物表!$J:$J,MATCH(G2789,[1]怪物表!$A:$A,0),1),0)*AE2789</f>
        <v>10</v>
      </c>
      <c r="AE2789" s="77">
        <f t="shared" si="389"/>
        <v>10</v>
      </c>
    </row>
    <row r="2790" spans="1:46" x14ac:dyDescent="0.45">
      <c r="A2790" s="4"/>
      <c r="B2790" s="7">
        <v>503008</v>
      </c>
      <c r="C2790" s="6" t="s">
        <v>153</v>
      </c>
      <c r="D2790" s="4" t="s">
        <v>131</v>
      </c>
      <c r="E2790" s="4">
        <v>20</v>
      </c>
      <c r="F2790" s="4" t="s">
        <v>32</v>
      </c>
      <c r="G2790" s="4">
        <f>IF(I2790="",SUMIFS([1]怪物表!$A:$A,[1]怪物表!$B:$B,C2790,[1]怪物表!$C:$C,D2790),"")</f>
        <v>150302</v>
      </c>
      <c r="H2790" s="8" t="str">
        <f>IF(G2790="","",INDEX([1]怪物表!$C:$C,MATCH(G2790,[1]怪物表!$A:$A,0)))</f>
        <v>小象</v>
      </c>
      <c r="I2790" s="4"/>
      <c r="J2790" s="4" t="str">
        <f>IF(I2790="","",INDEX([1]怪物阵型表!$B:$B,MATCH(I2790,[1]怪物阵型表!$A:$A,0)))</f>
        <v/>
      </c>
      <c r="K2790" s="4"/>
      <c r="L2790" s="4"/>
      <c r="M2790" s="4"/>
      <c r="N2790" s="4"/>
      <c r="O2790" s="4" t="str">
        <f>IF(N2790="","",INDEX([2]物品表!$B:$B,MATCH(N2790,[2]物品表!$A:$A,0)))</f>
        <v/>
      </c>
      <c r="P2790" s="4"/>
      <c r="Q2790" s="7" t="s">
        <v>31</v>
      </c>
      <c r="R2790" s="7" t="s">
        <v>29</v>
      </c>
      <c r="S2790" s="9">
        <f>INDEX('#怪物刷新配置索引'!$E:$E,MATCH(E2790&amp;"-"&amp;F2790,'#怪物刷新配置索引'!$D:$D,0),1)</f>
        <v>2</v>
      </c>
      <c r="T2790" s="4"/>
      <c r="U2790" s="9">
        <f>INDEX('#怪物刷新配置索引'!$F:$F,MATCH(E2790&amp;"-"&amp;F2790,'#怪物刷新配置索引'!$D:$D,0),1)</f>
        <v>3</v>
      </c>
      <c r="V2790" s="4" t="str">
        <f t="shared" si="392"/>
        <v/>
      </c>
      <c r="W2790" s="4"/>
      <c r="X2790" s="4"/>
      <c r="Y2790" s="4"/>
      <c r="Z2790" s="28"/>
      <c r="AA2790" s="77">
        <f>COUNTIF([3]经验升级表!$C:$C,"&lt;="&amp;SUMIFS($AB$4:AB2790,$C$4:C2790,C2790))</f>
        <v>0</v>
      </c>
      <c r="AB2790" s="77">
        <f>IFERROR(INDEX([1]怪物表!$U:$U,MATCH(G2790,[1]怪物表!$A:$A,0),1)*S2790/U2790,0)*AC2790</f>
        <v>0</v>
      </c>
      <c r="AC2790" s="77">
        <f t="shared" si="388"/>
        <v>30</v>
      </c>
      <c r="AD2790" s="77">
        <f>IFERROR(INDEX([1]怪物表!$J:$J,MATCH(G2790,[1]怪物表!$A:$A,0),1),0)*AE2790</f>
        <v>20</v>
      </c>
      <c r="AE2790" s="77">
        <f t="shared" si="389"/>
        <v>20</v>
      </c>
    </row>
    <row r="2791" spans="1:46" x14ac:dyDescent="0.45">
      <c r="A2791" s="4"/>
      <c r="B2791" s="7">
        <v>503009</v>
      </c>
      <c r="C2791" s="6" t="s">
        <v>153</v>
      </c>
      <c r="D2791" s="4" t="s">
        <v>131</v>
      </c>
      <c r="E2791" s="4">
        <v>20</v>
      </c>
      <c r="F2791" s="4" t="s">
        <v>32</v>
      </c>
      <c r="G2791" s="4">
        <f>IF(I2791="",SUMIFS([1]怪物表!$A:$A,[1]怪物表!$B:$B,C2791,[1]怪物表!$C:$C,D2791),"")</f>
        <v>150302</v>
      </c>
      <c r="H2791" s="8" t="str">
        <f>IF(G2791="","",INDEX([1]怪物表!$C:$C,MATCH(G2791,[1]怪物表!$A:$A,0)))</f>
        <v>小象</v>
      </c>
      <c r="I2791" s="4"/>
      <c r="J2791" s="4" t="str">
        <f>IF(I2791="","",INDEX([1]怪物阵型表!$B:$B,MATCH(I2791,[1]怪物阵型表!$A:$A,0)))</f>
        <v/>
      </c>
      <c r="K2791" s="4"/>
      <c r="L2791" s="4"/>
      <c r="M2791" s="4"/>
      <c r="N2791" s="4"/>
      <c r="O2791" s="4" t="str">
        <f>IF(N2791="","",INDEX([2]物品表!$B:$B,MATCH(N2791,[2]物品表!$A:$A,0)))</f>
        <v/>
      </c>
      <c r="P2791" s="4"/>
      <c r="Q2791" s="7" t="s">
        <v>31</v>
      </c>
      <c r="R2791" s="7" t="s">
        <v>29</v>
      </c>
      <c r="S2791" s="9">
        <f>INDEX('#怪物刷新配置索引'!$E:$E,MATCH(E2791&amp;"-"&amp;F2791,'#怪物刷新配置索引'!$D:$D,0),1)</f>
        <v>2</v>
      </c>
      <c r="T2791" s="4"/>
      <c r="U2791" s="9">
        <f>INDEX('#怪物刷新配置索引'!$F:$F,MATCH(E2791&amp;"-"&amp;F2791,'#怪物刷新配置索引'!$D:$D,0),1)</f>
        <v>3</v>
      </c>
      <c r="V2791" s="4" t="str">
        <f t="shared" si="392"/>
        <v/>
      </c>
      <c r="W2791" s="4"/>
      <c r="X2791" s="4"/>
      <c r="Y2791" s="4"/>
      <c r="Z2791" s="28"/>
      <c r="AA2791" s="77">
        <f>COUNTIF([3]经验升级表!$C:$C,"&lt;="&amp;SUMIFS($AB$4:AB2791,$C$4:C2791,C2791))</f>
        <v>0</v>
      </c>
      <c r="AB2791" s="77">
        <f>IFERROR(INDEX([1]怪物表!$U:$U,MATCH(G2791,[1]怪物表!$A:$A,0),1)*S2791/U2791,0)*AC2791</f>
        <v>0</v>
      </c>
      <c r="AC2791" s="77">
        <f t="shared" si="388"/>
        <v>30</v>
      </c>
      <c r="AD2791" s="77">
        <f>IFERROR(INDEX([1]怪物表!$J:$J,MATCH(G2791,[1]怪物表!$A:$A,0),1),0)*AE2791</f>
        <v>20</v>
      </c>
      <c r="AE2791" s="77">
        <f t="shared" si="389"/>
        <v>20</v>
      </c>
    </row>
    <row r="2792" spans="1:46" x14ac:dyDescent="0.45">
      <c r="A2792" s="4"/>
      <c r="B2792" s="7">
        <v>503010</v>
      </c>
      <c r="C2792" s="6" t="s">
        <v>153</v>
      </c>
      <c r="D2792" s="4" t="s">
        <v>131</v>
      </c>
      <c r="E2792" s="4">
        <v>20</v>
      </c>
      <c r="F2792" s="4" t="s">
        <v>32</v>
      </c>
      <c r="G2792" s="4">
        <f>IF(I2792="",SUMIFS([1]怪物表!$A:$A,[1]怪物表!$B:$B,C2792,[1]怪物表!$C:$C,D2792),"")</f>
        <v>150302</v>
      </c>
      <c r="H2792" s="8" t="str">
        <f>IF(G2792="","",INDEX([1]怪物表!$C:$C,MATCH(G2792,[1]怪物表!$A:$A,0)))</f>
        <v>小象</v>
      </c>
      <c r="I2792" s="4"/>
      <c r="J2792" s="4" t="str">
        <f>IF(I2792="","",INDEX([1]怪物阵型表!$B:$B,MATCH(I2792,[1]怪物阵型表!$A:$A,0)))</f>
        <v/>
      </c>
      <c r="K2792" s="4"/>
      <c r="L2792" s="4"/>
      <c r="M2792" s="4"/>
      <c r="N2792" s="4"/>
      <c r="O2792" s="4" t="str">
        <f>IF(N2792="","",INDEX([2]物品表!$B:$B,MATCH(N2792,[2]物品表!$A:$A,0)))</f>
        <v/>
      </c>
      <c r="P2792" s="4"/>
      <c r="Q2792" s="7" t="s">
        <v>31</v>
      </c>
      <c r="R2792" s="7" t="s">
        <v>29</v>
      </c>
      <c r="S2792" s="9">
        <f>INDEX('#怪物刷新配置索引'!$E:$E,MATCH(E2792&amp;"-"&amp;F2792,'#怪物刷新配置索引'!$D:$D,0),1)</f>
        <v>2</v>
      </c>
      <c r="T2792" s="4"/>
      <c r="U2792" s="9">
        <f>INDEX('#怪物刷新配置索引'!$F:$F,MATCH(E2792&amp;"-"&amp;F2792,'#怪物刷新配置索引'!$D:$D,0),1)</f>
        <v>3</v>
      </c>
      <c r="V2792" s="4" t="str">
        <f t="shared" si="392"/>
        <v/>
      </c>
      <c r="W2792" s="4"/>
      <c r="X2792" s="4"/>
      <c r="Y2792" s="4"/>
      <c r="Z2792" s="28"/>
      <c r="AA2792" s="77">
        <f>COUNTIF([3]经验升级表!$C:$C,"&lt;="&amp;SUMIFS($AB$4:AB2792,$C$4:C2792,C2792))</f>
        <v>0</v>
      </c>
      <c r="AB2792" s="77">
        <f>IFERROR(INDEX([1]怪物表!$U:$U,MATCH(G2792,[1]怪物表!$A:$A,0),1)*S2792/U2792,0)*AC2792</f>
        <v>0</v>
      </c>
      <c r="AC2792" s="77">
        <f t="shared" si="388"/>
        <v>30</v>
      </c>
      <c r="AD2792" s="77">
        <f>IFERROR(INDEX([1]怪物表!$J:$J,MATCH(G2792,[1]怪物表!$A:$A,0),1),0)*AE2792</f>
        <v>20</v>
      </c>
      <c r="AE2792" s="77">
        <f t="shared" si="389"/>
        <v>20</v>
      </c>
    </row>
    <row r="2793" spans="1:46" s="46" customFormat="1" x14ac:dyDescent="0.45">
      <c r="A2793" s="20"/>
      <c r="B2793" s="21">
        <v>503011</v>
      </c>
      <c r="C2793" s="22" t="s">
        <v>153</v>
      </c>
      <c r="D2793" s="20" t="s">
        <v>148</v>
      </c>
      <c r="E2793" s="21"/>
      <c r="F2793" s="20">
        <v>90</v>
      </c>
      <c r="G2793" s="20">
        <f>IF(I2793="",SUMIFS([1]怪物表!$A:$A,[1]怪物表!$B:$B,C2793,[1]怪物表!$C:$C,D2793),"")</f>
        <v>150309</v>
      </c>
      <c r="H2793" s="23" t="str">
        <f>IF(G2793="","",INDEX([1]怪物表!$C:$C,MATCH(G2793,[1]怪物表!$A:$A,0)))</f>
        <v>狼人</v>
      </c>
      <c r="I2793" s="20" t="s">
        <v>54</v>
      </c>
      <c r="J2793" s="20" t="str">
        <f>IF(I2793="","",INDEX([1]怪物阵型表!$B:$B,MATCH(I2793,[1]怪物阵型表!$A:$A,0)))</f>
        <v/>
      </c>
      <c r="K2793" s="20"/>
      <c r="L2793" s="20"/>
      <c r="M2793" s="20"/>
      <c r="N2793" s="20"/>
      <c r="O2793" s="20" t="str">
        <f>IF(N2793="","",INDEX([2]物品表!$B:$B,MATCH(N2793,[2]物品表!$A:$A,0)))</f>
        <v/>
      </c>
      <c r="P2793" s="20"/>
      <c r="Q2793" s="21" t="s">
        <v>120</v>
      </c>
      <c r="R2793" s="21" t="s">
        <v>29</v>
      </c>
      <c r="S2793" s="24">
        <v>1</v>
      </c>
      <c r="T2793" s="20"/>
      <c r="U2793" s="24">
        <v>0</v>
      </c>
      <c r="V2793" s="20" t="str">
        <f>IF(W2793=1,"TID_Survivor_Notice_Occur_2",IF(W2793=2,"TID_Survivor_Notice_Occur_1",""))</f>
        <v/>
      </c>
      <c r="W2793" s="20"/>
      <c r="X2793" s="20"/>
      <c r="Y2793" s="20"/>
      <c r="Z2793" s="79"/>
      <c r="AA2793" s="77">
        <f>COUNTIF([3]经验升级表!$C:$C,"&lt;="&amp;SUMIFS($AB$4:AB2793,$C$4:C2793,C2793))</f>
        <v>0</v>
      </c>
      <c r="AB2793" s="77">
        <f>IFERROR(INDEX([1]怪物表!$U:$U,MATCH(G2793,[1]怪物表!$A:$A,0),1)*S2793/U2793,0)*AC2793</f>
        <v>0</v>
      </c>
      <c r="AC2793" s="77">
        <f t="shared" si="388"/>
        <v>1</v>
      </c>
      <c r="AD2793" s="77">
        <f>IFERROR(INDEX([1]怪物表!$J:$J,MATCH(G2793,[1]怪物表!$A:$A,0),1),0)*AE2793</f>
        <v>0</v>
      </c>
      <c r="AE2793" s="77">
        <f t="shared" si="389"/>
        <v>0</v>
      </c>
      <c r="AF2793" s="45"/>
      <c r="AG2793" s="45"/>
      <c r="AH2793" s="45"/>
      <c r="AI2793" s="45"/>
      <c r="AJ2793" s="45"/>
      <c r="AK2793" s="45"/>
      <c r="AL2793" s="45"/>
      <c r="AM2793" s="45"/>
      <c r="AN2793" s="45"/>
      <c r="AO2793" s="45"/>
      <c r="AP2793" s="45"/>
      <c r="AQ2793" s="45"/>
      <c r="AR2793" s="45"/>
      <c r="AS2793" s="45"/>
      <c r="AT2793" s="45"/>
    </row>
    <row r="2794" spans="1:46" x14ac:dyDescent="0.45">
      <c r="A2794" s="4"/>
      <c r="B2794" s="7">
        <v>503012</v>
      </c>
      <c r="C2794" s="6" t="s">
        <v>153</v>
      </c>
      <c r="D2794" s="4" t="s">
        <v>147</v>
      </c>
      <c r="E2794" s="7">
        <v>45</v>
      </c>
      <c r="F2794" s="4" t="s">
        <v>58</v>
      </c>
      <c r="G2794" s="4">
        <f>IF(I2794="",SUMIFS([1]怪物表!$A:$A,[1]怪物表!$B:$B,C2794,[1]怪物表!$C:$C,D2794),"")</f>
        <v>150305</v>
      </c>
      <c r="H2794" s="8" t="str">
        <f>IF(G2794="","",INDEX([1]怪物表!$C:$C,MATCH(G2794,[1]怪物表!$A:$A,0)))</f>
        <v>狼人（灰）</v>
      </c>
      <c r="I2794" s="4"/>
      <c r="J2794" s="4" t="str">
        <f>IF(I2794="","",INDEX([1]怪物阵型表!$B:$B,MATCH(I2794,[1]怪物阵型表!$A:$A,0)))</f>
        <v/>
      </c>
      <c r="K2794" s="4"/>
      <c r="L2794" s="4"/>
      <c r="M2794" s="4"/>
      <c r="N2794" s="4"/>
      <c r="O2794" s="4" t="str">
        <f>IF(N2794="","",INDEX([2]物品表!$B:$B,MATCH(N2794,[2]物品表!$A:$A,0)))</f>
        <v/>
      </c>
      <c r="P2794" s="4"/>
      <c r="Q2794" s="7" t="s">
        <v>31</v>
      </c>
      <c r="R2794" s="7" t="s">
        <v>29</v>
      </c>
      <c r="S2794" s="9">
        <f>INDEX('#怪物刷新配置索引'!$E:$E,MATCH(E2794&amp;"-"&amp;F2794,'#怪物刷新配置索引'!$D:$D,0),1)</f>
        <v>3</v>
      </c>
      <c r="T2794" s="4"/>
      <c r="U2794" s="9">
        <f>INDEX('#怪物刷新配置索引'!$F:$F,MATCH(E2794&amp;"-"&amp;F2794,'#怪物刷新配置索引'!$D:$D,0),1)</f>
        <v>2</v>
      </c>
      <c r="V2794" s="4" t="str">
        <f t="shared" si="392"/>
        <v/>
      </c>
      <c r="W2794" s="4"/>
      <c r="X2794" s="4"/>
      <c r="Y2794" s="4"/>
      <c r="Z2794" s="28"/>
      <c r="AA2794" s="77">
        <f>COUNTIF([3]经验升级表!$C:$C,"&lt;="&amp;SUMIFS($AB$4:AB2794,$C$4:C2794,C2794))</f>
        <v>0</v>
      </c>
      <c r="AB2794" s="77">
        <f>IFERROR(INDEX([1]怪物表!$U:$U,MATCH(G2794,[1]怪物表!$A:$A,0),1)*S2794/U2794,0)*AC2794</f>
        <v>0</v>
      </c>
      <c r="AC2794" s="77">
        <f t="shared" ref="AC2794:AC2857" si="393">IFERROR(INDEX(_xlfn.TEXTSPLIT(F2794,"-"),1,2)-INDEX(_xlfn.TEXTSPLIT(F2794,"-"),1,1),1)</f>
        <v>30</v>
      </c>
      <c r="AD2794" s="77">
        <f>IFERROR(INDEX([1]怪物表!$J:$J,MATCH(G2794,[1]怪物表!$A:$A,0),1),0)*AE2794</f>
        <v>45</v>
      </c>
      <c r="AE2794" s="77">
        <f t="shared" ref="AE2794:AE2857" si="394">IFERROR(ROUNDUP(AC2794*S2794/U2794,),0)</f>
        <v>45</v>
      </c>
    </row>
    <row r="2795" spans="1:46" x14ac:dyDescent="0.45">
      <c r="A2795" s="4"/>
      <c r="B2795" s="7">
        <v>503013</v>
      </c>
      <c r="C2795" s="6" t="s">
        <v>153</v>
      </c>
      <c r="D2795" s="4" t="s">
        <v>147</v>
      </c>
      <c r="E2795" s="7">
        <v>45</v>
      </c>
      <c r="F2795" s="4" t="s">
        <v>58</v>
      </c>
      <c r="G2795" s="4">
        <f>IF(I2795="",SUMIFS([1]怪物表!$A:$A,[1]怪物表!$B:$B,C2795,[1]怪物表!$C:$C,D2795),"")</f>
        <v>150305</v>
      </c>
      <c r="H2795" s="8" t="str">
        <f>IF(G2795="","",INDEX([1]怪物表!$C:$C,MATCH(G2795,[1]怪物表!$A:$A,0)))</f>
        <v>狼人（灰）</v>
      </c>
      <c r="I2795" s="4"/>
      <c r="J2795" s="4" t="str">
        <f>IF(I2795="","",INDEX([1]怪物阵型表!$B:$B,MATCH(I2795,[1]怪物阵型表!$A:$A,0)))</f>
        <v/>
      </c>
      <c r="K2795" s="4"/>
      <c r="L2795" s="4"/>
      <c r="M2795" s="4"/>
      <c r="N2795" s="4"/>
      <c r="O2795" s="4" t="str">
        <f>IF(N2795="","",INDEX([2]物品表!$B:$B,MATCH(N2795,[2]物品表!$A:$A,0)))</f>
        <v/>
      </c>
      <c r="P2795" s="4"/>
      <c r="Q2795" s="7" t="s">
        <v>31</v>
      </c>
      <c r="R2795" s="7" t="s">
        <v>29</v>
      </c>
      <c r="S2795" s="9">
        <f>INDEX('#怪物刷新配置索引'!$E:$E,MATCH(E2795&amp;"-"&amp;F2795,'#怪物刷新配置索引'!$D:$D,0),1)</f>
        <v>3</v>
      </c>
      <c r="T2795" s="4"/>
      <c r="U2795" s="9">
        <f>INDEX('#怪物刷新配置索引'!$F:$F,MATCH(E2795&amp;"-"&amp;F2795,'#怪物刷新配置索引'!$D:$D,0),1)</f>
        <v>2</v>
      </c>
      <c r="V2795" s="4" t="str">
        <f t="shared" si="392"/>
        <v/>
      </c>
      <c r="W2795" s="4"/>
      <c r="X2795" s="4"/>
      <c r="Y2795" s="4"/>
      <c r="Z2795" s="28"/>
      <c r="AA2795" s="77">
        <f>COUNTIF([3]经验升级表!$C:$C,"&lt;="&amp;SUMIFS($AB$4:AB2795,$C$4:C2795,C2795))</f>
        <v>0</v>
      </c>
      <c r="AB2795" s="77">
        <f>IFERROR(INDEX([1]怪物表!$U:$U,MATCH(G2795,[1]怪物表!$A:$A,0),1)*S2795/U2795,0)*AC2795</f>
        <v>0</v>
      </c>
      <c r="AC2795" s="77">
        <f t="shared" si="393"/>
        <v>30</v>
      </c>
      <c r="AD2795" s="77">
        <f>IFERROR(INDEX([1]怪物表!$J:$J,MATCH(G2795,[1]怪物表!$A:$A,0),1),0)*AE2795</f>
        <v>45</v>
      </c>
      <c r="AE2795" s="77">
        <f t="shared" si="394"/>
        <v>45</v>
      </c>
    </row>
    <row r="2796" spans="1:46" x14ac:dyDescent="0.45">
      <c r="A2796" s="4"/>
      <c r="B2796" s="7">
        <v>503014</v>
      </c>
      <c r="C2796" s="6" t="s">
        <v>153</v>
      </c>
      <c r="D2796" s="4"/>
      <c r="E2796" s="7"/>
      <c r="F2796" s="4">
        <v>120</v>
      </c>
      <c r="G2796" s="4" t="str">
        <f>IF(I2796="",SUMIFS([1]怪物表!$A:$A,[1]怪物表!$B:$B,C2796,[1]怪物表!$C:$C,D2796),"")</f>
        <v/>
      </c>
      <c r="H2796" s="8" t="str">
        <f>IF(G2796="","",INDEX([1]怪物表!$C:$C,MATCH(G2796,[1]怪物表!$A:$A,0)))</f>
        <v/>
      </c>
      <c r="I2796" s="4">
        <v>500305</v>
      </c>
      <c r="J2796" s="4" t="str">
        <f>IF(I2796="","",INDEX([1]怪物阵型表!$B:$B,MATCH(I2796,[1]怪物阵型表!$A:$A,0)))</f>
        <v>直线防御阵型</v>
      </c>
      <c r="K2796" s="4"/>
      <c r="L2796" s="4"/>
      <c r="M2796" s="4"/>
      <c r="N2796" s="4"/>
      <c r="O2796" s="4" t="str">
        <f>IF(N2796="","",INDEX([2]物品表!$B:$B,MATCH(N2796,[2]物品表!$A:$A,0)))</f>
        <v/>
      </c>
      <c r="P2796" s="4"/>
      <c r="Q2796" s="7" t="s">
        <v>109</v>
      </c>
      <c r="R2796" s="7" t="s">
        <v>29</v>
      </c>
      <c r="S2796" s="9">
        <v>1</v>
      </c>
      <c r="T2796" s="4"/>
      <c r="U2796" s="9">
        <v>0</v>
      </c>
      <c r="V2796" s="4" t="str">
        <f>IF(W2796=1,"TID_Survivor_Notice_Occur_2",IF(W2796=2,"TID_Survivor_Notice_Occur_1",""))</f>
        <v>TID_Survivor_Notice_Occur_2</v>
      </c>
      <c r="W2796" s="4">
        <v>1</v>
      </c>
      <c r="X2796" s="4"/>
      <c r="Y2796" s="4"/>
      <c r="Z2796" s="28"/>
      <c r="AA2796" s="77">
        <f>COUNTIF([3]经验升级表!$C:$C,"&lt;="&amp;SUMIFS($AB$4:AB2796,$C$4:C2796,C2796))</f>
        <v>0</v>
      </c>
      <c r="AB2796" s="77">
        <f>IFERROR(INDEX([1]怪物表!$U:$U,MATCH(G2796,[1]怪物表!$A:$A,0),1)*S2796/U2796,0)*AC2796</f>
        <v>0</v>
      </c>
      <c r="AC2796" s="77">
        <f t="shared" si="393"/>
        <v>1</v>
      </c>
      <c r="AD2796" s="77">
        <f>IFERROR(INDEX([1]怪物表!$J:$J,MATCH(G2796,[1]怪物表!$A:$A,0),1),0)*AE2796</f>
        <v>0</v>
      </c>
      <c r="AE2796" s="77">
        <f t="shared" si="394"/>
        <v>0</v>
      </c>
    </row>
    <row r="2797" spans="1:46" x14ac:dyDescent="0.45">
      <c r="A2797" s="4"/>
      <c r="B2797" s="7">
        <v>503015</v>
      </c>
      <c r="C2797" s="6" t="s">
        <v>153</v>
      </c>
      <c r="D2797" s="4"/>
      <c r="E2797" s="7"/>
      <c r="F2797" s="4">
        <v>120</v>
      </c>
      <c r="G2797" s="4" t="str">
        <f>IF(I2797="",SUMIFS([1]怪物表!$A:$A,[1]怪物表!$B:$B,C2797,[1]怪物表!$C:$C,D2797),"")</f>
        <v/>
      </c>
      <c r="H2797" s="8" t="str">
        <f>IF(G2797="","",INDEX([1]怪物表!$C:$C,MATCH(G2797,[1]怪物表!$A:$A,0)))</f>
        <v/>
      </c>
      <c r="I2797" s="4">
        <v>500306</v>
      </c>
      <c r="J2797" s="4" t="str">
        <f>IF(I2797="","",INDEX([1]怪物阵型表!$B:$B,MATCH(I2797,[1]怪物阵型表!$A:$A,0)))</f>
        <v>直线防御阵型</v>
      </c>
      <c r="K2797" s="4"/>
      <c r="L2797" s="4"/>
      <c r="M2797" s="4"/>
      <c r="N2797" s="4"/>
      <c r="O2797" s="4" t="str">
        <f>IF(N2797="","",INDEX([2]物品表!$B:$B,MATCH(N2797,[2]物品表!$A:$A,0)))</f>
        <v/>
      </c>
      <c r="P2797" s="4"/>
      <c r="Q2797" s="7" t="s">
        <v>109</v>
      </c>
      <c r="R2797" s="7" t="s">
        <v>29</v>
      </c>
      <c r="S2797" s="9">
        <v>1</v>
      </c>
      <c r="T2797" s="4"/>
      <c r="U2797" s="9">
        <v>0</v>
      </c>
      <c r="V2797" s="4" t="str">
        <f t="shared" ref="V2797" si="395">IF(W2797=1,"TID_Survivor_Notice_Occur_2",IF(W2797=2,"TID_Survivor_Notice_Occur_1",""))</f>
        <v/>
      </c>
      <c r="W2797" s="4"/>
      <c r="X2797" s="4"/>
      <c r="Y2797" s="4"/>
      <c r="Z2797" s="28"/>
      <c r="AA2797" s="77">
        <f>COUNTIF([3]经验升级表!$C:$C,"&lt;="&amp;SUMIFS($AB$4:AB2797,$C$4:C2797,C2797))</f>
        <v>0</v>
      </c>
      <c r="AB2797" s="77">
        <f>IFERROR(INDEX([1]怪物表!$U:$U,MATCH(G2797,[1]怪物表!$A:$A,0),1)*S2797/U2797,0)*AC2797</f>
        <v>0</v>
      </c>
      <c r="AC2797" s="77">
        <f t="shared" si="393"/>
        <v>1</v>
      </c>
      <c r="AD2797" s="77">
        <f>IFERROR(INDEX([1]怪物表!$J:$J,MATCH(G2797,[1]怪物表!$A:$A,0),1),0)*AE2797</f>
        <v>0</v>
      </c>
      <c r="AE2797" s="77">
        <f t="shared" si="394"/>
        <v>0</v>
      </c>
    </row>
    <row r="2798" spans="1:46" x14ac:dyDescent="0.45">
      <c r="A2798" s="4"/>
      <c r="B2798" s="7">
        <v>503016</v>
      </c>
      <c r="C2798" s="6" t="s">
        <v>153</v>
      </c>
      <c r="D2798" s="4" t="s">
        <v>147</v>
      </c>
      <c r="E2798" s="7">
        <v>60</v>
      </c>
      <c r="F2798" s="4" t="s">
        <v>38</v>
      </c>
      <c r="G2798" s="4">
        <f>SUMIFS([1]怪物表!$A:$A,[1]怪物表!$B:$B,C2798,[1]怪物表!$C:$C,D2798)</f>
        <v>150305</v>
      </c>
      <c r="H2798" s="8" t="str">
        <f>IF(G2798="","",INDEX([1]怪物表!$C:$C,MATCH(G2798,[1]怪物表!$A:$A,0)))</f>
        <v>狼人（灰）</v>
      </c>
      <c r="I2798" s="4"/>
      <c r="J2798" s="4" t="str">
        <f>IF(I2798="","",INDEX([1]怪物阵型表!$B:$B,MATCH(I2798,[1]怪物阵型表!$A:$A,0)))</f>
        <v/>
      </c>
      <c r="K2798" s="4"/>
      <c r="L2798" s="4"/>
      <c r="M2798" s="4"/>
      <c r="N2798" s="4"/>
      <c r="O2798" s="4" t="str">
        <f>IF(N2798="","",INDEX([2]物品表!$B:$B,MATCH(N2798,[2]物品表!$A:$A,0)))</f>
        <v/>
      </c>
      <c r="P2798" s="4"/>
      <c r="Q2798" s="7" t="s">
        <v>31</v>
      </c>
      <c r="R2798" s="7" t="s">
        <v>29</v>
      </c>
      <c r="S2798" s="9">
        <f>INDEX('#怪物刷新配置索引'!$E:$E,MATCH(E2798&amp;"-"&amp;F2798,'#怪物刷新配置索引'!$D:$D,0),1)</f>
        <v>2</v>
      </c>
      <c r="T2798" s="4"/>
      <c r="U2798" s="9">
        <f>INDEX('#怪物刷新配置索引'!$F:$F,MATCH(E2798&amp;"-"&amp;F2798,'#怪物刷新配置索引'!$D:$D,0),1)</f>
        <v>1</v>
      </c>
      <c r="V2798" s="4" t="str">
        <f t="shared" si="392"/>
        <v/>
      </c>
      <c r="W2798" s="4"/>
      <c r="X2798" s="4"/>
      <c r="Y2798" s="4"/>
      <c r="Z2798" s="28"/>
      <c r="AA2798" s="77">
        <f>COUNTIF([3]经验升级表!$C:$C,"&lt;="&amp;SUMIFS($AB$4:AB2798,$C$4:C2798,C2798))</f>
        <v>0</v>
      </c>
      <c r="AB2798" s="77">
        <f>IFERROR(INDEX([1]怪物表!$U:$U,MATCH(G2798,[1]怪物表!$A:$A,0),1)*S2798/U2798,0)*AC2798</f>
        <v>0</v>
      </c>
      <c r="AC2798" s="77">
        <f t="shared" si="393"/>
        <v>30</v>
      </c>
      <c r="AD2798" s="77">
        <f>IFERROR(INDEX([1]怪物表!$J:$J,MATCH(G2798,[1]怪物表!$A:$A,0),1),0)*AE2798</f>
        <v>60</v>
      </c>
      <c r="AE2798" s="77">
        <f t="shared" si="394"/>
        <v>60</v>
      </c>
    </row>
    <row r="2799" spans="1:46" x14ac:dyDescent="0.45">
      <c r="A2799" s="4"/>
      <c r="B2799" s="7">
        <v>503017</v>
      </c>
      <c r="C2799" s="6" t="s">
        <v>153</v>
      </c>
      <c r="D2799" s="4" t="s">
        <v>147</v>
      </c>
      <c r="E2799" s="7">
        <v>60</v>
      </c>
      <c r="F2799" s="4" t="s">
        <v>38</v>
      </c>
      <c r="G2799" s="4">
        <f>SUMIFS([1]怪物表!$A:$A,[1]怪物表!$B:$B,C2799,[1]怪物表!$C:$C,D2799)</f>
        <v>150305</v>
      </c>
      <c r="H2799" s="8" t="str">
        <f>IF(G2799="","",INDEX([1]怪物表!$C:$C,MATCH(G2799,[1]怪物表!$A:$A,0)))</f>
        <v>狼人（灰）</v>
      </c>
      <c r="I2799" s="4"/>
      <c r="J2799" s="4" t="str">
        <f>IF(I2799="","",INDEX([1]怪物阵型表!$B:$B,MATCH(I2799,[1]怪物阵型表!$A:$A,0)))</f>
        <v/>
      </c>
      <c r="K2799" s="4"/>
      <c r="L2799" s="4"/>
      <c r="M2799" s="4"/>
      <c r="N2799" s="4"/>
      <c r="O2799" s="4" t="str">
        <f>IF(N2799="","",INDEX([2]物品表!$B:$B,MATCH(N2799,[2]物品表!$A:$A,0)))</f>
        <v/>
      </c>
      <c r="P2799" s="4"/>
      <c r="Q2799" s="7" t="s">
        <v>31</v>
      </c>
      <c r="R2799" s="7" t="s">
        <v>29</v>
      </c>
      <c r="S2799" s="9">
        <f>INDEX('#怪物刷新配置索引'!$E:$E,MATCH(E2799&amp;"-"&amp;F2799,'#怪物刷新配置索引'!$D:$D,0),1)</f>
        <v>2</v>
      </c>
      <c r="T2799" s="4"/>
      <c r="U2799" s="9">
        <f>INDEX('#怪物刷新配置索引'!$F:$F,MATCH(E2799&amp;"-"&amp;F2799,'#怪物刷新配置索引'!$D:$D,0),1)</f>
        <v>1</v>
      </c>
      <c r="V2799" s="4" t="str">
        <f t="shared" si="392"/>
        <v/>
      </c>
      <c r="W2799" s="4"/>
      <c r="X2799" s="4"/>
      <c r="Y2799" s="4"/>
      <c r="Z2799" s="28"/>
      <c r="AA2799" s="77">
        <f>COUNTIF([3]经验升级表!$C:$C,"&lt;="&amp;SUMIFS($AB$4:AB2799,$C$4:C2799,C2799))</f>
        <v>0</v>
      </c>
      <c r="AB2799" s="77">
        <f>IFERROR(INDEX([1]怪物表!$U:$U,MATCH(G2799,[1]怪物表!$A:$A,0),1)*S2799/U2799,0)*AC2799</f>
        <v>0</v>
      </c>
      <c r="AC2799" s="77">
        <f t="shared" si="393"/>
        <v>30</v>
      </c>
      <c r="AD2799" s="77">
        <f>IFERROR(INDEX([1]怪物表!$J:$J,MATCH(G2799,[1]怪物表!$A:$A,0),1),0)*AE2799</f>
        <v>60</v>
      </c>
      <c r="AE2799" s="77">
        <f t="shared" si="394"/>
        <v>60</v>
      </c>
    </row>
    <row r="2800" spans="1:46" x14ac:dyDescent="0.45">
      <c r="A2800" s="4"/>
      <c r="B2800" s="7">
        <v>503018</v>
      </c>
      <c r="C2800" s="6" t="s">
        <v>153</v>
      </c>
      <c r="D2800" s="4" t="s">
        <v>145</v>
      </c>
      <c r="E2800" s="7">
        <v>10</v>
      </c>
      <c r="F2800" s="4" t="s">
        <v>38</v>
      </c>
      <c r="G2800" s="4">
        <f>SUMIFS([1]怪物表!$A:$A,[1]怪物表!$B:$B,C2800,[1]怪物表!$C:$C,D2800)</f>
        <v>150307</v>
      </c>
      <c r="H2800" s="8" t="str">
        <f>IF(G2800="","",INDEX([1]怪物表!$C:$C,MATCH(G2800,[1]怪物表!$A:$A,0)))</f>
        <v>毒气怪2</v>
      </c>
      <c r="I2800" s="4"/>
      <c r="J2800" s="4" t="str">
        <f>IF(I2800="","",INDEX([1]怪物阵型表!$B:$B,MATCH(I2800,[1]怪物阵型表!$A:$A,0)))</f>
        <v/>
      </c>
      <c r="K2800" s="4"/>
      <c r="L2800" s="4"/>
      <c r="M2800" s="4"/>
      <c r="N2800" s="4"/>
      <c r="O2800" s="4" t="str">
        <f>IF(N2800="","",INDEX([2]物品表!$B:$B,MATCH(N2800,[2]物品表!$A:$A,0)))</f>
        <v/>
      </c>
      <c r="P2800" s="4"/>
      <c r="Q2800" s="7" t="s">
        <v>31</v>
      </c>
      <c r="R2800" s="7" t="s">
        <v>29</v>
      </c>
      <c r="S2800" s="9">
        <f>INDEX('#怪物刷新配置索引'!$E:$E,MATCH(E2800&amp;"-"&amp;F2800,'#怪物刷新配置索引'!$D:$D,0),1)</f>
        <v>2</v>
      </c>
      <c r="T2800" s="4"/>
      <c r="U2800" s="9">
        <f>INDEX('#怪物刷新配置索引'!$F:$F,MATCH(E2800&amp;"-"&amp;F2800,'#怪物刷新配置索引'!$D:$D,0),1)</f>
        <v>6</v>
      </c>
      <c r="V2800" s="4" t="str">
        <f t="shared" si="392"/>
        <v/>
      </c>
      <c r="W2800" s="4"/>
      <c r="X2800" s="4"/>
      <c r="Y2800" s="4"/>
      <c r="Z2800" s="28"/>
      <c r="AA2800" s="77">
        <f>COUNTIF([3]经验升级表!$C:$C,"&lt;="&amp;SUMIFS($AB$4:AB2800,$C$4:C2800,C2800))</f>
        <v>0</v>
      </c>
      <c r="AB2800" s="77">
        <f>IFERROR(INDEX([1]怪物表!$U:$U,MATCH(G2800,[1]怪物表!$A:$A,0),1)*S2800/U2800,0)*AC2800</f>
        <v>0</v>
      </c>
      <c r="AC2800" s="77">
        <f t="shared" si="393"/>
        <v>30</v>
      </c>
      <c r="AD2800" s="77">
        <f>IFERROR(INDEX([1]怪物表!$J:$J,MATCH(G2800,[1]怪物表!$A:$A,0),1),0)*AE2800</f>
        <v>10</v>
      </c>
      <c r="AE2800" s="77">
        <f t="shared" si="394"/>
        <v>10</v>
      </c>
    </row>
    <row r="2801" spans="1:46" x14ac:dyDescent="0.45">
      <c r="A2801" s="4"/>
      <c r="B2801" s="7">
        <v>503019</v>
      </c>
      <c r="C2801" s="6" t="s">
        <v>153</v>
      </c>
      <c r="D2801" s="4" t="s">
        <v>125</v>
      </c>
      <c r="E2801" s="7">
        <v>60</v>
      </c>
      <c r="F2801" s="4" t="s">
        <v>39</v>
      </c>
      <c r="G2801" s="4">
        <f>SUMIFS([1]怪物表!$A:$A,[1]怪物表!$B:$B,C2801,[1]怪物表!$C:$C,D2801)</f>
        <v>150301</v>
      </c>
      <c r="H2801" s="8" t="str">
        <f>IF(G2801="","",INDEX([1]怪物表!$C:$C,MATCH(G2801,[1]怪物表!$A:$A,0)))</f>
        <v>小熊</v>
      </c>
      <c r="I2801" s="4"/>
      <c r="J2801" s="4" t="str">
        <f>IF(I2801="","",INDEX([1]怪物阵型表!$B:$B,MATCH(I2801,[1]怪物阵型表!$A:$A,0)))</f>
        <v/>
      </c>
      <c r="K2801" s="4"/>
      <c r="L2801" s="4"/>
      <c r="M2801" s="4"/>
      <c r="N2801" s="4"/>
      <c r="O2801" s="4" t="str">
        <f>IF(N2801="","",INDEX([2]物品表!$B:$B,MATCH(N2801,[2]物品表!$A:$A,0)))</f>
        <v/>
      </c>
      <c r="P2801" s="4"/>
      <c r="Q2801" s="7" t="s">
        <v>31</v>
      </c>
      <c r="R2801" s="7" t="s">
        <v>29</v>
      </c>
      <c r="S2801" s="9">
        <f>INDEX('#怪物刷新配置索引'!$E:$E,MATCH(E2801&amp;"-"&amp;F2801,'#怪物刷新配置索引'!$D:$D,0),1)</f>
        <v>2</v>
      </c>
      <c r="T2801" s="4"/>
      <c r="U2801" s="9">
        <f>INDEX('#怪物刷新配置索引'!$F:$F,MATCH(E2801&amp;"-"&amp;F2801,'#怪物刷新配置索引'!$D:$D,0),1)</f>
        <v>1</v>
      </c>
      <c r="V2801" s="4" t="str">
        <f t="shared" si="392"/>
        <v/>
      </c>
      <c r="W2801" s="4"/>
      <c r="X2801" s="4"/>
      <c r="Y2801" s="4"/>
      <c r="Z2801" s="28"/>
      <c r="AA2801" s="77">
        <f>COUNTIF([3]经验升级表!$C:$C,"&lt;="&amp;SUMIFS($AB$4:AB2801,$C$4:C2801,C2801))</f>
        <v>0</v>
      </c>
      <c r="AB2801" s="77">
        <f>IFERROR(INDEX([1]怪物表!$U:$U,MATCH(G2801,[1]怪物表!$A:$A,0),1)*S2801/U2801,0)*AC2801</f>
        <v>0</v>
      </c>
      <c r="AC2801" s="77">
        <f t="shared" si="393"/>
        <v>30</v>
      </c>
      <c r="AD2801" s="77">
        <f>IFERROR(INDEX([1]怪物表!$J:$J,MATCH(G2801,[1]怪物表!$A:$A,0),1),0)*AE2801</f>
        <v>60</v>
      </c>
      <c r="AE2801" s="77">
        <f t="shared" si="394"/>
        <v>60</v>
      </c>
    </row>
    <row r="2802" spans="1:46" x14ac:dyDescent="0.45">
      <c r="A2802" s="4"/>
      <c r="B2802" s="7">
        <v>503020</v>
      </c>
      <c r="C2802" s="6" t="s">
        <v>153</v>
      </c>
      <c r="D2802" s="4" t="s">
        <v>125</v>
      </c>
      <c r="E2802" s="7">
        <v>60</v>
      </c>
      <c r="F2802" s="4" t="s">
        <v>39</v>
      </c>
      <c r="G2802" s="4">
        <f>SUMIFS([1]怪物表!$A:$A,[1]怪物表!$B:$B,C2802,[1]怪物表!$C:$C,D2802)</f>
        <v>150301</v>
      </c>
      <c r="H2802" s="8" t="str">
        <f>IF(G2802="","",INDEX([1]怪物表!$C:$C,MATCH(G2802,[1]怪物表!$A:$A,0)))</f>
        <v>小熊</v>
      </c>
      <c r="I2802" s="4"/>
      <c r="J2802" s="4" t="str">
        <f>IF(I2802="","",INDEX([1]怪物阵型表!$B:$B,MATCH(I2802,[1]怪物阵型表!$A:$A,0)))</f>
        <v/>
      </c>
      <c r="K2802" s="4"/>
      <c r="L2802" s="4"/>
      <c r="M2802" s="4"/>
      <c r="N2802" s="4"/>
      <c r="O2802" s="4" t="str">
        <f>IF(N2802="","",INDEX([2]物品表!$B:$B,MATCH(N2802,[2]物品表!$A:$A,0)))</f>
        <v/>
      </c>
      <c r="P2802" s="4"/>
      <c r="Q2802" s="7" t="s">
        <v>31</v>
      </c>
      <c r="R2802" s="7" t="s">
        <v>29</v>
      </c>
      <c r="S2802" s="9">
        <f>INDEX('#怪物刷新配置索引'!$E:$E,MATCH(E2802&amp;"-"&amp;F2802,'#怪物刷新配置索引'!$D:$D,0),1)</f>
        <v>2</v>
      </c>
      <c r="T2802" s="4"/>
      <c r="U2802" s="9">
        <f>INDEX('#怪物刷新配置索引'!$F:$F,MATCH(E2802&amp;"-"&amp;F2802,'#怪物刷新配置索引'!$D:$D,0),1)</f>
        <v>1</v>
      </c>
      <c r="V2802" s="4" t="str">
        <f t="shared" si="392"/>
        <v/>
      </c>
      <c r="W2802" s="4"/>
      <c r="X2802" s="4"/>
      <c r="Y2802" s="4"/>
      <c r="Z2802" s="28"/>
      <c r="AA2802" s="77">
        <f>COUNTIF([3]经验升级表!$C:$C,"&lt;="&amp;SUMIFS($AB$4:AB2802,$C$4:C2802,C2802))</f>
        <v>0</v>
      </c>
      <c r="AB2802" s="77">
        <f>IFERROR(INDEX([1]怪物表!$U:$U,MATCH(G2802,[1]怪物表!$A:$A,0),1)*S2802/U2802,0)*AC2802</f>
        <v>0</v>
      </c>
      <c r="AC2802" s="77">
        <f t="shared" si="393"/>
        <v>30</v>
      </c>
      <c r="AD2802" s="77">
        <f>IFERROR(INDEX([1]怪物表!$J:$J,MATCH(G2802,[1]怪物表!$A:$A,0),1),0)*AE2802</f>
        <v>60</v>
      </c>
      <c r="AE2802" s="77">
        <f t="shared" si="394"/>
        <v>60</v>
      </c>
    </row>
    <row r="2803" spans="1:46" x14ac:dyDescent="0.45">
      <c r="A2803" s="4"/>
      <c r="B2803" s="7">
        <v>503021</v>
      </c>
      <c r="C2803" s="6" t="s">
        <v>153</v>
      </c>
      <c r="D2803" s="4" t="s">
        <v>125</v>
      </c>
      <c r="E2803" s="7">
        <v>60</v>
      </c>
      <c r="F2803" s="4" t="s">
        <v>39</v>
      </c>
      <c r="G2803" s="4">
        <f>SUMIFS([1]怪物表!$A:$A,[1]怪物表!$B:$B,C2803,[1]怪物表!$C:$C,D2803)</f>
        <v>150301</v>
      </c>
      <c r="H2803" s="8" t="str">
        <f>IF(G2803="","",INDEX([1]怪物表!$C:$C,MATCH(G2803,[1]怪物表!$A:$A,0)))</f>
        <v>小熊</v>
      </c>
      <c r="I2803" s="4"/>
      <c r="J2803" s="4" t="str">
        <f>IF(I2803="","",INDEX([1]怪物阵型表!$B:$B,MATCH(I2803,[1]怪物阵型表!$A:$A,0)))</f>
        <v/>
      </c>
      <c r="K2803" s="4"/>
      <c r="L2803" s="4"/>
      <c r="M2803" s="4"/>
      <c r="N2803" s="4"/>
      <c r="O2803" s="4" t="str">
        <f>IF(N2803="","",INDEX([2]物品表!$B:$B,MATCH(N2803,[2]物品表!$A:$A,0)))</f>
        <v/>
      </c>
      <c r="P2803" s="4"/>
      <c r="Q2803" s="7" t="s">
        <v>31</v>
      </c>
      <c r="R2803" s="7" t="s">
        <v>29</v>
      </c>
      <c r="S2803" s="9">
        <f>INDEX('#怪物刷新配置索引'!$E:$E,MATCH(E2803&amp;"-"&amp;F2803,'#怪物刷新配置索引'!$D:$D,0),1)</f>
        <v>2</v>
      </c>
      <c r="T2803" s="4"/>
      <c r="U2803" s="9">
        <f>INDEX('#怪物刷新配置索引'!$F:$F,MATCH(E2803&amp;"-"&amp;F2803,'#怪物刷新配置索引'!$D:$D,0),1)</f>
        <v>1</v>
      </c>
      <c r="V2803" s="4" t="str">
        <f t="shared" si="392"/>
        <v/>
      </c>
      <c r="W2803" s="4"/>
      <c r="X2803" s="4"/>
      <c r="Y2803" s="4"/>
      <c r="Z2803" s="28"/>
      <c r="AA2803" s="77">
        <f>COUNTIF([3]经验升级表!$C:$C,"&lt;="&amp;SUMIFS($AB$4:AB2803,$C$4:C2803,C2803))</f>
        <v>0</v>
      </c>
      <c r="AB2803" s="77">
        <f>IFERROR(INDEX([1]怪物表!$U:$U,MATCH(G2803,[1]怪物表!$A:$A,0),1)*S2803/U2803,0)*AC2803</f>
        <v>0</v>
      </c>
      <c r="AC2803" s="77">
        <f t="shared" si="393"/>
        <v>30</v>
      </c>
      <c r="AD2803" s="77">
        <f>IFERROR(INDEX([1]怪物表!$J:$J,MATCH(G2803,[1]怪物表!$A:$A,0),1),0)*AE2803</f>
        <v>60</v>
      </c>
      <c r="AE2803" s="77">
        <f t="shared" si="394"/>
        <v>60</v>
      </c>
    </row>
    <row r="2804" spans="1:46" x14ac:dyDescent="0.45">
      <c r="A2804" s="4"/>
      <c r="B2804" s="7">
        <v>503022</v>
      </c>
      <c r="C2804" s="6" t="s">
        <v>153</v>
      </c>
      <c r="D2804" s="4" t="s">
        <v>125</v>
      </c>
      <c r="E2804" s="7">
        <v>60</v>
      </c>
      <c r="F2804" s="4" t="s">
        <v>39</v>
      </c>
      <c r="G2804" s="4">
        <f>SUMIFS([1]怪物表!$A:$A,[1]怪物表!$B:$B,C2804,[1]怪物表!$C:$C,D2804)</f>
        <v>150301</v>
      </c>
      <c r="H2804" s="8" t="str">
        <f>IF(G2804="","",INDEX([1]怪物表!$C:$C,MATCH(G2804,[1]怪物表!$A:$A,0)))</f>
        <v>小熊</v>
      </c>
      <c r="I2804" s="4"/>
      <c r="J2804" s="4" t="str">
        <f>IF(I2804="","",INDEX([1]怪物阵型表!$B:$B,MATCH(I2804,[1]怪物阵型表!$A:$A,0)))</f>
        <v/>
      </c>
      <c r="K2804" s="4"/>
      <c r="L2804" s="4"/>
      <c r="M2804" s="4"/>
      <c r="N2804" s="4"/>
      <c r="O2804" s="4" t="str">
        <f>IF(N2804="","",INDEX([2]物品表!$B:$B,MATCH(N2804,[2]物品表!$A:$A,0)))</f>
        <v/>
      </c>
      <c r="P2804" s="4"/>
      <c r="Q2804" s="7" t="s">
        <v>31</v>
      </c>
      <c r="R2804" s="7" t="s">
        <v>29</v>
      </c>
      <c r="S2804" s="9">
        <f>INDEX('#怪物刷新配置索引'!$E:$E,MATCH(E2804&amp;"-"&amp;F2804,'#怪物刷新配置索引'!$D:$D,0),1)</f>
        <v>2</v>
      </c>
      <c r="T2804" s="4"/>
      <c r="U2804" s="9">
        <f>INDEX('#怪物刷新配置索引'!$F:$F,MATCH(E2804&amp;"-"&amp;F2804,'#怪物刷新配置索引'!$D:$D,0),1)</f>
        <v>1</v>
      </c>
      <c r="V2804" s="4" t="str">
        <f t="shared" si="392"/>
        <v/>
      </c>
      <c r="W2804" s="4"/>
      <c r="X2804" s="4"/>
      <c r="Y2804" s="4"/>
      <c r="Z2804" s="28"/>
      <c r="AA2804" s="77">
        <f>COUNTIF([3]经验升级表!$C:$C,"&lt;="&amp;SUMIFS($AB$4:AB2804,$C$4:C2804,C2804))</f>
        <v>0</v>
      </c>
      <c r="AB2804" s="77">
        <f>IFERROR(INDEX([1]怪物表!$U:$U,MATCH(G2804,[1]怪物表!$A:$A,0),1)*S2804/U2804,0)*AC2804</f>
        <v>0</v>
      </c>
      <c r="AC2804" s="77">
        <f t="shared" si="393"/>
        <v>30</v>
      </c>
      <c r="AD2804" s="77">
        <f>IFERROR(INDEX([1]怪物表!$J:$J,MATCH(G2804,[1]怪物表!$A:$A,0),1),0)*AE2804</f>
        <v>60</v>
      </c>
      <c r="AE2804" s="77">
        <f t="shared" si="394"/>
        <v>60</v>
      </c>
    </row>
    <row r="2805" spans="1:46" s="46" customFormat="1" x14ac:dyDescent="0.45">
      <c r="A2805" s="20"/>
      <c r="B2805" s="21">
        <v>503023</v>
      </c>
      <c r="C2805" s="22" t="s">
        <v>153</v>
      </c>
      <c r="D2805" s="20" t="s">
        <v>148</v>
      </c>
      <c r="E2805" s="21"/>
      <c r="F2805" s="20">
        <v>180</v>
      </c>
      <c r="G2805" s="20">
        <f>IF(I2805="",SUMIFS([1]怪物表!$A:$A,[1]怪物表!$B:$B,C2805,[1]怪物表!$C:$C,D2805),"")</f>
        <v>150309</v>
      </c>
      <c r="H2805" s="23" t="str">
        <f>IF(G2805="","",INDEX([1]怪物表!$C:$C,MATCH(G2805,[1]怪物表!$A:$A,0)))</f>
        <v>狼人</v>
      </c>
      <c r="I2805" s="20" t="s">
        <v>54</v>
      </c>
      <c r="J2805" s="20" t="str">
        <f>IF(I2805="","",INDEX([1]怪物阵型表!$B:$B,MATCH(I2805,[1]怪物阵型表!$A:$A,0)))</f>
        <v/>
      </c>
      <c r="K2805" s="20"/>
      <c r="L2805" s="20"/>
      <c r="M2805" s="20"/>
      <c r="N2805" s="20"/>
      <c r="O2805" s="20" t="str">
        <f>IF(N2805="","",INDEX([2]物品表!$B:$B,MATCH(N2805,[2]物品表!$A:$A,0)))</f>
        <v/>
      </c>
      <c r="P2805" s="20"/>
      <c r="Q2805" s="21" t="s">
        <v>120</v>
      </c>
      <c r="R2805" s="21" t="s">
        <v>29</v>
      </c>
      <c r="S2805" s="24">
        <v>1</v>
      </c>
      <c r="T2805" s="20"/>
      <c r="U2805" s="24">
        <v>0</v>
      </c>
      <c r="V2805" s="20" t="str">
        <f>IF(W2805=1,"TID_Survivor_Notice_Occur_2",IF(W2805=2,"TID_Survivor_Notice_Occur_1",""))</f>
        <v/>
      </c>
      <c r="W2805" s="20"/>
      <c r="X2805" s="20"/>
      <c r="Y2805" s="20"/>
      <c r="Z2805" s="79"/>
      <c r="AA2805" s="77">
        <f>COUNTIF([3]经验升级表!$C:$C,"&lt;="&amp;SUMIFS($AB$4:AB2805,$C$4:C2805,C2805))</f>
        <v>0</v>
      </c>
      <c r="AB2805" s="77">
        <f>IFERROR(INDEX([1]怪物表!$U:$U,MATCH(G2805,[1]怪物表!$A:$A,0),1)*S2805/U2805,0)*AC2805</f>
        <v>0</v>
      </c>
      <c r="AC2805" s="77">
        <f t="shared" si="393"/>
        <v>1</v>
      </c>
      <c r="AD2805" s="77">
        <f>IFERROR(INDEX([1]怪物表!$J:$J,MATCH(G2805,[1]怪物表!$A:$A,0),1),0)*AE2805</f>
        <v>0</v>
      </c>
      <c r="AE2805" s="77">
        <f t="shared" si="394"/>
        <v>0</v>
      </c>
      <c r="AF2805" s="45"/>
      <c r="AG2805" s="45"/>
      <c r="AH2805" s="45"/>
      <c r="AI2805" s="45"/>
      <c r="AJ2805" s="45"/>
      <c r="AK2805" s="45"/>
      <c r="AL2805" s="45"/>
      <c r="AM2805" s="45"/>
      <c r="AN2805" s="45"/>
      <c r="AO2805" s="45"/>
      <c r="AP2805" s="45"/>
      <c r="AQ2805" s="45"/>
      <c r="AR2805" s="45"/>
      <c r="AS2805" s="45"/>
      <c r="AT2805" s="45"/>
    </row>
    <row r="2806" spans="1:46" x14ac:dyDescent="0.45">
      <c r="A2806" s="4"/>
      <c r="B2806" s="7">
        <v>503024</v>
      </c>
      <c r="C2806" s="6" t="s">
        <v>153</v>
      </c>
      <c r="D2806" s="4" t="s">
        <v>125</v>
      </c>
      <c r="E2806" s="7">
        <v>60</v>
      </c>
      <c r="F2806" s="4" t="s">
        <v>46</v>
      </c>
      <c r="G2806" s="4">
        <f>SUMIFS([1]怪物表!$A:$A,[1]怪物表!$B:$B,C2806,[1]怪物表!$C:$C,D2806)</f>
        <v>150301</v>
      </c>
      <c r="H2806" s="8" t="str">
        <f>IF(G2806="","",INDEX([1]怪物表!$C:$C,MATCH(G2806,[1]怪物表!$A:$A,0)))</f>
        <v>小熊</v>
      </c>
      <c r="I2806" s="4"/>
      <c r="J2806" s="4" t="str">
        <f>IF(I2806="","",INDEX([1]怪物阵型表!$B:$B,MATCH(I2806,[1]怪物阵型表!$A:$A,0)))</f>
        <v/>
      </c>
      <c r="K2806" s="4"/>
      <c r="L2806" s="4"/>
      <c r="M2806" s="4"/>
      <c r="N2806" s="4"/>
      <c r="O2806" s="4" t="str">
        <f>IF(N2806="","",INDEX([2]物品表!$B:$B,MATCH(N2806,[2]物品表!$A:$A,0)))</f>
        <v/>
      </c>
      <c r="P2806" s="4"/>
      <c r="Q2806" s="7" t="s">
        <v>31</v>
      </c>
      <c r="R2806" s="7" t="s">
        <v>29</v>
      </c>
      <c r="S2806" s="9">
        <f>INDEX('#怪物刷新配置索引'!$E:$E,MATCH(E2806&amp;"-"&amp;F2806,'#怪物刷新配置索引'!$D:$D,0),1)</f>
        <v>2</v>
      </c>
      <c r="T2806" s="4"/>
      <c r="U2806" s="9">
        <f>INDEX('#怪物刷新配置索引'!$F:$F,MATCH(E2806&amp;"-"&amp;F2806,'#怪物刷新配置索引'!$D:$D,0),1)</f>
        <v>1</v>
      </c>
      <c r="V2806" s="4" t="str">
        <f t="shared" si="392"/>
        <v/>
      </c>
      <c r="W2806" s="4"/>
      <c r="X2806" s="7"/>
      <c r="Y2806" s="4"/>
      <c r="Z2806" s="28"/>
      <c r="AA2806" s="77">
        <f>COUNTIF([3]经验升级表!$C:$C,"&lt;="&amp;SUMIFS($AB$4:AB2806,$C$4:C2806,C2806))</f>
        <v>0</v>
      </c>
      <c r="AB2806" s="77">
        <f>IFERROR(INDEX([1]怪物表!$U:$U,MATCH(G2806,[1]怪物表!$A:$A,0),1)*S2806/U2806,0)*AC2806</f>
        <v>0</v>
      </c>
      <c r="AC2806" s="77">
        <f t="shared" si="393"/>
        <v>30</v>
      </c>
      <c r="AD2806" s="77">
        <f>IFERROR(INDEX([1]怪物表!$J:$J,MATCH(G2806,[1]怪物表!$A:$A,0),1),0)*AE2806</f>
        <v>60</v>
      </c>
      <c r="AE2806" s="77">
        <f t="shared" si="394"/>
        <v>60</v>
      </c>
    </row>
    <row r="2807" spans="1:46" x14ac:dyDescent="0.45">
      <c r="A2807" s="4"/>
      <c r="B2807" s="7">
        <v>503025</v>
      </c>
      <c r="C2807" s="6" t="s">
        <v>153</v>
      </c>
      <c r="D2807" s="4" t="s">
        <v>125</v>
      </c>
      <c r="E2807" s="7">
        <v>90</v>
      </c>
      <c r="F2807" s="4" t="s">
        <v>46</v>
      </c>
      <c r="G2807" s="4">
        <f>SUMIFS([1]怪物表!$A:$A,[1]怪物表!$B:$B,C2807,[1]怪物表!$C:$C,D2807)</f>
        <v>150301</v>
      </c>
      <c r="H2807" s="8" t="str">
        <f>IF(G2807="","",INDEX([1]怪物表!$C:$C,MATCH(G2807,[1]怪物表!$A:$A,0)))</f>
        <v>小熊</v>
      </c>
      <c r="I2807" s="4"/>
      <c r="J2807" s="4" t="str">
        <f>IF(I2807="","",INDEX([1]怪物阵型表!$B:$B,MATCH(I2807,[1]怪物阵型表!$A:$A,0)))</f>
        <v/>
      </c>
      <c r="K2807" s="4"/>
      <c r="L2807" s="4"/>
      <c r="M2807" s="4"/>
      <c r="N2807" s="4"/>
      <c r="O2807" s="4" t="str">
        <f>IF(N2807="","",INDEX([2]物品表!$B:$B,MATCH(N2807,[2]物品表!$A:$A,0)))</f>
        <v/>
      </c>
      <c r="P2807" s="4"/>
      <c r="Q2807" s="7" t="s">
        <v>31</v>
      </c>
      <c r="R2807" s="7" t="s">
        <v>29</v>
      </c>
      <c r="S2807" s="9">
        <f>INDEX('#怪物刷新配置索引'!$E:$E,MATCH(E2807&amp;"-"&amp;F2807,'#怪物刷新配置索引'!$D:$D,0),1)</f>
        <v>3</v>
      </c>
      <c r="T2807" s="4"/>
      <c r="U2807" s="9">
        <f>INDEX('#怪物刷新配置索引'!$F:$F,MATCH(E2807&amp;"-"&amp;F2807,'#怪物刷新配置索引'!$D:$D,0),1)</f>
        <v>1</v>
      </c>
      <c r="V2807" s="7" t="str">
        <f t="shared" si="392"/>
        <v/>
      </c>
      <c r="W2807" s="4"/>
      <c r="X2807" s="4"/>
      <c r="Y2807" s="4"/>
      <c r="Z2807" s="28"/>
      <c r="AA2807" s="77">
        <f>COUNTIF([3]经验升级表!$C:$C,"&lt;="&amp;SUMIFS($AB$4:AB2807,$C$4:C2807,C2807))</f>
        <v>0</v>
      </c>
      <c r="AB2807" s="77">
        <f>IFERROR(INDEX([1]怪物表!$U:$U,MATCH(G2807,[1]怪物表!$A:$A,0),1)*S2807/U2807,0)*AC2807</f>
        <v>0</v>
      </c>
      <c r="AC2807" s="77">
        <f t="shared" si="393"/>
        <v>30</v>
      </c>
      <c r="AD2807" s="77">
        <f>IFERROR(INDEX([1]怪物表!$J:$J,MATCH(G2807,[1]怪物表!$A:$A,0),1),0)*AE2807</f>
        <v>90</v>
      </c>
      <c r="AE2807" s="77">
        <f t="shared" si="394"/>
        <v>90</v>
      </c>
    </row>
    <row r="2808" spans="1:46" x14ac:dyDescent="0.45">
      <c r="A2808" s="4"/>
      <c r="B2808" s="7">
        <v>503026</v>
      </c>
      <c r="C2808" s="6" t="s">
        <v>153</v>
      </c>
      <c r="D2808" s="4" t="s">
        <v>131</v>
      </c>
      <c r="E2808" s="7">
        <v>60</v>
      </c>
      <c r="F2808" s="4" t="s">
        <v>46</v>
      </c>
      <c r="G2808" s="4">
        <f>SUMIFS([1]怪物表!$A:$A,[1]怪物表!$B:$B,C2808,[1]怪物表!$C:$C,D2808)</f>
        <v>150302</v>
      </c>
      <c r="H2808" s="8" t="str">
        <f>IF(G2808="","",INDEX([1]怪物表!$C:$C,MATCH(G2808,[1]怪物表!$A:$A,0)))</f>
        <v>小象</v>
      </c>
      <c r="I2808" s="4"/>
      <c r="J2808" s="4" t="str">
        <f>IF(I2808="","",INDEX([1]怪物阵型表!$B:$B,MATCH(I2808,[1]怪物阵型表!$A:$A,0)))</f>
        <v/>
      </c>
      <c r="K2808" s="4"/>
      <c r="L2808" s="4"/>
      <c r="M2808" s="4"/>
      <c r="N2808" s="4"/>
      <c r="O2808" s="4" t="str">
        <f>IF(N2808="","",INDEX([2]物品表!$B:$B,MATCH(N2808,[2]物品表!$A:$A,0)))</f>
        <v/>
      </c>
      <c r="P2808" s="4"/>
      <c r="Q2808" s="7" t="s">
        <v>31</v>
      </c>
      <c r="R2808" s="7" t="s">
        <v>29</v>
      </c>
      <c r="S2808" s="9">
        <f>INDEX('#怪物刷新配置索引'!$E:$E,MATCH(E2808&amp;"-"&amp;F2808,'#怪物刷新配置索引'!$D:$D,0),1)</f>
        <v>2</v>
      </c>
      <c r="T2808" s="4"/>
      <c r="U2808" s="9">
        <f>INDEX('#怪物刷新配置索引'!$F:$F,MATCH(E2808&amp;"-"&amp;F2808,'#怪物刷新配置索引'!$D:$D,0),1)</f>
        <v>1</v>
      </c>
      <c r="V2808" s="4" t="str">
        <f t="shared" si="392"/>
        <v/>
      </c>
      <c r="W2808" s="4"/>
      <c r="X2808" s="7"/>
      <c r="Y2808" s="7"/>
      <c r="Z2808" s="28"/>
      <c r="AA2808" s="77">
        <f>COUNTIF([3]经验升级表!$C:$C,"&lt;="&amp;SUMIFS($AB$4:AB2808,$C$4:C2808,C2808))</f>
        <v>0</v>
      </c>
      <c r="AB2808" s="77">
        <f>IFERROR(INDEX([1]怪物表!$U:$U,MATCH(G2808,[1]怪物表!$A:$A,0),1)*S2808/U2808,0)*AC2808</f>
        <v>0</v>
      </c>
      <c r="AC2808" s="77">
        <f t="shared" si="393"/>
        <v>30</v>
      </c>
      <c r="AD2808" s="77">
        <f>IFERROR(INDEX([1]怪物表!$J:$J,MATCH(G2808,[1]怪物表!$A:$A,0),1),0)*AE2808</f>
        <v>60</v>
      </c>
      <c r="AE2808" s="77">
        <f t="shared" si="394"/>
        <v>60</v>
      </c>
    </row>
    <row r="2809" spans="1:46" x14ac:dyDescent="0.45">
      <c r="A2809" s="4"/>
      <c r="B2809" s="7">
        <v>503027</v>
      </c>
      <c r="C2809" s="6" t="s">
        <v>153</v>
      </c>
      <c r="D2809" s="4" t="s">
        <v>131</v>
      </c>
      <c r="E2809" s="7">
        <v>90</v>
      </c>
      <c r="F2809" s="4" t="s">
        <v>46</v>
      </c>
      <c r="G2809" s="4">
        <f>SUMIFS([1]怪物表!$A:$A,[1]怪物表!$B:$B,C2809,[1]怪物表!$C:$C,D2809)</f>
        <v>150302</v>
      </c>
      <c r="H2809" s="8" t="str">
        <f>IF(G2809="","",INDEX([1]怪物表!$C:$C,MATCH(G2809,[1]怪物表!$A:$A,0)))</f>
        <v>小象</v>
      </c>
      <c r="I2809" s="4"/>
      <c r="J2809" s="4" t="str">
        <f>IF(I2809="","",INDEX([1]怪物阵型表!$B:$B,MATCH(I2809,[1]怪物阵型表!$A:$A,0)))</f>
        <v/>
      </c>
      <c r="K2809" s="4"/>
      <c r="L2809" s="4"/>
      <c r="M2809" s="4"/>
      <c r="N2809" s="4"/>
      <c r="O2809" s="4" t="str">
        <f>IF(N2809="","",INDEX([2]物品表!$B:$B,MATCH(N2809,[2]物品表!$A:$A,0)))</f>
        <v/>
      </c>
      <c r="P2809" s="4"/>
      <c r="Q2809" s="7" t="s">
        <v>31</v>
      </c>
      <c r="R2809" s="7" t="s">
        <v>29</v>
      </c>
      <c r="S2809" s="9">
        <f>INDEX('#怪物刷新配置索引'!$E:$E,MATCH(E2809&amp;"-"&amp;F2809,'#怪物刷新配置索引'!$D:$D,0),1)</f>
        <v>3</v>
      </c>
      <c r="T2809" s="4"/>
      <c r="U2809" s="9">
        <f>INDEX('#怪物刷新配置索引'!$F:$F,MATCH(E2809&amp;"-"&amp;F2809,'#怪物刷新配置索引'!$D:$D,0),1)</f>
        <v>1</v>
      </c>
      <c r="V2809" s="4" t="str">
        <f t="shared" si="392"/>
        <v/>
      </c>
      <c r="W2809" s="4"/>
      <c r="X2809" s="7"/>
      <c r="Y2809" s="7"/>
      <c r="Z2809" s="28"/>
      <c r="AA2809" s="77">
        <f>COUNTIF([3]经验升级表!$C:$C,"&lt;="&amp;SUMIFS($AB$4:AB2809,$C$4:C2809,C2809))</f>
        <v>0</v>
      </c>
      <c r="AB2809" s="77">
        <f>IFERROR(INDEX([1]怪物表!$U:$U,MATCH(G2809,[1]怪物表!$A:$A,0),1)*S2809/U2809,0)*AC2809</f>
        <v>0</v>
      </c>
      <c r="AC2809" s="77">
        <f t="shared" si="393"/>
        <v>30</v>
      </c>
      <c r="AD2809" s="77">
        <f>IFERROR(INDEX([1]怪物表!$J:$J,MATCH(G2809,[1]怪物表!$A:$A,0),1),0)*AE2809</f>
        <v>90</v>
      </c>
      <c r="AE2809" s="77">
        <f t="shared" si="394"/>
        <v>90</v>
      </c>
    </row>
    <row r="2810" spans="1:46" x14ac:dyDescent="0.45">
      <c r="A2810" s="4"/>
      <c r="B2810" s="7">
        <v>503028</v>
      </c>
      <c r="C2810" s="6" t="s">
        <v>153</v>
      </c>
      <c r="D2810" s="4"/>
      <c r="E2810" s="7"/>
      <c r="F2810" s="4">
        <v>210</v>
      </c>
      <c r="G2810" s="4" t="str">
        <f>IF(I2810="",SUMIFS([1]怪物表!$A:$A,[1]怪物表!$B:$B,C2810,[1]怪物表!$C:$C,D2810),"")</f>
        <v/>
      </c>
      <c r="H2810" s="8" t="str">
        <f>IF(G2810="","",INDEX([1]怪物表!$C:$C,MATCH(G2810,[1]怪物表!$A:$A,0)))</f>
        <v/>
      </c>
      <c r="I2810" s="4">
        <v>500303</v>
      </c>
      <c r="J2810" s="4" t="str">
        <f>IF(I2810="","",INDEX([1]怪物阵型表!$B:$B,MATCH(I2810,[1]怪物阵型表!$A:$A,0)))</f>
        <v>直线防御阵型</v>
      </c>
      <c r="K2810" s="4"/>
      <c r="L2810" s="4"/>
      <c r="M2810" s="4"/>
      <c r="N2810" s="4"/>
      <c r="O2810" s="4" t="str">
        <f>IF(N2810="","",INDEX([2]物品表!$B:$B,MATCH(N2810,[2]物品表!$A:$A,0)))</f>
        <v/>
      </c>
      <c r="P2810" s="4"/>
      <c r="Q2810" s="7" t="s">
        <v>109</v>
      </c>
      <c r="R2810" s="7" t="s">
        <v>29</v>
      </c>
      <c r="S2810" s="9">
        <v>1</v>
      </c>
      <c r="T2810" s="4"/>
      <c r="U2810" s="9">
        <v>0</v>
      </c>
      <c r="V2810" s="4" t="str">
        <f>IF(W2810=1,"TID_Survivor_Notice_Occur_2",IF(W2810=2,"TID_Survivor_Notice_Occur_1",""))</f>
        <v>TID_Survivor_Notice_Occur_2</v>
      </c>
      <c r="W2810" s="4">
        <v>1</v>
      </c>
      <c r="X2810" s="4"/>
      <c r="Y2810" s="4"/>
      <c r="Z2810" s="28"/>
      <c r="AA2810" s="77">
        <f>COUNTIF([3]经验升级表!$C:$C,"&lt;="&amp;SUMIFS($AB$4:AB2810,$C$4:C2810,C2810))</f>
        <v>0</v>
      </c>
      <c r="AB2810" s="77">
        <f>IFERROR(INDEX([1]怪物表!$U:$U,MATCH(G2810,[1]怪物表!$A:$A,0),1)*S2810/U2810,0)*AC2810</f>
        <v>0</v>
      </c>
      <c r="AC2810" s="77">
        <f t="shared" si="393"/>
        <v>1</v>
      </c>
      <c r="AD2810" s="77">
        <f>IFERROR(INDEX([1]怪物表!$J:$J,MATCH(G2810,[1]怪物表!$A:$A,0),1),0)*AE2810</f>
        <v>0</v>
      </c>
      <c r="AE2810" s="77">
        <f t="shared" si="394"/>
        <v>0</v>
      </c>
    </row>
    <row r="2811" spans="1:46" x14ac:dyDescent="0.45">
      <c r="A2811" s="4"/>
      <c r="B2811" s="7">
        <v>503029</v>
      </c>
      <c r="C2811" s="6" t="s">
        <v>153</v>
      </c>
      <c r="D2811" s="4"/>
      <c r="E2811" s="7"/>
      <c r="F2811" s="4">
        <v>210</v>
      </c>
      <c r="G2811" s="4" t="str">
        <f>IF(I2811="",SUMIFS([1]怪物表!$A:$A,[1]怪物表!$B:$B,C2811,[1]怪物表!$C:$C,D2811),"")</f>
        <v/>
      </c>
      <c r="H2811" s="8" t="str">
        <f>IF(G2811="","",INDEX([1]怪物表!$C:$C,MATCH(G2811,[1]怪物表!$A:$A,0)))</f>
        <v/>
      </c>
      <c r="I2811" s="4">
        <v>500304</v>
      </c>
      <c r="J2811" s="4" t="str">
        <f>IF(I2811="","",INDEX([1]怪物阵型表!$B:$B,MATCH(I2811,[1]怪物阵型表!$A:$A,0)))</f>
        <v>直线防御阵型</v>
      </c>
      <c r="K2811" s="4"/>
      <c r="L2811" s="4"/>
      <c r="M2811" s="4"/>
      <c r="N2811" s="4"/>
      <c r="O2811" s="4" t="str">
        <f>IF(N2811="","",INDEX([2]物品表!$B:$B,MATCH(N2811,[2]物品表!$A:$A,0)))</f>
        <v/>
      </c>
      <c r="P2811" s="4"/>
      <c r="Q2811" s="7" t="s">
        <v>109</v>
      </c>
      <c r="R2811" s="7" t="s">
        <v>29</v>
      </c>
      <c r="S2811" s="9">
        <v>1</v>
      </c>
      <c r="T2811" s="4"/>
      <c r="U2811" s="9">
        <v>0</v>
      </c>
      <c r="V2811" s="4" t="str">
        <f t="shared" ref="V2811" si="396">IF(W2811=1,"TID_Survivor_Notice_Occur_2",IF(W2811=2,"TID_Survivor_Notice_Occur_1",""))</f>
        <v/>
      </c>
      <c r="W2811" s="4"/>
      <c r="X2811" s="4"/>
      <c r="Y2811" s="4"/>
      <c r="Z2811" s="28"/>
      <c r="AA2811" s="77">
        <f>COUNTIF([3]经验升级表!$C:$C,"&lt;="&amp;SUMIFS($AB$4:AB2811,$C$4:C2811,C2811))</f>
        <v>0</v>
      </c>
      <c r="AB2811" s="77">
        <f>IFERROR(INDEX([1]怪物表!$U:$U,MATCH(G2811,[1]怪物表!$A:$A,0),1)*S2811/U2811,0)*AC2811</f>
        <v>0</v>
      </c>
      <c r="AC2811" s="77">
        <f t="shared" si="393"/>
        <v>1</v>
      </c>
      <c r="AD2811" s="77">
        <f>IFERROR(INDEX([1]怪物表!$J:$J,MATCH(G2811,[1]怪物表!$A:$A,0),1),0)*AE2811</f>
        <v>0</v>
      </c>
      <c r="AE2811" s="77">
        <f t="shared" si="394"/>
        <v>0</v>
      </c>
    </row>
    <row r="2812" spans="1:46" x14ac:dyDescent="0.45">
      <c r="A2812" s="4"/>
      <c r="B2812" s="7">
        <v>503030</v>
      </c>
      <c r="C2812" s="6" t="s">
        <v>153</v>
      </c>
      <c r="D2812" s="4" t="s">
        <v>147</v>
      </c>
      <c r="E2812" s="7">
        <v>30</v>
      </c>
      <c r="F2812" s="4" t="s">
        <v>64</v>
      </c>
      <c r="G2812" s="4">
        <f>SUMIFS([1]怪物表!$A:$A,[1]怪物表!$B:$B,C2812,[1]怪物表!$C:$C,D2812)</f>
        <v>150305</v>
      </c>
      <c r="H2812" s="8" t="str">
        <f>IF(G2812="","",INDEX([1]怪物表!$C:$C,MATCH(G2812,[1]怪物表!$A:$A,0)))</f>
        <v>狼人（灰）</v>
      </c>
      <c r="I2812" s="4"/>
      <c r="J2812" s="4" t="str">
        <f>IF(I2812="","",INDEX([1]怪物阵型表!$B:$B,MATCH(I2812,[1]怪物阵型表!$A:$A,0)))</f>
        <v/>
      </c>
      <c r="K2812" s="4"/>
      <c r="L2812" s="4"/>
      <c r="M2812" s="4"/>
      <c r="N2812" s="4"/>
      <c r="O2812" s="4" t="str">
        <f>IF(N2812="","",INDEX([2]物品表!$B:$B,MATCH(N2812,[2]物品表!$A:$A,0)))</f>
        <v/>
      </c>
      <c r="P2812" s="4"/>
      <c r="Q2812" s="7" t="s">
        <v>31</v>
      </c>
      <c r="R2812" s="7" t="s">
        <v>29</v>
      </c>
      <c r="S2812" s="9">
        <f>INDEX('#怪物刷新配置索引'!$E:$E,MATCH(E2812&amp;"-"&amp;F2812,'#怪物刷新配置索引'!$D:$D,0),1)</f>
        <v>3</v>
      </c>
      <c r="T2812" s="4"/>
      <c r="U2812" s="9">
        <f>INDEX('#怪物刷新配置索引'!$F:$F,MATCH(E2812&amp;"-"&amp;F2812,'#怪物刷新配置索引'!$D:$D,0),1)</f>
        <v>3</v>
      </c>
      <c r="V2812" s="7" t="str">
        <f t="shared" si="392"/>
        <v/>
      </c>
      <c r="W2812" s="4"/>
      <c r="X2812" s="4"/>
      <c r="Y2812" s="4"/>
      <c r="Z2812" s="28"/>
      <c r="AA2812" s="77">
        <f>COUNTIF([3]经验升级表!$C:$C,"&lt;="&amp;SUMIFS($AB$4:AB2812,$C$4:C2812,C2812))</f>
        <v>0</v>
      </c>
      <c r="AB2812" s="77">
        <f>IFERROR(INDEX([1]怪物表!$U:$U,MATCH(G2812,[1]怪物表!$A:$A,0),1)*S2812/U2812,0)*AC2812</f>
        <v>0</v>
      </c>
      <c r="AC2812" s="77">
        <f t="shared" si="393"/>
        <v>30</v>
      </c>
      <c r="AD2812" s="77">
        <f>IFERROR(INDEX([1]怪物表!$J:$J,MATCH(G2812,[1]怪物表!$A:$A,0),1),0)*AE2812</f>
        <v>30</v>
      </c>
      <c r="AE2812" s="77">
        <f t="shared" si="394"/>
        <v>30</v>
      </c>
    </row>
    <row r="2813" spans="1:46" x14ac:dyDescent="0.45">
      <c r="A2813" s="4"/>
      <c r="B2813" s="7">
        <v>503031</v>
      </c>
      <c r="C2813" s="6" t="s">
        <v>153</v>
      </c>
      <c r="D2813" s="4" t="s">
        <v>147</v>
      </c>
      <c r="E2813" s="7">
        <v>30</v>
      </c>
      <c r="F2813" s="4" t="s">
        <v>64</v>
      </c>
      <c r="G2813" s="4">
        <f>SUMIFS([1]怪物表!$A:$A,[1]怪物表!$B:$B,C2813,[1]怪物表!$C:$C,D2813)</f>
        <v>150305</v>
      </c>
      <c r="H2813" s="8" t="str">
        <f>IF(G2813="","",INDEX([1]怪物表!$C:$C,MATCH(G2813,[1]怪物表!$A:$A,0)))</f>
        <v>狼人（灰）</v>
      </c>
      <c r="I2813" s="4"/>
      <c r="J2813" s="4" t="str">
        <f>IF(I2813="","",INDEX([1]怪物阵型表!$B:$B,MATCH(I2813,[1]怪物阵型表!$A:$A,0)))</f>
        <v/>
      </c>
      <c r="K2813" s="4"/>
      <c r="L2813" s="4"/>
      <c r="M2813" s="4"/>
      <c r="N2813" s="4"/>
      <c r="O2813" s="4" t="str">
        <f>IF(N2813="","",INDEX([2]物品表!$B:$B,MATCH(N2813,[2]物品表!$A:$A,0)))</f>
        <v/>
      </c>
      <c r="P2813" s="4"/>
      <c r="Q2813" s="7" t="s">
        <v>31</v>
      </c>
      <c r="R2813" s="7" t="s">
        <v>29</v>
      </c>
      <c r="S2813" s="9">
        <f>INDEX('#怪物刷新配置索引'!$E:$E,MATCH(E2813&amp;"-"&amp;F2813,'#怪物刷新配置索引'!$D:$D,0),1)</f>
        <v>3</v>
      </c>
      <c r="T2813" s="4"/>
      <c r="U2813" s="9">
        <f>INDEX('#怪物刷新配置索引'!$F:$F,MATCH(E2813&amp;"-"&amp;F2813,'#怪物刷新配置索引'!$D:$D,0),1)</f>
        <v>3</v>
      </c>
      <c r="V2813" s="4" t="str">
        <f t="shared" si="392"/>
        <v/>
      </c>
      <c r="W2813" s="4"/>
      <c r="X2813" s="4"/>
      <c r="Y2813" s="4"/>
      <c r="Z2813" s="28"/>
      <c r="AA2813" s="77">
        <f>COUNTIF([3]经验升级表!$C:$C,"&lt;="&amp;SUMIFS($AB$4:AB2813,$C$4:C2813,C2813))</f>
        <v>0</v>
      </c>
      <c r="AB2813" s="77">
        <f>IFERROR(INDEX([1]怪物表!$U:$U,MATCH(G2813,[1]怪物表!$A:$A,0),1)*S2813/U2813,0)*AC2813</f>
        <v>0</v>
      </c>
      <c r="AC2813" s="77">
        <f t="shared" si="393"/>
        <v>30</v>
      </c>
      <c r="AD2813" s="77">
        <f>IFERROR(INDEX([1]怪物表!$J:$J,MATCH(G2813,[1]怪物表!$A:$A,0),1),0)*AE2813</f>
        <v>30</v>
      </c>
      <c r="AE2813" s="77">
        <f t="shared" si="394"/>
        <v>30</v>
      </c>
    </row>
    <row r="2814" spans="1:46" x14ac:dyDescent="0.45">
      <c r="A2814" s="4"/>
      <c r="B2814" s="7">
        <v>503032</v>
      </c>
      <c r="C2814" s="6" t="s">
        <v>153</v>
      </c>
      <c r="D2814" s="4" t="s">
        <v>145</v>
      </c>
      <c r="E2814" s="7">
        <v>20</v>
      </c>
      <c r="F2814" s="4" t="s">
        <v>64</v>
      </c>
      <c r="G2814" s="4">
        <f>SUMIFS([1]怪物表!$A:$A,[1]怪物表!$B:$B,C2814,[1]怪物表!$C:$C,D2814)</f>
        <v>150307</v>
      </c>
      <c r="H2814" s="8" t="str">
        <f>IF(G2814="","",INDEX([1]怪物表!$C:$C,MATCH(G2814,[1]怪物表!$A:$A,0)))</f>
        <v>毒气怪2</v>
      </c>
      <c r="I2814" s="4"/>
      <c r="J2814" s="4" t="str">
        <f>IF(I2814="","",INDEX([1]怪物阵型表!$B:$B,MATCH(I2814,[1]怪物阵型表!$A:$A,0)))</f>
        <v/>
      </c>
      <c r="K2814" s="4"/>
      <c r="L2814" s="4"/>
      <c r="M2814" s="4"/>
      <c r="N2814" s="4"/>
      <c r="O2814" s="4" t="str">
        <f>IF(N2814="","",INDEX([2]物品表!$B:$B,MATCH(N2814,[2]物品表!$A:$A,0)))</f>
        <v/>
      </c>
      <c r="P2814" s="4"/>
      <c r="Q2814" s="7" t="s">
        <v>31</v>
      </c>
      <c r="R2814" s="7" t="s">
        <v>29</v>
      </c>
      <c r="S2814" s="9">
        <f>INDEX('#怪物刷新配置索引'!$E:$E,MATCH(E2814&amp;"-"&amp;F2814,'#怪物刷新配置索引'!$D:$D,0),1)</f>
        <v>2</v>
      </c>
      <c r="T2814" s="4"/>
      <c r="U2814" s="9">
        <f>INDEX('#怪物刷新配置索引'!$F:$F,MATCH(E2814&amp;"-"&amp;F2814,'#怪物刷新配置索引'!$D:$D,0),1)</f>
        <v>3</v>
      </c>
      <c r="V2814" s="4" t="str">
        <f t="shared" si="392"/>
        <v/>
      </c>
      <c r="W2814" s="4"/>
      <c r="X2814" s="7"/>
      <c r="Y2814" s="7"/>
      <c r="Z2814" s="28"/>
      <c r="AA2814" s="77">
        <f>COUNTIF([3]经验升级表!$C:$C,"&lt;="&amp;SUMIFS($AB$4:AB2814,$C$4:C2814,C2814))</f>
        <v>0</v>
      </c>
      <c r="AB2814" s="77">
        <f>IFERROR(INDEX([1]怪物表!$U:$U,MATCH(G2814,[1]怪物表!$A:$A,0),1)*S2814/U2814,0)*AC2814</f>
        <v>0</v>
      </c>
      <c r="AC2814" s="77">
        <f t="shared" si="393"/>
        <v>30</v>
      </c>
      <c r="AD2814" s="77">
        <f>IFERROR(INDEX([1]怪物表!$J:$J,MATCH(G2814,[1]怪物表!$A:$A,0),1),0)*AE2814</f>
        <v>20</v>
      </c>
      <c r="AE2814" s="77">
        <f t="shared" si="394"/>
        <v>20</v>
      </c>
    </row>
    <row r="2815" spans="1:46" x14ac:dyDescent="0.45">
      <c r="A2815" s="4"/>
      <c r="B2815" s="7">
        <v>503033</v>
      </c>
      <c r="C2815" s="6" t="s">
        <v>153</v>
      </c>
      <c r="D2815" s="4"/>
      <c r="E2815" s="7"/>
      <c r="F2815" s="4">
        <v>240</v>
      </c>
      <c r="G2815" s="4" t="str">
        <f>IF(I2815="",SUMIFS([1]怪物表!$A:$A,[1]怪物表!$B:$B,C2815,[1]怪物表!$C:$C,D2815),"")</f>
        <v/>
      </c>
      <c r="H2815" s="8" t="str">
        <f>IF(G2815="","",INDEX([1]怪物表!$C:$C,MATCH(G2815,[1]怪物表!$A:$A,0)))</f>
        <v/>
      </c>
      <c r="I2815" s="4">
        <v>500303</v>
      </c>
      <c r="J2815" s="4" t="str">
        <f>IF(I2815="","",INDEX([1]怪物阵型表!$B:$B,MATCH(I2815,[1]怪物阵型表!$A:$A,0)))</f>
        <v>直线防御阵型</v>
      </c>
      <c r="K2815" s="4"/>
      <c r="L2815" s="4"/>
      <c r="M2815" s="4"/>
      <c r="N2815" s="4"/>
      <c r="O2815" s="4" t="str">
        <f>IF(N2815="","",INDEX([2]物品表!$B:$B,MATCH(N2815,[2]物品表!$A:$A,0)))</f>
        <v/>
      </c>
      <c r="P2815" s="4"/>
      <c r="Q2815" s="7" t="s">
        <v>109</v>
      </c>
      <c r="R2815" s="7" t="s">
        <v>29</v>
      </c>
      <c r="S2815" s="9">
        <v>1</v>
      </c>
      <c r="T2815" s="4"/>
      <c r="U2815" s="9">
        <v>0</v>
      </c>
      <c r="V2815" s="4" t="str">
        <f>IF(W2815=1,"TID_Survivor_Notice_Occur_2",IF(W2815=2,"TID_Survivor_Notice_Occur_1",""))</f>
        <v>TID_Survivor_Notice_Occur_2</v>
      </c>
      <c r="W2815" s="4">
        <v>1</v>
      </c>
      <c r="X2815" s="4"/>
      <c r="Y2815" s="4"/>
      <c r="Z2815" s="28"/>
      <c r="AA2815" s="77">
        <f>COUNTIF([3]经验升级表!$C:$C,"&lt;="&amp;SUMIFS($AB$4:AB2815,$C$4:C2815,C2815))</f>
        <v>0</v>
      </c>
      <c r="AB2815" s="77">
        <f>IFERROR(INDEX([1]怪物表!$U:$U,MATCH(G2815,[1]怪物表!$A:$A,0),1)*S2815/U2815,0)*AC2815</f>
        <v>0</v>
      </c>
      <c r="AC2815" s="77">
        <f t="shared" si="393"/>
        <v>1</v>
      </c>
      <c r="AD2815" s="77">
        <f>IFERROR(INDEX([1]怪物表!$J:$J,MATCH(G2815,[1]怪物表!$A:$A,0),1),0)*AE2815</f>
        <v>0</v>
      </c>
      <c r="AE2815" s="77">
        <f t="shared" si="394"/>
        <v>0</v>
      </c>
    </row>
    <row r="2816" spans="1:46" x14ac:dyDescent="0.45">
      <c r="A2816" s="4"/>
      <c r="B2816" s="7">
        <v>503034</v>
      </c>
      <c r="C2816" s="6" t="s">
        <v>153</v>
      </c>
      <c r="D2816" s="4"/>
      <c r="E2816" s="7"/>
      <c r="F2816" s="4">
        <v>240</v>
      </c>
      <c r="G2816" s="4" t="str">
        <f>IF(I2816="",SUMIFS([1]怪物表!$A:$A,[1]怪物表!$B:$B,C2816,[1]怪物表!$C:$C,D2816),"")</f>
        <v/>
      </c>
      <c r="H2816" s="8" t="str">
        <f>IF(G2816="","",INDEX([1]怪物表!$C:$C,MATCH(G2816,[1]怪物表!$A:$A,0)))</f>
        <v/>
      </c>
      <c r="I2816" s="4">
        <v>500304</v>
      </c>
      <c r="J2816" s="4" t="str">
        <f>IF(I2816="","",INDEX([1]怪物阵型表!$B:$B,MATCH(I2816,[1]怪物阵型表!$A:$A,0)))</f>
        <v>直线防御阵型</v>
      </c>
      <c r="K2816" s="4"/>
      <c r="L2816" s="4"/>
      <c r="M2816" s="4"/>
      <c r="N2816" s="4"/>
      <c r="O2816" s="4" t="str">
        <f>IF(N2816="","",INDEX([2]物品表!$B:$B,MATCH(N2816,[2]物品表!$A:$A,0)))</f>
        <v/>
      </c>
      <c r="P2816" s="4"/>
      <c r="Q2816" s="7" t="s">
        <v>109</v>
      </c>
      <c r="R2816" s="7" t="s">
        <v>29</v>
      </c>
      <c r="S2816" s="9">
        <v>1</v>
      </c>
      <c r="T2816" s="4"/>
      <c r="U2816" s="9">
        <v>0</v>
      </c>
      <c r="V2816" s="4" t="str">
        <f t="shared" ref="V2816" si="397">IF(W2816=1,"TID_Survivor_Notice_Occur_2",IF(W2816=2,"TID_Survivor_Notice_Occur_1",""))</f>
        <v/>
      </c>
      <c r="W2816" s="4"/>
      <c r="X2816" s="4"/>
      <c r="Y2816" s="4"/>
      <c r="Z2816" s="28"/>
      <c r="AA2816" s="77">
        <f>COUNTIF([3]经验升级表!$C:$C,"&lt;="&amp;SUMIFS($AB$4:AB2816,$C$4:C2816,C2816))</f>
        <v>0</v>
      </c>
      <c r="AB2816" s="77">
        <f>IFERROR(INDEX([1]怪物表!$U:$U,MATCH(G2816,[1]怪物表!$A:$A,0),1)*S2816/U2816,0)*AC2816</f>
        <v>0</v>
      </c>
      <c r="AC2816" s="77">
        <f t="shared" si="393"/>
        <v>1</v>
      </c>
      <c r="AD2816" s="77">
        <f>IFERROR(INDEX([1]怪物表!$J:$J,MATCH(G2816,[1]怪物表!$A:$A,0),1),0)*AE2816</f>
        <v>0</v>
      </c>
      <c r="AE2816" s="77">
        <f t="shared" si="394"/>
        <v>0</v>
      </c>
    </row>
    <row r="2817" spans="1:46" x14ac:dyDescent="0.45">
      <c r="A2817" s="4"/>
      <c r="B2817" s="7">
        <v>503035</v>
      </c>
      <c r="C2817" s="6" t="s">
        <v>153</v>
      </c>
      <c r="D2817" s="4" t="s">
        <v>134</v>
      </c>
      <c r="E2817" s="7">
        <v>60</v>
      </c>
      <c r="F2817" s="4" t="s">
        <v>55</v>
      </c>
      <c r="G2817" s="4">
        <f>SUMIFS([1]怪物表!$A:$A,[1]怪物表!$B:$B,C2817,[1]怪物表!$C:$C,D2817)</f>
        <v>150304</v>
      </c>
      <c r="H2817" s="8" t="str">
        <f>IF(G2817="","",INDEX([1]怪物表!$C:$C,MATCH(G2817,[1]怪物表!$A:$A,0)))</f>
        <v>狼人（紫）</v>
      </c>
      <c r="I2817" s="4"/>
      <c r="J2817" s="4" t="str">
        <f>IF(I2817="","",INDEX([1]怪物阵型表!$B:$B,MATCH(I2817,[1]怪物阵型表!$A:$A,0)))</f>
        <v/>
      </c>
      <c r="K2817" s="4"/>
      <c r="L2817" s="4"/>
      <c r="M2817" s="4"/>
      <c r="N2817" s="4"/>
      <c r="O2817" s="4" t="str">
        <f>IF(N2817="","",INDEX([2]物品表!$B:$B,MATCH(N2817,[2]物品表!$A:$A,0)))</f>
        <v/>
      </c>
      <c r="P2817" s="4"/>
      <c r="Q2817" s="7" t="s">
        <v>31</v>
      </c>
      <c r="R2817" s="7" t="s">
        <v>29</v>
      </c>
      <c r="S2817" s="9">
        <f>INDEX('#怪物刷新配置索引'!$E:$E,MATCH(E2817&amp;"-"&amp;F2817,'#怪物刷新配置索引'!$D:$D,0),1)</f>
        <v>2</v>
      </c>
      <c r="T2817" s="4"/>
      <c r="U2817" s="9">
        <f>INDEX('#怪物刷新配置索引'!$F:$F,MATCH(E2817&amp;"-"&amp;F2817,'#怪物刷新配置索引'!$D:$D,0),1)</f>
        <v>1</v>
      </c>
      <c r="V2817" s="4" t="str">
        <f t="shared" si="392"/>
        <v/>
      </c>
      <c r="W2817" s="4"/>
      <c r="X2817" s="4"/>
      <c r="Y2817" s="7"/>
      <c r="Z2817" s="28"/>
      <c r="AA2817" s="77">
        <f>COUNTIF([3]经验升级表!$C:$C,"&lt;="&amp;SUMIFS($AB$4:AB2817,$C$4:C2817,C2817))</f>
        <v>0</v>
      </c>
      <c r="AB2817" s="77">
        <f>IFERROR(INDEX([1]怪物表!$U:$U,MATCH(G2817,[1]怪物表!$A:$A,0),1)*S2817/U2817,0)*AC2817</f>
        <v>0</v>
      </c>
      <c r="AC2817" s="77">
        <f t="shared" si="393"/>
        <v>30</v>
      </c>
      <c r="AD2817" s="77">
        <f>IFERROR(INDEX([1]怪物表!$J:$J,MATCH(G2817,[1]怪物表!$A:$A,0),1),0)*AE2817</f>
        <v>60</v>
      </c>
      <c r="AE2817" s="77">
        <f t="shared" si="394"/>
        <v>60</v>
      </c>
    </row>
    <row r="2818" spans="1:46" x14ac:dyDescent="0.45">
      <c r="A2818" s="4"/>
      <c r="B2818" s="7">
        <v>503036</v>
      </c>
      <c r="C2818" s="6" t="s">
        <v>153</v>
      </c>
      <c r="D2818" s="4" t="s">
        <v>134</v>
      </c>
      <c r="E2818" s="7">
        <v>150</v>
      </c>
      <c r="F2818" s="4" t="s">
        <v>55</v>
      </c>
      <c r="G2818" s="4">
        <f>SUMIFS([1]怪物表!$A:$A,[1]怪物表!$B:$B,C2818,[1]怪物表!$C:$C,D2818)</f>
        <v>150304</v>
      </c>
      <c r="H2818" s="8" t="str">
        <f>IF(G2818="","",INDEX([1]怪物表!$C:$C,MATCH(G2818,[1]怪物表!$A:$A,0)))</f>
        <v>狼人（紫）</v>
      </c>
      <c r="I2818" s="4"/>
      <c r="J2818" s="4" t="str">
        <f>IF(I2818="","",INDEX([1]怪物阵型表!$B:$B,MATCH(I2818,[1]怪物阵型表!$A:$A,0)))</f>
        <v/>
      </c>
      <c r="K2818" s="4"/>
      <c r="L2818" s="4"/>
      <c r="M2818" s="4"/>
      <c r="N2818" s="4"/>
      <c r="O2818" s="4" t="str">
        <f>IF(N2818="","",INDEX([2]物品表!$B:$B,MATCH(N2818,[2]物品表!$A:$A,0)))</f>
        <v/>
      </c>
      <c r="P2818" s="4"/>
      <c r="Q2818" s="7" t="s">
        <v>31</v>
      </c>
      <c r="R2818" s="7" t="s">
        <v>29</v>
      </c>
      <c r="S2818" s="9">
        <f>INDEX('#怪物刷新配置索引'!$E:$E,MATCH(E2818&amp;"-"&amp;F2818,'#怪物刷新配置索引'!$D:$D,0),1)</f>
        <v>5</v>
      </c>
      <c r="T2818" s="4"/>
      <c r="U2818" s="9">
        <f>INDEX('#怪物刷新配置索引'!$F:$F,MATCH(E2818&amp;"-"&amp;F2818,'#怪物刷新配置索引'!$D:$D,0),1)</f>
        <v>1</v>
      </c>
      <c r="V2818" s="4" t="str">
        <f t="shared" si="392"/>
        <v/>
      </c>
      <c r="W2818" s="4"/>
      <c r="X2818" s="4"/>
      <c r="Y2818" s="7"/>
      <c r="Z2818" s="28"/>
      <c r="AA2818" s="77">
        <f>COUNTIF([3]经验升级表!$C:$C,"&lt;="&amp;SUMIFS($AB$4:AB2818,$C$4:C2818,C2818))</f>
        <v>0</v>
      </c>
      <c r="AB2818" s="77">
        <f>IFERROR(INDEX([1]怪物表!$U:$U,MATCH(G2818,[1]怪物表!$A:$A,0),1)*S2818/U2818,0)*AC2818</f>
        <v>0</v>
      </c>
      <c r="AC2818" s="77">
        <f t="shared" si="393"/>
        <v>30</v>
      </c>
      <c r="AD2818" s="77">
        <f>IFERROR(INDEX([1]怪物表!$J:$J,MATCH(G2818,[1]怪物表!$A:$A,0),1),0)*AE2818</f>
        <v>150</v>
      </c>
      <c r="AE2818" s="77">
        <f t="shared" si="394"/>
        <v>150</v>
      </c>
    </row>
    <row r="2819" spans="1:46" x14ac:dyDescent="0.45">
      <c r="A2819" s="4"/>
      <c r="B2819" s="7">
        <v>503037</v>
      </c>
      <c r="C2819" s="6" t="s">
        <v>153</v>
      </c>
      <c r="D2819" s="4" t="s">
        <v>145</v>
      </c>
      <c r="E2819" s="7">
        <v>20</v>
      </c>
      <c r="F2819" s="4" t="s">
        <v>55</v>
      </c>
      <c r="G2819" s="4">
        <f>SUMIFS([1]怪物表!$A:$A,[1]怪物表!$B:$B,C2819,[1]怪物表!$C:$C,D2819)</f>
        <v>150307</v>
      </c>
      <c r="H2819" s="8" t="str">
        <f>IF(G2819="","",INDEX([1]怪物表!$C:$C,MATCH(G2819,[1]怪物表!$A:$A,0)))</f>
        <v>毒气怪2</v>
      </c>
      <c r="I2819" s="4"/>
      <c r="J2819" s="4" t="str">
        <f>IF(I2819="","",INDEX([1]怪物阵型表!$B:$B,MATCH(I2819,[1]怪物阵型表!$A:$A,0)))</f>
        <v/>
      </c>
      <c r="K2819" s="4"/>
      <c r="L2819" s="4"/>
      <c r="M2819" s="4"/>
      <c r="N2819" s="4"/>
      <c r="O2819" s="4" t="str">
        <f>IF(N2819="","",INDEX([2]物品表!$B:$B,MATCH(N2819,[2]物品表!$A:$A,0)))</f>
        <v/>
      </c>
      <c r="P2819" s="4"/>
      <c r="Q2819" s="7" t="s">
        <v>31</v>
      </c>
      <c r="R2819" s="7" t="s">
        <v>29</v>
      </c>
      <c r="S2819" s="9">
        <f>INDEX('#怪物刷新配置索引'!$E:$E,MATCH(E2819&amp;"-"&amp;F2819,'#怪物刷新配置索引'!$D:$D,0),1)</f>
        <v>2</v>
      </c>
      <c r="T2819" s="4"/>
      <c r="U2819" s="9">
        <f>INDEX('#怪物刷新配置索引'!$F:$F,MATCH(E2819&amp;"-"&amp;F2819,'#怪物刷新配置索引'!$D:$D,0),1)</f>
        <v>3</v>
      </c>
      <c r="V2819" s="4" t="str">
        <f t="shared" si="392"/>
        <v/>
      </c>
      <c r="W2819" s="4"/>
      <c r="X2819" s="7"/>
      <c r="Y2819" s="7"/>
      <c r="Z2819" s="28"/>
      <c r="AA2819" s="77">
        <f>COUNTIF([3]经验升级表!$C:$C,"&lt;="&amp;SUMIFS($AB$4:AB2819,$C$4:C2819,C2819))</f>
        <v>0</v>
      </c>
      <c r="AB2819" s="77">
        <f>IFERROR(INDEX([1]怪物表!$U:$U,MATCH(G2819,[1]怪物表!$A:$A,0),1)*S2819/U2819,0)*AC2819</f>
        <v>0</v>
      </c>
      <c r="AC2819" s="77">
        <f t="shared" si="393"/>
        <v>30</v>
      </c>
      <c r="AD2819" s="77">
        <f>IFERROR(INDEX([1]怪物表!$J:$J,MATCH(G2819,[1]怪物表!$A:$A,0),1),0)*AE2819</f>
        <v>20</v>
      </c>
      <c r="AE2819" s="77">
        <f t="shared" si="394"/>
        <v>20</v>
      </c>
    </row>
    <row r="2820" spans="1:46" s="46" customFormat="1" x14ac:dyDescent="0.45">
      <c r="A2820" s="20"/>
      <c r="B2820" s="21">
        <v>503038</v>
      </c>
      <c r="C2820" s="22" t="s">
        <v>153</v>
      </c>
      <c r="D2820" s="20" t="s">
        <v>148</v>
      </c>
      <c r="E2820" s="21"/>
      <c r="F2820" s="20">
        <v>270</v>
      </c>
      <c r="G2820" s="20">
        <f>IF(I2820="",SUMIFS([1]怪物表!$A:$A,[1]怪物表!$B:$B,C2820,[1]怪物表!$C:$C,D2820),"")</f>
        <v>150309</v>
      </c>
      <c r="H2820" s="23" t="str">
        <f>IF(G2820="","",INDEX([1]怪物表!$C:$C,MATCH(G2820,[1]怪物表!$A:$A,0)))</f>
        <v>狼人</v>
      </c>
      <c r="I2820" s="20" t="s">
        <v>54</v>
      </c>
      <c r="J2820" s="20" t="str">
        <f>IF(I2820="","",INDEX([1]怪物阵型表!$B:$B,MATCH(I2820,[1]怪物阵型表!$A:$A,0)))</f>
        <v/>
      </c>
      <c r="K2820" s="20"/>
      <c r="L2820" s="20"/>
      <c r="M2820" s="20"/>
      <c r="N2820" s="20"/>
      <c r="O2820" s="20" t="str">
        <f>IF(N2820="","",INDEX([2]物品表!$B:$B,MATCH(N2820,[2]物品表!$A:$A,0)))</f>
        <v/>
      </c>
      <c r="P2820" s="20"/>
      <c r="Q2820" s="21" t="s">
        <v>120</v>
      </c>
      <c r="R2820" s="21" t="s">
        <v>29</v>
      </c>
      <c r="S2820" s="24">
        <v>1</v>
      </c>
      <c r="T2820" s="20"/>
      <c r="U2820" s="24">
        <v>0</v>
      </c>
      <c r="V2820" s="20" t="str">
        <f>IF(W2820=1,"TID_Survivor_Notice_Occur_2",IF(W2820=2,"TID_Survivor_Notice_Occur_1",""))</f>
        <v/>
      </c>
      <c r="W2820" s="20"/>
      <c r="X2820" s="20"/>
      <c r="Y2820" s="20"/>
      <c r="Z2820" s="79"/>
      <c r="AA2820" s="77">
        <f>COUNTIF([3]经验升级表!$C:$C,"&lt;="&amp;SUMIFS($AB$4:AB2820,$C$4:C2820,C2820))</f>
        <v>0</v>
      </c>
      <c r="AB2820" s="77">
        <f>IFERROR(INDEX([1]怪物表!$U:$U,MATCH(G2820,[1]怪物表!$A:$A,0),1)*S2820/U2820,0)*AC2820</f>
        <v>0</v>
      </c>
      <c r="AC2820" s="77">
        <f t="shared" si="393"/>
        <v>1</v>
      </c>
      <c r="AD2820" s="77">
        <f>IFERROR(INDEX([1]怪物表!$J:$J,MATCH(G2820,[1]怪物表!$A:$A,0),1),0)*AE2820</f>
        <v>0</v>
      </c>
      <c r="AE2820" s="77">
        <f t="shared" si="394"/>
        <v>0</v>
      </c>
      <c r="AF2820" s="45"/>
      <c r="AG2820" s="45"/>
      <c r="AH2820" s="45"/>
      <c r="AI2820" s="45"/>
      <c r="AJ2820" s="45"/>
      <c r="AK2820" s="45"/>
      <c r="AL2820" s="45"/>
      <c r="AM2820" s="45"/>
      <c r="AN2820" s="45"/>
      <c r="AO2820" s="45"/>
      <c r="AP2820" s="45"/>
      <c r="AQ2820" s="45"/>
      <c r="AR2820" s="45"/>
      <c r="AS2820" s="45"/>
      <c r="AT2820" s="45"/>
    </row>
    <row r="2821" spans="1:46" x14ac:dyDescent="0.45">
      <c r="A2821" s="4"/>
      <c r="B2821" s="7">
        <v>503039</v>
      </c>
      <c r="C2821" s="6" t="s">
        <v>153</v>
      </c>
      <c r="D2821" s="4" t="s">
        <v>134</v>
      </c>
      <c r="E2821" s="7">
        <v>50</v>
      </c>
      <c r="F2821" s="4" t="s">
        <v>49</v>
      </c>
      <c r="G2821" s="4">
        <f>SUMIFS([1]怪物表!$A:$A,[1]怪物表!$B:$B,C2821,[1]怪物表!$C:$C,D2821)</f>
        <v>150304</v>
      </c>
      <c r="H2821" s="8" t="str">
        <f>IF(G2821="","",INDEX([1]怪物表!$C:$C,MATCH(G2821,[1]怪物表!$A:$A,0)))</f>
        <v>狼人（紫）</v>
      </c>
      <c r="I2821" s="4"/>
      <c r="J2821" s="4" t="str">
        <f>IF(I2821="","",INDEX([1]怪物阵型表!$B:$B,MATCH(I2821,[1]怪物阵型表!$A:$A,0)))</f>
        <v/>
      </c>
      <c r="K2821" s="4"/>
      <c r="L2821" s="4"/>
      <c r="M2821" s="4"/>
      <c r="N2821" s="4"/>
      <c r="O2821" s="4" t="str">
        <f>IF(N2821="","",INDEX([2]物品表!$B:$B,MATCH(N2821,[2]物品表!$A:$A,0)))</f>
        <v/>
      </c>
      <c r="P2821" s="4"/>
      <c r="Q2821" s="7" t="s">
        <v>31</v>
      </c>
      <c r="R2821" s="7" t="s">
        <v>29</v>
      </c>
      <c r="S2821" s="9">
        <f>INDEX('#怪物刷新配置索引'!$E:$E,MATCH(E2821&amp;"-"&amp;F2821,'#怪物刷新配置索引'!$D:$D,0),1)</f>
        <v>5</v>
      </c>
      <c r="T2821" s="4"/>
      <c r="U2821" s="9">
        <f>INDEX('#怪物刷新配置索引'!$F:$F,MATCH(E2821&amp;"-"&amp;F2821,'#怪物刷新配置索引'!$D:$D,0),1)</f>
        <v>3</v>
      </c>
      <c r="V2821" s="4" t="str">
        <f t="shared" ref="V2821:V2888" si="398">IF(W2821=1,"TID_Survivor_Notice_Occur_2",IF(W2821=2,"TID_Survivor_Notice_Occur_1",""))</f>
        <v/>
      </c>
      <c r="W2821" s="4"/>
      <c r="X2821" s="4"/>
      <c r="Y2821" s="7"/>
      <c r="Z2821" s="28"/>
      <c r="AA2821" s="77">
        <f>COUNTIF([3]经验升级表!$C:$C,"&lt;="&amp;SUMIFS($AB$4:AB2821,$C$4:C2821,C2821))</f>
        <v>0</v>
      </c>
      <c r="AB2821" s="77">
        <f>IFERROR(INDEX([1]怪物表!$U:$U,MATCH(G2821,[1]怪物表!$A:$A,0),1)*S2821/U2821,0)*AC2821</f>
        <v>0</v>
      </c>
      <c r="AC2821" s="77">
        <f t="shared" si="393"/>
        <v>30</v>
      </c>
      <c r="AD2821" s="77">
        <f>IFERROR(INDEX([1]怪物表!$J:$J,MATCH(G2821,[1]怪物表!$A:$A,0),1),0)*AE2821</f>
        <v>50</v>
      </c>
      <c r="AE2821" s="77">
        <f t="shared" si="394"/>
        <v>50</v>
      </c>
    </row>
    <row r="2822" spans="1:46" x14ac:dyDescent="0.45">
      <c r="A2822" s="4"/>
      <c r="B2822" s="7">
        <v>503040</v>
      </c>
      <c r="C2822" s="6" t="s">
        <v>153</v>
      </c>
      <c r="D2822" s="4" t="s">
        <v>134</v>
      </c>
      <c r="E2822" s="7">
        <v>120</v>
      </c>
      <c r="F2822" s="4" t="s">
        <v>49</v>
      </c>
      <c r="G2822" s="4">
        <f>SUMIFS([1]怪物表!$A:$A,[1]怪物表!$B:$B,C2822,[1]怪物表!$C:$C,D2822)</f>
        <v>150304</v>
      </c>
      <c r="H2822" s="8" t="str">
        <f>IF(G2822="","",INDEX([1]怪物表!$C:$C,MATCH(G2822,[1]怪物表!$A:$A,0)))</f>
        <v>狼人（紫）</v>
      </c>
      <c r="I2822" s="4"/>
      <c r="J2822" s="4" t="str">
        <f>IF(I2822="","",INDEX([1]怪物阵型表!$B:$B,MATCH(I2822,[1]怪物阵型表!$A:$A,0)))</f>
        <v/>
      </c>
      <c r="K2822" s="4"/>
      <c r="L2822" s="4"/>
      <c r="M2822" s="4"/>
      <c r="N2822" s="4"/>
      <c r="O2822" s="4" t="str">
        <f>IF(N2822="","",INDEX([2]物品表!$B:$B,MATCH(N2822,[2]物品表!$A:$A,0)))</f>
        <v/>
      </c>
      <c r="P2822" s="4"/>
      <c r="Q2822" s="7" t="s">
        <v>31</v>
      </c>
      <c r="R2822" s="7" t="s">
        <v>29</v>
      </c>
      <c r="S2822" s="9">
        <f>INDEX('#怪物刷新配置索引'!$E:$E,MATCH(E2822&amp;"-"&amp;F2822,'#怪物刷新配置索引'!$D:$D,0),1)</f>
        <v>4</v>
      </c>
      <c r="T2822" s="4"/>
      <c r="U2822" s="9">
        <f>INDEX('#怪物刷新配置索引'!$F:$F,MATCH(E2822&amp;"-"&amp;F2822,'#怪物刷新配置索引'!$D:$D,0),1)</f>
        <v>1</v>
      </c>
      <c r="V2822" s="4" t="str">
        <f t="shared" si="398"/>
        <v/>
      </c>
      <c r="W2822" s="4"/>
      <c r="X2822" s="4"/>
      <c r="Y2822" s="4"/>
      <c r="Z2822" s="28"/>
      <c r="AA2822" s="77">
        <f>COUNTIF([3]经验升级表!$C:$C,"&lt;="&amp;SUMIFS($AB$4:AB2822,$C$4:C2822,C2822))</f>
        <v>0</v>
      </c>
      <c r="AB2822" s="77">
        <f>IFERROR(INDEX([1]怪物表!$U:$U,MATCH(G2822,[1]怪物表!$A:$A,0),1)*S2822/U2822,0)*AC2822</f>
        <v>0</v>
      </c>
      <c r="AC2822" s="77">
        <f t="shared" si="393"/>
        <v>30</v>
      </c>
      <c r="AD2822" s="77">
        <f>IFERROR(INDEX([1]怪物表!$J:$J,MATCH(G2822,[1]怪物表!$A:$A,0),1),0)*AE2822</f>
        <v>120</v>
      </c>
      <c r="AE2822" s="77">
        <f t="shared" si="394"/>
        <v>120</v>
      </c>
    </row>
    <row r="2823" spans="1:46" x14ac:dyDescent="0.45">
      <c r="A2823" s="4"/>
      <c r="B2823" s="7">
        <v>503041</v>
      </c>
      <c r="C2823" s="6" t="s">
        <v>153</v>
      </c>
      <c r="D2823" s="4" t="s">
        <v>134</v>
      </c>
      <c r="E2823" s="7">
        <v>120</v>
      </c>
      <c r="F2823" s="4" t="s">
        <v>49</v>
      </c>
      <c r="G2823" s="4">
        <f>SUMIFS([1]怪物表!$A:$A,[1]怪物表!$B:$B,C2823,[1]怪物表!$C:$C,D2823)</f>
        <v>150304</v>
      </c>
      <c r="H2823" s="8" t="str">
        <f>IF(G2823="","",INDEX([1]怪物表!$C:$C,MATCH(G2823,[1]怪物表!$A:$A,0)))</f>
        <v>狼人（紫）</v>
      </c>
      <c r="I2823" s="4"/>
      <c r="J2823" s="4" t="str">
        <f>IF(I2823="","",INDEX([1]怪物阵型表!$B:$B,MATCH(I2823,[1]怪物阵型表!$A:$A,0)))</f>
        <v/>
      </c>
      <c r="K2823" s="4"/>
      <c r="L2823" s="4"/>
      <c r="M2823" s="4"/>
      <c r="N2823" s="4"/>
      <c r="O2823" s="4" t="str">
        <f>IF(N2823="","",INDEX([2]物品表!$B:$B,MATCH(N2823,[2]物品表!$A:$A,0)))</f>
        <v/>
      </c>
      <c r="P2823" s="4"/>
      <c r="Q2823" s="7" t="s">
        <v>31</v>
      </c>
      <c r="R2823" s="7" t="s">
        <v>29</v>
      </c>
      <c r="S2823" s="9">
        <f>INDEX('#怪物刷新配置索引'!$E:$E,MATCH(E2823&amp;"-"&amp;F2823,'#怪物刷新配置索引'!$D:$D,0),1)</f>
        <v>4</v>
      </c>
      <c r="T2823" s="4"/>
      <c r="U2823" s="9">
        <f>INDEX('#怪物刷新配置索引'!$F:$F,MATCH(E2823&amp;"-"&amp;F2823,'#怪物刷新配置索引'!$D:$D,0),1)</f>
        <v>1</v>
      </c>
      <c r="V2823" s="4" t="str">
        <f t="shared" si="398"/>
        <v/>
      </c>
      <c r="W2823" s="4"/>
      <c r="X2823" s="4"/>
      <c r="Y2823" s="4"/>
      <c r="Z2823" s="28"/>
      <c r="AA2823" s="77">
        <f>COUNTIF([3]经验升级表!$C:$C,"&lt;="&amp;SUMIFS($AB$4:AB2823,$C$4:C2823,C2823))</f>
        <v>0</v>
      </c>
      <c r="AB2823" s="77">
        <f>IFERROR(INDEX([1]怪物表!$U:$U,MATCH(G2823,[1]怪物表!$A:$A,0),1)*S2823/U2823,0)*AC2823</f>
        <v>0</v>
      </c>
      <c r="AC2823" s="77">
        <f t="shared" si="393"/>
        <v>30</v>
      </c>
      <c r="AD2823" s="77">
        <f>IFERROR(INDEX([1]怪物表!$J:$J,MATCH(G2823,[1]怪物表!$A:$A,0),1),0)*AE2823</f>
        <v>120</v>
      </c>
      <c r="AE2823" s="77">
        <f t="shared" si="394"/>
        <v>120</v>
      </c>
    </row>
    <row r="2824" spans="1:46" x14ac:dyDescent="0.45">
      <c r="A2824" s="4"/>
      <c r="B2824" s="7">
        <v>503901</v>
      </c>
      <c r="C2824" s="6" t="s">
        <v>153</v>
      </c>
      <c r="D2824" s="4" t="s">
        <v>142</v>
      </c>
      <c r="E2824" s="7"/>
      <c r="F2824" s="4">
        <v>0</v>
      </c>
      <c r="G2824" s="4"/>
      <c r="H2824" s="8" t="str">
        <f>IF(G2824="","",INDEX([1]怪物表!$C:$C,MATCH(G2824,[1]怪物表!$A:$A,0)))</f>
        <v/>
      </c>
      <c r="I2824" s="4"/>
      <c r="J2824" s="4" t="str">
        <f>IF(I2824="","",INDEX([1]怪物阵型表!$B:$B,MATCH(I2824,[1]怪物阵型表!$A:$A,0)))</f>
        <v/>
      </c>
      <c r="K2824" s="4"/>
      <c r="L2824" s="4"/>
      <c r="M2824" s="4"/>
      <c r="N2824" s="4">
        <v>4</v>
      </c>
      <c r="O2824" s="4" t="str">
        <f>IF(N2824="","",INDEX([2]物品表!$B:$B,MATCH(N2824,[2]物品表!$A:$A,0)))</f>
        <v>Survivor_Item_3</v>
      </c>
      <c r="P2824" s="4"/>
      <c r="Q2824" s="7" t="s">
        <v>302</v>
      </c>
      <c r="R2824" s="7" t="s">
        <v>29</v>
      </c>
      <c r="S2824" s="9">
        <v>8</v>
      </c>
      <c r="T2824" s="4"/>
      <c r="U2824" s="9">
        <v>0</v>
      </c>
      <c r="V2824" s="4" t="str">
        <f t="shared" si="398"/>
        <v/>
      </c>
      <c r="W2824" s="4"/>
      <c r="X2824" s="4"/>
      <c r="Y2824" s="4"/>
      <c r="Z2824" s="28"/>
      <c r="AA2824" s="77">
        <f>COUNTIF([3]经验升级表!$C:$C,"&lt;="&amp;SUMIFS($AB$4:AB2824,$C$4:C2824,C2824))</f>
        <v>0</v>
      </c>
      <c r="AB2824" s="77">
        <f>IFERROR(INDEX([1]怪物表!$U:$U,MATCH(G2824,[1]怪物表!$A:$A,0),1)*S2824/U2824,0)*AC2824</f>
        <v>0</v>
      </c>
      <c r="AC2824" s="77">
        <f t="shared" si="393"/>
        <v>1</v>
      </c>
      <c r="AD2824" s="77">
        <f>IFERROR(INDEX([1]怪物表!$J:$J,MATCH(G2824,[1]怪物表!$A:$A,0),1),0)*AE2824</f>
        <v>0</v>
      </c>
      <c r="AE2824" s="77">
        <f t="shared" si="394"/>
        <v>0</v>
      </c>
    </row>
    <row r="2825" spans="1:46" x14ac:dyDescent="0.45">
      <c r="A2825" s="4"/>
      <c r="B2825" s="7">
        <v>503902</v>
      </c>
      <c r="C2825" s="6" t="s">
        <v>153</v>
      </c>
      <c r="D2825" s="4" t="s">
        <v>47</v>
      </c>
      <c r="E2825" s="7"/>
      <c r="F2825" s="4" t="s">
        <v>117</v>
      </c>
      <c r="G2825" s="4"/>
      <c r="H2825" s="8" t="str">
        <f>IF(G2825="","",INDEX([1]怪物表!$C:$C,MATCH(G2825,[1]怪物表!$A:$A,0)))</f>
        <v/>
      </c>
      <c r="I2825" s="4"/>
      <c r="J2825" s="4" t="str">
        <f>IF(I2825="","",INDEX([1]怪物阵型表!$B:$B,MATCH(I2825,[1]怪物阵型表!$A:$A,0)))</f>
        <v/>
      </c>
      <c r="K2825" s="4"/>
      <c r="L2825" s="4"/>
      <c r="M2825" s="4"/>
      <c r="N2825" s="4">
        <v>17</v>
      </c>
      <c r="O2825" s="4" t="str">
        <f>IF(N2825="","",INDEX([2]物品表!$B:$B,MATCH(N2825,[2]物品表!$A:$A,0)))</f>
        <v>Survivor_Item_8</v>
      </c>
      <c r="P2825" s="4"/>
      <c r="Q2825" s="7" t="s">
        <v>107</v>
      </c>
      <c r="R2825" s="7" t="s">
        <v>29</v>
      </c>
      <c r="S2825" s="9">
        <v>1</v>
      </c>
      <c r="T2825" s="4"/>
      <c r="U2825" s="9">
        <v>16</v>
      </c>
      <c r="V2825" s="4" t="str">
        <f t="shared" si="398"/>
        <v/>
      </c>
      <c r="W2825" s="4"/>
      <c r="X2825" s="4"/>
      <c r="Y2825" s="4"/>
      <c r="Z2825" s="28"/>
      <c r="AA2825" s="77">
        <f>COUNTIF([3]经验升级表!$C:$C,"&lt;="&amp;SUMIFS($AB$4:AB2825,$C$4:C2825,C2825))</f>
        <v>0</v>
      </c>
      <c r="AB2825" s="77">
        <f>IFERROR(INDEX([1]怪物表!$U:$U,MATCH(G2825,[1]怪物表!$A:$A,0),1)*S2825/U2825,0)*AC2825</f>
        <v>0</v>
      </c>
      <c r="AC2825" s="77">
        <f t="shared" si="393"/>
        <v>270</v>
      </c>
      <c r="AD2825" s="77">
        <f>IFERROR(INDEX([1]怪物表!$J:$J,MATCH(G2825,[1]怪物表!$A:$A,0),1),0)*AE2825</f>
        <v>0</v>
      </c>
      <c r="AE2825" s="77">
        <f t="shared" si="394"/>
        <v>17</v>
      </c>
    </row>
    <row r="2826" spans="1:46" x14ac:dyDescent="0.45">
      <c r="A2826" s="4"/>
      <c r="B2826" s="7">
        <v>503903</v>
      </c>
      <c r="C2826" s="6" t="s">
        <v>153</v>
      </c>
      <c r="D2826" s="4" t="s">
        <v>51</v>
      </c>
      <c r="E2826" s="7"/>
      <c r="F2826" s="4" t="s">
        <v>118</v>
      </c>
      <c r="G2826" s="4"/>
      <c r="H2826" s="8" t="str">
        <f>IF(G2826="","",INDEX([1]怪物表!$C:$C,MATCH(G2826,[1]怪物表!$A:$A,0)))</f>
        <v/>
      </c>
      <c r="I2826" s="4"/>
      <c r="J2826" s="4" t="str">
        <f>IF(I2826="","",INDEX([1]怪物阵型表!$B:$B,MATCH(I2826,[1]怪物阵型表!$A:$A,0)))</f>
        <v/>
      </c>
      <c r="K2826" s="4"/>
      <c r="L2826" s="4"/>
      <c r="M2826" s="4"/>
      <c r="N2826" s="4">
        <v>3004</v>
      </c>
      <c r="O2826" s="4" t="str">
        <f>IF(N2826="","",INDEX([2]物品表!$B:$B,MATCH(N2826,[2]物品表!$A:$A,0)))</f>
        <v>Survivor_Item_8</v>
      </c>
      <c r="P2826" s="4"/>
      <c r="Q2826" s="7" t="s">
        <v>107</v>
      </c>
      <c r="R2826" s="7" t="s">
        <v>29</v>
      </c>
      <c r="S2826" s="9">
        <v>1</v>
      </c>
      <c r="T2826" s="4"/>
      <c r="U2826" s="9">
        <v>16</v>
      </c>
      <c r="V2826" s="4" t="str">
        <f t="shared" si="398"/>
        <v/>
      </c>
      <c r="W2826" s="4"/>
      <c r="X2826" s="4"/>
      <c r="Y2826" s="4"/>
      <c r="Z2826" s="28"/>
      <c r="AA2826" s="77">
        <f>COUNTIF([3]经验升级表!$C:$C,"&lt;="&amp;SUMIFS($AB$4:AB2826,$C$4:C2826,C2826))</f>
        <v>0</v>
      </c>
      <c r="AB2826" s="77">
        <f>IFERROR(INDEX([1]怪物表!$U:$U,MATCH(G2826,[1]怪物表!$A:$A,0),1)*S2826/U2826,0)*AC2826</f>
        <v>0</v>
      </c>
      <c r="AC2826" s="77">
        <f t="shared" si="393"/>
        <v>280</v>
      </c>
      <c r="AD2826" s="77">
        <f>IFERROR(INDEX([1]怪物表!$J:$J,MATCH(G2826,[1]怪物表!$A:$A,0),1),0)*AE2826</f>
        <v>0</v>
      </c>
      <c r="AE2826" s="77">
        <f t="shared" si="394"/>
        <v>18</v>
      </c>
    </row>
    <row r="2827" spans="1:46" s="44" customFormat="1" x14ac:dyDescent="0.45">
      <c r="A2827" s="15">
        <v>504</v>
      </c>
      <c r="B2827" s="16">
        <v>504001</v>
      </c>
      <c r="C2827" s="17" t="s">
        <v>114</v>
      </c>
      <c r="D2827" s="15" t="s">
        <v>147</v>
      </c>
      <c r="E2827" s="15">
        <v>5</v>
      </c>
      <c r="F2827" s="15">
        <v>0</v>
      </c>
      <c r="G2827" s="15">
        <f>IF(I2827="",SUMIFS([1]怪物表!$A:$A,[1]怪物表!$B:$B,C2827,[1]怪物表!$C:$C,D2827),"")</f>
        <v>150405</v>
      </c>
      <c r="H2827" s="18" t="str">
        <f>IF(G2827="","",INDEX([1]怪物表!$C:$C,MATCH(G2827,[1]怪物表!$A:$A,0)))</f>
        <v>狼人（灰）</v>
      </c>
      <c r="I2827" s="15"/>
      <c r="J2827" s="15" t="str">
        <f>IF(I2827="","",INDEX([1]怪物阵型表!$B:$B,MATCH(I2827,[1]怪物阵型表!$A:$A,0)))</f>
        <v/>
      </c>
      <c r="K2827" s="15"/>
      <c r="L2827" s="15"/>
      <c r="M2827" s="15"/>
      <c r="N2827" s="16"/>
      <c r="O2827" s="16" t="str">
        <f>IF(N2827="","",INDEX([2]物品表!$B:$B,MATCH(N2827,[2]物品表!$A:$A,0)))</f>
        <v/>
      </c>
      <c r="P2827" s="16"/>
      <c r="Q2827" s="16" t="s">
        <v>107</v>
      </c>
      <c r="R2827" s="16" t="s">
        <v>29</v>
      </c>
      <c r="S2827" s="19">
        <v>5</v>
      </c>
      <c r="T2827" s="15"/>
      <c r="U2827" s="19">
        <v>0</v>
      </c>
      <c r="V2827" s="15" t="str">
        <f t="shared" si="398"/>
        <v/>
      </c>
      <c r="W2827" s="15"/>
      <c r="X2827" s="15"/>
      <c r="Y2827" s="15"/>
      <c r="Z2827" s="76"/>
      <c r="AA2827" s="77">
        <f>COUNTIF([3]经验升级表!$C:$C,"&lt;="&amp;SUMIFS($AB$4:AB2827,$C$4:C2827,C2827))</f>
        <v>0</v>
      </c>
      <c r="AB2827" s="77">
        <f>IFERROR(INDEX([1]怪物表!$U:$U,MATCH(G2827,[1]怪物表!$A:$A,0),1)*S2827/U2827,0)*AC2827</f>
        <v>0</v>
      </c>
      <c r="AC2827" s="77">
        <f t="shared" si="393"/>
        <v>1</v>
      </c>
      <c r="AD2827" s="77">
        <f>IFERROR(INDEX([1]怪物表!$J:$J,MATCH(G2827,[1]怪物表!$A:$A,0),1),0)*AE2827</f>
        <v>0</v>
      </c>
      <c r="AE2827" s="77">
        <f t="shared" si="394"/>
        <v>0</v>
      </c>
      <c r="AF2827" s="45"/>
      <c r="AG2827" s="45"/>
      <c r="AH2827" s="45"/>
      <c r="AI2827" s="45"/>
      <c r="AJ2827" s="45"/>
      <c r="AK2827" s="45"/>
      <c r="AL2827" s="45"/>
      <c r="AM2827" s="45"/>
      <c r="AN2827" s="45"/>
      <c r="AO2827" s="45"/>
      <c r="AP2827" s="45"/>
      <c r="AQ2827" s="45"/>
      <c r="AR2827" s="45"/>
      <c r="AS2827" s="45"/>
      <c r="AT2827" s="45"/>
    </row>
    <row r="2828" spans="1:46" x14ac:dyDescent="0.45">
      <c r="A2828" s="4"/>
      <c r="B2828" s="7">
        <v>504002</v>
      </c>
      <c r="C2828" s="6" t="s">
        <v>114</v>
      </c>
      <c r="D2828" s="4" t="s">
        <v>147</v>
      </c>
      <c r="E2828" s="4">
        <v>10</v>
      </c>
      <c r="F2828" s="4" t="s">
        <v>30</v>
      </c>
      <c r="G2828" s="4">
        <f>IF(I2828="",SUMIFS([1]怪物表!$A:$A,[1]怪物表!$B:$B,C2828,[1]怪物表!$C:$C,D2828),"")</f>
        <v>150405</v>
      </c>
      <c r="H2828" s="8" t="str">
        <f>IF(G2828="","",INDEX([1]怪物表!$C:$C,MATCH(G2828,[1]怪物表!$A:$A,0)))</f>
        <v>狼人（灰）</v>
      </c>
      <c r="I2828" s="4"/>
      <c r="J2828" s="4" t="str">
        <f>IF(I2828="","",INDEX([1]怪物阵型表!$B:$B,MATCH(I2828,[1]怪物阵型表!$A:$A,0)))</f>
        <v/>
      </c>
      <c r="K2828" s="4"/>
      <c r="L2828" s="4"/>
      <c r="M2828" s="4"/>
      <c r="N2828" s="4"/>
      <c r="O2828" s="4" t="str">
        <f>IF(N2828="","",INDEX([2]物品表!$B:$B,MATCH(N2828,[2]物品表!$A:$A,0)))</f>
        <v/>
      </c>
      <c r="P2828" s="4"/>
      <c r="Q2828" s="7" t="s">
        <v>31</v>
      </c>
      <c r="R2828" s="7" t="s">
        <v>29</v>
      </c>
      <c r="S2828" s="9">
        <f>INDEX('#怪物刷新配置索引'!$E:$E,MATCH(E2828&amp;"-"&amp;F2828,'#怪物刷新配置索引'!$D:$D,0),1)</f>
        <v>1</v>
      </c>
      <c r="T2828" s="4"/>
      <c r="U2828" s="9">
        <f>INDEX('#怪物刷新配置索引'!$F:$F,MATCH(E2828&amp;"-"&amp;F2828,'#怪物刷新配置索引'!$D:$D,0),1)</f>
        <v>3</v>
      </c>
      <c r="V2828" s="4" t="str">
        <f t="shared" si="398"/>
        <v/>
      </c>
      <c r="W2828" s="4"/>
      <c r="X2828" s="4"/>
      <c r="Y2828" s="4"/>
      <c r="Z2828" s="28"/>
      <c r="AA2828" s="77">
        <f>COUNTIF([3]经验升级表!$C:$C,"&lt;="&amp;SUMIFS($AB$4:AB2828,$C$4:C2828,C2828))</f>
        <v>0</v>
      </c>
      <c r="AB2828" s="77">
        <f>IFERROR(INDEX([1]怪物表!$U:$U,MATCH(G2828,[1]怪物表!$A:$A,0),1)*S2828/U2828,0)*AC2828</f>
        <v>0</v>
      </c>
      <c r="AC2828" s="77">
        <f t="shared" si="393"/>
        <v>30</v>
      </c>
      <c r="AD2828" s="77">
        <f>IFERROR(INDEX([1]怪物表!$J:$J,MATCH(G2828,[1]怪物表!$A:$A,0),1),0)*AE2828</f>
        <v>10</v>
      </c>
      <c r="AE2828" s="77">
        <f t="shared" si="394"/>
        <v>10</v>
      </c>
    </row>
    <row r="2829" spans="1:46" x14ac:dyDescent="0.45">
      <c r="A2829" s="4"/>
      <c r="B2829" s="7">
        <v>504003</v>
      </c>
      <c r="C2829" s="6" t="s">
        <v>114</v>
      </c>
      <c r="D2829" s="4" t="s">
        <v>156</v>
      </c>
      <c r="E2829" s="7">
        <v>10</v>
      </c>
      <c r="F2829" s="4" t="s">
        <v>30</v>
      </c>
      <c r="G2829" s="4">
        <f>IF(I2829="",SUMIFS([1]怪物表!$A:$A,[1]怪物表!$B:$B,C2829,[1]怪物表!$C:$C,D2829),"")</f>
        <v>150406</v>
      </c>
      <c r="H2829" s="8" t="str">
        <f>IF(G2829="","",INDEX([1]怪物表!$C:$C,MATCH(G2829,[1]怪物表!$A:$A,0)))</f>
        <v>毒气怪</v>
      </c>
      <c r="I2829" s="4"/>
      <c r="J2829" s="4" t="str">
        <f>IF(I2829="","",INDEX([1]怪物阵型表!$B:$B,MATCH(I2829,[1]怪物阵型表!$A:$A,0)))</f>
        <v/>
      </c>
      <c r="K2829" s="4"/>
      <c r="L2829" s="4"/>
      <c r="M2829" s="4"/>
      <c r="N2829" s="4"/>
      <c r="O2829" s="4" t="str">
        <f>IF(N2829="","",INDEX([2]物品表!$B:$B,MATCH(N2829,[2]物品表!$A:$A,0)))</f>
        <v/>
      </c>
      <c r="P2829" s="4"/>
      <c r="Q2829" s="7" t="s">
        <v>31</v>
      </c>
      <c r="R2829" s="7" t="s">
        <v>29</v>
      </c>
      <c r="S2829" s="9">
        <f>INDEX('#怪物刷新配置索引'!$E:$E,MATCH(E2829&amp;"-"&amp;F2829,'#怪物刷新配置索引'!$D:$D,0),1)</f>
        <v>1</v>
      </c>
      <c r="T2829" s="4"/>
      <c r="U2829" s="9">
        <f>INDEX('#怪物刷新配置索引'!$F:$F,MATCH(E2829&amp;"-"&amp;F2829,'#怪物刷新配置索引'!$D:$D,0),1)</f>
        <v>3</v>
      </c>
      <c r="V2829" s="4" t="str">
        <f t="shared" si="398"/>
        <v/>
      </c>
      <c r="W2829" s="4"/>
      <c r="X2829" s="4"/>
      <c r="Y2829" s="4"/>
      <c r="Z2829" s="28"/>
      <c r="AA2829" s="77">
        <f>COUNTIF([3]经验升级表!$C:$C,"&lt;="&amp;SUMIFS($AB$4:AB2829,$C$4:C2829,C2829))</f>
        <v>0</v>
      </c>
      <c r="AB2829" s="77">
        <f>IFERROR(INDEX([1]怪物表!$U:$U,MATCH(G2829,[1]怪物表!$A:$A,0),1)*S2829/U2829,0)*AC2829</f>
        <v>0</v>
      </c>
      <c r="AC2829" s="77">
        <f t="shared" si="393"/>
        <v>30</v>
      </c>
      <c r="AD2829" s="77">
        <f>IFERROR(INDEX([1]怪物表!$J:$J,MATCH(G2829,[1]怪物表!$A:$A,0),1),0)*AE2829</f>
        <v>10</v>
      </c>
      <c r="AE2829" s="77">
        <f t="shared" si="394"/>
        <v>10</v>
      </c>
    </row>
    <row r="2830" spans="1:46" x14ac:dyDescent="0.45">
      <c r="A2830" s="4"/>
      <c r="B2830" s="7">
        <v>504004</v>
      </c>
      <c r="C2830" s="6" t="s">
        <v>114</v>
      </c>
      <c r="D2830" s="4" t="s">
        <v>134</v>
      </c>
      <c r="E2830" s="4">
        <v>30</v>
      </c>
      <c r="F2830" s="4" t="s">
        <v>43</v>
      </c>
      <c r="G2830" s="4">
        <f>IF(I2830="",SUMIFS([1]怪物表!$A:$A,[1]怪物表!$B:$B,C2830,[1]怪物表!$C:$C,D2830),"")</f>
        <v>150404</v>
      </c>
      <c r="H2830" s="8" t="str">
        <f>IF(G2830="","",INDEX([1]怪物表!$C:$C,MATCH(G2830,[1]怪物表!$A:$A,0)))</f>
        <v>狼人（紫）</v>
      </c>
      <c r="I2830" s="4"/>
      <c r="J2830" s="4" t="str">
        <f>IF(I2830="","",INDEX([1]怪物阵型表!$B:$B,MATCH(I2830,[1]怪物阵型表!$A:$A,0)))</f>
        <v/>
      </c>
      <c r="K2830" s="4"/>
      <c r="L2830" s="4"/>
      <c r="M2830" s="4"/>
      <c r="N2830" s="4"/>
      <c r="O2830" s="4" t="str">
        <f>IF(N2830="","",INDEX([2]物品表!$B:$B,MATCH(N2830,[2]物品表!$A:$A,0)))</f>
        <v/>
      </c>
      <c r="P2830" s="4"/>
      <c r="Q2830" s="7" t="s">
        <v>31</v>
      </c>
      <c r="R2830" s="7" t="s">
        <v>29</v>
      </c>
      <c r="S2830" s="9">
        <f>INDEX('#怪物刷新配置索引'!$E:$E,MATCH(E2830&amp;"-"&amp;F2830,'#怪物刷新配置索引'!$D:$D,0),1)</f>
        <v>1</v>
      </c>
      <c r="T2830" s="4"/>
      <c r="U2830" s="9">
        <f>INDEX('#怪物刷新配置索引'!$F:$F,MATCH(E2830&amp;"-"&amp;F2830,'#怪物刷新配置索引'!$D:$D,0),1)</f>
        <v>1</v>
      </c>
      <c r="V2830" s="4" t="str">
        <f t="shared" si="398"/>
        <v/>
      </c>
      <c r="W2830" s="4"/>
      <c r="X2830" s="4"/>
      <c r="Y2830" s="4"/>
      <c r="Z2830" s="28"/>
      <c r="AA2830" s="77">
        <f>COUNTIF([3]经验升级表!$C:$C,"&lt;="&amp;SUMIFS($AB$4:AB2830,$C$4:C2830,C2830))</f>
        <v>0</v>
      </c>
      <c r="AB2830" s="77">
        <f>IFERROR(INDEX([1]怪物表!$U:$U,MATCH(G2830,[1]怪物表!$A:$A,0),1)*S2830/U2830,0)*AC2830</f>
        <v>0</v>
      </c>
      <c r="AC2830" s="77">
        <f t="shared" si="393"/>
        <v>30</v>
      </c>
      <c r="AD2830" s="77">
        <f>IFERROR(INDEX([1]怪物表!$J:$J,MATCH(G2830,[1]怪物表!$A:$A,0),1),0)*AE2830</f>
        <v>30</v>
      </c>
      <c r="AE2830" s="77">
        <f t="shared" si="394"/>
        <v>30</v>
      </c>
    </row>
    <row r="2831" spans="1:46" x14ac:dyDescent="0.45">
      <c r="A2831" s="4"/>
      <c r="B2831" s="7">
        <v>504005</v>
      </c>
      <c r="C2831" s="6" t="s">
        <v>114</v>
      </c>
      <c r="D2831" s="4" t="s">
        <v>134</v>
      </c>
      <c r="E2831" s="4">
        <v>30</v>
      </c>
      <c r="F2831" s="4" t="s">
        <v>43</v>
      </c>
      <c r="G2831" s="4">
        <f>IF(I2831="",SUMIFS([1]怪物表!$A:$A,[1]怪物表!$B:$B,C2831,[1]怪物表!$C:$C,D2831),"")</f>
        <v>150404</v>
      </c>
      <c r="H2831" s="8" t="str">
        <f>IF(G2831="","",INDEX([1]怪物表!$C:$C,MATCH(G2831,[1]怪物表!$A:$A,0)))</f>
        <v>狼人（紫）</v>
      </c>
      <c r="I2831" s="4"/>
      <c r="J2831" s="4" t="str">
        <f>IF(I2831="","",INDEX([1]怪物阵型表!$B:$B,MATCH(I2831,[1]怪物阵型表!$A:$A,0)))</f>
        <v/>
      </c>
      <c r="K2831" s="4"/>
      <c r="L2831" s="4"/>
      <c r="M2831" s="4"/>
      <c r="N2831" s="4"/>
      <c r="O2831" s="4" t="str">
        <f>IF(N2831="","",INDEX([2]物品表!$B:$B,MATCH(N2831,[2]物品表!$A:$A,0)))</f>
        <v/>
      </c>
      <c r="P2831" s="4"/>
      <c r="Q2831" s="7" t="s">
        <v>31</v>
      </c>
      <c r="R2831" s="7" t="s">
        <v>29</v>
      </c>
      <c r="S2831" s="9">
        <f>INDEX('#怪物刷新配置索引'!$E:$E,MATCH(E2831&amp;"-"&amp;F2831,'#怪物刷新配置索引'!$D:$D,0),1)</f>
        <v>1</v>
      </c>
      <c r="T2831" s="4"/>
      <c r="U2831" s="9">
        <f>INDEX('#怪物刷新配置索引'!$F:$F,MATCH(E2831&amp;"-"&amp;F2831,'#怪物刷新配置索引'!$D:$D,0),1)</f>
        <v>1</v>
      </c>
      <c r="V2831" s="4" t="str">
        <f t="shared" si="398"/>
        <v/>
      </c>
      <c r="W2831" s="4"/>
      <c r="X2831" s="4"/>
      <c r="Y2831" s="4"/>
      <c r="Z2831" s="28"/>
      <c r="AA2831" s="77">
        <f>COUNTIF([3]经验升级表!$C:$C,"&lt;="&amp;SUMIFS($AB$4:AB2831,$C$4:C2831,C2831))</f>
        <v>0</v>
      </c>
      <c r="AB2831" s="77">
        <f>IFERROR(INDEX([1]怪物表!$U:$U,MATCH(G2831,[1]怪物表!$A:$A,0),1)*S2831/U2831,0)*AC2831</f>
        <v>0</v>
      </c>
      <c r="AC2831" s="77">
        <f t="shared" si="393"/>
        <v>30</v>
      </c>
      <c r="AD2831" s="77">
        <f>IFERROR(INDEX([1]怪物表!$J:$J,MATCH(G2831,[1]怪物表!$A:$A,0),1),0)*AE2831</f>
        <v>30</v>
      </c>
      <c r="AE2831" s="77">
        <f t="shared" si="394"/>
        <v>30</v>
      </c>
    </row>
    <row r="2832" spans="1:46" x14ac:dyDescent="0.45">
      <c r="A2832" s="4"/>
      <c r="B2832" s="7">
        <v>504006</v>
      </c>
      <c r="C2832" s="6" t="s">
        <v>114</v>
      </c>
      <c r="D2832" s="4"/>
      <c r="E2832" s="7"/>
      <c r="F2832" s="4">
        <v>60</v>
      </c>
      <c r="G2832" s="4" t="str">
        <f>IF(I2832="",SUMIFS([1]怪物表!$A:$A,[1]怪物表!$B:$B,C2832,[1]怪物表!$C:$C,D2832),"")</f>
        <v/>
      </c>
      <c r="H2832" s="8" t="str">
        <f>IF(G2832="","",INDEX([1]怪物表!$C:$C,MATCH(G2832,[1]怪物表!$A:$A,0)))</f>
        <v/>
      </c>
      <c r="I2832" s="4">
        <v>500401</v>
      </c>
      <c r="J2832" s="4" t="str">
        <f>IF(I2832="","",INDEX([1]怪物阵型表!$B:$B,MATCH(I2832,[1]怪物阵型表!$A:$A,0)))</f>
        <v>圆环防御怪物阵型</v>
      </c>
      <c r="K2832" s="4"/>
      <c r="L2832" s="4"/>
      <c r="M2832" s="4"/>
      <c r="N2832" s="4"/>
      <c r="O2832" s="4" t="str">
        <f>IF(N2832="","",INDEX([2]物品表!$B:$B,MATCH(N2832,[2]物品表!$A:$A,0)))</f>
        <v/>
      </c>
      <c r="P2832" s="4"/>
      <c r="Q2832" s="7" t="s">
        <v>109</v>
      </c>
      <c r="R2832" s="7" t="s">
        <v>29</v>
      </c>
      <c r="S2832" s="9">
        <v>1</v>
      </c>
      <c r="T2832" s="4"/>
      <c r="U2832" s="9">
        <v>0</v>
      </c>
      <c r="V2832" s="4" t="str">
        <f>IF(W2832=1,"TID_Survivor_Notice_Occur_2",IF(W2832=2,"TID_Survivor_Notice_Occur_1",""))</f>
        <v>TID_Survivor_Notice_Occur_2</v>
      </c>
      <c r="W2832" s="4">
        <v>1</v>
      </c>
      <c r="X2832" s="4"/>
      <c r="Y2832" s="4"/>
      <c r="Z2832" s="28"/>
      <c r="AA2832" s="77">
        <f>COUNTIF([3]经验升级表!$C:$C,"&lt;="&amp;SUMIFS($AB$4:AB2832,$C$4:C2832,C2832))</f>
        <v>0</v>
      </c>
      <c r="AB2832" s="77">
        <f>IFERROR(INDEX([1]怪物表!$U:$U,MATCH(G2832,[1]怪物表!$A:$A,0),1)*S2832/U2832,0)*AC2832</f>
        <v>0</v>
      </c>
      <c r="AC2832" s="77">
        <f t="shared" si="393"/>
        <v>1</v>
      </c>
      <c r="AD2832" s="77">
        <f>IFERROR(INDEX([1]怪物表!$J:$J,MATCH(G2832,[1]怪物表!$A:$A,0),1),0)*AE2832</f>
        <v>0</v>
      </c>
      <c r="AE2832" s="77">
        <f t="shared" si="394"/>
        <v>0</v>
      </c>
    </row>
    <row r="2833" spans="1:46" x14ac:dyDescent="0.45">
      <c r="A2833" s="4"/>
      <c r="B2833" s="7">
        <v>504007</v>
      </c>
      <c r="C2833" s="6" t="s">
        <v>114</v>
      </c>
      <c r="D2833" s="4" t="s">
        <v>134</v>
      </c>
      <c r="E2833" s="4">
        <v>30</v>
      </c>
      <c r="F2833" s="4" t="s">
        <v>32</v>
      </c>
      <c r="G2833" s="4">
        <f>IF(I2833="",SUMIFS([1]怪物表!$A:$A,[1]怪物表!$B:$B,C2833,[1]怪物表!$C:$C,D2833),"")</f>
        <v>150404</v>
      </c>
      <c r="H2833" s="8" t="str">
        <f>IF(G2833="","",INDEX([1]怪物表!$C:$C,MATCH(G2833,[1]怪物表!$A:$A,0)))</f>
        <v>狼人（紫）</v>
      </c>
      <c r="I2833" s="4"/>
      <c r="J2833" s="4" t="str">
        <f>IF(I2833="","",INDEX([1]怪物阵型表!$B:$B,MATCH(I2833,[1]怪物阵型表!$A:$A,0)))</f>
        <v/>
      </c>
      <c r="K2833" s="4"/>
      <c r="L2833" s="4"/>
      <c r="M2833" s="4"/>
      <c r="N2833" s="4"/>
      <c r="O2833" s="4" t="str">
        <f>IF(N2833="","",INDEX([2]物品表!$B:$B,MATCH(N2833,[2]物品表!$A:$A,0)))</f>
        <v/>
      </c>
      <c r="P2833" s="4"/>
      <c r="Q2833" s="7" t="s">
        <v>31</v>
      </c>
      <c r="R2833" s="7" t="s">
        <v>29</v>
      </c>
      <c r="S2833" s="9">
        <f>INDEX('#怪物刷新配置索引'!$E:$E,MATCH(E2833&amp;"-"&amp;F2833,'#怪物刷新配置索引'!$D:$D,0),1)</f>
        <v>2</v>
      </c>
      <c r="T2833" s="4"/>
      <c r="U2833" s="9">
        <f>INDEX('#怪物刷新配置索引'!$F:$F,MATCH(E2833&amp;"-"&amp;F2833,'#怪物刷新配置索引'!$D:$D,0),1)</f>
        <v>2</v>
      </c>
      <c r="V2833" s="4" t="str">
        <f t="shared" si="398"/>
        <v/>
      </c>
      <c r="W2833" s="4"/>
      <c r="X2833" s="4"/>
      <c r="Y2833" s="4"/>
      <c r="Z2833" s="28"/>
      <c r="AA2833" s="77">
        <f>COUNTIF([3]经验升级表!$C:$C,"&lt;="&amp;SUMIFS($AB$4:AB2833,$C$4:C2833,C2833))</f>
        <v>0</v>
      </c>
      <c r="AB2833" s="77">
        <f>IFERROR(INDEX([1]怪物表!$U:$U,MATCH(G2833,[1]怪物表!$A:$A,0),1)*S2833/U2833,0)*AC2833</f>
        <v>0</v>
      </c>
      <c r="AC2833" s="77">
        <f t="shared" si="393"/>
        <v>30</v>
      </c>
      <c r="AD2833" s="77">
        <f>IFERROR(INDEX([1]怪物表!$J:$J,MATCH(G2833,[1]怪物表!$A:$A,0),1),0)*AE2833</f>
        <v>30</v>
      </c>
      <c r="AE2833" s="77">
        <f t="shared" si="394"/>
        <v>30</v>
      </c>
    </row>
    <row r="2834" spans="1:46" x14ac:dyDescent="0.45">
      <c r="A2834" s="4"/>
      <c r="B2834" s="7">
        <v>504008</v>
      </c>
      <c r="C2834" s="6" t="s">
        <v>114</v>
      </c>
      <c r="D2834" s="4" t="s">
        <v>134</v>
      </c>
      <c r="E2834" s="4">
        <v>90</v>
      </c>
      <c r="F2834" s="4" t="s">
        <v>32</v>
      </c>
      <c r="G2834" s="4">
        <f>IF(I2834="",SUMIFS([1]怪物表!$A:$A,[1]怪物表!$B:$B,C2834,[1]怪物表!$C:$C,D2834),"")</f>
        <v>150404</v>
      </c>
      <c r="H2834" s="8" t="str">
        <f>IF(G2834="","",INDEX([1]怪物表!$C:$C,MATCH(G2834,[1]怪物表!$A:$A,0)))</f>
        <v>狼人（紫）</v>
      </c>
      <c r="I2834" s="4"/>
      <c r="J2834" s="4" t="str">
        <f>IF(I2834="","",INDEX([1]怪物阵型表!$B:$B,MATCH(I2834,[1]怪物阵型表!$A:$A,0)))</f>
        <v/>
      </c>
      <c r="K2834" s="4"/>
      <c r="L2834" s="4"/>
      <c r="M2834" s="4"/>
      <c r="N2834" s="4"/>
      <c r="O2834" s="4" t="str">
        <f>IF(N2834="","",INDEX([2]物品表!$B:$B,MATCH(N2834,[2]物品表!$A:$A,0)))</f>
        <v/>
      </c>
      <c r="P2834" s="4"/>
      <c r="Q2834" s="7" t="s">
        <v>31</v>
      </c>
      <c r="R2834" s="7" t="s">
        <v>29</v>
      </c>
      <c r="S2834" s="9">
        <f>INDEX('#怪物刷新配置索引'!$E:$E,MATCH(E2834&amp;"-"&amp;F2834,'#怪物刷新配置索引'!$D:$D,0),1)</f>
        <v>3</v>
      </c>
      <c r="T2834" s="4"/>
      <c r="U2834" s="9">
        <f>INDEX('#怪物刷新配置索引'!$F:$F,MATCH(E2834&amp;"-"&amp;F2834,'#怪物刷新配置索引'!$D:$D,0),1)</f>
        <v>1</v>
      </c>
      <c r="V2834" s="4" t="str">
        <f t="shared" si="398"/>
        <v/>
      </c>
      <c r="W2834" s="4"/>
      <c r="X2834" s="4"/>
      <c r="Y2834" s="4"/>
      <c r="Z2834" s="28"/>
      <c r="AA2834" s="77">
        <f>COUNTIF([3]经验升级表!$C:$C,"&lt;="&amp;SUMIFS($AB$4:AB2834,$C$4:C2834,C2834))</f>
        <v>0</v>
      </c>
      <c r="AB2834" s="77">
        <f>IFERROR(INDEX([1]怪物表!$U:$U,MATCH(G2834,[1]怪物表!$A:$A,0),1)*S2834/U2834,0)*AC2834</f>
        <v>0</v>
      </c>
      <c r="AC2834" s="77">
        <f t="shared" si="393"/>
        <v>30</v>
      </c>
      <c r="AD2834" s="77">
        <f>IFERROR(INDEX([1]怪物表!$J:$J,MATCH(G2834,[1]怪物表!$A:$A,0),1),0)*AE2834</f>
        <v>90</v>
      </c>
      <c r="AE2834" s="77">
        <f t="shared" si="394"/>
        <v>90</v>
      </c>
    </row>
    <row r="2835" spans="1:46" x14ac:dyDescent="0.45">
      <c r="A2835" s="4"/>
      <c r="B2835" s="7">
        <v>504009</v>
      </c>
      <c r="C2835" s="6" t="s">
        <v>114</v>
      </c>
      <c r="D2835" s="4" t="s">
        <v>145</v>
      </c>
      <c r="E2835" s="7">
        <v>10</v>
      </c>
      <c r="F2835" s="4" t="s">
        <v>32</v>
      </c>
      <c r="G2835" s="4">
        <f>IF(I2835="",SUMIFS([1]怪物表!$A:$A,[1]怪物表!$B:$B,C2835,[1]怪物表!$C:$C,D2835),"")</f>
        <v>150407</v>
      </c>
      <c r="H2835" s="8" t="str">
        <f>IF(G2835="","",INDEX([1]怪物表!$C:$C,MATCH(G2835,[1]怪物表!$A:$A,0)))</f>
        <v>毒气怪2</v>
      </c>
      <c r="I2835" s="4"/>
      <c r="J2835" s="4" t="str">
        <f>IF(I2835="","",INDEX([1]怪物阵型表!$B:$B,MATCH(I2835,[1]怪物阵型表!$A:$A,0)))</f>
        <v/>
      </c>
      <c r="K2835" s="4"/>
      <c r="L2835" s="4"/>
      <c r="M2835" s="4"/>
      <c r="N2835" s="4"/>
      <c r="O2835" s="4" t="str">
        <f>IF(N2835="","",INDEX([2]物品表!$B:$B,MATCH(N2835,[2]物品表!$A:$A,0)))</f>
        <v/>
      </c>
      <c r="P2835" s="4"/>
      <c r="Q2835" s="7" t="s">
        <v>31</v>
      </c>
      <c r="R2835" s="7" t="s">
        <v>29</v>
      </c>
      <c r="S2835" s="9">
        <f>INDEX('#怪物刷新配置索引'!$E:$E,MATCH(E2835&amp;"-"&amp;F2835,'#怪物刷新配置索引'!$D:$D,0),1)</f>
        <v>1</v>
      </c>
      <c r="T2835" s="4"/>
      <c r="U2835" s="9">
        <f>INDEX('#怪物刷新配置索引'!$F:$F,MATCH(E2835&amp;"-"&amp;F2835,'#怪物刷新配置索引'!$D:$D,0),1)</f>
        <v>3</v>
      </c>
      <c r="V2835" s="4" t="str">
        <f t="shared" si="398"/>
        <v/>
      </c>
      <c r="W2835" s="4"/>
      <c r="X2835" s="4"/>
      <c r="Y2835" s="4"/>
      <c r="Z2835" s="28"/>
      <c r="AA2835" s="77">
        <f>COUNTIF([3]经验升级表!$C:$C,"&lt;="&amp;SUMIFS($AB$4:AB2835,$C$4:C2835,C2835))</f>
        <v>0</v>
      </c>
      <c r="AB2835" s="77">
        <f>IFERROR(INDEX([1]怪物表!$U:$U,MATCH(G2835,[1]怪物表!$A:$A,0),1)*S2835/U2835,0)*AC2835</f>
        <v>0</v>
      </c>
      <c r="AC2835" s="77">
        <f t="shared" si="393"/>
        <v>30</v>
      </c>
      <c r="AD2835" s="77">
        <f>IFERROR(INDEX([1]怪物表!$J:$J,MATCH(G2835,[1]怪物表!$A:$A,0),1),0)*AE2835</f>
        <v>10</v>
      </c>
      <c r="AE2835" s="77">
        <f t="shared" si="394"/>
        <v>10</v>
      </c>
    </row>
    <row r="2836" spans="1:46" x14ac:dyDescent="0.45">
      <c r="A2836" s="4"/>
      <c r="B2836" s="7">
        <v>504010</v>
      </c>
      <c r="C2836" s="6" t="s">
        <v>114</v>
      </c>
      <c r="D2836" s="4" t="s">
        <v>134</v>
      </c>
      <c r="E2836" s="7">
        <v>60</v>
      </c>
      <c r="F2836" s="4" t="s">
        <v>58</v>
      </c>
      <c r="G2836" s="4">
        <f>IF(I2836="",SUMIFS([1]怪物表!$A:$A,[1]怪物表!$B:$B,C2836,[1]怪物表!$C:$C,D2836),"")</f>
        <v>150404</v>
      </c>
      <c r="H2836" s="8" t="str">
        <f>IF(G2836="","",INDEX([1]怪物表!$C:$C,MATCH(G2836,[1]怪物表!$A:$A,0)))</f>
        <v>狼人（紫）</v>
      </c>
      <c r="I2836" s="4"/>
      <c r="J2836" s="4" t="str">
        <f>IF(I2836="","",INDEX([1]怪物阵型表!$B:$B,MATCH(I2836,[1]怪物阵型表!$A:$A,0)))</f>
        <v/>
      </c>
      <c r="K2836" s="4"/>
      <c r="L2836" s="4"/>
      <c r="M2836" s="4"/>
      <c r="N2836" s="4"/>
      <c r="O2836" s="4" t="str">
        <f>IF(N2836="","",INDEX([2]物品表!$B:$B,MATCH(N2836,[2]物品表!$A:$A,0)))</f>
        <v/>
      </c>
      <c r="P2836" s="4"/>
      <c r="Q2836" s="7" t="s">
        <v>31</v>
      </c>
      <c r="R2836" s="7" t="s">
        <v>29</v>
      </c>
      <c r="S2836" s="9">
        <f>INDEX('#怪物刷新配置索引'!$E:$E,MATCH(E2836&amp;"-"&amp;F2836,'#怪物刷新配置索引'!$D:$D,0),1)</f>
        <v>2</v>
      </c>
      <c r="T2836" s="4"/>
      <c r="U2836" s="9">
        <f>INDEX('#怪物刷新配置索引'!$F:$F,MATCH(E2836&amp;"-"&amp;F2836,'#怪物刷新配置索引'!$D:$D,0),1)</f>
        <v>1</v>
      </c>
      <c r="V2836" s="4" t="str">
        <f t="shared" si="398"/>
        <v/>
      </c>
      <c r="W2836" s="4"/>
      <c r="X2836" s="4"/>
      <c r="Y2836" s="4"/>
      <c r="Z2836" s="28"/>
      <c r="AA2836" s="77">
        <f>COUNTIF([3]经验升级表!$C:$C,"&lt;="&amp;SUMIFS($AB$4:AB2836,$C$4:C2836,C2836))</f>
        <v>0</v>
      </c>
      <c r="AB2836" s="77">
        <f>IFERROR(INDEX([1]怪物表!$U:$U,MATCH(G2836,[1]怪物表!$A:$A,0),1)*S2836/U2836,0)*AC2836</f>
        <v>0</v>
      </c>
      <c r="AC2836" s="77">
        <f t="shared" si="393"/>
        <v>30</v>
      </c>
      <c r="AD2836" s="77">
        <f>IFERROR(INDEX([1]怪物表!$J:$J,MATCH(G2836,[1]怪物表!$A:$A,0),1),0)*AE2836</f>
        <v>60</v>
      </c>
      <c r="AE2836" s="77">
        <f t="shared" si="394"/>
        <v>60</v>
      </c>
    </row>
    <row r="2837" spans="1:46" x14ac:dyDescent="0.45">
      <c r="A2837" s="4"/>
      <c r="B2837" s="7">
        <v>504011</v>
      </c>
      <c r="C2837" s="6" t="s">
        <v>114</v>
      </c>
      <c r="D2837" s="4" t="s">
        <v>134</v>
      </c>
      <c r="E2837" s="7">
        <v>60</v>
      </c>
      <c r="F2837" s="4" t="s">
        <v>58</v>
      </c>
      <c r="G2837" s="4">
        <f>IF(I2837="",SUMIFS([1]怪物表!$A:$A,[1]怪物表!$B:$B,C2837,[1]怪物表!$C:$C,D2837),"")</f>
        <v>150404</v>
      </c>
      <c r="H2837" s="8" t="str">
        <f>IF(G2837="","",INDEX([1]怪物表!$C:$C,MATCH(G2837,[1]怪物表!$A:$A,0)))</f>
        <v>狼人（紫）</v>
      </c>
      <c r="I2837" s="4"/>
      <c r="J2837" s="4" t="str">
        <f>IF(I2837="","",INDEX([1]怪物阵型表!$B:$B,MATCH(I2837,[1]怪物阵型表!$A:$A,0)))</f>
        <v/>
      </c>
      <c r="K2837" s="4"/>
      <c r="L2837" s="4"/>
      <c r="M2837" s="4"/>
      <c r="N2837" s="4"/>
      <c r="O2837" s="4" t="str">
        <f>IF(N2837="","",INDEX([2]物品表!$B:$B,MATCH(N2837,[2]物品表!$A:$A,0)))</f>
        <v/>
      </c>
      <c r="P2837" s="4"/>
      <c r="Q2837" s="7" t="s">
        <v>31</v>
      </c>
      <c r="R2837" s="7" t="s">
        <v>29</v>
      </c>
      <c r="S2837" s="9">
        <f>INDEX('#怪物刷新配置索引'!$E:$E,MATCH(E2837&amp;"-"&amp;F2837,'#怪物刷新配置索引'!$D:$D,0),1)</f>
        <v>2</v>
      </c>
      <c r="T2837" s="4"/>
      <c r="U2837" s="9">
        <f>INDEX('#怪物刷新配置索引'!$F:$F,MATCH(E2837&amp;"-"&amp;F2837,'#怪物刷新配置索引'!$D:$D,0),1)</f>
        <v>1</v>
      </c>
      <c r="V2837" s="4" t="str">
        <f t="shared" si="398"/>
        <v/>
      </c>
      <c r="W2837" s="4"/>
      <c r="X2837" s="4"/>
      <c r="Y2837" s="4"/>
      <c r="Z2837" s="28"/>
      <c r="AA2837" s="77">
        <f>COUNTIF([3]经验升级表!$C:$C,"&lt;="&amp;SUMIFS($AB$4:AB2837,$C$4:C2837,C2837))</f>
        <v>0</v>
      </c>
      <c r="AB2837" s="77">
        <f>IFERROR(INDEX([1]怪物表!$U:$U,MATCH(G2837,[1]怪物表!$A:$A,0),1)*S2837/U2837,0)*AC2837</f>
        <v>0</v>
      </c>
      <c r="AC2837" s="77">
        <f t="shared" si="393"/>
        <v>30</v>
      </c>
      <c r="AD2837" s="77">
        <f>IFERROR(INDEX([1]怪物表!$J:$J,MATCH(G2837,[1]怪物表!$A:$A,0),1),0)*AE2837</f>
        <v>60</v>
      </c>
      <c r="AE2837" s="77">
        <f t="shared" si="394"/>
        <v>60</v>
      </c>
    </row>
    <row r="2838" spans="1:46" x14ac:dyDescent="0.45">
      <c r="A2838" s="4"/>
      <c r="B2838" s="7">
        <v>504012</v>
      </c>
      <c r="C2838" s="6" t="s">
        <v>114</v>
      </c>
      <c r="D2838" s="4" t="s">
        <v>134</v>
      </c>
      <c r="E2838" s="7">
        <v>60</v>
      </c>
      <c r="F2838" s="4" t="s">
        <v>58</v>
      </c>
      <c r="G2838" s="4">
        <f>IF(I2838="",SUMIFS([1]怪物表!$A:$A,[1]怪物表!$B:$B,C2838,[1]怪物表!$C:$C,D2838),"")</f>
        <v>150404</v>
      </c>
      <c r="H2838" s="8" t="str">
        <f>IF(G2838="","",INDEX([1]怪物表!$C:$C,MATCH(G2838,[1]怪物表!$A:$A,0)))</f>
        <v>狼人（紫）</v>
      </c>
      <c r="I2838" s="4"/>
      <c r="J2838" s="4" t="str">
        <f>IF(I2838="","",INDEX([1]怪物阵型表!$B:$B,MATCH(I2838,[1]怪物阵型表!$A:$A,0)))</f>
        <v/>
      </c>
      <c r="K2838" s="4"/>
      <c r="L2838" s="4"/>
      <c r="M2838" s="4"/>
      <c r="N2838" s="4"/>
      <c r="O2838" s="4" t="str">
        <f>IF(N2838="","",INDEX([2]物品表!$B:$B,MATCH(N2838,[2]物品表!$A:$A,0)))</f>
        <v/>
      </c>
      <c r="P2838" s="4"/>
      <c r="Q2838" s="7" t="s">
        <v>31</v>
      </c>
      <c r="R2838" s="7" t="s">
        <v>29</v>
      </c>
      <c r="S2838" s="9">
        <f>INDEX('#怪物刷新配置索引'!$E:$E,MATCH(E2838&amp;"-"&amp;F2838,'#怪物刷新配置索引'!$D:$D,0),1)</f>
        <v>2</v>
      </c>
      <c r="T2838" s="4"/>
      <c r="U2838" s="9">
        <f>INDEX('#怪物刷新配置索引'!$F:$F,MATCH(E2838&amp;"-"&amp;F2838,'#怪物刷新配置索引'!$D:$D,0),1)</f>
        <v>1</v>
      </c>
      <c r="V2838" s="4" t="str">
        <f t="shared" si="398"/>
        <v/>
      </c>
      <c r="W2838" s="4"/>
      <c r="X2838" s="4"/>
      <c r="Y2838" s="4"/>
      <c r="Z2838" s="28"/>
      <c r="AA2838" s="77">
        <f>COUNTIF([3]经验升级表!$C:$C,"&lt;="&amp;SUMIFS($AB$4:AB2838,$C$4:C2838,C2838))</f>
        <v>0</v>
      </c>
      <c r="AB2838" s="77">
        <f>IFERROR(INDEX([1]怪物表!$U:$U,MATCH(G2838,[1]怪物表!$A:$A,0),1)*S2838/U2838,0)*AC2838</f>
        <v>0</v>
      </c>
      <c r="AC2838" s="77">
        <f t="shared" si="393"/>
        <v>30</v>
      </c>
      <c r="AD2838" s="77">
        <f>IFERROR(INDEX([1]怪物表!$J:$J,MATCH(G2838,[1]怪物表!$A:$A,0),1),0)*AE2838</f>
        <v>60</v>
      </c>
      <c r="AE2838" s="77">
        <f t="shared" si="394"/>
        <v>60</v>
      </c>
    </row>
    <row r="2839" spans="1:46" s="46" customFormat="1" x14ac:dyDescent="0.45">
      <c r="A2839" s="20"/>
      <c r="B2839" s="21">
        <v>504013</v>
      </c>
      <c r="C2839" s="22" t="s">
        <v>114</v>
      </c>
      <c r="D2839" s="20" t="s">
        <v>144</v>
      </c>
      <c r="E2839" s="21"/>
      <c r="F2839" s="20">
        <v>120</v>
      </c>
      <c r="G2839" s="20">
        <f>IF(I2839="",SUMIFS([1]怪物表!$A:$A,[1]怪物表!$B:$B,C2839,[1]怪物表!$C:$C,D2839),"")</f>
        <v>150408</v>
      </c>
      <c r="H2839" s="23" t="str">
        <f>IF(G2839="","",INDEX([1]怪物表!$C:$C,MATCH(G2839,[1]怪物表!$A:$A,0)))</f>
        <v>大象</v>
      </c>
      <c r="I2839" s="20" t="s">
        <v>54</v>
      </c>
      <c r="J2839" s="20" t="str">
        <f>IF(I2839="","",INDEX([1]怪物阵型表!$B:$B,MATCH(I2839,[1]怪物阵型表!$A:$A,0)))</f>
        <v/>
      </c>
      <c r="K2839" s="20"/>
      <c r="L2839" s="20"/>
      <c r="M2839" s="20"/>
      <c r="N2839" s="20"/>
      <c r="O2839" s="20" t="str">
        <f>IF(N2839="","",INDEX([2]物品表!$B:$B,MATCH(N2839,[2]物品表!$A:$A,0)))</f>
        <v/>
      </c>
      <c r="P2839" s="20"/>
      <c r="Q2839" s="21" t="s">
        <v>120</v>
      </c>
      <c r="R2839" s="21" t="s">
        <v>29</v>
      </c>
      <c r="S2839" s="24">
        <v>1</v>
      </c>
      <c r="T2839" s="20"/>
      <c r="U2839" s="24">
        <v>0</v>
      </c>
      <c r="V2839" s="20" t="str">
        <f>IF(W2839=1,"TID_Survivor_Notice_Occur_2",IF(W2839=2,"TID_Survivor_Notice_Occur_1",""))</f>
        <v/>
      </c>
      <c r="W2839" s="20"/>
      <c r="X2839" s="20"/>
      <c r="Y2839" s="20"/>
      <c r="Z2839" s="79"/>
      <c r="AA2839" s="77">
        <f>COUNTIF([3]经验升级表!$C:$C,"&lt;="&amp;SUMIFS($AB$4:AB2839,$C$4:C2839,C2839))</f>
        <v>0</v>
      </c>
      <c r="AB2839" s="77">
        <f>IFERROR(INDEX([1]怪物表!$U:$U,MATCH(G2839,[1]怪物表!$A:$A,0),1)*S2839/U2839,0)*AC2839</f>
        <v>0</v>
      </c>
      <c r="AC2839" s="77">
        <f t="shared" si="393"/>
        <v>1</v>
      </c>
      <c r="AD2839" s="77">
        <f>IFERROR(INDEX([1]怪物表!$J:$J,MATCH(G2839,[1]怪物表!$A:$A,0),1),0)*AE2839</f>
        <v>0</v>
      </c>
      <c r="AE2839" s="77">
        <f t="shared" si="394"/>
        <v>0</v>
      </c>
      <c r="AF2839" s="45"/>
      <c r="AG2839" s="45"/>
      <c r="AH2839" s="45"/>
      <c r="AI2839" s="45"/>
      <c r="AJ2839" s="45"/>
      <c r="AK2839" s="45"/>
      <c r="AL2839" s="45"/>
      <c r="AM2839" s="45"/>
      <c r="AN2839" s="45"/>
      <c r="AO2839" s="45"/>
      <c r="AP2839" s="45"/>
      <c r="AQ2839" s="45"/>
      <c r="AR2839" s="45"/>
      <c r="AS2839" s="45"/>
      <c r="AT2839" s="45"/>
    </row>
    <row r="2840" spans="1:46" x14ac:dyDescent="0.45">
      <c r="A2840" s="4"/>
      <c r="B2840" s="7">
        <v>504014</v>
      </c>
      <c r="C2840" s="6" t="s">
        <v>114</v>
      </c>
      <c r="D2840" s="4" t="s">
        <v>125</v>
      </c>
      <c r="E2840" s="4">
        <v>20</v>
      </c>
      <c r="F2840" s="4" t="s">
        <v>38</v>
      </c>
      <c r="G2840" s="4">
        <f>SUMIFS([1]怪物表!$A:$A,[1]怪物表!$B:$B,C2840,[1]怪物表!$C:$C,D2840)</f>
        <v>150401</v>
      </c>
      <c r="H2840" s="8" t="str">
        <f>IF(G2840="","",INDEX([1]怪物表!$C:$C,MATCH(G2840,[1]怪物表!$A:$A,0)))</f>
        <v>小熊</v>
      </c>
      <c r="I2840" s="4"/>
      <c r="J2840" s="4" t="str">
        <f>IF(I2840="","",INDEX([1]怪物阵型表!$B:$B,MATCH(I2840,[1]怪物阵型表!$A:$A,0)))</f>
        <v/>
      </c>
      <c r="K2840" s="4"/>
      <c r="L2840" s="4"/>
      <c r="M2840" s="4"/>
      <c r="N2840" s="4"/>
      <c r="O2840" s="4" t="str">
        <f>IF(N2840="","",INDEX([2]物品表!$B:$B,MATCH(N2840,[2]物品表!$A:$A,0)))</f>
        <v/>
      </c>
      <c r="P2840" s="4"/>
      <c r="Q2840" s="7" t="s">
        <v>31</v>
      </c>
      <c r="R2840" s="7" t="s">
        <v>29</v>
      </c>
      <c r="S2840" s="9">
        <f>INDEX('#怪物刷新配置索引'!$E:$E,MATCH(E2840&amp;"-"&amp;F2840,'#怪物刷新配置索引'!$D:$D,0),1)</f>
        <v>2</v>
      </c>
      <c r="T2840" s="4"/>
      <c r="U2840" s="9">
        <f>INDEX('#怪物刷新配置索引'!$F:$F,MATCH(E2840&amp;"-"&amp;F2840,'#怪物刷新配置索引'!$D:$D,0),1)</f>
        <v>3</v>
      </c>
      <c r="V2840" s="4" t="str">
        <f t="shared" si="398"/>
        <v/>
      </c>
      <c r="W2840" s="4"/>
      <c r="X2840" s="4"/>
      <c r="Y2840" s="4"/>
      <c r="Z2840" s="28"/>
      <c r="AA2840" s="77">
        <f>COUNTIF([3]经验升级表!$C:$C,"&lt;="&amp;SUMIFS($AB$4:AB2840,$C$4:C2840,C2840))</f>
        <v>0</v>
      </c>
      <c r="AB2840" s="77">
        <f>IFERROR(INDEX([1]怪物表!$U:$U,MATCH(G2840,[1]怪物表!$A:$A,0),1)*S2840/U2840,0)*AC2840</f>
        <v>0</v>
      </c>
      <c r="AC2840" s="77">
        <f t="shared" si="393"/>
        <v>30</v>
      </c>
      <c r="AD2840" s="77">
        <f>IFERROR(INDEX([1]怪物表!$J:$J,MATCH(G2840,[1]怪物表!$A:$A,0),1),0)*AE2840</f>
        <v>20</v>
      </c>
      <c r="AE2840" s="77">
        <f t="shared" si="394"/>
        <v>20</v>
      </c>
    </row>
    <row r="2841" spans="1:46" x14ac:dyDescent="0.45">
      <c r="A2841" s="4"/>
      <c r="B2841" s="7">
        <v>504015</v>
      </c>
      <c r="C2841" s="6" t="s">
        <v>114</v>
      </c>
      <c r="D2841" s="4" t="s">
        <v>125</v>
      </c>
      <c r="E2841" s="4">
        <v>20</v>
      </c>
      <c r="F2841" s="4" t="s">
        <v>38</v>
      </c>
      <c r="G2841" s="4">
        <f>SUMIFS([1]怪物表!$A:$A,[1]怪物表!$B:$B,C2841,[1]怪物表!$C:$C,D2841)</f>
        <v>150401</v>
      </c>
      <c r="H2841" s="8" t="str">
        <f>IF(G2841="","",INDEX([1]怪物表!$C:$C,MATCH(G2841,[1]怪物表!$A:$A,0)))</f>
        <v>小熊</v>
      </c>
      <c r="I2841" s="4"/>
      <c r="J2841" s="4" t="str">
        <f>IF(I2841="","",INDEX([1]怪物阵型表!$B:$B,MATCH(I2841,[1]怪物阵型表!$A:$A,0)))</f>
        <v/>
      </c>
      <c r="K2841" s="4"/>
      <c r="L2841" s="4"/>
      <c r="M2841" s="4"/>
      <c r="N2841" s="4"/>
      <c r="O2841" s="4" t="str">
        <f>IF(N2841="","",INDEX([2]物品表!$B:$B,MATCH(N2841,[2]物品表!$A:$A,0)))</f>
        <v/>
      </c>
      <c r="P2841" s="4"/>
      <c r="Q2841" s="7" t="s">
        <v>31</v>
      </c>
      <c r="R2841" s="7" t="s">
        <v>29</v>
      </c>
      <c r="S2841" s="9">
        <f>INDEX('#怪物刷新配置索引'!$E:$E,MATCH(E2841&amp;"-"&amp;F2841,'#怪物刷新配置索引'!$D:$D,0),1)</f>
        <v>2</v>
      </c>
      <c r="T2841" s="4"/>
      <c r="U2841" s="9">
        <f>INDEX('#怪物刷新配置索引'!$F:$F,MATCH(E2841&amp;"-"&amp;F2841,'#怪物刷新配置索引'!$D:$D,0),1)</f>
        <v>3</v>
      </c>
      <c r="V2841" s="4" t="str">
        <f t="shared" si="398"/>
        <v/>
      </c>
      <c r="W2841" s="4"/>
      <c r="X2841" s="4"/>
      <c r="Y2841" s="4"/>
      <c r="Z2841" s="28"/>
      <c r="AA2841" s="77">
        <f>COUNTIF([3]经验升级表!$C:$C,"&lt;="&amp;SUMIFS($AB$4:AB2841,$C$4:C2841,C2841))</f>
        <v>0</v>
      </c>
      <c r="AB2841" s="77">
        <f>IFERROR(INDEX([1]怪物表!$U:$U,MATCH(G2841,[1]怪物表!$A:$A,0),1)*S2841/U2841,0)*AC2841</f>
        <v>0</v>
      </c>
      <c r="AC2841" s="77">
        <f t="shared" si="393"/>
        <v>30</v>
      </c>
      <c r="AD2841" s="77">
        <f>IFERROR(INDEX([1]怪物表!$J:$J,MATCH(G2841,[1]怪物表!$A:$A,0),1),0)*AE2841</f>
        <v>20</v>
      </c>
      <c r="AE2841" s="77">
        <f t="shared" si="394"/>
        <v>20</v>
      </c>
    </row>
    <row r="2842" spans="1:46" x14ac:dyDescent="0.45">
      <c r="A2842" s="4"/>
      <c r="B2842" s="7">
        <v>504016</v>
      </c>
      <c r="C2842" s="6" t="s">
        <v>114</v>
      </c>
      <c r="D2842" s="4" t="s">
        <v>125</v>
      </c>
      <c r="E2842" s="4">
        <v>30</v>
      </c>
      <c r="F2842" s="4" t="s">
        <v>39</v>
      </c>
      <c r="G2842" s="4">
        <f>SUMIFS([1]怪物表!$A:$A,[1]怪物表!$B:$B,C2842,[1]怪物表!$C:$C,D2842)</f>
        <v>150401</v>
      </c>
      <c r="H2842" s="8" t="str">
        <f>IF(G2842="","",INDEX([1]怪物表!$C:$C,MATCH(G2842,[1]怪物表!$A:$A,0)))</f>
        <v>小熊</v>
      </c>
      <c r="I2842" s="4"/>
      <c r="J2842" s="4" t="str">
        <f>IF(I2842="","",INDEX([1]怪物阵型表!$B:$B,MATCH(I2842,[1]怪物阵型表!$A:$A,0)))</f>
        <v/>
      </c>
      <c r="K2842" s="4"/>
      <c r="L2842" s="4"/>
      <c r="M2842" s="4"/>
      <c r="N2842" s="4"/>
      <c r="O2842" s="4" t="str">
        <f>IF(N2842="","",INDEX([2]物品表!$B:$B,MATCH(N2842,[2]物品表!$A:$A,0)))</f>
        <v/>
      </c>
      <c r="P2842" s="4"/>
      <c r="Q2842" s="7" t="s">
        <v>31</v>
      </c>
      <c r="R2842" s="7" t="s">
        <v>29</v>
      </c>
      <c r="S2842" s="9">
        <f>INDEX('#怪物刷新配置索引'!$E:$E,MATCH(E2842&amp;"-"&amp;F2842,'#怪物刷新配置索引'!$D:$D,0),1)</f>
        <v>2</v>
      </c>
      <c r="T2842" s="4"/>
      <c r="U2842" s="9">
        <f>INDEX('#怪物刷新配置索引'!$F:$F,MATCH(E2842&amp;"-"&amp;F2842,'#怪物刷新配置索引'!$D:$D,0),1)</f>
        <v>2</v>
      </c>
      <c r="V2842" s="4" t="str">
        <f t="shared" si="398"/>
        <v/>
      </c>
      <c r="W2842" s="4"/>
      <c r="X2842" s="4"/>
      <c r="Y2842" s="4"/>
      <c r="Z2842" s="28"/>
      <c r="AA2842" s="77">
        <f>COUNTIF([3]经验升级表!$C:$C,"&lt;="&amp;SUMIFS($AB$4:AB2842,$C$4:C2842,C2842))</f>
        <v>0</v>
      </c>
      <c r="AB2842" s="77">
        <f>IFERROR(INDEX([1]怪物表!$U:$U,MATCH(G2842,[1]怪物表!$A:$A,0),1)*S2842/U2842,0)*AC2842</f>
        <v>0</v>
      </c>
      <c r="AC2842" s="77">
        <f t="shared" si="393"/>
        <v>30</v>
      </c>
      <c r="AD2842" s="77">
        <f>IFERROR(INDEX([1]怪物表!$J:$J,MATCH(G2842,[1]怪物表!$A:$A,0),1),0)*AE2842</f>
        <v>30</v>
      </c>
      <c r="AE2842" s="77">
        <f t="shared" si="394"/>
        <v>30</v>
      </c>
    </row>
    <row r="2843" spans="1:46" x14ac:dyDescent="0.45">
      <c r="A2843" s="4"/>
      <c r="B2843" s="7">
        <v>504017</v>
      </c>
      <c r="C2843" s="6" t="s">
        <v>114</v>
      </c>
      <c r="D2843" s="4" t="s">
        <v>125</v>
      </c>
      <c r="E2843" s="4">
        <v>50</v>
      </c>
      <c r="F2843" s="4" t="s">
        <v>39</v>
      </c>
      <c r="G2843" s="4">
        <f>SUMIFS([1]怪物表!$A:$A,[1]怪物表!$B:$B,C2843,[1]怪物表!$C:$C,D2843)</f>
        <v>150401</v>
      </c>
      <c r="H2843" s="8" t="str">
        <f>IF(G2843="","",INDEX([1]怪物表!$C:$C,MATCH(G2843,[1]怪物表!$A:$A,0)))</f>
        <v>小熊</v>
      </c>
      <c r="I2843" s="4"/>
      <c r="J2843" s="4" t="str">
        <f>IF(I2843="","",INDEX([1]怪物阵型表!$B:$B,MATCH(I2843,[1]怪物阵型表!$A:$A,0)))</f>
        <v/>
      </c>
      <c r="K2843" s="4"/>
      <c r="L2843" s="4"/>
      <c r="M2843" s="4"/>
      <c r="N2843" s="4"/>
      <c r="O2843" s="4" t="str">
        <f>IF(N2843="","",INDEX([2]物品表!$B:$B,MATCH(N2843,[2]物品表!$A:$A,0)))</f>
        <v/>
      </c>
      <c r="P2843" s="4"/>
      <c r="Q2843" s="7" t="s">
        <v>31</v>
      </c>
      <c r="R2843" s="7" t="s">
        <v>29</v>
      </c>
      <c r="S2843" s="9">
        <f>INDEX('#怪物刷新配置索引'!$E:$E,MATCH(E2843&amp;"-"&amp;F2843,'#怪物刷新配置索引'!$D:$D,0),1)</f>
        <v>5</v>
      </c>
      <c r="T2843" s="4"/>
      <c r="U2843" s="9">
        <f>INDEX('#怪物刷新配置索引'!$F:$F,MATCH(E2843&amp;"-"&amp;F2843,'#怪物刷新配置索引'!$D:$D,0),1)</f>
        <v>3</v>
      </c>
      <c r="V2843" s="4" t="str">
        <f t="shared" si="398"/>
        <v/>
      </c>
      <c r="W2843" s="4"/>
      <c r="X2843" s="4"/>
      <c r="Y2843" s="4"/>
      <c r="Z2843" s="28"/>
      <c r="AA2843" s="77">
        <f>COUNTIF([3]经验升级表!$C:$C,"&lt;="&amp;SUMIFS($AB$4:AB2843,$C$4:C2843,C2843))</f>
        <v>0</v>
      </c>
      <c r="AB2843" s="77">
        <f>IFERROR(INDEX([1]怪物表!$U:$U,MATCH(G2843,[1]怪物表!$A:$A,0),1)*S2843/U2843,0)*AC2843</f>
        <v>0</v>
      </c>
      <c r="AC2843" s="77">
        <f t="shared" si="393"/>
        <v>30</v>
      </c>
      <c r="AD2843" s="77">
        <f>IFERROR(INDEX([1]怪物表!$J:$J,MATCH(G2843,[1]怪物表!$A:$A,0),1),0)*AE2843</f>
        <v>50</v>
      </c>
      <c r="AE2843" s="77">
        <f t="shared" si="394"/>
        <v>50</v>
      </c>
    </row>
    <row r="2844" spans="1:46" s="46" customFormat="1" x14ac:dyDescent="0.45">
      <c r="A2844" s="20"/>
      <c r="B2844" s="21">
        <v>504018</v>
      </c>
      <c r="C2844" s="22" t="s">
        <v>114</v>
      </c>
      <c r="D2844" s="20" t="s">
        <v>144</v>
      </c>
      <c r="E2844" s="21"/>
      <c r="F2844" s="20">
        <v>180</v>
      </c>
      <c r="G2844" s="20">
        <f>IF(I2844="",SUMIFS([1]怪物表!$A:$A,[1]怪物表!$B:$B,C2844,[1]怪物表!$C:$C,D2844),"")</f>
        <v>150408</v>
      </c>
      <c r="H2844" s="23" t="str">
        <f>IF(G2844="","",INDEX([1]怪物表!$C:$C,MATCH(G2844,[1]怪物表!$A:$A,0)))</f>
        <v>大象</v>
      </c>
      <c r="I2844" s="20" t="s">
        <v>54</v>
      </c>
      <c r="J2844" s="20" t="str">
        <f>IF(I2844="","",INDEX([1]怪物阵型表!$B:$B,MATCH(I2844,[1]怪物阵型表!$A:$A,0)))</f>
        <v/>
      </c>
      <c r="K2844" s="20"/>
      <c r="L2844" s="20"/>
      <c r="M2844" s="20"/>
      <c r="N2844" s="20"/>
      <c r="O2844" s="20" t="str">
        <f>IF(N2844="","",INDEX([2]物品表!$B:$B,MATCH(N2844,[2]物品表!$A:$A,0)))</f>
        <v/>
      </c>
      <c r="P2844" s="20"/>
      <c r="Q2844" s="21" t="s">
        <v>120</v>
      </c>
      <c r="R2844" s="21" t="s">
        <v>29</v>
      </c>
      <c r="S2844" s="24">
        <v>1</v>
      </c>
      <c r="T2844" s="20"/>
      <c r="U2844" s="24">
        <v>0</v>
      </c>
      <c r="V2844" s="20" t="str">
        <f>IF(W2844=1,"TID_Survivor_Notice_Occur_2",IF(W2844=2,"TID_Survivor_Notice_Occur_1",""))</f>
        <v/>
      </c>
      <c r="W2844" s="20"/>
      <c r="X2844" s="20"/>
      <c r="Y2844" s="20"/>
      <c r="Z2844" s="79"/>
      <c r="AA2844" s="77">
        <f>COUNTIF([3]经验升级表!$C:$C,"&lt;="&amp;SUMIFS($AB$4:AB2844,$C$4:C2844,C2844))</f>
        <v>0</v>
      </c>
      <c r="AB2844" s="77">
        <f>IFERROR(INDEX([1]怪物表!$U:$U,MATCH(G2844,[1]怪物表!$A:$A,0),1)*S2844/U2844,0)*AC2844</f>
        <v>0</v>
      </c>
      <c r="AC2844" s="77">
        <f t="shared" si="393"/>
        <v>1</v>
      </c>
      <c r="AD2844" s="77">
        <f>IFERROR(INDEX([1]怪物表!$J:$J,MATCH(G2844,[1]怪物表!$A:$A,0),1),0)*AE2844</f>
        <v>0</v>
      </c>
      <c r="AE2844" s="77">
        <f t="shared" si="394"/>
        <v>0</v>
      </c>
      <c r="AF2844" s="45"/>
      <c r="AG2844" s="45"/>
      <c r="AH2844" s="45"/>
      <c r="AI2844" s="45"/>
      <c r="AJ2844" s="45"/>
      <c r="AK2844" s="45"/>
      <c r="AL2844" s="45"/>
      <c r="AM2844" s="45"/>
      <c r="AN2844" s="45"/>
      <c r="AO2844" s="45"/>
      <c r="AP2844" s="45"/>
      <c r="AQ2844" s="45"/>
      <c r="AR2844" s="45"/>
      <c r="AS2844" s="45"/>
      <c r="AT2844" s="45"/>
    </row>
    <row r="2845" spans="1:46" x14ac:dyDescent="0.45">
      <c r="A2845" s="4"/>
      <c r="B2845" s="7">
        <v>504019</v>
      </c>
      <c r="C2845" s="6" t="s">
        <v>114</v>
      </c>
      <c r="D2845" s="4"/>
      <c r="E2845" s="7"/>
      <c r="F2845" s="4">
        <v>180</v>
      </c>
      <c r="G2845" s="4" t="str">
        <f>IF(I2845="",SUMIFS([1]怪物表!$A:$A,[1]怪物表!$B:$B,C2845,[1]怪物表!$C:$C,D2845),"")</f>
        <v/>
      </c>
      <c r="H2845" s="8" t="str">
        <f>IF(G2845="","",INDEX([1]怪物表!$C:$C,MATCH(G2845,[1]怪物表!$A:$A,0)))</f>
        <v/>
      </c>
      <c r="I2845" s="4">
        <v>500401</v>
      </c>
      <c r="J2845" s="4" t="str">
        <f>IF(I2845="","",INDEX([1]怪物阵型表!$B:$B,MATCH(I2845,[1]怪物阵型表!$A:$A,0)))</f>
        <v>圆环防御怪物阵型</v>
      </c>
      <c r="K2845" s="4"/>
      <c r="L2845" s="4"/>
      <c r="M2845" s="4"/>
      <c r="N2845" s="4"/>
      <c r="O2845" s="4" t="str">
        <f>IF(N2845="","",INDEX([2]物品表!$B:$B,MATCH(N2845,[2]物品表!$A:$A,0)))</f>
        <v/>
      </c>
      <c r="P2845" s="4"/>
      <c r="Q2845" s="7" t="s">
        <v>109</v>
      </c>
      <c r="R2845" s="7" t="s">
        <v>29</v>
      </c>
      <c r="S2845" s="9">
        <v>1</v>
      </c>
      <c r="T2845" s="4"/>
      <c r="U2845" s="9">
        <v>0</v>
      </c>
      <c r="V2845" s="4" t="str">
        <f>IF(W2845=1,"TID_Survivor_Notice_Occur_2",IF(W2845=2,"TID_Survivor_Notice_Occur_1",""))</f>
        <v>TID_Survivor_Notice_Occur_2</v>
      </c>
      <c r="W2845" s="4">
        <v>1</v>
      </c>
      <c r="X2845" s="4"/>
      <c r="Y2845" s="4"/>
      <c r="Z2845" s="28"/>
      <c r="AA2845" s="77">
        <f>COUNTIF([3]经验升级表!$C:$C,"&lt;="&amp;SUMIFS($AB$4:AB2845,$C$4:C2845,C2845))</f>
        <v>0</v>
      </c>
      <c r="AB2845" s="77">
        <f>IFERROR(INDEX([1]怪物表!$U:$U,MATCH(G2845,[1]怪物表!$A:$A,0),1)*S2845/U2845,0)*AC2845</f>
        <v>0</v>
      </c>
      <c r="AC2845" s="77">
        <f t="shared" si="393"/>
        <v>1</v>
      </c>
      <c r="AD2845" s="77">
        <f>IFERROR(INDEX([1]怪物表!$J:$J,MATCH(G2845,[1]怪物表!$A:$A,0),1),0)*AE2845</f>
        <v>0</v>
      </c>
      <c r="AE2845" s="77">
        <f t="shared" si="394"/>
        <v>0</v>
      </c>
    </row>
    <row r="2846" spans="1:46" x14ac:dyDescent="0.45">
      <c r="A2846" s="4"/>
      <c r="B2846" s="7">
        <v>504020</v>
      </c>
      <c r="C2846" s="6" t="s">
        <v>114</v>
      </c>
      <c r="D2846" s="4" t="s">
        <v>147</v>
      </c>
      <c r="E2846" s="4">
        <v>30</v>
      </c>
      <c r="F2846" s="4" t="s">
        <v>46</v>
      </c>
      <c r="G2846" s="4">
        <f>SUMIFS([1]怪物表!$A:$A,[1]怪物表!$B:$B,C2846,[1]怪物表!$C:$C,D2846)</f>
        <v>150405</v>
      </c>
      <c r="H2846" s="8" t="str">
        <f>IF(G2846="","",INDEX([1]怪物表!$C:$C,MATCH(G2846,[1]怪物表!$A:$A,0)))</f>
        <v>狼人（灰）</v>
      </c>
      <c r="I2846" s="4"/>
      <c r="J2846" s="4" t="str">
        <f>IF(I2846="","",INDEX([1]怪物阵型表!$B:$B,MATCH(I2846,[1]怪物阵型表!$A:$A,0)))</f>
        <v/>
      </c>
      <c r="K2846" s="4"/>
      <c r="L2846" s="4"/>
      <c r="M2846" s="4"/>
      <c r="N2846" s="4"/>
      <c r="O2846" s="4" t="str">
        <f>IF(N2846="","",INDEX([2]物品表!$B:$B,MATCH(N2846,[2]物品表!$A:$A,0)))</f>
        <v/>
      </c>
      <c r="P2846" s="4"/>
      <c r="Q2846" s="7" t="s">
        <v>31</v>
      </c>
      <c r="R2846" s="7" t="s">
        <v>29</v>
      </c>
      <c r="S2846" s="9">
        <f>INDEX('#怪物刷新配置索引'!$E:$E,MATCH(E2846&amp;"-"&amp;F2846,'#怪物刷新配置索引'!$D:$D,0),1)</f>
        <v>3</v>
      </c>
      <c r="T2846" s="4"/>
      <c r="U2846" s="9">
        <f>INDEX('#怪物刷新配置索引'!$F:$F,MATCH(E2846&amp;"-"&amp;F2846,'#怪物刷新配置索引'!$D:$D,0),1)</f>
        <v>3</v>
      </c>
      <c r="V2846" s="4" t="str">
        <f t="shared" si="398"/>
        <v/>
      </c>
      <c r="W2846" s="4"/>
      <c r="X2846" s="7"/>
      <c r="Y2846" s="4"/>
      <c r="Z2846" s="28"/>
      <c r="AA2846" s="77">
        <f>COUNTIF([3]经验升级表!$C:$C,"&lt;="&amp;SUMIFS($AB$4:AB2846,$C$4:C2846,C2846))</f>
        <v>0</v>
      </c>
      <c r="AB2846" s="77">
        <f>IFERROR(INDEX([1]怪物表!$U:$U,MATCH(G2846,[1]怪物表!$A:$A,0),1)*S2846/U2846,0)*AC2846</f>
        <v>0</v>
      </c>
      <c r="AC2846" s="77">
        <f t="shared" si="393"/>
        <v>30</v>
      </c>
      <c r="AD2846" s="77">
        <f>IFERROR(INDEX([1]怪物表!$J:$J,MATCH(G2846,[1]怪物表!$A:$A,0),1),0)*AE2846</f>
        <v>30</v>
      </c>
      <c r="AE2846" s="77">
        <f t="shared" si="394"/>
        <v>30</v>
      </c>
    </row>
    <row r="2847" spans="1:46" x14ac:dyDescent="0.45">
      <c r="A2847" s="4"/>
      <c r="B2847" s="7">
        <v>504021</v>
      </c>
      <c r="C2847" s="6" t="s">
        <v>114</v>
      </c>
      <c r="D2847" s="4" t="s">
        <v>147</v>
      </c>
      <c r="E2847" s="4">
        <v>30</v>
      </c>
      <c r="F2847" s="4" t="s">
        <v>46</v>
      </c>
      <c r="G2847" s="4">
        <f>SUMIFS([1]怪物表!$A:$A,[1]怪物表!$B:$B,C2847,[1]怪物表!$C:$C,D2847)</f>
        <v>150405</v>
      </c>
      <c r="H2847" s="8" t="str">
        <f>IF(G2847="","",INDEX([1]怪物表!$C:$C,MATCH(G2847,[1]怪物表!$A:$A,0)))</f>
        <v>狼人（灰）</v>
      </c>
      <c r="I2847" s="4"/>
      <c r="J2847" s="4" t="str">
        <f>IF(I2847="","",INDEX([1]怪物阵型表!$B:$B,MATCH(I2847,[1]怪物阵型表!$A:$A,0)))</f>
        <v/>
      </c>
      <c r="K2847" s="4"/>
      <c r="L2847" s="4"/>
      <c r="M2847" s="4"/>
      <c r="N2847" s="4"/>
      <c r="O2847" s="4" t="str">
        <f>IF(N2847="","",INDEX([2]物品表!$B:$B,MATCH(N2847,[2]物品表!$A:$A,0)))</f>
        <v/>
      </c>
      <c r="P2847" s="4"/>
      <c r="Q2847" s="7" t="s">
        <v>31</v>
      </c>
      <c r="R2847" s="7" t="s">
        <v>29</v>
      </c>
      <c r="S2847" s="9">
        <f>INDEX('#怪物刷新配置索引'!$E:$E,MATCH(E2847&amp;"-"&amp;F2847,'#怪物刷新配置索引'!$D:$D,0),1)</f>
        <v>3</v>
      </c>
      <c r="T2847" s="4"/>
      <c r="U2847" s="9">
        <f>INDEX('#怪物刷新配置索引'!$F:$F,MATCH(E2847&amp;"-"&amp;F2847,'#怪物刷新配置索引'!$D:$D,0),1)</f>
        <v>3</v>
      </c>
      <c r="V2847" s="7" t="str">
        <f t="shared" si="398"/>
        <v/>
      </c>
      <c r="W2847" s="4"/>
      <c r="X2847" s="4"/>
      <c r="Y2847" s="4"/>
      <c r="Z2847" s="28"/>
      <c r="AA2847" s="77">
        <f>COUNTIF([3]经验升级表!$C:$C,"&lt;="&amp;SUMIFS($AB$4:AB2847,$C$4:C2847,C2847))</f>
        <v>0</v>
      </c>
      <c r="AB2847" s="77">
        <f>IFERROR(INDEX([1]怪物表!$U:$U,MATCH(G2847,[1]怪物表!$A:$A,0),1)*S2847/U2847,0)*AC2847</f>
        <v>0</v>
      </c>
      <c r="AC2847" s="77">
        <f t="shared" si="393"/>
        <v>30</v>
      </c>
      <c r="AD2847" s="77">
        <f>IFERROR(INDEX([1]怪物表!$J:$J,MATCH(G2847,[1]怪物表!$A:$A,0),1),0)*AE2847</f>
        <v>30</v>
      </c>
      <c r="AE2847" s="77">
        <f t="shared" si="394"/>
        <v>30</v>
      </c>
    </row>
    <row r="2848" spans="1:46" x14ac:dyDescent="0.45">
      <c r="A2848" s="4"/>
      <c r="B2848" s="7">
        <v>504022</v>
      </c>
      <c r="C2848" s="6" t="s">
        <v>114</v>
      </c>
      <c r="D2848" s="4" t="s">
        <v>147</v>
      </c>
      <c r="E2848" s="4">
        <v>60</v>
      </c>
      <c r="F2848" s="4" t="s">
        <v>46</v>
      </c>
      <c r="G2848" s="4">
        <f>SUMIFS([1]怪物表!$A:$A,[1]怪物表!$B:$B,C2848,[1]怪物表!$C:$C,D2848)</f>
        <v>150405</v>
      </c>
      <c r="H2848" s="8" t="str">
        <f>IF(G2848="","",INDEX([1]怪物表!$C:$C,MATCH(G2848,[1]怪物表!$A:$A,0)))</f>
        <v>狼人（灰）</v>
      </c>
      <c r="I2848" s="4"/>
      <c r="J2848" s="4" t="str">
        <f>IF(I2848="","",INDEX([1]怪物阵型表!$B:$B,MATCH(I2848,[1]怪物阵型表!$A:$A,0)))</f>
        <v/>
      </c>
      <c r="K2848" s="4"/>
      <c r="L2848" s="4"/>
      <c r="M2848" s="4"/>
      <c r="N2848" s="4"/>
      <c r="O2848" s="4" t="str">
        <f>IF(N2848="","",INDEX([2]物品表!$B:$B,MATCH(N2848,[2]物品表!$A:$A,0)))</f>
        <v/>
      </c>
      <c r="P2848" s="4"/>
      <c r="Q2848" s="7" t="s">
        <v>31</v>
      </c>
      <c r="R2848" s="7" t="s">
        <v>29</v>
      </c>
      <c r="S2848" s="9">
        <f>INDEX('#怪物刷新配置索引'!$E:$E,MATCH(E2848&amp;"-"&amp;F2848,'#怪物刷新配置索引'!$D:$D,0),1)</f>
        <v>2</v>
      </c>
      <c r="T2848" s="4"/>
      <c r="U2848" s="9">
        <f>INDEX('#怪物刷新配置索引'!$F:$F,MATCH(E2848&amp;"-"&amp;F2848,'#怪物刷新配置索引'!$D:$D,0),1)</f>
        <v>1</v>
      </c>
      <c r="V2848" s="4" t="str">
        <f t="shared" si="398"/>
        <v/>
      </c>
      <c r="W2848" s="4"/>
      <c r="X2848" s="7"/>
      <c r="Y2848" s="7"/>
      <c r="Z2848" s="28"/>
      <c r="AA2848" s="77">
        <f>COUNTIF([3]经验升级表!$C:$C,"&lt;="&amp;SUMIFS($AB$4:AB2848,$C$4:C2848,C2848))</f>
        <v>0</v>
      </c>
      <c r="AB2848" s="77">
        <f>IFERROR(INDEX([1]怪物表!$U:$U,MATCH(G2848,[1]怪物表!$A:$A,0),1)*S2848/U2848,0)*AC2848</f>
        <v>0</v>
      </c>
      <c r="AC2848" s="77">
        <f t="shared" si="393"/>
        <v>30</v>
      </c>
      <c r="AD2848" s="77">
        <f>IFERROR(INDEX([1]怪物表!$J:$J,MATCH(G2848,[1]怪物表!$A:$A,0),1),0)*AE2848</f>
        <v>60</v>
      </c>
      <c r="AE2848" s="77">
        <f t="shared" si="394"/>
        <v>60</v>
      </c>
    </row>
    <row r="2849" spans="1:46" x14ac:dyDescent="0.45">
      <c r="A2849" s="4"/>
      <c r="B2849" s="7">
        <v>504023</v>
      </c>
      <c r="C2849" s="6" t="s">
        <v>114</v>
      </c>
      <c r="D2849" s="4" t="s">
        <v>147</v>
      </c>
      <c r="E2849" s="4">
        <v>120</v>
      </c>
      <c r="F2849" s="4" t="s">
        <v>46</v>
      </c>
      <c r="G2849" s="4">
        <f>SUMIFS([1]怪物表!$A:$A,[1]怪物表!$B:$B,C2849,[1]怪物表!$C:$C,D2849)</f>
        <v>150405</v>
      </c>
      <c r="H2849" s="8" t="str">
        <f>IF(G2849="","",INDEX([1]怪物表!$C:$C,MATCH(G2849,[1]怪物表!$A:$A,0)))</f>
        <v>狼人（灰）</v>
      </c>
      <c r="I2849" s="4"/>
      <c r="J2849" s="4" t="str">
        <f>IF(I2849="","",INDEX([1]怪物阵型表!$B:$B,MATCH(I2849,[1]怪物阵型表!$A:$A,0)))</f>
        <v/>
      </c>
      <c r="K2849" s="4"/>
      <c r="L2849" s="4"/>
      <c r="M2849" s="4"/>
      <c r="N2849" s="4"/>
      <c r="O2849" s="4" t="str">
        <f>IF(N2849="","",INDEX([2]物品表!$B:$B,MATCH(N2849,[2]物品表!$A:$A,0)))</f>
        <v/>
      </c>
      <c r="P2849" s="4"/>
      <c r="Q2849" s="7" t="s">
        <v>31</v>
      </c>
      <c r="R2849" s="7" t="s">
        <v>29</v>
      </c>
      <c r="S2849" s="9">
        <f>INDEX('#怪物刷新配置索引'!$E:$E,MATCH(E2849&amp;"-"&amp;F2849,'#怪物刷新配置索引'!$D:$D,0),1)</f>
        <v>4</v>
      </c>
      <c r="T2849" s="4"/>
      <c r="U2849" s="9">
        <f>INDEX('#怪物刷新配置索引'!$F:$F,MATCH(E2849&amp;"-"&amp;F2849,'#怪物刷新配置索引'!$D:$D,0),1)</f>
        <v>1</v>
      </c>
      <c r="V2849" s="4" t="str">
        <f t="shared" si="398"/>
        <v/>
      </c>
      <c r="W2849" s="4"/>
      <c r="X2849" s="7"/>
      <c r="Y2849" s="7"/>
      <c r="Z2849" s="28"/>
      <c r="AA2849" s="77">
        <f>COUNTIF([3]经验升级表!$C:$C,"&lt;="&amp;SUMIFS($AB$4:AB2849,$C$4:C2849,C2849))</f>
        <v>0</v>
      </c>
      <c r="AB2849" s="77">
        <f>IFERROR(INDEX([1]怪物表!$U:$U,MATCH(G2849,[1]怪物表!$A:$A,0),1)*S2849/U2849,0)*AC2849</f>
        <v>0</v>
      </c>
      <c r="AC2849" s="77">
        <f t="shared" si="393"/>
        <v>30</v>
      </c>
      <c r="AD2849" s="77">
        <f>IFERROR(INDEX([1]怪物表!$J:$J,MATCH(G2849,[1]怪物表!$A:$A,0),1),0)*AE2849</f>
        <v>120</v>
      </c>
      <c r="AE2849" s="77">
        <f t="shared" si="394"/>
        <v>120</v>
      </c>
    </row>
    <row r="2850" spans="1:46" x14ac:dyDescent="0.45">
      <c r="A2850" s="4"/>
      <c r="B2850" s="7">
        <v>504024</v>
      </c>
      <c r="C2850" s="6" t="s">
        <v>114</v>
      </c>
      <c r="D2850" s="4" t="s">
        <v>156</v>
      </c>
      <c r="E2850" s="7">
        <v>10</v>
      </c>
      <c r="F2850" s="4" t="s">
        <v>46</v>
      </c>
      <c r="G2850" s="4">
        <f>SUMIFS([1]怪物表!$A:$A,[1]怪物表!$B:$B,C2850,[1]怪物表!$C:$C,D2850)</f>
        <v>150406</v>
      </c>
      <c r="H2850" s="8" t="str">
        <f>IF(G2850="","",INDEX([1]怪物表!$C:$C,MATCH(G2850,[1]怪物表!$A:$A,0)))</f>
        <v>毒气怪</v>
      </c>
      <c r="I2850" s="4"/>
      <c r="J2850" s="4" t="str">
        <f>IF(I2850="","",INDEX([1]怪物阵型表!$B:$B,MATCH(I2850,[1]怪物阵型表!$A:$A,0)))</f>
        <v/>
      </c>
      <c r="K2850" s="4"/>
      <c r="L2850" s="4"/>
      <c r="M2850" s="4"/>
      <c r="N2850" s="4"/>
      <c r="O2850" s="4" t="str">
        <f>IF(N2850="","",INDEX([2]物品表!$B:$B,MATCH(N2850,[2]物品表!$A:$A,0)))</f>
        <v/>
      </c>
      <c r="P2850" s="4"/>
      <c r="Q2850" s="7" t="s">
        <v>31</v>
      </c>
      <c r="R2850" s="7" t="s">
        <v>29</v>
      </c>
      <c r="S2850" s="9">
        <f>INDEX('#怪物刷新配置索引'!$E:$E,MATCH(E2850&amp;"-"&amp;F2850,'#怪物刷新配置索引'!$D:$D,0),1)</f>
        <v>2</v>
      </c>
      <c r="T2850" s="4"/>
      <c r="U2850" s="9">
        <f>INDEX('#怪物刷新配置索引'!$F:$F,MATCH(E2850&amp;"-"&amp;F2850,'#怪物刷新配置索引'!$D:$D,0),1)</f>
        <v>6</v>
      </c>
      <c r="V2850" s="4" t="str">
        <f t="shared" si="398"/>
        <v/>
      </c>
      <c r="W2850" s="4"/>
      <c r="X2850" s="4"/>
      <c r="Y2850" s="4"/>
      <c r="Z2850" s="28"/>
      <c r="AA2850" s="77">
        <f>COUNTIF([3]经验升级表!$C:$C,"&lt;="&amp;SUMIFS($AB$4:AB2850,$C$4:C2850,C2850))</f>
        <v>0</v>
      </c>
      <c r="AB2850" s="77">
        <f>IFERROR(INDEX([1]怪物表!$U:$U,MATCH(G2850,[1]怪物表!$A:$A,0),1)*S2850/U2850,0)*AC2850</f>
        <v>0</v>
      </c>
      <c r="AC2850" s="77">
        <f t="shared" si="393"/>
        <v>30</v>
      </c>
      <c r="AD2850" s="77">
        <f>IFERROR(INDEX([1]怪物表!$J:$J,MATCH(G2850,[1]怪物表!$A:$A,0),1),0)*AE2850</f>
        <v>10</v>
      </c>
      <c r="AE2850" s="77">
        <f t="shared" si="394"/>
        <v>10</v>
      </c>
    </row>
    <row r="2851" spans="1:46" x14ac:dyDescent="0.45">
      <c r="A2851" s="4"/>
      <c r="B2851" s="7">
        <v>504025</v>
      </c>
      <c r="C2851" s="6" t="s">
        <v>114</v>
      </c>
      <c r="D2851" s="4" t="s">
        <v>125</v>
      </c>
      <c r="E2851" s="7">
        <v>30</v>
      </c>
      <c r="F2851" s="4" t="s">
        <v>64</v>
      </c>
      <c r="G2851" s="4">
        <f>SUMIFS([1]怪物表!$A:$A,[1]怪物表!$B:$B,C2851,[1]怪物表!$C:$C,D2851)</f>
        <v>150401</v>
      </c>
      <c r="H2851" s="8" t="str">
        <f>IF(G2851="","",INDEX([1]怪物表!$C:$C,MATCH(G2851,[1]怪物表!$A:$A,0)))</f>
        <v>小熊</v>
      </c>
      <c r="I2851" s="4"/>
      <c r="J2851" s="4" t="str">
        <f>IF(I2851="","",INDEX([1]怪物阵型表!$B:$B,MATCH(I2851,[1]怪物阵型表!$A:$A,0)))</f>
        <v/>
      </c>
      <c r="K2851" s="4"/>
      <c r="L2851" s="4"/>
      <c r="M2851" s="4"/>
      <c r="N2851" s="4"/>
      <c r="O2851" s="4" t="str">
        <f>IF(N2851="","",INDEX([2]物品表!$B:$B,MATCH(N2851,[2]物品表!$A:$A,0)))</f>
        <v/>
      </c>
      <c r="P2851" s="4"/>
      <c r="Q2851" s="7" t="s">
        <v>31</v>
      </c>
      <c r="R2851" s="7" t="s">
        <v>29</v>
      </c>
      <c r="S2851" s="9">
        <f>INDEX('#怪物刷新配置索引'!$E:$E,MATCH(E2851&amp;"-"&amp;F2851,'#怪物刷新配置索引'!$D:$D,0),1)</f>
        <v>3</v>
      </c>
      <c r="T2851" s="4"/>
      <c r="U2851" s="9">
        <f>INDEX('#怪物刷新配置索引'!$F:$F,MATCH(E2851&amp;"-"&amp;F2851,'#怪物刷新配置索引'!$D:$D,0),1)</f>
        <v>3</v>
      </c>
      <c r="V2851" s="7" t="str">
        <f t="shared" si="398"/>
        <v/>
      </c>
      <c r="W2851" s="4"/>
      <c r="X2851" s="4"/>
      <c r="Y2851" s="4"/>
      <c r="Z2851" s="28"/>
      <c r="AA2851" s="77">
        <f>COUNTIF([3]经验升级表!$C:$C,"&lt;="&amp;SUMIFS($AB$4:AB2851,$C$4:C2851,C2851))</f>
        <v>0</v>
      </c>
      <c r="AB2851" s="77">
        <f>IFERROR(INDEX([1]怪物表!$U:$U,MATCH(G2851,[1]怪物表!$A:$A,0),1)*S2851/U2851,0)*AC2851</f>
        <v>0</v>
      </c>
      <c r="AC2851" s="77">
        <f t="shared" si="393"/>
        <v>30</v>
      </c>
      <c r="AD2851" s="77">
        <f>IFERROR(INDEX([1]怪物表!$J:$J,MATCH(G2851,[1]怪物表!$A:$A,0),1),0)*AE2851</f>
        <v>30</v>
      </c>
      <c r="AE2851" s="77">
        <f t="shared" si="394"/>
        <v>30</v>
      </c>
    </row>
    <row r="2852" spans="1:46" x14ac:dyDescent="0.45">
      <c r="A2852" s="4"/>
      <c r="B2852" s="7">
        <v>504026</v>
      </c>
      <c r="C2852" s="6" t="s">
        <v>114</v>
      </c>
      <c r="D2852" s="4" t="s">
        <v>125</v>
      </c>
      <c r="E2852" s="7">
        <v>30</v>
      </c>
      <c r="F2852" s="4" t="s">
        <v>64</v>
      </c>
      <c r="G2852" s="4">
        <f>SUMIFS([1]怪物表!$A:$A,[1]怪物表!$B:$B,C2852,[1]怪物表!$C:$C,D2852)</f>
        <v>150401</v>
      </c>
      <c r="H2852" s="8" t="str">
        <f>IF(G2852="","",INDEX([1]怪物表!$C:$C,MATCH(G2852,[1]怪物表!$A:$A,0)))</f>
        <v>小熊</v>
      </c>
      <c r="I2852" s="4"/>
      <c r="J2852" s="4" t="str">
        <f>IF(I2852="","",INDEX([1]怪物阵型表!$B:$B,MATCH(I2852,[1]怪物阵型表!$A:$A,0)))</f>
        <v/>
      </c>
      <c r="K2852" s="4"/>
      <c r="L2852" s="4"/>
      <c r="M2852" s="4"/>
      <c r="N2852" s="4"/>
      <c r="O2852" s="4" t="str">
        <f>IF(N2852="","",INDEX([2]物品表!$B:$B,MATCH(N2852,[2]物品表!$A:$A,0)))</f>
        <v/>
      </c>
      <c r="P2852" s="4"/>
      <c r="Q2852" s="7" t="s">
        <v>31</v>
      </c>
      <c r="R2852" s="7" t="s">
        <v>29</v>
      </c>
      <c r="S2852" s="9">
        <f>INDEX('#怪物刷新配置索引'!$E:$E,MATCH(E2852&amp;"-"&amp;F2852,'#怪物刷新配置索引'!$D:$D,0),1)</f>
        <v>3</v>
      </c>
      <c r="T2852" s="4"/>
      <c r="U2852" s="9">
        <f>INDEX('#怪物刷新配置索引'!$F:$F,MATCH(E2852&amp;"-"&amp;F2852,'#怪物刷新配置索引'!$D:$D,0),1)</f>
        <v>3</v>
      </c>
      <c r="V2852" s="4" t="str">
        <f t="shared" si="398"/>
        <v/>
      </c>
      <c r="W2852" s="4"/>
      <c r="X2852" s="4"/>
      <c r="Y2852" s="4"/>
      <c r="Z2852" s="28"/>
      <c r="AA2852" s="77">
        <f>COUNTIF([3]经验升级表!$C:$C,"&lt;="&amp;SUMIFS($AB$4:AB2852,$C$4:C2852,C2852))</f>
        <v>0</v>
      </c>
      <c r="AB2852" s="77">
        <f>IFERROR(INDEX([1]怪物表!$U:$U,MATCH(G2852,[1]怪物表!$A:$A,0),1)*S2852/U2852,0)*AC2852</f>
        <v>0</v>
      </c>
      <c r="AC2852" s="77">
        <f t="shared" si="393"/>
        <v>30</v>
      </c>
      <c r="AD2852" s="77">
        <f>IFERROR(INDEX([1]怪物表!$J:$J,MATCH(G2852,[1]怪物表!$A:$A,0),1),0)*AE2852</f>
        <v>30</v>
      </c>
      <c r="AE2852" s="77">
        <f t="shared" si="394"/>
        <v>30</v>
      </c>
    </row>
    <row r="2853" spans="1:46" x14ac:dyDescent="0.45">
      <c r="A2853" s="4"/>
      <c r="B2853" s="7">
        <v>504027</v>
      </c>
      <c r="C2853" s="6" t="s">
        <v>114</v>
      </c>
      <c r="D2853" s="4" t="s">
        <v>133</v>
      </c>
      <c r="E2853" s="7">
        <v>60</v>
      </c>
      <c r="F2853" s="4" t="s">
        <v>55</v>
      </c>
      <c r="G2853" s="4">
        <f>SUMIFS([1]怪物表!$A:$A,[1]怪物表!$B:$B,C2853,[1]怪物表!$C:$C,D2853)</f>
        <v>150403</v>
      </c>
      <c r="H2853" s="8" t="str">
        <f>IF(G2853="","",INDEX([1]怪物表!$C:$C,MATCH(G2853,[1]怪物表!$A:$A,0)))</f>
        <v>密林窃贼</v>
      </c>
      <c r="I2853" s="4"/>
      <c r="J2853" s="4" t="str">
        <f>IF(I2853="","",INDEX([1]怪物阵型表!$B:$B,MATCH(I2853,[1]怪物阵型表!$A:$A,0)))</f>
        <v/>
      </c>
      <c r="K2853" s="4"/>
      <c r="L2853" s="4"/>
      <c r="M2853" s="4"/>
      <c r="N2853" s="4"/>
      <c r="O2853" s="4" t="str">
        <f>IF(N2853="","",INDEX([2]物品表!$B:$B,MATCH(N2853,[2]物品表!$A:$A,0)))</f>
        <v/>
      </c>
      <c r="P2853" s="4"/>
      <c r="Q2853" s="7" t="s">
        <v>31</v>
      </c>
      <c r="R2853" s="7" t="s">
        <v>29</v>
      </c>
      <c r="S2853" s="9">
        <f>INDEX('#怪物刷新配置索引'!$E:$E,MATCH(E2853&amp;"-"&amp;F2853,'#怪物刷新配置索引'!$D:$D,0),1)</f>
        <v>2</v>
      </c>
      <c r="T2853" s="4"/>
      <c r="U2853" s="9">
        <f>INDEX('#怪物刷新配置索引'!$F:$F,MATCH(E2853&amp;"-"&amp;F2853,'#怪物刷新配置索引'!$D:$D,0),1)</f>
        <v>1</v>
      </c>
      <c r="V2853" s="4" t="str">
        <f t="shared" si="398"/>
        <v/>
      </c>
      <c r="W2853" s="4"/>
      <c r="X2853" s="4"/>
      <c r="Y2853" s="7"/>
      <c r="Z2853" s="28"/>
      <c r="AA2853" s="77">
        <f>COUNTIF([3]经验升级表!$C:$C,"&lt;="&amp;SUMIFS($AB$4:AB2853,$C$4:C2853,C2853))</f>
        <v>0</v>
      </c>
      <c r="AB2853" s="77">
        <f>IFERROR(INDEX([1]怪物表!$U:$U,MATCH(G2853,[1]怪物表!$A:$A,0),1)*S2853/U2853,0)*AC2853</f>
        <v>0</v>
      </c>
      <c r="AC2853" s="77">
        <f t="shared" si="393"/>
        <v>30</v>
      </c>
      <c r="AD2853" s="77">
        <f>IFERROR(INDEX([1]怪物表!$J:$J,MATCH(G2853,[1]怪物表!$A:$A,0),1),0)*AE2853</f>
        <v>60</v>
      </c>
      <c r="AE2853" s="77">
        <f t="shared" si="394"/>
        <v>60</v>
      </c>
    </row>
    <row r="2854" spans="1:46" x14ac:dyDescent="0.45">
      <c r="A2854" s="4"/>
      <c r="B2854" s="7">
        <v>504028</v>
      </c>
      <c r="C2854" s="6" t="s">
        <v>114</v>
      </c>
      <c r="D2854" s="4" t="s">
        <v>133</v>
      </c>
      <c r="E2854" s="7">
        <v>150</v>
      </c>
      <c r="F2854" s="4" t="s">
        <v>55</v>
      </c>
      <c r="G2854" s="4">
        <f>SUMIFS([1]怪物表!$A:$A,[1]怪物表!$B:$B,C2854,[1]怪物表!$C:$C,D2854)</f>
        <v>150403</v>
      </c>
      <c r="H2854" s="8" t="str">
        <f>IF(G2854="","",INDEX([1]怪物表!$C:$C,MATCH(G2854,[1]怪物表!$A:$A,0)))</f>
        <v>密林窃贼</v>
      </c>
      <c r="I2854" s="4"/>
      <c r="J2854" s="4" t="str">
        <f>IF(I2854="","",INDEX([1]怪物阵型表!$B:$B,MATCH(I2854,[1]怪物阵型表!$A:$A,0)))</f>
        <v/>
      </c>
      <c r="K2854" s="4"/>
      <c r="L2854" s="4"/>
      <c r="M2854" s="4"/>
      <c r="N2854" s="4"/>
      <c r="O2854" s="4" t="str">
        <f>IF(N2854="","",INDEX([2]物品表!$B:$B,MATCH(N2854,[2]物品表!$A:$A,0)))</f>
        <v/>
      </c>
      <c r="P2854" s="4"/>
      <c r="Q2854" s="7" t="s">
        <v>31</v>
      </c>
      <c r="R2854" s="7" t="s">
        <v>29</v>
      </c>
      <c r="S2854" s="9">
        <f>INDEX('#怪物刷新配置索引'!$E:$E,MATCH(E2854&amp;"-"&amp;F2854,'#怪物刷新配置索引'!$D:$D,0),1)</f>
        <v>5</v>
      </c>
      <c r="T2854" s="4"/>
      <c r="U2854" s="9">
        <f>INDEX('#怪物刷新配置索引'!$F:$F,MATCH(E2854&amp;"-"&amp;F2854,'#怪物刷新配置索引'!$D:$D,0),1)</f>
        <v>1</v>
      </c>
      <c r="V2854" s="4" t="str">
        <f t="shared" si="398"/>
        <v/>
      </c>
      <c r="W2854" s="4"/>
      <c r="X2854" s="4"/>
      <c r="Y2854" s="7"/>
      <c r="Z2854" s="28"/>
      <c r="AA2854" s="77">
        <f>COUNTIF([3]经验升级表!$C:$C,"&lt;="&amp;SUMIFS($AB$4:AB2854,$C$4:C2854,C2854))</f>
        <v>0</v>
      </c>
      <c r="AB2854" s="77">
        <f>IFERROR(INDEX([1]怪物表!$U:$U,MATCH(G2854,[1]怪物表!$A:$A,0),1)*S2854/U2854,0)*AC2854</f>
        <v>0</v>
      </c>
      <c r="AC2854" s="77">
        <f t="shared" si="393"/>
        <v>30</v>
      </c>
      <c r="AD2854" s="77">
        <f>IFERROR(INDEX([1]怪物表!$J:$J,MATCH(G2854,[1]怪物表!$A:$A,0),1),0)*AE2854</f>
        <v>150</v>
      </c>
      <c r="AE2854" s="77">
        <f t="shared" si="394"/>
        <v>150</v>
      </c>
    </row>
    <row r="2855" spans="1:46" x14ac:dyDescent="0.45">
      <c r="A2855" s="4"/>
      <c r="B2855" s="7">
        <v>504029</v>
      </c>
      <c r="C2855" s="6" t="s">
        <v>114</v>
      </c>
      <c r="D2855" s="4" t="s">
        <v>145</v>
      </c>
      <c r="E2855" s="7">
        <v>20</v>
      </c>
      <c r="F2855" s="4" t="s">
        <v>55</v>
      </c>
      <c r="G2855" s="4">
        <f>SUMIFS([1]怪物表!$A:$A,[1]怪物表!$B:$B,C2855,[1]怪物表!$C:$C,D2855)</f>
        <v>150407</v>
      </c>
      <c r="H2855" s="8" t="str">
        <f>IF(G2855="","",INDEX([1]怪物表!$C:$C,MATCH(G2855,[1]怪物表!$A:$A,0)))</f>
        <v>毒气怪2</v>
      </c>
      <c r="I2855" s="4"/>
      <c r="J2855" s="4" t="str">
        <f>IF(I2855="","",INDEX([1]怪物阵型表!$B:$B,MATCH(I2855,[1]怪物阵型表!$A:$A,0)))</f>
        <v/>
      </c>
      <c r="K2855" s="4"/>
      <c r="L2855" s="4"/>
      <c r="M2855" s="4"/>
      <c r="N2855" s="4"/>
      <c r="O2855" s="4" t="str">
        <f>IF(N2855="","",INDEX([2]物品表!$B:$B,MATCH(N2855,[2]物品表!$A:$A,0)))</f>
        <v/>
      </c>
      <c r="P2855" s="4"/>
      <c r="Q2855" s="7" t="s">
        <v>31</v>
      </c>
      <c r="R2855" s="7" t="s">
        <v>29</v>
      </c>
      <c r="S2855" s="9">
        <f>INDEX('#怪物刷新配置索引'!$E:$E,MATCH(E2855&amp;"-"&amp;F2855,'#怪物刷新配置索引'!$D:$D,0),1)</f>
        <v>2</v>
      </c>
      <c r="T2855" s="4"/>
      <c r="U2855" s="9">
        <f>INDEX('#怪物刷新配置索引'!$F:$F,MATCH(E2855&amp;"-"&amp;F2855,'#怪物刷新配置索引'!$D:$D,0),1)</f>
        <v>3</v>
      </c>
      <c r="V2855" s="4" t="str">
        <f t="shared" si="398"/>
        <v/>
      </c>
      <c r="W2855" s="4"/>
      <c r="X2855" s="7"/>
      <c r="Y2855" s="7"/>
      <c r="Z2855" s="28"/>
      <c r="AA2855" s="77">
        <f>COUNTIF([3]经验升级表!$C:$C,"&lt;="&amp;SUMIFS($AB$4:AB2855,$C$4:C2855,C2855))</f>
        <v>0</v>
      </c>
      <c r="AB2855" s="77">
        <f>IFERROR(INDEX([1]怪物表!$U:$U,MATCH(G2855,[1]怪物表!$A:$A,0),1)*S2855/U2855,0)*AC2855</f>
        <v>0</v>
      </c>
      <c r="AC2855" s="77">
        <f t="shared" si="393"/>
        <v>30</v>
      </c>
      <c r="AD2855" s="77">
        <f>IFERROR(INDEX([1]怪物表!$J:$J,MATCH(G2855,[1]怪物表!$A:$A,0),1),0)*AE2855</f>
        <v>20</v>
      </c>
      <c r="AE2855" s="77">
        <f t="shared" si="394"/>
        <v>20</v>
      </c>
    </row>
    <row r="2856" spans="1:46" s="46" customFormat="1" x14ac:dyDescent="0.45">
      <c r="A2856" s="20"/>
      <c r="B2856" s="21">
        <v>504030</v>
      </c>
      <c r="C2856" s="22" t="s">
        <v>114</v>
      </c>
      <c r="D2856" s="20" t="s">
        <v>144</v>
      </c>
      <c r="E2856" s="21"/>
      <c r="F2856" s="20">
        <v>270</v>
      </c>
      <c r="G2856" s="20">
        <f>IF(I2856="",SUMIFS([1]怪物表!$A:$A,[1]怪物表!$B:$B,C2856,[1]怪物表!$C:$C,D2856),"")</f>
        <v>150408</v>
      </c>
      <c r="H2856" s="23" t="str">
        <f>IF(G2856="","",INDEX([1]怪物表!$C:$C,MATCH(G2856,[1]怪物表!$A:$A,0)))</f>
        <v>大象</v>
      </c>
      <c r="I2856" s="20" t="s">
        <v>54</v>
      </c>
      <c r="J2856" s="20" t="str">
        <f>IF(I2856="","",INDEX([1]怪物阵型表!$B:$B,MATCH(I2856,[1]怪物阵型表!$A:$A,0)))</f>
        <v/>
      </c>
      <c r="K2856" s="20"/>
      <c r="L2856" s="20"/>
      <c r="M2856" s="20"/>
      <c r="N2856" s="20"/>
      <c r="O2856" s="20" t="str">
        <f>IF(N2856="","",INDEX([2]物品表!$B:$B,MATCH(N2856,[2]物品表!$A:$A,0)))</f>
        <v/>
      </c>
      <c r="P2856" s="20"/>
      <c r="Q2856" s="21" t="s">
        <v>120</v>
      </c>
      <c r="R2856" s="21" t="s">
        <v>29</v>
      </c>
      <c r="S2856" s="24">
        <v>1</v>
      </c>
      <c r="T2856" s="20"/>
      <c r="U2856" s="24">
        <v>0</v>
      </c>
      <c r="V2856" s="20" t="str">
        <f>IF(W2856=1,"TID_Survivor_Notice_Occur_2",IF(W2856=2,"TID_Survivor_Notice_Occur_1",""))</f>
        <v/>
      </c>
      <c r="W2856" s="20"/>
      <c r="X2856" s="20"/>
      <c r="Y2856" s="20"/>
      <c r="Z2856" s="79"/>
      <c r="AA2856" s="77">
        <f>COUNTIF([3]经验升级表!$C:$C,"&lt;="&amp;SUMIFS($AB$4:AB2856,$C$4:C2856,C2856))</f>
        <v>0</v>
      </c>
      <c r="AB2856" s="77">
        <f>IFERROR(INDEX([1]怪物表!$U:$U,MATCH(G2856,[1]怪物表!$A:$A,0),1)*S2856/U2856,0)*AC2856</f>
        <v>0</v>
      </c>
      <c r="AC2856" s="77">
        <f t="shared" si="393"/>
        <v>1</v>
      </c>
      <c r="AD2856" s="77">
        <f>IFERROR(INDEX([1]怪物表!$J:$J,MATCH(G2856,[1]怪物表!$A:$A,0),1),0)*AE2856</f>
        <v>0</v>
      </c>
      <c r="AE2856" s="77">
        <f t="shared" si="394"/>
        <v>0</v>
      </c>
      <c r="AF2856" s="45"/>
      <c r="AG2856" s="45"/>
      <c r="AH2856" s="45"/>
      <c r="AI2856" s="45"/>
      <c r="AJ2856" s="45"/>
      <c r="AK2856" s="45"/>
      <c r="AL2856" s="45"/>
      <c r="AM2856" s="45"/>
      <c r="AN2856" s="45"/>
      <c r="AO2856" s="45"/>
      <c r="AP2856" s="45"/>
      <c r="AQ2856" s="45"/>
      <c r="AR2856" s="45"/>
      <c r="AS2856" s="45"/>
      <c r="AT2856" s="45"/>
    </row>
    <row r="2857" spans="1:46" x14ac:dyDescent="0.45">
      <c r="A2857" s="4"/>
      <c r="B2857" s="7">
        <v>504031</v>
      </c>
      <c r="C2857" s="6" t="s">
        <v>114</v>
      </c>
      <c r="D2857" s="4"/>
      <c r="E2857" s="7"/>
      <c r="F2857" s="4">
        <v>270</v>
      </c>
      <c r="G2857" s="4" t="str">
        <f>IF(I2857="",SUMIFS([1]怪物表!$A:$A,[1]怪物表!$B:$B,C2857,[1]怪物表!$C:$C,D2857),"")</f>
        <v/>
      </c>
      <c r="H2857" s="8" t="str">
        <f>IF(G2857="","",INDEX([1]怪物表!$C:$C,MATCH(G2857,[1]怪物表!$A:$A,0)))</f>
        <v/>
      </c>
      <c r="I2857" s="4">
        <v>500401</v>
      </c>
      <c r="J2857" s="4" t="str">
        <f>IF(I2857="","",INDEX([1]怪物阵型表!$B:$B,MATCH(I2857,[1]怪物阵型表!$A:$A,0)))</f>
        <v>圆环防御怪物阵型</v>
      </c>
      <c r="K2857" s="4"/>
      <c r="L2857" s="4"/>
      <c r="M2857" s="4"/>
      <c r="N2857" s="4"/>
      <c r="O2857" s="4" t="str">
        <f>IF(N2857="","",INDEX([2]物品表!$B:$B,MATCH(N2857,[2]物品表!$A:$A,0)))</f>
        <v/>
      </c>
      <c r="P2857" s="4"/>
      <c r="Q2857" s="7" t="s">
        <v>109</v>
      </c>
      <c r="R2857" s="7" t="s">
        <v>29</v>
      </c>
      <c r="S2857" s="9">
        <v>1</v>
      </c>
      <c r="T2857" s="4"/>
      <c r="U2857" s="9">
        <v>0</v>
      </c>
      <c r="V2857" s="4" t="str">
        <f>IF(W2857=1,"TID_Survivor_Notice_Occur_2",IF(W2857=2,"TID_Survivor_Notice_Occur_1",""))</f>
        <v>TID_Survivor_Notice_Occur_2</v>
      </c>
      <c r="W2857" s="4">
        <v>1</v>
      </c>
      <c r="X2857" s="4"/>
      <c r="Y2857" s="4"/>
      <c r="Z2857" s="28"/>
      <c r="AA2857" s="77">
        <f>COUNTIF([3]经验升级表!$C:$C,"&lt;="&amp;SUMIFS($AB$4:AB2857,$C$4:C2857,C2857))</f>
        <v>0</v>
      </c>
      <c r="AB2857" s="77">
        <f>IFERROR(INDEX([1]怪物表!$U:$U,MATCH(G2857,[1]怪物表!$A:$A,0),1)*S2857/U2857,0)*AC2857</f>
        <v>0</v>
      </c>
      <c r="AC2857" s="77">
        <f t="shared" si="393"/>
        <v>1</v>
      </c>
      <c r="AD2857" s="77">
        <f>IFERROR(INDEX([1]怪物表!$J:$J,MATCH(G2857,[1]怪物表!$A:$A,0),1),0)*AE2857</f>
        <v>0</v>
      </c>
      <c r="AE2857" s="77">
        <f t="shared" si="394"/>
        <v>0</v>
      </c>
    </row>
    <row r="2858" spans="1:46" x14ac:dyDescent="0.45">
      <c r="A2858" s="4"/>
      <c r="B2858" s="7">
        <v>504032</v>
      </c>
      <c r="C2858" s="6" t="s">
        <v>114</v>
      </c>
      <c r="D2858" s="4" t="s">
        <v>133</v>
      </c>
      <c r="E2858" s="7">
        <v>50</v>
      </c>
      <c r="F2858" s="4" t="s">
        <v>49</v>
      </c>
      <c r="G2858" s="4">
        <f>SUMIFS([1]怪物表!$A:$A,[1]怪物表!$B:$B,C2858,[1]怪物表!$C:$C,D2858)</f>
        <v>150403</v>
      </c>
      <c r="H2858" s="8" t="str">
        <f>IF(G2858="","",INDEX([1]怪物表!$C:$C,MATCH(G2858,[1]怪物表!$A:$A,0)))</f>
        <v>密林窃贼</v>
      </c>
      <c r="I2858" s="4"/>
      <c r="J2858" s="4" t="str">
        <f>IF(I2858="","",INDEX([1]怪物阵型表!$B:$B,MATCH(I2858,[1]怪物阵型表!$A:$A,0)))</f>
        <v/>
      </c>
      <c r="K2858" s="4"/>
      <c r="L2858" s="4"/>
      <c r="M2858" s="4"/>
      <c r="N2858" s="4"/>
      <c r="O2858" s="4" t="str">
        <f>IF(N2858="","",INDEX([2]物品表!$B:$B,MATCH(N2858,[2]物品表!$A:$A,0)))</f>
        <v/>
      </c>
      <c r="P2858" s="4"/>
      <c r="Q2858" s="7" t="s">
        <v>31</v>
      </c>
      <c r="R2858" s="7" t="s">
        <v>29</v>
      </c>
      <c r="S2858" s="9">
        <f>INDEX('#怪物刷新配置索引'!$E:$E,MATCH(E2858&amp;"-"&amp;F2858,'#怪物刷新配置索引'!$D:$D,0),1)</f>
        <v>5</v>
      </c>
      <c r="T2858" s="4"/>
      <c r="U2858" s="9">
        <f>INDEX('#怪物刷新配置索引'!$F:$F,MATCH(E2858&amp;"-"&amp;F2858,'#怪物刷新配置索引'!$D:$D,0),1)</f>
        <v>3</v>
      </c>
      <c r="V2858" s="4" t="str">
        <f t="shared" si="398"/>
        <v/>
      </c>
      <c r="W2858" s="4"/>
      <c r="X2858" s="4"/>
      <c r="Y2858" s="7"/>
      <c r="Z2858" s="28"/>
      <c r="AA2858" s="77">
        <f>COUNTIF([3]经验升级表!$C:$C,"&lt;="&amp;SUMIFS($AB$4:AB2858,$C$4:C2858,C2858))</f>
        <v>0</v>
      </c>
      <c r="AB2858" s="77">
        <f>IFERROR(INDEX([1]怪物表!$U:$U,MATCH(G2858,[1]怪物表!$A:$A,0),1)*S2858/U2858,0)*AC2858</f>
        <v>0</v>
      </c>
      <c r="AC2858" s="77">
        <f t="shared" ref="AC2858:AC2921" si="399">IFERROR(INDEX(_xlfn.TEXTSPLIT(F2858,"-"),1,2)-INDEX(_xlfn.TEXTSPLIT(F2858,"-"),1,1),1)</f>
        <v>30</v>
      </c>
      <c r="AD2858" s="77">
        <f>IFERROR(INDEX([1]怪物表!$J:$J,MATCH(G2858,[1]怪物表!$A:$A,0),1),0)*AE2858</f>
        <v>50</v>
      </c>
      <c r="AE2858" s="77">
        <f t="shared" ref="AE2858:AE2921" si="400">IFERROR(ROUNDUP(AC2858*S2858/U2858,),0)</f>
        <v>50</v>
      </c>
    </row>
    <row r="2859" spans="1:46" x14ac:dyDescent="0.45">
      <c r="A2859" s="4"/>
      <c r="B2859" s="7">
        <v>504033</v>
      </c>
      <c r="C2859" s="6" t="s">
        <v>114</v>
      </c>
      <c r="D2859" s="4" t="s">
        <v>133</v>
      </c>
      <c r="E2859" s="7">
        <v>120</v>
      </c>
      <c r="F2859" s="4" t="s">
        <v>49</v>
      </c>
      <c r="G2859" s="4">
        <f>SUMIFS([1]怪物表!$A:$A,[1]怪物表!$B:$B,C2859,[1]怪物表!$C:$C,D2859)</f>
        <v>150403</v>
      </c>
      <c r="H2859" s="8" t="str">
        <f>IF(G2859="","",INDEX([1]怪物表!$C:$C,MATCH(G2859,[1]怪物表!$A:$A,0)))</f>
        <v>密林窃贼</v>
      </c>
      <c r="I2859" s="4"/>
      <c r="J2859" s="4" t="str">
        <f>IF(I2859="","",INDEX([1]怪物阵型表!$B:$B,MATCH(I2859,[1]怪物阵型表!$A:$A,0)))</f>
        <v/>
      </c>
      <c r="K2859" s="4"/>
      <c r="L2859" s="4"/>
      <c r="M2859" s="4"/>
      <c r="N2859" s="4"/>
      <c r="O2859" s="4" t="str">
        <f>IF(N2859="","",INDEX([2]物品表!$B:$B,MATCH(N2859,[2]物品表!$A:$A,0)))</f>
        <v/>
      </c>
      <c r="P2859" s="4"/>
      <c r="Q2859" s="7" t="s">
        <v>31</v>
      </c>
      <c r="R2859" s="7" t="s">
        <v>29</v>
      </c>
      <c r="S2859" s="9">
        <f>INDEX('#怪物刷新配置索引'!$E:$E,MATCH(E2859&amp;"-"&amp;F2859,'#怪物刷新配置索引'!$D:$D,0),1)</f>
        <v>4</v>
      </c>
      <c r="T2859" s="4"/>
      <c r="U2859" s="9">
        <f>INDEX('#怪物刷新配置索引'!$F:$F,MATCH(E2859&amp;"-"&amp;F2859,'#怪物刷新配置索引'!$D:$D,0),1)</f>
        <v>1</v>
      </c>
      <c r="V2859" s="4" t="str">
        <f t="shared" si="398"/>
        <v/>
      </c>
      <c r="W2859" s="4"/>
      <c r="X2859" s="4"/>
      <c r="Y2859" s="4"/>
      <c r="Z2859" s="28"/>
      <c r="AA2859" s="77">
        <f>COUNTIF([3]经验升级表!$C:$C,"&lt;="&amp;SUMIFS($AB$4:AB2859,$C$4:C2859,C2859))</f>
        <v>0</v>
      </c>
      <c r="AB2859" s="77">
        <f>IFERROR(INDEX([1]怪物表!$U:$U,MATCH(G2859,[1]怪物表!$A:$A,0),1)*S2859/U2859,0)*AC2859</f>
        <v>0</v>
      </c>
      <c r="AC2859" s="77">
        <f t="shared" si="399"/>
        <v>30</v>
      </c>
      <c r="AD2859" s="77">
        <f>IFERROR(INDEX([1]怪物表!$J:$J,MATCH(G2859,[1]怪物表!$A:$A,0),1),0)*AE2859</f>
        <v>120</v>
      </c>
      <c r="AE2859" s="77">
        <f t="shared" si="400"/>
        <v>120</v>
      </c>
    </row>
    <row r="2860" spans="1:46" x14ac:dyDescent="0.45">
      <c r="A2860" s="4"/>
      <c r="B2860" s="7">
        <v>504034</v>
      </c>
      <c r="C2860" s="6" t="s">
        <v>114</v>
      </c>
      <c r="D2860" s="4" t="s">
        <v>133</v>
      </c>
      <c r="E2860" s="7">
        <v>120</v>
      </c>
      <c r="F2860" s="4" t="s">
        <v>49</v>
      </c>
      <c r="G2860" s="4">
        <f>SUMIFS([1]怪物表!$A:$A,[1]怪物表!$B:$B,C2860,[1]怪物表!$C:$C,D2860)</f>
        <v>150403</v>
      </c>
      <c r="H2860" s="8" t="str">
        <f>IF(G2860="","",INDEX([1]怪物表!$C:$C,MATCH(G2860,[1]怪物表!$A:$A,0)))</f>
        <v>密林窃贼</v>
      </c>
      <c r="I2860" s="4"/>
      <c r="J2860" s="4" t="str">
        <f>IF(I2860="","",INDEX([1]怪物阵型表!$B:$B,MATCH(I2860,[1]怪物阵型表!$A:$A,0)))</f>
        <v/>
      </c>
      <c r="K2860" s="4"/>
      <c r="L2860" s="4"/>
      <c r="M2860" s="4"/>
      <c r="N2860" s="4"/>
      <c r="O2860" s="4" t="str">
        <f>IF(N2860="","",INDEX([2]物品表!$B:$B,MATCH(N2860,[2]物品表!$A:$A,0)))</f>
        <v/>
      </c>
      <c r="P2860" s="4"/>
      <c r="Q2860" s="7" t="s">
        <v>31</v>
      </c>
      <c r="R2860" s="7" t="s">
        <v>29</v>
      </c>
      <c r="S2860" s="9">
        <f>INDEX('#怪物刷新配置索引'!$E:$E,MATCH(E2860&amp;"-"&amp;F2860,'#怪物刷新配置索引'!$D:$D,0),1)</f>
        <v>4</v>
      </c>
      <c r="T2860" s="4"/>
      <c r="U2860" s="9">
        <f>INDEX('#怪物刷新配置索引'!$F:$F,MATCH(E2860&amp;"-"&amp;F2860,'#怪物刷新配置索引'!$D:$D,0),1)</f>
        <v>1</v>
      </c>
      <c r="V2860" s="4" t="str">
        <f t="shared" si="398"/>
        <v/>
      </c>
      <c r="W2860" s="4"/>
      <c r="X2860" s="4"/>
      <c r="Y2860" s="4"/>
      <c r="Z2860" s="28"/>
      <c r="AA2860" s="77">
        <f>COUNTIF([3]经验升级表!$C:$C,"&lt;="&amp;SUMIFS($AB$4:AB2860,$C$4:C2860,C2860))</f>
        <v>0</v>
      </c>
      <c r="AB2860" s="77">
        <f>IFERROR(INDEX([1]怪物表!$U:$U,MATCH(G2860,[1]怪物表!$A:$A,0),1)*S2860/U2860,0)*AC2860</f>
        <v>0</v>
      </c>
      <c r="AC2860" s="77">
        <f t="shared" si="399"/>
        <v>30</v>
      </c>
      <c r="AD2860" s="77">
        <f>IFERROR(INDEX([1]怪物表!$J:$J,MATCH(G2860,[1]怪物表!$A:$A,0),1),0)*AE2860</f>
        <v>120</v>
      </c>
      <c r="AE2860" s="77">
        <f t="shared" si="400"/>
        <v>120</v>
      </c>
    </row>
    <row r="2861" spans="1:46" x14ac:dyDescent="0.45">
      <c r="A2861" s="4"/>
      <c r="B2861" s="7">
        <v>504035</v>
      </c>
      <c r="C2861" s="6" t="s">
        <v>114</v>
      </c>
      <c r="D2861" s="4" t="s">
        <v>156</v>
      </c>
      <c r="E2861" s="7">
        <v>20</v>
      </c>
      <c r="F2861" s="4" t="s">
        <v>49</v>
      </c>
      <c r="G2861" s="4">
        <f>SUMIFS([1]怪物表!$A:$A,[1]怪物表!$B:$B,C2861,[1]怪物表!$C:$C,D2861)</f>
        <v>150406</v>
      </c>
      <c r="H2861" s="8" t="str">
        <f>IF(G2861="","",INDEX([1]怪物表!$C:$C,MATCH(G2861,[1]怪物表!$A:$A,0)))</f>
        <v>毒气怪</v>
      </c>
      <c r="I2861" s="4"/>
      <c r="J2861" s="4" t="str">
        <f>IF(I2861="","",INDEX([1]怪物阵型表!$B:$B,MATCH(I2861,[1]怪物阵型表!$A:$A,0)))</f>
        <v/>
      </c>
      <c r="K2861" s="4"/>
      <c r="L2861" s="4"/>
      <c r="M2861" s="4"/>
      <c r="N2861" s="4"/>
      <c r="O2861" s="4" t="str">
        <f>IF(N2861="","",INDEX([2]物品表!$B:$B,MATCH(N2861,[2]物品表!$A:$A,0)))</f>
        <v/>
      </c>
      <c r="P2861" s="4"/>
      <c r="Q2861" s="7" t="s">
        <v>31</v>
      </c>
      <c r="R2861" s="7" t="s">
        <v>29</v>
      </c>
      <c r="S2861" s="9">
        <f>INDEX('#怪物刷新配置索引'!$E:$E,MATCH(E2861&amp;"-"&amp;F2861,'#怪物刷新配置索引'!$D:$D,0),1)</f>
        <v>4</v>
      </c>
      <c r="T2861" s="4"/>
      <c r="U2861" s="9">
        <f>INDEX('#怪物刷新配置索引'!$F:$F,MATCH(E2861&amp;"-"&amp;F2861,'#怪物刷新配置索引'!$D:$D,0),1)</f>
        <v>6</v>
      </c>
      <c r="V2861" s="4" t="str">
        <f t="shared" ref="V2861" si="401">IF(W2861=1,"TID_Survivor_Notice_Occur_2",IF(W2861=2,"TID_Survivor_Notice_Occur_1",""))</f>
        <v/>
      </c>
      <c r="W2861" s="4"/>
      <c r="X2861" s="7"/>
      <c r="Y2861" s="7"/>
      <c r="Z2861" s="28"/>
      <c r="AA2861" s="77">
        <f>COUNTIF([3]经验升级表!$C:$C,"&lt;="&amp;SUMIFS($AB$4:AB2861,$C$4:C2861,C2861))</f>
        <v>0</v>
      </c>
      <c r="AB2861" s="77">
        <f>IFERROR(INDEX([1]怪物表!$U:$U,MATCH(G2861,[1]怪物表!$A:$A,0),1)*S2861/U2861,0)*AC2861</f>
        <v>0</v>
      </c>
      <c r="AC2861" s="77">
        <f t="shared" si="399"/>
        <v>30</v>
      </c>
      <c r="AD2861" s="77">
        <f>IFERROR(INDEX([1]怪物表!$J:$J,MATCH(G2861,[1]怪物表!$A:$A,0),1),0)*AE2861</f>
        <v>20</v>
      </c>
      <c r="AE2861" s="77">
        <f t="shared" si="400"/>
        <v>20</v>
      </c>
    </row>
    <row r="2862" spans="1:46" x14ac:dyDescent="0.45">
      <c r="A2862" s="4"/>
      <c r="B2862" s="7">
        <v>504036</v>
      </c>
      <c r="C2862" s="6" t="s">
        <v>114</v>
      </c>
      <c r="D2862" s="4" t="s">
        <v>145</v>
      </c>
      <c r="E2862" s="7">
        <v>20</v>
      </c>
      <c r="F2862" s="4" t="s">
        <v>49</v>
      </c>
      <c r="G2862" s="4">
        <f>SUMIFS([1]怪物表!$A:$A,[1]怪物表!$B:$B,C2862,[1]怪物表!$C:$C,D2862)</f>
        <v>150407</v>
      </c>
      <c r="H2862" s="8" t="str">
        <f>IF(G2862="","",INDEX([1]怪物表!$C:$C,MATCH(G2862,[1]怪物表!$A:$A,0)))</f>
        <v>毒气怪2</v>
      </c>
      <c r="I2862" s="4"/>
      <c r="J2862" s="4" t="str">
        <f>IF(I2862="","",INDEX([1]怪物阵型表!$B:$B,MATCH(I2862,[1]怪物阵型表!$A:$A,0)))</f>
        <v/>
      </c>
      <c r="K2862" s="4"/>
      <c r="L2862" s="4"/>
      <c r="M2862" s="4"/>
      <c r="N2862" s="4"/>
      <c r="O2862" s="4" t="str">
        <f>IF(N2862="","",INDEX([2]物品表!$B:$B,MATCH(N2862,[2]物品表!$A:$A,0)))</f>
        <v/>
      </c>
      <c r="P2862" s="4"/>
      <c r="Q2862" s="7" t="s">
        <v>31</v>
      </c>
      <c r="R2862" s="7" t="s">
        <v>29</v>
      </c>
      <c r="S2862" s="9">
        <f>INDEX('#怪物刷新配置索引'!$E:$E,MATCH(E2862&amp;"-"&amp;F2862,'#怪物刷新配置索引'!$D:$D,0),1)</f>
        <v>4</v>
      </c>
      <c r="T2862" s="4"/>
      <c r="U2862" s="9">
        <f>INDEX('#怪物刷新配置索引'!$F:$F,MATCH(E2862&amp;"-"&amp;F2862,'#怪物刷新配置索引'!$D:$D,0),1)</f>
        <v>6</v>
      </c>
      <c r="V2862" s="4" t="str">
        <f t="shared" si="398"/>
        <v/>
      </c>
      <c r="W2862" s="4"/>
      <c r="X2862" s="7"/>
      <c r="Y2862" s="7"/>
      <c r="Z2862" s="28"/>
      <c r="AA2862" s="77">
        <f>COUNTIF([3]经验升级表!$C:$C,"&lt;="&amp;SUMIFS($AB$4:AB2862,$C$4:C2862,C2862))</f>
        <v>0</v>
      </c>
      <c r="AB2862" s="77">
        <f>IFERROR(INDEX([1]怪物表!$U:$U,MATCH(G2862,[1]怪物表!$A:$A,0),1)*S2862/U2862,0)*AC2862</f>
        <v>0</v>
      </c>
      <c r="AC2862" s="77">
        <f t="shared" si="399"/>
        <v>30</v>
      </c>
      <c r="AD2862" s="77">
        <f>IFERROR(INDEX([1]怪物表!$J:$J,MATCH(G2862,[1]怪物表!$A:$A,0),1),0)*AE2862</f>
        <v>20</v>
      </c>
      <c r="AE2862" s="77">
        <f t="shared" si="400"/>
        <v>20</v>
      </c>
    </row>
    <row r="2863" spans="1:46" s="47" customFormat="1" x14ac:dyDescent="0.45">
      <c r="A2863" s="81"/>
      <c r="B2863" s="82">
        <v>504037</v>
      </c>
      <c r="C2863" s="83" t="s">
        <v>114</v>
      </c>
      <c r="D2863" s="81" t="s">
        <v>158</v>
      </c>
      <c r="E2863" s="82"/>
      <c r="F2863" s="81">
        <v>300</v>
      </c>
      <c r="G2863" s="81">
        <f>IF(I2863="",SUMIFS([1]怪物表!$A:$A,[1]怪物表!$B:$B,C2863,[1]怪物表!$C:$C,D2863),"")</f>
        <v>150411</v>
      </c>
      <c r="H2863" s="84" t="str">
        <f>IF(G2863="","",INDEX([1]怪物表!$C:$C,MATCH(G2863,[1]怪物表!$A:$A,0)))</f>
        <v>斯芬克斯的幻影</v>
      </c>
      <c r="I2863" s="81" t="s">
        <v>54</v>
      </c>
      <c r="J2863" s="81" t="str">
        <f>IF(I2863="","",INDEX([1]怪物阵型表!$B:$B,MATCH(I2863,[1]怪物阵型表!$A:$A,0)))</f>
        <v/>
      </c>
      <c r="K2863" s="81"/>
      <c r="L2863" s="81"/>
      <c r="M2863" s="81"/>
      <c r="N2863" s="81"/>
      <c r="O2863" s="81" t="str">
        <f>IF(N2863="","",INDEX([2]物品表!$B:$B,MATCH(N2863,[2]物品表!$A:$A,0)))</f>
        <v/>
      </c>
      <c r="P2863" s="81"/>
      <c r="Q2863" s="82" t="s">
        <v>120</v>
      </c>
      <c r="R2863" s="82" t="s">
        <v>29</v>
      </c>
      <c r="S2863" s="85">
        <v>1</v>
      </c>
      <c r="T2863" s="81"/>
      <c r="U2863" s="85">
        <v>0</v>
      </c>
      <c r="V2863" s="81" t="str">
        <f>IF(W2863=1,"TID_Survivor_Notice_Occur_2",IF(W2863=2,"TID_Survivor_Notice_Occur_1",""))</f>
        <v>TID_Survivor_Notice_Occur_1</v>
      </c>
      <c r="W2863" s="81">
        <v>2</v>
      </c>
      <c r="X2863" s="81"/>
      <c r="Y2863" s="81"/>
      <c r="Z2863" s="86"/>
      <c r="AA2863" s="77">
        <f>COUNTIF([3]经验升级表!$C:$C,"&lt;="&amp;SUMIFS($AB$4:AB2863,$C$4:C2863,C2863))</f>
        <v>0</v>
      </c>
      <c r="AB2863" s="77">
        <f>IFERROR(INDEX([1]怪物表!$U:$U,MATCH(G2863,[1]怪物表!$A:$A,0),1)*S2863/U2863,0)*AC2863</f>
        <v>0</v>
      </c>
      <c r="AC2863" s="77">
        <f t="shared" si="399"/>
        <v>1</v>
      </c>
      <c r="AD2863" s="77">
        <f>IFERROR(INDEX([1]怪物表!$J:$J,MATCH(G2863,[1]怪物表!$A:$A,0),1),0)*AE2863</f>
        <v>0</v>
      </c>
      <c r="AE2863" s="77">
        <f t="shared" si="400"/>
        <v>0</v>
      </c>
      <c r="AF2863" s="45"/>
      <c r="AG2863" s="45"/>
      <c r="AH2863" s="45"/>
      <c r="AI2863" s="45"/>
      <c r="AJ2863" s="45"/>
      <c r="AK2863" s="45"/>
      <c r="AL2863" s="45"/>
      <c r="AM2863" s="45"/>
      <c r="AN2863" s="45"/>
      <c r="AO2863" s="45"/>
      <c r="AP2863" s="45"/>
      <c r="AQ2863" s="45"/>
      <c r="AR2863" s="45"/>
      <c r="AS2863" s="45"/>
      <c r="AT2863" s="45"/>
    </row>
    <row r="2864" spans="1:46" x14ac:dyDescent="0.45">
      <c r="A2864" s="4"/>
      <c r="B2864" s="7">
        <v>504038</v>
      </c>
      <c r="C2864" s="6" t="s">
        <v>114</v>
      </c>
      <c r="D2864" s="4"/>
      <c r="E2864" s="7"/>
      <c r="F2864" s="4">
        <v>300</v>
      </c>
      <c r="G2864" s="4" t="str">
        <f>IF(I2864="",SUMIFS([1]怪物表!$A:$A,[1]怪物表!$B:$B,C2864,[1]怪物表!$C:$C,D2864),"")</f>
        <v/>
      </c>
      <c r="H2864" s="8" t="str">
        <f>IF(G2864="","",INDEX([1]怪物表!$C:$C,MATCH(G2864,[1]怪物表!$A:$A,0)))</f>
        <v/>
      </c>
      <c r="I2864" s="4">
        <v>500402</v>
      </c>
      <c r="J2864" s="4" t="str">
        <f>IF(I2864="","",INDEX([1]怪物阵型表!$B:$B,MATCH(I2864,[1]怪物阵型表!$A:$A,0)))</f>
        <v>圆环防御怪物阵型</v>
      </c>
      <c r="K2864" s="4"/>
      <c r="L2864" s="4"/>
      <c r="M2864" s="4"/>
      <c r="N2864" s="4"/>
      <c r="O2864" s="4" t="str">
        <f>IF(N2864="","",INDEX([2]物品表!$B:$B,MATCH(N2864,[2]物品表!$A:$A,0)))</f>
        <v/>
      </c>
      <c r="P2864" s="4"/>
      <c r="Q2864" s="7" t="s">
        <v>109</v>
      </c>
      <c r="R2864" s="7" t="s">
        <v>29</v>
      </c>
      <c r="S2864" s="9">
        <v>1</v>
      </c>
      <c r="T2864" s="4"/>
      <c r="U2864" s="9">
        <v>0</v>
      </c>
      <c r="V2864" s="4"/>
      <c r="W2864" s="4"/>
      <c r="X2864" s="4"/>
      <c r="Y2864" s="4"/>
      <c r="Z2864" s="28"/>
      <c r="AA2864" s="77">
        <f>COUNTIF([3]经验升级表!$C:$C,"&lt;="&amp;SUMIFS($AB$4:AB2864,$C$4:C2864,C2864))</f>
        <v>0</v>
      </c>
      <c r="AB2864" s="77">
        <f>IFERROR(INDEX([1]怪物表!$U:$U,MATCH(G2864,[1]怪物表!$A:$A,0),1)*S2864/U2864,0)*AC2864</f>
        <v>0</v>
      </c>
      <c r="AC2864" s="77">
        <f t="shared" si="399"/>
        <v>1</v>
      </c>
      <c r="AD2864" s="77">
        <f>IFERROR(INDEX([1]怪物表!$J:$J,MATCH(G2864,[1]怪物表!$A:$A,0),1),0)*AE2864</f>
        <v>0</v>
      </c>
      <c r="AE2864" s="77">
        <f t="shared" si="400"/>
        <v>0</v>
      </c>
    </row>
    <row r="2865" spans="1:46" x14ac:dyDescent="0.45">
      <c r="A2865" s="4"/>
      <c r="B2865" s="7">
        <v>504901</v>
      </c>
      <c r="C2865" s="6" t="s">
        <v>114</v>
      </c>
      <c r="D2865" s="4" t="s">
        <v>121</v>
      </c>
      <c r="E2865" s="7"/>
      <c r="F2865" s="4">
        <v>0</v>
      </c>
      <c r="G2865" s="4"/>
      <c r="H2865" s="8" t="str">
        <f>IF(G2865="","",INDEX([1]怪物表!$C:$C,MATCH(G2865,[1]怪物表!$A:$A,0)))</f>
        <v/>
      </c>
      <c r="I2865" s="4"/>
      <c r="J2865" s="4" t="str">
        <f>IF(I2865="","",INDEX([1]怪物阵型表!$B:$B,MATCH(I2865,[1]怪物阵型表!$A:$A,0)))</f>
        <v/>
      </c>
      <c r="K2865" s="4"/>
      <c r="L2865" s="4"/>
      <c r="M2865" s="4"/>
      <c r="N2865" s="4">
        <v>5</v>
      </c>
      <c r="O2865" s="4" t="str">
        <f>IF(N2865="","",INDEX([2]物品表!$B:$B,MATCH(N2865,[2]物品表!$A:$A,0)))</f>
        <v>Survivor_Item_3</v>
      </c>
      <c r="P2865" s="4"/>
      <c r="Q2865" s="7" t="s">
        <v>302</v>
      </c>
      <c r="R2865" s="7" t="s">
        <v>29</v>
      </c>
      <c r="S2865" s="9">
        <v>4</v>
      </c>
      <c r="T2865" s="4"/>
      <c r="U2865" s="9">
        <v>0</v>
      </c>
      <c r="V2865" s="4" t="str">
        <f t="shared" si="398"/>
        <v/>
      </c>
      <c r="W2865" s="4"/>
      <c r="X2865" s="4"/>
      <c r="Y2865" s="4"/>
      <c r="Z2865" s="28"/>
      <c r="AA2865" s="77">
        <f>COUNTIF([3]经验升级表!$C:$C,"&lt;="&amp;SUMIFS($AB$4:AB2865,$C$4:C2865,C2865))</f>
        <v>0</v>
      </c>
      <c r="AB2865" s="77">
        <f>IFERROR(INDEX([1]怪物表!$U:$U,MATCH(G2865,[1]怪物表!$A:$A,0),1)*S2865/U2865,0)*AC2865</f>
        <v>0</v>
      </c>
      <c r="AC2865" s="77">
        <f t="shared" si="399"/>
        <v>1</v>
      </c>
      <c r="AD2865" s="77">
        <f>IFERROR(INDEX([1]怪物表!$J:$J,MATCH(G2865,[1]怪物表!$A:$A,0),1),0)*AE2865</f>
        <v>0</v>
      </c>
      <c r="AE2865" s="77">
        <f t="shared" si="400"/>
        <v>0</v>
      </c>
    </row>
    <row r="2866" spans="1:46" x14ac:dyDescent="0.45">
      <c r="A2866" s="4"/>
      <c r="B2866" s="7">
        <v>504902</v>
      </c>
      <c r="C2866" s="6" t="s">
        <v>114</v>
      </c>
      <c r="D2866" s="4" t="s">
        <v>47</v>
      </c>
      <c r="E2866" s="7"/>
      <c r="F2866" s="4" t="s">
        <v>117</v>
      </c>
      <c r="G2866" s="4"/>
      <c r="H2866" s="8" t="str">
        <f>IF(G2866="","",INDEX([1]怪物表!$C:$C,MATCH(G2866,[1]怪物表!$A:$A,0)))</f>
        <v/>
      </c>
      <c r="I2866" s="4"/>
      <c r="J2866" s="4" t="str">
        <f>IF(I2866="","",INDEX([1]怪物阵型表!$B:$B,MATCH(I2866,[1]怪物阵型表!$A:$A,0)))</f>
        <v/>
      </c>
      <c r="K2866" s="4"/>
      <c r="L2866" s="4"/>
      <c r="M2866" s="4"/>
      <c r="N2866" s="4">
        <v>17</v>
      </c>
      <c r="O2866" s="4" t="str">
        <f>IF(N2866="","",INDEX([2]物品表!$B:$B,MATCH(N2866,[2]物品表!$A:$A,0)))</f>
        <v>Survivor_Item_8</v>
      </c>
      <c r="P2866" s="4"/>
      <c r="Q2866" s="7" t="s">
        <v>107</v>
      </c>
      <c r="R2866" s="7" t="s">
        <v>29</v>
      </c>
      <c r="S2866" s="9">
        <v>1</v>
      </c>
      <c r="T2866" s="4"/>
      <c r="U2866" s="9">
        <v>16</v>
      </c>
      <c r="V2866" s="4" t="str">
        <f t="shared" si="398"/>
        <v/>
      </c>
      <c r="W2866" s="4"/>
      <c r="X2866" s="4"/>
      <c r="Y2866" s="4"/>
      <c r="Z2866" s="28"/>
      <c r="AA2866" s="77">
        <f>COUNTIF([3]经验升级表!$C:$C,"&lt;="&amp;SUMIFS($AB$4:AB2866,$C$4:C2866,C2866))</f>
        <v>0</v>
      </c>
      <c r="AB2866" s="77">
        <f>IFERROR(INDEX([1]怪物表!$U:$U,MATCH(G2866,[1]怪物表!$A:$A,0),1)*S2866/U2866,0)*AC2866</f>
        <v>0</v>
      </c>
      <c r="AC2866" s="77">
        <f t="shared" si="399"/>
        <v>270</v>
      </c>
      <c r="AD2866" s="77">
        <f>IFERROR(INDEX([1]怪物表!$J:$J,MATCH(G2866,[1]怪物表!$A:$A,0),1),0)*AE2866</f>
        <v>0</v>
      </c>
      <c r="AE2866" s="77">
        <f t="shared" si="400"/>
        <v>17</v>
      </c>
    </row>
    <row r="2867" spans="1:46" x14ac:dyDescent="0.45">
      <c r="A2867" s="4"/>
      <c r="B2867" s="7">
        <v>504903</v>
      </c>
      <c r="C2867" s="6" t="s">
        <v>114</v>
      </c>
      <c r="D2867" s="4" t="s">
        <v>51</v>
      </c>
      <c r="E2867" s="7"/>
      <c r="F2867" s="4" t="s">
        <v>118</v>
      </c>
      <c r="G2867" s="4"/>
      <c r="H2867" s="8" t="str">
        <f>IF(G2867="","",INDEX([1]怪物表!$C:$C,MATCH(G2867,[1]怪物表!$A:$A,0)))</f>
        <v/>
      </c>
      <c r="I2867" s="4"/>
      <c r="J2867" s="4" t="str">
        <f>IF(I2867="","",INDEX([1]怪物阵型表!$B:$B,MATCH(I2867,[1]怪物阵型表!$A:$A,0)))</f>
        <v/>
      </c>
      <c r="K2867" s="4"/>
      <c r="L2867" s="4"/>
      <c r="M2867" s="4"/>
      <c r="N2867" s="4">
        <v>3004</v>
      </c>
      <c r="O2867" s="4" t="str">
        <f>IF(N2867="","",INDEX([2]物品表!$B:$B,MATCH(N2867,[2]物品表!$A:$A,0)))</f>
        <v>Survivor_Item_8</v>
      </c>
      <c r="P2867" s="4"/>
      <c r="Q2867" s="7" t="s">
        <v>107</v>
      </c>
      <c r="R2867" s="7" t="s">
        <v>29</v>
      </c>
      <c r="S2867" s="9">
        <v>1</v>
      </c>
      <c r="T2867" s="4"/>
      <c r="U2867" s="9">
        <v>16</v>
      </c>
      <c r="V2867" s="4" t="str">
        <f t="shared" si="398"/>
        <v/>
      </c>
      <c r="W2867" s="4"/>
      <c r="X2867" s="4"/>
      <c r="Y2867" s="4"/>
      <c r="Z2867" s="28"/>
      <c r="AA2867" s="77">
        <f>COUNTIF([3]经验升级表!$C:$C,"&lt;="&amp;SUMIFS($AB$4:AB2867,$C$4:C2867,C2867))</f>
        <v>0</v>
      </c>
      <c r="AB2867" s="77">
        <f>IFERROR(INDEX([1]怪物表!$U:$U,MATCH(G2867,[1]怪物表!$A:$A,0),1)*S2867/U2867,0)*AC2867</f>
        <v>0</v>
      </c>
      <c r="AC2867" s="77">
        <f t="shared" si="399"/>
        <v>280</v>
      </c>
      <c r="AD2867" s="77">
        <f>IFERROR(INDEX([1]怪物表!$J:$J,MATCH(G2867,[1]怪物表!$A:$A,0),1),0)*AE2867</f>
        <v>0</v>
      </c>
      <c r="AE2867" s="77">
        <f t="shared" si="400"/>
        <v>18</v>
      </c>
    </row>
    <row r="2868" spans="1:46" s="44" customFormat="1" x14ac:dyDescent="0.45">
      <c r="A2868" s="15">
        <v>5991</v>
      </c>
      <c r="B2868" s="16">
        <v>5991001</v>
      </c>
      <c r="C2868" s="17" t="s">
        <v>245</v>
      </c>
      <c r="D2868" s="15" t="s">
        <v>246</v>
      </c>
      <c r="E2868" s="15">
        <v>5</v>
      </c>
      <c r="F2868" s="15">
        <v>0</v>
      </c>
      <c r="G2868" s="15">
        <f>IF(I2868="",SUMIFS([1]怪物表!$A:$A,[1]怪物表!$B:$B,C2868,[1]怪物表!$C:$C,D2868),"")</f>
        <v>1599101</v>
      </c>
      <c r="H2868" s="18" t="str">
        <f>IF(G2868="","",INDEX([1]怪物表!$C:$C,MATCH(G2868,[1]怪物表!$A:$A,0)))</f>
        <v>小熊</v>
      </c>
      <c r="I2868" s="15"/>
      <c r="J2868" s="15" t="str">
        <f>IF(I2868="","",INDEX([1]怪物阵型表!$B:$B,MATCH(I2868,[1]怪物阵型表!$A:$A,0)))</f>
        <v/>
      </c>
      <c r="K2868" s="15"/>
      <c r="L2868" s="15"/>
      <c r="M2868" s="15"/>
      <c r="N2868" s="16"/>
      <c r="O2868" s="16" t="str">
        <f>IF(N2868="","",INDEX([2]物品表!$B:$B,MATCH(N2868,[2]物品表!$A:$A,0)))</f>
        <v/>
      </c>
      <c r="P2868" s="16"/>
      <c r="Q2868" s="16" t="s">
        <v>107</v>
      </c>
      <c r="R2868" s="16" t="s">
        <v>29</v>
      </c>
      <c r="S2868" s="19">
        <v>5</v>
      </c>
      <c r="T2868" s="15"/>
      <c r="U2868" s="19">
        <v>0</v>
      </c>
      <c r="V2868" s="15" t="str">
        <f t="shared" si="398"/>
        <v/>
      </c>
      <c r="W2868" s="15"/>
      <c r="X2868" s="15"/>
      <c r="Y2868" s="15"/>
      <c r="Z2868" s="76"/>
      <c r="AA2868" s="77">
        <f>COUNTIF([3]经验升级表!$C:$C,"&lt;="&amp;SUMIFS($AB$4:AB2868,$C$4:C2868,C2868))</f>
        <v>0</v>
      </c>
      <c r="AB2868" s="77">
        <f>IFERROR(INDEX([1]怪物表!$U:$U,MATCH(G2868,[1]怪物表!$A:$A,0),1)*S2868/U2868,0)*AC2868</f>
        <v>0</v>
      </c>
      <c r="AC2868" s="77">
        <f t="shared" si="399"/>
        <v>1</v>
      </c>
      <c r="AD2868" s="77">
        <f>IFERROR(INDEX([1]怪物表!$J:$J,MATCH(G2868,[1]怪物表!$A:$A,0),1),0)*AE2868</f>
        <v>0</v>
      </c>
      <c r="AE2868" s="77">
        <f t="shared" si="400"/>
        <v>0</v>
      </c>
      <c r="AF2868" s="45"/>
      <c r="AG2868" s="45"/>
      <c r="AH2868" s="45"/>
      <c r="AI2868" s="45"/>
      <c r="AJ2868" s="45"/>
      <c r="AK2868" s="45"/>
      <c r="AL2868" s="45"/>
      <c r="AM2868" s="45"/>
      <c r="AN2868" s="45"/>
      <c r="AO2868" s="45"/>
      <c r="AP2868" s="45"/>
      <c r="AQ2868" s="45"/>
      <c r="AR2868" s="45"/>
      <c r="AS2868" s="45"/>
      <c r="AT2868" s="45"/>
    </row>
    <row r="2869" spans="1:46" x14ac:dyDescent="0.45">
      <c r="A2869" s="4"/>
      <c r="B2869" s="7">
        <v>5991002</v>
      </c>
      <c r="C2869" s="6" t="s">
        <v>245</v>
      </c>
      <c r="D2869" s="4" t="s">
        <v>246</v>
      </c>
      <c r="E2869" s="4">
        <v>10</v>
      </c>
      <c r="F2869" s="4" t="s">
        <v>30</v>
      </c>
      <c r="G2869" s="4">
        <f>IF(I2869="",SUMIFS([1]怪物表!$A:$A,[1]怪物表!$B:$B,C2869,[1]怪物表!$C:$C,D2869),"")</f>
        <v>1599101</v>
      </c>
      <c r="H2869" s="8" t="str">
        <f>IF(G2869="","",INDEX([1]怪物表!$C:$C,MATCH(G2869,[1]怪物表!$A:$A,0)))</f>
        <v>小熊</v>
      </c>
      <c r="I2869" s="4"/>
      <c r="J2869" s="4" t="str">
        <f>IF(I2869="","",INDEX([1]怪物阵型表!$B:$B,MATCH(I2869,[1]怪物阵型表!$A:$A,0)))</f>
        <v/>
      </c>
      <c r="K2869" s="4"/>
      <c r="L2869" s="4"/>
      <c r="M2869" s="4"/>
      <c r="N2869" s="4"/>
      <c r="O2869" s="4" t="str">
        <f>IF(N2869="","",INDEX([2]物品表!$B:$B,MATCH(N2869,[2]物品表!$A:$A,0)))</f>
        <v/>
      </c>
      <c r="P2869" s="4"/>
      <c r="Q2869" s="7" t="s">
        <v>31</v>
      </c>
      <c r="R2869" s="7" t="s">
        <v>29</v>
      </c>
      <c r="S2869" s="9">
        <f>INDEX('#怪物刷新配置索引'!$E:$E,MATCH(E2869&amp;"-"&amp;F2869,'#怪物刷新配置索引'!$D:$D,0),1)</f>
        <v>1</v>
      </c>
      <c r="T2869" s="4"/>
      <c r="U2869" s="9">
        <f>INDEX('#怪物刷新配置索引'!$F:$F,MATCH(E2869&amp;"-"&amp;F2869,'#怪物刷新配置索引'!$D:$D,0),1)</f>
        <v>3</v>
      </c>
      <c r="V2869" s="4" t="str">
        <f t="shared" si="398"/>
        <v/>
      </c>
      <c r="W2869" s="4"/>
      <c r="X2869" s="4"/>
      <c r="Y2869" s="4"/>
      <c r="Z2869" s="28"/>
      <c r="AA2869" s="77">
        <f>COUNTIF([3]经验升级表!$C:$C,"&lt;="&amp;SUMIFS($AB$4:AB2869,$C$4:C2869,C2869))</f>
        <v>0</v>
      </c>
      <c r="AB2869" s="77">
        <f>IFERROR(INDEX([1]怪物表!$U:$U,MATCH(G2869,[1]怪物表!$A:$A,0),1)*S2869/U2869,0)*AC2869</f>
        <v>0</v>
      </c>
      <c r="AC2869" s="77">
        <f t="shared" si="399"/>
        <v>30</v>
      </c>
      <c r="AD2869" s="77">
        <f>IFERROR(INDEX([1]怪物表!$J:$J,MATCH(G2869,[1]怪物表!$A:$A,0),1),0)*AE2869</f>
        <v>10</v>
      </c>
      <c r="AE2869" s="77">
        <f t="shared" si="400"/>
        <v>10</v>
      </c>
    </row>
    <row r="2870" spans="1:46" x14ac:dyDescent="0.45">
      <c r="A2870" s="4"/>
      <c r="B2870" s="7">
        <v>5991003</v>
      </c>
      <c r="C2870" s="6" t="s">
        <v>245</v>
      </c>
      <c r="D2870" s="4" t="s">
        <v>246</v>
      </c>
      <c r="E2870" s="4">
        <v>20</v>
      </c>
      <c r="F2870" s="4" t="s">
        <v>30</v>
      </c>
      <c r="G2870" s="4">
        <f>IF(I2870="",SUMIFS([1]怪物表!$A:$A,[1]怪物表!$B:$B,C2870,[1]怪物表!$C:$C,D2870),"")</f>
        <v>1599101</v>
      </c>
      <c r="H2870" s="8" t="str">
        <f>IF(G2870="","",INDEX([1]怪物表!$C:$C,MATCH(G2870,[1]怪物表!$A:$A,0)))</f>
        <v>小熊</v>
      </c>
      <c r="I2870" s="4"/>
      <c r="J2870" s="4" t="str">
        <f>IF(I2870="","",INDEX([1]怪物阵型表!$B:$B,MATCH(I2870,[1]怪物阵型表!$A:$A,0)))</f>
        <v/>
      </c>
      <c r="K2870" s="4"/>
      <c r="L2870" s="4"/>
      <c r="M2870" s="4"/>
      <c r="N2870" s="4"/>
      <c r="O2870" s="4" t="str">
        <f>IF(N2870="","",INDEX([2]物品表!$B:$B,MATCH(N2870,[2]物品表!$A:$A,0)))</f>
        <v/>
      </c>
      <c r="P2870" s="4"/>
      <c r="Q2870" s="7" t="s">
        <v>31</v>
      </c>
      <c r="R2870" s="7" t="s">
        <v>29</v>
      </c>
      <c r="S2870" s="9">
        <f>INDEX('#怪物刷新配置索引'!$E:$E,MATCH(E2870&amp;"-"&amp;F2870,'#怪物刷新配置索引'!$D:$D,0),1)</f>
        <v>2</v>
      </c>
      <c r="T2870" s="4"/>
      <c r="U2870" s="9">
        <f>INDEX('#怪物刷新配置索引'!$F:$F,MATCH(E2870&amp;"-"&amp;F2870,'#怪物刷新配置索引'!$D:$D,0),1)</f>
        <v>3</v>
      </c>
      <c r="V2870" s="4" t="str">
        <f t="shared" si="398"/>
        <v/>
      </c>
      <c r="W2870" s="4"/>
      <c r="X2870" s="4"/>
      <c r="Y2870" s="4"/>
      <c r="Z2870" s="28"/>
      <c r="AA2870" s="77">
        <f>COUNTIF([3]经验升级表!$C:$C,"&lt;="&amp;SUMIFS($AB$4:AB2870,$C$4:C2870,C2870))</f>
        <v>0</v>
      </c>
      <c r="AB2870" s="77">
        <f>IFERROR(INDEX([1]怪物表!$U:$U,MATCH(G2870,[1]怪物表!$A:$A,0),1)*S2870/U2870,0)*AC2870</f>
        <v>0</v>
      </c>
      <c r="AC2870" s="77">
        <f t="shared" si="399"/>
        <v>30</v>
      </c>
      <c r="AD2870" s="77">
        <f>IFERROR(INDEX([1]怪物表!$J:$J,MATCH(G2870,[1]怪物表!$A:$A,0),1),0)*AE2870</f>
        <v>20</v>
      </c>
      <c r="AE2870" s="77">
        <f t="shared" si="400"/>
        <v>20</v>
      </c>
    </row>
    <row r="2871" spans="1:46" x14ac:dyDescent="0.45">
      <c r="A2871" s="4"/>
      <c r="B2871" s="7">
        <v>5991004</v>
      </c>
      <c r="C2871" s="6" t="s">
        <v>245</v>
      </c>
      <c r="D2871" s="4" t="s">
        <v>246</v>
      </c>
      <c r="E2871" s="4">
        <v>20</v>
      </c>
      <c r="F2871" s="4" t="s">
        <v>43</v>
      </c>
      <c r="G2871" s="4">
        <f>IF(I2871="",SUMIFS([1]怪物表!$A:$A,[1]怪物表!$B:$B,C2871,[1]怪物表!$C:$C,D2871),"")</f>
        <v>1599101</v>
      </c>
      <c r="H2871" s="8" t="str">
        <f>IF(G2871="","",INDEX([1]怪物表!$C:$C,MATCH(G2871,[1]怪物表!$A:$A,0)))</f>
        <v>小熊</v>
      </c>
      <c r="I2871" s="4"/>
      <c r="J2871" s="4" t="str">
        <f>IF(I2871="","",INDEX([1]怪物阵型表!$B:$B,MATCH(I2871,[1]怪物阵型表!$A:$A,0)))</f>
        <v/>
      </c>
      <c r="K2871" s="4"/>
      <c r="L2871" s="4"/>
      <c r="M2871" s="4"/>
      <c r="N2871" s="4"/>
      <c r="O2871" s="4" t="str">
        <f>IF(N2871="","",INDEX([2]物品表!$B:$B,MATCH(N2871,[2]物品表!$A:$A,0)))</f>
        <v/>
      </c>
      <c r="P2871" s="4"/>
      <c r="Q2871" s="7" t="s">
        <v>31</v>
      </c>
      <c r="R2871" s="7" t="s">
        <v>29</v>
      </c>
      <c r="S2871" s="9">
        <f>INDEX('#怪物刷新配置索引'!$E:$E,MATCH(E2871&amp;"-"&amp;F2871,'#怪物刷新配置索引'!$D:$D,0),1)</f>
        <v>2</v>
      </c>
      <c r="T2871" s="4"/>
      <c r="U2871" s="9">
        <f>INDEX('#怪物刷新配置索引'!$F:$F,MATCH(E2871&amp;"-"&amp;F2871,'#怪物刷新配置索引'!$D:$D,0),1)</f>
        <v>3</v>
      </c>
      <c r="V2871" s="4" t="str">
        <f t="shared" si="398"/>
        <v/>
      </c>
      <c r="W2871" s="4"/>
      <c r="X2871" s="4"/>
      <c r="Y2871" s="4"/>
      <c r="Z2871" s="28"/>
      <c r="AA2871" s="77">
        <f>COUNTIF([3]经验升级表!$C:$C,"&lt;="&amp;SUMIFS($AB$4:AB2871,$C$4:C2871,C2871))</f>
        <v>0</v>
      </c>
      <c r="AB2871" s="77">
        <f>IFERROR(INDEX([1]怪物表!$U:$U,MATCH(G2871,[1]怪物表!$A:$A,0),1)*S2871/U2871,0)*AC2871</f>
        <v>0</v>
      </c>
      <c r="AC2871" s="77">
        <f t="shared" si="399"/>
        <v>30</v>
      </c>
      <c r="AD2871" s="77">
        <f>IFERROR(INDEX([1]怪物表!$J:$J,MATCH(G2871,[1]怪物表!$A:$A,0),1),0)*AE2871</f>
        <v>20</v>
      </c>
      <c r="AE2871" s="77">
        <f t="shared" si="400"/>
        <v>20</v>
      </c>
    </row>
    <row r="2872" spans="1:46" x14ac:dyDescent="0.45">
      <c r="A2872" s="4"/>
      <c r="B2872" s="7">
        <v>5991005</v>
      </c>
      <c r="C2872" s="6" t="s">
        <v>245</v>
      </c>
      <c r="D2872" s="4" t="s">
        <v>246</v>
      </c>
      <c r="E2872" s="4">
        <v>20</v>
      </c>
      <c r="F2872" s="4" t="s">
        <v>43</v>
      </c>
      <c r="G2872" s="4">
        <f>IF(I2872="",SUMIFS([1]怪物表!$A:$A,[1]怪物表!$B:$B,C2872,[1]怪物表!$C:$C,D2872),"")</f>
        <v>1599101</v>
      </c>
      <c r="H2872" s="8" t="str">
        <f>IF(G2872="","",INDEX([1]怪物表!$C:$C,MATCH(G2872,[1]怪物表!$A:$A,0)))</f>
        <v>小熊</v>
      </c>
      <c r="I2872" s="4"/>
      <c r="J2872" s="4" t="str">
        <f>IF(I2872="","",INDEX([1]怪物阵型表!$B:$B,MATCH(I2872,[1]怪物阵型表!$A:$A,0)))</f>
        <v/>
      </c>
      <c r="K2872" s="4"/>
      <c r="L2872" s="4"/>
      <c r="M2872" s="4"/>
      <c r="N2872" s="4"/>
      <c r="O2872" s="4" t="str">
        <f>IF(N2872="","",INDEX([2]物品表!$B:$B,MATCH(N2872,[2]物品表!$A:$A,0)))</f>
        <v/>
      </c>
      <c r="P2872" s="4"/>
      <c r="Q2872" s="7" t="s">
        <v>31</v>
      </c>
      <c r="R2872" s="7" t="s">
        <v>29</v>
      </c>
      <c r="S2872" s="9">
        <f>INDEX('#怪物刷新配置索引'!$E:$E,MATCH(E2872&amp;"-"&amp;F2872,'#怪物刷新配置索引'!$D:$D,0),1)</f>
        <v>2</v>
      </c>
      <c r="T2872" s="4"/>
      <c r="U2872" s="9">
        <f>INDEX('#怪物刷新配置索引'!$F:$F,MATCH(E2872&amp;"-"&amp;F2872,'#怪物刷新配置索引'!$D:$D,0),1)</f>
        <v>3</v>
      </c>
      <c r="V2872" s="4" t="str">
        <f t="shared" si="398"/>
        <v/>
      </c>
      <c r="W2872" s="4"/>
      <c r="X2872" s="4"/>
      <c r="Y2872" s="4"/>
      <c r="Z2872" s="28"/>
      <c r="AA2872" s="77">
        <f>COUNTIF([3]经验升级表!$C:$C,"&lt;="&amp;SUMIFS($AB$4:AB2872,$C$4:C2872,C2872))</f>
        <v>0</v>
      </c>
      <c r="AB2872" s="77">
        <f>IFERROR(INDEX([1]怪物表!$U:$U,MATCH(G2872,[1]怪物表!$A:$A,0),1)*S2872/U2872,0)*AC2872</f>
        <v>0</v>
      </c>
      <c r="AC2872" s="77">
        <f t="shared" si="399"/>
        <v>30</v>
      </c>
      <c r="AD2872" s="77">
        <f>IFERROR(INDEX([1]怪物表!$J:$J,MATCH(G2872,[1]怪物表!$A:$A,0),1),0)*AE2872</f>
        <v>20</v>
      </c>
      <c r="AE2872" s="77">
        <f t="shared" si="400"/>
        <v>20</v>
      </c>
    </row>
    <row r="2873" spans="1:46" x14ac:dyDescent="0.45">
      <c r="A2873" s="4"/>
      <c r="B2873" s="7">
        <v>5991006</v>
      </c>
      <c r="C2873" s="6" t="s">
        <v>245</v>
      </c>
      <c r="D2873" s="4" t="s">
        <v>133</v>
      </c>
      <c r="E2873" s="4">
        <v>20</v>
      </c>
      <c r="F2873" s="4" t="s">
        <v>43</v>
      </c>
      <c r="G2873" s="4">
        <f>IF(I2873="",SUMIFS([1]怪物表!$A:$A,[1]怪物表!$B:$B,C2873,[1]怪物表!$C:$C,D2873),"")</f>
        <v>1599103</v>
      </c>
      <c r="H2873" s="8" t="str">
        <f>IF(G2873="","",INDEX([1]怪物表!$C:$C,MATCH(G2873,[1]怪物表!$A:$A,0)))</f>
        <v>密林窃贼</v>
      </c>
      <c r="I2873" s="4"/>
      <c r="J2873" s="4" t="str">
        <f>IF(I2873="","",INDEX([1]怪物阵型表!$B:$B,MATCH(I2873,[1]怪物阵型表!$A:$A,0)))</f>
        <v/>
      </c>
      <c r="K2873" s="4"/>
      <c r="L2873" s="4"/>
      <c r="M2873" s="4"/>
      <c r="N2873" s="4"/>
      <c r="O2873" s="4" t="str">
        <f>IF(N2873="","",INDEX([2]物品表!$B:$B,MATCH(N2873,[2]物品表!$A:$A,0)))</f>
        <v/>
      </c>
      <c r="P2873" s="4"/>
      <c r="Q2873" s="7" t="s">
        <v>31</v>
      </c>
      <c r="R2873" s="7" t="s">
        <v>29</v>
      </c>
      <c r="S2873" s="9">
        <f>INDEX('#怪物刷新配置索引'!$E:$E,MATCH(E2873&amp;"-"&amp;F2873,'#怪物刷新配置索引'!$D:$D,0),1)</f>
        <v>2</v>
      </c>
      <c r="T2873" s="4"/>
      <c r="U2873" s="9">
        <f>INDEX('#怪物刷新配置索引'!$F:$F,MATCH(E2873&amp;"-"&amp;F2873,'#怪物刷新配置索引'!$D:$D,0),1)</f>
        <v>3</v>
      </c>
      <c r="V2873" s="4" t="str">
        <f t="shared" si="398"/>
        <v/>
      </c>
      <c r="W2873" s="4"/>
      <c r="X2873" s="4"/>
      <c r="Y2873" s="4"/>
      <c r="Z2873" s="28"/>
      <c r="AA2873" s="77">
        <f>COUNTIF([3]经验升级表!$C:$C,"&lt;="&amp;SUMIFS($AB$4:AB2873,$C$4:C2873,C2873))</f>
        <v>0</v>
      </c>
      <c r="AB2873" s="77">
        <f>IFERROR(INDEX([1]怪物表!$U:$U,MATCH(G2873,[1]怪物表!$A:$A,0),1)*S2873/U2873,0)*AC2873</f>
        <v>0</v>
      </c>
      <c r="AC2873" s="77">
        <f t="shared" si="399"/>
        <v>30</v>
      </c>
      <c r="AD2873" s="77">
        <f>IFERROR(INDEX([1]怪物表!$J:$J,MATCH(G2873,[1]怪物表!$A:$A,0),1),0)*AE2873</f>
        <v>20</v>
      </c>
      <c r="AE2873" s="77">
        <f t="shared" si="400"/>
        <v>20</v>
      </c>
    </row>
    <row r="2874" spans="1:46" s="46" customFormat="1" x14ac:dyDescent="0.45">
      <c r="A2874" s="20"/>
      <c r="B2874" s="21">
        <v>5991007</v>
      </c>
      <c r="C2874" s="22" t="s">
        <v>245</v>
      </c>
      <c r="D2874" s="20" t="s">
        <v>144</v>
      </c>
      <c r="E2874" s="21"/>
      <c r="F2874" s="20">
        <v>60</v>
      </c>
      <c r="G2874" s="20">
        <f>IF(I2874="",SUMIFS([1]怪物表!$A:$A,[1]怪物表!$B:$B,C2874,[1]怪物表!$C:$C,D2874),"")</f>
        <v>1599108</v>
      </c>
      <c r="H2874" s="23" t="str">
        <f>IF(G2874="","",INDEX([1]怪物表!$C:$C,MATCH(G2874,[1]怪物表!$A:$A,0)))</f>
        <v>大象</v>
      </c>
      <c r="I2874" s="20" t="s">
        <v>54</v>
      </c>
      <c r="J2874" s="20" t="str">
        <f>IF(I2874="","",INDEX([1]怪物阵型表!$B:$B,MATCH(I2874,[1]怪物阵型表!$A:$A,0)))</f>
        <v/>
      </c>
      <c r="K2874" s="20"/>
      <c r="L2874" s="20"/>
      <c r="M2874" s="20"/>
      <c r="N2874" s="20"/>
      <c r="O2874" s="20" t="str">
        <f>IF(N2874="","",INDEX([2]物品表!$B:$B,MATCH(N2874,[2]物品表!$A:$A,0)))</f>
        <v/>
      </c>
      <c r="P2874" s="20"/>
      <c r="Q2874" s="21" t="s">
        <v>120</v>
      </c>
      <c r="R2874" s="21" t="s">
        <v>29</v>
      </c>
      <c r="S2874" s="24">
        <v>1</v>
      </c>
      <c r="T2874" s="20"/>
      <c r="U2874" s="24">
        <v>0</v>
      </c>
      <c r="V2874" s="20" t="str">
        <f>IF(W2874=1,"TID_Survivor_Notice_Occur_2",IF(W2874=2,"TID_Survivor_Notice_Occur_1",""))</f>
        <v/>
      </c>
      <c r="W2874" s="20"/>
      <c r="X2874" s="20"/>
      <c r="Y2874" s="20"/>
      <c r="Z2874" s="79"/>
      <c r="AA2874" s="77">
        <f>COUNTIF([3]经验升级表!$C:$C,"&lt;="&amp;SUMIFS($AB$4:AB2874,$C$4:C2874,C2874))</f>
        <v>0</v>
      </c>
      <c r="AB2874" s="77">
        <f>IFERROR(INDEX([1]怪物表!$U:$U,MATCH(G2874,[1]怪物表!$A:$A,0),1)*S2874/U2874,0)*AC2874</f>
        <v>0</v>
      </c>
      <c r="AC2874" s="77">
        <f t="shared" si="399"/>
        <v>1</v>
      </c>
      <c r="AD2874" s="77">
        <f>IFERROR(INDEX([1]怪物表!$J:$J,MATCH(G2874,[1]怪物表!$A:$A,0),1),0)*AE2874</f>
        <v>0</v>
      </c>
      <c r="AE2874" s="77">
        <f t="shared" si="400"/>
        <v>0</v>
      </c>
      <c r="AF2874" s="45"/>
      <c r="AG2874" s="45"/>
      <c r="AH2874" s="45"/>
      <c r="AI2874" s="45"/>
      <c r="AJ2874" s="45"/>
      <c r="AK2874" s="45"/>
      <c r="AL2874" s="45"/>
      <c r="AM2874" s="45"/>
      <c r="AN2874" s="45"/>
      <c r="AO2874" s="45"/>
      <c r="AP2874" s="45"/>
      <c r="AQ2874" s="45"/>
      <c r="AR2874" s="45"/>
      <c r="AS2874" s="45"/>
      <c r="AT2874" s="45"/>
    </row>
    <row r="2875" spans="1:46" x14ac:dyDescent="0.45">
      <c r="A2875" s="4"/>
      <c r="B2875" s="7">
        <v>5991008</v>
      </c>
      <c r="C2875" s="6" t="s">
        <v>245</v>
      </c>
      <c r="D2875" s="4" t="s">
        <v>239</v>
      </c>
      <c r="E2875" s="4">
        <v>30</v>
      </c>
      <c r="F2875" s="4" t="s">
        <v>32</v>
      </c>
      <c r="G2875" s="4">
        <f>IF(I2875="",SUMIFS([1]怪物表!$A:$A,[1]怪物表!$B:$B,C2875,[1]怪物表!$C:$C,D2875),"")</f>
        <v>1599102</v>
      </c>
      <c r="H2875" s="8" t="str">
        <f>IF(G2875="","",INDEX([1]怪物表!$C:$C,MATCH(G2875,[1]怪物表!$A:$A,0)))</f>
        <v>小象</v>
      </c>
      <c r="I2875" s="4"/>
      <c r="J2875" s="4" t="str">
        <f>IF(I2875="","",INDEX([1]怪物阵型表!$B:$B,MATCH(I2875,[1]怪物阵型表!$A:$A,0)))</f>
        <v/>
      </c>
      <c r="K2875" s="4"/>
      <c r="L2875" s="4"/>
      <c r="M2875" s="4"/>
      <c r="N2875" s="4"/>
      <c r="O2875" s="4" t="str">
        <f>IF(N2875="","",INDEX([2]物品表!$B:$B,MATCH(N2875,[2]物品表!$A:$A,0)))</f>
        <v/>
      </c>
      <c r="P2875" s="4"/>
      <c r="Q2875" s="7" t="s">
        <v>31</v>
      </c>
      <c r="R2875" s="7" t="s">
        <v>29</v>
      </c>
      <c r="S2875" s="9">
        <f>INDEX('#怪物刷新配置索引'!$E:$E,MATCH(E2875&amp;"-"&amp;F2875,'#怪物刷新配置索引'!$D:$D,0),1)</f>
        <v>2</v>
      </c>
      <c r="T2875" s="4"/>
      <c r="U2875" s="9">
        <f>INDEX('#怪物刷新配置索引'!$F:$F,MATCH(E2875&amp;"-"&amp;F2875,'#怪物刷新配置索引'!$D:$D,0),1)</f>
        <v>2</v>
      </c>
      <c r="V2875" s="4" t="str">
        <f t="shared" si="398"/>
        <v/>
      </c>
      <c r="W2875" s="4"/>
      <c r="X2875" s="4"/>
      <c r="Y2875" s="4"/>
      <c r="Z2875" s="28"/>
      <c r="AA2875" s="77">
        <f>COUNTIF([3]经验升级表!$C:$C,"&lt;="&amp;SUMIFS($AB$4:AB2875,$C$4:C2875,C2875))</f>
        <v>0</v>
      </c>
      <c r="AB2875" s="77">
        <f>IFERROR(INDEX([1]怪物表!$U:$U,MATCH(G2875,[1]怪物表!$A:$A,0),1)*S2875/U2875,0)*AC2875</f>
        <v>0</v>
      </c>
      <c r="AC2875" s="77">
        <f t="shared" si="399"/>
        <v>30</v>
      </c>
      <c r="AD2875" s="77">
        <f>IFERROR(INDEX([1]怪物表!$J:$J,MATCH(G2875,[1]怪物表!$A:$A,0),1),0)*AE2875</f>
        <v>30</v>
      </c>
      <c r="AE2875" s="77">
        <f t="shared" si="400"/>
        <v>30</v>
      </c>
    </row>
    <row r="2876" spans="1:46" x14ac:dyDescent="0.45">
      <c r="A2876" s="4"/>
      <c r="B2876" s="7">
        <v>5991009</v>
      </c>
      <c r="C2876" s="6" t="s">
        <v>245</v>
      </c>
      <c r="D2876" s="4" t="s">
        <v>239</v>
      </c>
      <c r="E2876" s="4">
        <v>30</v>
      </c>
      <c r="F2876" s="4" t="s">
        <v>32</v>
      </c>
      <c r="G2876" s="4">
        <f>IF(I2876="",SUMIFS([1]怪物表!$A:$A,[1]怪物表!$B:$B,C2876,[1]怪物表!$C:$C,D2876),"")</f>
        <v>1599102</v>
      </c>
      <c r="H2876" s="8" t="str">
        <f>IF(G2876="","",INDEX([1]怪物表!$C:$C,MATCH(G2876,[1]怪物表!$A:$A,0)))</f>
        <v>小象</v>
      </c>
      <c r="I2876" s="4"/>
      <c r="J2876" s="4" t="str">
        <f>IF(I2876="","",INDEX([1]怪物阵型表!$B:$B,MATCH(I2876,[1]怪物阵型表!$A:$A,0)))</f>
        <v/>
      </c>
      <c r="K2876" s="4"/>
      <c r="L2876" s="4"/>
      <c r="M2876" s="4"/>
      <c r="N2876" s="4"/>
      <c r="O2876" s="4" t="str">
        <f>IF(N2876="","",INDEX([2]物品表!$B:$B,MATCH(N2876,[2]物品表!$A:$A,0)))</f>
        <v/>
      </c>
      <c r="P2876" s="4"/>
      <c r="Q2876" s="7" t="s">
        <v>31</v>
      </c>
      <c r="R2876" s="7" t="s">
        <v>29</v>
      </c>
      <c r="S2876" s="9">
        <f>INDEX('#怪物刷新配置索引'!$E:$E,MATCH(E2876&amp;"-"&amp;F2876,'#怪物刷新配置索引'!$D:$D,0),1)</f>
        <v>2</v>
      </c>
      <c r="T2876" s="4"/>
      <c r="U2876" s="9">
        <f>INDEX('#怪物刷新配置索引'!$F:$F,MATCH(E2876&amp;"-"&amp;F2876,'#怪物刷新配置索引'!$D:$D,0),1)</f>
        <v>2</v>
      </c>
      <c r="V2876" s="4" t="str">
        <f t="shared" si="398"/>
        <v/>
      </c>
      <c r="W2876" s="4"/>
      <c r="X2876" s="4"/>
      <c r="Y2876" s="4"/>
      <c r="Z2876" s="28"/>
      <c r="AA2876" s="77">
        <f>COUNTIF([3]经验升级表!$C:$C,"&lt;="&amp;SUMIFS($AB$4:AB2876,$C$4:C2876,C2876))</f>
        <v>0</v>
      </c>
      <c r="AB2876" s="77">
        <f>IFERROR(INDEX([1]怪物表!$U:$U,MATCH(G2876,[1]怪物表!$A:$A,0),1)*S2876/U2876,0)*AC2876</f>
        <v>0</v>
      </c>
      <c r="AC2876" s="77">
        <f t="shared" si="399"/>
        <v>30</v>
      </c>
      <c r="AD2876" s="77">
        <f>IFERROR(INDEX([1]怪物表!$J:$J,MATCH(G2876,[1]怪物表!$A:$A,0),1),0)*AE2876</f>
        <v>30</v>
      </c>
      <c r="AE2876" s="77">
        <f t="shared" si="400"/>
        <v>30</v>
      </c>
    </row>
    <row r="2877" spans="1:46" x14ac:dyDescent="0.45">
      <c r="A2877" s="4"/>
      <c r="B2877" s="7">
        <v>5991010</v>
      </c>
      <c r="C2877" s="6" t="s">
        <v>245</v>
      </c>
      <c r="D2877" s="4" t="s">
        <v>239</v>
      </c>
      <c r="E2877" s="4">
        <v>30</v>
      </c>
      <c r="F2877" s="4" t="s">
        <v>32</v>
      </c>
      <c r="G2877" s="4">
        <f>IF(I2877="",SUMIFS([1]怪物表!$A:$A,[1]怪物表!$B:$B,C2877,[1]怪物表!$C:$C,D2877),"")</f>
        <v>1599102</v>
      </c>
      <c r="H2877" s="8" t="str">
        <f>IF(G2877="","",INDEX([1]怪物表!$C:$C,MATCH(G2877,[1]怪物表!$A:$A,0)))</f>
        <v>小象</v>
      </c>
      <c r="I2877" s="4"/>
      <c r="J2877" s="4" t="str">
        <f>IF(I2877="","",INDEX([1]怪物阵型表!$B:$B,MATCH(I2877,[1]怪物阵型表!$A:$A,0)))</f>
        <v/>
      </c>
      <c r="K2877" s="4"/>
      <c r="L2877" s="4"/>
      <c r="M2877" s="4"/>
      <c r="N2877" s="4"/>
      <c r="O2877" s="4" t="str">
        <f>IF(N2877="","",INDEX([2]物品表!$B:$B,MATCH(N2877,[2]物品表!$A:$A,0)))</f>
        <v/>
      </c>
      <c r="P2877" s="4"/>
      <c r="Q2877" s="7" t="s">
        <v>31</v>
      </c>
      <c r="R2877" s="7" t="s">
        <v>29</v>
      </c>
      <c r="S2877" s="9">
        <f>INDEX('#怪物刷新配置索引'!$E:$E,MATCH(E2877&amp;"-"&amp;F2877,'#怪物刷新配置索引'!$D:$D,0),1)</f>
        <v>2</v>
      </c>
      <c r="T2877" s="4"/>
      <c r="U2877" s="9">
        <f>INDEX('#怪物刷新配置索引'!$F:$F,MATCH(E2877&amp;"-"&amp;F2877,'#怪物刷新配置索引'!$D:$D,0),1)</f>
        <v>2</v>
      </c>
      <c r="V2877" s="4" t="str">
        <f t="shared" si="398"/>
        <v/>
      </c>
      <c r="W2877" s="4"/>
      <c r="X2877" s="4"/>
      <c r="Y2877" s="4"/>
      <c r="Z2877" s="28"/>
      <c r="AA2877" s="77">
        <f>COUNTIF([3]经验升级表!$C:$C,"&lt;="&amp;SUMIFS($AB$4:AB2877,$C$4:C2877,C2877))</f>
        <v>0</v>
      </c>
      <c r="AB2877" s="77">
        <f>IFERROR(INDEX([1]怪物表!$U:$U,MATCH(G2877,[1]怪物表!$A:$A,0),1)*S2877/U2877,0)*AC2877</f>
        <v>0</v>
      </c>
      <c r="AC2877" s="77">
        <f t="shared" si="399"/>
        <v>30</v>
      </c>
      <c r="AD2877" s="77">
        <f>IFERROR(INDEX([1]怪物表!$J:$J,MATCH(G2877,[1]怪物表!$A:$A,0),1),0)*AE2877</f>
        <v>30</v>
      </c>
      <c r="AE2877" s="77">
        <f t="shared" si="400"/>
        <v>30</v>
      </c>
    </row>
    <row r="2878" spans="1:46" x14ac:dyDescent="0.45">
      <c r="A2878" s="4"/>
      <c r="B2878" s="7">
        <v>5991011</v>
      </c>
      <c r="C2878" s="6" t="s">
        <v>245</v>
      </c>
      <c r="D2878" s="4" t="s">
        <v>130</v>
      </c>
      <c r="E2878" s="7">
        <v>10</v>
      </c>
      <c r="F2878" s="4" t="s">
        <v>32</v>
      </c>
      <c r="G2878" s="4">
        <f>IF(I2878="",SUMIFS([1]怪物表!$A:$A,[1]怪物表!$B:$B,C2878,[1]怪物表!$C:$C,D2878),"")</f>
        <v>1599106</v>
      </c>
      <c r="H2878" s="8" t="str">
        <f>IF(G2878="","",INDEX([1]怪物表!$C:$C,MATCH(G2878,[1]怪物表!$A:$A,0)))</f>
        <v>毒气怪</v>
      </c>
      <c r="I2878" s="4"/>
      <c r="J2878" s="4" t="str">
        <f>IF(I2878="","",INDEX([1]怪物阵型表!$B:$B,MATCH(I2878,[1]怪物阵型表!$A:$A,0)))</f>
        <v/>
      </c>
      <c r="K2878" s="4"/>
      <c r="L2878" s="4"/>
      <c r="M2878" s="4"/>
      <c r="N2878" s="4"/>
      <c r="O2878" s="4" t="str">
        <f>IF(N2878="","",INDEX([2]物品表!$B:$B,MATCH(N2878,[2]物品表!$A:$A,0)))</f>
        <v/>
      </c>
      <c r="P2878" s="4"/>
      <c r="Q2878" s="7" t="s">
        <v>31</v>
      </c>
      <c r="R2878" s="7" t="s">
        <v>29</v>
      </c>
      <c r="S2878" s="9">
        <f>INDEX('#怪物刷新配置索引'!$E:$E,MATCH(E2878&amp;"-"&amp;F2878,'#怪物刷新配置索引'!$D:$D,0),1)</f>
        <v>1</v>
      </c>
      <c r="T2878" s="4"/>
      <c r="U2878" s="9">
        <f>INDEX('#怪物刷新配置索引'!$F:$F,MATCH(E2878&amp;"-"&amp;F2878,'#怪物刷新配置索引'!$D:$D,0),1)</f>
        <v>3</v>
      </c>
      <c r="V2878" s="4" t="str">
        <f t="shared" si="398"/>
        <v/>
      </c>
      <c r="W2878" s="4"/>
      <c r="X2878" s="4"/>
      <c r="Y2878" s="4"/>
      <c r="Z2878" s="28"/>
      <c r="AA2878" s="77">
        <f>COUNTIF([3]经验升级表!$C:$C,"&lt;="&amp;SUMIFS($AB$4:AB2878,$C$4:C2878,C2878))</f>
        <v>0</v>
      </c>
      <c r="AB2878" s="77">
        <f>IFERROR(INDEX([1]怪物表!$U:$U,MATCH(G2878,[1]怪物表!$A:$A,0),1)*S2878/U2878,0)*AC2878</f>
        <v>0</v>
      </c>
      <c r="AC2878" s="77">
        <f t="shared" si="399"/>
        <v>30</v>
      </c>
      <c r="AD2878" s="77">
        <f>IFERROR(INDEX([1]怪物表!$J:$J,MATCH(G2878,[1]怪物表!$A:$A,0),1),0)*AE2878</f>
        <v>10</v>
      </c>
      <c r="AE2878" s="77">
        <f t="shared" si="400"/>
        <v>10</v>
      </c>
    </row>
    <row r="2879" spans="1:46" x14ac:dyDescent="0.45">
      <c r="A2879" s="4"/>
      <c r="B2879" s="7">
        <v>5991012</v>
      </c>
      <c r="C2879" s="6" t="s">
        <v>245</v>
      </c>
      <c r="D2879" s="4"/>
      <c r="E2879" s="7"/>
      <c r="F2879" s="4">
        <v>90</v>
      </c>
      <c r="G2879" s="4" t="str">
        <f>IF(I2879="",SUMIFS([1]怪物表!$A:$A,[1]怪物表!$B:$B,C2879,[1]怪物表!$C:$C,D2879),"")</f>
        <v/>
      </c>
      <c r="H2879" s="8" t="str">
        <f>IF(G2879="","",INDEX([1]怪物表!$C:$C,MATCH(G2879,[1]怪物表!$A:$A,0)))</f>
        <v/>
      </c>
      <c r="I2879" s="4">
        <v>599101</v>
      </c>
      <c r="J2879" s="4" t="str">
        <f>IF(I2879="","",INDEX([1]怪物阵型表!$B:$B,MATCH(I2879,[1]怪物阵型表!$A:$A,0)))</f>
        <v>冲锋阵型</v>
      </c>
      <c r="K2879" s="4"/>
      <c r="L2879" s="4"/>
      <c r="M2879" s="4"/>
      <c r="N2879" s="4"/>
      <c r="O2879" s="4" t="str">
        <f>IF(N2879="","",INDEX([2]物品表!$B:$B,MATCH(N2879,[2]物品表!$A:$A,0)))</f>
        <v/>
      </c>
      <c r="P2879" s="4"/>
      <c r="Q2879" s="7" t="s">
        <v>309</v>
      </c>
      <c r="R2879" s="7" t="s">
        <v>29</v>
      </c>
      <c r="S2879" s="9">
        <v>1</v>
      </c>
      <c r="T2879" s="4"/>
      <c r="U2879" s="9">
        <v>0</v>
      </c>
      <c r="V2879" s="4" t="str">
        <f t="shared" si="398"/>
        <v/>
      </c>
      <c r="W2879" s="4"/>
      <c r="X2879" s="4"/>
      <c r="Y2879" s="4"/>
      <c r="Z2879" s="28"/>
      <c r="AA2879" s="77">
        <f>COUNTIF([3]经验升级表!$C:$C,"&lt;="&amp;SUMIFS($AB$4:AB2879,$C$4:C2879,C2879))</f>
        <v>0</v>
      </c>
      <c r="AB2879" s="77">
        <f>IFERROR(INDEX([1]怪物表!$U:$U,MATCH(G2879,[1]怪物表!$A:$A,0),1)*S2879/U2879,0)*AC2879</f>
        <v>0</v>
      </c>
      <c r="AC2879" s="77">
        <f t="shared" si="399"/>
        <v>1</v>
      </c>
      <c r="AD2879" s="77">
        <f>IFERROR(INDEX([1]怪物表!$J:$J,MATCH(G2879,[1]怪物表!$A:$A,0),1),0)*AE2879</f>
        <v>0</v>
      </c>
      <c r="AE2879" s="77">
        <f t="shared" si="400"/>
        <v>0</v>
      </c>
    </row>
    <row r="2880" spans="1:46" x14ac:dyDescent="0.45">
      <c r="A2880" s="4"/>
      <c r="B2880" s="7">
        <v>5991013</v>
      </c>
      <c r="C2880" s="6" t="s">
        <v>245</v>
      </c>
      <c r="D2880" s="4"/>
      <c r="E2880" s="7"/>
      <c r="F2880" s="4">
        <v>90</v>
      </c>
      <c r="G2880" s="4" t="str">
        <f>IF(I2880="",SUMIFS([1]怪物表!$A:$A,[1]怪物表!$B:$B,C2880,[1]怪物表!$C:$C,D2880),"")</f>
        <v/>
      </c>
      <c r="H2880" s="8" t="str">
        <f>IF(G2880="","",INDEX([1]怪物表!$C:$C,MATCH(G2880,[1]怪物表!$A:$A,0)))</f>
        <v/>
      </c>
      <c r="I2880" s="4">
        <v>599101</v>
      </c>
      <c r="J2880" s="4" t="str">
        <f>IF(I2880="","",INDEX([1]怪物阵型表!$B:$B,MATCH(I2880,[1]怪物阵型表!$A:$A,0)))</f>
        <v>冲锋阵型</v>
      </c>
      <c r="K2880" s="4"/>
      <c r="L2880" s="4"/>
      <c r="M2880" s="4"/>
      <c r="N2880" s="4"/>
      <c r="O2880" s="4" t="str">
        <f>IF(N2880="","",INDEX([2]物品表!$B:$B,MATCH(N2880,[2]物品表!$A:$A,0)))</f>
        <v/>
      </c>
      <c r="P2880" s="4"/>
      <c r="Q2880" s="7" t="s">
        <v>309</v>
      </c>
      <c r="R2880" s="7" t="s">
        <v>29</v>
      </c>
      <c r="S2880" s="9">
        <v>1</v>
      </c>
      <c r="T2880" s="4"/>
      <c r="U2880" s="9">
        <v>0</v>
      </c>
      <c r="V2880" s="4" t="str">
        <f t="shared" si="398"/>
        <v/>
      </c>
      <c r="W2880" s="4"/>
      <c r="X2880" s="4"/>
      <c r="Y2880" s="4"/>
      <c r="Z2880" s="28"/>
      <c r="AA2880" s="77">
        <f>COUNTIF([3]经验升级表!$C:$C,"&lt;="&amp;SUMIFS($AB$4:AB2880,$C$4:C2880,C2880))</f>
        <v>0</v>
      </c>
      <c r="AB2880" s="77">
        <f>IFERROR(INDEX([1]怪物表!$U:$U,MATCH(G2880,[1]怪物表!$A:$A,0),1)*S2880/U2880,0)*AC2880</f>
        <v>0</v>
      </c>
      <c r="AC2880" s="77">
        <f t="shared" si="399"/>
        <v>1</v>
      </c>
      <c r="AD2880" s="77">
        <f>IFERROR(INDEX([1]怪物表!$J:$J,MATCH(G2880,[1]怪物表!$A:$A,0),1),0)*AE2880</f>
        <v>0</v>
      </c>
      <c r="AE2880" s="77">
        <f t="shared" si="400"/>
        <v>0</v>
      </c>
    </row>
    <row r="2881" spans="1:31" x14ac:dyDescent="0.45">
      <c r="A2881" s="4"/>
      <c r="B2881" s="7">
        <v>5991014</v>
      </c>
      <c r="C2881" s="6" t="s">
        <v>245</v>
      </c>
      <c r="D2881" s="4"/>
      <c r="E2881" s="7"/>
      <c r="F2881" s="4">
        <v>95</v>
      </c>
      <c r="G2881" s="4" t="str">
        <f>IF(I2881="",SUMIFS([1]怪物表!$A:$A,[1]怪物表!$B:$B,C2881,[1]怪物表!$C:$C,D2881),"")</f>
        <v/>
      </c>
      <c r="H2881" s="8" t="str">
        <f>IF(G2881="","",INDEX([1]怪物表!$C:$C,MATCH(G2881,[1]怪物表!$A:$A,0)))</f>
        <v/>
      </c>
      <c r="I2881" s="4">
        <v>599101</v>
      </c>
      <c r="J2881" s="4" t="str">
        <f>IF(I2881="","",INDEX([1]怪物阵型表!$B:$B,MATCH(I2881,[1]怪物阵型表!$A:$A,0)))</f>
        <v>冲锋阵型</v>
      </c>
      <c r="K2881" s="4"/>
      <c r="L2881" s="4"/>
      <c r="M2881" s="4"/>
      <c r="N2881" s="4"/>
      <c r="O2881" s="4" t="str">
        <f>IF(N2881="","",INDEX([2]物品表!$B:$B,MATCH(N2881,[2]物品表!$A:$A,0)))</f>
        <v/>
      </c>
      <c r="P2881" s="4"/>
      <c r="Q2881" s="7" t="s">
        <v>309</v>
      </c>
      <c r="R2881" s="7" t="s">
        <v>29</v>
      </c>
      <c r="S2881" s="9">
        <v>1</v>
      </c>
      <c r="T2881" s="4"/>
      <c r="U2881" s="9">
        <v>0</v>
      </c>
      <c r="V2881" s="4" t="str">
        <f t="shared" si="398"/>
        <v/>
      </c>
      <c r="W2881" s="4"/>
      <c r="X2881" s="4"/>
      <c r="Y2881" s="4"/>
      <c r="Z2881" s="28"/>
      <c r="AA2881" s="77">
        <f>COUNTIF([3]经验升级表!$C:$C,"&lt;="&amp;SUMIFS($AB$4:AB2881,$C$4:C2881,C2881))</f>
        <v>0</v>
      </c>
      <c r="AB2881" s="77">
        <f>IFERROR(INDEX([1]怪物表!$U:$U,MATCH(G2881,[1]怪物表!$A:$A,0),1)*S2881/U2881,0)*AC2881</f>
        <v>0</v>
      </c>
      <c r="AC2881" s="77">
        <f t="shared" si="399"/>
        <v>1</v>
      </c>
      <c r="AD2881" s="77">
        <f>IFERROR(INDEX([1]怪物表!$J:$J,MATCH(G2881,[1]怪物表!$A:$A,0),1),0)*AE2881</f>
        <v>0</v>
      </c>
      <c r="AE2881" s="77">
        <f t="shared" si="400"/>
        <v>0</v>
      </c>
    </row>
    <row r="2882" spans="1:31" x14ac:dyDescent="0.45">
      <c r="A2882" s="4"/>
      <c r="B2882" s="7">
        <v>5991015</v>
      </c>
      <c r="C2882" s="6" t="s">
        <v>245</v>
      </c>
      <c r="D2882" s="4"/>
      <c r="E2882" s="7"/>
      <c r="F2882" s="4">
        <v>95</v>
      </c>
      <c r="G2882" s="4" t="str">
        <f>IF(I2882="",SUMIFS([1]怪物表!$A:$A,[1]怪物表!$B:$B,C2882,[1]怪物表!$C:$C,D2882),"")</f>
        <v/>
      </c>
      <c r="H2882" s="8" t="str">
        <f>IF(G2882="","",INDEX([1]怪物表!$C:$C,MATCH(G2882,[1]怪物表!$A:$A,0)))</f>
        <v/>
      </c>
      <c r="I2882" s="4">
        <v>599101</v>
      </c>
      <c r="J2882" s="4" t="str">
        <f>IF(I2882="","",INDEX([1]怪物阵型表!$B:$B,MATCH(I2882,[1]怪物阵型表!$A:$A,0)))</f>
        <v>冲锋阵型</v>
      </c>
      <c r="K2882" s="4"/>
      <c r="L2882" s="4"/>
      <c r="M2882" s="4"/>
      <c r="N2882" s="4"/>
      <c r="O2882" s="4" t="str">
        <f>IF(N2882="","",INDEX([2]物品表!$B:$B,MATCH(N2882,[2]物品表!$A:$A,0)))</f>
        <v/>
      </c>
      <c r="P2882" s="4"/>
      <c r="Q2882" s="7" t="s">
        <v>309</v>
      </c>
      <c r="R2882" s="7" t="s">
        <v>29</v>
      </c>
      <c r="S2882" s="9">
        <v>1</v>
      </c>
      <c r="T2882" s="4"/>
      <c r="U2882" s="9">
        <v>0</v>
      </c>
      <c r="V2882" s="4" t="str">
        <f t="shared" si="398"/>
        <v/>
      </c>
      <c r="W2882" s="4"/>
      <c r="X2882" s="4"/>
      <c r="Y2882" s="4"/>
      <c r="Z2882" s="28"/>
      <c r="AA2882" s="77">
        <f>COUNTIF([3]经验升级表!$C:$C,"&lt;="&amp;SUMIFS($AB$4:AB2882,$C$4:C2882,C2882))</f>
        <v>0</v>
      </c>
      <c r="AB2882" s="77">
        <f>IFERROR(INDEX([1]怪物表!$U:$U,MATCH(G2882,[1]怪物表!$A:$A,0),1)*S2882/U2882,0)*AC2882</f>
        <v>0</v>
      </c>
      <c r="AC2882" s="77">
        <f t="shared" si="399"/>
        <v>1</v>
      </c>
      <c r="AD2882" s="77">
        <f>IFERROR(INDEX([1]怪物表!$J:$J,MATCH(G2882,[1]怪物表!$A:$A,0),1),0)*AE2882</f>
        <v>0</v>
      </c>
      <c r="AE2882" s="77">
        <f t="shared" si="400"/>
        <v>0</v>
      </c>
    </row>
    <row r="2883" spans="1:31" x14ac:dyDescent="0.45">
      <c r="A2883" s="4"/>
      <c r="B2883" s="7">
        <v>5991016</v>
      </c>
      <c r="C2883" s="6" t="s">
        <v>245</v>
      </c>
      <c r="D2883" s="4" t="s">
        <v>239</v>
      </c>
      <c r="E2883" s="7">
        <v>60</v>
      </c>
      <c r="F2883" s="4" t="s">
        <v>58</v>
      </c>
      <c r="G2883" s="4">
        <f>IF(I2883="",SUMIFS([1]怪物表!$A:$A,[1]怪物表!$B:$B,C2883,[1]怪物表!$C:$C,D2883),"")</f>
        <v>1599102</v>
      </c>
      <c r="H2883" s="8" t="str">
        <f>IF(G2883="","",INDEX([1]怪物表!$C:$C,MATCH(G2883,[1]怪物表!$A:$A,0)))</f>
        <v>小象</v>
      </c>
      <c r="I2883" s="4"/>
      <c r="J2883" s="4" t="str">
        <f>IF(I2883="","",INDEX([1]怪物阵型表!$B:$B,MATCH(I2883,[1]怪物阵型表!$A:$A,0)))</f>
        <v/>
      </c>
      <c r="K2883" s="4"/>
      <c r="L2883" s="4"/>
      <c r="M2883" s="4"/>
      <c r="N2883" s="4"/>
      <c r="O2883" s="4" t="str">
        <f>IF(N2883="","",INDEX([2]物品表!$B:$B,MATCH(N2883,[2]物品表!$A:$A,0)))</f>
        <v/>
      </c>
      <c r="P2883" s="4"/>
      <c r="Q2883" s="7" t="s">
        <v>31</v>
      </c>
      <c r="R2883" s="7" t="s">
        <v>29</v>
      </c>
      <c r="S2883" s="9">
        <f>INDEX('#怪物刷新配置索引'!$E:$E,MATCH(E2883&amp;"-"&amp;F2883,'#怪物刷新配置索引'!$D:$D,0),1)</f>
        <v>2</v>
      </c>
      <c r="T2883" s="4"/>
      <c r="U2883" s="9">
        <f>INDEX('#怪物刷新配置索引'!$F:$F,MATCH(E2883&amp;"-"&amp;F2883,'#怪物刷新配置索引'!$D:$D,0),1)</f>
        <v>1</v>
      </c>
      <c r="V2883" s="4" t="str">
        <f t="shared" si="398"/>
        <v/>
      </c>
      <c r="W2883" s="4"/>
      <c r="X2883" s="4"/>
      <c r="Y2883" s="4"/>
      <c r="Z2883" s="28"/>
      <c r="AA2883" s="77">
        <f>COUNTIF([3]经验升级表!$C:$C,"&lt;="&amp;SUMIFS($AB$4:AB2883,$C$4:C2883,C2883))</f>
        <v>0</v>
      </c>
      <c r="AB2883" s="77">
        <f>IFERROR(INDEX([1]怪物表!$U:$U,MATCH(G2883,[1]怪物表!$A:$A,0),1)*S2883/U2883,0)*AC2883</f>
        <v>0</v>
      </c>
      <c r="AC2883" s="77">
        <f t="shared" si="399"/>
        <v>30</v>
      </c>
      <c r="AD2883" s="77">
        <f>IFERROR(INDEX([1]怪物表!$J:$J,MATCH(G2883,[1]怪物表!$A:$A,0),1),0)*AE2883</f>
        <v>60</v>
      </c>
      <c r="AE2883" s="77">
        <f t="shared" si="400"/>
        <v>60</v>
      </c>
    </row>
    <row r="2884" spans="1:31" x14ac:dyDescent="0.45">
      <c r="A2884" s="4"/>
      <c r="B2884" s="7">
        <v>5991017</v>
      </c>
      <c r="C2884" s="6" t="s">
        <v>245</v>
      </c>
      <c r="D2884" s="4" t="s">
        <v>239</v>
      </c>
      <c r="E2884" s="7">
        <v>60</v>
      </c>
      <c r="F2884" s="4" t="s">
        <v>58</v>
      </c>
      <c r="G2884" s="4">
        <f>IF(I2884="",SUMIFS([1]怪物表!$A:$A,[1]怪物表!$B:$B,C2884,[1]怪物表!$C:$C,D2884),"")</f>
        <v>1599102</v>
      </c>
      <c r="H2884" s="8" t="str">
        <f>IF(G2884="","",INDEX([1]怪物表!$C:$C,MATCH(G2884,[1]怪物表!$A:$A,0)))</f>
        <v>小象</v>
      </c>
      <c r="I2884" s="4"/>
      <c r="J2884" s="4" t="str">
        <f>IF(I2884="","",INDEX([1]怪物阵型表!$B:$B,MATCH(I2884,[1]怪物阵型表!$A:$A,0)))</f>
        <v/>
      </c>
      <c r="K2884" s="4"/>
      <c r="L2884" s="4"/>
      <c r="M2884" s="4"/>
      <c r="N2884" s="4"/>
      <c r="O2884" s="4" t="str">
        <f>IF(N2884="","",INDEX([2]物品表!$B:$B,MATCH(N2884,[2]物品表!$A:$A,0)))</f>
        <v/>
      </c>
      <c r="P2884" s="4"/>
      <c r="Q2884" s="7" t="s">
        <v>31</v>
      </c>
      <c r="R2884" s="7" t="s">
        <v>29</v>
      </c>
      <c r="S2884" s="9">
        <f>INDEX('#怪物刷新配置索引'!$E:$E,MATCH(E2884&amp;"-"&amp;F2884,'#怪物刷新配置索引'!$D:$D,0),1)</f>
        <v>2</v>
      </c>
      <c r="T2884" s="4"/>
      <c r="U2884" s="9">
        <f>INDEX('#怪物刷新配置索引'!$F:$F,MATCH(E2884&amp;"-"&amp;F2884,'#怪物刷新配置索引'!$D:$D,0),1)</f>
        <v>1</v>
      </c>
      <c r="V2884" s="4" t="str">
        <f t="shared" si="398"/>
        <v/>
      </c>
      <c r="W2884" s="4"/>
      <c r="X2884" s="4"/>
      <c r="Y2884" s="4"/>
      <c r="Z2884" s="28"/>
      <c r="AA2884" s="77">
        <f>COUNTIF([3]经验升级表!$C:$C,"&lt;="&amp;SUMIFS($AB$4:AB2884,$C$4:C2884,C2884))</f>
        <v>0</v>
      </c>
      <c r="AB2884" s="77">
        <f>IFERROR(INDEX([1]怪物表!$U:$U,MATCH(G2884,[1]怪物表!$A:$A,0),1)*S2884/U2884,0)*AC2884</f>
        <v>0</v>
      </c>
      <c r="AC2884" s="77">
        <f t="shared" si="399"/>
        <v>30</v>
      </c>
      <c r="AD2884" s="77">
        <f>IFERROR(INDEX([1]怪物表!$J:$J,MATCH(G2884,[1]怪物表!$A:$A,0),1),0)*AE2884</f>
        <v>60</v>
      </c>
      <c r="AE2884" s="77">
        <f t="shared" si="400"/>
        <v>60</v>
      </c>
    </row>
    <row r="2885" spans="1:31" x14ac:dyDescent="0.45">
      <c r="A2885" s="4"/>
      <c r="B2885" s="7">
        <v>5991018</v>
      </c>
      <c r="C2885" s="6" t="s">
        <v>245</v>
      </c>
      <c r="D2885" s="4" t="s">
        <v>239</v>
      </c>
      <c r="E2885" s="7">
        <v>60</v>
      </c>
      <c r="F2885" s="4" t="s">
        <v>289</v>
      </c>
      <c r="G2885" s="4">
        <f>IF(I2885="",SUMIFS([1]怪物表!$A:$A,[1]怪物表!$B:$B,C2885,[1]怪物表!$C:$C,D2885),"")</f>
        <v>1599102</v>
      </c>
      <c r="H2885" s="8" t="str">
        <f>IF(G2885="","",INDEX([1]怪物表!$C:$C,MATCH(G2885,[1]怪物表!$A:$A,0)))</f>
        <v>小象</v>
      </c>
      <c r="I2885" s="4"/>
      <c r="J2885" s="4" t="str">
        <f>IF(I2885="","",INDEX([1]怪物阵型表!$B:$B,MATCH(I2885,[1]怪物阵型表!$A:$A,0)))</f>
        <v/>
      </c>
      <c r="K2885" s="4"/>
      <c r="L2885" s="4"/>
      <c r="M2885" s="4"/>
      <c r="N2885" s="4"/>
      <c r="O2885" s="4" t="str">
        <f>IF(N2885="","",INDEX([2]物品表!$B:$B,MATCH(N2885,[2]物品表!$A:$A,0)))</f>
        <v/>
      </c>
      <c r="P2885" s="4"/>
      <c r="Q2885" s="7" t="s">
        <v>31</v>
      </c>
      <c r="R2885" s="7" t="s">
        <v>29</v>
      </c>
      <c r="S2885" s="9">
        <f>INDEX('#怪物刷新配置索引'!$E:$E,MATCH(E2885&amp;"-"&amp;F2885,'#怪物刷新配置索引'!$D:$D,0),1)</f>
        <v>2</v>
      </c>
      <c r="T2885" s="4"/>
      <c r="U2885" s="9">
        <f>INDEX('#怪物刷新配置索引'!$F:$F,MATCH(E2885&amp;"-"&amp;F2885,'#怪物刷新配置索引'!$D:$D,0),1)</f>
        <v>1</v>
      </c>
      <c r="V2885" s="4" t="str">
        <f t="shared" si="398"/>
        <v/>
      </c>
      <c r="W2885" s="4"/>
      <c r="X2885" s="4"/>
      <c r="Y2885" s="4"/>
      <c r="Z2885" s="28"/>
      <c r="AA2885" s="77">
        <f>COUNTIF([3]经验升级表!$C:$C,"&lt;="&amp;SUMIFS($AB$4:AB2885,$C$4:C2885,C2885))</f>
        <v>0</v>
      </c>
      <c r="AB2885" s="77">
        <f>IFERROR(INDEX([1]怪物表!$U:$U,MATCH(G2885,[1]怪物表!$A:$A,0),1)*S2885/U2885,0)*AC2885</f>
        <v>0</v>
      </c>
      <c r="AC2885" s="77">
        <f t="shared" si="399"/>
        <v>30</v>
      </c>
      <c r="AD2885" s="77">
        <f>IFERROR(INDEX([1]怪物表!$J:$J,MATCH(G2885,[1]怪物表!$A:$A,0),1),0)*AE2885</f>
        <v>60</v>
      </c>
      <c r="AE2885" s="77">
        <f t="shared" si="400"/>
        <v>60</v>
      </c>
    </row>
    <row r="2886" spans="1:31" x14ac:dyDescent="0.45">
      <c r="A2886" s="4"/>
      <c r="B2886" s="7">
        <v>5991019</v>
      </c>
      <c r="C2886" s="6" t="s">
        <v>245</v>
      </c>
      <c r="D2886" s="4" t="s">
        <v>133</v>
      </c>
      <c r="E2886" s="7">
        <v>60</v>
      </c>
      <c r="F2886" s="4" t="s">
        <v>38</v>
      </c>
      <c r="G2886" s="4">
        <f>IF(I2886="",SUMIFS([1]怪物表!$A:$A,[1]怪物表!$B:$B,C2886,[1]怪物表!$C:$C,D2886),"")</f>
        <v>1599103</v>
      </c>
      <c r="H2886" s="8" t="str">
        <f>IF(G2886="","",INDEX([1]怪物表!$C:$C,MATCH(G2886,[1]怪物表!$A:$A,0)))</f>
        <v>密林窃贼</v>
      </c>
      <c r="I2886" s="4"/>
      <c r="J2886" s="4" t="str">
        <f>IF(I2886="","",INDEX([1]怪物阵型表!$B:$B,MATCH(I2886,[1]怪物阵型表!$A:$A,0)))</f>
        <v/>
      </c>
      <c r="K2886" s="4"/>
      <c r="L2886" s="4"/>
      <c r="M2886" s="4"/>
      <c r="N2886" s="4"/>
      <c r="O2886" s="4" t="str">
        <f>IF(N2886="","",INDEX([2]物品表!$B:$B,MATCH(N2886,[2]物品表!$A:$A,0)))</f>
        <v/>
      </c>
      <c r="P2886" s="4"/>
      <c r="Q2886" s="7" t="s">
        <v>31</v>
      </c>
      <c r="R2886" s="7" t="s">
        <v>29</v>
      </c>
      <c r="S2886" s="9">
        <f>INDEX('#怪物刷新配置索引'!$E:$E,MATCH(E2886&amp;"-"&amp;F2886,'#怪物刷新配置索引'!$D:$D,0),1)</f>
        <v>2</v>
      </c>
      <c r="T2886" s="4"/>
      <c r="U2886" s="9">
        <f>INDEX('#怪物刷新配置索引'!$F:$F,MATCH(E2886&amp;"-"&amp;F2886,'#怪物刷新配置索引'!$D:$D,0),1)</f>
        <v>1</v>
      </c>
      <c r="V2886" s="4" t="str">
        <f t="shared" si="398"/>
        <v/>
      </c>
      <c r="W2886" s="4"/>
      <c r="X2886" s="4"/>
      <c r="Y2886" s="4"/>
      <c r="Z2886" s="28"/>
      <c r="AA2886" s="77">
        <f>COUNTIF([3]经验升级表!$C:$C,"&lt;="&amp;SUMIFS($AB$4:AB2886,$C$4:C2886,C2886))</f>
        <v>0</v>
      </c>
      <c r="AB2886" s="77">
        <f>IFERROR(INDEX([1]怪物表!$U:$U,MATCH(G2886,[1]怪物表!$A:$A,0),1)*S2886/U2886,0)*AC2886</f>
        <v>0</v>
      </c>
      <c r="AC2886" s="77">
        <f t="shared" si="399"/>
        <v>30</v>
      </c>
      <c r="AD2886" s="77">
        <f>IFERROR(INDEX([1]怪物表!$J:$J,MATCH(G2886,[1]怪物表!$A:$A,0),1),0)*AE2886</f>
        <v>60</v>
      </c>
      <c r="AE2886" s="77">
        <f t="shared" si="400"/>
        <v>60</v>
      </c>
    </row>
    <row r="2887" spans="1:31" x14ac:dyDescent="0.45">
      <c r="A2887" s="4"/>
      <c r="B2887" s="7">
        <v>5991020</v>
      </c>
      <c r="C2887" s="6" t="s">
        <v>245</v>
      </c>
      <c r="D2887" s="4" t="s">
        <v>133</v>
      </c>
      <c r="E2887" s="7">
        <v>60</v>
      </c>
      <c r="F2887" s="4" t="s">
        <v>38</v>
      </c>
      <c r="G2887" s="4">
        <f>IF(I2887="",SUMIFS([1]怪物表!$A:$A,[1]怪物表!$B:$B,C2887,[1]怪物表!$C:$C,D2887),"")</f>
        <v>1599103</v>
      </c>
      <c r="H2887" s="8" t="str">
        <f>IF(G2887="","",INDEX([1]怪物表!$C:$C,MATCH(G2887,[1]怪物表!$A:$A,0)))</f>
        <v>密林窃贼</v>
      </c>
      <c r="I2887" s="4"/>
      <c r="J2887" s="4" t="str">
        <f>IF(I2887="","",INDEX([1]怪物阵型表!$B:$B,MATCH(I2887,[1]怪物阵型表!$A:$A,0)))</f>
        <v/>
      </c>
      <c r="K2887" s="4"/>
      <c r="L2887" s="4"/>
      <c r="M2887" s="4"/>
      <c r="N2887" s="4"/>
      <c r="O2887" s="4" t="str">
        <f>IF(N2887="","",INDEX([2]物品表!$B:$B,MATCH(N2887,[2]物品表!$A:$A,0)))</f>
        <v/>
      </c>
      <c r="P2887" s="4"/>
      <c r="Q2887" s="7" t="s">
        <v>31</v>
      </c>
      <c r="R2887" s="7" t="s">
        <v>29</v>
      </c>
      <c r="S2887" s="9">
        <f>INDEX('#怪物刷新配置索引'!$E:$E,MATCH(E2887&amp;"-"&amp;F2887,'#怪物刷新配置索引'!$D:$D,0),1)</f>
        <v>2</v>
      </c>
      <c r="T2887" s="4"/>
      <c r="U2887" s="9">
        <f>INDEX('#怪物刷新配置索引'!$F:$F,MATCH(E2887&amp;"-"&amp;F2887,'#怪物刷新配置索引'!$D:$D,0),1)</f>
        <v>1</v>
      </c>
      <c r="V2887" s="4" t="str">
        <f t="shared" si="398"/>
        <v/>
      </c>
      <c r="W2887" s="4"/>
      <c r="X2887" s="4"/>
      <c r="Y2887" s="4"/>
      <c r="Z2887" s="28"/>
      <c r="AA2887" s="77">
        <f>COUNTIF([3]经验升级表!$C:$C,"&lt;="&amp;SUMIFS($AB$4:AB2887,$C$4:C2887,C2887))</f>
        <v>0</v>
      </c>
      <c r="AB2887" s="77">
        <f>IFERROR(INDEX([1]怪物表!$U:$U,MATCH(G2887,[1]怪物表!$A:$A,0),1)*S2887/U2887,0)*AC2887</f>
        <v>0</v>
      </c>
      <c r="AC2887" s="77">
        <f t="shared" si="399"/>
        <v>30</v>
      </c>
      <c r="AD2887" s="77">
        <f>IFERROR(INDEX([1]怪物表!$J:$J,MATCH(G2887,[1]怪物表!$A:$A,0),1),0)*AE2887</f>
        <v>60</v>
      </c>
      <c r="AE2887" s="77">
        <f t="shared" si="400"/>
        <v>60</v>
      </c>
    </row>
    <row r="2888" spans="1:31" x14ac:dyDescent="0.45">
      <c r="A2888" s="4"/>
      <c r="B2888" s="7">
        <v>5991021</v>
      </c>
      <c r="C2888" s="6" t="s">
        <v>245</v>
      </c>
      <c r="D2888" s="4" t="s">
        <v>130</v>
      </c>
      <c r="E2888" s="7">
        <v>10</v>
      </c>
      <c r="F2888" s="4" t="s">
        <v>38</v>
      </c>
      <c r="G2888" s="4">
        <f>IF(I2888="",SUMIFS([1]怪物表!$A:$A,[1]怪物表!$B:$B,C2888,[1]怪物表!$C:$C,D2888),"")</f>
        <v>1599106</v>
      </c>
      <c r="H2888" s="8" t="str">
        <f>IF(G2888="","",INDEX([1]怪物表!$C:$C,MATCH(G2888,[1]怪物表!$A:$A,0)))</f>
        <v>毒气怪</v>
      </c>
      <c r="I2888" s="4"/>
      <c r="J2888" s="4" t="str">
        <f>IF(I2888="","",INDEX([1]怪物阵型表!$B:$B,MATCH(I2888,[1]怪物阵型表!$A:$A,0)))</f>
        <v/>
      </c>
      <c r="K2888" s="4"/>
      <c r="L2888" s="4"/>
      <c r="M2888" s="4"/>
      <c r="N2888" s="4"/>
      <c r="O2888" s="4" t="str">
        <f>IF(N2888="","",INDEX([2]物品表!$B:$B,MATCH(N2888,[2]物品表!$A:$A,0)))</f>
        <v/>
      </c>
      <c r="P2888" s="4"/>
      <c r="Q2888" s="7" t="s">
        <v>31</v>
      </c>
      <c r="R2888" s="7" t="s">
        <v>29</v>
      </c>
      <c r="S2888" s="9">
        <f>INDEX('#怪物刷新配置索引'!$E:$E,MATCH(E2888&amp;"-"&amp;F2888,'#怪物刷新配置索引'!$D:$D,0),1)</f>
        <v>2</v>
      </c>
      <c r="T2888" s="4"/>
      <c r="U2888" s="9">
        <f>INDEX('#怪物刷新配置索引'!$F:$F,MATCH(E2888&amp;"-"&amp;F2888,'#怪物刷新配置索引'!$D:$D,0),1)</f>
        <v>6</v>
      </c>
      <c r="V2888" s="4" t="str">
        <f t="shared" si="398"/>
        <v/>
      </c>
      <c r="W2888" s="4"/>
      <c r="X2888" s="4"/>
      <c r="Y2888" s="4"/>
      <c r="Z2888" s="28"/>
      <c r="AA2888" s="77">
        <f>COUNTIF([3]经验升级表!$C:$C,"&lt;="&amp;SUMIFS($AB$4:AB2888,$C$4:C2888,C2888))</f>
        <v>0</v>
      </c>
      <c r="AB2888" s="77">
        <f>IFERROR(INDEX([1]怪物表!$U:$U,MATCH(G2888,[1]怪物表!$A:$A,0),1)*S2888/U2888,0)*AC2888</f>
        <v>0</v>
      </c>
      <c r="AC2888" s="77">
        <f t="shared" si="399"/>
        <v>30</v>
      </c>
      <c r="AD2888" s="77">
        <f>IFERROR(INDEX([1]怪物表!$J:$J,MATCH(G2888,[1]怪物表!$A:$A,0),1),0)*AE2888</f>
        <v>10</v>
      </c>
      <c r="AE2888" s="77">
        <f t="shared" si="400"/>
        <v>10</v>
      </c>
    </row>
    <row r="2889" spans="1:31" x14ac:dyDescent="0.45">
      <c r="A2889" s="4"/>
      <c r="B2889" s="7">
        <v>5991022</v>
      </c>
      <c r="C2889" s="6" t="s">
        <v>245</v>
      </c>
      <c r="D2889" s="4"/>
      <c r="E2889" s="7"/>
      <c r="F2889" s="4">
        <v>150</v>
      </c>
      <c r="G2889" s="4" t="str">
        <f>IF(I2889="",SUMIFS([1]怪物表!$A:$A,[1]怪物表!$B:$B,C2889,[1]怪物表!$C:$C,D2889),"")</f>
        <v/>
      </c>
      <c r="H2889" s="8" t="str">
        <f>IF(G2889="","",INDEX([1]怪物表!$C:$C,MATCH(G2889,[1]怪物表!$A:$A,0)))</f>
        <v/>
      </c>
      <c r="I2889" s="4">
        <v>599102</v>
      </c>
      <c r="J2889" s="4" t="str">
        <f>IF(I2889="","",INDEX([1]怪物阵型表!$B:$B,MATCH(I2889,[1]怪物阵型表!$A:$A,0)))</f>
        <v>圆环防御怪物阵型</v>
      </c>
      <c r="K2889" s="4"/>
      <c r="L2889" s="4"/>
      <c r="M2889" s="4"/>
      <c r="N2889" s="4"/>
      <c r="O2889" s="4" t="str">
        <f>IF(N2889="","",INDEX([2]物品表!$B:$B,MATCH(N2889,[2]物品表!$A:$A,0)))</f>
        <v/>
      </c>
      <c r="P2889" s="4"/>
      <c r="Q2889" s="7" t="s">
        <v>109</v>
      </c>
      <c r="R2889" s="7" t="s">
        <v>29</v>
      </c>
      <c r="S2889" s="9">
        <v>1</v>
      </c>
      <c r="T2889" s="4"/>
      <c r="U2889" s="9">
        <v>0</v>
      </c>
      <c r="V2889" s="4" t="str">
        <f t="shared" ref="V2889" si="402">IF(W2889=1,"TID_Survivor_Notice_Occur_2",IF(W2889=2,"TID_Survivor_Notice_Occur_1",""))</f>
        <v>TID_Survivor_Notice_Occur_2</v>
      </c>
      <c r="W2889" s="4">
        <v>1</v>
      </c>
      <c r="X2889" s="4"/>
      <c r="Y2889" s="4"/>
      <c r="Z2889" s="28"/>
      <c r="AA2889" s="77">
        <f>COUNTIF([3]经验升级表!$C:$C,"&lt;="&amp;SUMIFS($AB$4:AB2889,$C$4:C2889,C2889))</f>
        <v>0</v>
      </c>
      <c r="AB2889" s="77">
        <f>IFERROR(INDEX([1]怪物表!$U:$U,MATCH(G2889,[1]怪物表!$A:$A,0),1)*S2889/U2889,0)*AC2889</f>
        <v>0</v>
      </c>
      <c r="AC2889" s="77">
        <f t="shared" si="399"/>
        <v>1</v>
      </c>
      <c r="AD2889" s="77">
        <f>IFERROR(INDEX([1]怪物表!$J:$J,MATCH(G2889,[1]怪物表!$A:$A,0),1),0)*AE2889</f>
        <v>0</v>
      </c>
      <c r="AE2889" s="77">
        <f t="shared" si="400"/>
        <v>0</v>
      </c>
    </row>
    <row r="2890" spans="1:31" x14ac:dyDescent="0.45">
      <c r="A2890" s="4"/>
      <c r="B2890" s="7">
        <v>5991023</v>
      </c>
      <c r="C2890" s="6" t="s">
        <v>245</v>
      </c>
      <c r="D2890" s="4" t="s">
        <v>246</v>
      </c>
      <c r="E2890" s="4">
        <v>20</v>
      </c>
      <c r="F2890" s="4" t="s">
        <v>39</v>
      </c>
      <c r="G2890" s="4">
        <f>SUMIFS([1]怪物表!$A:$A,[1]怪物表!$B:$B,C2890,[1]怪物表!$C:$C,D2890)</f>
        <v>1599101</v>
      </c>
      <c r="H2890" s="8" t="str">
        <f>IF(G2890="","",INDEX([1]怪物表!$C:$C,MATCH(G2890,[1]怪物表!$A:$A,0)))</f>
        <v>小熊</v>
      </c>
      <c r="I2890" s="4"/>
      <c r="J2890" s="4" t="str">
        <f>IF(I2890="","",INDEX([1]怪物阵型表!$B:$B,MATCH(I2890,[1]怪物阵型表!$A:$A,0)))</f>
        <v/>
      </c>
      <c r="K2890" s="4"/>
      <c r="L2890" s="4"/>
      <c r="M2890" s="4"/>
      <c r="N2890" s="4"/>
      <c r="O2890" s="4" t="str">
        <f>IF(N2890="","",INDEX([2]物品表!$B:$B,MATCH(N2890,[2]物品表!$A:$A,0)))</f>
        <v/>
      </c>
      <c r="P2890" s="4"/>
      <c r="Q2890" s="7" t="s">
        <v>31</v>
      </c>
      <c r="R2890" s="7" t="s">
        <v>29</v>
      </c>
      <c r="S2890" s="9">
        <f>INDEX('#怪物刷新配置索引'!$E:$E,MATCH(E2890&amp;"-"&amp;F2890,'#怪物刷新配置索引'!$D:$D,0),1)</f>
        <v>2</v>
      </c>
      <c r="T2890" s="4"/>
      <c r="U2890" s="9">
        <f>INDEX('#怪物刷新配置索引'!$F:$F,MATCH(E2890&amp;"-"&amp;F2890,'#怪物刷新配置索引'!$D:$D,0),1)</f>
        <v>3</v>
      </c>
      <c r="V2890" s="4" t="str">
        <f t="shared" ref="V2890:V2959" si="403">IF(W2890=1,"TID_Survivor_Notice_Occur_2",IF(W2890=2,"TID_Survivor_Notice_Occur_1",""))</f>
        <v/>
      </c>
      <c r="W2890" s="4"/>
      <c r="X2890" s="4"/>
      <c r="Y2890" s="4"/>
      <c r="Z2890" s="28"/>
      <c r="AA2890" s="77">
        <f>COUNTIF([3]经验升级表!$C:$C,"&lt;="&amp;SUMIFS($AB$4:AB2890,$C$4:C2890,C2890))</f>
        <v>0</v>
      </c>
      <c r="AB2890" s="77">
        <f>IFERROR(INDEX([1]怪物表!$U:$U,MATCH(G2890,[1]怪物表!$A:$A,0),1)*S2890/U2890,0)*AC2890</f>
        <v>0</v>
      </c>
      <c r="AC2890" s="77">
        <f t="shared" si="399"/>
        <v>30</v>
      </c>
      <c r="AD2890" s="77">
        <f>IFERROR(INDEX([1]怪物表!$J:$J,MATCH(G2890,[1]怪物表!$A:$A,0),1),0)*AE2890</f>
        <v>20</v>
      </c>
      <c r="AE2890" s="77">
        <f t="shared" si="400"/>
        <v>20</v>
      </c>
    </row>
    <row r="2891" spans="1:31" x14ac:dyDescent="0.45">
      <c r="A2891" s="4"/>
      <c r="B2891" s="7">
        <v>5991024</v>
      </c>
      <c r="C2891" s="6" t="s">
        <v>245</v>
      </c>
      <c r="D2891" s="4" t="s">
        <v>246</v>
      </c>
      <c r="E2891" s="4">
        <v>20</v>
      </c>
      <c r="F2891" s="4" t="s">
        <v>39</v>
      </c>
      <c r="G2891" s="4">
        <f>SUMIFS([1]怪物表!$A:$A,[1]怪物表!$B:$B,C2891,[1]怪物表!$C:$C,D2891)</f>
        <v>1599101</v>
      </c>
      <c r="H2891" s="8" t="str">
        <f>IF(G2891="","",INDEX([1]怪物表!$C:$C,MATCH(G2891,[1]怪物表!$A:$A,0)))</f>
        <v>小熊</v>
      </c>
      <c r="I2891" s="4"/>
      <c r="J2891" s="4" t="str">
        <f>IF(I2891="","",INDEX([1]怪物阵型表!$B:$B,MATCH(I2891,[1]怪物阵型表!$A:$A,0)))</f>
        <v/>
      </c>
      <c r="K2891" s="4"/>
      <c r="L2891" s="4"/>
      <c r="M2891" s="4"/>
      <c r="N2891" s="4"/>
      <c r="O2891" s="4" t="str">
        <f>IF(N2891="","",INDEX([2]物品表!$B:$B,MATCH(N2891,[2]物品表!$A:$A,0)))</f>
        <v/>
      </c>
      <c r="P2891" s="4"/>
      <c r="Q2891" s="7" t="s">
        <v>31</v>
      </c>
      <c r="R2891" s="7" t="s">
        <v>29</v>
      </c>
      <c r="S2891" s="9">
        <f>INDEX('#怪物刷新配置索引'!$E:$E,MATCH(E2891&amp;"-"&amp;F2891,'#怪物刷新配置索引'!$D:$D,0),1)</f>
        <v>2</v>
      </c>
      <c r="T2891" s="4"/>
      <c r="U2891" s="9">
        <f>INDEX('#怪物刷新配置索引'!$F:$F,MATCH(E2891&amp;"-"&amp;F2891,'#怪物刷新配置索引'!$D:$D,0),1)</f>
        <v>3</v>
      </c>
      <c r="V2891" s="4" t="str">
        <f t="shared" si="403"/>
        <v/>
      </c>
      <c r="W2891" s="4"/>
      <c r="X2891" s="4"/>
      <c r="Y2891" s="4"/>
      <c r="Z2891" s="28"/>
      <c r="AA2891" s="77">
        <f>COUNTIF([3]经验升级表!$C:$C,"&lt;="&amp;SUMIFS($AB$4:AB2891,$C$4:C2891,C2891))</f>
        <v>0</v>
      </c>
      <c r="AB2891" s="77">
        <f>IFERROR(INDEX([1]怪物表!$U:$U,MATCH(G2891,[1]怪物表!$A:$A,0),1)*S2891/U2891,0)*AC2891</f>
        <v>0</v>
      </c>
      <c r="AC2891" s="77">
        <f t="shared" si="399"/>
        <v>30</v>
      </c>
      <c r="AD2891" s="77">
        <f>IFERROR(INDEX([1]怪物表!$J:$J,MATCH(G2891,[1]怪物表!$A:$A,0),1),0)*AE2891</f>
        <v>20</v>
      </c>
      <c r="AE2891" s="77">
        <f t="shared" si="400"/>
        <v>20</v>
      </c>
    </row>
    <row r="2892" spans="1:31" s="46" customFormat="1" x14ac:dyDescent="0.45">
      <c r="A2892" s="20"/>
      <c r="B2892" s="21">
        <v>5991025</v>
      </c>
      <c r="C2892" s="22" t="s">
        <v>245</v>
      </c>
      <c r="D2892" s="20" t="s">
        <v>148</v>
      </c>
      <c r="E2892" s="21"/>
      <c r="F2892" s="20">
        <v>180</v>
      </c>
      <c r="G2892" s="20">
        <f>IF(I2892="",SUMIFS([1]怪物表!$A:$A,[1]怪物表!$B:$B,C2892,[1]怪物表!$C:$C,D2892),"")</f>
        <v>1599109</v>
      </c>
      <c r="H2892" s="23" t="str">
        <f>IF(G2892="","",INDEX([1]怪物表!$C:$C,MATCH(G2892,[1]怪物表!$A:$A,0)))</f>
        <v>狼人</v>
      </c>
      <c r="I2892" s="20" t="s">
        <v>54</v>
      </c>
      <c r="J2892" s="20" t="str">
        <f>IF(I2892="","",INDEX([1]怪物阵型表!$B:$B,MATCH(I2892,[1]怪物阵型表!$A:$A,0)))</f>
        <v/>
      </c>
      <c r="K2892" s="20"/>
      <c r="L2892" s="20"/>
      <c r="M2892" s="20"/>
      <c r="N2892" s="20"/>
      <c r="O2892" s="20" t="str">
        <f>IF(N2892="","",INDEX([2]物品表!$B:$B,MATCH(N2892,[2]物品表!$A:$A,0)))</f>
        <v/>
      </c>
      <c r="P2892" s="20"/>
      <c r="Q2892" s="21" t="s">
        <v>120</v>
      </c>
      <c r="R2892" s="21" t="s">
        <v>29</v>
      </c>
      <c r="S2892" s="24">
        <v>1</v>
      </c>
      <c r="T2892" s="20"/>
      <c r="U2892" s="24">
        <v>0</v>
      </c>
      <c r="V2892" s="20" t="str">
        <f>IF(W2892=1,"TID_Survivor_Notice_Occur_2",IF(W2892=2,"TID_Survivor_Notice_Occur_1",""))</f>
        <v/>
      </c>
      <c r="W2892" s="20"/>
      <c r="X2892" s="20"/>
      <c r="Y2892" s="20"/>
      <c r="Z2892" s="79"/>
      <c r="AA2892" s="79">
        <f>COUNTIF([3]经验升级表!$C:$C,"&lt;="&amp;SUMIFS($AB$4:AB2892,$C$4:C2892,C2892))</f>
        <v>0</v>
      </c>
      <c r="AB2892" s="79">
        <f>IFERROR(INDEX([1]怪物表!$U:$U,MATCH(G2892,[1]怪物表!$A:$A,0),1)*S2892/U2892,0)*AC2892</f>
        <v>0</v>
      </c>
      <c r="AC2892" s="79">
        <f>IFERROR(INDEX(_xlfn.TEXTSPLIT(F2892,"-"),1,2)-INDEX(_xlfn.TEXTSPLIT(F2892,"-"),1,1),1)</f>
        <v>1</v>
      </c>
      <c r="AD2892" s="79">
        <f>IFERROR(INDEX([1]怪物表!$J:$J,MATCH(G2892,[1]怪物表!$A:$A,0),1),0)*AE2892</f>
        <v>0</v>
      </c>
      <c r="AE2892" s="79">
        <f>IFERROR(ROUNDUP(AC2892*S2892/U2892,),0)</f>
        <v>0</v>
      </c>
    </row>
    <row r="2893" spans="1:31" x14ac:dyDescent="0.45">
      <c r="A2893" s="4"/>
      <c r="B2893" s="7">
        <v>5991026</v>
      </c>
      <c r="C2893" s="6" t="s">
        <v>245</v>
      </c>
      <c r="D2893" s="4" t="s">
        <v>246</v>
      </c>
      <c r="E2893" s="4">
        <v>20</v>
      </c>
      <c r="F2893" s="4" t="s">
        <v>46</v>
      </c>
      <c r="G2893" s="4">
        <f>SUMIFS([1]怪物表!$A:$A,[1]怪物表!$B:$B,C2893,[1]怪物表!$C:$C,D2893)</f>
        <v>1599101</v>
      </c>
      <c r="H2893" s="8" t="str">
        <f>IF(G2893="","",INDEX([1]怪物表!$C:$C,MATCH(G2893,[1]怪物表!$A:$A,0)))</f>
        <v>小熊</v>
      </c>
      <c r="I2893" s="4"/>
      <c r="J2893" s="4" t="str">
        <f>IF(I2893="","",INDEX([1]怪物阵型表!$B:$B,MATCH(I2893,[1]怪物阵型表!$A:$A,0)))</f>
        <v/>
      </c>
      <c r="K2893" s="4"/>
      <c r="L2893" s="4"/>
      <c r="M2893" s="4"/>
      <c r="N2893" s="4"/>
      <c r="O2893" s="4" t="str">
        <f>IF(N2893="","",INDEX([2]物品表!$B:$B,MATCH(N2893,[2]物品表!$A:$A,0)))</f>
        <v/>
      </c>
      <c r="P2893" s="4"/>
      <c r="Q2893" s="7" t="s">
        <v>31</v>
      </c>
      <c r="R2893" s="7" t="s">
        <v>29</v>
      </c>
      <c r="S2893" s="9">
        <f>INDEX('#怪物刷新配置索引'!$E:$E,MATCH(E2893&amp;"-"&amp;F2893,'#怪物刷新配置索引'!$D:$D,0),1)</f>
        <v>2</v>
      </c>
      <c r="T2893" s="4"/>
      <c r="U2893" s="9">
        <f>INDEX('#怪物刷新配置索引'!$F:$F,MATCH(E2893&amp;"-"&amp;F2893,'#怪物刷新配置索引'!$D:$D,0),1)</f>
        <v>3</v>
      </c>
      <c r="V2893" s="4" t="str">
        <f t="shared" si="403"/>
        <v/>
      </c>
      <c r="W2893" s="4"/>
      <c r="X2893" s="7"/>
      <c r="Y2893" s="4"/>
      <c r="Z2893" s="28"/>
      <c r="AA2893" s="77">
        <f>COUNTIF([3]经验升级表!$C:$C,"&lt;="&amp;SUMIFS($AB$4:AB2893,$C$4:C2893,C2893))</f>
        <v>0</v>
      </c>
      <c r="AB2893" s="77">
        <f>IFERROR(INDEX([1]怪物表!$U:$U,MATCH(G2893,[1]怪物表!$A:$A,0),1)*S2893/U2893,0)*AC2893</f>
        <v>0</v>
      </c>
      <c r="AC2893" s="77">
        <f t="shared" si="399"/>
        <v>30</v>
      </c>
      <c r="AD2893" s="77">
        <f>IFERROR(INDEX([1]怪物表!$J:$J,MATCH(G2893,[1]怪物表!$A:$A,0),1),0)*AE2893</f>
        <v>20</v>
      </c>
      <c r="AE2893" s="77">
        <f t="shared" si="400"/>
        <v>20</v>
      </c>
    </row>
    <row r="2894" spans="1:31" x14ac:dyDescent="0.45">
      <c r="A2894" s="4"/>
      <c r="B2894" s="7">
        <v>5991027</v>
      </c>
      <c r="C2894" s="6" t="s">
        <v>245</v>
      </c>
      <c r="D2894" s="4" t="s">
        <v>246</v>
      </c>
      <c r="E2894" s="4">
        <v>20</v>
      </c>
      <c r="F2894" s="4" t="s">
        <v>46</v>
      </c>
      <c r="G2894" s="4">
        <f>SUMIFS([1]怪物表!$A:$A,[1]怪物表!$B:$B,C2894,[1]怪物表!$C:$C,D2894)</f>
        <v>1599101</v>
      </c>
      <c r="H2894" s="8" t="str">
        <f>IF(G2894="","",INDEX([1]怪物表!$C:$C,MATCH(G2894,[1]怪物表!$A:$A,0)))</f>
        <v>小熊</v>
      </c>
      <c r="I2894" s="4"/>
      <c r="J2894" s="4" t="str">
        <f>IF(I2894="","",INDEX([1]怪物阵型表!$B:$B,MATCH(I2894,[1]怪物阵型表!$A:$A,0)))</f>
        <v/>
      </c>
      <c r="K2894" s="4"/>
      <c r="L2894" s="4"/>
      <c r="M2894" s="4"/>
      <c r="N2894" s="4"/>
      <c r="O2894" s="4" t="str">
        <f>IF(N2894="","",INDEX([2]物品表!$B:$B,MATCH(N2894,[2]物品表!$A:$A,0)))</f>
        <v/>
      </c>
      <c r="P2894" s="4"/>
      <c r="Q2894" s="7" t="s">
        <v>31</v>
      </c>
      <c r="R2894" s="7" t="s">
        <v>29</v>
      </c>
      <c r="S2894" s="9">
        <f>INDEX('#怪物刷新配置索引'!$E:$E,MATCH(E2894&amp;"-"&amp;F2894,'#怪物刷新配置索引'!$D:$D,0),1)</f>
        <v>2</v>
      </c>
      <c r="T2894" s="4"/>
      <c r="U2894" s="9">
        <f>INDEX('#怪物刷新配置索引'!$F:$F,MATCH(E2894&amp;"-"&amp;F2894,'#怪物刷新配置索引'!$D:$D,0),1)</f>
        <v>3</v>
      </c>
      <c r="V2894" s="7" t="str">
        <f t="shared" si="403"/>
        <v/>
      </c>
      <c r="W2894" s="4"/>
      <c r="X2894" s="4"/>
      <c r="Y2894" s="4"/>
      <c r="Z2894" s="28"/>
      <c r="AA2894" s="77">
        <f>COUNTIF([3]经验升级表!$C:$C,"&lt;="&amp;SUMIFS($AB$4:AB2894,$C$4:C2894,C2894))</f>
        <v>0</v>
      </c>
      <c r="AB2894" s="77">
        <f>IFERROR(INDEX([1]怪物表!$U:$U,MATCH(G2894,[1]怪物表!$A:$A,0),1)*S2894/U2894,0)*AC2894</f>
        <v>0</v>
      </c>
      <c r="AC2894" s="77">
        <f t="shared" si="399"/>
        <v>30</v>
      </c>
      <c r="AD2894" s="77">
        <f>IFERROR(INDEX([1]怪物表!$J:$J,MATCH(G2894,[1]怪物表!$A:$A,0),1),0)*AE2894</f>
        <v>20</v>
      </c>
      <c r="AE2894" s="77">
        <f t="shared" si="400"/>
        <v>20</v>
      </c>
    </row>
    <row r="2895" spans="1:31" x14ac:dyDescent="0.45">
      <c r="A2895" s="4"/>
      <c r="B2895" s="7">
        <v>5991028</v>
      </c>
      <c r="C2895" s="6" t="s">
        <v>245</v>
      </c>
      <c r="D2895" s="4" t="s">
        <v>133</v>
      </c>
      <c r="E2895" s="4">
        <v>20</v>
      </c>
      <c r="F2895" s="4" t="s">
        <v>46</v>
      </c>
      <c r="G2895" s="4">
        <f>SUMIFS([1]怪物表!$A:$A,[1]怪物表!$B:$B,C2895,[1]怪物表!$C:$C,D2895)</f>
        <v>1599103</v>
      </c>
      <c r="H2895" s="8" t="str">
        <f>IF(G2895="","",INDEX([1]怪物表!$C:$C,MATCH(G2895,[1]怪物表!$A:$A,0)))</f>
        <v>密林窃贼</v>
      </c>
      <c r="I2895" s="4"/>
      <c r="J2895" s="4" t="str">
        <f>IF(I2895="","",INDEX([1]怪物阵型表!$B:$B,MATCH(I2895,[1]怪物阵型表!$A:$A,0)))</f>
        <v/>
      </c>
      <c r="K2895" s="4"/>
      <c r="L2895" s="4"/>
      <c r="M2895" s="4"/>
      <c r="N2895" s="4"/>
      <c r="O2895" s="4" t="str">
        <f>IF(N2895="","",INDEX([2]物品表!$B:$B,MATCH(N2895,[2]物品表!$A:$A,0)))</f>
        <v/>
      </c>
      <c r="P2895" s="4"/>
      <c r="Q2895" s="7" t="s">
        <v>31</v>
      </c>
      <c r="R2895" s="7" t="s">
        <v>29</v>
      </c>
      <c r="S2895" s="9">
        <f>INDEX('#怪物刷新配置索引'!$E:$E,MATCH(E2895&amp;"-"&amp;F2895,'#怪物刷新配置索引'!$D:$D,0),1)</f>
        <v>2</v>
      </c>
      <c r="T2895" s="4"/>
      <c r="U2895" s="9">
        <f>INDEX('#怪物刷新配置索引'!$F:$F,MATCH(E2895&amp;"-"&amp;F2895,'#怪物刷新配置索引'!$D:$D,0),1)</f>
        <v>3</v>
      </c>
      <c r="V2895" s="4" t="str">
        <f t="shared" si="403"/>
        <v/>
      </c>
      <c r="W2895" s="4"/>
      <c r="X2895" s="7"/>
      <c r="Y2895" s="7"/>
      <c r="Z2895" s="28"/>
      <c r="AA2895" s="77">
        <f>COUNTIF([3]经验升级表!$C:$C,"&lt;="&amp;SUMIFS($AB$4:AB2895,$C$4:C2895,C2895))</f>
        <v>0</v>
      </c>
      <c r="AB2895" s="77">
        <f>IFERROR(INDEX([1]怪物表!$U:$U,MATCH(G2895,[1]怪物表!$A:$A,0),1)*S2895/U2895,0)*AC2895</f>
        <v>0</v>
      </c>
      <c r="AC2895" s="77">
        <f t="shared" si="399"/>
        <v>30</v>
      </c>
      <c r="AD2895" s="77">
        <f>IFERROR(INDEX([1]怪物表!$J:$J,MATCH(G2895,[1]怪物表!$A:$A,0),1),0)*AE2895</f>
        <v>20</v>
      </c>
      <c r="AE2895" s="77">
        <f t="shared" si="400"/>
        <v>20</v>
      </c>
    </row>
    <row r="2896" spans="1:31" x14ac:dyDescent="0.45">
      <c r="A2896" s="4"/>
      <c r="B2896" s="7">
        <v>5991029</v>
      </c>
      <c r="C2896" s="6" t="s">
        <v>245</v>
      </c>
      <c r="D2896" s="4" t="s">
        <v>133</v>
      </c>
      <c r="E2896" s="4">
        <v>20</v>
      </c>
      <c r="F2896" s="4" t="s">
        <v>46</v>
      </c>
      <c r="G2896" s="4">
        <f>SUMIFS([1]怪物表!$A:$A,[1]怪物表!$B:$B,C2896,[1]怪物表!$C:$C,D2896)</f>
        <v>1599103</v>
      </c>
      <c r="H2896" s="8" t="str">
        <f>IF(G2896="","",INDEX([1]怪物表!$C:$C,MATCH(G2896,[1]怪物表!$A:$A,0)))</f>
        <v>密林窃贼</v>
      </c>
      <c r="I2896" s="4"/>
      <c r="J2896" s="4" t="str">
        <f>IF(I2896="","",INDEX([1]怪物阵型表!$B:$B,MATCH(I2896,[1]怪物阵型表!$A:$A,0)))</f>
        <v/>
      </c>
      <c r="K2896" s="4"/>
      <c r="L2896" s="4"/>
      <c r="M2896" s="4"/>
      <c r="N2896" s="4"/>
      <c r="O2896" s="4" t="str">
        <f>IF(N2896="","",INDEX([2]物品表!$B:$B,MATCH(N2896,[2]物品表!$A:$A,0)))</f>
        <v/>
      </c>
      <c r="P2896" s="4"/>
      <c r="Q2896" s="7" t="s">
        <v>31</v>
      </c>
      <c r="R2896" s="7" t="s">
        <v>29</v>
      </c>
      <c r="S2896" s="9">
        <f>INDEX('#怪物刷新配置索引'!$E:$E,MATCH(E2896&amp;"-"&amp;F2896,'#怪物刷新配置索引'!$D:$D,0),1)</f>
        <v>2</v>
      </c>
      <c r="T2896" s="4"/>
      <c r="U2896" s="9">
        <f>INDEX('#怪物刷新配置索引'!$F:$F,MATCH(E2896&amp;"-"&amp;F2896,'#怪物刷新配置索引'!$D:$D,0),1)</f>
        <v>3</v>
      </c>
      <c r="V2896" s="4" t="str">
        <f t="shared" si="403"/>
        <v/>
      </c>
      <c r="W2896" s="4"/>
      <c r="X2896" s="7"/>
      <c r="Y2896" s="7"/>
      <c r="Z2896" s="28"/>
      <c r="AA2896" s="77">
        <f>COUNTIF([3]经验升级表!$C:$C,"&lt;="&amp;SUMIFS($AB$4:AB2896,$C$4:C2896,C2896))</f>
        <v>0</v>
      </c>
      <c r="AB2896" s="77">
        <f>IFERROR(INDEX([1]怪物表!$U:$U,MATCH(G2896,[1]怪物表!$A:$A,0),1)*S2896/U2896,0)*AC2896</f>
        <v>0</v>
      </c>
      <c r="AC2896" s="77">
        <f t="shared" si="399"/>
        <v>30</v>
      </c>
      <c r="AD2896" s="77">
        <f>IFERROR(INDEX([1]怪物表!$J:$J,MATCH(G2896,[1]怪物表!$A:$A,0),1),0)*AE2896</f>
        <v>20</v>
      </c>
      <c r="AE2896" s="77">
        <f t="shared" si="400"/>
        <v>20</v>
      </c>
    </row>
    <row r="2897" spans="1:31" x14ac:dyDescent="0.45">
      <c r="A2897" s="4"/>
      <c r="B2897" s="7">
        <v>5991030</v>
      </c>
      <c r="C2897" s="6" t="s">
        <v>245</v>
      </c>
      <c r="D2897" s="4" t="s">
        <v>130</v>
      </c>
      <c r="E2897" s="7">
        <v>10</v>
      </c>
      <c r="F2897" s="4" t="s">
        <v>46</v>
      </c>
      <c r="G2897" s="4">
        <f>SUMIFS([1]怪物表!$A:$A,[1]怪物表!$B:$B,C2897,[1]怪物表!$C:$C,D2897)</f>
        <v>1599106</v>
      </c>
      <c r="H2897" s="8" t="str">
        <f>IF(G2897="","",INDEX([1]怪物表!$C:$C,MATCH(G2897,[1]怪物表!$A:$A,0)))</f>
        <v>毒气怪</v>
      </c>
      <c r="I2897" s="4"/>
      <c r="J2897" s="4" t="str">
        <f>IF(I2897="","",INDEX([1]怪物阵型表!$B:$B,MATCH(I2897,[1]怪物阵型表!$A:$A,0)))</f>
        <v/>
      </c>
      <c r="K2897" s="4"/>
      <c r="L2897" s="4"/>
      <c r="M2897" s="4"/>
      <c r="N2897" s="4"/>
      <c r="O2897" s="4" t="str">
        <f>IF(N2897="","",INDEX([2]物品表!$B:$B,MATCH(N2897,[2]物品表!$A:$A,0)))</f>
        <v/>
      </c>
      <c r="P2897" s="4"/>
      <c r="Q2897" s="7" t="s">
        <v>31</v>
      </c>
      <c r="R2897" s="7" t="s">
        <v>29</v>
      </c>
      <c r="S2897" s="9">
        <f>INDEX('#怪物刷新配置索引'!$E:$E,MATCH(E2897&amp;"-"&amp;F2897,'#怪物刷新配置索引'!$D:$D,0),1)</f>
        <v>2</v>
      </c>
      <c r="T2897" s="4"/>
      <c r="U2897" s="9">
        <f>INDEX('#怪物刷新配置索引'!$F:$F,MATCH(E2897&amp;"-"&amp;F2897,'#怪物刷新配置索引'!$D:$D,0),1)</f>
        <v>6</v>
      </c>
      <c r="V2897" s="4" t="str">
        <f t="shared" si="403"/>
        <v/>
      </c>
      <c r="W2897" s="4"/>
      <c r="X2897" s="4"/>
      <c r="Y2897" s="4"/>
      <c r="Z2897" s="28"/>
      <c r="AA2897" s="77">
        <f>COUNTIF([3]经验升级表!$C:$C,"&lt;="&amp;SUMIFS($AB$4:AB2897,$C$4:C2897,C2897))</f>
        <v>0</v>
      </c>
      <c r="AB2897" s="77">
        <f>IFERROR(INDEX([1]怪物表!$U:$U,MATCH(G2897,[1]怪物表!$A:$A,0),1)*S2897/U2897,0)*AC2897</f>
        <v>0</v>
      </c>
      <c r="AC2897" s="77">
        <f t="shared" si="399"/>
        <v>30</v>
      </c>
      <c r="AD2897" s="77">
        <f>IFERROR(INDEX([1]怪物表!$J:$J,MATCH(G2897,[1]怪物表!$A:$A,0),1),0)*AE2897</f>
        <v>10</v>
      </c>
      <c r="AE2897" s="77">
        <f t="shared" si="400"/>
        <v>10</v>
      </c>
    </row>
    <row r="2898" spans="1:31" x14ac:dyDescent="0.45">
      <c r="A2898" s="4"/>
      <c r="B2898" s="7">
        <v>5991031</v>
      </c>
      <c r="C2898" s="6" t="s">
        <v>245</v>
      </c>
      <c r="D2898" s="4"/>
      <c r="E2898" s="7"/>
      <c r="F2898" s="4">
        <v>210</v>
      </c>
      <c r="G2898" s="4" t="str">
        <f>IF(I2898="",SUMIFS([1]怪物表!$A:$A,[1]怪物表!$B:$B,C2898,[1]怪物表!$C:$C,D2898),"")</f>
        <v/>
      </c>
      <c r="H2898" s="8" t="str">
        <f>IF(G2898="","",INDEX([1]怪物表!$C:$C,MATCH(G2898,[1]怪物表!$A:$A,0)))</f>
        <v/>
      </c>
      <c r="I2898" s="4">
        <v>599101</v>
      </c>
      <c r="J2898" s="4" t="str">
        <f>IF(I2898="","",INDEX([1]怪物阵型表!$B:$B,MATCH(I2898,[1]怪物阵型表!$A:$A,0)))</f>
        <v>冲锋阵型</v>
      </c>
      <c r="K2898" s="4"/>
      <c r="L2898" s="4"/>
      <c r="M2898" s="4"/>
      <c r="N2898" s="4"/>
      <c r="O2898" s="4" t="str">
        <f>IF(N2898="","",INDEX([2]物品表!$B:$B,MATCH(N2898,[2]物品表!$A:$A,0)))</f>
        <v/>
      </c>
      <c r="P2898" s="4"/>
      <c r="Q2898" s="7" t="s">
        <v>309</v>
      </c>
      <c r="R2898" s="7" t="s">
        <v>29</v>
      </c>
      <c r="S2898" s="9">
        <v>1</v>
      </c>
      <c r="T2898" s="4"/>
      <c r="U2898" s="9">
        <v>0</v>
      </c>
      <c r="V2898" s="4" t="str">
        <f t="shared" si="403"/>
        <v/>
      </c>
      <c r="W2898" s="4"/>
      <c r="X2898" s="4"/>
      <c r="Y2898" s="4"/>
      <c r="Z2898" s="28"/>
      <c r="AA2898" s="77">
        <f>COUNTIF([3]经验升级表!$C:$C,"&lt;="&amp;SUMIFS($AB$4:AB2898,$C$4:C2898,C2898))</f>
        <v>0</v>
      </c>
      <c r="AB2898" s="77">
        <f>IFERROR(INDEX([1]怪物表!$U:$U,MATCH(G2898,[1]怪物表!$A:$A,0),1)*S2898/U2898,0)*AC2898</f>
        <v>0</v>
      </c>
      <c r="AC2898" s="77">
        <f t="shared" si="399"/>
        <v>1</v>
      </c>
      <c r="AD2898" s="77">
        <f>IFERROR(INDEX([1]怪物表!$J:$J,MATCH(G2898,[1]怪物表!$A:$A,0),1),0)*AE2898</f>
        <v>0</v>
      </c>
      <c r="AE2898" s="77">
        <f t="shared" si="400"/>
        <v>0</v>
      </c>
    </row>
    <row r="2899" spans="1:31" x14ac:dyDescent="0.45">
      <c r="A2899" s="4"/>
      <c r="B2899" s="7">
        <v>5991032</v>
      </c>
      <c r="C2899" s="6" t="s">
        <v>245</v>
      </c>
      <c r="D2899" s="4"/>
      <c r="E2899" s="7"/>
      <c r="F2899" s="4">
        <v>210</v>
      </c>
      <c r="G2899" s="4" t="str">
        <f>IF(I2899="",SUMIFS([1]怪物表!$A:$A,[1]怪物表!$B:$B,C2899,[1]怪物表!$C:$C,D2899),"")</f>
        <v/>
      </c>
      <c r="H2899" s="8" t="str">
        <f>IF(G2899="","",INDEX([1]怪物表!$C:$C,MATCH(G2899,[1]怪物表!$A:$A,0)))</f>
        <v/>
      </c>
      <c r="I2899" s="4">
        <v>599101</v>
      </c>
      <c r="J2899" s="4" t="str">
        <f>IF(I2899="","",INDEX([1]怪物阵型表!$B:$B,MATCH(I2899,[1]怪物阵型表!$A:$A,0)))</f>
        <v>冲锋阵型</v>
      </c>
      <c r="K2899" s="4"/>
      <c r="L2899" s="4"/>
      <c r="M2899" s="4"/>
      <c r="N2899" s="4"/>
      <c r="O2899" s="4" t="str">
        <f>IF(N2899="","",INDEX([2]物品表!$B:$B,MATCH(N2899,[2]物品表!$A:$A,0)))</f>
        <v/>
      </c>
      <c r="P2899" s="4"/>
      <c r="Q2899" s="7" t="s">
        <v>309</v>
      </c>
      <c r="R2899" s="7" t="s">
        <v>29</v>
      </c>
      <c r="S2899" s="9">
        <v>1</v>
      </c>
      <c r="T2899" s="4"/>
      <c r="U2899" s="9">
        <v>0</v>
      </c>
      <c r="V2899" s="4" t="str">
        <f t="shared" si="403"/>
        <v/>
      </c>
      <c r="W2899" s="4"/>
      <c r="X2899" s="4"/>
      <c r="Y2899" s="4"/>
      <c r="Z2899" s="28"/>
      <c r="AA2899" s="77">
        <f>COUNTIF([3]经验升级表!$C:$C,"&lt;="&amp;SUMIFS($AB$4:AB2899,$C$4:C2899,C2899))</f>
        <v>0</v>
      </c>
      <c r="AB2899" s="77">
        <f>IFERROR(INDEX([1]怪物表!$U:$U,MATCH(G2899,[1]怪物表!$A:$A,0),1)*S2899/U2899,0)*AC2899</f>
        <v>0</v>
      </c>
      <c r="AC2899" s="77">
        <f t="shared" si="399"/>
        <v>1</v>
      </c>
      <c r="AD2899" s="77">
        <f>IFERROR(INDEX([1]怪物表!$J:$J,MATCH(G2899,[1]怪物表!$A:$A,0),1),0)*AE2899</f>
        <v>0</v>
      </c>
      <c r="AE2899" s="77">
        <f t="shared" si="400"/>
        <v>0</v>
      </c>
    </row>
    <row r="2900" spans="1:31" x14ac:dyDescent="0.45">
      <c r="A2900" s="4"/>
      <c r="B2900" s="7">
        <v>5991033</v>
      </c>
      <c r="C2900" s="6" t="s">
        <v>245</v>
      </c>
      <c r="D2900" s="4"/>
      <c r="E2900" s="7"/>
      <c r="F2900" s="4">
        <v>215</v>
      </c>
      <c r="G2900" s="4" t="str">
        <f>IF(I2900="",SUMIFS([1]怪物表!$A:$A,[1]怪物表!$B:$B,C2900,[1]怪物表!$C:$C,D2900),"")</f>
        <v/>
      </c>
      <c r="H2900" s="8" t="str">
        <f>IF(G2900="","",INDEX([1]怪物表!$C:$C,MATCH(G2900,[1]怪物表!$A:$A,0)))</f>
        <v/>
      </c>
      <c r="I2900" s="4">
        <v>599101</v>
      </c>
      <c r="J2900" s="4" t="str">
        <f>IF(I2900="","",INDEX([1]怪物阵型表!$B:$B,MATCH(I2900,[1]怪物阵型表!$A:$A,0)))</f>
        <v>冲锋阵型</v>
      </c>
      <c r="K2900" s="4"/>
      <c r="L2900" s="4"/>
      <c r="M2900" s="4"/>
      <c r="N2900" s="4"/>
      <c r="O2900" s="4" t="str">
        <f>IF(N2900="","",INDEX([2]物品表!$B:$B,MATCH(N2900,[2]物品表!$A:$A,0)))</f>
        <v/>
      </c>
      <c r="P2900" s="4"/>
      <c r="Q2900" s="7" t="s">
        <v>309</v>
      </c>
      <c r="R2900" s="7" t="s">
        <v>29</v>
      </c>
      <c r="S2900" s="9">
        <v>1</v>
      </c>
      <c r="T2900" s="4"/>
      <c r="U2900" s="9">
        <v>0</v>
      </c>
      <c r="V2900" s="4" t="str">
        <f t="shared" si="403"/>
        <v/>
      </c>
      <c r="W2900" s="4"/>
      <c r="X2900" s="4"/>
      <c r="Y2900" s="4"/>
      <c r="Z2900" s="28"/>
      <c r="AA2900" s="77">
        <f>COUNTIF([3]经验升级表!$C:$C,"&lt;="&amp;SUMIFS($AB$4:AB2900,$C$4:C2900,C2900))</f>
        <v>0</v>
      </c>
      <c r="AB2900" s="77">
        <f>IFERROR(INDEX([1]怪物表!$U:$U,MATCH(G2900,[1]怪物表!$A:$A,0),1)*S2900/U2900,0)*AC2900</f>
        <v>0</v>
      </c>
      <c r="AC2900" s="77">
        <f t="shared" si="399"/>
        <v>1</v>
      </c>
      <c r="AD2900" s="77">
        <f>IFERROR(INDEX([1]怪物表!$J:$J,MATCH(G2900,[1]怪物表!$A:$A,0),1),0)*AE2900</f>
        <v>0</v>
      </c>
      <c r="AE2900" s="77">
        <f t="shared" si="400"/>
        <v>0</v>
      </c>
    </row>
    <row r="2901" spans="1:31" x14ac:dyDescent="0.45">
      <c r="A2901" s="4"/>
      <c r="B2901" s="7">
        <v>5991034</v>
      </c>
      <c r="C2901" s="6" t="s">
        <v>245</v>
      </c>
      <c r="D2901" s="4"/>
      <c r="E2901" s="7"/>
      <c r="F2901" s="4">
        <v>215</v>
      </c>
      <c r="G2901" s="4" t="str">
        <f>IF(I2901="",SUMIFS([1]怪物表!$A:$A,[1]怪物表!$B:$B,C2901,[1]怪物表!$C:$C,D2901),"")</f>
        <v/>
      </c>
      <c r="H2901" s="8" t="str">
        <f>IF(G2901="","",INDEX([1]怪物表!$C:$C,MATCH(G2901,[1]怪物表!$A:$A,0)))</f>
        <v/>
      </c>
      <c r="I2901" s="4">
        <v>599101</v>
      </c>
      <c r="J2901" s="4" t="str">
        <f>IF(I2901="","",INDEX([1]怪物阵型表!$B:$B,MATCH(I2901,[1]怪物阵型表!$A:$A,0)))</f>
        <v>冲锋阵型</v>
      </c>
      <c r="K2901" s="4"/>
      <c r="L2901" s="4"/>
      <c r="M2901" s="4"/>
      <c r="N2901" s="4"/>
      <c r="O2901" s="4" t="str">
        <f>IF(N2901="","",INDEX([2]物品表!$B:$B,MATCH(N2901,[2]物品表!$A:$A,0)))</f>
        <v/>
      </c>
      <c r="P2901" s="4"/>
      <c r="Q2901" s="7" t="s">
        <v>309</v>
      </c>
      <c r="R2901" s="7" t="s">
        <v>29</v>
      </c>
      <c r="S2901" s="9">
        <v>1</v>
      </c>
      <c r="T2901" s="4"/>
      <c r="U2901" s="9">
        <v>0</v>
      </c>
      <c r="V2901" s="4" t="str">
        <f t="shared" si="403"/>
        <v/>
      </c>
      <c r="W2901" s="4"/>
      <c r="X2901" s="4"/>
      <c r="Y2901" s="4"/>
      <c r="Z2901" s="28"/>
      <c r="AA2901" s="77">
        <f>COUNTIF([3]经验升级表!$C:$C,"&lt;="&amp;SUMIFS($AB$4:AB2901,$C$4:C2901,C2901))</f>
        <v>0</v>
      </c>
      <c r="AB2901" s="77">
        <f>IFERROR(INDEX([1]怪物表!$U:$U,MATCH(G2901,[1]怪物表!$A:$A,0),1)*S2901/U2901,0)*AC2901</f>
        <v>0</v>
      </c>
      <c r="AC2901" s="77">
        <f t="shared" si="399"/>
        <v>1</v>
      </c>
      <c r="AD2901" s="77">
        <f>IFERROR(INDEX([1]怪物表!$J:$J,MATCH(G2901,[1]怪物表!$A:$A,0),1),0)*AE2901</f>
        <v>0</v>
      </c>
      <c r="AE2901" s="77">
        <f t="shared" si="400"/>
        <v>0</v>
      </c>
    </row>
    <row r="2902" spans="1:31" x14ac:dyDescent="0.45">
      <c r="A2902" s="4"/>
      <c r="B2902" s="7">
        <v>5991035</v>
      </c>
      <c r="C2902" s="6" t="s">
        <v>245</v>
      </c>
      <c r="D2902" s="4" t="s">
        <v>239</v>
      </c>
      <c r="E2902" s="7">
        <v>60</v>
      </c>
      <c r="F2902" s="4" t="s">
        <v>64</v>
      </c>
      <c r="G2902" s="4">
        <f>SUMIFS([1]怪物表!$A:$A,[1]怪物表!$B:$B,C2902,[1]怪物表!$C:$C,D2902)</f>
        <v>1599102</v>
      </c>
      <c r="H2902" s="8" t="str">
        <f>IF(G2902="","",INDEX([1]怪物表!$C:$C,MATCH(G2902,[1]怪物表!$A:$A,0)))</f>
        <v>小象</v>
      </c>
      <c r="I2902" s="4"/>
      <c r="J2902" s="4" t="str">
        <f>IF(I2902="","",INDEX([1]怪物阵型表!$B:$B,MATCH(I2902,[1]怪物阵型表!$A:$A,0)))</f>
        <v/>
      </c>
      <c r="K2902" s="4"/>
      <c r="L2902" s="4"/>
      <c r="M2902" s="4"/>
      <c r="N2902" s="4"/>
      <c r="O2902" s="4" t="str">
        <f>IF(N2902="","",INDEX([2]物品表!$B:$B,MATCH(N2902,[2]物品表!$A:$A,0)))</f>
        <v/>
      </c>
      <c r="P2902" s="4"/>
      <c r="Q2902" s="7" t="s">
        <v>31</v>
      </c>
      <c r="R2902" s="7" t="s">
        <v>29</v>
      </c>
      <c r="S2902" s="9">
        <f>INDEX('#怪物刷新配置索引'!$E:$E,MATCH(E2902&amp;"-"&amp;F2902,'#怪物刷新配置索引'!$D:$D,0),1)</f>
        <v>2</v>
      </c>
      <c r="T2902" s="4"/>
      <c r="U2902" s="9">
        <f>INDEX('#怪物刷新配置索引'!$F:$F,MATCH(E2902&amp;"-"&amp;F2902,'#怪物刷新配置索引'!$D:$D,0),1)</f>
        <v>1</v>
      </c>
      <c r="V2902" s="7" t="str">
        <f t="shared" si="403"/>
        <v/>
      </c>
      <c r="W2902" s="4"/>
      <c r="X2902" s="4"/>
      <c r="Y2902" s="4"/>
      <c r="Z2902" s="28"/>
      <c r="AA2902" s="77">
        <f>COUNTIF([3]经验升级表!$C:$C,"&lt;="&amp;SUMIFS($AB$4:AB2902,$C$4:C2902,C2902))</f>
        <v>0</v>
      </c>
      <c r="AB2902" s="77">
        <f>IFERROR(INDEX([1]怪物表!$U:$U,MATCH(G2902,[1]怪物表!$A:$A,0),1)*S2902/U2902,0)*AC2902</f>
        <v>0</v>
      </c>
      <c r="AC2902" s="77">
        <f t="shared" si="399"/>
        <v>30</v>
      </c>
      <c r="AD2902" s="77">
        <f>IFERROR(INDEX([1]怪物表!$J:$J,MATCH(G2902,[1]怪物表!$A:$A,0),1),0)*AE2902</f>
        <v>60</v>
      </c>
      <c r="AE2902" s="77">
        <f t="shared" si="400"/>
        <v>60</v>
      </c>
    </row>
    <row r="2903" spans="1:31" x14ac:dyDescent="0.45">
      <c r="A2903" s="4"/>
      <c r="B2903" s="7">
        <v>5991036</v>
      </c>
      <c r="C2903" s="6" t="s">
        <v>245</v>
      </c>
      <c r="D2903" s="4" t="s">
        <v>133</v>
      </c>
      <c r="E2903" s="7">
        <v>40</v>
      </c>
      <c r="F2903" s="4" t="s">
        <v>64</v>
      </c>
      <c r="G2903" s="4">
        <f>SUMIFS([1]怪物表!$A:$A,[1]怪物表!$B:$B,C2903,[1]怪物表!$C:$C,D2903)</f>
        <v>1599103</v>
      </c>
      <c r="H2903" s="8" t="str">
        <f>IF(G2903="","",INDEX([1]怪物表!$C:$C,MATCH(G2903,[1]怪物表!$A:$A,0)))</f>
        <v>密林窃贼</v>
      </c>
      <c r="I2903" s="4"/>
      <c r="J2903" s="4" t="str">
        <f>IF(I2903="","",INDEX([1]怪物阵型表!$B:$B,MATCH(I2903,[1]怪物阵型表!$A:$A,0)))</f>
        <v/>
      </c>
      <c r="K2903" s="4"/>
      <c r="L2903" s="4"/>
      <c r="M2903" s="4"/>
      <c r="N2903" s="4"/>
      <c r="O2903" s="4" t="str">
        <f>IF(N2903="","",INDEX([2]物品表!$B:$B,MATCH(N2903,[2]物品表!$A:$A,0)))</f>
        <v/>
      </c>
      <c r="P2903" s="4"/>
      <c r="Q2903" s="7" t="s">
        <v>31</v>
      </c>
      <c r="R2903" s="7" t="s">
        <v>29</v>
      </c>
      <c r="S2903" s="9">
        <f>INDEX('#怪物刷新配置索引'!$E:$E,MATCH(E2903&amp;"-"&amp;F2903,'#怪物刷新配置索引'!$D:$D,0),1)</f>
        <v>4</v>
      </c>
      <c r="T2903" s="4"/>
      <c r="U2903" s="9">
        <f>INDEX('#怪物刷新配置索引'!$F:$F,MATCH(E2903&amp;"-"&amp;F2903,'#怪物刷新配置索引'!$D:$D,0),1)</f>
        <v>3</v>
      </c>
      <c r="V2903" s="4" t="str">
        <f t="shared" si="403"/>
        <v/>
      </c>
      <c r="W2903" s="4"/>
      <c r="X2903" s="4"/>
      <c r="Y2903" s="4"/>
      <c r="Z2903" s="28"/>
      <c r="AA2903" s="77">
        <f>COUNTIF([3]经验升级表!$C:$C,"&lt;="&amp;SUMIFS($AB$4:AB2903,$C$4:C2903,C2903))</f>
        <v>0</v>
      </c>
      <c r="AB2903" s="77">
        <f>IFERROR(INDEX([1]怪物表!$U:$U,MATCH(G2903,[1]怪物表!$A:$A,0),1)*S2903/U2903,0)*AC2903</f>
        <v>0</v>
      </c>
      <c r="AC2903" s="77">
        <f t="shared" si="399"/>
        <v>30</v>
      </c>
      <c r="AD2903" s="77">
        <f>IFERROR(INDEX([1]怪物表!$J:$J,MATCH(G2903,[1]怪物表!$A:$A,0),1),0)*AE2903</f>
        <v>40</v>
      </c>
      <c r="AE2903" s="77">
        <f t="shared" si="400"/>
        <v>40</v>
      </c>
    </row>
    <row r="2904" spans="1:31" x14ac:dyDescent="0.45">
      <c r="A2904" s="4"/>
      <c r="B2904" s="7">
        <v>5991037</v>
      </c>
      <c r="C2904" s="6" t="s">
        <v>245</v>
      </c>
      <c r="D2904" s="4" t="s">
        <v>133</v>
      </c>
      <c r="E2904" s="7">
        <v>40</v>
      </c>
      <c r="F2904" s="4" t="s">
        <v>64</v>
      </c>
      <c r="G2904" s="4">
        <f>SUMIFS([1]怪物表!$A:$A,[1]怪物表!$B:$B,C2904,[1]怪物表!$C:$C,D2904)</f>
        <v>1599103</v>
      </c>
      <c r="H2904" s="8" t="str">
        <f>IF(G2904="","",INDEX([1]怪物表!$C:$C,MATCH(G2904,[1]怪物表!$A:$A,0)))</f>
        <v>密林窃贼</v>
      </c>
      <c r="I2904" s="4"/>
      <c r="J2904" s="4" t="str">
        <f>IF(I2904="","",INDEX([1]怪物阵型表!$B:$B,MATCH(I2904,[1]怪物阵型表!$A:$A,0)))</f>
        <v/>
      </c>
      <c r="K2904" s="4"/>
      <c r="L2904" s="4"/>
      <c r="M2904" s="4"/>
      <c r="N2904" s="4"/>
      <c r="O2904" s="4" t="str">
        <f>IF(N2904="","",INDEX([2]物品表!$B:$B,MATCH(N2904,[2]物品表!$A:$A,0)))</f>
        <v/>
      </c>
      <c r="P2904" s="4"/>
      <c r="Q2904" s="7" t="s">
        <v>31</v>
      </c>
      <c r="R2904" s="7" t="s">
        <v>29</v>
      </c>
      <c r="S2904" s="9">
        <f>INDEX('#怪物刷新配置索引'!$E:$E,MATCH(E2904&amp;"-"&amp;F2904,'#怪物刷新配置索引'!$D:$D,0),1)</f>
        <v>4</v>
      </c>
      <c r="T2904" s="4"/>
      <c r="U2904" s="9">
        <f>INDEX('#怪物刷新配置索引'!$F:$F,MATCH(E2904&amp;"-"&amp;F2904,'#怪物刷新配置索引'!$D:$D,0),1)</f>
        <v>3</v>
      </c>
      <c r="V2904" s="4" t="str">
        <f t="shared" si="403"/>
        <v/>
      </c>
      <c r="W2904" s="4"/>
      <c r="X2904" s="7"/>
      <c r="Y2904" s="7"/>
      <c r="Z2904" s="28"/>
      <c r="AA2904" s="77">
        <f>COUNTIF([3]经验升级表!$C:$C,"&lt;="&amp;SUMIFS($AB$4:AB2904,$C$4:C2904,C2904))</f>
        <v>0</v>
      </c>
      <c r="AB2904" s="77">
        <f>IFERROR(INDEX([1]怪物表!$U:$U,MATCH(G2904,[1]怪物表!$A:$A,0),1)*S2904/U2904,0)*AC2904</f>
        <v>0</v>
      </c>
      <c r="AC2904" s="77">
        <f t="shared" si="399"/>
        <v>30</v>
      </c>
      <c r="AD2904" s="77">
        <f>IFERROR(INDEX([1]怪物表!$J:$J,MATCH(G2904,[1]怪物表!$A:$A,0),1),0)*AE2904</f>
        <v>40</v>
      </c>
      <c r="AE2904" s="77">
        <f t="shared" si="400"/>
        <v>40</v>
      </c>
    </row>
    <row r="2905" spans="1:31" x14ac:dyDescent="0.45">
      <c r="A2905" s="4"/>
      <c r="B2905" s="7">
        <v>5991038</v>
      </c>
      <c r="C2905" s="6" t="s">
        <v>245</v>
      </c>
      <c r="D2905" s="4" t="s">
        <v>130</v>
      </c>
      <c r="E2905" s="7">
        <v>15</v>
      </c>
      <c r="F2905" s="4" t="s">
        <v>64</v>
      </c>
      <c r="G2905" s="4">
        <f>SUMIFS([1]怪物表!$A:$A,[1]怪物表!$B:$B,C2905,[1]怪物表!$C:$C,D2905)</f>
        <v>1599106</v>
      </c>
      <c r="H2905" s="8" t="str">
        <f>IF(G2905="","",INDEX([1]怪物表!$C:$C,MATCH(G2905,[1]怪物表!$A:$A,0)))</f>
        <v>毒气怪</v>
      </c>
      <c r="I2905" s="4"/>
      <c r="J2905" s="4" t="str">
        <f>IF(I2905="","",INDEX([1]怪物阵型表!$B:$B,MATCH(I2905,[1]怪物阵型表!$A:$A,0)))</f>
        <v/>
      </c>
      <c r="K2905" s="4"/>
      <c r="L2905" s="4"/>
      <c r="M2905" s="4"/>
      <c r="N2905" s="4"/>
      <c r="O2905" s="4" t="str">
        <f>IF(N2905="","",INDEX([2]物品表!$B:$B,MATCH(N2905,[2]物品表!$A:$A,0)))</f>
        <v/>
      </c>
      <c r="P2905" s="4"/>
      <c r="Q2905" s="7" t="s">
        <v>31</v>
      </c>
      <c r="R2905" s="7" t="s">
        <v>29</v>
      </c>
      <c r="S2905" s="9">
        <f>INDEX('#怪物刷新配置索引'!$E:$E,MATCH(E2905&amp;"-"&amp;F2905,'#怪物刷新配置索引'!$D:$D,0),1)</f>
        <v>3</v>
      </c>
      <c r="T2905" s="4"/>
      <c r="U2905" s="9">
        <f>INDEX('#怪物刷新配置索引'!$F:$F,MATCH(E2905&amp;"-"&amp;F2905,'#怪物刷新配置索引'!$D:$D,0),1)</f>
        <v>6</v>
      </c>
      <c r="V2905" s="4" t="str">
        <f t="shared" si="403"/>
        <v/>
      </c>
      <c r="W2905" s="4"/>
      <c r="X2905" s="4"/>
      <c r="Y2905" s="4"/>
      <c r="Z2905" s="28"/>
      <c r="AA2905" s="77">
        <f>COUNTIF([3]经验升级表!$C:$C,"&lt;="&amp;SUMIFS($AB$4:AB2905,$C$4:C2905,C2905))</f>
        <v>0</v>
      </c>
      <c r="AB2905" s="77">
        <f>IFERROR(INDEX([1]怪物表!$U:$U,MATCH(G2905,[1]怪物表!$A:$A,0),1)*S2905/U2905,0)*AC2905</f>
        <v>0</v>
      </c>
      <c r="AC2905" s="77">
        <f t="shared" si="399"/>
        <v>30</v>
      </c>
      <c r="AD2905" s="77">
        <f>IFERROR(INDEX([1]怪物表!$J:$J,MATCH(G2905,[1]怪物表!$A:$A,0),1),0)*AE2905</f>
        <v>15</v>
      </c>
      <c r="AE2905" s="77">
        <f t="shared" si="400"/>
        <v>15</v>
      </c>
    </row>
    <row r="2906" spans="1:31" s="47" customFormat="1" x14ac:dyDescent="0.45">
      <c r="A2906" s="81"/>
      <c r="B2906" s="82">
        <v>5991039</v>
      </c>
      <c r="C2906" s="83" t="s">
        <v>245</v>
      </c>
      <c r="D2906" s="81" t="s">
        <v>132</v>
      </c>
      <c r="E2906" s="82"/>
      <c r="F2906" s="81">
        <v>240</v>
      </c>
      <c r="G2906" s="81">
        <f>IF(I2906="",SUMIFS([1]怪物表!$A:$A,[1]怪物表!$B:$B,C2906,[1]怪物表!$C:$C,D2906),"")</f>
        <v>1599110</v>
      </c>
      <c r="H2906" s="84" t="str">
        <f>IF(G2906="","",INDEX([1]怪物表!$C:$C,MATCH(G2906,[1]怪物表!$A:$A,0)))</f>
        <v>荒漠法师</v>
      </c>
      <c r="I2906" s="81" t="s">
        <v>54</v>
      </c>
      <c r="J2906" s="81" t="str">
        <f>IF(I2906="","",INDEX([1]怪物阵型表!$B:$B,MATCH(I2906,[1]怪物阵型表!$A:$A,0)))</f>
        <v/>
      </c>
      <c r="K2906" s="81"/>
      <c r="L2906" s="81"/>
      <c r="M2906" s="81"/>
      <c r="N2906" s="81"/>
      <c r="O2906" s="81" t="str">
        <f>IF(N2906="","",INDEX([2]物品表!$B:$B,MATCH(N2906,[2]物品表!$A:$A,0)))</f>
        <v/>
      </c>
      <c r="P2906" s="81"/>
      <c r="Q2906" s="82" t="s">
        <v>120</v>
      </c>
      <c r="R2906" s="82" t="s">
        <v>29</v>
      </c>
      <c r="S2906" s="85">
        <v>1</v>
      </c>
      <c r="T2906" s="81"/>
      <c r="U2906" s="85">
        <v>0</v>
      </c>
      <c r="V2906" s="81" t="str">
        <f>IF(W2906=1,"TID_Survivor_Notice_Occur_2",IF(W2906=2,"TID_Survivor_Notice_Occur_1",""))</f>
        <v>TID_Survivor_Notice_Occur_1</v>
      </c>
      <c r="W2906" s="81">
        <v>2</v>
      </c>
      <c r="X2906" s="81"/>
      <c r="Y2906" s="81"/>
      <c r="Z2906" s="86"/>
      <c r="AA2906" s="86">
        <f>COUNTIF([3]经验升级表!$C:$C,"&lt;="&amp;SUMIFS($AB$4:AB2906,$C$4:C2906,C2906))</f>
        <v>0</v>
      </c>
      <c r="AB2906" s="86">
        <f>IFERROR(INDEX([1]怪物表!$U:$U,MATCH(G2906,[1]怪物表!$A:$A,0),1)*S2906/U2906,0)*AC2906</f>
        <v>0</v>
      </c>
      <c r="AC2906" s="86">
        <f t="shared" si="399"/>
        <v>1</v>
      </c>
      <c r="AD2906" s="86">
        <f>IFERROR(INDEX([1]怪物表!$J:$J,MATCH(G2906,[1]怪物表!$A:$A,0),1),0)*AE2906</f>
        <v>0</v>
      </c>
      <c r="AE2906" s="86">
        <f t="shared" si="400"/>
        <v>0</v>
      </c>
    </row>
    <row r="2907" spans="1:31" x14ac:dyDescent="0.45">
      <c r="A2907" s="4"/>
      <c r="B2907" s="7">
        <v>5991040</v>
      </c>
      <c r="C2907" s="6" t="s">
        <v>245</v>
      </c>
      <c r="D2907" s="4"/>
      <c r="E2907" s="7"/>
      <c r="F2907" s="4">
        <v>240</v>
      </c>
      <c r="G2907" s="4"/>
      <c r="H2907" s="8"/>
      <c r="I2907" s="4"/>
      <c r="J2907" s="4" t="str">
        <f>IF(I2907="","",INDEX([1]怪物阵型表!$B:$B,MATCH(I2907,[1]怪物阵型表!$A:$A,0)))</f>
        <v/>
      </c>
      <c r="K2907" s="4">
        <v>599105</v>
      </c>
      <c r="L2907" s="25" t="str" cm="1">
        <f t="array" ref="L2907">INDEX(怪物链表!A:C,MATCH(怪物刷新表!K2907&amp;C2907,怪物链表!A:A&amp;怪物链表!C:C,),2)</f>
        <v>骤变_中级_100</v>
      </c>
      <c r="M2907" s="4" t="str" cm="1">
        <f t="array" ref="M2907">INDEX(怪物链表!A:D,MATCH(怪物刷新表!L2907&amp;K2907,怪物链表!B:B&amp;怪物链表!A:A,),4)</f>
        <v>240-270</v>
      </c>
      <c r="N2907" s="4"/>
      <c r="O2907" s="4" t="str">
        <f>IF(N2907="","",INDEX([2]物品表!$B:$B,MATCH(N2907,[2]物品表!$A:$A,0)))</f>
        <v/>
      </c>
      <c r="P2907" s="4"/>
      <c r="Q2907" s="7" t="s">
        <v>120</v>
      </c>
      <c r="R2907" s="7" t="s">
        <v>29</v>
      </c>
      <c r="S2907" s="9">
        <v>1</v>
      </c>
      <c r="T2907" s="4"/>
      <c r="U2907" s="9">
        <v>0</v>
      </c>
      <c r="V2907" s="4" t="str">
        <f>IF(W2907=1,"TID_Survivor_Notice_Occur_2",IF(W2907=2,"TID_Survivor_Notice_Occur_1",""))</f>
        <v/>
      </c>
      <c r="W2907" s="4"/>
      <c r="X2907" s="4"/>
      <c r="Y2907" s="4"/>
      <c r="Z2907" s="28"/>
      <c r="AA2907" s="77">
        <f>COUNTIF([3]经验升级表!$C:$C,"&lt;="&amp;SUMIFS($AB$4:AB2907,$C$4:C2907,C2907))</f>
        <v>0</v>
      </c>
      <c r="AB2907" s="77">
        <f>IFERROR(INDEX([1]怪物表!$U:$U,MATCH(G2907,[1]怪物表!$A:$A,0),1)*S2907/U2907,0)*AC2907</f>
        <v>0</v>
      </c>
      <c r="AC2907" s="77">
        <f t="shared" si="399"/>
        <v>1</v>
      </c>
      <c r="AD2907" s="77">
        <f>IFERROR(INDEX([1]怪物表!$J:$J,MATCH(G2907,[1]怪物表!$A:$A,0),1),0)*AE2907</f>
        <v>0</v>
      </c>
      <c r="AE2907" s="77">
        <f t="shared" si="400"/>
        <v>0</v>
      </c>
    </row>
    <row r="2908" spans="1:31" x14ac:dyDescent="0.45">
      <c r="A2908" s="4"/>
      <c r="B2908" s="7">
        <v>5991041</v>
      </c>
      <c r="C2908" s="6" t="s">
        <v>245</v>
      </c>
      <c r="D2908" s="4"/>
      <c r="E2908" s="7"/>
      <c r="F2908" s="4">
        <v>240</v>
      </c>
      <c r="G2908" s="4"/>
      <c r="H2908" s="8"/>
      <c r="I2908" s="4"/>
      <c r="J2908" s="4" t="str">
        <f>IF(I2908="","",INDEX([1]怪物阵型表!$B:$B,MATCH(I2908,[1]怪物阵型表!$A:$A,0)))</f>
        <v/>
      </c>
      <c r="K2908" s="4">
        <v>599106</v>
      </c>
      <c r="L2908" s="25" t="str" cm="1">
        <f t="array" ref="L2908">INDEX(怪物链表!A:C,MATCH(怪物刷新表!K2908&amp;C2908,怪物链表!A:A&amp;怪物链表!C:C,),2)</f>
        <v>骤变_中级_50</v>
      </c>
      <c r="M2908" s="4" t="str" cm="1">
        <f t="array" ref="M2908">INDEX(怪物链表!A:D,MATCH(怪物刷新表!L2908&amp;K2908,怪物链表!B:B&amp;怪物链表!A:A,),4)</f>
        <v>240-270</v>
      </c>
      <c r="N2908" s="4"/>
      <c r="O2908" s="4" t="str">
        <f>IF(N2908="","",INDEX([2]物品表!$B:$B,MATCH(N2908,[2]物品表!$A:$A,0)))</f>
        <v/>
      </c>
      <c r="P2908" s="4"/>
      <c r="Q2908" s="7" t="s">
        <v>120</v>
      </c>
      <c r="R2908" s="7" t="s">
        <v>29</v>
      </c>
      <c r="S2908" s="9">
        <v>1</v>
      </c>
      <c r="T2908" s="4"/>
      <c r="U2908" s="9">
        <v>0</v>
      </c>
      <c r="V2908" s="4" t="str">
        <f>IF(W2908=1,"TID_Survivor_Notice_Occur_2",IF(W2908=2,"TID_Survivor_Notice_Occur_1",""))</f>
        <v/>
      </c>
      <c r="W2908" s="4"/>
      <c r="X2908" s="4"/>
      <c r="Y2908" s="4"/>
      <c r="Z2908" s="28"/>
      <c r="AA2908" s="77">
        <f>COUNTIF([3]经验升级表!$C:$C,"&lt;="&amp;SUMIFS($AB$4:AB2908,$C$4:C2908,C2908))</f>
        <v>0</v>
      </c>
      <c r="AB2908" s="77">
        <f>IFERROR(INDEX([1]怪物表!$U:$U,MATCH(G2908,[1]怪物表!$A:$A,0),1)*S2908/U2908,0)*AC2908</f>
        <v>0</v>
      </c>
      <c r="AC2908" s="77">
        <f t="shared" si="399"/>
        <v>1</v>
      </c>
      <c r="AD2908" s="77">
        <f>IFERROR(INDEX([1]怪物表!$J:$J,MATCH(G2908,[1]怪物表!$A:$A,0),1),0)*AE2908</f>
        <v>0</v>
      </c>
      <c r="AE2908" s="77">
        <f t="shared" si="400"/>
        <v>0</v>
      </c>
    </row>
    <row r="2909" spans="1:31" x14ac:dyDescent="0.45">
      <c r="A2909" s="4"/>
      <c r="B2909" s="7">
        <v>5991042</v>
      </c>
      <c r="C2909" s="6" t="s">
        <v>245</v>
      </c>
      <c r="D2909" s="4" t="s">
        <v>247</v>
      </c>
      <c r="E2909" s="7">
        <v>60</v>
      </c>
      <c r="F2909" s="4" t="s">
        <v>55</v>
      </c>
      <c r="G2909" s="4">
        <f>SUMIFS([1]怪物表!$A:$A,[1]怪物表!$B:$B,C2909,[1]怪物表!$C:$C,D2909)</f>
        <v>1599104</v>
      </c>
      <c r="H2909" s="8" t="str">
        <f>IF(G2909="","",INDEX([1]怪物表!$C:$C,MATCH(G2909,[1]怪物表!$A:$A,0)))</f>
        <v>狼人（紫）</v>
      </c>
      <c r="I2909" s="4"/>
      <c r="J2909" s="4" t="str">
        <f>IF(I2909="","",INDEX([1]怪物阵型表!$B:$B,MATCH(I2909,[1]怪物阵型表!$A:$A,0)))</f>
        <v/>
      </c>
      <c r="K2909" s="4"/>
      <c r="L2909" s="4"/>
      <c r="M2909" s="4"/>
      <c r="N2909" s="4"/>
      <c r="O2909" s="4" t="str">
        <f>IF(N2909="","",INDEX([2]物品表!$B:$B,MATCH(N2909,[2]物品表!$A:$A,0)))</f>
        <v/>
      </c>
      <c r="P2909" s="4"/>
      <c r="Q2909" s="7" t="s">
        <v>31</v>
      </c>
      <c r="R2909" s="7" t="s">
        <v>29</v>
      </c>
      <c r="S2909" s="9">
        <f>INDEX('#怪物刷新配置索引'!$E:$E,MATCH(E2909&amp;"-"&amp;F2909,'#怪物刷新配置索引'!$D:$D,0),1)</f>
        <v>2</v>
      </c>
      <c r="T2909" s="4"/>
      <c r="U2909" s="9">
        <f>INDEX('#怪物刷新配置索引'!$F:$F,MATCH(E2909&amp;"-"&amp;F2909,'#怪物刷新配置索引'!$D:$D,0),1)</f>
        <v>1</v>
      </c>
      <c r="V2909" s="4" t="str">
        <f t="shared" si="403"/>
        <v/>
      </c>
      <c r="W2909" s="4"/>
      <c r="X2909" s="4"/>
      <c r="Y2909" s="7"/>
      <c r="Z2909" s="28"/>
      <c r="AA2909" s="77">
        <f>COUNTIF([3]经验升级表!$C:$C,"&lt;="&amp;SUMIFS($AB$4:AB2909,$C$4:C2909,C2909))</f>
        <v>0</v>
      </c>
      <c r="AB2909" s="77">
        <f>IFERROR(INDEX([1]怪物表!$U:$U,MATCH(G2909,[1]怪物表!$A:$A,0),1)*S2909/U2909,0)*AC2909</f>
        <v>0</v>
      </c>
      <c r="AC2909" s="77">
        <f t="shared" si="399"/>
        <v>30</v>
      </c>
      <c r="AD2909" s="77">
        <f>IFERROR(INDEX([1]怪物表!$J:$J,MATCH(G2909,[1]怪物表!$A:$A,0),1),0)*AE2909</f>
        <v>60</v>
      </c>
      <c r="AE2909" s="77">
        <f t="shared" si="400"/>
        <v>60</v>
      </c>
    </row>
    <row r="2910" spans="1:31" x14ac:dyDescent="0.45">
      <c r="A2910" s="4"/>
      <c r="B2910" s="7">
        <v>5991043</v>
      </c>
      <c r="C2910" s="6" t="s">
        <v>245</v>
      </c>
      <c r="D2910" s="4" t="s">
        <v>247</v>
      </c>
      <c r="E2910" s="7">
        <v>150</v>
      </c>
      <c r="F2910" s="4" t="s">
        <v>55</v>
      </c>
      <c r="G2910" s="4">
        <f>SUMIFS([1]怪物表!$A:$A,[1]怪物表!$B:$B,C2910,[1]怪物表!$C:$C,D2910)</f>
        <v>1599104</v>
      </c>
      <c r="H2910" s="8" t="str">
        <f>IF(G2910="","",INDEX([1]怪物表!$C:$C,MATCH(G2910,[1]怪物表!$A:$A,0)))</f>
        <v>狼人（紫）</v>
      </c>
      <c r="I2910" s="4"/>
      <c r="J2910" s="4" t="str">
        <f>IF(I2910="","",INDEX([1]怪物阵型表!$B:$B,MATCH(I2910,[1]怪物阵型表!$A:$A,0)))</f>
        <v/>
      </c>
      <c r="K2910" s="4"/>
      <c r="L2910" s="4"/>
      <c r="M2910" s="4"/>
      <c r="N2910" s="4"/>
      <c r="O2910" s="4" t="str">
        <f>IF(N2910="","",INDEX([2]物品表!$B:$B,MATCH(N2910,[2]物品表!$A:$A,0)))</f>
        <v/>
      </c>
      <c r="P2910" s="4"/>
      <c r="Q2910" s="7" t="s">
        <v>31</v>
      </c>
      <c r="R2910" s="7" t="s">
        <v>29</v>
      </c>
      <c r="S2910" s="9">
        <f>INDEX('#怪物刷新配置索引'!$E:$E,MATCH(E2910&amp;"-"&amp;F2910,'#怪物刷新配置索引'!$D:$D,0),1)</f>
        <v>5</v>
      </c>
      <c r="T2910" s="4"/>
      <c r="U2910" s="9">
        <f>INDEX('#怪物刷新配置索引'!$F:$F,MATCH(E2910&amp;"-"&amp;F2910,'#怪物刷新配置索引'!$D:$D,0),1)</f>
        <v>1</v>
      </c>
      <c r="V2910" s="4" t="str">
        <f t="shared" si="403"/>
        <v/>
      </c>
      <c r="W2910" s="4"/>
      <c r="X2910" s="4"/>
      <c r="Y2910" s="7"/>
      <c r="Z2910" s="28"/>
      <c r="AA2910" s="77">
        <f>COUNTIF([3]经验升级表!$C:$C,"&lt;="&amp;SUMIFS($AB$4:AB2910,$C$4:C2910,C2910))</f>
        <v>0</v>
      </c>
      <c r="AB2910" s="77">
        <f>IFERROR(INDEX([1]怪物表!$U:$U,MATCH(G2910,[1]怪物表!$A:$A,0),1)*S2910/U2910,0)*AC2910</f>
        <v>0</v>
      </c>
      <c r="AC2910" s="77">
        <f t="shared" si="399"/>
        <v>30</v>
      </c>
      <c r="AD2910" s="77">
        <f>IFERROR(INDEX([1]怪物表!$J:$J,MATCH(G2910,[1]怪物表!$A:$A,0),1),0)*AE2910</f>
        <v>150</v>
      </c>
      <c r="AE2910" s="77">
        <f t="shared" si="400"/>
        <v>150</v>
      </c>
    </row>
    <row r="2911" spans="1:31" x14ac:dyDescent="0.45">
      <c r="A2911" s="4"/>
      <c r="B2911" s="7">
        <v>5991044</v>
      </c>
      <c r="C2911" s="6" t="s">
        <v>245</v>
      </c>
      <c r="D2911" s="4" t="s">
        <v>130</v>
      </c>
      <c r="E2911" s="7">
        <v>20</v>
      </c>
      <c r="F2911" s="4" t="s">
        <v>55</v>
      </c>
      <c r="G2911" s="4">
        <f>SUMIFS([1]怪物表!$A:$A,[1]怪物表!$B:$B,C2911,[1]怪物表!$C:$C,D2911)</f>
        <v>1599106</v>
      </c>
      <c r="H2911" s="8" t="str">
        <f>IF(G2911="","",INDEX([1]怪物表!$C:$C,MATCH(G2911,[1]怪物表!$A:$A,0)))</f>
        <v>毒气怪</v>
      </c>
      <c r="I2911" s="4"/>
      <c r="J2911" s="4" t="str">
        <f>IF(I2911="","",INDEX([1]怪物阵型表!$B:$B,MATCH(I2911,[1]怪物阵型表!$A:$A,0)))</f>
        <v/>
      </c>
      <c r="K2911" s="4"/>
      <c r="L2911" s="4"/>
      <c r="M2911" s="4"/>
      <c r="N2911" s="4"/>
      <c r="O2911" s="4" t="str">
        <f>IF(N2911="","",INDEX([2]物品表!$B:$B,MATCH(N2911,[2]物品表!$A:$A,0)))</f>
        <v/>
      </c>
      <c r="P2911" s="4"/>
      <c r="Q2911" s="7" t="s">
        <v>31</v>
      </c>
      <c r="R2911" s="7" t="s">
        <v>29</v>
      </c>
      <c r="S2911" s="9">
        <f>INDEX('#怪物刷新配置索引'!$E:$E,MATCH(E2911&amp;"-"&amp;F2911,'#怪物刷新配置索引'!$D:$D,0),1)</f>
        <v>2</v>
      </c>
      <c r="T2911" s="4"/>
      <c r="U2911" s="9">
        <f>INDEX('#怪物刷新配置索引'!$F:$F,MATCH(E2911&amp;"-"&amp;F2911,'#怪物刷新配置索引'!$D:$D,0),1)</f>
        <v>3</v>
      </c>
      <c r="V2911" s="4" t="str">
        <f t="shared" si="403"/>
        <v/>
      </c>
      <c r="W2911" s="4"/>
      <c r="X2911" s="7"/>
      <c r="Y2911" s="7"/>
      <c r="Z2911" s="28"/>
      <c r="AA2911" s="77">
        <f>COUNTIF([3]经验升级表!$C:$C,"&lt;="&amp;SUMIFS($AB$4:AB2911,$C$4:C2911,C2911))</f>
        <v>0</v>
      </c>
      <c r="AB2911" s="77">
        <f>IFERROR(INDEX([1]怪物表!$U:$U,MATCH(G2911,[1]怪物表!$A:$A,0),1)*S2911/U2911,0)*AC2911</f>
        <v>0</v>
      </c>
      <c r="AC2911" s="77">
        <f t="shared" si="399"/>
        <v>30</v>
      </c>
      <c r="AD2911" s="77">
        <f>IFERROR(INDEX([1]怪物表!$J:$J,MATCH(G2911,[1]怪物表!$A:$A,0),1),0)*AE2911</f>
        <v>20</v>
      </c>
      <c r="AE2911" s="77">
        <f t="shared" si="400"/>
        <v>20</v>
      </c>
    </row>
    <row r="2912" spans="1:31" x14ac:dyDescent="0.45">
      <c r="A2912" s="4"/>
      <c r="B2912" s="7">
        <v>5991045</v>
      </c>
      <c r="C2912" s="6" t="s">
        <v>245</v>
      </c>
      <c r="D2912" s="4"/>
      <c r="E2912" s="7"/>
      <c r="F2912" s="4">
        <v>270</v>
      </c>
      <c r="G2912" s="4"/>
      <c r="H2912" s="8"/>
      <c r="I2912" s="4"/>
      <c r="J2912" s="4" t="str">
        <f>IF(I2912="","",INDEX([1]怪物阵型表!$B:$B,MATCH(I2912,[1]怪物阵型表!$A:$A,0)))</f>
        <v/>
      </c>
      <c r="K2912" s="4">
        <v>599107</v>
      </c>
      <c r="L2912" s="25" t="str" cm="1">
        <f t="array" ref="L2912">INDEX(怪物链表!A:C,MATCH(怪物刷新表!K2912&amp;C2912,怪物链表!A:A&amp;怪物链表!C:C,),2)</f>
        <v>骤变_高级_100</v>
      </c>
      <c r="M2912" s="4" t="str" cm="1">
        <f t="array" ref="M2912">INDEX(怪物链表!A:D,MATCH(怪物刷新表!L2912&amp;K2912,怪物链表!B:B&amp;怪物链表!A:A,),4)</f>
        <v>270-300</v>
      </c>
      <c r="N2912" s="4"/>
      <c r="O2912" s="4" t="str">
        <f>IF(N2912="","",INDEX([2]物品表!$B:$B,MATCH(N2912,[2]物品表!$A:$A,0)))</f>
        <v/>
      </c>
      <c r="P2912" s="4"/>
      <c r="Q2912" s="7" t="s">
        <v>120</v>
      </c>
      <c r="R2912" s="7" t="s">
        <v>29</v>
      </c>
      <c r="S2912" s="9">
        <v>1</v>
      </c>
      <c r="T2912" s="4"/>
      <c r="U2912" s="9">
        <v>0</v>
      </c>
      <c r="V2912" s="4" t="str">
        <f>IF(W2912=1,"TID_Survivor_Notice_Occur_2",IF(W2912=2,"TID_Survivor_Notice_Occur_1",""))</f>
        <v/>
      </c>
      <c r="W2912" s="4"/>
      <c r="X2912" s="4"/>
      <c r="Y2912" s="4"/>
      <c r="Z2912" s="28"/>
      <c r="AA2912" s="77">
        <f>COUNTIF([3]经验升级表!$C:$C,"&lt;="&amp;SUMIFS($AB$4:AB2912,$C$4:C2912,C2912))</f>
        <v>0</v>
      </c>
      <c r="AB2912" s="77">
        <f>IFERROR(INDEX([1]怪物表!$U:$U,MATCH(G2912,[1]怪物表!$A:$A,0),1)*S2912/U2912,0)*AC2912</f>
        <v>0</v>
      </c>
      <c r="AC2912" s="77">
        <f t="shared" si="399"/>
        <v>1</v>
      </c>
      <c r="AD2912" s="77">
        <f>IFERROR(INDEX([1]怪物表!$J:$J,MATCH(G2912,[1]怪物表!$A:$A,0),1),0)*AE2912</f>
        <v>0</v>
      </c>
      <c r="AE2912" s="77">
        <f t="shared" si="400"/>
        <v>0</v>
      </c>
    </row>
    <row r="2913" spans="1:31" x14ac:dyDescent="0.45">
      <c r="A2913" s="4"/>
      <c r="B2913" s="7">
        <v>5991046</v>
      </c>
      <c r="C2913" s="6" t="s">
        <v>245</v>
      </c>
      <c r="D2913" s="4"/>
      <c r="E2913" s="7"/>
      <c r="F2913" s="4">
        <v>270</v>
      </c>
      <c r="G2913" s="4"/>
      <c r="H2913" s="8"/>
      <c r="I2913" s="4"/>
      <c r="J2913" s="4" t="str">
        <f>IF(I2913="","",INDEX([1]怪物阵型表!$B:$B,MATCH(I2913,[1]怪物阵型表!$A:$A,0)))</f>
        <v/>
      </c>
      <c r="K2913" s="4">
        <v>599108</v>
      </c>
      <c r="L2913" s="25" t="str" cm="1">
        <f t="array" ref="L2913">INDEX(怪物链表!A:C,MATCH(怪物刷新表!K2913&amp;C2913,怪物链表!A:A&amp;怪物链表!C:C,),2)</f>
        <v>骤变_高级_50</v>
      </c>
      <c r="M2913" s="4" t="str" cm="1">
        <f t="array" ref="M2913">INDEX(怪物链表!A:D,MATCH(怪物刷新表!L2913&amp;K2913,怪物链表!B:B&amp;怪物链表!A:A,),4)</f>
        <v>270-300</v>
      </c>
      <c r="N2913" s="4"/>
      <c r="O2913" s="4" t="str">
        <f>IF(N2913="","",INDEX([2]物品表!$B:$B,MATCH(N2913,[2]物品表!$A:$A,0)))</f>
        <v/>
      </c>
      <c r="P2913" s="4"/>
      <c r="Q2913" s="7" t="s">
        <v>120</v>
      </c>
      <c r="R2913" s="7" t="s">
        <v>29</v>
      </c>
      <c r="S2913" s="9">
        <v>1</v>
      </c>
      <c r="T2913" s="4"/>
      <c r="U2913" s="9">
        <v>0</v>
      </c>
      <c r="V2913" s="4" t="str">
        <f>IF(W2913=1,"TID_Survivor_Notice_Occur_2",IF(W2913=2,"TID_Survivor_Notice_Occur_1",""))</f>
        <v/>
      </c>
      <c r="W2913" s="4"/>
      <c r="X2913" s="4"/>
      <c r="Y2913" s="4"/>
      <c r="Z2913" s="28"/>
      <c r="AA2913" s="77">
        <f>COUNTIF([3]经验升级表!$C:$C,"&lt;="&amp;SUMIFS($AB$4:AB2913,$C$4:C2913,C2913))</f>
        <v>0</v>
      </c>
      <c r="AB2913" s="77">
        <f>IFERROR(INDEX([1]怪物表!$U:$U,MATCH(G2913,[1]怪物表!$A:$A,0),1)*S2913/U2913,0)*AC2913</f>
        <v>0</v>
      </c>
      <c r="AC2913" s="77">
        <f t="shared" si="399"/>
        <v>1</v>
      </c>
      <c r="AD2913" s="77">
        <f>IFERROR(INDEX([1]怪物表!$J:$J,MATCH(G2913,[1]怪物表!$A:$A,0),1),0)*AE2913</f>
        <v>0</v>
      </c>
      <c r="AE2913" s="77">
        <f t="shared" si="400"/>
        <v>0</v>
      </c>
    </row>
    <row r="2914" spans="1:31" x14ac:dyDescent="0.45">
      <c r="A2914" s="4"/>
      <c r="B2914" s="7">
        <v>5991047</v>
      </c>
      <c r="C2914" s="6" t="s">
        <v>245</v>
      </c>
      <c r="D2914" s="4" t="s">
        <v>247</v>
      </c>
      <c r="E2914" s="7">
        <v>50</v>
      </c>
      <c r="F2914" s="4" t="s">
        <v>49</v>
      </c>
      <c r="G2914" s="4">
        <f>SUMIFS([1]怪物表!$A:$A,[1]怪物表!$B:$B,C2914,[1]怪物表!$C:$C,D2914)</f>
        <v>1599104</v>
      </c>
      <c r="H2914" s="8" t="str">
        <f>IF(G2914="","",INDEX([1]怪物表!$C:$C,MATCH(G2914,[1]怪物表!$A:$A,0)))</f>
        <v>狼人（紫）</v>
      </c>
      <c r="I2914" s="4"/>
      <c r="J2914" s="4" t="str">
        <f>IF(I2914="","",INDEX([1]怪物阵型表!$B:$B,MATCH(I2914,[1]怪物阵型表!$A:$A,0)))</f>
        <v/>
      </c>
      <c r="K2914" s="4"/>
      <c r="L2914" s="4"/>
      <c r="M2914" s="4"/>
      <c r="N2914" s="4"/>
      <c r="O2914" s="4" t="str">
        <f>IF(N2914="","",INDEX([2]物品表!$B:$B,MATCH(N2914,[2]物品表!$A:$A,0)))</f>
        <v/>
      </c>
      <c r="P2914" s="4"/>
      <c r="Q2914" s="7" t="s">
        <v>31</v>
      </c>
      <c r="R2914" s="7" t="s">
        <v>29</v>
      </c>
      <c r="S2914" s="9">
        <f>INDEX('#怪物刷新配置索引'!$E:$E,MATCH(E2914&amp;"-"&amp;F2914,'#怪物刷新配置索引'!$D:$D,0),1)</f>
        <v>5</v>
      </c>
      <c r="T2914" s="4"/>
      <c r="U2914" s="9">
        <f>INDEX('#怪物刷新配置索引'!$F:$F,MATCH(E2914&amp;"-"&amp;F2914,'#怪物刷新配置索引'!$D:$D,0),1)</f>
        <v>3</v>
      </c>
      <c r="V2914" s="4" t="str">
        <f t="shared" si="403"/>
        <v/>
      </c>
      <c r="W2914" s="4"/>
      <c r="X2914" s="4"/>
      <c r="Y2914" s="7"/>
      <c r="Z2914" s="28"/>
      <c r="AA2914" s="77">
        <f>COUNTIF([3]经验升级表!$C:$C,"&lt;="&amp;SUMIFS($AB$4:AB2914,$C$4:C2914,C2914))</f>
        <v>0</v>
      </c>
      <c r="AB2914" s="77">
        <f>IFERROR(INDEX([1]怪物表!$U:$U,MATCH(G2914,[1]怪物表!$A:$A,0),1)*S2914/U2914,0)*AC2914</f>
        <v>0</v>
      </c>
      <c r="AC2914" s="77">
        <f t="shared" si="399"/>
        <v>30</v>
      </c>
      <c r="AD2914" s="77">
        <f>IFERROR(INDEX([1]怪物表!$J:$J,MATCH(G2914,[1]怪物表!$A:$A,0),1),0)*AE2914</f>
        <v>50</v>
      </c>
      <c r="AE2914" s="77">
        <f t="shared" si="400"/>
        <v>50</v>
      </c>
    </row>
    <row r="2915" spans="1:31" x14ac:dyDescent="0.45">
      <c r="A2915" s="4"/>
      <c r="B2915" s="7">
        <v>5991048</v>
      </c>
      <c r="C2915" s="6" t="s">
        <v>245</v>
      </c>
      <c r="D2915" s="4" t="s">
        <v>247</v>
      </c>
      <c r="E2915" s="7">
        <v>120</v>
      </c>
      <c r="F2915" s="4" t="s">
        <v>49</v>
      </c>
      <c r="G2915" s="4">
        <f>SUMIFS([1]怪物表!$A:$A,[1]怪物表!$B:$B,C2915,[1]怪物表!$C:$C,D2915)</f>
        <v>1599104</v>
      </c>
      <c r="H2915" s="8" t="str">
        <f>IF(G2915="","",INDEX([1]怪物表!$C:$C,MATCH(G2915,[1]怪物表!$A:$A,0)))</f>
        <v>狼人（紫）</v>
      </c>
      <c r="I2915" s="4"/>
      <c r="J2915" s="4" t="str">
        <f>IF(I2915="","",INDEX([1]怪物阵型表!$B:$B,MATCH(I2915,[1]怪物阵型表!$A:$A,0)))</f>
        <v/>
      </c>
      <c r="K2915" s="4"/>
      <c r="L2915" s="4"/>
      <c r="M2915" s="4"/>
      <c r="N2915" s="4"/>
      <c r="O2915" s="4" t="str">
        <f>IF(N2915="","",INDEX([2]物品表!$B:$B,MATCH(N2915,[2]物品表!$A:$A,0)))</f>
        <v/>
      </c>
      <c r="P2915" s="4"/>
      <c r="Q2915" s="7" t="s">
        <v>31</v>
      </c>
      <c r="R2915" s="7" t="s">
        <v>29</v>
      </c>
      <c r="S2915" s="9">
        <f>INDEX('#怪物刷新配置索引'!$E:$E,MATCH(E2915&amp;"-"&amp;F2915,'#怪物刷新配置索引'!$D:$D,0),1)</f>
        <v>4</v>
      </c>
      <c r="T2915" s="4"/>
      <c r="U2915" s="9">
        <f>INDEX('#怪物刷新配置索引'!$F:$F,MATCH(E2915&amp;"-"&amp;F2915,'#怪物刷新配置索引'!$D:$D,0),1)</f>
        <v>1</v>
      </c>
      <c r="V2915" s="4" t="str">
        <f t="shared" si="403"/>
        <v/>
      </c>
      <c r="W2915" s="4"/>
      <c r="X2915" s="4"/>
      <c r="Y2915" s="4"/>
      <c r="Z2915" s="28"/>
      <c r="AA2915" s="77">
        <f>COUNTIF([3]经验升级表!$C:$C,"&lt;="&amp;SUMIFS($AB$4:AB2915,$C$4:C2915,C2915))</f>
        <v>0</v>
      </c>
      <c r="AB2915" s="77">
        <f>IFERROR(INDEX([1]怪物表!$U:$U,MATCH(G2915,[1]怪物表!$A:$A,0),1)*S2915/U2915,0)*AC2915</f>
        <v>0</v>
      </c>
      <c r="AC2915" s="77">
        <f t="shared" si="399"/>
        <v>30</v>
      </c>
      <c r="AD2915" s="77">
        <f>IFERROR(INDEX([1]怪物表!$J:$J,MATCH(G2915,[1]怪物表!$A:$A,0),1),0)*AE2915</f>
        <v>120</v>
      </c>
      <c r="AE2915" s="77">
        <f t="shared" si="400"/>
        <v>120</v>
      </c>
    </row>
    <row r="2916" spans="1:31" x14ac:dyDescent="0.45">
      <c r="A2916" s="4"/>
      <c r="B2916" s="7">
        <v>5991049</v>
      </c>
      <c r="C2916" s="6" t="s">
        <v>245</v>
      </c>
      <c r="D2916" s="4" t="s">
        <v>247</v>
      </c>
      <c r="E2916" s="7">
        <v>120</v>
      </c>
      <c r="F2916" s="4" t="s">
        <v>49</v>
      </c>
      <c r="G2916" s="4">
        <f>SUMIFS([1]怪物表!$A:$A,[1]怪物表!$B:$B,C2916,[1]怪物表!$C:$C,D2916)</f>
        <v>1599104</v>
      </c>
      <c r="H2916" s="8" t="str">
        <f>IF(G2916="","",INDEX([1]怪物表!$C:$C,MATCH(G2916,[1]怪物表!$A:$A,0)))</f>
        <v>狼人（紫）</v>
      </c>
      <c r="I2916" s="4"/>
      <c r="J2916" s="4" t="str">
        <f>IF(I2916="","",INDEX([1]怪物阵型表!$B:$B,MATCH(I2916,[1]怪物阵型表!$A:$A,0)))</f>
        <v/>
      </c>
      <c r="K2916" s="4"/>
      <c r="L2916" s="4"/>
      <c r="M2916" s="4"/>
      <c r="N2916" s="4"/>
      <c r="O2916" s="4" t="str">
        <f>IF(N2916="","",INDEX([2]物品表!$B:$B,MATCH(N2916,[2]物品表!$A:$A,0)))</f>
        <v/>
      </c>
      <c r="P2916" s="4"/>
      <c r="Q2916" s="7" t="s">
        <v>31</v>
      </c>
      <c r="R2916" s="7" t="s">
        <v>29</v>
      </c>
      <c r="S2916" s="9">
        <f>INDEX('#怪物刷新配置索引'!$E:$E,MATCH(E2916&amp;"-"&amp;F2916,'#怪物刷新配置索引'!$D:$D,0),1)</f>
        <v>4</v>
      </c>
      <c r="T2916" s="4"/>
      <c r="U2916" s="9">
        <f>INDEX('#怪物刷新配置索引'!$F:$F,MATCH(E2916&amp;"-"&amp;F2916,'#怪物刷新配置索引'!$D:$D,0),1)</f>
        <v>1</v>
      </c>
      <c r="V2916" s="4" t="str">
        <f t="shared" si="403"/>
        <v/>
      </c>
      <c r="W2916" s="4"/>
      <c r="X2916" s="4"/>
      <c r="Y2916" s="4"/>
      <c r="Z2916" s="28"/>
      <c r="AA2916" s="77">
        <f>COUNTIF([3]经验升级表!$C:$C,"&lt;="&amp;SUMIFS($AB$4:AB2916,$C$4:C2916,C2916))</f>
        <v>0</v>
      </c>
      <c r="AB2916" s="77">
        <f>IFERROR(INDEX([1]怪物表!$U:$U,MATCH(G2916,[1]怪物表!$A:$A,0),1)*S2916/U2916,0)*AC2916</f>
        <v>0</v>
      </c>
      <c r="AC2916" s="77">
        <f t="shared" si="399"/>
        <v>30</v>
      </c>
      <c r="AD2916" s="77">
        <f>IFERROR(INDEX([1]怪物表!$J:$J,MATCH(G2916,[1]怪物表!$A:$A,0),1),0)*AE2916</f>
        <v>120</v>
      </c>
      <c r="AE2916" s="77">
        <f t="shared" si="400"/>
        <v>120</v>
      </c>
    </row>
    <row r="2917" spans="1:31" x14ac:dyDescent="0.45">
      <c r="A2917" s="4"/>
      <c r="B2917" s="7">
        <v>5991050</v>
      </c>
      <c r="C2917" s="6" t="s">
        <v>245</v>
      </c>
      <c r="D2917" s="4"/>
      <c r="E2917" s="7"/>
      <c r="F2917" s="4">
        <v>300</v>
      </c>
      <c r="G2917" s="4" t="str">
        <f>IF(I2917="",SUMIFS([1]怪物表!$A:$A,[1]怪物表!$B:$B,C2917,[1]怪物表!$C:$C,D2917),"")</f>
        <v/>
      </c>
      <c r="H2917" s="8" t="str">
        <f>IF(G2917="","",INDEX([1]怪物表!$C:$C,MATCH(G2917,[1]怪物表!$A:$A,0)))</f>
        <v/>
      </c>
      <c r="I2917" s="4">
        <v>599103</v>
      </c>
      <c r="J2917" s="4" t="str">
        <f>IF(I2917="","",INDEX([1]怪物阵型表!$B:$B,MATCH(I2917,[1]怪物阵型表!$A:$A,0)))</f>
        <v>圆环防御怪物阵型</v>
      </c>
      <c r="K2917" s="4"/>
      <c r="L2917" s="4"/>
      <c r="M2917" s="4"/>
      <c r="N2917" s="4"/>
      <c r="O2917" s="4" t="str">
        <f>IF(N2917="","",INDEX([2]物品表!$B:$B,MATCH(N2917,[2]物品表!$A:$A,0)))</f>
        <v/>
      </c>
      <c r="P2917" s="4"/>
      <c r="Q2917" s="7" t="s">
        <v>109</v>
      </c>
      <c r="R2917" s="7" t="s">
        <v>29</v>
      </c>
      <c r="S2917" s="9">
        <v>1</v>
      </c>
      <c r="T2917" s="4"/>
      <c r="U2917" s="9">
        <v>0</v>
      </c>
      <c r="V2917" s="4"/>
      <c r="W2917" s="4"/>
      <c r="X2917" s="4"/>
      <c r="Y2917" s="4"/>
      <c r="Z2917" s="28"/>
      <c r="AA2917" s="77">
        <f>COUNTIF([3]经验升级表!$C:$C,"&lt;="&amp;SUMIFS($AB$4:AB2917,$C$4:C2917,C2917))</f>
        <v>0</v>
      </c>
      <c r="AB2917" s="77">
        <f>IFERROR(INDEX([1]怪物表!$U:$U,MATCH(G2917,[1]怪物表!$A:$A,0),1)*S2917/U2917,0)*AC2917</f>
        <v>0</v>
      </c>
      <c r="AC2917" s="77">
        <f t="shared" si="399"/>
        <v>1</v>
      </c>
      <c r="AD2917" s="77">
        <f>IFERROR(INDEX([1]怪物表!$J:$J,MATCH(G2917,[1]怪物表!$A:$A,0),1),0)*AE2917</f>
        <v>0</v>
      </c>
      <c r="AE2917" s="77">
        <f t="shared" si="400"/>
        <v>0</v>
      </c>
    </row>
    <row r="2918" spans="1:31" x14ac:dyDescent="0.45">
      <c r="A2918" s="4"/>
      <c r="B2918" s="7">
        <v>5991051</v>
      </c>
      <c r="C2918" s="6" t="s">
        <v>245</v>
      </c>
      <c r="D2918" s="4"/>
      <c r="E2918" s="7"/>
      <c r="F2918" s="4">
        <v>330</v>
      </c>
      <c r="G2918" s="4"/>
      <c r="H2918" s="8"/>
      <c r="I2918" s="4"/>
      <c r="J2918" s="4" t="str">
        <f>IF(I2918="","",INDEX([1]怪物阵型表!$B:$B,MATCH(I2918,[1]怪物阵型表!$A:$A,0)))</f>
        <v/>
      </c>
      <c r="K2918" s="4">
        <v>599109</v>
      </c>
      <c r="L2918" s="25" t="str" cm="1">
        <f t="array" ref="L2918">INDEX(怪物链表!A:C,MATCH(怪物刷新表!K2918&amp;C2918,怪物链表!A:A&amp;怪物链表!C:C,),2)</f>
        <v>平滑_初级_100</v>
      </c>
      <c r="M2918" s="4" t="str" cm="1">
        <f t="array" ref="M2918">INDEX(怪物链表!A:D,MATCH(怪物刷新表!L2918&amp;K2918,怪物链表!B:B&amp;怪物链表!A:A,),4)</f>
        <v>330-360</v>
      </c>
      <c r="N2918" s="4"/>
      <c r="O2918" s="4" t="str">
        <f>IF(N2918="","",INDEX([2]物品表!$B:$B,MATCH(N2918,[2]物品表!$A:$A,0)))</f>
        <v/>
      </c>
      <c r="P2918" s="4"/>
      <c r="Q2918" s="7" t="s">
        <v>120</v>
      </c>
      <c r="R2918" s="7" t="s">
        <v>29</v>
      </c>
      <c r="S2918" s="9">
        <v>1</v>
      </c>
      <c r="T2918" s="4"/>
      <c r="U2918" s="9">
        <v>0</v>
      </c>
      <c r="V2918" s="4" t="str">
        <f>IF(W2918=1,"TID_Survivor_Notice_Occur_2",IF(W2918=2,"TID_Survivor_Notice_Occur_1",""))</f>
        <v/>
      </c>
      <c r="W2918" s="4"/>
      <c r="X2918" s="4"/>
      <c r="Y2918" s="4"/>
      <c r="Z2918" s="28"/>
      <c r="AA2918" s="77">
        <f>COUNTIF([3]经验升级表!$C:$C,"&lt;="&amp;SUMIFS($AB$4:AB2918,$C$4:C2918,C2918))</f>
        <v>0</v>
      </c>
      <c r="AB2918" s="77">
        <f>IFERROR(INDEX([1]怪物表!$U:$U,MATCH(G2918,[1]怪物表!$A:$A,0),1)*S2918/U2918,0)*AC2918</f>
        <v>0</v>
      </c>
      <c r="AC2918" s="77">
        <f t="shared" si="399"/>
        <v>1</v>
      </c>
      <c r="AD2918" s="77">
        <f>IFERROR(INDEX([1]怪物表!$J:$J,MATCH(G2918,[1]怪物表!$A:$A,0),1),0)*AE2918</f>
        <v>0</v>
      </c>
      <c r="AE2918" s="77">
        <f t="shared" si="400"/>
        <v>0</v>
      </c>
    </row>
    <row r="2919" spans="1:31" x14ac:dyDescent="0.45">
      <c r="A2919" s="4"/>
      <c r="B2919" s="7">
        <v>5991052</v>
      </c>
      <c r="C2919" s="6" t="s">
        <v>245</v>
      </c>
      <c r="D2919" s="4" t="s">
        <v>239</v>
      </c>
      <c r="E2919" s="7">
        <v>20</v>
      </c>
      <c r="F2919" s="4" t="s">
        <v>191</v>
      </c>
      <c r="G2919" s="4">
        <f>IF(I2919="",SUMIFS([1]怪物表!$A:$A,[1]怪物表!$B:$B,C2919,[1]怪物表!$C:$C,D2919),"")</f>
        <v>1599102</v>
      </c>
      <c r="H2919" s="8" t="str">
        <f>IF(G2919="","",INDEX([1]怪物表!$C:$C,MATCH(G2919,[1]怪物表!$A:$A,0)))</f>
        <v>小象</v>
      </c>
      <c r="I2919" s="4"/>
      <c r="J2919" s="4" t="str">
        <f>IF(I2919="","",INDEX([1]怪物阵型表!$B:$B,MATCH(I2919,[1]怪物阵型表!$A:$A,0)))</f>
        <v/>
      </c>
      <c r="K2919" s="4"/>
      <c r="L2919" s="4"/>
      <c r="M2919" s="4"/>
      <c r="N2919" s="4"/>
      <c r="O2919" s="4" t="str">
        <f>IF(N2919="","",INDEX([2]物品表!$B:$B,MATCH(N2919,[2]物品表!$A:$A,0)))</f>
        <v/>
      </c>
      <c r="P2919" s="4"/>
      <c r="Q2919" s="7" t="s">
        <v>31</v>
      </c>
      <c r="R2919" s="7" t="s">
        <v>29</v>
      </c>
      <c r="S2919" s="9">
        <f>INDEX('#怪物刷新配置索引'!$E:$E,MATCH(E2919&amp;"-"&amp;F2919,'#怪物刷新配置索引'!$D:$D,0),1)</f>
        <v>4</v>
      </c>
      <c r="T2919" s="4"/>
      <c r="U2919" s="9">
        <f>INDEX('#怪物刷新配置索引'!$F:$F,MATCH(E2919&amp;"-"&amp;F2919,'#怪物刷新配置索引'!$D:$D,0),1)</f>
        <v>6</v>
      </c>
      <c r="V2919" s="4" t="str">
        <f t="shared" si="403"/>
        <v/>
      </c>
      <c r="W2919" s="4"/>
      <c r="X2919" s="4"/>
      <c r="Y2919" s="4"/>
      <c r="Z2919" s="28"/>
      <c r="AA2919" s="77">
        <f>COUNTIF([3]经验升级表!$C:$C,"&lt;="&amp;SUMIFS($AB$4:AB2919,$C$4:C2919,C2919))</f>
        <v>0</v>
      </c>
      <c r="AB2919" s="77">
        <f>IFERROR(INDEX([1]怪物表!$U:$U,MATCH(G2919,[1]怪物表!$A:$A,0),1)*S2919/U2919,0)*AC2919</f>
        <v>0</v>
      </c>
      <c r="AC2919" s="77">
        <f t="shared" si="399"/>
        <v>30</v>
      </c>
      <c r="AD2919" s="77">
        <f>IFERROR(INDEX([1]怪物表!$J:$J,MATCH(G2919,[1]怪物表!$A:$A,0),1),0)*AE2919</f>
        <v>20</v>
      </c>
      <c r="AE2919" s="77">
        <f t="shared" si="400"/>
        <v>20</v>
      </c>
    </row>
    <row r="2920" spans="1:31" x14ac:dyDescent="0.45">
      <c r="A2920" s="4"/>
      <c r="B2920" s="7">
        <v>5991053</v>
      </c>
      <c r="C2920" s="6" t="s">
        <v>245</v>
      </c>
      <c r="D2920" s="4" t="s">
        <v>239</v>
      </c>
      <c r="E2920" s="4">
        <v>30</v>
      </c>
      <c r="F2920" s="4" t="s">
        <v>191</v>
      </c>
      <c r="G2920" s="4">
        <f>IF(I2920="",SUMIFS([1]怪物表!$A:$A,[1]怪物表!$B:$B,C2920,[1]怪物表!$C:$C,D2920),"")</f>
        <v>1599102</v>
      </c>
      <c r="H2920" s="8" t="str">
        <f>IF(G2920="","",INDEX([1]怪物表!$C:$C,MATCH(G2920,[1]怪物表!$A:$A,0)))</f>
        <v>小象</v>
      </c>
      <c r="I2920" s="4"/>
      <c r="J2920" s="4" t="str">
        <f>IF(I2920="","",INDEX([1]怪物阵型表!$B:$B,MATCH(I2920,[1]怪物阵型表!$A:$A,0)))</f>
        <v/>
      </c>
      <c r="K2920" s="4"/>
      <c r="L2920" s="4"/>
      <c r="M2920" s="4"/>
      <c r="N2920" s="4"/>
      <c r="O2920" s="4" t="str">
        <f>IF(N2920="","",INDEX([2]物品表!$B:$B,MATCH(N2920,[2]物品表!$A:$A,0)))</f>
        <v/>
      </c>
      <c r="P2920" s="4"/>
      <c r="Q2920" s="7" t="s">
        <v>31</v>
      </c>
      <c r="R2920" s="7" t="s">
        <v>29</v>
      </c>
      <c r="S2920" s="9">
        <f>INDEX('#怪物刷新配置索引'!$E:$E,MATCH(E2920&amp;"-"&amp;F2920,'#怪物刷新配置索引'!$D:$D,0),1)</f>
        <v>4</v>
      </c>
      <c r="T2920" s="4"/>
      <c r="U2920" s="9">
        <f>INDEX('#怪物刷新配置索引'!$F:$F,MATCH(E2920&amp;"-"&amp;F2920,'#怪物刷新配置索引'!$D:$D,0),1)</f>
        <v>4</v>
      </c>
      <c r="V2920" s="4" t="str">
        <f t="shared" si="403"/>
        <v/>
      </c>
      <c r="W2920" s="4"/>
      <c r="X2920" s="4"/>
      <c r="Y2920" s="4"/>
      <c r="Z2920" s="28"/>
      <c r="AA2920" s="77">
        <f>COUNTIF([3]经验升级表!$C:$C,"&lt;="&amp;SUMIFS($AB$4:AB2920,$C$4:C2920,C2920))</f>
        <v>0</v>
      </c>
      <c r="AB2920" s="77">
        <f>IFERROR(INDEX([1]怪物表!$U:$U,MATCH(G2920,[1]怪物表!$A:$A,0),1)*S2920/U2920,0)*AC2920</f>
        <v>0</v>
      </c>
      <c r="AC2920" s="77">
        <f t="shared" si="399"/>
        <v>30</v>
      </c>
      <c r="AD2920" s="77">
        <f>IFERROR(INDEX([1]怪物表!$J:$J,MATCH(G2920,[1]怪物表!$A:$A,0),1),0)*AE2920</f>
        <v>30</v>
      </c>
      <c r="AE2920" s="77">
        <f t="shared" si="400"/>
        <v>30</v>
      </c>
    </row>
    <row r="2921" spans="1:31" s="46" customFormat="1" x14ac:dyDescent="0.45">
      <c r="A2921" s="20"/>
      <c r="B2921" s="21">
        <v>5991054</v>
      </c>
      <c r="C2921" s="22" t="s">
        <v>245</v>
      </c>
      <c r="D2921" s="20" t="s">
        <v>148</v>
      </c>
      <c r="E2921" s="21"/>
      <c r="F2921" s="20">
        <v>360</v>
      </c>
      <c r="G2921" s="20">
        <f>IF(I2921="",SUMIFS([1]怪物表!$A:$A,[1]怪物表!$B:$B,C2921,[1]怪物表!$C:$C,D2921),"")</f>
        <v>1599109</v>
      </c>
      <c r="H2921" s="23" t="str">
        <f>IF(G2921="","",INDEX([1]怪物表!$C:$C,MATCH(G2921,[1]怪物表!$A:$A,0)))</f>
        <v>狼人</v>
      </c>
      <c r="I2921" s="20" t="s">
        <v>54</v>
      </c>
      <c r="J2921" s="20" t="str">
        <f>IF(I2921="","",INDEX([1]怪物阵型表!$B:$B,MATCH(I2921,[1]怪物阵型表!$A:$A,0)))</f>
        <v/>
      </c>
      <c r="K2921" s="20"/>
      <c r="L2921" s="20"/>
      <c r="M2921" s="20"/>
      <c r="N2921" s="20"/>
      <c r="O2921" s="20" t="str">
        <f>IF(N2921="","",INDEX([2]物品表!$B:$B,MATCH(N2921,[2]物品表!$A:$A,0)))</f>
        <v/>
      </c>
      <c r="P2921" s="20"/>
      <c r="Q2921" s="21" t="s">
        <v>120</v>
      </c>
      <c r="R2921" s="21" t="s">
        <v>29</v>
      </c>
      <c r="S2921" s="24">
        <v>1</v>
      </c>
      <c r="T2921" s="20"/>
      <c r="U2921" s="24">
        <v>0</v>
      </c>
      <c r="V2921" s="20" t="str">
        <f t="shared" si="403"/>
        <v/>
      </c>
      <c r="W2921" s="20"/>
      <c r="X2921" s="20"/>
      <c r="Y2921" s="20"/>
      <c r="Z2921" s="79"/>
      <c r="AA2921" s="79">
        <f>COUNTIF([3]经验升级表!$C:$C,"&lt;="&amp;SUMIFS($AB$4:AB2921,$C$4:C2921,C2921))</f>
        <v>0</v>
      </c>
      <c r="AB2921" s="79">
        <f>IFERROR(INDEX([1]怪物表!$U:$U,MATCH(G2921,[1]怪物表!$A:$A,0),1)*S2921/U2921,0)*AC2921</f>
        <v>0</v>
      </c>
      <c r="AC2921" s="79">
        <f t="shared" si="399"/>
        <v>1</v>
      </c>
      <c r="AD2921" s="79">
        <f>IFERROR(INDEX([1]怪物表!$J:$J,MATCH(G2921,[1]怪物表!$A:$A,0),1),0)*AE2921</f>
        <v>0</v>
      </c>
      <c r="AE2921" s="79">
        <f t="shared" si="400"/>
        <v>0</v>
      </c>
    </row>
    <row r="2922" spans="1:31" x14ac:dyDescent="0.45">
      <c r="A2922" s="4"/>
      <c r="B2922" s="7">
        <v>5991055</v>
      </c>
      <c r="C2922" s="6" t="s">
        <v>245</v>
      </c>
      <c r="D2922" s="4" t="s">
        <v>239</v>
      </c>
      <c r="E2922" s="7">
        <v>45</v>
      </c>
      <c r="F2922" s="4" t="s">
        <v>200</v>
      </c>
      <c r="G2922" s="4">
        <f>IF(I2922="",SUMIFS([1]怪物表!$A:$A,[1]怪物表!$B:$B,C2922,[1]怪物表!$C:$C,D2922),"")</f>
        <v>1599102</v>
      </c>
      <c r="H2922" s="8" t="str">
        <f>IF(G2922="","",INDEX([1]怪物表!$C:$C,MATCH(G2922,[1]怪物表!$A:$A,0)))</f>
        <v>小象</v>
      </c>
      <c r="I2922" s="4"/>
      <c r="J2922" s="4" t="str">
        <f>IF(I2922="","",INDEX([1]怪物阵型表!$B:$B,MATCH(I2922,[1]怪物阵型表!$A:$A,0)))</f>
        <v/>
      </c>
      <c r="K2922" s="4"/>
      <c r="L2922" s="4"/>
      <c r="M2922" s="4"/>
      <c r="N2922" s="4"/>
      <c r="O2922" s="4" t="str">
        <f>IF(N2922="","",INDEX([2]物品表!$B:$B,MATCH(N2922,[2]物品表!$A:$A,0)))</f>
        <v/>
      </c>
      <c r="P2922" s="4"/>
      <c r="Q2922" s="7" t="s">
        <v>31</v>
      </c>
      <c r="R2922" s="7" t="s">
        <v>29</v>
      </c>
      <c r="S2922" s="9">
        <f>INDEX('#怪物刷新配置索引'!$E:$E,MATCH(E2922&amp;"-"&amp;F2922,'#怪物刷新配置索引'!$D:$D,0),1)</f>
        <v>3</v>
      </c>
      <c r="T2922" s="4"/>
      <c r="U2922" s="9">
        <f>INDEX('#怪物刷新配置索引'!$F:$F,MATCH(E2922&amp;"-"&amp;F2922,'#怪物刷新配置索引'!$D:$D,0),1)</f>
        <v>2</v>
      </c>
      <c r="V2922" s="4" t="str">
        <f t="shared" si="403"/>
        <v/>
      </c>
      <c r="W2922" s="4"/>
      <c r="X2922" s="4"/>
      <c r="Y2922" s="4"/>
      <c r="Z2922" s="28"/>
      <c r="AA2922" s="77">
        <f>COUNTIF([3]经验升级表!$C:$C,"&lt;="&amp;SUMIFS($AB$4:AB2922,$C$4:C2922,C2922))</f>
        <v>0</v>
      </c>
      <c r="AB2922" s="77">
        <f>IFERROR(INDEX([1]怪物表!$U:$U,MATCH(G2922,[1]怪物表!$A:$A,0),1)*S2922/U2922,0)*AC2922</f>
        <v>0</v>
      </c>
      <c r="AC2922" s="77">
        <f t="shared" ref="AC2922:AC2984" si="404">IFERROR(INDEX(_xlfn.TEXTSPLIT(F2922,"-"),1,2)-INDEX(_xlfn.TEXTSPLIT(F2922,"-"),1,1),1)</f>
        <v>30</v>
      </c>
      <c r="AD2922" s="77">
        <f>IFERROR(INDEX([1]怪物表!$J:$J,MATCH(G2922,[1]怪物表!$A:$A,0),1),0)*AE2922</f>
        <v>45</v>
      </c>
      <c r="AE2922" s="77">
        <f t="shared" ref="AE2922:AE2984" si="405">IFERROR(ROUNDUP(AC2922*S2922/U2922,),0)</f>
        <v>45</v>
      </c>
    </row>
    <row r="2923" spans="1:31" x14ac:dyDescent="0.45">
      <c r="A2923" s="4"/>
      <c r="B2923" s="7">
        <v>5991056</v>
      </c>
      <c r="C2923" s="6" t="s">
        <v>245</v>
      </c>
      <c r="D2923" s="4" t="s">
        <v>239</v>
      </c>
      <c r="E2923" s="7">
        <v>50</v>
      </c>
      <c r="F2923" s="4" t="s">
        <v>200</v>
      </c>
      <c r="G2923" s="4">
        <f>IF(I2923="",SUMIFS([1]怪物表!$A:$A,[1]怪物表!$B:$B,C2923,[1]怪物表!$C:$C,D2923),"")</f>
        <v>1599102</v>
      </c>
      <c r="H2923" s="8" t="str">
        <f>IF(G2923="","",INDEX([1]怪物表!$C:$C,MATCH(G2923,[1]怪物表!$A:$A,0)))</f>
        <v>小象</v>
      </c>
      <c r="I2923" s="4"/>
      <c r="J2923" s="4" t="str">
        <f>IF(I2923="","",INDEX([1]怪物阵型表!$B:$B,MATCH(I2923,[1]怪物阵型表!$A:$A,0)))</f>
        <v/>
      </c>
      <c r="K2923" s="4"/>
      <c r="L2923" s="4"/>
      <c r="M2923" s="4"/>
      <c r="N2923" s="4"/>
      <c r="O2923" s="4" t="str">
        <f>IF(N2923="","",INDEX([2]物品表!$B:$B,MATCH(N2923,[2]物品表!$A:$A,0)))</f>
        <v/>
      </c>
      <c r="P2923" s="4"/>
      <c r="Q2923" s="7" t="s">
        <v>31</v>
      </c>
      <c r="R2923" s="7" t="s">
        <v>29</v>
      </c>
      <c r="S2923" s="9">
        <f>INDEX('#怪物刷新配置索引'!$E:$E,MATCH(E2923&amp;"-"&amp;F2923,'#怪物刷新配置索引'!$D:$D,0),1)</f>
        <v>5</v>
      </c>
      <c r="T2923" s="4"/>
      <c r="U2923" s="9">
        <f>INDEX('#怪物刷新配置索引'!$F:$F,MATCH(E2923&amp;"-"&amp;F2923,'#怪物刷新配置索引'!$D:$D,0),1)</f>
        <v>3</v>
      </c>
      <c r="V2923" s="4" t="str">
        <f t="shared" si="403"/>
        <v/>
      </c>
      <c r="W2923" s="4"/>
      <c r="X2923" s="4"/>
      <c r="Y2923" s="4"/>
      <c r="Z2923" s="28"/>
      <c r="AA2923" s="77">
        <f>COUNTIF([3]经验升级表!$C:$C,"&lt;="&amp;SUMIFS($AB$4:AB2923,$C$4:C2923,C2923))</f>
        <v>0</v>
      </c>
      <c r="AB2923" s="77">
        <f>IFERROR(INDEX([1]怪物表!$U:$U,MATCH(G2923,[1]怪物表!$A:$A,0),1)*S2923/U2923,0)*AC2923</f>
        <v>0</v>
      </c>
      <c r="AC2923" s="77">
        <f t="shared" si="404"/>
        <v>30</v>
      </c>
      <c r="AD2923" s="77">
        <f>IFERROR(INDEX([1]怪物表!$J:$J,MATCH(G2923,[1]怪物表!$A:$A,0),1),0)*AE2923</f>
        <v>50</v>
      </c>
      <c r="AE2923" s="77">
        <f t="shared" si="405"/>
        <v>50</v>
      </c>
    </row>
    <row r="2924" spans="1:31" x14ac:dyDescent="0.45">
      <c r="A2924" s="4"/>
      <c r="B2924" s="7">
        <v>5991057</v>
      </c>
      <c r="C2924" s="6" t="s">
        <v>245</v>
      </c>
      <c r="D2924" s="4"/>
      <c r="E2924" s="7"/>
      <c r="F2924" s="4">
        <v>390</v>
      </c>
      <c r="G2924" s="4"/>
      <c r="H2924" s="8"/>
      <c r="I2924" s="4"/>
      <c r="J2924" s="4" t="str">
        <f>IF(I2924="","",INDEX([1]怪物阵型表!$B:$B,MATCH(I2924,[1]怪物阵型表!$A:$A,0)))</f>
        <v/>
      </c>
      <c r="K2924" s="4">
        <v>599110</v>
      </c>
      <c r="L2924" s="25" t="str" cm="1">
        <f t="array" ref="L2924">INDEX(怪物链表!A:C,MATCH(怪物刷新表!K2924&amp;C2924,怪物链表!A:A&amp;怪物链表!C:C,),2)</f>
        <v>平滑_中级_100</v>
      </c>
      <c r="M2924" s="4" t="str" cm="1">
        <f t="array" ref="M2924">INDEX(怪物链表!A:D,MATCH(怪物刷新表!L2924&amp;K2924,怪物链表!B:B&amp;怪物链表!A:A,),4)</f>
        <v>390-420</v>
      </c>
      <c r="N2924" s="4"/>
      <c r="O2924" s="4" t="str">
        <f>IF(N2924="","",INDEX([2]物品表!$B:$B,MATCH(N2924,[2]物品表!$A:$A,0)))</f>
        <v/>
      </c>
      <c r="P2924" s="4"/>
      <c r="Q2924" s="7" t="s">
        <v>120</v>
      </c>
      <c r="R2924" s="7" t="s">
        <v>29</v>
      </c>
      <c r="S2924" s="9">
        <v>1</v>
      </c>
      <c r="T2924" s="4"/>
      <c r="U2924" s="9">
        <v>0</v>
      </c>
      <c r="V2924" s="4" t="str">
        <f>IF(W2924=1,"TID_Survivor_Notice_Occur_2",IF(W2924=2,"TID_Survivor_Notice_Occur_1",""))</f>
        <v/>
      </c>
      <c r="W2924" s="4"/>
      <c r="X2924" s="4"/>
      <c r="Y2924" s="4"/>
      <c r="Z2924" s="28"/>
      <c r="AA2924" s="77">
        <f>COUNTIF([3]经验升级表!$C:$C,"&lt;="&amp;SUMIFS($AB$4:AB2924,$C$4:C2924,C2924))</f>
        <v>0</v>
      </c>
      <c r="AB2924" s="77">
        <f>IFERROR(INDEX([1]怪物表!$U:$U,MATCH(G2924,[1]怪物表!$A:$A,0),1)*S2924/U2924,0)*AC2924</f>
        <v>0</v>
      </c>
      <c r="AC2924" s="77">
        <f t="shared" si="404"/>
        <v>1</v>
      </c>
      <c r="AD2924" s="77">
        <f>IFERROR(INDEX([1]怪物表!$J:$J,MATCH(G2924,[1]怪物表!$A:$A,0),1),0)*AE2924</f>
        <v>0</v>
      </c>
      <c r="AE2924" s="77">
        <f t="shared" si="405"/>
        <v>0</v>
      </c>
    </row>
    <row r="2925" spans="1:31" x14ac:dyDescent="0.45">
      <c r="A2925" s="4"/>
      <c r="B2925" s="7">
        <v>5991058</v>
      </c>
      <c r="C2925" s="6" t="s">
        <v>245</v>
      </c>
      <c r="D2925" s="4"/>
      <c r="E2925" s="7"/>
      <c r="F2925" s="4">
        <v>390</v>
      </c>
      <c r="G2925" s="4"/>
      <c r="H2925" s="8"/>
      <c r="I2925" s="4"/>
      <c r="J2925" s="4" t="str">
        <f>IF(I2925="","",INDEX([1]怪物阵型表!$B:$B,MATCH(I2925,[1]怪物阵型表!$A:$A,0)))</f>
        <v/>
      </c>
      <c r="K2925" s="4">
        <v>599111</v>
      </c>
      <c r="L2925" s="25" t="str" cm="1">
        <f t="array" ref="L2925">INDEX(怪物链表!A:C,MATCH(怪物刷新表!K2925&amp;C2925,怪物链表!A:A&amp;怪物链表!C:C,),2)</f>
        <v>平滑_中级_50</v>
      </c>
      <c r="M2925" s="4" t="str" cm="1">
        <f t="array" ref="M2925">INDEX(怪物链表!A:D,MATCH(怪物刷新表!L2925&amp;K2925,怪物链表!B:B&amp;怪物链表!A:A,),4)</f>
        <v>390-420</v>
      </c>
      <c r="N2925" s="4"/>
      <c r="O2925" s="4" t="str">
        <f>IF(N2925="","",INDEX([2]物品表!$B:$B,MATCH(N2925,[2]物品表!$A:$A,0)))</f>
        <v/>
      </c>
      <c r="P2925" s="4"/>
      <c r="Q2925" s="7" t="s">
        <v>120</v>
      </c>
      <c r="R2925" s="7" t="s">
        <v>29</v>
      </c>
      <c r="S2925" s="9">
        <v>1</v>
      </c>
      <c r="T2925" s="4"/>
      <c r="U2925" s="9">
        <v>0</v>
      </c>
      <c r="V2925" s="4" t="str">
        <f>IF(W2925=1,"TID_Survivor_Notice_Occur_2",IF(W2925=2,"TID_Survivor_Notice_Occur_1",""))</f>
        <v/>
      </c>
      <c r="W2925" s="4"/>
      <c r="X2925" s="4"/>
      <c r="Y2925" s="4"/>
      <c r="Z2925" s="28"/>
      <c r="AA2925" s="77">
        <f>COUNTIF([3]经验升级表!$C:$C,"&lt;="&amp;SUMIFS($AB$4:AB2925,$C$4:C2925,C2925))</f>
        <v>0</v>
      </c>
      <c r="AB2925" s="77">
        <f>IFERROR(INDEX([1]怪物表!$U:$U,MATCH(G2925,[1]怪物表!$A:$A,0),1)*S2925/U2925,0)*AC2925</f>
        <v>0</v>
      </c>
      <c r="AC2925" s="77">
        <f t="shared" si="404"/>
        <v>1</v>
      </c>
      <c r="AD2925" s="77">
        <f>IFERROR(INDEX([1]怪物表!$J:$J,MATCH(G2925,[1]怪物表!$A:$A,0),1),0)*AE2925</f>
        <v>0</v>
      </c>
      <c r="AE2925" s="77">
        <f t="shared" si="405"/>
        <v>0</v>
      </c>
    </row>
    <row r="2926" spans="1:31" x14ac:dyDescent="0.45">
      <c r="A2926" s="4"/>
      <c r="B2926" s="7">
        <v>5991059</v>
      </c>
      <c r="C2926" s="6" t="s">
        <v>245</v>
      </c>
      <c r="D2926" s="4" t="s">
        <v>147</v>
      </c>
      <c r="E2926" s="7">
        <v>30</v>
      </c>
      <c r="F2926" s="4" t="s">
        <v>201</v>
      </c>
      <c r="G2926" s="4">
        <f>IF(I2926="",SUMIFS([1]怪物表!$A:$A,[1]怪物表!$B:$B,C2926,[1]怪物表!$C:$C,D2926),"")</f>
        <v>1599105</v>
      </c>
      <c r="H2926" s="8" t="str">
        <f>IF(G2926="","",INDEX([1]怪物表!$C:$C,MATCH(G2926,[1]怪物表!$A:$A,0)))</f>
        <v>狼人（灰）</v>
      </c>
      <c r="I2926" s="4"/>
      <c r="J2926" s="4" t="str">
        <f>IF(I2926="","",INDEX([1]怪物阵型表!$B:$B,MATCH(I2926,[1]怪物阵型表!$A:$A,0)))</f>
        <v/>
      </c>
      <c r="K2926" s="4"/>
      <c r="L2926" s="4"/>
      <c r="M2926" s="4"/>
      <c r="N2926" s="4"/>
      <c r="O2926" s="4" t="str">
        <f>IF(N2926="","",INDEX([2]物品表!$B:$B,MATCH(N2926,[2]物品表!$A:$A,0)))</f>
        <v/>
      </c>
      <c r="P2926" s="4"/>
      <c r="Q2926" s="7" t="s">
        <v>31</v>
      </c>
      <c r="R2926" s="7" t="s">
        <v>29</v>
      </c>
      <c r="S2926" s="9">
        <f>INDEX('#怪物刷新配置索引'!$E:$E,MATCH(E2926&amp;"-"&amp;F2926,'#怪物刷新配置索引'!$D:$D,0),1)</f>
        <v>4</v>
      </c>
      <c r="T2926" s="4"/>
      <c r="U2926" s="9">
        <f>INDEX('#怪物刷新配置索引'!$F:$F,MATCH(E2926&amp;"-"&amp;F2926,'#怪物刷新配置索引'!$D:$D,0),1)</f>
        <v>4</v>
      </c>
      <c r="V2926" s="4" t="str">
        <f t="shared" si="403"/>
        <v/>
      </c>
      <c r="W2926" s="4"/>
      <c r="X2926" s="4"/>
      <c r="Y2926" s="4"/>
      <c r="Z2926" s="28"/>
      <c r="AA2926" s="77">
        <f>COUNTIF([3]经验升级表!$C:$C,"&lt;="&amp;SUMIFS($AB$4:AB2926,$C$4:C2926,C2926))</f>
        <v>0</v>
      </c>
      <c r="AB2926" s="77">
        <f>IFERROR(INDEX([1]怪物表!$U:$U,MATCH(G2926,[1]怪物表!$A:$A,0),1)*S2926/U2926,0)*AC2926</f>
        <v>0</v>
      </c>
      <c r="AC2926" s="77">
        <f t="shared" si="404"/>
        <v>30</v>
      </c>
      <c r="AD2926" s="77">
        <f>IFERROR(INDEX([1]怪物表!$J:$J,MATCH(G2926,[1]怪物表!$A:$A,0),1),0)*AE2926</f>
        <v>30</v>
      </c>
      <c r="AE2926" s="77">
        <f t="shared" si="405"/>
        <v>30</v>
      </c>
    </row>
    <row r="2927" spans="1:31" x14ac:dyDescent="0.45">
      <c r="A2927" s="4"/>
      <c r="B2927" s="7">
        <v>5991060</v>
      </c>
      <c r="C2927" s="6" t="s">
        <v>245</v>
      </c>
      <c r="D2927" s="4" t="s">
        <v>147</v>
      </c>
      <c r="E2927" s="7">
        <v>90</v>
      </c>
      <c r="F2927" s="4" t="s">
        <v>201</v>
      </c>
      <c r="G2927" s="4">
        <f>IF(I2927="",SUMIFS([1]怪物表!$A:$A,[1]怪物表!$B:$B,C2927,[1]怪物表!$C:$C,D2927),"")</f>
        <v>1599105</v>
      </c>
      <c r="H2927" s="8" t="str">
        <f>IF(G2927="","",INDEX([1]怪物表!$C:$C,MATCH(G2927,[1]怪物表!$A:$A,0)))</f>
        <v>狼人（灰）</v>
      </c>
      <c r="I2927" s="4"/>
      <c r="J2927" s="4" t="str">
        <f>IF(I2927="","",INDEX([1]怪物阵型表!$B:$B,MATCH(I2927,[1]怪物阵型表!$A:$A,0)))</f>
        <v/>
      </c>
      <c r="K2927" s="4"/>
      <c r="L2927" s="4"/>
      <c r="M2927" s="4"/>
      <c r="N2927" s="4"/>
      <c r="O2927" s="4" t="str">
        <f>IF(N2927="","",INDEX([2]物品表!$B:$B,MATCH(N2927,[2]物品表!$A:$A,0)))</f>
        <v/>
      </c>
      <c r="P2927" s="4"/>
      <c r="Q2927" s="7" t="s">
        <v>31</v>
      </c>
      <c r="R2927" s="7" t="s">
        <v>29</v>
      </c>
      <c r="S2927" s="9">
        <f>INDEX('#怪物刷新配置索引'!$E:$E,MATCH(E2927&amp;"-"&amp;F2927,'#怪物刷新配置索引'!$D:$D,0),1)</f>
        <v>3</v>
      </c>
      <c r="T2927" s="4"/>
      <c r="U2927" s="9">
        <f>INDEX('#怪物刷新配置索引'!$F:$F,MATCH(E2927&amp;"-"&amp;F2927,'#怪物刷新配置索引'!$D:$D,0),1)</f>
        <v>1</v>
      </c>
      <c r="V2927" s="4" t="str">
        <f t="shared" si="403"/>
        <v/>
      </c>
      <c r="W2927" s="4"/>
      <c r="X2927" s="4"/>
      <c r="Y2927" s="4"/>
      <c r="Z2927" s="28"/>
      <c r="AA2927" s="77">
        <f>COUNTIF([3]经验升级表!$C:$C,"&lt;="&amp;SUMIFS($AB$4:AB2927,$C$4:C2927,C2927))</f>
        <v>0</v>
      </c>
      <c r="AB2927" s="77">
        <f>IFERROR(INDEX([1]怪物表!$U:$U,MATCH(G2927,[1]怪物表!$A:$A,0),1)*S2927/U2927,0)*AC2927</f>
        <v>0</v>
      </c>
      <c r="AC2927" s="77">
        <f t="shared" si="404"/>
        <v>30</v>
      </c>
      <c r="AD2927" s="77">
        <f>IFERROR(INDEX([1]怪物表!$J:$J,MATCH(G2927,[1]怪物表!$A:$A,0),1),0)*AE2927</f>
        <v>90</v>
      </c>
      <c r="AE2927" s="77">
        <f t="shared" si="405"/>
        <v>90</v>
      </c>
    </row>
    <row r="2928" spans="1:31" x14ac:dyDescent="0.45">
      <c r="A2928" s="4"/>
      <c r="B2928" s="7">
        <v>5991061</v>
      </c>
      <c r="C2928" s="6" t="s">
        <v>245</v>
      </c>
      <c r="D2928" s="4" t="s">
        <v>145</v>
      </c>
      <c r="E2928" s="7">
        <v>20</v>
      </c>
      <c r="F2928" s="4" t="s">
        <v>201</v>
      </c>
      <c r="G2928" s="4">
        <f>IF(I2928="",SUMIFS([1]怪物表!$A:$A,[1]怪物表!$B:$B,C2928,[1]怪物表!$C:$C,D2928),"")</f>
        <v>1599107</v>
      </c>
      <c r="H2928" s="8" t="str">
        <f>IF(G2928="","",INDEX([1]怪物表!$C:$C,MATCH(G2928,[1]怪物表!$A:$A,0)))</f>
        <v>毒气怪2</v>
      </c>
      <c r="I2928" s="4"/>
      <c r="J2928" s="4" t="str">
        <f>IF(I2928="","",INDEX([1]怪物阵型表!$B:$B,MATCH(I2928,[1]怪物阵型表!$A:$A,0)))</f>
        <v/>
      </c>
      <c r="K2928" s="4"/>
      <c r="L2928" s="4"/>
      <c r="M2928" s="4"/>
      <c r="N2928" s="4"/>
      <c r="O2928" s="4" t="str">
        <f>IF(N2928="","",INDEX([2]物品表!$B:$B,MATCH(N2928,[2]物品表!$A:$A,0)))</f>
        <v/>
      </c>
      <c r="P2928" s="4"/>
      <c r="Q2928" s="7" t="s">
        <v>31</v>
      </c>
      <c r="R2928" s="7" t="s">
        <v>29</v>
      </c>
      <c r="S2928" s="9">
        <f>INDEX('#怪物刷新配置索引'!$E:$E,MATCH(E2928&amp;"-"&amp;F2928,'#怪物刷新配置索引'!$D:$D,0),1)</f>
        <v>4</v>
      </c>
      <c r="T2928" s="4"/>
      <c r="U2928" s="9">
        <f>INDEX('#怪物刷新配置索引'!$F:$F,MATCH(E2928&amp;"-"&amp;F2928,'#怪物刷新配置索引'!$D:$D,0),1)</f>
        <v>6</v>
      </c>
      <c r="V2928" s="4" t="str">
        <f t="shared" si="403"/>
        <v/>
      </c>
      <c r="W2928" s="4"/>
      <c r="X2928" s="4"/>
      <c r="Y2928" s="4"/>
      <c r="Z2928" s="28"/>
      <c r="AA2928" s="77">
        <f>COUNTIF([3]经验升级表!$C:$C,"&lt;="&amp;SUMIFS($AB$4:AB2928,$C$4:C2928,C2928))</f>
        <v>0</v>
      </c>
      <c r="AB2928" s="77">
        <f>IFERROR(INDEX([1]怪物表!$U:$U,MATCH(G2928,[1]怪物表!$A:$A,0),1)*S2928/U2928,0)*AC2928</f>
        <v>0</v>
      </c>
      <c r="AC2928" s="77">
        <f t="shared" si="404"/>
        <v>30</v>
      </c>
      <c r="AD2928" s="77">
        <f>IFERROR(INDEX([1]怪物表!$J:$J,MATCH(G2928,[1]怪物表!$A:$A,0),1),0)*AE2928</f>
        <v>20</v>
      </c>
      <c r="AE2928" s="77">
        <f t="shared" si="405"/>
        <v>20</v>
      </c>
    </row>
    <row r="2929" spans="1:31" s="46" customFormat="1" x14ac:dyDescent="0.45">
      <c r="A2929" s="20"/>
      <c r="B2929" s="21">
        <v>5991062</v>
      </c>
      <c r="C2929" s="22" t="s">
        <v>245</v>
      </c>
      <c r="D2929" s="20" t="s">
        <v>144</v>
      </c>
      <c r="E2929" s="21"/>
      <c r="F2929" s="20">
        <v>420</v>
      </c>
      <c r="G2929" s="20">
        <f>SUMIFS([1]怪物表!$A:$A,[1]怪物表!$B:$B,C2929,[1]怪物表!$C:$C,D2929)</f>
        <v>1599108</v>
      </c>
      <c r="H2929" s="23" t="str">
        <f>IF(G2929="","",INDEX([1]怪物表!$C:$C,MATCH(G2929,[1]怪物表!$A:$A,0)))</f>
        <v>大象</v>
      </c>
      <c r="I2929" s="20" t="s">
        <v>54</v>
      </c>
      <c r="J2929" s="20" t="str">
        <f>IF(I2929="","",INDEX([1]怪物阵型表!$B:$B,MATCH(I2929,[1]怪物阵型表!$A:$A,0)))</f>
        <v/>
      </c>
      <c r="K2929" s="20"/>
      <c r="L2929" s="20"/>
      <c r="M2929" s="20"/>
      <c r="N2929" s="20"/>
      <c r="O2929" s="20" t="str">
        <f>IF(N2929="","",INDEX([2]物品表!$B:$B,MATCH(N2929,[2]物品表!$A:$A,0)))</f>
        <v/>
      </c>
      <c r="P2929" s="20"/>
      <c r="Q2929" s="21" t="s">
        <v>120</v>
      </c>
      <c r="R2929" s="21" t="s">
        <v>29</v>
      </c>
      <c r="S2929" s="24">
        <v>1</v>
      </c>
      <c r="T2929" s="20"/>
      <c r="U2929" s="24">
        <v>0</v>
      </c>
      <c r="V2929" s="20" t="str">
        <f>IF(W2929=1,"TID_Survivor_Notice_Occur_2",IF(W2929=2,"TID_Survivor_Notice_Occur_1",""))</f>
        <v/>
      </c>
      <c r="W2929" s="20"/>
      <c r="X2929" s="20"/>
      <c r="Y2929" s="20"/>
      <c r="Z2929" s="79"/>
      <c r="AA2929" s="79">
        <f>COUNTIF([3]经验升级表!$C:$C,"&lt;="&amp;SUMIFS($AB$4:AB2929,$C$4:C2929,C2929))</f>
        <v>0</v>
      </c>
      <c r="AB2929" s="79">
        <f>IFERROR(INDEX([1]怪物表!$U:$U,MATCH(G2929,[1]怪物表!$A:$A,0),1)*S2929/U2929,0)*AC2929</f>
        <v>0</v>
      </c>
      <c r="AC2929" s="79">
        <f t="shared" si="404"/>
        <v>1</v>
      </c>
      <c r="AD2929" s="79">
        <f>IFERROR(INDEX([1]怪物表!$J:$J,MATCH(G2929,[1]怪物表!$A:$A,0),1),0)*AE2929</f>
        <v>0</v>
      </c>
      <c r="AE2929" s="79">
        <f t="shared" si="405"/>
        <v>0</v>
      </c>
    </row>
    <row r="2930" spans="1:31" x14ac:dyDescent="0.45">
      <c r="A2930" s="4"/>
      <c r="B2930" s="7">
        <v>5991063</v>
      </c>
      <c r="C2930" s="6" t="s">
        <v>245</v>
      </c>
      <c r="D2930" s="4"/>
      <c r="E2930" s="7"/>
      <c r="F2930" s="4">
        <v>420</v>
      </c>
      <c r="G2930" s="4" t="str">
        <f>IF(I2930="",SUMIFS([1]怪物表!$A:$A,[1]怪物表!$B:$B,C2930,[1]怪物表!$C:$C,D2930),"")</f>
        <v/>
      </c>
      <c r="H2930" s="8" t="str">
        <f>IF(G2930="","",INDEX([1]怪物表!$C:$C,MATCH(G2930,[1]怪物表!$A:$A,0)))</f>
        <v/>
      </c>
      <c r="I2930" s="4">
        <v>599101</v>
      </c>
      <c r="J2930" s="4" t="str">
        <f>IF(I2930="","",INDEX([1]怪物阵型表!$B:$B,MATCH(I2930,[1]怪物阵型表!$A:$A,0)))</f>
        <v>冲锋阵型</v>
      </c>
      <c r="K2930" s="4"/>
      <c r="L2930" s="4"/>
      <c r="M2930" s="4"/>
      <c r="N2930" s="4"/>
      <c r="O2930" s="4" t="str">
        <f>IF(N2930="","",INDEX([2]物品表!$B:$B,MATCH(N2930,[2]物品表!$A:$A,0)))</f>
        <v/>
      </c>
      <c r="P2930" s="4"/>
      <c r="Q2930" s="7" t="s">
        <v>309</v>
      </c>
      <c r="R2930" s="7" t="s">
        <v>29</v>
      </c>
      <c r="S2930" s="9">
        <v>1</v>
      </c>
      <c r="T2930" s="4"/>
      <c r="U2930" s="9">
        <v>0</v>
      </c>
      <c r="V2930" s="4" t="str">
        <f t="shared" ref="V2930:V2933" si="406">IF(W2930=1,"TID_Survivor_Notice_Occur_2",IF(W2930=2,"TID_Survivor_Notice_Occur_1",""))</f>
        <v/>
      </c>
      <c r="W2930" s="4"/>
      <c r="X2930" s="4"/>
      <c r="Y2930" s="4"/>
      <c r="Z2930" s="28"/>
      <c r="AA2930" s="77">
        <f>COUNTIF([3]经验升级表!$C:$C,"&lt;="&amp;SUMIFS($AB$4:AB2930,$C$4:C2930,C2930))</f>
        <v>0</v>
      </c>
      <c r="AB2930" s="77">
        <f>IFERROR(INDEX([1]怪物表!$U:$U,MATCH(G2930,[1]怪物表!$A:$A,0),1)*S2930/U2930,0)*AC2930</f>
        <v>0</v>
      </c>
      <c r="AC2930" s="77">
        <f t="shared" si="404"/>
        <v>1</v>
      </c>
      <c r="AD2930" s="77">
        <f>IFERROR(INDEX([1]怪物表!$J:$J,MATCH(G2930,[1]怪物表!$A:$A,0),1),0)*AE2930</f>
        <v>0</v>
      </c>
      <c r="AE2930" s="77">
        <f t="shared" si="405"/>
        <v>0</v>
      </c>
    </row>
    <row r="2931" spans="1:31" x14ac:dyDescent="0.45">
      <c r="A2931" s="4"/>
      <c r="B2931" s="7">
        <v>5991064</v>
      </c>
      <c r="C2931" s="6" t="s">
        <v>245</v>
      </c>
      <c r="D2931" s="4"/>
      <c r="E2931" s="7"/>
      <c r="F2931" s="4">
        <v>420</v>
      </c>
      <c r="G2931" s="4" t="str">
        <f>IF(I2931="",SUMIFS([1]怪物表!$A:$A,[1]怪物表!$B:$B,C2931,[1]怪物表!$C:$C,D2931),"")</f>
        <v/>
      </c>
      <c r="H2931" s="8" t="str">
        <f>IF(G2931="","",INDEX([1]怪物表!$C:$C,MATCH(G2931,[1]怪物表!$A:$A,0)))</f>
        <v/>
      </c>
      <c r="I2931" s="4">
        <v>599101</v>
      </c>
      <c r="J2931" s="4" t="str">
        <f>IF(I2931="","",INDEX([1]怪物阵型表!$B:$B,MATCH(I2931,[1]怪物阵型表!$A:$A,0)))</f>
        <v>冲锋阵型</v>
      </c>
      <c r="K2931" s="4"/>
      <c r="L2931" s="4"/>
      <c r="M2931" s="4"/>
      <c r="N2931" s="4"/>
      <c r="O2931" s="4" t="str">
        <f>IF(N2931="","",INDEX([2]物品表!$B:$B,MATCH(N2931,[2]物品表!$A:$A,0)))</f>
        <v/>
      </c>
      <c r="P2931" s="4"/>
      <c r="Q2931" s="7" t="s">
        <v>309</v>
      </c>
      <c r="R2931" s="7" t="s">
        <v>29</v>
      </c>
      <c r="S2931" s="9">
        <v>1</v>
      </c>
      <c r="T2931" s="4"/>
      <c r="U2931" s="9">
        <v>0</v>
      </c>
      <c r="V2931" s="4" t="str">
        <f t="shared" si="406"/>
        <v/>
      </c>
      <c r="W2931" s="4"/>
      <c r="X2931" s="4"/>
      <c r="Y2931" s="4"/>
      <c r="Z2931" s="28"/>
      <c r="AA2931" s="77">
        <f>COUNTIF([3]经验升级表!$C:$C,"&lt;="&amp;SUMIFS($AB$4:AB2931,$C$4:C2931,C2931))</f>
        <v>0</v>
      </c>
      <c r="AB2931" s="77">
        <f>IFERROR(INDEX([1]怪物表!$U:$U,MATCH(G2931,[1]怪物表!$A:$A,0),1)*S2931/U2931,0)*AC2931</f>
        <v>0</v>
      </c>
      <c r="AC2931" s="77">
        <f t="shared" si="404"/>
        <v>1</v>
      </c>
      <c r="AD2931" s="77">
        <f>IFERROR(INDEX([1]怪物表!$J:$J,MATCH(G2931,[1]怪物表!$A:$A,0),1),0)*AE2931</f>
        <v>0</v>
      </c>
      <c r="AE2931" s="77">
        <f t="shared" si="405"/>
        <v>0</v>
      </c>
    </row>
    <row r="2932" spans="1:31" x14ac:dyDescent="0.45">
      <c r="A2932" s="4"/>
      <c r="B2932" s="7">
        <v>5991065</v>
      </c>
      <c r="C2932" s="6" t="s">
        <v>245</v>
      </c>
      <c r="D2932" s="4"/>
      <c r="E2932" s="7"/>
      <c r="F2932" s="4">
        <v>425</v>
      </c>
      <c r="G2932" s="4" t="str">
        <f>IF(I2932="",SUMIFS([1]怪物表!$A:$A,[1]怪物表!$B:$B,C2932,[1]怪物表!$C:$C,D2932),"")</f>
        <v/>
      </c>
      <c r="H2932" s="8" t="str">
        <f>IF(G2932="","",INDEX([1]怪物表!$C:$C,MATCH(G2932,[1]怪物表!$A:$A,0)))</f>
        <v/>
      </c>
      <c r="I2932" s="4">
        <v>599101</v>
      </c>
      <c r="J2932" s="4" t="str">
        <f>IF(I2932="","",INDEX([1]怪物阵型表!$B:$B,MATCH(I2932,[1]怪物阵型表!$A:$A,0)))</f>
        <v>冲锋阵型</v>
      </c>
      <c r="K2932" s="4"/>
      <c r="L2932" s="4"/>
      <c r="M2932" s="4"/>
      <c r="N2932" s="4"/>
      <c r="O2932" s="4" t="str">
        <f>IF(N2932="","",INDEX([2]物品表!$B:$B,MATCH(N2932,[2]物品表!$A:$A,0)))</f>
        <v/>
      </c>
      <c r="P2932" s="4"/>
      <c r="Q2932" s="7" t="s">
        <v>309</v>
      </c>
      <c r="R2932" s="7" t="s">
        <v>29</v>
      </c>
      <c r="S2932" s="9">
        <v>1</v>
      </c>
      <c r="T2932" s="4"/>
      <c r="U2932" s="9">
        <v>0</v>
      </c>
      <c r="V2932" s="4" t="str">
        <f t="shared" si="406"/>
        <v/>
      </c>
      <c r="W2932" s="4"/>
      <c r="X2932" s="4"/>
      <c r="Y2932" s="4"/>
      <c r="Z2932" s="28"/>
      <c r="AA2932" s="77">
        <f>COUNTIF([3]经验升级表!$C:$C,"&lt;="&amp;SUMIFS($AB$4:AB2932,$C$4:C2932,C2932))</f>
        <v>0</v>
      </c>
      <c r="AB2932" s="77">
        <f>IFERROR(INDEX([1]怪物表!$U:$U,MATCH(G2932,[1]怪物表!$A:$A,0),1)*S2932/U2932,0)*AC2932</f>
        <v>0</v>
      </c>
      <c r="AC2932" s="77">
        <f t="shared" si="404"/>
        <v>1</v>
      </c>
      <c r="AD2932" s="77">
        <f>IFERROR(INDEX([1]怪物表!$J:$J,MATCH(G2932,[1]怪物表!$A:$A,0),1),0)*AE2932</f>
        <v>0</v>
      </c>
      <c r="AE2932" s="77">
        <f t="shared" si="405"/>
        <v>0</v>
      </c>
    </row>
    <row r="2933" spans="1:31" x14ac:dyDescent="0.45">
      <c r="A2933" s="4"/>
      <c r="B2933" s="7">
        <v>5991066</v>
      </c>
      <c r="C2933" s="6" t="s">
        <v>245</v>
      </c>
      <c r="D2933" s="4"/>
      <c r="E2933" s="7"/>
      <c r="F2933" s="4">
        <v>425</v>
      </c>
      <c r="G2933" s="4" t="str">
        <f>IF(I2933="",SUMIFS([1]怪物表!$A:$A,[1]怪物表!$B:$B,C2933,[1]怪物表!$C:$C,D2933),"")</f>
        <v/>
      </c>
      <c r="H2933" s="8" t="str">
        <f>IF(G2933="","",INDEX([1]怪物表!$C:$C,MATCH(G2933,[1]怪物表!$A:$A,0)))</f>
        <v/>
      </c>
      <c r="I2933" s="4">
        <v>599101</v>
      </c>
      <c r="J2933" s="4" t="str">
        <f>IF(I2933="","",INDEX([1]怪物阵型表!$B:$B,MATCH(I2933,[1]怪物阵型表!$A:$A,0)))</f>
        <v>冲锋阵型</v>
      </c>
      <c r="K2933" s="4"/>
      <c r="L2933" s="4"/>
      <c r="M2933" s="4"/>
      <c r="N2933" s="4"/>
      <c r="O2933" s="4" t="str">
        <f>IF(N2933="","",INDEX([2]物品表!$B:$B,MATCH(N2933,[2]物品表!$A:$A,0)))</f>
        <v/>
      </c>
      <c r="P2933" s="4"/>
      <c r="Q2933" s="7" t="s">
        <v>309</v>
      </c>
      <c r="R2933" s="7" t="s">
        <v>29</v>
      </c>
      <c r="S2933" s="9">
        <v>1</v>
      </c>
      <c r="T2933" s="4"/>
      <c r="U2933" s="9">
        <v>0</v>
      </c>
      <c r="V2933" s="4" t="str">
        <f t="shared" si="406"/>
        <v/>
      </c>
      <c r="W2933" s="4"/>
      <c r="X2933" s="4"/>
      <c r="Y2933" s="4"/>
      <c r="Z2933" s="28"/>
      <c r="AA2933" s="77">
        <f>COUNTIF([3]经验升级表!$C:$C,"&lt;="&amp;SUMIFS($AB$4:AB2933,$C$4:C2933,C2933))</f>
        <v>0</v>
      </c>
      <c r="AB2933" s="77">
        <f>IFERROR(INDEX([1]怪物表!$U:$U,MATCH(G2933,[1]怪物表!$A:$A,0),1)*S2933/U2933,0)*AC2933</f>
        <v>0</v>
      </c>
      <c r="AC2933" s="77">
        <f t="shared" si="404"/>
        <v>1</v>
      </c>
      <c r="AD2933" s="77">
        <f>IFERROR(INDEX([1]怪物表!$J:$J,MATCH(G2933,[1]怪物表!$A:$A,0),1),0)*AE2933</f>
        <v>0</v>
      </c>
      <c r="AE2933" s="77">
        <f t="shared" si="405"/>
        <v>0</v>
      </c>
    </row>
    <row r="2934" spans="1:31" x14ac:dyDescent="0.45">
      <c r="A2934" s="4"/>
      <c r="B2934" s="7">
        <v>5991067</v>
      </c>
      <c r="C2934" s="6" t="s">
        <v>245</v>
      </c>
      <c r="D2934" s="4"/>
      <c r="E2934" s="7"/>
      <c r="F2934" s="4">
        <v>430</v>
      </c>
      <c r="G2934" s="4" t="str">
        <f>IF(I2934="",SUMIFS([1]怪物表!$A:$A,[1]怪物表!$B:$B,C2934,[1]怪物表!$C:$C,D2934),"")</f>
        <v/>
      </c>
      <c r="H2934" s="8" t="str">
        <f>IF(G2934="","",INDEX([1]怪物表!$C:$C,MATCH(G2934,[1]怪物表!$A:$A,0)))</f>
        <v/>
      </c>
      <c r="I2934" s="4">
        <v>599101</v>
      </c>
      <c r="J2934" s="4" t="str">
        <f>IF(I2934="","",INDEX([1]怪物阵型表!$B:$B,MATCH(I2934,[1]怪物阵型表!$A:$A,0)))</f>
        <v>冲锋阵型</v>
      </c>
      <c r="K2934" s="4"/>
      <c r="L2934" s="4"/>
      <c r="M2934" s="4"/>
      <c r="N2934" s="4"/>
      <c r="O2934" s="4" t="str">
        <f>IF(N2934="","",INDEX([2]物品表!$B:$B,MATCH(N2934,[2]物品表!$A:$A,0)))</f>
        <v/>
      </c>
      <c r="P2934" s="4"/>
      <c r="Q2934" s="7" t="s">
        <v>309</v>
      </c>
      <c r="R2934" s="7" t="s">
        <v>29</v>
      </c>
      <c r="S2934" s="9">
        <v>1</v>
      </c>
      <c r="T2934" s="4"/>
      <c r="U2934" s="9">
        <v>0</v>
      </c>
      <c r="V2934" s="4" t="str">
        <f t="shared" ref="V2934:V2935" si="407">IF(W2934=1,"TID_Survivor_Notice_Occur_2",IF(W2934=2,"TID_Survivor_Notice_Occur_1",""))</f>
        <v/>
      </c>
      <c r="W2934" s="4"/>
      <c r="X2934" s="4"/>
      <c r="Y2934" s="4"/>
      <c r="Z2934" s="28"/>
      <c r="AA2934" s="77">
        <f>COUNTIF([3]经验升级表!$C:$C,"&lt;="&amp;SUMIFS($AB$4:AB2934,$C$4:C2934,C2934))</f>
        <v>0</v>
      </c>
      <c r="AB2934" s="77">
        <f>IFERROR(INDEX([1]怪物表!$U:$U,MATCH(G2934,[1]怪物表!$A:$A,0),1)*S2934/U2934,0)*AC2934</f>
        <v>0</v>
      </c>
      <c r="AC2934" s="77">
        <f t="shared" si="404"/>
        <v>1</v>
      </c>
      <c r="AD2934" s="77">
        <f>IFERROR(INDEX([1]怪物表!$J:$J,MATCH(G2934,[1]怪物表!$A:$A,0),1),0)*AE2934</f>
        <v>0</v>
      </c>
      <c r="AE2934" s="77">
        <f t="shared" si="405"/>
        <v>0</v>
      </c>
    </row>
    <row r="2935" spans="1:31" x14ac:dyDescent="0.45">
      <c r="A2935" s="4"/>
      <c r="B2935" s="7">
        <v>5991068</v>
      </c>
      <c r="C2935" s="6" t="s">
        <v>245</v>
      </c>
      <c r="D2935" s="4"/>
      <c r="E2935" s="7"/>
      <c r="F2935" s="4">
        <v>430</v>
      </c>
      <c r="G2935" s="4" t="str">
        <f>IF(I2935="",SUMIFS([1]怪物表!$A:$A,[1]怪物表!$B:$B,C2935,[1]怪物表!$C:$C,D2935),"")</f>
        <v/>
      </c>
      <c r="H2935" s="8" t="str">
        <f>IF(G2935="","",INDEX([1]怪物表!$C:$C,MATCH(G2935,[1]怪物表!$A:$A,0)))</f>
        <v/>
      </c>
      <c r="I2935" s="4">
        <v>599101</v>
      </c>
      <c r="J2935" s="4" t="str">
        <f>IF(I2935="","",INDEX([1]怪物阵型表!$B:$B,MATCH(I2935,[1]怪物阵型表!$A:$A,0)))</f>
        <v>冲锋阵型</v>
      </c>
      <c r="K2935" s="4"/>
      <c r="L2935" s="4"/>
      <c r="M2935" s="4"/>
      <c r="N2935" s="4"/>
      <c r="O2935" s="4" t="str">
        <f>IF(N2935="","",INDEX([2]物品表!$B:$B,MATCH(N2935,[2]物品表!$A:$A,0)))</f>
        <v/>
      </c>
      <c r="P2935" s="4"/>
      <c r="Q2935" s="7" t="s">
        <v>309</v>
      </c>
      <c r="R2935" s="7" t="s">
        <v>29</v>
      </c>
      <c r="S2935" s="9">
        <v>1</v>
      </c>
      <c r="T2935" s="4"/>
      <c r="U2935" s="9">
        <v>0</v>
      </c>
      <c r="V2935" s="4" t="str">
        <f t="shared" si="407"/>
        <v/>
      </c>
      <c r="W2935" s="4"/>
      <c r="X2935" s="4"/>
      <c r="Y2935" s="4"/>
      <c r="Z2935" s="28"/>
      <c r="AA2935" s="77">
        <f>COUNTIF([3]经验升级表!$C:$C,"&lt;="&amp;SUMIFS($AB$4:AB2935,$C$4:C2935,C2935))</f>
        <v>0</v>
      </c>
      <c r="AB2935" s="77">
        <f>IFERROR(INDEX([1]怪物表!$U:$U,MATCH(G2935,[1]怪物表!$A:$A,0),1)*S2935/U2935,0)*AC2935</f>
        <v>0</v>
      </c>
      <c r="AC2935" s="77">
        <f t="shared" si="404"/>
        <v>1</v>
      </c>
      <c r="AD2935" s="77">
        <f>IFERROR(INDEX([1]怪物表!$J:$J,MATCH(G2935,[1]怪物表!$A:$A,0),1),0)*AE2935</f>
        <v>0</v>
      </c>
      <c r="AE2935" s="77">
        <f t="shared" si="405"/>
        <v>0</v>
      </c>
    </row>
    <row r="2936" spans="1:31" x14ac:dyDescent="0.45">
      <c r="A2936" s="4"/>
      <c r="B2936" s="7">
        <v>5991069</v>
      </c>
      <c r="C2936" s="6" t="s">
        <v>245</v>
      </c>
      <c r="D2936" s="4" t="s">
        <v>147</v>
      </c>
      <c r="E2936" s="7">
        <v>60</v>
      </c>
      <c r="F2936" s="4" t="s">
        <v>202</v>
      </c>
      <c r="G2936" s="4">
        <f>SUMIFS([1]怪物表!$A:$A,[1]怪物表!$B:$B,C2936,[1]怪物表!$C:$C,D2936)</f>
        <v>1599105</v>
      </c>
      <c r="H2936" s="8" t="str">
        <f>IF(G2936="","",INDEX([1]怪物表!$C:$C,MATCH(G2936,[1]怪物表!$A:$A,0)))</f>
        <v>狼人（灰）</v>
      </c>
      <c r="I2936" s="4"/>
      <c r="J2936" s="4" t="str">
        <f>IF(I2936="","",INDEX([1]怪物阵型表!$B:$B,MATCH(I2936,[1]怪物阵型表!$A:$A,0)))</f>
        <v/>
      </c>
      <c r="K2936" s="4"/>
      <c r="L2936" s="4"/>
      <c r="M2936" s="4"/>
      <c r="N2936" s="4"/>
      <c r="O2936" s="4" t="str">
        <f>IF(N2936="","",INDEX([2]物品表!$B:$B,MATCH(N2936,[2]物品表!$A:$A,0)))</f>
        <v/>
      </c>
      <c r="P2936" s="4"/>
      <c r="Q2936" s="7" t="s">
        <v>31</v>
      </c>
      <c r="R2936" s="7" t="s">
        <v>29</v>
      </c>
      <c r="S2936" s="9">
        <f>INDEX('#怪物刷新配置索引'!$E:$E,MATCH(E2936&amp;"-"&amp;F2936,'#怪物刷新配置索引'!$D:$D,0),1)</f>
        <v>4</v>
      </c>
      <c r="T2936" s="4"/>
      <c r="U2936" s="9">
        <f>INDEX('#怪物刷新配置索引'!$F:$F,MATCH(E2936&amp;"-"&amp;F2936,'#怪物刷新配置索引'!$D:$D,0),1)</f>
        <v>2</v>
      </c>
      <c r="V2936" s="4" t="str">
        <f t="shared" si="403"/>
        <v/>
      </c>
      <c r="W2936" s="4"/>
      <c r="X2936" s="4"/>
      <c r="Y2936" s="4"/>
      <c r="Z2936" s="28"/>
      <c r="AA2936" s="77">
        <f>COUNTIF([3]经验升级表!$C:$C,"&lt;="&amp;SUMIFS($AB$4:AB2936,$C$4:C2936,C2936))</f>
        <v>0</v>
      </c>
      <c r="AB2936" s="77">
        <f>IFERROR(INDEX([1]怪物表!$U:$U,MATCH(G2936,[1]怪物表!$A:$A,0),1)*S2936/U2936,0)*AC2936</f>
        <v>0</v>
      </c>
      <c r="AC2936" s="77">
        <f t="shared" si="404"/>
        <v>30</v>
      </c>
      <c r="AD2936" s="77">
        <f>IFERROR(INDEX([1]怪物表!$J:$J,MATCH(G2936,[1]怪物表!$A:$A,0),1),0)*AE2936</f>
        <v>60</v>
      </c>
      <c r="AE2936" s="77">
        <f t="shared" si="405"/>
        <v>60</v>
      </c>
    </row>
    <row r="2937" spans="1:31" x14ac:dyDescent="0.45">
      <c r="A2937" s="4"/>
      <c r="B2937" s="7">
        <v>5991070</v>
      </c>
      <c r="C2937" s="6" t="s">
        <v>245</v>
      </c>
      <c r="D2937" s="4" t="s">
        <v>147</v>
      </c>
      <c r="E2937" s="7">
        <v>60</v>
      </c>
      <c r="F2937" s="4" t="s">
        <v>202</v>
      </c>
      <c r="G2937" s="4">
        <f>SUMIFS([1]怪物表!$A:$A,[1]怪物表!$B:$B,C2937,[1]怪物表!$C:$C,D2937)</f>
        <v>1599105</v>
      </c>
      <c r="H2937" s="8" t="str">
        <f>IF(G2937="","",INDEX([1]怪物表!$C:$C,MATCH(G2937,[1]怪物表!$A:$A,0)))</f>
        <v>狼人（灰）</v>
      </c>
      <c r="I2937" s="4"/>
      <c r="J2937" s="4" t="str">
        <f>IF(I2937="","",INDEX([1]怪物阵型表!$B:$B,MATCH(I2937,[1]怪物阵型表!$A:$A,0)))</f>
        <v/>
      </c>
      <c r="K2937" s="4"/>
      <c r="L2937" s="4"/>
      <c r="M2937" s="4"/>
      <c r="N2937" s="4"/>
      <c r="O2937" s="4" t="str">
        <f>IF(N2937="","",INDEX([2]物品表!$B:$B,MATCH(N2937,[2]物品表!$A:$A,0)))</f>
        <v/>
      </c>
      <c r="P2937" s="4"/>
      <c r="Q2937" s="7" t="s">
        <v>31</v>
      </c>
      <c r="R2937" s="7" t="s">
        <v>29</v>
      </c>
      <c r="S2937" s="9">
        <f>INDEX('#怪物刷新配置索引'!$E:$E,MATCH(E2937&amp;"-"&amp;F2937,'#怪物刷新配置索引'!$D:$D,0),1)</f>
        <v>4</v>
      </c>
      <c r="T2937" s="4"/>
      <c r="U2937" s="9">
        <f>INDEX('#怪物刷新配置索引'!$F:$F,MATCH(E2937&amp;"-"&amp;F2937,'#怪物刷新配置索引'!$D:$D,0),1)</f>
        <v>2</v>
      </c>
      <c r="V2937" s="4" t="str">
        <f t="shared" si="403"/>
        <v/>
      </c>
      <c r="W2937" s="4"/>
      <c r="X2937" s="4"/>
      <c r="Y2937" s="4"/>
      <c r="Z2937" s="28"/>
      <c r="AA2937" s="77">
        <f>COUNTIF([3]经验升级表!$C:$C,"&lt;="&amp;SUMIFS($AB$4:AB2937,$C$4:C2937,C2937))</f>
        <v>0</v>
      </c>
      <c r="AB2937" s="77">
        <f>IFERROR(INDEX([1]怪物表!$U:$U,MATCH(G2937,[1]怪物表!$A:$A,0),1)*S2937/U2937,0)*AC2937</f>
        <v>0</v>
      </c>
      <c r="AC2937" s="77">
        <f t="shared" si="404"/>
        <v>30</v>
      </c>
      <c r="AD2937" s="77">
        <f>IFERROR(INDEX([1]怪物表!$J:$J,MATCH(G2937,[1]怪物表!$A:$A,0),1),0)*AE2937</f>
        <v>60</v>
      </c>
      <c r="AE2937" s="77">
        <f t="shared" si="405"/>
        <v>60</v>
      </c>
    </row>
    <row r="2938" spans="1:31" x14ac:dyDescent="0.45">
      <c r="A2938" s="4"/>
      <c r="B2938" s="7">
        <v>5991071</v>
      </c>
      <c r="C2938" s="6" t="s">
        <v>245</v>
      </c>
      <c r="D2938" s="4" t="s">
        <v>145</v>
      </c>
      <c r="E2938" s="7">
        <v>20</v>
      </c>
      <c r="F2938" s="4" t="s">
        <v>202</v>
      </c>
      <c r="G2938" s="4">
        <f>SUMIFS([1]怪物表!$A:$A,[1]怪物表!$B:$B,C2938,[1]怪物表!$C:$C,D2938)</f>
        <v>1599107</v>
      </c>
      <c r="H2938" s="8" t="str">
        <f>IF(G2938="","",INDEX([1]怪物表!$C:$C,MATCH(G2938,[1]怪物表!$A:$A,0)))</f>
        <v>毒气怪2</v>
      </c>
      <c r="I2938" s="4"/>
      <c r="J2938" s="4" t="str">
        <f>IF(I2938="","",INDEX([1]怪物阵型表!$B:$B,MATCH(I2938,[1]怪物阵型表!$A:$A,0)))</f>
        <v/>
      </c>
      <c r="K2938" s="4"/>
      <c r="L2938" s="4"/>
      <c r="M2938" s="4"/>
      <c r="N2938" s="4"/>
      <c r="O2938" s="4" t="str">
        <f>IF(N2938="","",INDEX([2]物品表!$B:$B,MATCH(N2938,[2]物品表!$A:$A,0)))</f>
        <v/>
      </c>
      <c r="P2938" s="4"/>
      <c r="Q2938" s="7" t="s">
        <v>31</v>
      </c>
      <c r="R2938" s="7" t="s">
        <v>29</v>
      </c>
      <c r="S2938" s="9">
        <f>INDEX('#怪物刷新配置索引'!$E:$E,MATCH(E2938&amp;"-"&amp;F2938,'#怪物刷新配置索引'!$D:$D,0),1)</f>
        <v>4</v>
      </c>
      <c r="T2938" s="4"/>
      <c r="U2938" s="9">
        <f>INDEX('#怪物刷新配置索引'!$F:$F,MATCH(E2938&amp;"-"&amp;F2938,'#怪物刷新配置索引'!$D:$D,0),1)</f>
        <v>6</v>
      </c>
      <c r="V2938" s="4" t="str">
        <f t="shared" si="403"/>
        <v/>
      </c>
      <c r="W2938" s="4"/>
      <c r="X2938" s="4"/>
      <c r="Y2938" s="4"/>
      <c r="Z2938" s="28"/>
      <c r="AA2938" s="77">
        <f>COUNTIF([3]经验升级表!$C:$C,"&lt;="&amp;SUMIFS($AB$4:AB2938,$C$4:C2938,C2938))</f>
        <v>0</v>
      </c>
      <c r="AB2938" s="77">
        <f>IFERROR(INDEX([1]怪物表!$U:$U,MATCH(G2938,[1]怪物表!$A:$A,0),1)*S2938/U2938,0)*AC2938</f>
        <v>0</v>
      </c>
      <c r="AC2938" s="77">
        <f t="shared" si="404"/>
        <v>30</v>
      </c>
      <c r="AD2938" s="77">
        <f>IFERROR(INDEX([1]怪物表!$J:$J,MATCH(G2938,[1]怪物表!$A:$A,0),1),0)*AE2938</f>
        <v>20</v>
      </c>
      <c r="AE2938" s="77">
        <f t="shared" si="405"/>
        <v>20</v>
      </c>
    </row>
    <row r="2939" spans="1:31" x14ac:dyDescent="0.45">
      <c r="A2939" s="4"/>
      <c r="B2939" s="7">
        <v>5991072</v>
      </c>
      <c r="C2939" s="6" t="s">
        <v>245</v>
      </c>
      <c r="D2939" s="4"/>
      <c r="E2939" s="7"/>
      <c r="F2939" s="4">
        <v>450</v>
      </c>
      <c r="G2939" s="4" t="str">
        <f>IF(I2939="",SUMIFS([1]怪物表!$A:$A,[1]怪物表!$B:$B,C2939,[1]怪物表!$C:$C,D2939),"")</f>
        <v/>
      </c>
      <c r="H2939" s="8" t="str">
        <f>IF(G2939="","",INDEX([1]怪物表!$C:$C,MATCH(G2939,[1]怪物表!$A:$A,0)))</f>
        <v/>
      </c>
      <c r="I2939" s="4">
        <v>599102</v>
      </c>
      <c r="J2939" s="4" t="str">
        <f>IF(I2939="","",INDEX([1]怪物阵型表!$B:$B,MATCH(I2939,[1]怪物阵型表!$A:$A,0)))</f>
        <v>圆环防御怪物阵型</v>
      </c>
      <c r="K2939" s="4"/>
      <c r="L2939" s="4"/>
      <c r="M2939" s="4"/>
      <c r="N2939" s="4"/>
      <c r="O2939" s="4" t="str">
        <f>IF(N2939="","",INDEX([2]物品表!$B:$B,MATCH(N2939,[2]物品表!$A:$A,0)))</f>
        <v/>
      </c>
      <c r="P2939" s="4"/>
      <c r="Q2939" s="7" t="s">
        <v>109</v>
      </c>
      <c r="R2939" s="7" t="s">
        <v>29</v>
      </c>
      <c r="S2939" s="9">
        <v>1</v>
      </c>
      <c r="T2939" s="4"/>
      <c r="U2939" s="9">
        <v>0</v>
      </c>
      <c r="V2939" s="4" t="str">
        <f t="shared" si="403"/>
        <v>TID_Survivor_Notice_Occur_2</v>
      </c>
      <c r="W2939" s="4">
        <v>1</v>
      </c>
      <c r="X2939" s="4"/>
      <c r="Y2939" s="4"/>
      <c r="Z2939" s="28"/>
      <c r="AA2939" s="77">
        <f>COUNTIF([3]经验升级表!$C:$C,"&lt;="&amp;SUMIFS($AB$4:AB2939,$C$4:C2939,C2939))</f>
        <v>0</v>
      </c>
      <c r="AB2939" s="77">
        <f>IFERROR(INDEX([1]怪物表!$U:$U,MATCH(G2939,[1]怪物表!$A:$A,0),1)*S2939/U2939,0)*AC2939</f>
        <v>0</v>
      </c>
      <c r="AC2939" s="77">
        <f t="shared" si="404"/>
        <v>1</v>
      </c>
      <c r="AD2939" s="77">
        <f>IFERROR(INDEX([1]怪物表!$J:$J,MATCH(G2939,[1]怪物表!$A:$A,0),1),0)*AE2939</f>
        <v>0</v>
      </c>
      <c r="AE2939" s="77">
        <f t="shared" si="405"/>
        <v>0</v>
      </c>
    </row>
    <row r="2940" spans="1:31" x14ac:dyDescent="0.45">
      <c r="A2940" s="4"/>
      <c r="B2940" s="7">
        <v>5991073</v>
      </c>
      <c r="C2940" s="6" t="s">
        <v>245</v>
      </c>
      <c r="D2940" s="4" t="s">
        <v>239</v>
      </c>
      <c r="E2940" s="7">
        <v>20</v>
      </c>
      <c r="F2940" s="4" t="s">
        <v>203</v>
      </c>
      <c r="G2940" s="4">
        <f>SUMIFS([1]怪物表!$A:$A,[1]怪物表!$B:$B,C2940,[1]怪物表!$C:$C,D2940)</f>
        <v>1599102</v>
      </c>
      <c r="H2940" s="8" t="str">
        <f>IF(G2940="","",INDEX([1]怪物表!$C:$C,MATCH(G2940,[1]怪物表!$A:$A,0)))</f>
        <v>小象</v>
      </c>
      <c r="I2940" s="4"/>
      <c r="J2940" s="4" t="str">
        <f>IF(I2940="","",INDEX([1]怪物阵型表!$B:$B,MATCH(I2940,[1]怪物阵型表!$A:$A,0)))</f>
        <v/>
      </c>
      <c r="K2940" s="4"/>
      <c r="L2940" s="4"/>
      <c r="M2940" s="4"/>
      <c r="N2940" s="4"/>
      <c r="O2940" s="4" t="str">
        <f>IF(N2940="","",INDEX([2]物品表!$B:$B,MATCH(N2940,[2]物品表!$A:$A,0)))</f>
        <v/>
      </c>
      <c r="P2940" s="4"/>
      <c r="Q2940" s="7" t="s">
        <v>31</v>
      </c>
      <c r="R2940" s="7" t="s">
        <v>29</v>
      </c>
      <c r="S2940" s="9">
        <f>INDEX('#怪物刷新配置索引'!$E:$E,MATCH(E2940&amp;"-"&amp;F2940,'#怪物刷新配置索引'!$D:$D,0),1)</f>
        <v>4</v>
      </c>
      <c r="T2940" s="4"/>
      <c r="U2940" s="9">
        <f>INDEX('#怪物刷新配置索引'!$F:$F,MATCH(E2940&amp;"-"&amp;F2940,'#怪物刷新配置索引'!$D:$D,0),1)</f>
        <v>6</v>
      </c>
      <c r="V2940" s="4" t="str">
        <f t="shared" si="403"/>
        <v/>
      </c>
      <c r="W2940" s="4"/>
      <c r="X2940" s="4"/>
      <c r="Y2940" s="4"/>
      <c r="Z2940" s="28"/>
      <c r="AA2940" s="77">
        <f>COUNTIF([3]经验升级表!$C:$C,"&lt;="&amp;SUMIFS($AB$4:AB2940,$C$4:C2940,C2940))</f>
        <v>0</v>
      </c>
      <c r="AB2940" s="77">
        <f>IFERROR(INDEX([1]怪物表!$U:$U,MATCH(G2940,[1]怪物表!$A:$A,0),1)*S2940/U2940,0)*AC2940</f>
        <v>0</v>
      </c>
      <c r="AC2940" s="77">
        <f t="shared" si="404"/>
        <v>30</v>
      </c>
      <c r="AD2940" s="77">
        <f>IFERROR(INDEX([1]怪物表!$J:$J,MATCH(G2940,[1]怪物表!$A:$A,0),1),0)*AE2940</f>
        <v>20</v>
      </c>
      <c r="AE2940" s="77">
        <f t="shared" si="405"/>
        <v>20</v>
      </c>
    </row>
    <row r="2941" spans="1:31" x14ac:dyDescent="0.45">
      <c r="A2941" s="4"/>
      <c r="B2941" s="7">
        <v>5991074</v>
      </c>
      <c r="C2941" s="6" t="s">
        <v>245</v>
      </c>
      <c r="D2941" s="4" t="s">
        <v>239</v>
      </c>
      <c r="E2941" s="7">
        <v>20</v>
      </c>
      <c r="F2941" s="4" t="s">
        <v>203</v>
      </c>
      <c r="G2941" s="4">
        <f>SUMIFS([1]怪物表!$A:$A,[1]怪物表!$B:$B,C2941,[1]怪物表!$C:$C,D2941)</f>
        <v>1599102</v>
      </c>
      <c r="H2941" s="8" t="str">
        <f>IF(G2941="","",INDEX([1]怪物表!$C:$C,MATCH(G2941,[1]怪物表!$A:$A,0)))</f>
        <v>小象</v>
      </c>
      <c r="I2941" s="4"/>
      <c r="J2941" s="4" t="str">
        <f>IF(I2941="","",INDEX([1]怪物阵型表!$B:$B,MATCH(I2941,[1]怪物阵型表!$A:$A,0)))</f>
        <v/>
      </c>
      <c r="K2941" s="4"/>
      <c r="L2941" s="4"/>
      <c r="M2941" s="4"/>
      <c r="N2941" s="4"/>
      <c r="O2941" s="4" t="str">
        <f>IF(N2941="","",INDEX([2]物品表!$B:$B,MATCH(N2941,[2]物品表!$A:$A,0)))</f>
        <v/>
      </c>
      <c r="P2941" s="4"/>
      <c r="Q2941" s="7" t="s">
        <v>31</v>
      </c>
      <c r="R2941" s="7" t="s">
        <v>29</v>
      </c>
      <c r="S2941" s="9">
        <f>INDEX('#怪物刷新配置索引'!$E:$E,MATCH(E2941&amp;"-"&amp;F2941,'#怪物刷新配置索引'!$D:$D,0),1)</f>
        <v>4</v>
      </c>
      <c r="T2941" s="4"/>
      <c r="U2941" s="9">
        <f>INDEX('#怪物刷新配置索引'!$F:$F,MATCH(E2941&amp;"-"&amp;F2941,'#怪物刷新配置索引'!$D:$D,0),1)</f>
        <v>6</v>
      </c>
      <c r="V2941" s="4" t="str">
        <f t="shared" si="403"/>
        <v/>
      </c>
      <c r="W2941" s="4"/>
      <c r="X2941" s="4"/>
      <c r="Y2941" s="4"/>
      <c r="Z2941" s="28"/>
      <c r="AA2941" s="77">
        <f>COUNTIF([3]经验升级表!$C:$C,"&lt;="&amp;SUMIFS($AB$4:AB2941,$C$4:C2941,C2941))</f>
        <v>0</v>
      </c>
      <c r="AB2941" s="77">
        <f>IFERROR(INDEX([1]怪物表!$U:$U,MATCH(G2941,[1]怪物表!$A:$A,0),1)*S2941/U2941,0)*AC2941</f>
        <v>0</v>
      </c>
      <c r="AC2941" s="77">
        <f t="shared" si="404"/>
        <v>30</v>
      </c>
      <c r="AD2941" s="77">
        <f>IFERROR(INDEX([1]怪物表!$J:$J,MATCH(G2941,[1]怪物表!$A:$A,0),1),0)*AE2941</f>
        <v>20</v>
      </c>
      <c r="AE2941" s="77">
        <f t="shared" si="405"/>
        <v>20</v>
      </c>
    </row>
    <row r="2942" spans="1:31" s="47" customFormat="1" x14ac:dyDescent="0.45">
      <c r="A2942" s="81"/>
      <c r="B2942" s="82">
        <v>5991075</v>
      </c>
      <c r="C2942" s="83" t="s">
        <v>245</v>
      </c>
      <c r="D2942" s="81" t="s">
        <v>158</v>
      </c>
      <c r="E2942" s="82"/>
      <c r="F2942" s="81">
        <v>480</v>
      </c>
      <c r="G2942" s="81">
        <f>IF(I2942="",SUMIFS([1]怪物表!$A:$A,[1]怪物表!$B:$B,C2942,[1]怪物表!$C:$C,D2942),"")</f>
        <v>1599111</v>
      </c>
      <c r="H2942" s="84" t="str">
        <f>IF(G2942="","",INDEX([1]怪物表!$C:$C,MATCH(G2942,[1]怪物表!$A:$A,0)))</f>
        <v>斯芬克斯的幻影</v>
      </c>
      <c r="I2942" s="81" t="s">
        <v>54</v>
      </c>
      <c r="J2942" s="81" t="str">
        <f>IF(I2942="","",INDEX([1]怪物阵型表!$B:$B,MATCH(I2942,[1]怪物阵型表!$A:$A,0)))</f>
        <v/>
      </c>
      <c r="K2942" s="81"/>
      <c r="L2942" s="81"/>
      <c r="M2942" s="81"/>
      <c r="N2942" s="81"/>
      <c r="O2942" s="81" t="str">
        <f>IF(N2942="","",INDEX([2]物品表!$B:$B,MATCH(N2942,[2]物品表!$A:$A,0)))</f>
        <v/>
      </c>
      <c r="P2942" s="81"/>
      <c r="Q2942" s="82" t="s">
        <v>120</v>
      </c>
      <c r="R2942" s="82" t="s">
        <v>29</v>
      </c>
      <c r="S2942" s="85">
        <v>1</v>
      </c>
      <c r="T2942" s="81"/>
      <c r="U2942" s="85">
        <v>0</v>
      </c>
      <c r="V2942" s="81" t="str">
        <f>IF(W2942=1,"TID_Survivor_Notice_Occur_2",IF(W2942=2,"TID_Survivor_Notice_Occur_1",""))</f>
        <v>TID_Survivor_Notice_Occur_1</v>
      </c>
      <c r="W2942" s="81">
        <v>2</v>
      </c>
      <c r="X2942" s="81"/>
      <c r="Y2942" s="81"/>
      <c r="Z2942" s="86"/>
      <c r="AA2942" s="86">
        <f>COUNTIF([3]经验升级表!$C:$C,"&lt;="&amp;SUMIFS($AB$4:AB2942,$C$4:C2942,C2942))</f>
        <v>0</v>
      </c>
      <c r="AB2942" s="86">
        <f>IFERROR(INDEX([1]怪物表!$U:$U,MATCH(G2942,[1]怪物表!$A:$A,0),1)*S2942/U2942,0)*AC2942</f>
        <v>0</v>
      </c>
      <c r="AC2942" s="86">
        <f t="shared" si="404"/>
        <v>1</v>
      </c>
      <c r="AD2942" s="86">
        <f>IFERROR(INDEX([1]怪物表!$J:$J,MATCH(G2942,[1]怪物表!$A:$A,0),1),0)*AE2942</f>
        <v>0</v>
      </c>
      <c r="AE2942" s="86">
        <f t="shared" si="405"/>
        <v>0</v>
      </c>
    </row>
    <row r="2943" spans="1:31" x14ac:dyDescent="0.45">
      <c r="A2943" s="4"/>
      <c r="B2943" s="7">
        <v>5991076</v>
      </c>
      <c r="C2943" s="6" t="s">
        <v>245</v>
      </c>
      <c r="D2943" s="4"/>
      <c r="E2943" s="7"/>
      <c r="F2943" s="4">
        <v>480</v>
      </c>
      <c r="G2943" s="4"/>
      <c r="H2943" s="8"/>
      <c r="I2943" s="4"/>
      <c r="J2943" s="4" t="str">
        <f>IF(I2943="","",INDEX([1]怪物阵型表!$B:$B,MATCH(I2943,[1]怪物阵型表!$A:$A,0)))</f>
        <v/>
      </c>
      <c r="K2943" s="4">
        <v>599112</v>
      </c>
      <c r="L2943" s="25" t="str" cm="1">
        <f t="array" ref="L2943">INDEX(怪物链表!A:C,MATCH(怪物刷新表!K2943&amp;C2943,怪物链表!A:A&amp;怪物链表!C:C,),2)</f>
        <v>骤变_中级_100</v>
      </c>
      <c r="M2943" s="4" t="str" cm="1">
        <f t="array" ref="M2943">INDEX(怪物链表!A:D,MATCH(怪物刷新表!L2943&amp;K2943,怪物链表!B:B&amp;怪物链表!A:A,),4)</f>
        <v>540-570</v>
      </c>
      <c r="N2943" s="4"/>
      <c r="O2943" s="4" t="str">
        <f>IF(N2943="","",INDEX([2]物品表!$B:$B,MATCH(N2943,[2]物品表!$A:$A,0)))</f>
        <v/>
      </c>
      <c r="P2943" s="4"/>
      <c r="Q2943" s="7" t="s">
        <v>120</v>
      </c>
      <c r="R2943" s="7" t="s">
        <v>29</v>
      </c>
      <c r="S2943" s="9">
        <v>1</v>
      </c>
      <c r="T2943" s="4"/>
      <c r="U2943" s="9">
        <v>0</v>
      </c>
      <c r="V2943" s="4" t="str">
        <f>IF(W2943=1,"TID_Survivor_Notice_Occur_2",IF(W2943=2,"TID_Survivor_Notice_Occur_1",""))</f>
        <v/>
      </c>
      <c r="W2943" s="4"/>
      <c r="X2943" s="4"/>
      <c r="Y2943" s="4"/>
      <c r="Z2943" s="28"/>
      <c r="AA2943" s="77">
        <f>COUNTIF([3]经验升级表!$C:$C,"&lt;="&amp;SUMIFS($AB$4:AB2943,$C$4:C2943,C2943))</f>
        <v>0</v>
      </c>
      <c r="AB2943" s="77">
        <f>IFERROR(INDEX([1]怪物表!$U:$U,MATCH(G2943,[1]怪物表!$A:$A,0),1)*S2943/U2943,0)*AC2943</f>
        <v>0</v>
      </c>
      <c r="AC2943" s="77">
        <f t="shared" si="404"/>
        <v>1</v>
      </c>
      <c r="AD2943" s="77">
        <f>IFERROR(INDEX([1]怪物表!$J:$J,MATCH(G2943,[1]怪物表!$A:$A,0),1),0)*AE2943</f>
        <v>0</v>
      </c>
      <c r="AE2943" s="77">
        <f t="shared" si="405"/>
        <v>0</v>
      </c>
    </row>
    <row r="2944" spans="1:31" x14ac:dyDescent="0.45">
      <c r="A2944" s="4"/>
      <c r="B2944" s="7">
        <v>5991077</v>
      </c>
      <c r="C2944" s="6" t="s">
        <v>245</v>
      </c>
      <c r="D2944" s="4"/>
      <c r="E2944" s="7"/>
      <c r="F2944" s="4">
        <v>480</v>
      </c>
      <c r="G2944" s="4"/>
      <c r="H2944" s="8"/>
      <c r="I2944" s="4"/>
      <c r="J2944" s="4" t="str">
        <f>IF(I2944="","",INDEX([1]怪物阵型表!$B:$B,MATCH(I2944,[1]怪物阵型表!$A:$A,0)))</f>
        <v/>
      </c>
      <c r="K2944" s="4">
        <v>599113</v>
      </c>
      <c r="L2944" s="25" t="str" cm="1">
        <f t="array" ref="L2944">INDEX(怪物链表!A:C,MATCH(怪物刷新表!K2944&amp;C2944,怪物链表!A:A&amp;怪物链表!C:C,),2)</f>
        <v>骤变_中级_50</v>
      </c>
      <c r="M2944" s="4" t="str" cm="1">
        <f t="array" ref="M2944">INDEX(怪物链表!A:D,MATCH(怪物刷新表!L2944&amp;K2944,怪物链表!B:B&amp;怪物链表!A:A,),4)</f>
        <v>540-570</v>
      </c>
      <c r="N2944" s="4"/>
      <c r="O2944" s="4" t="str">
        <f>IF(N2944="","",INDEX([2]物品表!$B:$B,MATCH(N2944,[2]物品表!$A:$A,0)))</f>
        <v/>
      </c>
      <c r="P2944" s="4"/>
      <c r="Q2944" s="7" t="s">
        <v>120</v>
      </c>
      <c r="R2944" s="7" t="s">
        <v>29</v>
      </c>
      <c r="S2944" s="9">
        <v>1</v>
      </c>
      <c r="T2944" s="4"/>
      <c r="U2944" s="9">
        <v>0</v>
      </c>
      <c r="V2944" s="4" t="str">
        <f>IF(W2944=1,"TID_Survivor_Notice_Occur_2",IF(W2944=2,"TID_Survivor_Notice_Occur_1",""))</f>
        <v/>
      </c>
      <c r="W2944" s="4"/>
      <c r="X2944" s="4"/>
      <c r="Y2944" s="4"/>
      <c r="Z2944" s="28"/>
      <c r="AA2944" s="77">
        <f>COUNTIF([3]经验升级表!$C:$C,"&lt;="&amp;SUMIFS($AB$4:AB2944,$C$4:C2944,C2944))</f>
        <v>0</v>
      </c>
      <c r="AB2944" s="77">
        <f>IFERROR(INDEX([1]怪物表!$U:$U,MATCH(G2944,[1]怪物表!$A:$A,0),1)*S2944/U2944,0)*AC2944</f>
        <v>0</v>
      </c>
      <c r="AC2944" s="77">
        <f t="shared" si="404"/>
        <v>1</v>
      </c>
      <c r="AD2944" s="77">
        <f>IFERROR(INDEX([1]怪物表!$J:$J,MATCH(G2944,[1]怪物表!$A:$A,0),1),0)*AE2944</f>
        <v>0</v>
      </c>
      <c r="AE2944" s="77">
        <f t="shared" si="405"/>
        <v>0</v>
      </c>
    </row>
    <row r="2945" spans="1:31" x14ac:dyDescent="0.45">
      <c r="A2945" s="4"/>
      <c r="B2945" s="7">
        <v>5991078</v>
      </c>
      <c r="C2945" s="6" t="s">
        <v>245</v>
      </c>
      <c r="D2945" s="4"/>
      <c r="E2945" s="7"/>
      <c r="F2945" s="4">
        <v>480</v>
      </c>
      <c r="G2945" s="4"/>
      <c r="H2945" s="8"/>
      <c r="I2945" s="4"/>
      <c r="J2945" s="4" t="str">
        <f>IF(I2945="","",INDEX([1]怪物阵型表!$B:$B,MATCH(I2945,[1]怪物阵型表!$A:$A,0)))</f>
        <v/>
      </c>
      <c r="K2945" s="4">
        <v>599114</v>
      </c>
      <c r="L2945" s="25" t="str" cm="1">
        <f t="array" ref="L2945">INDEX(怪物链表!A:C,MATCH(怪物刷新表!K2945&amp;C2945,怪物链表!A:A&amp;怪物链表!C:C,),2)</f>
        <v>骤变_特殊_50</v>
      </c>
      <c r="M2945" s="4" t="str" cm="1">
        <f t="array" ref="M2945">INDEX(怪物链表!A:D,MATCH(怪物刷新表!L2945&amp;K2945,怪物链表!B:B&amp;怪物链表!A:A,),4)</f>
        <v>540-570</v>
      </c>
      <c r="N2945" s="4"/>
      <c r="O2945" s="4" t="str">
        <f>IF(N2945="","",INDEX([2]物品表!$B:$B,MATCH(N2945,[2]物品表!$A:$A,0)))</f>
        <v/>
      </c>
      <c r="P2945" s="4"/>
      <c r="Q2945" s="7" t="s">
        <v>120</v>
      </c>
      <c r="R2945" s="7" t="s">
        <v>29</v>
      </c>
      <c r="S2945" s="9">
        <v>1</v>
      </c>
      <c r="T2945" s="4"/>
      <c r="U2945" s="9">
        <v>0</v>
      </c>
      <c r="V2945" s="4" t="str">
        <f>IF(W2945=1,"TID_Survivor_Notice_Occur_2",IF(W2945=2,"TID_Survivor_Notice_Occur_1",""))</f>
        <v/>
      </c>
      <c r="W2945" s="4"/>
      <c r="X2945" s="4"/>
      <c r="Y2945" s="4"/>
      <c r="Z2945" s="28"/>
      <c r="AA2945" s="77">
        <f>COUNTIF([3]经验升级表!$C:$C,"&lt;="&amp;SUMIFS($AB$4:AB2945,$C$4:C2945,C2945))</f>
        <v>0</v>
      </c>
      <c r="AB2945" s="77">
        <f>IFERROR(INDEX([1]怪物表!$U:$U,MATCH(G2945,[1]怪物表!$A:$A,0),1)*S2945/U2945,0)*AC2945</f>
        <v>0</v>
      </c>
      <c r="AC2945" s="77">
        <f t="shared" si="404"/>
        <v>1</v>
      </c>
      <c r="AD2945" s="77">
        <f>IFERROR(INDEX([1]怪物表!$J:$J,MATCH(G2945,[1]怪物表!$A:$A,0),1),0)*AE2945</f>
        <v>0</v>
      </c>
      <c r="AE2945" s="77">
        <f t="shared" si="405"/>
        <v>0</v>
      </c>
    </row>
    <row r="2946" spans="1:31" x14ac:dyDescent="0.45">
      <c r="A2946" s="4"/>
      <c r="B2946" s="7">
        <v>5991079</v>
      </c>
      <c r="C2946" s="6" t="s">
        <v>245</v>
      </c>
      <c r="D2946" s="4" t="s">
        <v>247</v>
      </c>
      <c r="E2946" s="7">
        <v>60</v>
      </c>
      <c r="F2946" s="4" t="s">
        <v>193</v>
      </c>
      <c r="G2946" s="4">
        <f>SUMIFS([1]怪物表!$A:$A,[1]怪物表!$B:$B,C2946,[1]怪物表!$C:$C,D2946)</f>
        <v>1599104</v>
      </c>
      <c r="H2946" s="8" t="str">
        <f>IF(G2946="","",INDEX([1]怪物表!$C:$C,MATCH(G2946,[1]怪物表!$A:$A,0)))</f>
        <v>狼人（紫）</v>
      </c>
      <c r="I2946" s="4"/>
      <c r="J2946" s="4" t="str">
        <f>IF(I2946="","",INDEX([1]怪物阵型表!$B:$B,MATCH(I2946,[1]怪物阵型表!$A:$A,0)))</f>
        <v/>
      </c>
      <c r="K2946" s="4"/>
      <c r="L2946" s="4"/>
      <c r="M2946" s="4"/>
      <c r="N2946" s="4"/>
      <c r="O2946" s="4" t="str">
        <f>IF(N2946="","",INDEX([2]物品表!$B:$B,MATCH(N2946,[2]物品表!$A:$A,0)))</f>
        <v/>
      </c>
      <c r="P2946" s="4"/>
      <c r="Q2946" s="7" t="s">
        <v>31</v>
      </c>
      <c r="R2946" s="7" t="s">
        <v>29</v>
      </c>
      <c r="S2946" s="9">
        <f>INDEX('#怪物刷新配置索引'!$E:$E,MATCH(E2946&amp;"-"&amp;F2946,'#怪物刷新配置索引'!$D:$D,0),1)</f>
        <v>4</v>
      </c>
      <c r="T2946" s="4"/>
      <c r="U2946" s="9">
        <f>INDEX('#怪物刷新配置索引'!$F:$F,MATCH(E2946&amp;"-"&amp;F2946,'#怪物刷新配置索引'!$D:$D,0),1)</f>
        <v>2</v>
      </c>
      <c r="V2946" s="4" t="str">
        <f t="shared" si="403"/>
        <v/>
      </c>
      <c r="W2946" s="4"/>
      <c r="X2946" s="4"/>
      <c r="Y2946" s="7"/>
      <c r="Z2946" s="28"/>
      <c r="AA2946" s="77">
        <f>COUNTIF([3]经验升级表!$C:$C,"&lt;="&amp;SUMIFS($AB$4:AB2946,$C$4:C2946,C2946))</f>
        <v>0</v>
      </c>
      <c r="AB2946" s="77">
        <f>IFERROR(INDEX([1]怪物表!$U:$U,MATCH(G2946,[1]怪物表!$A:$A,0),1)*S2946/U2946,0)*AC2946</f>
        <v>0</v>
      </c>
      <c r="AC2946" s="77">
        <f t="shared" si="404"/>
        <v>30</v>
      </c>
      <c r="AD2946" s="77">
        <f>IFERROR(INDEX([1]怪物表!$J:$J,MATCH(G2946,[1]怪物表!$A:$A,0),1),0)*AE2946</f>
        <v>60</v>
      </c>
      <c r="AE2946" s="77">
        <f t="shared" si="405"/>
        <v>60</v>
      </c>
    </row>
    <row r="2947" spans="1:31" x14ac:dyDescent="0.45">
      <c r="A2947" s="4"/>
      <c r="B2947" s="7">
        <v>5991080</v>
      </c>
      <c r="C2947" s="6" t="s">
        <v>245</v>
      </c>
      <c r="D2947" s="4" t="s">
        <v>247</v>
      </c>
      <c r="E2947" s="7">
        <v>150</v>
      </c>
      <c r="F2947" s="4" t="s">
        <v>193</v>
      </c>
      <c r="G2947" s="4">
        <f>SUMIFS([1]怪物表!$A:$A,[1]怪物表!$B:$B,C2947,[1]怪物表!$C:$C,D2947)</f>
        <v>1599104</v>
      </c>
      <c r="H2947" s="8" t="str">
        <f>IF(G2947="","",INDEX([1]怪物表!$C:$C,MATCH(G2947,[1]怪物表!$A:$A,0)))</f>
        <v>狼人（紫）</v>
      </c>
      <c r="I2947" s="4"/>
      <c r="J2947" s="4" t="str">
        <f>IF(I2947="","",INDEX([1]怪物阵型表!$B:$B,MATCH(I2947,[1]怪物阵型表!$A:$A,0)))</f>
        <v/>
      </c>
      <c r="K2947" s="4"/>
      <c r="L2947" s="4"/>
      <c r="M2947" s="4"/>
      <c r="N2947" s="4"/>
      <c r="O2947" s="4" t="str">
        <f>IF(N2947="","",INDEX([2]物品表!$B:$B,MATCH(N2947,[2]物品表!$A:$A,0)))</f>
        <v/>
      </c>
      <c r="P2947" s="4"/>
      <c r="Q2947" s="7" t="s">
        <v>31</v>
      </c>
      <c r="R2947" s="7" t="s">
        <v>29</v>
      </c>
      <c r="S2947" s="9">
        <f>INDEX('#怪物刷新配置索引'!$E:$E,MATCH(E2947&amp;"-"&amp;F2947,'#怪物刷新配置索引'!$D:$D,0),1)</f>
        <v>5</v>
      </c>
      <c r="T2947" s="4"/>
      <c r="U2947" s="9">
        <f>INDEX('#怪物刷新配置索引'!$F:$F,MATCH(E2947&amp;"-"&amp;F2947,'#怪物刷新配置索引'!$D:$D,0),1)</f>
        <v>1</v>
      </c>
      <c r="V2947" s="4" t="str">
        <f t="shared" si="403"/>
        <v/>
      </c>
      <c r="W2947" s="4"/>
      <c r="X2947" s="4"/>
      <c r="Y2947" s="7"/>
      <c r="Z2947" s="28"/>
      <c r="AA2947" s="77">
        <f>COUNTIF([3]经验升级表!$C:$C,"&lt;="&amp;SUMIFS($AB$4:AB2947,$C$4:C2947,C2947))</f>
        <v>0</v>
      </c>
      <c r="AB2947" s="77">
        <f>IFERROR(INDEX([1]怪物表!$U:$U,MATCH(G2947,[1]怪物表!$A:$A,0),1)*S2947/U2947,0)*AC2947</f>
        <v>0</v>
      </c>
      <c r="AC2947" s="77">
        <f t="shared" si="404"/>
        <v>30</v>
      </c>
      <c r="AD2947" s="77">
        <f>IFERROR(INDEX([1]怪物表!$J:$J,MATCH(G2947,[1]怪物表!$A:$A,0),1),0)*AE2947</f>
        <v>150</v>
      </c>
      <c r="AE2947" s="77">
        <f t="shared" si="405"/>
        <v>150</v>
      </c>
    </row>
    <row r="2948" spans="1:31" x14ac:dyDescent="0.45">
      <c r="A2948" s="4"/>
      <c r="B2948" s="7">
        <v>5991081</v>
      </c>
      <c r="C2948" s="6" t="s">
        <v>245</v>
      </c>
      <c r="D2948" s="4"/>
      <c r="E2948" s="7"/>
      <c r="F2948" s="4">
        <v>510</v>
      </c>
      <c r="G2948" s="4"/>
      <c r="H2948" s="8"/>
      <c r="I2948" s="4"/>
      <c r="J2948" s="4" t="str">
        <f>IF(I2948="","",INDEX([1]怪物阵型表!$B:$B,MATCH(I2948,[1]怪物阵型表!$A:$A,0)))</f>
        <v/>
      </c>
      <c r="K2948" s="4">
        <v>599115</v>
      </c>
      <c r="L2948" s="25" t="str" cm="1">
        <f t="array" ref="L2948">INDEX(怪物链表!A:C,MATCH(怪物刷新表!K2948&amp;C2948,怪物链表!A:A&amp;怪物链表!C:C,),2)</f>
        <v>骤变_高级_100</v>
      </c>
      <c r="M2948" s="4" t="str" cm="1">
        <f t="array" ref="M2948">INDEX(怪物链表!A:D,MATCH(怪物刷新表!L2948&amp;K2948,怪物链表!B:B&amp;怪物链表!A:A,),4)</f>
        <v>570-600</v>
      </c>
      <c r="N2948" s="4"/>
      <c r="O2948" s="4" t="str">
        <f>IF(N2948="","",INDEX([2]物品表!$B:$B,MATCH(N2948,[2]物品表!$A:$A,0)))</f>
        <v/>
      </c>
      <c r="P2948" s="4"/>
      <c r="Q2948" s="7" t="s">
        <v>120</v>
      </c>
      <c r="R2948" s="7" t="s">
        <v>29</v>
      </c>
      <c r="S2948" s="9">
        <v>1</v>
      </c>
      <c r="T2948" s="4"/>
      <c r="U2948" s="9">
        <v>0</v>
      </c>
      <c r="V2948" s="4" t="str">
        <f>IF(W2948=1,"TID_Survivor_Notice_Occur_2",IF(W2948=2,"TID_Survivor_Notice_Occur_1",""))</f>
        <v/>
      </c>
      <c r="W2948" s="4"/>
      <c r="X2948" s="4"/>
      <c r="Y2948" s="4"/>
      <c r="Z2948" s="28"/>
      <c r="AA2948" s="77">
        <f>COUNTIF([3]经验升级表!$C:$C,"&lt;="&amp;SUMIFS($AB$4:AB2948,$C$4:C2948,C2948))</f>
        <v>0</v>
      </c>
      <c r="AB2948" s="77">
        <f>IFERROR(INDEX([1]怪物表!$U:$U,MATCH(G2948,[1]怪物表!$A:$A,0),1)*S2948/U2948,0)*AC2948</f>
        <v>0</v>
      </c>
      <c r="AC2948" s="77">
        <f t="shared" si="404"/>
        <v>1</v>
      </c>
      <c r="AD2948" s="77">
        <f>IFERROR(INDEX([1]怪物表!$J:$J,MATCH(G2948,[1]怪物表!$A:$A,0),1),0)*AE2948</f>
        <v>0</v>
      </c>
      <c r="AE2948" s="77">
        <f t="shared" si="405"/>
        <v>0</v>
      </c>
    </row>
    <row r="2949" spans="1:31" x14ac:dyDescent="0.45">
      <c r="A2949" s="4"/>
      <c r="B2949" s="7">
        <v>5991082</v>
      </c>
      <c r="C2949" s="6" t="s">
        <v>245</v>
      </c>
      <c r="D2949" s="4"/>
      <c r="E2949" s="7"/>
      <c r="F2949" s="4">
        <v>510</v>
      </c>
      <c r="G2949" s="4"/>
      <c r="H2949" s="8"/>
      <c r="I2949" s="4"/>
      <c r="J2949" s="4" t="str">
        <f>IF(I2949="","",INDEX([1]怪物阵型表!$B:$B,MATCH(I2949,[1]怪物阵型表!$A:$A,0)))</f>
        <v/>
      </c>
      <c r="K2949" s="4">
        <v>599116</v>
      </c>
      <c r="L2949" s="25" t="str" cm="1">
        <f t="array" ref="L2949">INDEX(怪物链表!A:C,MATCH(怪物刷新表!K2949&amp;C2949,怪物链表!A:A&amp;怪物链表!C:C,),2)</f>
        <v>骤变_高级_50</v>
      </c>
      <c r="M2949" s="4" t="str" cm="1">
        <f t="array" ref="M2949">INDEX(怪物链表!A:D,MATCH(怪物刷新表!L2949&amp;K2949,怪物链表!B:B&amp;怪物链表!A:A,),4)</f>
        <v>570-600</v>
      </c>
      <c r="N2949" s="4"/>
      <c r="O2949" s="4" t="str">
        <f>IF(N2949="","",INDEX([2]物品表!$B:$B,MATCH(N2949,[2]物品表!$A:$A,0)))</f>
        <v/>
      </c>
      <c r="P2949" s="4"/>
      <c r="Q2949" s="7" t="s">
        <v>120</v>
      </c>
      <c r="R2949" s="7" t="s">
        <v>29</v>
      </c>
      <c r="S2949" s="9">
        <v>1</v>
      </c>
      <c r="T2949" s="4"/>
      <c r="U2949" s="9">
        <v>0</v>
      </c>
      <c r="V2949" s="4" t="str">
        <f>IF(W2949=1,"TID_Survivor_Notice_Occur_2",IF(W2949=2,"TID_Survivor_Notice_Occur_1",""))</f>
        <v/>
      </c>
      <c r="W2949" s="4"/>
      <c r="X2949" s="4"/>
      <c r="Y2949" s="4"/>
      <c r="Z2949" s="28"/>
      <c r="AA2949" s="77">
        <f>COUNTIF([3]经验升级表!$C:$C,"&lt;="&amp;SUMIFS($AB$4:AB2949,$C$4:C2949,C2949))</f>
        <v>0</v>
      </c>
      <c r="AB2949" s="77">
        <f>IFERROR(INDEX([1]怪物表!$U:$U,MATCH(G2949,[1]怪物表!$A:$A,0),1)*S2949/U2949,0)*AC2949</f>
        <v>0</v>
      </c>
      <c r="AC2949" s="77">
        <f t="shared" si="404"/>
        <v>1</v>
      </c>
      <c r="AD2949" s="77">
        <f>IFERROR(INDEX([1]怪物表!$J:$J,MATCH(G2949,[1]怪物表!$A:$A,0),1),0)*AE2949</f>
        <v>0</v>
      </c>
      <c r="AE2949" s="77">
        <f t="shared" si="405"/>
        <v>0</v>
      </c>
    </row>
    <row r="2950" spans="1:31" x14ac:dyDescent="0.45">
      <c r="A2950" s="4"/>
      <c r="B2950" s="7">
        <v>5991083</v>
      </c>
      <c r="C2950" s="6" t="s">
        <v>245</v>
      </c>
      <c r="D2950" s="4" t="s">
        <v>247</v>
      </c>
      <c r="E2950" s="7">
        <v>50</v>
      </c>
      <c r="F2950" s="4" t="s">
        <v>195</v>
      </c>
      <c r="G2950" s="4">
        <f>SUMIFS([1]怪物表!$A:$A,[1]怪物表!$B:$B,C2950,[1]怪物表!$C:$C,D2950)</f>
        <v>1599104</v>
      </c>
      <c r="H2950" s="8" t="str">
        <f>IF(G2950="","",INDEX([1]怪物表!$C:$C,MATCH(G2950,[1]怪物表!$A:$A,0)))</f>
        <v>狼人（紫）</v>
      </c>
      <c r="I2950" s="4"/>
      <c r="J2950" s="4" t="str">
        <f>IF(I2950="","",INDEX([1]怪物阵型表!$B:$B,MATCH(I2950,[1]怪物阵型表!$A:$A,0)))</f>
        <v/>
      </c>
      <c r="K2950" s="4"/>
      <c r="L2950" s="4"/>
      <c r="M2950" s="4"/>
      <c r="N2950" s="4"/>
      <c r="O2950" s="4" t="str">
        <f>IF(N2950="","",INDEX([2]物品表!$B:$B,MATCH(N2950,[2]物品表!$A:$A,0)))</f>
        <v/>
      </c>
      <c r="P2950" s="4"/>
      <c r="Q2950" s="7" t="s">
        <v>31</v>
      </c>
      <c r="R2950" s="7" t="s">
        <v>29</v>
      </c>
      <c r="S2950" s="9">
        <f>INDEX('#怪物刷新配置索引'!$E:$E,MATCH(E2950&amp;"-"&amp;F2950,'#怪物刷新配置索引'!$D:$D,0),1)</f>
        <v>5</v>
      </c>
      <c r="T2950" s="4"/>
      <c r="U2950" s="9">
        <f>INDEX('#怪物刷新配置索引'!$F:$F,MATCH(E2950&amp;"-"&amp;F2950,'#怪物刷新配置索引'!$D:$D,0),1)</f>
        <v>3</v>
      </c>
      <c r="V2950" s="4" t="str">
        <f t="shared" si="403"/>
        <v/>
      </c>
      <c r="W2950" s="4"/>
      <c r="X2950" s="4"/>
      <c r="Y2950" s="7"/>
      <c r="Z2950" s="28"/>
      <c r="AA2950" s="77">
        <f>COUNTIF([3]经验升级表!$C:$C,"&lt;="&amp;SUMIFS($AB$4:AB2950,$C$4:C2950,C2950))</f>
        <v>0</v>
      </c>
      <c r="AB2950" s="77">
        <f>IFERROR(INDEX([1]怪物表!$U:$U,MATCH(G2950,[1]怪物表!$A:$A,0),1)*S2950/U2950,0)*AC2950</f>
        <v>0</v>
      </c>
      <c r="AC2950" s="77">
        <f t="shared" si="404"/>
        <v>30</v>
      </c>
      <c r="AD2950" s="77">
        <f>IFERROR(INDEX([1]怪物表!$J:$J,MATCH(G2950,[1]怪物表!$A:$A,0),1),0)*AE2950</f>
        <v>50</v>
      </c>
      <c r="AE2950" s="77">
        <f t="shared" si="405"/>
        <v>50</v>
      </c>
    </row>
    <row r="2951" spans="1:31" x14ac:dyDescent="0.45">
      <c r="A2951" s="4"/>
      <c r="B2951" s="7">
        <v>5991084</v>
      </c>
      <c r="C2951" s="6" t="s">
        <v>245</v>
      </c>
      <c r="D2951" s="4" t="s">
        <v>247</v>
      </c>
      <c r="E2951" s="7">
        <v>120</v>
      </c>
      <c r="F2951" s="4" t="s">
        <v>195</v>
      </c>
      <c r="G2951" s="4">
        <f>SUMIFS([1]怪物表!$A:$A,[1]怪物表!$B:$B,C2951,[1]怪物表!$C:$C,D2951)</f>
        <v>1599104</v>
      </c>
      <c r="H2951" s="8" t="str">
        <f>IF(G2951="","",INDEX([1]怪物表!$C:$C,MATCH(G2951,[1]怪物表!$A:$A,0)))</f>
        <v>狼人（紫）</v>
      </c>
      <c r="I2951" s="4"/>
      <c r="J2951" s="4" t="str">
        <f>IF(I2951="","",INDEX([1]怪物阵型表!$B:$B,MATCH(I2951,[1]怪物阵型表!$A:$A,0)))</f>
        <v/>
      </c>
      <c r="K2951" s="4"/>
      <c r="L2951" s="4"/>
      <c r="M2951" s="4"/>
      <c r="N2951" s="4"/>
      <c r="O2951" s="4" t="str">
        <f>IF(N2951="","",INDEX([2]物品表!$B:$B,MATCH(N2951,[2]物品表!$A:$A,0)))</f>
        <v/>
      </c>
      <c r="P2951" s="4"/>
      <c r="Q2951" s="7" t="s">
        <v>31</v>
      </c>
      <c r="R2951" s="7" t="s">
        <v>29</v>
      </c>
      <c r="S2951" s="9">
        <f>INDEX('#怪物刷新配置索引'!$E:$E,MATCH(E2951&amp;"-"&amp;F2951,'#怪物刷新配置索引'!$D:$D,0),1)</f>
        <v>4</v>
      </c>
      <c r="T2951" s="4"/>
      <c r="U2951" s="9">
        <f>INDEX('#怪物刷新配置索引'!$F:$F,MATCH(E2951&amp;"-"&amp;F2951,'#怪物刷新配置索引'!$D:$D,0),1)</f>
        <v>1</v>
      </c>
      <c r="V2951" s="4" t="str">
        <f t="shared" si="403"/>
        <v/>
      </c>
      <c r="W2951" s="4"/>
      <c r="X2951" s="4"/>
      <c r="Y2951" s="4"/>
      <c r="Z2951" s="28"/>
      <c r="AA2951" s="77">
        <f>COUNTIF([3]经验升级表!$C:$C,"&lt;="&amp;SUMIFS($AB$4:AB2951,$C$4:C2951,C2951))</f>
        <v>0</v>
      </c>
      <c r="AB2951" s="77">
        <f>IFERROR(INDEX([1]怪物表!$U:$U,MATCH(G2951,[1]怪物表!$A:$A,0),1)*S2951/U2951,0)*AC2951</f>
        <v>0</v>
      </c>
      <c r="AC2951" s="77">
        <f t="shared" si="404"/>
        <v>30</v>
      </c>
      <c r="AD2951" s="77">
        <f>IFERROR(INDEX([1]怪物表!$J:$J,MATCH(G2951,[1]怪物表!$A:$A,0),1),0)*AE2951</f>
        <v>120</v>
      </c>
      <c r="AE2951" s="77">
        <f t="shared" si="405"/>
        <v>120</v>
      </c>
    </row>
    <row r="2952" spans="1:31" x14ac:dyDescent="0.45">
      <c r="A2952" s="4"/>
      <c r="B2952" s="7">
        <v>5991085</v>
      </c>
      <c r="C2952" s="6" t="s">
        <v>245</v>
      </c>
      <c r="D2952" s="4" t="s">
        <v>247</v>
      </c>
      <c r="E2952" s="7">
        <v>120</v>
      </c>
      <c r="F2952" s="4" t="s">
        <v>195</v>
      </c>
      <c r="G2952" s="4">
        <f>SUMIFS([1]怪物表!$A:$A,[1]怪物表!$B:$B,C2952,[1]怪物表!$C:$C,D2952)</f>
        <v>1599104</v>
      </c>
      <c r="H2952" s="8" t="str">
        <f>IF(G2952="","",INDEX([1]怪物表!$C:$C,MATCH(G2952,[1]怪物表!$A:$A,0)))</f>
        <v>狼人（紫）</v>
      </c>
      <c r="I2952" s="4"/>
      <c r="J2952" s="4" t="str">
        <f>IF(I2952="","",INDEX([1]怪物阵型表!$B:$B,MATCH(I2952,[1]怪物阵型表!$A:$A,0)))</f>
        <v/>
      </c>
      <c r="K2952" s="4"/>
      <c r="L2952" s="4"/>
      <c r="M2952" s="4"/>
      <c r="N2952" s="4"/>
      <c r="O2952" s="4" t="str">
        <f>IF(N2952="","",INDEX([2]物品表!$B:$B,MATCH(N2952,[2]物品表!$A:$A,0)))</f>
        <v/>
      </c>
      <c r="P2952" s="4"/>
      <c r="Q2952" s="7" t="s">
        <v>31</v>
      </c>
      <c r="R2952" s="7" t="s">
        <v>29</v>
      </c>
      <c r="S2952" s="9">
        <f>INDEX('#怪物刷新配置索引'!$E:$E,MATCH(E2952&amp;"-"&amp;F2952,'#怪物刷新配置索引'!$D:$D,0),1)</f>
        <v>4</v>
      </c>
      <c r="T2952" s="4"/>
      <c r="U2952" s="9">
        <f>INDEX('#怪物刷新配置索引'!$F:$F,MATCH(E2952&amp;"-"&amp;F2952,'#怪物刷新配置索引'!$D:$D,0),1)</f>
        <v>1</v>
      </c>
      <c r="V2952" s="4" t="str">
        <f t="shared" si="403"/>
        <v/>
      </c>
      <c r="W2952" s="4"/>
      <c r="X2952" s="4"/>
      <c r="Y2952" s="4"/>
      <c r="Z2952" s="28"/>
      <c r="AA2952" s="77">
        <f>COUNTIF([3]经验升级表!$C:$C,"&lt;="&amp;SUMIFS($AB$4:AB2952,$C$4:C2952,C2952))</f>
        <v>0</v>
      </c>
      <c r="AB2952" s="77">
        <f>IFERROR(INDEX([1]怪物表!$U:$U,MATCH(G2952,[1]怪物表!$A:$A,0),1)*S2952/U2952,0)*AC2952</f>
        <v>0</v>
      </c>
      <c r="AC2952" s="77">
        <f t="shared" si="404"/>
        <v>30</v>
      </c>
      <c r="AD2952" s="77">
        <f>IFERROR(INDEX([1]怪物表!$J:$J,MATCH(G2952,[1]怪物表!$A:$A,0),1),0)*AE2952</f>
        <v>120</v>
      </c>
      <c r="AE2952" s="77">
        <f t="shared" si="405"/>
        <v>120</v>
      </c>
    </row>
    <row r="2953" spans="1:31" x14ac:dyDescent="0.45">
      <c r="A2953" s="4"/>
      <c r="B2953" s="7">
        <v>5991086</v>
      </c>
      <c r="C2953" s="6" t="s">
        <v>245</v>
      </c>
      <c r="D2953" s="4"/>
      <c r="E2953" s="7"/>
      <c r="F2953" s="4">
        <v>540</v>
      </c>
      <c r="G2953" s="4" t="str">
        <f>IF(I2953="",SUMIFS([1]怪物表!$A:$A,[1]怪物表!$B:$B,C2953,[1]怪物表!$C:$C,D2953),"")</f>
        <v/>
      </c>
      <c r="H2953" s="8" t="str">
        <f>IF(G2953="","",INDEX([1]怪物表!$C:$C,MATCH(G2953,[1]怪物表!$A:$A,0)))</f>
        <v/>
      </c>
      <c r="I2953" s="4">
        <v>599103</v>
      </c>
      <c r="J2953" s="4" t="str">
        <f>IF(I2953="","",INDEX([1]怪物阵型表!$B:$B,MATCH(I2953,[1]怪物阵型表!$A:$A,0)))</f>
        <v>圆环防御怪物阵型</v>
      </c>
      <c r="K2953" s="4"/>
      <c r="L2953" s="4"/>
      <c r="M2953" s="4"/>
      <c r="N2953" s="4"/>
      <c r="O2953" s="4" t="str">
        <f>IF(N2953="","",INDEX([2]物品表!$B:$B,MATCH(N2953,[2]物品表!$A:$A,0)))</f>
        <v/>
      </c>
      <c r="P2953" s="4"/>
      <c r="Q2953" s="7" t="s">
        <v>109</v>
      </c>
      <c r="R2953" s="7" t="s">
        <v>29</v>
      </c>
      <c r="S2953" s="9">
        <v>1</v>
      </c>
      <c r="T2953" s="4"/>
      <c r="U2953" s="9">
        <v>0</v>
      </c>
      <c r="V2953" s="4"/>
      <c r="W2953" s="4"/>
      <c r="X2953" s="4"/>
      <c r="Y2953" s="4"/>
      <c r="Z2953" s="28"/>
      <c r="AA2953" s="77">
        <f>COUNTIF([3]经验升级表!$C:$C,"&lt;="&amp;SUMIFS($AB$4:AB2953,$C$4:C2953,C2953))</f>
        <v>0</v>
      </c>
      <c r="AB2953" s="77">
        <f>IFERROR(INDEX([1]怪物表!$U:$U,MATCH(G2953,[1]怪物表!$A:$A,0),1)*S2953/U2953,0)*AC2953</f>
        <v>0</v>
      </c>
      <c r="AC2953" s="77">
        <f t="shared" si="404"/>
        <v>1</v>
      </c>
      <c r="AD2953" s="77">
        <f>IFERROR(INDEX([1]怪物表!$J:$J,MATCH(G2953,[1]怪物表!$A:$A,0),1),0)*AE2953</f>
        <v>0</v>
      </c>
      <c r="AE2953" s="77">
        <f t="shared" si="405"/>
        <v>0</v>
      </c>
    </row>
    <row r="2954" spans="1:31" x14ac:dyDescent="0.45">
      <c r="A2954" s="4"/>
      <c r="B2954" s="7">
        <v>5991087</v>
      </c>
      <c r="C2954" s="6" t="s">
        <v>245</v>
      </c>
      <c r="D2954" s="4"/>
      <c r="E2954" s="7"/>
      <c r="F2954" s="4">
        <v>540</v>
      </c>
      <c r="G2954" s="4"/>
      <c r="H2954" s="8"/>
      <c r="I2954" s="4"/>
      <c r="J2954" s="4" t="str">
        <f>IF(I2954="","",INDEX([1]怪物阵型表!$B:$B,MATCH(I2954,[1]怪物阵型表!$A:$A,0)))</f>
        <v/>
      </c>
      <c r="K2954" s="4">
        <v>599117</v>
      </c>
      <c r="L2954" s="25" t="str" cm="1">
        <f t="array" ref="L2954">INDEX(怪物链表!A:C,MATCH(怪物刷新表!K2954&amp;C2954,怪物链表!A:A&amp;怪物链表!C:C,),2)</f>
        <v>平滑_初级_100</v>
      </c>
      <c r="M2954" s="4" t="str" cm="1">
        <f t="array" ref="M2954">INDEX(怪物链表!A:D,MATCH(怪物刷新表!L2954&amp;K2954,怪物链表!B:B&amp;怪物链表!A:A,),4)</f>
        <v>630-660</v>
      </c>
      <c r="N2954" s="4"/>
      <c r="O2954" s="4" t="str">
        <f>IF(N2954="","",INDEX([2]物品表!$B:$B,MATCH(N2954,[2]物品表!$A:$A,0)))</f>
        <v/>
      </c>
      <c r="P2954" s="4"/>
      <c r="Q2954" s="7" t="s">
        <v>120</v>
      </c>
      <c r="R2954" s="7" t="s">
        <v>29</v>
      </c>
      <c r="S2954" s="9">
        <v>1</v>
      </c>
      <c r="T2954" s="4"/>
      <c r="U2954" s="9">
        <v>0</v>
      </c>
      <c r="V2954" s="4" t="str">
        <f>IF(W2954=1,"TID_Survivor_Notice_Occur_2",IF(W2954=2,"TID_Survivor_Notice_Occur_1",""))</f>
        <v/>
      </c>
      <c r="W2954" s="4"/>
      <c r="X2954" s="4"/>
      <c r="Y2954" s="4"/>
      <c r="Z2954" s="28"/>
      <c r="AA2954" s="77">
        <f>COUNTIF([3]经验升级表!$C:$C,"&lt;="&amp;SUMIFS($AB$4:AB2954,$C$4:C2954,C2954))</f>
        <v>0</v>
      </c>
      <c r="AB2954" s="77">
        <f>IFERROR(INDEX([1]怪物表!$U:$U,MATCH(G2954,[1]怪物表!$A:$A,0),1)*S2954/U2954,0)*AC2954</f>
        <v>0</v>
      </c>
      <c r="AC2954" s="77">
        <f t="shared" si="404"/>
        <v>1</v>
      </c>
      <c r="AD2954" s="77">
        <f>IFERROR(INDEX([1]怪物表!$J:$J,MATCH(G2954,[1]怪物表!$A:$A,0),1),0)*AE2954</f>
        <v>0</v>
      </c>
      <c r="AE2954" s="77">
        <f t="shared" si="405"/>
        <v>0</v>
      </c>
    </row>
    <row r="2955" spans="1:31" x14ac:dyDescent="0.45">
      <c r="A2955" s="4"/>
      <c r="B2955" s="7">
        <v>5991088</v>
      </c>
      <c r="C2955" s="6" t="s">
        <v>245</v>
      </c>
      <c r="D2955" s="4" t="s">
        <v>239</v>
      </c>
      <c r="E2955" s="4">
        <v>30</v>
      </c>
      <c r="F2955" s="4" t="s">
        <v>197</v>
      </c>
      <c r="G2955" s="4">
        <f>IF(I2955="",SUMIFS([1]怪物表!$A:$A,[1]怪物表!$B:$B,C2955,[1]怪物表!$C:$C,D2955),"")</f>
        <v>1599102</v>
      </c>
      <c r="H2955" s="8" t="str">
        <f>IF(G2955="","",INDEX([1]怪物表!$C:$C,MATCH(G2955,[1]怪物表!$A:$A,0)))</f>
        <v>小象</v>
      </c>
      <c r="I2955" s="4"/>
      <c r="J2955" s="4" t="str">
        <f>IF(I2955="","",INDEX([1]怪物阵型表!$B:$B,MATCH(I2955,[1]怪物阵型表!$A:$A,0)))</f>
        <v/>
      </c>
      <c r="K2955" s="4"/>
      <c r="L2955" s="4"/>
      <c r="M2955" s="4"/>
      <c r="N2955" s="4"/>
      <c r="O2955" s="4" t="str">
        <f>IF(N2955="","",INDEX([2]物品表!$B:$B,MATCH(N2955,[2]物品表!$A:$A,0)))</f>
        <v/>
      </c>
      <c r="P2955" s="4"/>
      <c r="Q2955" s="7" t="s">
        <v>31</v>
      </c>
      <c r="R2955" s="7" t="s">
        <v>29</v>
      </c>
      <c r="S2955" s="9">
        <f>INDEX('#怪物刷新配置索引'!$E:$E,MATCH(E2955&amp;"-"&amp;F2955,'#怪物刷新配置索引'!$D:$D,0),1)</f>
        <v>4</v>
      </c>
      <c r="T2955" s="4"/>
      <c r="U2955" s="9">
        <f>INDEX('#怪物刷新配置索引'!$F:$F,MATCH(E2955&amp;"-"&amp;F2955,'#怪物刷新配置索引'!$D:$D,0),1)</f>
        <v>4</v>
      </c>
      <c r="V2955" s="4" t="str">
        <f t="shared" si="403"/>
        <v/>
      </c>
      <c r="W2955" s="4"/>
      <c r="X2955" s="4"/>
      <c r="Y2955" s="4"/>
      <c r="Z2955" s="28"/>
      <c r="AA2955" s="77">
        <f>COUNTIF([3]经验升级表!$C:$C,"&lt;="&amp;SUMIFS($AB$4:AB2955,$C$4:C2955,C2955))</f>
        <v>0</v>
      </c>
      <c r="AB2955" s="77">
        <f>IFERROR(INDEX([1]怪物表!$U:$U,MATCH(G2955,[1]怪物表!$A:$A,0),1)*S2955/U2955,0)*AC2955</f>
        <v>0</v>
      </c>
      <c r="AC2955" s="77">
        <f t="shared" si="404"/>
        <v>30</v>
      </c>
      <c r="AD2955" s="77">
        <f>IFERROR(INDEX([1]怪物表!$J:$J,MATCH(G2955,[1]怪物表!$A:$A,0),1),0)*AE2955</f>
        <v>30</v>
      </c>
      <c r="AE2955" s="77">
        <f t="shared" si="405"/>
        <v>30</v>
      </c>
    </row>
    <row r="2956" spans="1:31" x14ac:dyDescent="0.45">
      <c r="A2956" s="4"/>
      <c r="B2956" s="7">
        <v>5991089</v>
      </c>
      <c r="C2956" s="6" t="s">
        <v>245</v>
      </c>
      <c r="D2956" s="4" t="s">
        <v>239</v>
      </c>
      <c r="E2956" s="4">
        <v>30</v>
      </c>
      <c r="F2956" s="4" t="s">
        <v>197</v>
      </c>
      <c r="G2956" s="4">
        <f>IF(I2956="",SUMIFS([1]怪物表!$A:$A,[1]怪物表!$B:$B,C2956,[1]怪物表!$C:$C,D2956),"")</f>
        <v>1599102</v>
      </c>
      <c r="H2956" s="8" t="str">
        <f>IF(G2956="","",INDEX([1]怪物表!$C:$C,MATCH(G2956,[1]怪物表!$A:$A,0)))</f>
        <v>小象</v>
      </c>
      <c r="I2956" s="4"/>
      <c r="J2956" s="4" t="str">
        <f>IF(I2956="","",INDEX([1]怪物阵型表!$B:$B,MATCH(I2956,[1]怪物阵型表!$A:$A,0)))</f>
        <v/>
      </c>
      <c r="K2956" s="4"/>
      <c r="L2956" s="4"/>
      <c r="M2956" s="4"/>
      <c r="N2956" s="4"/>
      <c r="O2956" s="4" t="str">
        <f>IF(N2956="","",INDEX([2]物品表!$B:$B,MATCH(N2956,[2]物品表!$A:$A,0)))</f>
        <v/>
      </c>
      <c r="P2956" s="4"/>
      <c r="Q2956" s="7" t="s">
        <v>31</v>
      </c>
      <c r="R2956" s="7" t="s">
        <v>29</v>
      </c>
      <c r="S2956" s="9">
        <f>INDEX('#怪物刷新配置索引'!$E:$E,MATCH(E2956&amp;"-"&amp;F2956,'#怪物刷新配置索引'!$D:$D,0),1)</f>
        <v>4</v>
      </c>
      <c r="T2956" s="4"/>
      <c r="U2956" s="9">
        <f>INDEX('#怪物刷新配置索引'!$F:$F,MATCH(E2956&amp;"-"&amp;F2956,'#怪物刷新配置索引'!$D:$D,0),1)</f>
        <v>4</v>
      </c>
      <c r="V2956" s="4" t="str">
        <f t="shared" si="403"/>
        <v/>
      </c>
      <c r="W2956" s="4"/>
      <c r="X2956" s="4"/>
      <c r="Y2956" s="4"/>
      <c r="Z2956" s="28"/>
      <c r="AA2956" s="77">
        <f>COUNTIF([3]经验升级表!$C:$C,"&lt;="&amp;SUMIFS($AB$4:AB2956,$C$4:C2956,C2956))</f>
        <v>0</v>
      </c>
      <c r="AB2956" s="77">
        <f>IFERROR(INDEX([1]怪物表!$U:$U,MATCH(G2956,[1]怪物表!$A:$A,0),1)*S2956/U2956,0)*AC2956</f>
        <v>0</v>
      </c>
      <c r="AC2956" s="77">
        <f t="shared" si="404"/>
        <v>30</v>
      </c>
      <c r="AD2956" s="77">
        <f>IFERROR(INDEX([1]怪物表!$J:$J,MATCH(G2956,[1]怪物表!$A:$A,0),1),0)*AE2956</f>
        <v>30</v>
      </c>
      <c r="AE2956" s="77">
        <f t="shared" si="405"/>
        <v>30</v>
      </c>
    </row>
    <row r="2957" spans="1:31" x14ac:dyDescent="0.45">
      <c r="A2957" s="4"/>
      <c r="B2957" s="7">
        <v>5991090</v>
      </c>
      <c r="C2957" s="6" t="s">
        <v>245</v>
      </c>
      <c r="D2957" s="4" t="s">
        <v>239</v>
      </c>
      <c r="E2957" s="4">
        <v>30</v>
      </c>
      <c r="F2957" s="4" t="s">
        <v>199</v>
      </c>
      <c r="G2957" s="4">
        <f>IF(I2957="",SUMIFS([1]怪物表!$A:$A,[1]怪物表!$B:$B,C2957,[1]怪物表!$C:$C,D2957),"")</f>
        <v>1599102</v>
      </c>
      <c r="H2957" s="8" t="str">
        <f>IF(G2957="","",INDEX([1]怪物表!$C:$C,MATCH(G2957,[1]怪物表!$A:$A,0)))</f>
        <v>小象</v>
      </c>
      <c r="I2957" s="4"/>
      <c r="J2957" s="4" t="str">
        <f>IF(I2957="","",INDEX([1]怪物阵型表!$B:$B,MATCH(I2957,[1]怪物阵型表!$A:$A,0)))</f>
        <v/>
      </c>
      <c r="K2957" s="4"/>
      <c r="L2957" s="4"/>
      <c r="M2957" s="4"/>
      <c r="N2957" s="4"/>
      <c r="O2957" s="4" t="str">
        <f>IF(N2957="","",INDEX([2]物品表!$B:$B,MATCH(N2957,[2]物品表!$A:$A,0)))</f>
        <v/>
      </c>
      <c r="P2957" s="4"/>
      <c r="Q2957" s="7" t="s">
        <v>31</v>
      </c>
      <c r="R2957" s="7" t="s">
        <v>29</v>
      </c>
      <c r="S2957" s="9">
        <f>INDEX('#怪物刷新配置索引'!$E:$E,MATCH(E2957&amp;"-"&amp;F2957,'#怪物刷新配置索引'!$D:$D,0),1)</f>
        <v>4</v>
      </c>
      <c r="T2957" s="4"/>
      <c r="U2957" s="9">
        <f>INDEX('#怪物刷新配置索引'!$F:$F,MATCH(E2957&amp;"-"&amp;F2957,'#怪物刷新配置索引'!$D:$D,0),1)</f>
        <v>4</v>
      </c>
      <c r="V2957" s="4" t="str">
        <f t="shared" si="403"/>
        <v/>
      </c>
      <c r="W2957" s="4"/>
      <c r="X2957" s="4"/>
      <c r="Y2957" s="4"/>
      <c r="Z2957" s="28"/>
      <c r="AA2957" s="77">
        <f>COUNTIF([3]经验升级表!$C:$C,"&lt;="&amp;SUMIFS($AB$4:AB2957,$C$4:C2957,C2957))</f>
        <v>0</v>
      </c>
      <c r="AB2957" s="77">
        <f>IFERROR(INDEX([1]怪物表!$U:$U,MATCH(G2957,[1]怪物表!$A:$A,0),1)*S2957/U2957,0)*AC2957</f>
        <v>0</v>
      </c>
      <c r="AC2957" s="77">
        <f t="shared" si="404"/>
        <v>30</v>
      </c>
      <c r="AD2957" s="77">
        <f>IFERROR(INDEX([1]怪物表!$J:$J,MATCH(G2957,[1]怪物表!$A:$A,0),1),0)*AE2957</f>
        <v>30</v>
      </c>
      <c r="AE2957" s="77">
        <f t="shared" si="405"/>
        <v>30</v>
      </c>
    </row>
    <row r="2958" spans="1:31" x14ac:dyDescent="0.45">
      <c r="A2958" s="4"/>
      <c r="B2958" s="7">
        <v>5991091</v>
      </c>
      <c r="C2958" s="6" t="s">
        <v>245</v>
      </c>
      <c r="D2958" s="4" t="s">
        <v>239</v>
      </c>
      <c r="E2958" s="4">
        <v>90</v>
      </c>
      <c r="F2958" s="4" t="s">
        <v>199</v>
      </c>
      <c r="G2958" s="4">
        <f>IF(I2958="",SUMIFS([1]怪物表!$A:$A,[1]怪物表!$B:$B,C2958,[1]怪物表!$C:$C,D2958),"")</f>
        <v>1599102</v>
      </c>
      <c r="H2958" s="8" t="str">
        <f>IF(G2958="","",INDEX([1]怪物表!$C:$C,MATCH(G2958,[1]怪物表!$A:$A,0)))</f>
        <v>小象</v>
      </c>
      <c r="I2958" s="4"/>
      <c r="J2958" s="4" t="str">
        <f>IF(I2958="","",INDEX([1]怪物阵型表!$B:$B,MATCH(I2958,[1]怪物阵型表!$A:$A,0)))</f>
        <v/>
      </c>
      <c r="K2958" s="4"/>
      <c r="L2958" s="4"/>
      <c r="M2958" s="4"/>
      <c r="N2958" s="4"/>
      <c r="O2958" s="4" t="str">
        <f>IF(N2958="","",INDEX([2]物品表!$B:$B,MATCH(N2958,[2]物品表!$A:$A,0)))</f>
        <v/>
      </c>
      <c r="P2958" s="4"/>
      <c r="Q2958" s="7" t="s">
        <v>31</v>
      </c>
      <c r="R2958" s="7" t="s">
        <v>29</v>
      </c>
      <c r="S2958" s="9">
        <f>INDEX('#怪物刷新配置索引'!$E:$E,MATCH(E2958&amp;"-"&amp;F2958,'#怪物刷新配置索引'!$D:$D,0),1)</f>
        <v>3</v>
      </c>
      <c r="T2958" s="4"/>
      <c r="U2958" s="9">
        <f>INDEX('#怪物刷新配置索引'!$F:$F,MATCH(E2958&amp;"-"&amp;F2958,'#怪物刷新配置索引'!$D:$D,0),1)</f>
        <v>1</v>
      </c>
      <c r="V2958" s="4" t="str">
        <f t="shared" si="403"/>
        <v/>
      </c>
      <c r="W2958" s="4"/>
      <c r="X2958" s="4"/>
      <c r="Y2958" s="4"/>
      <c r="Z2958" s="28"/>
      <c r="AA2958" s="77">
        <f>COUNTIF([3]经验升级表!$C:$C,"&lt;="&amp;SUMIFS($AB$4:AB2958,$C$4:C2958,C2958))</f>
        <v>0</v>
      </c>
      <c r="AB2958" s="77">
        <f>IFERROR(INDEX([1]怪物表!$U:$U,MATCH(G2958,[1]怪物表!$A:$A,0),1)*S2958/U2958,0)*AC2958</f>
        <v>0</v>
      </c>
      <c r="AC2958" s="77">
        <f t="shared" si="404"/>
        <v>30</v>
      </c>
      <c r="AD2958" s="77">
        <f>IFERROR(INDEX([1]怪物表!$J:$J,MATCH(G2958,[1]怪物表!$A:$A,0),1),0)*AE2958</f>
        <v>90</v>
      </c>
      <c r="AE2958" s="77">
        <f t="shared" si="405"/>
        <v>90</v>
      </c>
    </row>
    <row r="2959" spans="1:31" x14ac:dyDescent="0.45">
      <c r="A2959" s="4"/>
      <c r="B2959" s="7">
        <v>5991092</v>
      </c>
      <c r="C2959" s="6" t="s">
        <v>245</v>
      </c>
      <c r="D2959" s="4" t="s">
        <v>130</v>
      </c>
      <c r="E2959" s="4">
        <v>20</v>
      </c>
      <c r="F2959" s="4" t="s">
        <v>199</v>
      </c>
      <c r="G2959" s="4">
        <f>IF(I2959="",SUMIFS([1]怪物表!$A:$A,[1]怪物表!$B:$B,C2959,[1]怪物表!$C:$C,D2959),"")</f>
        <v>1599106</v>
      </c>
      <c r="H2959" s="8" t="str">
        <f>IF(G2959="","",INDEX([1]怪物表!$C:$C,MATCH(G2959,[1]怪物表!$A:$A,0)))</f>
        <v>毒气怪</v>
      </c>
      <c r="I2959" s="4"/>
      <c r="J2959" s="4" t="str">
        <f>IF(I2959="","",INDEX([1]怪物阵型表!$B:$B,MATCH(I2959,[1]怪物阵型表!$A:$A,0)))</f>
        <v/>
      </c>
      <c r="K2959" s="4"/>
      <c r="L2959" s="4"/>
      <c r="M2959" s="4"/>
      <c r="N2959" s="4"/>
      <c r="O2959" s="4" t="str">
        <f>IF(N2959="","",INDEX([2]物品表!$B:$B,MATCH(N2959,[2]物品表!$A:$A,0)))</f>
        <v/>
      </c>
      <c r="P2959" s="4"/>
      <c r="Q2959" s="7" t="s">
        <v>31</v>
      </c>
      <c r="R2959" s="7" t="s">
        <v>29</v>
      </c>
      <c r="S2959" s="9">
        <f>INDEX('#怪物刷新配置索引'!$E:$E,MATCH(E2959&amp;"-"&amp;F2959,'#怪物刷新配置索引'!$D:$D,0),1)</f>
        <v>4</v>
      </c>
      <c r="T2959" s="4"/>
      <c r="U2959" s="9">
        <f>INDEX('#怪物刷新配置索引'!$F:$F,MATCH(E2959&amp;"-"&amp;F2959,'#怪物刷新配置索引'!$D:$D,0),1)</f>
        <v>6</v>
      </c>
      <c r="V2959" s="4" t="str">
        <f t="shared" si="403"/>
        <v/>
      </c>
      <c r="W2959" s="4"/>
      <c r="X2959" s="4"/>
      <c r="Y2959" s="4"/>
      <c r="Z2959" s="28"/>
      <c r="AA2959" s="77">
        <f>COUNTIF([3]经验升级表!$C:$C,"&lt;="&amp;SUMIFS($AB$4:AB2959,$C$4:C2959,C2959))</f>
        <v>0</v>
      </c>
      <c r="AB2959" s="77">
        <f>IFERROR(INDEX([1]怪物表!$U:$U,MATCH(G2959,[1]怪物表!$A:$A,0),1)*S2959/U2959,0)*AC2959</f>
        <v>0</v>
      </c>
      <c r="AC2959" s="77">
        <f t="shared" si="404"/>
        <v>30</v>
      </c>
      <c r="AD2959" s="77">
        <f>IFERROR(INDEX([1]怪物表!$J:$J,MATCH(G2959,[1]怪物表!$A:$A,0),1),0)*AE2959</f>
        <v>20</v>
      </c>
      <c r="AE2959" s="77">
        <f t="shared" si="405"/>
        <v>20</v>
      </c>
    </row>
    <row r="2960" spans="1:31" s="46" customFormat="1" x14ac:dyDescent="0.45">
      <c r="A2960" s="20"/>
      <c r="B2960" s="21">
        <v>5991093</v>
      </c>
      <c r="C2960" s="22" t="s">
        <v>245</v>
      </c>
      <c r="D2960" s="20" t="s">
        <v>148</v>
      </c>
      <c r="E2960" s="21"/>
      <c r="F2960" s="20">
        <v>600</v>
      </c>
      <c r="G2960" s="20">
        <f>IF(I2960="",SUMIFS([1]怪物表!$A:$A,[1]怪物表!$B:$B,C2960,[1]怪物表!$C:$C,D2960),"")</f>
        <v>1599109</v>
      </c>
      <c r="H2960" s="23" t="str">
        <f>IF(G2960="","",INDEX([1]怪物表!$C:$C,MATCH(G2960,[1]怪物表!$A:$A,0)))</f>
        <v>狼人</v>
      </c>
      <c r="I2960" s="20" t="s">
        <v>54</v>
      </c>
      <c r="J2960" s="20" t="str">
        <f>IF(I2960="","",INDEX([1]怪物阵型表!$B:$B,MATCH(I2960,[1]怪物阵型表!$A:$A,0)))</f>
        <v/>
      </c>
      <c r="K2960" s="20"/>
      <c r="L2960" s="20"/>
      <c r="M2960" s="20"/>
      <c r="N2960" s="20"/>
      <c r="O2960" s="20" t="str">
        <f>IF(N2960="","",INDEX([2]物品表!$B:$B,MATCH(N2960,[2]物品表!$A:$A,0)))</f>
        <v/>
      </c>
      <c r="P2960" s="20"/>
      <c r="Q2960" s="21" t="s">
        <v>120</v>
      </c>
      <c r="R2960" s="21" t="s">
        <v>29</v>
      </c>
      <c r="S2960" s="24">
        <v>1</v>
      </c>
      <c r="T2960" s="20"/>
      <c r="U2960" s="24">
        <v>0</v>
      </c>
      <c r="V2960" s="20" t="str">
        <f>IF(W2960=1,"TID_Survivor_Notice_Occur_2",IF(W2960=2,"TID_Survivor_Notice_Occur_1",""))</f>
        <v/>
      </c>
      <c r="W2960" s="20"/>
      <c r="X2960" s="20"/>
      <c r="Y2960" s="20"/>
      <c r="Z2960" s="79"/>
      <c r="AA2960" s="79">
        <f>COUNTIF([3]经验升级表!$C:$C,"&lt;="&amp;SUMIFS($AB$4:AB2960,$C$4:C2960,C2960))</f>
        <v>0</v>
      </c>
      <c r="AB2960" s="79">
        <f>IFERROR(INDEX([1]怪物表!$U:$U,MATCH(G2960,[1]怪物表!$A:$A,0),1)*S2960/U2960,0)*AC2960</f>
        <v>0</v>
      </c>
      <c r="AC2960" s="79">
        <f t="shared" si="404"/>
        <v>1</v>
      </c>
      <c r="AD2960" s="79">
        <f>IFERROR(INDEX([1]怪物表!$J:$J,MATCH(G2960,[1]怪物表!$A:$A,0),1),0)*AE2960</f>
        <v>0</v>
      </c>
      <c r="AE2960" s="79">
        <f t="shared" si="405"/>
        <v>0</v>
      </c>
    </row>
    <row r="2961" spans="1:31" x14ac:dyDescent="0.45">
      <c r="A2961" s="4"/>
      <c r="B2961" s="7">
        <v>5991094</v>
      </c>
      <c r="C2961" s="6" t="s">
        <v>245</v>
      </c>
      <c r="D2961" s="4" t="s">
        <v>246</v>
      </c>
      <c r="E2961" s="4">
        <v>30</v>
      </c>
      <c r="F2961" s="4" t="s">
        <v>219</v>
      </c>
      <c r="G2961" s="4">
        <f>SUMIFS([1]怪物表!$A:$A,[1]怪物表!$B:$B,C2961,[1]怪物表!$C:$C,D2961)</f>
        <v>1599101</v>
      </c>
      <c r="H2961" s="8" t="str">
        <f>IF(G2961="","",INDEX([1]怪物表!$C:$C,MATCH(G2961,[1]怪物表!$A:$A,0)))</f>
        <v>小熊</v>
      </c>
      <c r="I2961" s="4"/>
      <c r="J2961" s="4" t="str">
        <f>IF(I2961="","",INDEX([1]怪物阵型表!$B:$B,MATCH(I2961,[1]怪物阵型表!$A:$A,0)))</f>
        <v/>
      </c>
      <c r="K2961" s="4"/>
      <c r="L2961" s="4"/>
      <c r="M2961" s="4"/>
      <c r="N2961" s="4"/>
      <c r="O2961" s="4" t="str">
        <f>IF(N2961="","",INDEX([2]物品表!$B:$B,MATCH(N2961,[2]物品表!$A:$A,0)))</f>
        <v/>
      </c>
      <c r="P2961" s="4"/>
      <c r="Q2961" s="7" t="s">
        <v>31</v>
      </c>
      <c r="R2961" s="7" t="s">
        <v>29</v>
      </c>
      <c r="S2961" s="9">
        <f>INDEX('#怪物刷新配置索引'!$E:$E,MATCH(E2961&amp;"-"&amp;F2961,'#怪物刷新配置索引'!$D:$D,0),1)</f>
        <v>4</v>
      </c>
      <c r="T2961" s="4"/>
      <c r="U2961" s="9">
        <f>INDEX('#怪物刷新配置索引'!$F:$F,MATCH(E2961&amp;"-"&amp;F2961,'#怪物刷新配置索引'!$D:$D,0),1)</f>
        <v>4</v>
      </c>
      <c r="V2961" s="4" t="str">
        <f t="shared" ref="V2961:V2990" si="408">IF(W2961=1,"TID_Survivor_Notice_Occur_2",IF(W2961=2,"TID_Survivor_Notice_Occur_1",""))</f>
        <v/>
      </c>
      <c r="W2961" s="4"/>
      <c r="X2961" s="7"/>
      <c r="Y2961" s="4"/>
      <c r="Z2961" s="28"/>
      <c r="AA2961" s="77">
        <f>COUNTIF([3]经验升级表!$C:$C,"&lt;="&amp;SUMIFS($AB$4:AB2961,$C$4:C2961,C2961))</f>
        <v>0</v>
      </c>
      <c r="AB2961" s="77">
        <f>IFERROR(INDEX([1]怪物表!$U:$U,MATCH(G2961,[1]怪物表!$A:$A,0),1)*S2961/U2961,0)*AC2961</f>
        <v>0</v>
      </c>
      <c r="AC2961" s="77">
        <f t="shared" si="404"/>
        <v>30</v>
      </c>
      <c r="AD2961" s="77">
        <f>IFERROR(INDEX([1]怪物表!$J:$J,MATCH(G2961,[1]怪物表!$A:$A,0),1),0)*AE2961</f>
        <v>30</v>
      </c>
      <c r="AE2961" s="77">
        <f t="shared" si="405"/>
        <v>30</v>
      </c>
    </row>
    <row r="2962" spans="1:31" x14ac:dyDescent="0.45">
      <c r="A2962" s="4"/>
      <c r="B2962" s="7">
        <v>5991095</v>
      </c>
      <c r="C2962" s="6" t="s">
        <v>245</v>
      </c>
      <c r="D2962" s="4" t="s">
        <v>246</v>
      </c>
      <c r="E2962" s="4">
        <v>30</v>
      </c>
      <c r="F2962" s="4" t="s">
        <v>219</v>
      </c>
      <c r="G2962" s="4">
        <f>SUMIFS([1]怪物表!$A:$A,[1]怪物表!$B:$B,C2962,[1]怪物表!$C:$C,D2962)</f>
        <v>1599101</v>
      </c>
      <c r="H2962" s="8" t="str">
        <f>IF(G2962="","",INDEX([1]怪物表!$C:$C,MATCH(G2962,[1]怪物表!$A:$A,0)))</f>
        <v>小熊</v>
      </c>
      <c r="I2962" s="4"/>
      <c r="J2962" s="4" t="str">
        <f>IF(I2962="","",INDEX([1]怪物阵型表!$B:$B,MATCH(I2962,[1]怪物阵型表!$A:$A,0)))</f>
        <v/>
      </c>
      <c r="K2962" s="4"/>
      <c r="L2962" s="4"/>
      <c r="M2962" s="4"/>
      <c r="N2962" s="4"/>
      <c r="O2962" s="4" t="str">
        <f>IF(N2962="","",INDEX([2]物品表!$B:$B,MATCH(N2962,[2]物品表!$A:$A,0)))</f>
        <v/>
      </c>
      <c r="P2962" s="4"/>
      <c r="Q2962" s="7" t="s">
        <v>31</v>
      </c>
      <c r="R2962" s="7" t="s">
        <v>29</v>
      </c>
      <c r="S2962" s="9">
        <f>INDEX('#怪物刷新配置索引'!$E:$E,MATCH(E2962&amp;"-"&amp;F2962,'#怪物刷新配置索引'!$D:$D,0),1)</f>
        <v>4</v>
      </c>
      <c r="T2962" s="4"/>
      <c r="U2962" s="9">
        <f>INDEX('#怪物刷新配置索引'!$F:$F,MATCH(E2962&amp;"-"&amp;F2962,'#怪物刷新配置索引'!$D:$D,0),1)</f>
        <v>4</v>
      </c>
      <c r="V2962" s="7" t="str">
        <f t="shared" si="408"/>
        <v/>
      </c>
      <c r="W2962" s="4"/>
      <c r="X2962" s="4"/>
      <c r="Y2962" s="4"/>
      <c r="Z2962" s="28"/>
      <c r="AA2962" s="77">
        <f>COUNTIF([3]经验升级表!$C:$C,"&lt;="&amp;SUMIFS($AB$4:AB2962,$C$4:C2962,C2962))</f>
        <v>0</v>
      </c>
      <c r="AB2962" s="77">
        <f>IFERROR(INDEX([1]怪物表!$U:$U,MATCH(G2962,[1]怪物表!$A:$A,0),1)*S2962/U2962,0)*AC2962</f>
        <v>0</v>
      </c>
      <c r="AC2962" s="77">
        <f t="shared" si="404"/>
        <v>30</v>
      </c>
      <c r="AD2962" s="77">
        <f>IFERROR(INDEX([1]怪物表!$J:$J,MATCH(G2962,[1]怪物表!$A:$A,0),1),0)*AE2962</f>
        <v>30</v>
      </c>
      <c r="AE2962" s="77">
        <f t="shared" si="405"/>
        <v>30</v>
      </c>
    </row>
    <row r="2963" spans="1:31" x14ac:dyDescent="0.45">
      <c r="A2963" s="4"/>
      <c r="B2963" s="7">
        <v>5991096</v>
      </c>
      <c r="C2963" s="6" t="s">
        <v>245</v>
      </c>
      <c r="D2963" s="4" t="s">
        <v>246</v>
      </c>
      <c r="E2963" s="4">
        <v>60</v>
      </c>
      <c r="F2963" s="4" t="s">
        <v>219</v>
      </c>
      <c r="G2963" s="4">
        <f>SUMIFS([1]怪物表!$A:$A,[1]怪物表!$B:$B,C2963,[1]怪物表!$C:$C,D2963)</f>
        <v>1599101</v>
      </c>
      <c r="H2963" s="8" t="str">
        <f>IF(G2963="","",INDEX([1]怪物表!$C:$C,MATCH(G2963,[1]怪物表!$A:$A,0)))</f>
        <v>小熊</v>
      </c>
      <c r="I2963" s="4"/>
      <c r="J2963" s="4" t="str">
        <f>IF(I2963="","",INDEX([1]怪物阵型表!$B:$B,MATCH(I2963,[1]怪物阵型表!$A:$A,0)))</f>
        <v/>
      </c>
      <c r="K2963" s="4"/>
      <c r="L2963" s="4"/>
      <c r="M2963" s="4"/>
      <c r="N2963" s="4"/>
      <c r="O2963" s="4" t="str">
        <f>IF(N2963="","",INDEX([2]物品表!$B:$B,MATCH(N2963,[2]物品表!$A:$A,0)))</f>
        <v/>
      </c>
      <c r="P2963" s="4"/>
      <c r="Q2963" s="7" t="s">
        <v>31</v>
      </c>
      <c r="R2963" s="7" t="s">
        <v>29</v>
      </c>
      <c r="S2963" s="9">
        <f>INDEX('#怪物刷新配置索引'!$E:$E,MATCH(E2963&amp;"-"&amp;F2963,'#怪物刷新配置索引'!$D:$D,0),1)</f>
        <v>4</v>
      </c>
      <c r="T2963" s="4"/>
      <c r="U2963" s="9">
        <f>INDEX('#怪物刷新配置索引'!$F:$F,MATCH(E2963&amp;"-"&amp;F2963,'#怪物刷新配置索引'!$D:$D,0),1)</f>
        <v>2</v>
      </c>
      <c r="V2963" s="4" t="str">
        <f t="shared" si="408"/>
        <v/>
      </c>
      <c r="W2963" s="4"/>
      <c r="X2963" s="7"/>
      <c r="Y2963" s="7"/>
      <c r="Z2963" s="28"/>
      <c r="AA2963" s="77">
        <f>COUNTIF([3]经验升级表!$C:$C,"&lt;="&amp;SUMIFS($AB$4:AB2963,$C$4:C2963,C2963))</f>
        <v>0</v>
      </c>
      <c r="AB2963" s="77">
        <f>IFERROR(INDEX([1]怪物表!$U:$U,MATCH(G2963,[1]怪物表!$A:$A,0),1)*S2963/U2963,0)*AC2963</f>
        <v>0</v>
      </c>
      <c r="AC2963" s="77">
        <f t="shared" si="404"/>
        <v>30</v>
      </c>
      <c r="AD2963" s="77">
        <f>IFERROR(INDEX([1]怪物表!$J:$J,MATCH(G2963,[1]怪物表!$A:$A,0),1),0)*AE2963</f>
        <v>60</v>
      </c>
      <c r="AE2963" s="77">
        <f t="shared" si="405"/>
        <v>60</v>
      </c>
    </row>
    <row r="2964" spans="1:31" x14ac:dyDescent="0.45">
      <c r="A2964" s="4"/>
      <c r="B2964" s="7">
        <v>5991097</v>
      </c>
      <c r="C2964" s="6" t="s">
        <v>245</v>
      </c>
      <c r="D2964" s="4" t="s">
        <v>246</v>
      </c>
      <c r="E2964" s="4">
        <v>120</v>
      </c>
      <c r="F2964" s="4" t="s">
        <v>219</v>
      </c>
      <c r="G2964" s="4">
        <f>SUMIFS([1]怪物表!$A:$A,[1]怪物表!$B:$B,C2964,[1]怪物表!$C:$C,D2964)</f>
        <v>1599101</v>
      </c>
      <c r="H2964" s="8" t="str">
        <f>IF(G2964="","",INDEX([1]怪物表!$C:$C,MATCH(G2964,[1]怪物表!$A:$A,0)))</f>
        <v>小熊</v>
      </c>
      <c r="I2964" s="4"/>
      <c r="J2964" s="4" t="str">
        <f>IF(I2964="","",INDEX([1]怪物阵型表!$B:$B,MATCH(I2964,[1]怪物阵型表!$A:$A,0)))</f>
        <v/>
      </c>
      <c r="K2964" s="4"/>
      <c r="L2964" s="4"/>
      <c r="M2964" s="4"/>
      <c r="N2964" s="4"/>
      <c r="O2964" s="4" t="str">
        <f>IF(N2964="","",INDEX([2]物品表!$B:$B,MATCH(N2964,[2]物品表!$A:$A,0)))</f>
        <v/>
      </c>
      <c r="P2964" s="4"/>
      <c r="Q2964" s="7" t="s">
        <v>31</v>
      </c>
      <c r="R2964" s="7" t="s">
        <v>29</v>
      </c>
      <c r="S2964" s="9">
        <f>INDEX('#怪物刷新配置索引'!$E:$E,MATCH(E2964&amp;"-"&amp;F2964,'#怪物刷新配置索引'!$D:$D,0),1)</f>
        <v>4</v>
      </c>
      <c r="T2964" s="4"/>
      <c r="U2964" s="9">
        <f>INDEX('#怪物刷新配置索引'!$F:$F,MATCH(E2964&amp;"-"&amp;F2964,'#怪物刷新配置索引'!$D:$D,0),1)</f>
        <v>1</v>
      </c>
      <c r="V2964" s="4" t="str">
        <f t="shared" si="408"/>
        <v/>
      </c>
      <c r="W2964" s="4"/>
      <c r="X2964" s="7"/>
      <c r="Y2964" s="7"/>
      <c r="Z2964" s="28"/>
      <c r="AA2964" s="77">
        <f>COUNTIF([3]经验升级表!$C:$C,"&lt;="&amp;SUMIFS($AB$4:AB2964,$C$4:C2964,C2964))</f>
        <v>0</v>
      </c>
      <c r="AB2964" s="77">
        <f>IFERROR(INDEX([1]怪物表!$U:$U,MATCH(G2964,[1]怪物表!$A:$A,0),1)*S2964/U2964,0)*AC2964</f>
        <v>0</v>
      </c>
      <c r="AC2964" s="77">
        <f t="shared" si="404"/>
        <v>30</v>
      </c>
      <c r="AD2964" s="77">
        <f>IFERROR(INDEX([1]怪物表!$J:$J,MATCH(G2964,[1]怪物表!$A:$A,0),1),0)*AE2964</f>
        <v>120</v>
      </c>
      <c r="AE2964" s="77">
        <f t="shared" si="405"/>
        <v>120</v>
      </c>
    </row>
    <row r="2965" spans="1:31" x14ac:dyDescent="0.45">
      <c r="A2965" s="4"/>
      <c r="B2965" s="7">
        <v>5991098</v>
      </c>
      <c r="C2965" s="6" t="s">
        <v>245</v>
      </c>
      <c r="D2965" s="4" t="s">
        <v>145</v>
      </c>
      <c r="E2965" s="7">
        <v>20</v>
      </c>
      <c r="F2965" s="4" t="s">
        <v>219</v>
      </c>
      <c r="G2965" s="4">
        <f>SUMIFS([1]怪物表!$A:$A,[1]怪物表!$B:$B,C2965,[1]怪物表!$C:$C,D2965)</f>
        <v>1599107</v>
      </c>
      <c r="H2965" s="8" t="str">
        <f>IF(G2965="","",INDEX([1]怪物表!$C:$C,MATCH(G2965,[1]怪物表!$A:$A,0)))</f>
        <v>毒气怪2</v>
      </c>
      <c r="I2965" s="4"/>
      <c r="J2965" s="4" t="str">
        <f>IF(I2965="","",INDEX([1]怪物阵型表!$B:$B,MATCH(I2965,[1]怪物阵型表!$A:$A,0)))</f>
        <v/>
      </c>
      <c r="K2965" s="4"/>
      <c r="L2965" s="4"/>
      <c r="M2965" s="4"/>
      <c r="N2965" s="4"/>
      <c r="O2965" s="4" t="str">
        <f>IF(N2965="","",INDEX([2]物品表!$B:$B,MATCH(N2965,[2]物品表!$A:$A,0)))</f>
        <v/>
      </c>
      <c r="P2965" s="4"/>
      <c r="Q2965" s="7" t="s">
        <v>31</v>
      </c>
      <c r="R2965" s="7" t="s">
        <v>29</v>
      </c>
      <c r="S2965" s="9">
        <f>INDEX('#怪物刷新配置索引'!$E:$E,MATCH(E2965&amp;"-"&amp;F2965,'#怪物刷新配置索引'!$D:$D,0),1)</f>
        <v>4</v>
      </c>
      <c r="T2965" s="4"/>
      <c r="U2965" s="9">
        <f>INDEX('#怪物刷新配置索引'!$F:$F,MATCH(E2965&amp;"-"&amp;F2965,'#怪物刷新配置索引'!$D:$D,0),1)</f>
        <v>6</v>
      </c>
      <c r="V2965" s="4" t="str">
        <f t="shared" si="408"/>
        <v/>
      </c>
      <c r="W2965" s="4"/>
      <c r="X2965" s="4"/>
      <c r="Y2965" s="4"/>
      <c r="Z2965" s="28"/>
      <c r="AA2965" s="77">
        <f>COUNTIF([3]经验升级表!$C:$C,"&lt;="&amp;SUMIFS($AB$4:AB2965,$C$4:C2965,C2965))</f>
        <v>0</v>
      </c>
      <c r="AB2965" s="77">
        <f>IFERROR(INDEX([1]怪物表!$U:$U,MATCH(G2965,[1]怪物表!$A:$A,0),1)*S2965/U2965,0)*AC2965</f>
        <v>0</v>
      </c>
      <c r="AC2965" s="77">
        <f t="shared" si="404"/>
        <v>30</v>
      </c>
      <c r="AD2965" s="77">
        <f>IFERROR(INDEX([1]怪物表!$J:$J,MATCH(G2965,[1]怪物表!$A:$A,0),1),0)*AE2965</f>
        <v>20</v>
      </c>
      <c r="AE2965" s="77">
        <f t="shared" si="405"/>
        <v>20</v>
      </c>
    </row>
    <row r="2966" spans="1:31" x14ac:dyDescent="0.45">
      <c r="A2966" s="4"/>
      <c r="B2966" s="7">
        <v>5991099</v>
      </c>
      <c r="C2966" s="6" t="s">
        <v>245</v>
      </c>
      <c r="D2966" s="4"/>
      <c r="E2966" s="7"/>
      <c r="F2966" s="4">
        <v>630</v>
      </c>
      <c r="G2966" s="4" t="str">
        <f>IF(I2966="",SUMIFS([1]怪物表!$A:$A,[1]怪物表!$B:$B,C2966,[1]怪物表!$C:$C,D2966),"")</f>
        <v/>
      </c>
      <c r="H2966" s="8" t="str">
        <f>IF(G2966="","",INDEX([1]怪物表!$C:$C,MATCH(G2966,[1]怪物表!$A:$A,0)))</f>
        <v/>
      </c>
      <c r="I2966" s="4">
        <v>599101</v>
      </c>
      <c r="J2966" s="4" t="str">
        <f>IF(I2966="","",INDEX([1]怪物阵型表!$B:$B,MATCH(I2966,[1]怪物阵型表!$A:$A,0)))</f>
        <v>冲锋阵型</v>
      </c>
      <c r="K2966" s="4"/>
      <c r="L2966" s="4"/>
      <c r="M2966" s="4"/>
      <c r="N2966" s="4"/>
      <c r="O2966" s="4" t="str">
        <f>IF(N2966="","",INDEX([2]物品表!$B:$B,MATCH(N2966,[2]物品表!$A:$A,0)))</f>
        <v/>
      </c>
      <c r="P2966" s="4"/>
      <c r="Q2966" s="7" t="s">
        <v>309</v>
      </c>
      <c r="R2966" s="7" t="s">
        <v>29</v>
      </c>
      <c r="S2966" s="9">
        <v>1</v>
      </c>
      <c r="T2966" s="4"/>
      <c r="U2966" s="9">
        <v>0</v>
      </c>
      <c r="V2966" s="4" t="str">
        <f t="shared" si="408"/>
        <v/>
      </c>
      <c r="W2966" s="4"/>
      <c r="X2966" s="4"/>
      <c r="Y2966" s="4"/>
      <c r="Z2966" s="28"/>
      <c r="AA2966" s="77">
        <f>COUNTIF([3]经验升级表!$C:$C,"&lt;="&amp;SUMIFS($AB$4:AB2966,$C$4:C2966,C2966))</f>
        <v>0</v>
      </c>
      <c r="AB2966" s="77">
        <f>IFERROR(INDEX([1]怪物表!$U:$U,MATCH(G2966,[1]怪物表!$A:$A,0),1)*S2966/U2966,0)*AC2966</f>
        <v>0</v>
      </c>
      <c r="AC2966" s="77">
        <f t="shared" si="404"/>
        <v>1</v>
      </c>
      <c r="AD2966" s="77">
        <f>IFERROR(INDEX([1]怪物表!$J:$J,MATCH(G2966,[1]怪物表!$A:$A,0),1),0)*AE2966</f>
        <v>0</v>
      </c>
      <c r="AE2966" s="77">
        <f t="shared" si="405"/>
        <v>0</v>
      </c>
    </row>
    <row r="2967" spans="1:31" x14ac:dyDescent="0.45">
      <c r="A2967" s="4"/>
      <c r="B2967" s="7">
        <v>5991100</v>
      </c>
      <c r="C2967" s="6" t="s">
        <v>245</v>
      </c>
      <c r="D2967" s="4"/>
      <c r="E2967" s="7"/>
      <c r="F2967" s="4">
        <v>630</v>
      </c>
      <c r="G2967" s="4" t="str">
        <f>IF(I2967="",SUMIFS([1]怪物表!$A:$A,[1]怪物表!$B:$B,C2967,[1]怪物表!$C:$C,D2967),"")</f>
        <v/>
      </c>
      <c r="H2967" s="8" t="str">
        <f>IF(G2967="","",INDEX([1]怪物表!$C:$C,MATCH(G2967,[1]怪物表!$A:$A,0)))</f>
        <v/>
      </c>
      <c r="I2967" s="4">
        <v>599101</v>
      </c>
      <c r="J2967" s="4" t="str">
        <f>IF(I2967="","",INDEX([1]怪物阵型表!$B:$B,MATCH(I2967,[1]怪物阵型表!$A:$A,0)))</f>
        <v>冲锋阵型</v>
      </c>
      <c r="K2967" s="4"/>
      <c r="L2967" s="4"/>
      <c r="M2967" s="4"/>
      <c r="N2967" s="4"/>
      <c r="O2967" s="4" t="str">
        <f>IF(N2967="","",INDEX([2]物品表!$B:$B,MATCH(N2967,[2]物品表!$A:$A,0)))</f>
        <v/>
      </c>
      <c r="P2967" s="4"/>
      <c r="Q2967" s="7" t="s">
        <v>309</v>
      </c>
      <c r="R2967" s="7" t="s">
        <v>29</v>
      </c>
      <c r="S2967" s="9">
        <v>1</v>
      </c>
      <c r="T2967" s="4"/>
      <c r="U2967" s="9">
        <v>0</v>
      </c>
      <c r="V2967" s="4" t="str">
        <f t="shared" si="408"/>
        <v/>
      </c>
      <c r="W2967" s="4"/>
      <c r="X2967" s="4"/>
      <c r="Y2967" s="4"/>
      <c r="Z2967" s="28"/>
      <c r="AA2967" s="77">
        <f>COUNTIF([3]经验升级表!$C:$C,"&lt;="&amp;SUMIFS($AB$4:AB2967,$C$4:C2967,C2967))</f>
        <v>0</v>
      </c>
      <c r="AB2967" s="77">
        <f>IFERROR(INDEX([1]怪物表!$U:$U,MATCH(G2967,[1]怪物表!$A:$A,0),1)*S2967/U2967,0)*AC2967</f>
        <v>0</v>
      </c>
      <c r="AC2967" s="77">
        <f t="shared" si="404"/>
        <v>1</v>
      </c>
      <c r="AD2967" s="77">
        <f>IFERROR(INDEX([1]怪物表!$J:$J,MATCH(G2967,[1]怪物表!$A:$A,0),1),0)*AE2967</f>
        <v>0</v>
      </c>
      <c r="AE2967" s="77">
        <f t="shared" si="405"/>
        <v>0</v>
      </c>
    </row>
    <row r="2968" spans="1:31" x14ac:dyDescent="0.45">
      <c r="A2968" s="4"/>
      <c r="B2968" s="7">
        <v>5991101</v>
      </c>
      <c r="C2968" s="6" t="s">
        <v>245</v>
      </c>
      <c r="D2968" s="4"/>
      <c r="E2968" s="7"/>
      <c r="F2968" s="4">
        <v>635</v>
      </c>
      <c r="G2968" s="4" t="str">
        <f>IF(I2968="",SUMIFS([1]怪物表!$A:$A,[1]怪物表!$B:$B,C2968,[1]怪物表!$C:$C,D2968),"")</f>
        <v/>
      </c>
      <c r="H2968" s="8" t="str">
        <f>IF(G2968="","",INDEX([1]怪物表!$C:$C,MATCH(G2968,[1]怪物表!$A:$A,0)))</f>
        <v/>
      </c>
      <c r="I2968" s="4">
        <v>599101</v>
      </c>
      <c r="J2968" s="4" t="str">
        <f>IF(I2968="","",INDEX([1]怪物阵型表!$B:$B,MATCH(I2968,[1]怪物阵型表!$A:$A,0)))</f>
        <v>冲锋阵型</v>
      </c>
      <c r="K2968" s="4"/>
      <c r="L2968" s="4"/>
      <c r="M2968" s="4"/>
      <c r="N2968" s="4"/>
      <c r="O2968" s="4" t="str">
        <f>IF(N2968="","",INDEX([2]物品表!$B:$B,MATCH(N2968,[2]物品表!$A:$A,0)))</f>
        <v/>
      </c>
      <c r="P2968" s="4"/>
      <c r="Q2968" s="7" t="s">
        <v>309</v>
      </c>
      <c r="R2968" s="7" t="s">
        <v>29</v>
      </c>
      <c r="S2968" s="9">
        <v>1</v>
      </c>
      <c r="T2968" s="4"/>
      <c r="U2968" s="9">
        <v>0</v>
      </c>
      <c r="V2968" s="4" t="str">
        <f t="shared" si="408"/>
        <v/>
      </c>
      <c r="W2968" s="4"/>
      <c r="X2968" s="4"/>
      <c r="Y2968" s="4"/>
      <c r="Z2968" s="28"/>
      <c r="AA2968" s="77">
        <f>COUNTIF([3]经验升级表!$C:$C,"&lt;="&amp;SUMIFS($AB$4:AB2968,$C$4:C2968,C2968))</f>
        <v>0</v>
      </c>
      <c r="AB2968" s="77">
        <f>IFERROR(INDEX([1]怪物表!$U:$U,MATCH(G2968,[1]怪物表!$A:$A,0),1)*S2968/U2968,0)*AC2968</f>
        <v>0</v>
      </c>
      <c r="AC2968" s="77">
        <f t="shared" si="404"/>
        <v>1</v>
      </c>
      <c r="AD2968" s="77">
        <f>IFERROR(INDEX([1]怪物表!$J:$J,MATCH(G2968,[1]怪物表!$A:$A,0),1),0)*AE2968</f>
        <v>0</v>
      </c>
      <c r="AE2968" s="77">
        <f t="shared" si="405"/>
        <v>0</v>
      </c>
    </row>
    <row r="2969" spans="1:31" x14ac:dyDescent="0.45">
      <c r="A2969" s="4"/>
      <c r="B2969" s="7">
        <v>5991102</v>
      </c>
      <c r="C2969" s="6" t="s">
        <v>245</v>
      </c>
      <c r="D2969" s="4"/>
      <c r="E2969" s="7"/>
      <c r="F2969" s="4">
        <v>635</v>
      </c>
      <c r="G2969" s="4" t="str">
        <f>IF(I2969="",SUMIFS([1]怪物表!$A:$A,[1]怪物表!$B:$B,C2969,[1]怪物表!$C:$C,D2969),"")</f>
        <v/>
      </c>
      <c r="H2969" s="8" t="str">
        <f>IF(G2969="","",INDEX([1]怪物表!$C:$C,MATCH(G2969,[1]怪物表!$A:$A,0)))</f>
        <v/>
      </c>
      <c r="I2969" s="4">
        <v>599101</v>
      </c>
      <c r="J2969" s="4" t="str">
        <f>IF(I2969="","",INDEX([1]怪物阵型表!$B:$B,MATCH(I2969,[1]怪物阵型表!$A:$A,0)))</f>
        <v>冲锋阵型</v>
      </c>
      <c r="K2969" s="4"/>
      <c r="L2969" s="4"/>
      <c r="M2969" s="4"/>
      <c r="N2969" s="4"/>
      <c r="O2969" s="4" t="str">
        <f>IF(N2969="","",INDEX([2]物品表!$B:$B,MATCH(N2969,[2]物品表!$A:$A,0)))</f>
        <v/>
      </c>
      <c r="P2969" s="4"/>
      <c r="Q2969" s="7" t="s">
        <v>309</v>
      </c>
      <c r="R2969" s="7" t="s">
        <v>29</v>
      </c>
      <c r="S2969" s="9">
        <v>1</v>
      </c>
      <c r="T2969" s="4"/>
      <c r="U2969" s="9">
        <v>0</v>
      </c>
      <c r="V2969" s="4" t="str">
        <f t="shared" si="408"/>
        <v/>
      </c>
      <c r="W2969" s="4"/>
      <c r="X2969" s="4"/>
      <c r="Y2969" s="4"/>
      <c r="Z2969" s="28"/>
      <c r="AA2969" s="77">
        <f>COUNTIF([3]经验升级表!$C:$C,"&lt;="&amp;SUMIFS($AB$4:AB2969,$C$4:C2969,C2969))</f>
        <v>0</v>
      </c>
      <c r="AB2969" s="77">
        <f>IFERROR(INDEX([1]怪物表!$U:$U,MATCH(G2969,[1]怪物表!$A:$A,0),1)*S2969/U2969,0)*AC2969</f>
        <v>0</v>
      </c>
      <c r="AC2969" s="77">
        <f t="shared" si="404"/>
        <v>1</v>
      </c>
      <c r="AD2969" s="77">
        <f>IFERROR(INDEX([1]怪物表!$J:$J,MATCH(G2969,[1]怪物表!$A:$A,0),1),0)*AE2969</f>
        <v>0</v>
      </c>
      <c r="AE2969" s="77">
        <f t="shared" si="405"/>
        <v>0</v>
      </c>
    </row>
    <row r="2970" spans="1:31" x14ac:dyDescent="0.45">
      <c r="A2970" s="4"/>
      <c r="B2970" s="7">
        <v>5991103</v>
      </c>
      <c r="C2970" s="6" t="s">
        <v>245</v>
      </c>
      <c r="D2970" s="4"/>
      <c r="E2970" s="7"/>
      <c r="F2970" s="4">
        <v>640</v>
      </c>
      <c r="G2970" s="4" t="str">
        <f>IF(I2970="",SUMIFS([1]怪物表!$A:$A,[1]怪物表!$B:$B,C2970,[1]怪物表!$C:$C,D2970),"")</f>
        <v/>
      </c>
      <c r="H2970" s="8" t="str">
        <f>IF(G2970="","",INDEX([1]怪物表!$C:$C,MATCH(G2970,[1]怪物表!$A:$A,0)))</f>
        <v/>
      </c>
      <c r="I2970" s="4">
        <v>599101</v>
      </c>
      <c r="J2970" s="4" t="str">
        <f>IF(I2970="","",INDEX([1]怪物阵型表!$B:$B,MATCH(I2970,[1]怪物阵型表!$A:$A,0)))</f>
        <v>冲锋阵型</v>
      </c>
      <c r="K2970" s="4"/>
      <c r="L2970" s="4"/>
      <c r="M2970" s="4"/>
      <c r="N2970" s="4"/>
      <c r="O2970" s="4" t="str">
        <f>IF(N2970="","",INDEX([2]物品表!$B:$B,MATCH(N2970,[2]物品表!$A:$A,0)))</f>
        <v/>
      </c>
      <c r="P2970" s="4"/>
      <c r="Q2970" s="7" t="s">
        <v>309</v>
      </c>
      <c r="R2970" s="7" t="s">
        <v>29</v>
      </c>
      <c r="S2970" s="9">
        <v>1</v>
      </c>
      <c r="T2970" s="4"/>
      <c r="U2970" s="9">
        <v>0</v>
      </c>
      <c r="V2970" s="4" t="str">
        <f t="shared" si="408"/>
        <v/>
      </c>
      <c r="W2970" s="4"/>
      <c r="X2970" s="4"/>
      <c r="Y2970" s="4"/>
      <c r="Z2970" s="28"/>
      <c r="AA2970" s="77">
        <f>COUNTIF([3]经验升级表!$C:$C,"&lt;="&amp;SUMIFS($AB$4:AB2970,$C$4:C2970,C2970))</f>
        <v>0</v>
      </c>
      <c r="AB2970" s="77">
        <f>IFERROR(INDEX([1]怪物表!$U:$U,MATCH(G2970,[1]怪物表!$A:$A,0),1)*S2970/U2970,0)*AC2970</f>
        <v>0</v>
      </c>
      <c r="AC2970" s="77">
        <f t="shared" si="404"/>
        <v>1</v>
      </c>
      <c r="AD2970" s="77">
        <f>IFERROR(INDEX([1]怪物表!$J:$J,MATCH(G2970,[1]怪物表!$A:$A,0),1),0)*AE2970</f>
        <v>0</v>
      </c>
      <c r="AE2970" s="77">
        <f t="shared" si="405"/>
        <v>0</v>
      </c>
    </row>
    <row r="2971" spans="1:31" x14ac:dyDescent="0.45">
      <c r="A2971" s="4"/>
      <c r="B2971" s="7">
        <v>5991104</v>
      </c>
      <c r="C2971" s="6" t="s">
        <v>245</v>
      </c>
      <c r="D2971" s="4"/>
      <c r="E2971" s="7"/>
      <c r="F2971" s="4">
        <v>640</v>
      </c>
      <c r="G2971" s="4" t="str">
        <f>IF(I2971="",SUMIFS([1]怪物表!$A:$A,[1]怪物表!$B:$B,C2971,[1]怪物表!$C:$C,D2971),"")</f>
        <v/>
      </c>
      <c r="H2971" s="8" t="str">
        <f>IF(G2971="","",INDEX([1]怪物表!$C:$C,MATCH(G2971,[1]怪物表!$A:$A,0)))</f>
        <v/>
      </c>
      <c r="I2971" s="4">
        <v>599101</v>
      </c>
      <c r="J2971" s="4" t="str">
        <f>IF(I2971="","",INDEX([1]怪物阵型表!$B:$B,MATCH(I2971,[1]怪物阵型表!$A:$A,0)))</f>
        <v>冲锋阵型</v>
      </c>
      <c r="K2971" s="4"/>
      <c r="L2971" s="4"/>
      <c r="M2971" s="4"/>
      <c r="N2971" s="4"/>
      <c r="O2971" s="4" t="str">
        <f>IF(N2971="","",INDEX([2]物品表!$B:$B,MATCH(N2971,[2]物品表!$A:$A,0)))</f>
        <v/>
      </c>
      <c r="P2971" s="4"/>
      <c r="Q2971" s="7" t="s">
        <v>309</v>
      </c>
      <c r="R2971" s="7" t="s">
        <v>29</v>
      </c>
      <c r="S2971" s="9">
        <v>1</v>
      </c>
      <c r="T2971" s="4"/>
      <c r="U2971" s="9">
        <v>0</v>
      </c>
      <c r="V2971" s="4" t="str">
        <f t="shared" si="408"/>
        <v/>
      </c>
      <c r="W2971" s="4"/>
      <c r="X2971" s="4"/>
      <c r="Y2971" s="4"/>
      <c r="Z2971" s="28"/>
      <c r="AA2971" s="77">
        <f>COUNTIF([3]经验升级表!$C:$C,"&lt;="&amp;SUMIFS($AB$4:AB2971,$C$4:C2971,C2971))</f>
        <v>0</v>
      </c>
      <c r="AB2971" s="77">
        <f>IFERROR(INDEX([1]怪物表!$U:$U,MATCH(G2971,[1]怪物表!$A:$A,0),1)*S2971/U2971,0)*AC2971</f>
        <v>0</v>
      </c>
      <c r="AC2971" s="77">
        <f t="shared" si="404"/>
        <v>1</v>
      </c>
      <c r="AD2971" s="77">
        <f>IFERROR(INDEX([1]怪物表!$J:$J,MATCH(G2971,[1]怪物表!$A:$A,0),1),0)*AE2971</f>
        <v>0</v>
      </c>
      <c r="AE2971" s="77">
        <f t="shared" si="405"/>
        <v>0</v>
      </c>
    </row>
    <row r="2972" spans="1:31" x14ac:dyDescent="0.45">
      <c r="A2972" s="4"/>
      <c r="B2972" s="7">
        <v>5991105</v>
      </c>
      <c r="C2972" s="6" t="s">
        <v>245</v>
      </c>
      <c r="D2972" s="4" t="s">
        <v>133</v>
      </c>
      <c r="E2972" s="7">
        <v>30</v>
      </c>
      <c r="F2972" s="4" t="s">
        <v>221</v>
      </c>
      <c r="G2972" s="4">
        <f>SUMIFS([1]怪物表!$A:$A,[1]怪物表!$B:$B,C2972,[1]怪物表!$C:$C,D2972)</f>
        <v>1599103</v>
      </c>
      <c r="H2972" s="8" t="str">
        <f>IF(G2972="","",INDEX([1]怪物表!$C:$C,MATCH(G2972,[1]怪物表!$A:$A,0)))</f>
        <v>密林窃贼</v>
      </c>
      <c r="I2972" s="4"/>
      <c r="J2972" s="4" t="str">
        <f>IF(I2972="","",INDEX([1]怪物阵型表!$B:$B,MATCH(I2972,[1]怪物阵型表!$A:$A,0)))</f>
        <v/>
      </c>
      <c r="K2972" s="4"/>
      <c r="L2972" s="4"/>
      <c r="M2972" s="4"/>
      <c r="N2972" s="4"/>
      <c r="O2972" s="4" t="str">
        <f>IF(N2972="","",INDEX([2]物品表!$B:$B,MATCH(N2972,[2]物品表!$A:$A,0)))</f>
        <v/>
      </c>
      <c r="P2972" s="4"/>
      <c r="Q2972" s="7" t="s">
        <v>31</v>
      </c>
      <c r="R2972" s="7" t="s">
        <v>29</v>
      </c>
      <c r="S2972" s="9">
        <f>INDEX('#怪物刷新配置索引'!$E:$E,MATCH(E2972&amp;"-"&amp;F2972,'#怪物刷新配置索引'!$D:$D,0),1)</f>
        <v>4</v>
      </c>
      <c r="T2972" s="4"/>
      <c r="U2972" s="9">
        <f>INDEX('#怪物刷新配置索引'!$F:$F,MATCH(E2972&amp;"-"&amp;F2972,'#怪物刷新配置索引'!$D:$D,0),1)</f>
        <v>4</v>
      </c>
      <c r="V2972" s="7" t="str">
        <f t="shared" si="408"/>
        <v/>
      </c>
      <c r="W2972" s="4"/>
      <c r="X2972" s="4"/>
      <c r="Y2972" s="4"/>
      <c r="Z2972" s="28"/>
      <c r="AA2972" s="77">
        <f>COUNTIF([3]经验升级表!$C:$C,"&lt;="&amp;SUMIFS($AB$4:AB2972,$C$4:C2972,C2972))</f>
        <v>0</v>
      </c>
      <c r="AB2972" s="77">
        <f>IFERROR(INDEX([1]怪物表!$U:$U,MATCH(G2972,[1]怪物表!$A:$A,0),1)*S2972/U2972,0)*AC2972</f>
        <v>0</v>
      </c>
      <c r="AC2972" s="77">
        <f t="shared" si="404"/>
        <v>30</v>
      </c>
      <c r="AD2972" s="77">
        <f>IFERROR(INDEX([1]怪物表!$J:$J,MATCH(G2972,[1]怪物表!$A:$A,0),1),0)*AE2972</f>
        <v>30</v>
      </c>
      <c r="AE2972" s="77">
        <f t="shared" si="405"/>
        <v>30</v>
      </c>
    </row>
    <row r="2973" spans="1:31" x14ac:dyDescent="0.45">
      <c r="A2973" s="4"/>
      <c r="B2973" s="7">
        <v>5991106</v>
      </c>
      <c r="C2973" s="6" t="s">
        <v>245</v>
      </c>
      <c r="D2973" s="4" t="s">
        <v>133</v>
      </c>
      <c r="E2973" s="7">
        <v>30</v>
      </c>
      <c r="F2973" s="4" t="s">
        <v>221</v>
      </c>
      <c r="G2973" s="4">
        <f>SUMIFS([1]怪物表!$A:$A,[1]怪物表!$B:$B,C2973,[1]怪物表!$C:$C,D2973)</f>
        <v>1599103</v>
      </c>
      <c r="H2973" s="8" t="str">
        <f>IF(G2973="","",INDEX([1]怪物表!$C:$C,MATCH(G2973,[1]怪物表!$A:$A,0)))</f>
        <v>密林窃贼</v>
      </c>
      <c r="I2973" s="4"/>
      <c r="J2973" s="4" t="str">
        <f>IF(I2973="","",INDEX([1]怪物阵型表!$B:$B,MATCH(I2973,[1]怪物阵型表!$A:$A,0)))</f>
        <v/>
      </c>
      <c r="K2973" s="4"/>
      <c r="L2973" s="4"/>
      <c r="M2973" s="4"/>
      <c r="N2973" s="4"/>
      <c r="O2973" s="4" t="str">
        <f>IF(N2973="","",INDEX([2]物品表!$B:$B,MATCH(N2973,[2]物品表!$A:$A,0)))</f>
        <v/>
      </c>
      <c r="P2973" s="4"/>
      <c r="Q2973" s="7" t="s">
        <v>31</v>
      </c>
      <c r="R2973" s="7" t="s">
        <v>29</v>
      </c>
      <c r="S2973" s="9">
        <f>INDEX('#怪物刷新配置索引'!$E:$E,MATCH(E2973&amp;"-"&amp;F2973,'#怪物刷新配置索引'!$D:$D,0),1)</f>
        <v>4</v>
      </c>
      <c r="T2973" s="4"/>
      <c r="U2973" s="9">
        <f>INDEX('#怪物刷新配置索引'!$F:$F,MATCH(E2973&amp;"-"&amp;F2973,'#怪物刷新配置索引'!$D:$D,0),1)</f>
        <v>4</v>
      </c>
      <c r="V2973" s="4" t="str">
        <f t="shared" si="408"/>
        <v/>
      </c>
      <c r="W2973" s="4"/>
      <c r="X2973" s="4"/>
      <c r="Y2973" s="4"/>
      <c r="Z2973" s="28"/>
      <c r="AA2973" s="77">
        <f>COUNTIF([3]经验升级表!$C:$C,"&lt;="&amp;SUMIFS($AB$4:AB2973,$C$4:C2973,C2973))</f>
        <v>0</v>
      </c>
      <c r="AB2973" s="77">
        <f>IFERROR(INDEX([1]怪物表!$U:$U,MATCH(G2973,[1]怪物表!$A:$A,0),1)*S2973/U2973,0)*AC2973</f>
        <v>0</v>
      </c>
      <c r="AC2973" s="77">
        <f t="shared" si="404"/>
        <v>30</v>
      </c>
      <c r="AD2973" s="77">
        <f>IFERROR(INDEX([1]怪物表!$J:$J,MATCH(G2973,[1]怪物表!$A:$A,0),1),0)*AE2973</f>
        <v>30</v>
      </c>
      <c r="AE2973" s="77">
        <f t="shared" si="405"/>
        <v>30</v>
      </c>
    </row>
    <row r="2974" spans="1:31" x14ac:dyDescent="0.45">
      <c r="A2974" s="4"/>
      <c r="B2974" s="7">
        <v>5991107</v>
      </c>
      <c r="C2974" s="6" t="s">
        <v>245</v>
      </c>
      <c r="D2974" s="4"/>
      <c r="E2974" s="7"/>
      <c r="F2974" s="4">
        <v>660</v>
      </c>
      <c r="G2974" s="4"/>
      <c r="H2974" s="8"/>
      <c r="I2974" s="4"/>
      <c r="J2974" s="4" t="str">
        <f>IF(I2974="","",INDEX([1]怪物阵型表!$B:$B,MATCH(I2974,[1]怪物阵型表!$A:$A,0)))</f>
        <v/>
      </c>
      <c r="K2974" s="4">
        <v>599119</v>
      </c>
      <c r="L2974" s="25" t="str" cm="1">
        <f t="array" ref="L2974">INDEX(怪物链表!A:C,MATCH(怪物刷新表!K2974&amp;C2974,怪物链表!A:A&amp;怪物链表!C:C,),2)</f>
        <v>骤变_中级_100</v>
      </c>
      <c r="M2974" s="4" t="str" cm="1">
        <f t="array" ref="M2974">INDEX(怪物链表!A:D,MATCH(怪物刷新表!L2974&amp;K2974,怪物链表!B:B&amp;怪物链表!A:A,),4)</f>
        <v>840-870</v>
      </c>
      <c r="N2974" s="4"/>
      <c r="O2974" s="4" t="str">
        <f>IF(N2974="","",INDEX([2]物品表!$B:$B,MATCH(N2974,[2]物品表!$A:$A,0)))</f>
        <v/>
      </c>
      <c r="P2974" s="4"/>
      <c r="Q2974" s="7" t="s">
        <v>120</v>
      </c>
      <c r="R2974" s="7" t="s">
        <v>29</v>
      </c>
      <c r="S2974" s="9">
        <v>1</v>
      </c>
      <c r="T2974" s="4"/>
      <c r="U2974" s="9">
        <v>0</v>
      </c>
      <c r="V2974" s="4" t="str">
        <f>IF(W2974=1,"TID_Survivor_Notice_Occur_2",IF(W2974=2,"TID_Survivor_Notice_Occur_1",""))</f>
        <v/>
      </c>
      <c r="W2974" s="4"/>
      <c r="X2974" s="4"/>
      <c r="Y2974" s="4"/>
      <c r="Z2974" s="28"/>
      <c r="AA2974" s="77">
        <f>COUNTIF([3]经验升级表!$C:$C,"&lt;="&amp;SUMIFS($AB$4:AB2974,$C$4:C2974,C2974))</f>
        <v>0</v>
      </c>
      <c r="AB2974" s="77">
        <f>IFERROR(INDEX([1]怪物表!$U:$U,MATCH(G2974,[1]怪物表!$A:$A,0),1)*S2974/U2974,0)*AC2974</f>
        <v>0</v>
      </c>
      <c r="AC2974" s="77">
        <f t="shared" si="404"/>
        <v>1</v>
      </c>
      <c r="AD2974" s="77">
        <f>IFERROR(INDEX([1]怪物表!$J:$J,MATCH(G2974,[1]怪物表!$A:$A,0),1),0)*AE2974</f>
        <v>0</v>
      </c>
      <c r="AE2974" s="77">
        <f t="shared" si="405"/>
        <v>0</v>
      </c>
    </row>
    <row r="2975" spans="1:31" x14ac:dyDescent="0.45">
      <c r="A2975" s="4"/>
      <c r="B2975" s="7">
        <v>5991108</v>
      </c>
      <c r="C2975" s="6" t="s">
        <v>245</v>
      </c>
      <c r="D2975" s="4"/>
      <c r="E2975" s="7"/>
      <c r="F2975" s="4">
        <v>660</v>
      </c>
      <c r="G2975" s="4"/>
      <c r="H2975" s="8"/>
      <c r="I2975" s="4"/>
      <c r="J2975" s="4" t="str">
        <f>IF(I2975="","",INDEX([1]怪物阵型表!$B:$B,MATCH(I2975,[1]怪物阵型表!$A:$A,0)))</f>
        <v/>
      </c>
      <c r="K2975" s="4">
        <v>599120</v>
      </c>
      <c r="L2975" s="25" t="str" cm="1">
        <f t="array" ref="L2975">INDEX(怪物链表!A:C,MATCH(怪物刷新表!K2975&amp;C2975,怪物链表!A:A&amp;怪物链表!C:C,),2)</f>
        <v>骤变_特殊_50</v>
      </c>
      <c r="M2975" s="4" t="str" cm="1">
        <f t="array" ref="M2975">INDEX(怪物链表!A:D,MATCH(怪物刷新表!L2975&amp;K2975,怪物链表!B:B&amp;怪物链表!A:A,),4)</f>
        <v>840-870</v>
      </c>
      <c r="N2975" s="4"/>
      <c r="O2975" s="4" t="str">
        <f>IF(N2975="","",INDEX([2]物品表!$B:$B,MATCH(N2975,[2]物品表!$A:$A,0)))</f>
        <v/>
      </c>
      <c r="P2975" s="4"/>
      <c r="Q2975" s="7" t="s">
        <v>120</v>
      </c>
      <c r="R2975" s="7" t="s">
        <v>29</v>
      </c>
      <c r="S2975" s="9">
        <v>1</v>
      </c>
      <c r="T2975" s="4"/>
      <c r="U2975" s="9">
        <v>0</v>
      </c>
      <c r="V2975" s="4" t="str">
        <f>IF(W2975=1,"TID_Survivor_Notice_Occur_2",IF(W2975=2,"TID_Survivor_Notice_Occur_1",""))</f>
        <v/>
      </c>
      <c r="W2975" s="4"/>
      <c r="X2975" s="4"/>
      <c r="Y2975" s="4"/>
      <c r="Z2975" s="28"/>
      <c r="AA2975" s="77">
        <f>COUNTIF([3]经验升级表!$C:$C,"&lt;="&amp;SUMIFS($AB$4:AB2975,$C$4:C2975,C2975))</f>
        <v>0</v>
      </c>
      <c r="AB2975" s="77">
        <f>IFERROR(INDEX([1]怪物表!$U:$U,MATCH(G2975,[1]怪物表!$A:$A,0),1)*S2975/U2975,0)*AC2975</f>
        <v>0</v>
      </c>
      <c r="AC2975" s="77">
        <f t="shared" si="404"/>
        <v>1</v>
      </c>
      <c r="AD2975" s="77">
        <f>IFERROR(INDEX([1]怪物表!$J:$J,MATCH(G2975,[1]怪物表!$A:$A,0),1),0)*AE2975</f>
        <v>0</v>
      </c>
      <c r="AE2975" s="77">
        <f t="shared" si="405"/>
        <v>0</v>
      </c>
    </row>
    <row r="2976" spans="1:31" x14ac:dyDescent="0.45">
      <c r="A2976" s="4"/>
      <c r="B2976" s="7">
        <v>5991109</v>
      </c>
      <c r="C2976" s="6" t="s">
        <v>245</v>
      </c>
      <c r="D2976" s="4"/>
      <c r="E2976" s="7"/>
      <c r="F2976" s="4">
        <v>660</v>
      </c>
      <c r="G2976" s="4"/>
      <c r="H2976" s="8"/>
      <c r="I2976" s="4"/>
      <c r="J2976" s="4" t="str">
        <f>IF(I2976="","",INDEX([1]怪物阵型表!$B:$B,MATCH(I2976,[1]怪物阵型表!$A:$A,0)))</f>
        <v/>
      </c>
      <c r="K2976" s="4">
        <v>599121</v>
      </c>
      <c r="L2976" s="25" t="str" cm="1">
        <f t="array" ref="L2976">INDEX(怪物链表!A:C,MATCH(怪物刷新表!K2976&amp;C2976,怪物链表!A:A&amp;怪物链表!C:C,),2)</f>
        <v>骤变_特殊_50</v>
      </c>
      <c r="M2976" s="4" t="str" cm="1">
        <f t="array" ref="M2976">INDEX(怪物链表!A:D,MATCH(怪物刷新表!L2976&amp;K2976,怪物链表!B:B&amp;怪物链表!A:A,),4)</f>
        <v>840-870</v>
      </c>
      <c r="N2976" s="4"/>
      <c r="O2976" s="4" t="str">
        <f>IF(N2976="","",INDEX([2]物品表!$B:$B,MATCH(N2976,[2]物品表!$A:$A,0)))</f>
        <v/>
      </c>
      <c r="P2976" s="4"/>
      <c r="Q2976" s="7" t="s">
        <v>120</v>
      </c>
      <c r="R2976" s="7" t="s">
        <v>29</v>
      </c>
      <c r="S2976" s="9">
        <v>1</v>
      </c>
      <c r="T2976" s="4"/>
      <c r="U2976" s="9">
        <v>0</v>
      </c>
      <c r="V2976" s="4" t="str">
        <f>IF(W2976=1,"TID_Survivor_Notice_Occur_2",IF(W2976=2,"TID_Survivor_Notice_Occur_1",""))</f>
        <v/>
      </c>
      <c r="W2976" s="4"/>
      <c r="X2976" s="4"/>
      <c r="Y2976" s="4"/>
      <c r="Z2976" s="28"/>
      <c r="AA2976" s="77">
        <f>COUNTIF([3]经验升级表!$C:$C,"&lt;="&amp;SUMIFS($AB$4:AB2976,$C$4:C2976,C2976))</f>
        <v>0</v>
      </c>
      <c r="AB2976" s="77">
        <f>IFERROR(INDEX([1]怪物表!$U:$U,MATCH(G2976,[1]怪物表!$A:$A,0),1)*S2976/U2976,0)*AC2976</f>
        <v>0</v>
      </c>
      <c r="AC2976" s="77">
        <f t="shared" si="404"/>
        <v>1</v>
      </c>
      <c r="AD2976" s="77">
        <f>IFERROR(INDEX([1]怪物表!$J:$J,MATCH(G2976,[1]怪物表!$A:$A,0),1),0)*AE2976</f>
        <v>0</v>
      </c>
      <c r="AE2976" s="77">
        <f t="shared" si="405"/>
        <v>0</v>
      </c>
    </row>
    <row r="2977" spans="1:31" s="46" customFormat="1" x14ac:dyDescent="0.45">
      <c r="A2977" s="20"/>
      <c r="B2977" s="21">
        <v>5991110</v>
      </c>
      <c r="C2977" s="22" t="s">
        <v>245</v>
      </c>
      <c r="D2977" s="20" t="s">
        <v>144</v>
      </c>
      <c r="E2977" s="21"/>
      <c r="F2977" s="20">
        <v>660</v>
      </c>
      <c r="G2977" s="20">
        <f>IF(I2977="",SUMIFS([1]怪物表!$A:$A,[1]怪物表!$B:$B,C2977,[1]怪物表!$C:$C,D2977),"")</f>
        <v>1599108</v>
      </c>
      <c r="H2977" s="23" t="str">
        <f>IF(G2977="","",INDEX([1]怪物表!$C:$C,MATCH(G2977,[1]怪物表!$A:$A,0)))</f>
        <v>大象</v>
      </c>
      <c r="I2977" s="20" t="s">
        <v>54</v>
      </c>
      <c r="J2977" s="20" t="str">
        <f>IF(I2977="","",INDEX([1]怪物阵型表!$B:$B,MATCH(I2977,[1]怪物阵型表!$A:$A,0)))</f>
        <v/>
      </c>
      <c r="K2977" s="20"/>
      <c r="L2977" s="20"/>
      <c r="M2977" s="20"/>
      <c r="N2977" s="20"/>
      <c r="O2977" s="20" t="str">
        <f>IF(N2977="","",INDEX([2]物品表!$B:$B,MATCH(N2977,[2]物品表!$A:$A,0)))</f>
        <v/>
      </c>
      <c r="P2977" s="20"/>
      <c r="Q2977" s="21" t="s">
        <v>120</v>
      </c>
      <c r="R2977" s="21" t="s">
        <v>29</v>
      </c>
      <c r="S2977" s="24">
        <v>1</v>
      </c>
      <c r="T2977" s="20"/>
      <c r="U2977" s="24">
        <v>0</v>
      </c>
      <c r="V2977" s="20" t="str">
        <f>IF(W2977=1,"TID_Survivor_Notice_Occur_2",IF(W2977=2,"TID_Survivor_Notice_Occur_1",""))</f>
        <v/>
      </c>
      <c r="W2977" s="20"/>
      <c r="X2977" s="20"/>
      <c r="Y2977" s="20"/>
      <c r="Z2977" s="79"/>
      <c r="AA2977" s="79">
        <f>COUNTIF([3]经验升级表!$C:$C,"&lt;="&amp;SUMIFS($AB$4:AB2977,$C$4:C2977,C2977))</f>
        <v>0</v>
      </c>
      <c r="AB2977" s="79">
        <f>IFERROR(INDEX([1]怪物表!$U:$U,MATCH(G2977,[1]怪物表!$A:$A,0),1)*S2977/U2977,0)*AC2977</f>
        <v>0</v>
      </c>
      <c r="AC2977" s="79">
        <f t="shared" si="404"/>
        <v>1</v>
      </c>
      <c r="AD2977" s="79">
        <f>IFERROR(INDEX([1]怪物表!$J:$J,MATCH(G2977,[1]怪物表!$A:$A,0),1),0)*AE2977</f>
        <v>0</v>
      </c>
      <c r="AE2977" s="79">
        <f t="shared" si="405"/>
        <v>0</v>
      </c>
    </row>
    <row r="2978" spans="1:31" x14ac:dyDescent="0.45">
      <c r="A2978" s="4"/>
      <c r="B2978" s="7">
        <v>5991111</v>
      </c>
      <c r="C2978" s="6" t="s">
        <v>245</v>
      </c>
      <c r="D2978" s="4" t="s">
        <v>247</v>
      </c>
      <c r="E2978" s="7">
        <v>60</v>
      </c>
      <c r="F2978" s="4" t="s">
        <v>223</v>
      </c>
      <c r="G2978" s="4">
        <f>SUMIFS([1]怪物表!$A:$A,[1]怪物表!$B:$B,C2978,[1]怪物表!$C:$C,D2978)</f>
        <v>1599104</v>
      </c>
      <c r="H2978" s="8" t="str">
        <f>IF(G2978="","",INDEX([1]怪物表!$C:$C,MATCH(G2978,[1]怪物表!$A:$A,0)))</f>
        <v>狼人（紫）</v>
      </c>
      <c r="I2978" s="4"/>
      <c r="J2978" s="4" t="str">
        <f>IF(I2978="","",INDEX([1]怪物阵型表!$B:$B,MATCH(I2978,[1]怪物阵型表!$A:$A,0)))</f>
        <v/>
      </c>
      <c r="K2978" s="4"/>
      <c r="L2978" s="4"/>
      <c r="M2978" s="4"/>
      <c r="N2978" s="4"/>
      <c r="O2978" s="4" t="str">
        <f>IF(N2978="","",INDEX([2]物品表!$B:$B,MATCH(N2978,[2]物品表!$A:$A,0)))</f>
        <v/>
      </c>
      <c r="P2978" s="4"/>
      <c r="Q2978" s="7" t="s">
        <v>31</v>
      </c>
      <c r="R2978" s="7" t="s">
        <v>29</v>
      </c>
      <c r="S2978" s="9">
        <f>INDEX('#怪物刷新配置索引'!$E:$E,MATCH(E2978&amp;"-"&amp;F2978,'#怪物刷新配置索引'!$D:$D,0),1)</f>
        <v>4</v>
      </c>
      <c r="T2978" s="4"/>
      <c r="U2978" s="9">
        <f>INDEX('#怪物刷新配置索引'!$F:$F,MATCH(E2978&amp;"-"&amp;F2978,'#怪物刷新配置索引'!$D:$D,0),1)</f>
        <v>2</v>
      </c>
      <c r="V2978" s="4" t="str">
        <f t="shared" si="408"/>
        <v/>
      </c>
      <c r="W2978" s="4"/>
      <c r="X2978" s="4"/>
      <c r="Y2978" s="7"/>
      <c r="Z2978" s="28"/>
      <c r="AA2978" s="77">
        <f>COUNTIF([3]经验升级表!$C:$C,"&lt;="&amp;SUMIFS($AB$4:AB2978,$C$4:C2978,C2978))</f>
        <v>0</v>
      </c>
      <c r="AB2978" s="77">
        <f>IFERROR(INDEX([1]怪物表!$U:$U,MATCH(G2978,[1]怪物表!$A:$A,0),1)*S2978/U2978,0)*AC2978</f>
        <v>0</v>
      </c>
      <c r="AC2978" s="77">
        <f t="shared" si="404"/>
        <v>30</v>
      </c>
      <c r="AD2978" s="77">
        <f>IFERROR(INDEX([1]怪物表!$J:$J,MATCH(G2978,[1]怪物表!$A:$A,0),1),0)*AE2978</f>
        <v>60</v>
      </c>
      <c r="AE2978" s="77">
        <f t="shared" si="405"/>
        <v>60</v>
      </c>
    </row>
    <row r="2979" spans="1:31" x14ac:dyDescent="0.45">
      <c r="A2979" s="4"/>
      <c r="B2979" s="7">
        <v>5991112</v>
      </c>
      <c r="C2979" s="6" t="s">
        <v>245</v>
      </c>
      <c r="D2979" s="4" t="s">
        <v>247</v>
      </c>
      <c r="E2979" s="7">
        <v>150</v>
      </c>
      <c r="F2979" s="4" t="s">
        <v>223</v>
      </c>
      <c r="G2979" s="4">
        <f>SUMIFS([1]怪物表!$A:$A,[1]怪物表!$B:$B,C2979,[1]怪物表!$C:$C,D2979)</f>
        <v>1599104</v>
      </c>
      <c r="H2979" s="8" t="str">
        <f>IF(G2979="","",INDEX([1]怪物表!$C:$C,MATCH(G2979,[1]怪物表!$A:$A,0)))</f>
        <v>狼人（紫）</v>
      </c>
      <c r="I2979" s="4"/>
      <c r="J2979" s="4" t="str">
        <f>IF(I2979="","",INDEX([1]怪物阵型表!$B:$B,MATCH(I2979,[1]怪物阵型表!$A:$A,0)))</f>
        <v/>
      </c>
      <c r="K2979" s="4"/>
      <c r="L2979" s="4"/>
      <c r="M2979" s="4"/>
      <c r="N2979" s="4"/>
      <c r="O2979" s="4" t="str">
        <f>IF(N2979="","",INDEX([2]物品表!$B:$B,MATCH(N2979,[2]物品表!$A:$A,0)))</f>
        <v/>
      </c>
      <c r="P2979" s="4"/>
      <c r="Q2979" s="7" t="s">
        <v>31</v>
      </c>
      <c r="R2979" s="7" t="s">
        <v>29</v>
      </c>
      <c r="S2979" s="9">
        <f>INDEX('#怪物刷新配置索引'!$E:$E,MATCH(E2979&amp;"-"&amp;F2979,'#怪物刷新配置索引'!$D:$D,0),1)</f>
        <v>5</v>
      </c>
      <c r="T2979" s="4"/>
      <c r="U2979" s="9">
        <f>INDEX('#怪物刷新配置索引'!$F:$F,MATCH(E2979&amp;"-"&amp;F2979,'#怪物刷新配置索引'!$D:$D,0),1)</f>
        <v>1</v>
      </c>
      <c r="V2979" s="4" t="str">
        <f t="shared" si="408"/>
        <v/>
      </c>
      <c r="W2979" s="4"/>
      <c r="X2979" s="4"/>
      <c r="Y2979" s="7"/>
      <c r="Z2979" s="28"/>
      <c r="AA2979" s="77">
        <f>COUNTIF([3]经验升级表!$C:$C,"&lt;="&amp;SUMIFS($AB$4:AB2979,$C$4:C2979,C2979))</f>
        <v>0</v>
      </c>
      <c r="AB2979" s="77">
        <f>IFERROR(INDEX([1]怪物表!$U:$U,MATCH(G2979,[1]怪物表!$A:$A,0),1)*S2979/U2979,0)*AC2979</f>
        <v>0</v>
      </c>
      <c r="AC2979" s="77">
        <f t="shared" si="404"/>
        <v>30</v>
      </c>
      <c r="AD2979" s="77">
        <f>IFERROR(INDEX([1]怪物表!$J:$J,MATCH(G2979,[1]怪物表!$A:$A,0),1),0)*AE2979</f>
        <v>150</v>
      </c>
      <c r="AE2979" s="77">
        <f t="shared" si="405"/>
        <v>150</v>
      </c>
    </row>
    <row r="2980" spans="1:31" x14ac:dyDescent="0.45">
      <c r="A2980" s="4"/>
      <c r="B2980" s="7">
        <v>5991113</v>
      </c>
      <c r="C2980" s="6" t="s">
        <v>245</v>
      </c>
      <c r="D2980" s="4" t="s">
        <v>130</v>
      </c>
      <c r="E2980" s="7">
        <v>20</v>
      </c>
      <c r="F2980" s="4" t="s">
        <v>223</v>
      </c>
      <c r="G2980" s="4">
        <f>SUMIFS([1]怪物表!$A:$A,[1]怪物表!$B:$B,C2980,[1]怪物表!$C:$C,D2980)</f>
        <v>1599106</v>
      </c>
      <c r="H2980" s="8" t="str">
        <f>IF(G2980="","",INDEX([1]怪物表!$C:$C,MATCH(G2980,[1]怪物表!$A:$A,0)))</f>
        <v>毒气怪</v>
      </c>
      <c r="I2980" s="4"/>
      <c r="J2980" s="4" t="str">
        <f>IF(I2980="","",INDEX([1]怪物阵型表!$B:$B,MATCH(I2980,[1]怪物阵型表!$A:$A,0)))</f>
        <v/>
      </c>
      <c r="K2980" s="4"/>
      <c r="L2980" s="4"/>
      <c r="M2980" s="4"/>
      <c r="N2980" s="4"/>
      <c r="O2980" s="4" t="str">
        <f>IF(N2980="","",INDEX([2]物品表!$B:$B,MATCH(N2980,[2]物品表!$A:$A,0)))</f>
        <v/>
      </c>
      <c r="P2980" s="4"/>
      <c r="Q2980" s="7" t="s">
        <v>31</v>
      </c>
      <c r="R2980" s="7" t="s">
        <v>29</v>
      </c>
      <c r="S2980" s="9">
        <f>INDEX('#怪物刷新配置索引'!$E:$E,MATCH(E2980&amp;"-"&amp;F2980,'#怪物刷新配置索引'!$D:$D,0),1)</f>
        <v>4</v>
      </c>
      <c r="T2980" s="4"/>
      <c r="U2980" s="9">
        <f>INDEX('#怪物刷新配置索引'!$F:$F,MATCH(E2980&amp;"-"&amp;F2980,'#怪物刷新配置索引'!$D:$D,0),1)</f>
        <v>6</v>
      </c>
      <c r="V2980" s="4" t="str">
        <f t="shared" si="408"/>
        <v/>
      </c>
      <c r="W2980" s="4"/>
      <c r="X2980" s="7"/>
      <c r="Y2980" s="7"/>
      <c r="Z2980" s="28"/>
      <c r="AA2980" s="77">
        <f>COUNTIF([3]经验升级表!$C:$C,"&lt;="&amp;SUMIFS($AB$4:AB2980,$C$4:C2980,C2980))</f>
        <v>0</v>
      </c>
      <c r="AB2980" s="77">
        <f>IFERROR(INDEX([1]怪物表!$U:$U,MATCH(G2980,[1]怪物表!$A:$A,0),1)*S2980/U2980,0)*AC2980</f>
        <v>0</v>
      </c>
      <c r="AC2980" s="77">
        <f t="shared" si="404"/>
        <v>30</v>
      </c>
      <c r="AD2980" s="77">
        <f>IFERROR(INDEX([1]怪物表!$J:$J,MATCH(G2980,[1]怪物表!$A:$A,0),1),0)*AE2980</f>
        <v>20</v>
      </c>
      <c r="AE2980" s="77">
        <f t="shared" si="405"/>
        <v>20</v>
      </c>
    </row>
    <row r="2981" spans="1:31" x14ac:dyDescent="0.45">
      <c r="A2981" s="4"/>
      <c r="B2981" s="7">
        <v>5991114</v>
      </c>
      <c r="C2981" s="6" t="s">
        <v>245</v>
      </c>
      <c r="D2981" s="4"/>
      <c r="E2981" s="7"/>
      <c r="F2981" s="4">
        <v>690</v>
      </c>
      <c r="G2981" s="4" t="str">
        <f>IF(I2981="",SUMIFS([1]怪物表!$A:$A,[1]怪物表!$B:$B,C2981,[1]怪物表!$C:$C,D2981),"")</f>
        <v/>
      </c>
      <c r="H2981" s="8" t="str">
        <f>IF(G2981="","",INDEX([1]怪物表!$C:$C,MATCH(G2981,[1]怪物表!$A:$A,0)))</f>
        <v/>
      </c>
      <c r="I2981" s="4">
        <v>599102</v>
      </c>
      <c r="J2981" s="4" t="str">
        <f>IF(I2981="","",INDEX([1]怪物阵型表!$B:$B,MATCH(I2981,[1]怪物阵型表!$A:$A,0)))</f>
        <v>圆环防御怪物阵型</v>
      </c>
      <c r="K2981" s="4"/>
      <c r="L2981" s="4"/>
      <c r="M2981" s="4"/>
      <c r="N2981" s="4"/>
      <c r="O2981" s="4" t="str">
        <f>IF(N2981="","",INDEX([2]物品表!$B:$B,MATCH(N2981,[2]物品表!$A:$A,0)))</f>
        <v/>
      </c>
      <c r="P2981" s="4"/>
      <c r="Q2981" s="7" t="s">
        <v>109</v>
      </c>
      <c r="R2981" s="7" t="s">
        <v>29</v>
      </c>
      <c r="S2981" s="9">
        <v>1</v>
      </c>
      <c r="T2981" s="4"/>
      <c r="U2981" s="9">
        <v>0</v>
      </c>
      <c r="V2981" s="4" t="str">
        <f t="shared" ref="V2981" si="409">IF(W2981=1,"TID_Survivor_Notice_Occur_2",IF(W2981=2,"TID_Survivor_Notice_Occur_1",""))</f>
        <v>TID_Survivor_Notice_Occur_2</v>
      </c>
      <c r="W2981" s="4">
        <v>1</v>
      </c>
      <c r="X2981" s="4"/>
      <c r="Y2981" s="4"/>
      <c r="Z2981" s="28"/>
      <c r="AA2981" s="77">
        <f>COUNTIF([3]经验升级表!$C:$C,"&lt;="&amp;SUMIFS($AB$4:AB2981,$C$4:C2981,C2981))</f>
        <v>0</v>
      </c>
      <c r="AB2981" s="77">
        <f>IFERROR(INDEX([1]怪物表!$U:$U,MATCH(G2981,[1]怪物表!$A:$A,0),1)*S2981/U2981,0)*AC2981</f>
        <v>0</v>
      </c>
      <c r="AC2981" s="77">
        <f t="shared" si="404"/>
        <v>1</v>
      </c>
      <c r="AD2981" s="77">
        <f>IFERROR(INDEX([1]怪物表!$J:$J,MATCH(G2981,[1]怪物表!$A:$A,0),1),0)*AE2981</f>
        <v>0</v>
      </c>
      <c r="AE2981" s="77">
        <f t="shared" si="405"/>
        <v>0</v>
      </c>
    </row>
    <row r="2982" spans="1:31" x14ac:dyDescent="0.45">
      <c r="A2982" s="4"/>
      <c r="B2982" s="7">
        <v>5991115</v>
      </c>
      <c r="C2982" s="6" t="s">
        <v>245</v>
      </c>
      <c r="D2982" s="4"/>
      <c r="E2982" s="7"/>
      <c r="F2982" s="4">
        <v>690</v>
      </c>
      <c r="G2982" s="4"/>
      <c r="H2982" s="8"/>
      <c r="I2982" s="4"/>
      <c r="J2982" s="4" t="str">
        <f>IF(I2982="","",INDEX([1]怪物阵型表!$B:$B,MATCH(I2982,[1]怪物阵型表!$A:$A,0)))</f>
        <v/>
      </c>
      <c r="K2982" s="4">
        <v>599122</v>
      </c>
      <c r="L2982" s="25" t="str" cm="1">
        <f t="array" ref="L2982">INDEX(怪物链表!A:C,MATCH(怪物刷新表!K2982&amp;C2982,怪物链表!A:A&amp;怪物链表!C:C,),2)</f>
        <v>骤变_高级_100</v>
      </c>
      <c r="M2982" s="4" t="str" cm="1">
        <f t="array" ref="M2982">INDEX(怪物链表!A:D,MATCH(怪物刷新表!L2982&amp;K2982,怪物链表!B:B&amp;怪物链表!A:A,),4)</f>
        <v>870-900</v>
      </c>
      <c r="N2982" s="4"/>
      <c r="O2982" s="4" t="str">
        <f>IF(N2982="","",INDEX([2]物品表!$B:$B,MATCH(N2982,[2]物品表!$A:$A,0)))</f>
        <v/>
      </c>
      <c r="P2982" s="4"/>
      <c r="Q2982" s="7" t="s">
        <v>120</v>
      </c>
      <c r="R2982" s="7" t="s">
        <v>29</v>
      </c>
      <c r="S2982" s="9">
        <v>1</v>
      </c>
      <c r="T2982" s="4"/>
      <c r="U2982" s="9">
        <v>0</v>
      </c>
      <c r="V2982" s="4" t="str">
        <f>IF(W2982=1,"TID_Survivor_Notice_Occur_2",IF(W2982=2,"TID_Survivor_Notice_Occur_1",""))</f>
        <v/>
      </c>
      <c r="W2982" s="4"/>
      <c r="X2982" s="4"/>
      <c r="Y2982" s="4"/>
      <c r="Z2982" s="28"/>
      <c r="AA2982" s="77">
        <f>COUNTIF([3]经验升级表!$C:$C,"&lt;="&amp;SUMIFS($AB$4:AB2982,$C$4:C2982,C2982))</f>
        <v>0</v>
      </c>
      <c r="AB2982" s="77">
        <f>IFERROR(INDEX([1]怪物表!$U:$U,MATCH(G2982,[1]怪物表!$A:$A,0),1)*S2982/U2982,0)*AC2982</f>
        <v>0</v>
      </c>
      <c r="AC2982" s="77">
        <f t="shared" si="404"/>
        <v>1</v>
      </c>
      <c r="AD2982" s="77">
        <f>IFERROR(INDEX([1]怪物表!$J:$J,MATCH(G2982,[1]怪物表!$A:$A,0),1),0)*AE2982</f>
        <v>0</v>
      </c>
      <c r="AE2982" s="77">
        <f t="shared" si="405"/>
        <v>0</v>
      </c>
    </row>
    <row r="2983" spans="1:31" x14ac:dyDescent="0.45">
      <c r="A2983" s="4"/>
      <c r="B2983" s="7">
        <v>5991116</v>
      </c>
      <c r="C2983" s="6" t="s">
        <v>245</v>
      </c>
      <c r="D2983" s="4"/>
      <c r="E2983" s="7"/>
      <c r="F2983" s="4">
        <v>690</v>
      </c>
      <c r="G2983" s="4"/>
      <c r="H2983" s="8"/>
      <c r="I2983" s="4"/>
      <c r="J2983" s="4" t="str">
        <f>IF(I2983="","",INDEX([1]怪物阵型表!$B:$B,MATCH(I2983,[1]怪物阵型表!$A:$A,0)))</f>
        <v/>
      </c>
      <c r="K2983" s="4">
        <v>599123</v>
      </c>
      <c r="L2983" s="25" t="str" cm="1">
        <f t="array" ref="L2983">INDEX(怪物链表!A:C,MATCH(怪物刷新表!K2983&amp;C2983,怪物链表!A:A&amp;怪物链表!C:C,),2)</f>
        <v>骤变_高级_50</v>
      </c>
      <c r="M2983" s="4" t="str" cm="1">
        <f t="array" ref="M2983">INDEX(怪物链表!A:D,MATCH(怪物刷新表!L2983&amp;K2983,怪物链表!B:B&amp;怪物链表!A:A,),4)</f>
        <v>870-900</v>
      </c>
      <c r="N2983" s="4"/>
      <c r="O2983" s="4" t="str">
        <f>IF(N2983="","",INDEX([2]物品表!$B:$B,MATCH(N2983,[2]物品表!$A:$A,0)))</f>
        <v/>
      </c>
      <c r="P2983" s="4"/>
      <c r="Q2983" s="7" t="s">
        <v>120</v>
      </c>
      <c r="R2983" s="7" t="s">
        <v>29</v>
      </c>
      <c r="S2983" s="9">
        <v>1</v>
      </c>
      <c r="T2983" s="4"/>
      <c r="U2983" s="9">
        <v>0</v>
      </c>
      <c r="V2983" s="4" t="str">
        <f>IF(W2983=1,"TID_Survivor_Notice_Occur_2",IF(W2983=2,"TID_Survivor_Notice_Occur_1",""))</f>
        <v/>
      </c>
      <c r="W2983" s="4"/>
      <c r="X2983" s="4"/>
      <c r="Y2983" s="4"/>
      <c r="Z2983" s="28"/>
      <c r="AA2983" s="77">
        <f>COUNTIF([3]经验升级表!$C:$C,"&lt;="&amp;SUMIFS($AB$4:AB2983,$C$4:C2983,C2983))</f>
        <v>0</v>
      </c>
      <c r="AB2983" s="77">
        <f>IFERROR(INDEX([1]怪物表!$U:$U,MATCH(G2983,[1]怪物表!$A:$A,0),1)*S2983/U2983,0)*AC2983</f>
        <v>0</v>
      </c>
      <c r="AC2983" s="77">
        <f t="shared" si="404"/>
        <v>1</v>
      </c>
      <c r="AD2983" s="77">
        <f>IFERROR(INDEX([1]怪物表!$J:$J,MATCH(G2983,[1]怪物表!$A:$A,0),1),0)*AE2983</f>
        <v>0</v>
      </c>
      <c r="AE2983" s="77">
        <f t="shared" si="405"/>
        <v>0</v>
      </c>
    </row>
    <row r="2984" spans="1:31" x14ac:dyDescent="0.45">
      <c r="A2984" s="4"/>
      <c r="B2984" s="7">
        <v>5991117</v>
      </c>
      <c r="C2984" s="6" t="s">
        <v>245</v>
      </c>
      <c r="D2984" s="4"/>
      <c r="E2984" s="7"/>
      <c r="F2984" s="4">
        <v>690</v>
      </c>
      <c r="G2984" s="4"/>
      <c r="H2984" s="8"/>
      <c r="I2984" s="4"/>
      <c r="J2984" s="4" t="str">
        <f>IF(I2984="","",INDEX([1]怪物阵型表!$B:$B,MATCH(I2984,[1]怪物阵型表!$A:$A,0)))</f>
        <v/>
      </c>
      <c r="K2984" s="4">
        <v>599124</v>
      </c>
      <c r="L2984" s="25" t="str" cm="1">
        <f t="array" ref="L2984">INDEX(怪物链表!A:C,MATCH(怪物刷新表!K2984&amp;C2984,怪物链表!A:A&amp;怪物链表!C:C,),2)</f>
        <v>骤变_特殊_50</v>
      </c>
      <c r="M2984" s="4" t="str" cm="1">
        <f t="array" ref="M2984">INDEX(怪物链表!A:D,MATCH(怪物刷新表!L2984&amp;K2984,怪物链表!B:B&amp;怪物链表!A:A,),4)</f>
        <v>870-900</v>
      </c>
      <c r="N2984" s="4"/>
      <c r="O2984" s="4" t="str">
        <f>IF(N2984="","",INDEX([2]物品表!$B:$B,MATCH(N2984,[2]物品表!$A:$A,0)))</f>
        <v/>
      </c>
      <c r="P2984" s="4"/>
      <c r="Q2984" s="7" t="s">
        <v>120</v>
      </c>
      <c r="R2984" s="7" t="s">
        <v>29</v>
      </c>
      <c r="S2984" s="9">
        <v>1</v>
      </c>
      <c r="T2984" s="4"/>
      <c r="U2984" s="9">
        <v>0</v>
      </c>
      <c r="V2984" s="4" t="str">
        <f>IF(W2984=1,"TID_Survivor_Notice_Occur_2",IF(W2984=2,"TID_Survivor_Notice_Occur_1",""))</f>
        <v/>
      </c>
      <c r="W2984" s="4"/>
      <c r="X2984" s="4"/>
      <c r="Y2984" s="4"/>
      <c r="Z2984" s="28"/>
      <c r="AA2984" s="77">
        <f>COUNTIF([3]经验升级表!$C:$C,"&lt;="&amp;SUMIFS($AB$4:AB2984,$C$4:C2984,C2984))</f>
        <v>0</v>
      </c>
      <c r="AB2984" s="77">
        <f>IFERROR(INDEX([1]怪物表!$U:$U,MATCH(G2984,[1]怪物表!$A:$A,0),1)*S2984/U2984,0)*AC2984</f>
        <v>0</v>
      </c>
      <c r="AC2984" s="77">
        <f t="shared" si="404"/>
        <v>1</v>
      </c>
      <c r="AD2984" s="77">
        <f>IFERROR(INDEX([1]怪物表!$J:$J,MATCH(G2984,[1]怪物表!$A:$A,0),1),0)*AE2984</f>
        <v>0</v>
      </c>
      <c r="AE2984" s="77">
        <f t="shared" si="405"/>
        <v>0</v>
      </c>
    </row>
    <row r="2985" spans="1:31" x14ac:dyDescent="0.45">
      <c r="A2985" s="4"/>
      <c r="B2985" s="7">
        <v>5991118</v>
      </c>
      <c r="C2985" s="6" t="s">
        <v>245</v>
      </c>
      <c r="D2985" s="4" t="s">
        <v>247</v>
      </c>
      <c r="E2985" s="7">
        <v>50</v>
      </c>
      <c r="F2985" s="4" t="s">
        <v>225</v>
      </c>
      <c r="G2985" s="4">
        <f>SUMIFS([1]怪物表!$A:$A,[1]怪物表!$B:$B,C2985,[1]怪物表!$C:$C,D2985)</f>
        <v>1599104</v>
      </c>
      <c r="H2985" s="8" t="str">
        <f>IF(G2985="","",INDEX([1]怪物表!$C:$C,MATCH(G2985,[1]怪物表!$A:$A,0)))</f>
        <v>狼人（紫）</v>
      </c>
      <c r="I2985" s="4"/>
      <c r="J2985" s="4" t="str">
        <f>IF(I2985="","",INDEX([1]怪物阵型表!$B:$B,MATCH(I2985,[1]怪物阵型表!$A:$A,0)))</f>
        <v/>
      </c>
      <c r="K2985" s="4"/>
      <c r="L2985" s="4"/>
      <c r="M2985" s="4"/>
      <c r="N2985" s="4"/>
      <c r="O2985" s="4" t="str">
        <f>IF(N2985="","",INDEX([2]物品表!$B:$B,MATCH(N2985,[2]物品表!$A:$A,0)))</f>
        <v/>
      </c>
      <c r="P2985" s="4"/>
      <c r="Q2985" s="7" t="s">
        <v>31</v>
      </c>
      <c r="R2985" s="7" t="s">
        <v>29</v>
      </c>
      <c r="S2985" s="9">
        <f>INDEX('#怪物刷新配置索引'!$E:$E,MATCH(E2985&amp;"-"&amp;F2985,'#怪物刷新配置索引'!$D:$D,0),1)</f>
        <v>5</v>
      </c>
      <c r="T2985" s="4"/>
      <c r="U2985" s="9">
        <f>INDEX('#怪物刷新配置索引'!$F:$F,MATCH(E2985&amp;"-"&amp;F2985,'#怪物刷新配置索引'!$D:$D,0),1)</f>
        <v>3</v>
      </c>
      <c r="V2985" s="4" t="str">
        <f t="shared" si="408"/>
        <v/>
      </c>
      <c r="W2985" s="4"/>
      <c r="X2985" s="4"/>
      <c r="Y2985" s="7"/>
      <c r="Z2985" s="28"/>
      <c r="AA2985" s="77">
        <f>COUNTIF([3]经验升级表!$C:$C,"&lt;="&amp;SUMIFS($AB$4:AB2985,$C$4:C2985,C2985))</f>
        <v>0</v>
      </c>
      <c r="AB2985" s="77">
        <f>IFERROR(INDEX([1]怪物表!$U:$U,MATCH(G2985,[1]怪物表!$A:$A,0),1)*S2985/U2985,0)*AC2985</f>
        <v>0</v>
      </c>
      <c r="AC2985" s="77">
        <f t="shared" ref="AC2985:AC3050" si="410">IFERROR(INDEX(_xlfn.TEXTSPLIT(F2985,"-"),1,2)-INDEX(_xlfn.TEXTSPLIT(F2985,"-"),1,1),1)</f>
        <v>30</v>
      </c>
      <c r="AD2985" s="77">
        <f>IFERROR(INDEX([1]怪物表!$J:$J,MATCH(G2985,[1]怪物表!$A:$A,0),1),0)*AE2985</f>
        <v>50</v>
      </c>
      <c r="AE2985" s="77">
        <f t="shared" ref="AE2985:AE3050" si="411">IFERROR(ROUNDUP(AC2985*S2985/U2985,),0)</f>
        <v>50</v>
      </c>
    </row>
    <row r="2986" spans="1:31" x14ac:dyDescent="0.45">
      <c r="A2986" s="4"/>
      <c r="B2986" s="7">
        <v>5991119</v>
      </c>
      <c r="C2986" s="6" t="s">
        <v>245</v>
      </c>
      <c r="D2986" s="4" t="s">
        <v>247</v>
      </c>
      <c r="E2986" s="7">
        <v>120</v>
      </c>
      <c r="F2986" s="4" t="s">
        <v>225</v>
      </c>
      <c r="G2986" s="4">
        <f>SUMIFS([1]怪物表!$A:$A,[1]怪物表!$B:$B,C2986,[1]怪物表!$C:$C,D2986)</f>
        <v>1599104</v>
      </c>
      <c r="H2986" s="8" t="str">
        <f>IF(G2986="","",INDEX([1]怪物表!$C:$C,MATCH(G2986,[1]怪物表!$A:$A,0)))</f>
        <v>狼人（紫）</v>
      </c>
      <c r="I2986" s="4"/>
      <c r="J2986" s="4" t="str">
        <f>IF(I2986="","",INDEX([1]怪物阵型表!$B:$B,MATCH(I2986,[1]怪物阵型表!$A:$A,0)))</f>
        <v/>
      </c>
      <c r="K2986" s="4"/>
      <c r="L2986" s="4"/>
      <c r="M2986" s="4"/>
      <c r="N2986" s="4"/>
      <c r="O2986" s="4" t="str">
        <f>IF(N2986="","",INDEX([2]物品表!$B:$B,MATCH(N2986,[2]物品表!$A:$A,0)))</f>
        <v/>
      </c>
      <c r="P2986" s="4"/>
      <c r="Q2986" s="7" t="s">
        <v>31</v>
      </c>
      <c r="R2986" s="7" t="s">
        <v>29</v>
      </c>
      <c r="S2986" s="9">
        <f>INDEX('#怪物刷新配置索引'!$E:$E,MATCH(E2986&amp;"-"&amp;F2986,'#怪物刷新配置索引'!$D:$D,0),1)</f>
        <v>4</v>
      </c>
      <c r="T2986" s="4"/>
      <c r="U2986" s="9">
        <f>INDEX('#怪物刷新配置索引'!$F:$F,MATCH(E2986&amp;"-"&amp;F2986,'#怪物刷新配置索引'!$D:$D,0),1)</f>
        <v>1</v>
      </c>
      <c r="V2986" s="4" t="str">
        <f t="shared" si="408"/>
        <v/>
      </c>
      <c r="W2986" s="4"/>
      <c r="X2986" s="4"/>
      <c r="Y2986" s="4"/>
      <c r="Z2986" s="28"/>
      <c r="AA2986" s="77">
        <f>COUNTIF([3]经验升级表!$C:$C,"&lt;="&amp;SUMIFS($AB$4:AB2986,$C$4:C2986,C2986))</f>
        <v>0</v>
      </c>
      <c r="AB2986" s="77">
        <f>IFERROR(INDEX([1]怪物表!$U:$U,MATCH(G2986,[1]怪物表!$A:$A,0),1)*S2986/U2986,0)*AC2986</f>
        <v>0</v>
      </c>
      <c r="AC2986" s="77">
        <f t="shared" si="410"/>
        <v>30</v>
      </c>
      <c r="AD2986" s="77">
        <f>IFERROR(INDEX([1]怪物表!$J:$J,MATCH(G2986,[1]怪物表!$A:$A,0),1),0)*AE2986</f>
        <v>120</v>
      </c>
      <c r="AE2986" s="77">
        <f t="shared" si="411"/>
        <v>120</v>
      </c>
    </row>
    <row r="2987" spans="1:31" x14ac:dyDescent="0.45">
      <c r="A2987" s="4"/>
      <c r="B2987" s="7">
        <v>5991120</v>
      </c>
      <c r="C2987" s="6" t="s">
        <v>245</v>
      </c>
      <c r="D2987" s="4" t="s">
        <v>247</v>
      </c>
      <c r="E2987" s="7">
        <v>120</v>
      </c>
      <c r="F2987" s="4" t="s">
        <v>225</v>
      </c>
      <c r="G2987" s="4">
        <f>SUMIFS([1]怪物表!$A:$A,[1]怪物表!$B:$B,C2987,[1]怪物表!$C:$C,D2987)</f>
        <v>1599104</v>
      </c>
      <c r="H2987" s="8" t="str">
        <f>IF(G2987="","",INDEX([1]怪物表!$C:$C,MATCH(G2987,[1]怪物表!$A:$A,0)))</f>
        <v>狼人（紫）</v>
      </c>
      <c r="I2987" s="4"/>
      <c r="J2987" s="4" t="str">
        <f>IF(I2987="","",INDEX([1]怪物阵型表!$B:$B,MATCH(I2987,[1]怪物阵型表!$A:$A,0)))</f>
        <v/>
      </c>
      <c r="K2987" s="4"/>
      <c r="L2987" s="4"/>
      <c r="M2987" s="4"/>
      <c r="N2987" s="4"/>
      <c r="O2987" s="4" t="str">
        <f>IF(N2987="","",INDEX([2]物品表!$B:$B,MATCH(N2987,[2]物品表!$A:$A,0)))</f>
        <v/>
      </c>
      <c r="P2987" s="4"/>
      <c r="Q2987" s="7" t="s">
        <v>31</v>
      </c>
      <c r="R2987" s="7" t="s">
        <v>29</v>
      </c>
      <c r="S2987" s="9">
        <f>INDEX('#怪物刷新配置索引'!$E:$E,MATCH(E2987&amp;"-"&amp;F2987,'#怪物刷新配置索引'!$D:$D,0),1)</f>
        <v>4</v>
      </c>
      <c r="T2987" s="4"/>
      <c r="U2987" s="9">
        <f>INDEX('#怪物刷新配置索引'!$F:$F,MATCH(E2987&amp;"-"&amp;F2987,'#怪物刷新配置索引'!$D:$D,0),1)</f>
        <v>1</v>
      </c>
      <c r="V2987" s="4" t="str">
        <f t="shared" si="408"/>
        <v/>
      </c>
      <c r="W2987" s="4"/>
      <c r="X2987" s="4"/>
      <c r="Y2987" s="4"/>
      <c r="Z2987" s="28"/>
      <c r="AA2987" s="77">
        <f>COUNTIF([3]经验升级表!$C:$C,"&lt;="&amp;SUMIFS($AB$4:AB2987,$C$4:C2987,C2987))</f>
        <v>0</v>
      </c>
      <c r="AB2987" s="77">
        <f>IFERROR(INDEX([1]怪物表!$U:$U,MATCH(G2987,[1]怪物表!$A:$A,0),1)*S2987/U2987,0)*AC2987</f>
        <v>0</v>
      </c>
      <c r="AC2987" s="77">
        <f t="shared" si="410"/>
        <v>30</v>
      </c>
      <c r="AD2987" s="77">
        <f>IFERROR(INDEX([1]怪物表!$J:$J,MATCH(G2987,[1]怪物表!$A:$A,0),1),0)*AE2987</f>
        <v>120</v>
      </c>
      <c r="AE2987" s="77">
        <f t="shared" si="411"/>
        <v>120</v>
      </c>
    </row>
    <row r="2988" spans="1:31" x14ac:dyDescent="0.45">
      <c r="A2988" s="4"/>
      <c r="B2988" s="7">
        <v>5991121</v>
      </c>
      <c r="C2988" s="6" t="s">
        <v>245</v>
      </c>
      <c r="D2988" s="4" t="s">
        <v>145</v>
      </c>
      <c r="E2988" s="7">
        <v>20</v>
      </c>
      <c r="F2988" s="4" t="s">
        <v>225</v>
      </c>
      <c r="G2988" s="4">
        <f>SUMIFS([1]怪物表!$A:$A,[1]怪物表!$B:$B,C2988,[1]怪物表!$C:$C,D2988)</f>
        <v>1599107</v>
      </c>
      <c r="H2988" s="8" t="str">
        <f>IF(G2988="","",INDEX([1]怪物表!$C:$C,MATCH(G2988,[1]怪物表!$A:$A,0)))</f>
        <v>毒气怪2</v>
      </c>
      <c r="I2988" s="4"/>
      <c r="J2988" s="4" t="str">
        <f>IF(I2988="","",INDEX([1]怪物阵型表!$B:$B,MATCH(I2988,[1]怪物阵型表!$A:$A,0)))</f>
        <v/>
      </c>
      <c r="K2988" s="4"/>
      <c r="L2988" s="4"/>
      <c r="M2988" s="4"/>
      <c r="N2988" s="4"/>
      <c r="O2988" s="4" t="str">
        <f>IF(N2988="","",INDEX([2]物品表!$B:$B,MATCH(N2988,[2]物品表!$A:$A,0)))</f>
        <v/>
      </c>
      <c r="P2988" s="4"/>
      <c r="Q2988" s="7" t="s">
        <v>31</v>
      </c>
      <c r="R2988" s="7" t="s">
        <v>29</v>
      </c>
      <c r="S2988" s="9">
        <f>INDEX('#怪物刷新配置索引'!$E:$E,MATCH(E2988&amp;"-"&amp;F2988,'#怪物刷新配置索引'!$D:$D,0),1)</f>
        <v>4</v>
      </c>
      <c r="T2988" s="4"/>
      <c r="U2988" s="9">
        <f>INDEX('#怪物刷新配置索引'!$F:$F,MATCH(E2988&amp;"-"&amp;F2988,'#怪物刷新配置索引'!$D:$D,0),1)</f>
        <v>6</v>
      </c>
      <c r="V2988" s="4" t="str">
        <f t="shared" si="408"/>
        <v/>
      </c>
      <c r="W2988" s="4"/>
      <c r="X2988" s="7"/>
      <c r="Y2988" s="7"/>
      <c r="Z2988" s="28"/>
      <c r="AA2988" s="77">
        <f>COUNTIF([3]经验升级表!$C:$C,"&lt;="&amp;SUMIFS($AB$4:AB2988,$C$4:C2988,C2988))</f>
        <v>0</v>
      </c>
      <c r="AB2988" s="77">
        <f>IFERROR(INDEX([1]怪物表!$U:$U,MATCH(G2988,[1]怪物表!$A:$A,0),1)*S2988/U2988,0)*AC2988</f>
        <v>0</v>
      </c>
      <c r="AC2988" s="77">
        <f t="shared" si="410"/>
        <v>30</v>
      </c>
      <c r="AD2988" s="77">
        <f>IFERROR(INDEX([1]怪物表!$J:$J,MATCH(G2988,[1]怪物表!$A:$A,0),1),0)*AE2988</f>
        <v>20</v>
      </c>
      <c r="AE2988" s="77">
        <f t="shared" si="411"/>
        <v>20</v>
      </c>
    </row>
    <row r="2989" spans="1:31" s="47" customFormat="1" x14ac:dyDescent="0.45">
      <c r="A2989" s="81"/>
      <c r="B2989" s="82">
        <v>5991122</v>
      </c>
      <c r="C2989" s="83" t="s">
        <v>245</v>
      </c>
      <c r="D2989" s="81" t="s">
        <v>244</v>
      </c>
      <c r="E2989" s="82"/>
      <c r="F2989" s="81">
        <v>720</v>
      </c>
      <c r="G2989" s="81">
        <f>IF(I2989="",SUMIFS([1]怪物表!$A:$A,[1]怪物表!$B:$B,C2989,[1]怪物表!$C:$C,D2989),"")</f>
        <v>1599112</v>
      </c>
      <c r="H2989" s="84" t="str">
        <f>IF(G2989="","",INDEX([1]怪物表!$C:$C,MATCH(G2989,[1]怪物表!$A:$A,0)))</f>
        <v>木马</v>
      </c>
      <c r="I2989" s="81" t="s">
        <v>54</v>
      </c>
      <c r="J2989" s="81" t="str">
        <f>IF(I2989="","",INDEX([1]怪物阵型表!$B:$B,MATCH(I2989,[1]怪物阵型表!$A:$A,0)))</f>
        <v/>
      </c>
      <c r="K2989" s="81"/>
      <c r="L2989" s="81"/>
      <c r="M2989" s="81"/>
      <c r="N2989" s="81"/>
      <c r="O2989" s="81" t="str">
        <f>IF(N2989="","",INDEX([2]物品表!$B:$B,MATCH(N2989,[2]物品表!$A:$A,0)))</f>
        <v/>
      </c>
      <c r="P2989" s="81"/>
      <c r="Q2989" s="82" t="s">
        <v>120</v>
      </c>
      <c r="R2989" s="82" t="s">
        <v>29</v>
      </c>
      <c r="S2989" s="85">
        <v>1</v>
      </c>
      <c r="T2989" s="81"/>
      <c r="U2989" s="85">
        <v>0</v>
      </c>
      <c r="V2989" s="81" t="str">
        <f>IF(W2989=1,"TID_Survivor_Notice_Occur_2",IF(W2989=2,"TID_Survivor_Notice_Occur_1",""))</f>
        <v>TID_Survivor_Notice_Occur_1</v>
      </c>
      <c r="W2989" s="81">
        <v>2</v>
      </c>
      <c r="X2989" s="81"/>
      <c r="Y2989" s="81"/>
      <c r="Z2989" s="86"/>
      <c r="AA2989" s="86">
        <f>COUNTIF([3]经验升级表!$C:$C,"&lt;="&amp;SUMIFS($AB$4:AB2989,$C$4:C2989,C2989))</f>
        <v>0</v>
      </c>
      <c r="AB2989" s="86">
        <f>IFERROR(INDEX([1]怪物表!$U:$U,MATCH(G2989,[1]怪物表!$A:$A,0),1)*S2989/U2989,0)*AC2989</f>
        <v>0</v>
      </c>
      <c r="AC2989" s="86">
        <f t="shared" si="410"/>
        <v>1</v>
      </c>
      <c r="AD2989" s="86">
        <f>IFERROR(INDEX([1]怪物表!$J:$J,MATCH(G2989,[1]怪物表!$A:$A,0),1),0)*AE2989</f>
        <v>0</v>
      </c>
      <c r="AE2989" s="86">
        <f t="shared" si="411"/>
        <v>0</v>
      </c>
    </row>
    <row r="2990" spans="1:31" x14ac:dyDescent="0.45">
      <c r="A2990" s="4"/>
      <c r="B2990" s="7">
        <v>5991901</v>
      </c>
      <c r="C2990" s="6" t="s">
        <v>245</v>
      </c>
      <c r="D2990" s="4" t="s">
        <v>142</v>
      </c>
      <c r="E2990" s="7"/>
      <c r="F2990" s="4">
        <v>0</v>
      </c>
      <c r="G2990" s="4"/>
      <c r="H2990" s="8" t="str">
        <f>IF(G2990="","",INDEX([1]怪物表!$C:$C,MATCH(G2990,[1]怪物表!$A:$A,0)))</f>
        <v/>
      </c>
      <c r="I2990" s="4"/>
      <c r="J2990" s="4" t="str">
        <f>IF(I2990="","",INDEX([1]怪物阵型表!$B:$B,MATCH(I2990,[1]怪物阵型表!$A:$A,0)))</f>
        <v/>
      </c>
      <c r="K2990" s="4"/>
      <c r="L2990" s="4"/>
      <c r="M2990" s="4"/>
      <c r="N2990" s="4">
        <v>4</v>
      </c>
      <c r="O2990" s="4" t="str">
        <f>IF(N2990="","",INDEX([2]物品表!$B:$B,MATCH(N2990,[2]物品表!$A:$A,0)))</f>
        <v>Survivor_Item_3</v>
      </c>
      <c r="P2990" s="4"/>
      <c r="Q2990" s="7" t="s">
        <v>302</v>
      </c>
      <c r="R2990" s="7" t="s">
        <v>29</v>
      </c>
      <c r="S2990" s="9">
        <v>8</v>
      </c>
      <c r="T2990" s="4"/>
      <c r="U2990" s="9">
        <v>0</v>
      </c>
      <c r="V2990" s="4" t="str">
        <f t="shared" si="408"/>
        <v/>
      </c>
      <c r="W2990" s="4"/>
      <c r="X2990" s="4"/>
      <c r="Y2990" s="4"/>
      <c r="Z2990" s="28"/>
      <c r="AA2990" s="77">
        <f>COUNTIF([3]经验升级表!$C:$C,"&lt;="&amp;SUMIFS($AB$4:AB2990,$C$4:C2990,C2990))</f>
        <v>0</v>
      </c>
      <c r="AB2990" s="77">
        <f>IFERROR(INDEX([1]怪物表!$U:$U,MATCH(G2990,[1]怪物表!$A:$A,0),1)*S2990/U2990,0)*AC2990</f>
        <v>0</v>
      </c>
      <c r="AC2990" s="77">
        <f t="shared" si="410"/>
        <v>1</v>
      </c>
      <c r="AD2990" s="77">
        <f>IFERROR(INDEX([1]怪物表!$J:$J,MATCH(G2990,[1]怪物表!$A:$A,0),1),0)*AE2990</f>
        <v>0</v>
      </c>
      <c r="AE2990" s="77">
        <f t="shared" si="411"/>
        <v>0</v>
      </c>
    </row>
    <row r="2991" spans="1:31" x14ac:dyDescent="0.45">
      <c r="A2991" s="4"/>
      <c r="B2991" s="7">
        <v>5991902</v>
      </c>
      <c r="C2991" s="6" t="s">
        <v>245</v>
      </c>
      <c r="D2991" s="4" t="s">
        <v>47</v>
      </c>
      <c r="E2991" s="7"/>
      <c r="F2991" s="4" t="s">
        <v>317</v>
      </c>
      <c r="G2991" s="4"/>
      <c r="H2991" s="8" t="str">
        <f>IF(G2991="","",INDEX([1]怪物表!$C:$C,MATCH(G2991,[1]怪物表!$A:$A,0)))</f>
        <v/>
      </c>
      <c r="I2991" s="4"/>
      <c r="J2991" s="4" t="str">
        <f>IF(I2991="","",INDEX([1]怪物阵型表!$B:$B,MATCH(I2991,[1]怪物阵型表!$A:$A,0)))</f>
        <v/>
      </c>
      <c r="K2991" s="4"/>
      <c r="L2991" s="4"/>
      <c r="M2991" s="4"/>
      <c r="N2991" s="4">
        <v>17</v>
      </c>
      <c r="O2991" s="4" t="str">
        <f>IF(N2991="","",INDEX([2]物品表!$B:$B,MATCH(N2991,[2]物品表!$A:$A,0)))</f>
        <v>Survivor_Item_8</v>
      </c>
      <c r="P2991" s="4"/>
      <c r="Q2991" s="7" t="s">
        <v>107</v>
      </c>
      <c r="R2991" s="7" t="s">
        <v>29</v>
      </c>
      <c r="S2991" s="9">
        <v>1</v>
      </c>
      <c r="T2991" s="4"/>
      <c r="U2991" s="9">
        <v>16</v>
      </c>
      <c r="V2991" s="4" t="str">
        <f t="shared" ref="V2991:V2992" si="412">IF(W2991=1,"TID_Survivor_Notice_Occur_2",IF(W2991=2,"TID_Survivor_Notice_Occur_1",""))</f>
        <v/>
      </c>
      <c r="W2991" s="4"/>
      <c r="X2991" s="4"/>
      <c r="Y2991" s="4"/>
      <c r="Z2991" s="28"/>
      <c r="AA2991" s="77">
        <f>COUNTIF([3]经验升级表!$C:$C,"&lt;="&amp;SUMIFS($AB$4:AB2991,$C$4:C2991,C2991))</f>
        <v>0</v>
      </c>
      <c r="AB2991" s="77">
        <f>IFERROR(INDEX([1]怪物表!$U:$U,MATCH(G2991,[1]怪物表!$A:$A,0),1)*S2991/U2991,0)*AC2991</f>
        <v>0</v>
      </c>
      <c r="AC2991" s="77">
        <f t="shared" si="410"/>
        <v>690</v>
      </c>
      <c r="AD2991" s="77">
        <f>IFERROR(INDEX([1]怪物表!$J:$J,MATCH(G2991,[1]怪物表!$A:$A,0),1),0)*AE2991</f>
        <v>0</v>
      </c>
      <c r="AE2991" s="77">
        <f t="shared" si="411"/>
        <v>44</v>
      </c>
    </row>
    <row r="2992" spans="1:31" x14ac:dyDescent="0.45">
      <c r="A2992" s="4"/>
      <c r="B2992" s="7">
        <v>5991903</v>
      </c>
      <c r="C2992" s="6" t="s">
        <v>245</v>
      </c>
      <c r="D2992" s="4" t="s">
        <v>51</v>
      </c>
      <c r="E2992" s="7"/>
      <c r="F2992" s="4" t="s">
        <v>318</v>
      </c>
      <c r="G2992" s="4"/>
      <c r="H2992" s="8" t="str">
        <f>IF(G2992="","",INDEX([1]怪物表!$C:$C,MATCH(G2992,[1]怪物表!$A:$A,0)))</f>
        <v/>
      </c>
      <c r="I2992" s="4"/>
      <c r="J2992" s="4" t="str">
        <f>IF(I2992="","",INDEX([1]怪物阵型表!$B:$B,MATCH(I2992,[1]怪物阵型表!$A:$A,0)))</f>
        <v/>
      </c>
      <c r="K2992" s="4"/>
      <c r="L2992" s="4"/>
      <c r="M2992" s="4"/>
      <c r="N2992" s="4">
        <v>3002</v>
      </c>
      <c r="O2992" s="4" t="str">
        <f>IF(N2992="","",INDEX([2]物品表!$B:$B,MATCH(N2992,[2]物品表!$A:$A,0)))</f>
        <v>Survivor_Item_8</v>
      </c>
      <c r="P2992" s="4"/>
      <c r="Q2992" s="7" t="s">
        <v>107</v>
      </c>
      <c r="R2992" s="7" t="s">
        <v>29</v>
      </c>
      <c r="S2992" s="9">
        <v>1</v>
      </c>
      <c r="T2992" s="4"/>
      <c r="U2992" s="9">
        <v>16</v>
      </c>
      <c r="V2992" s="4" t="str">
        <f t="shared" si="412"/>
        <v/>
      </c>
      <c r="W2992" s="4"/>
      <c r="X2992" s="4"/>
      <c r="Y2992" s="4"/>
      <c r="Z2992" s="28"/>
      <c r="AA2992" s="77">
        <f>COUNTIF([3]经验升级表!$C:$C,"&lt;="&amp;SUMIFS($AB$4:AB2992,$C$4:C2992,C2992))</f>
        <v>0</v>
      </c>
      <c r="AB2992" s="77">
        <f>IFERROR(INDEX([1]怪物表!$U:$U,MATCH(G2992,[1]怪物表!$A:$A,0),1)*S2992/U2992,0)*AC2992</f>
        <v>0</v>
      </c>
      <c r="AC2992" s="77">
        <f t="shared" si="410"/>
        <v>700</v>
      </c>
      <c r="AD2992" s="77">
        <f>IFERROR(INDEX([1]怪物表!$J:$J,MATCH(G2992,[1]怪物表!$A:$A,0),1),0)*AE2992</f>
        <v>0</v>
      </c>
      <c r="AE2992" s="77">
        <f t="shared" si="411"/>
        <v>44</v>
      </c>
    </row>
    <row r="2993" spans="1:46" s="51" customFormat="1" x14ac:dyDescent="0.45">
      <c r="A2993" s="89"/>
      <c r="B2993" s="7">
        <v>5991904</v>
      </c>
      <c r="C2993" s="6" t="s">
        <v>245</v>
      </c>
      <c r="D2993" s="89" t="s">
        <v>115</v>
      </c>
      <c r="E2993" s="73"/>
      <c r="F2993" s="89">
        <v>60</v>
      </c>
      <c r="G2993" s="89"/>
      <c r="H2993" s="89" t="str">
        <f>IF(G2993="","",INDEX([1]怪物表!$C:$C,MATCH(G2993,[1]怪物表!$A:$A,0)))</f>
        <v/>
      </c>
      <c r="I2993" s="89"/>
      <c r="J2993" s="89" t="str">
        <f>IF(I2993="","",INDEX([1]怪物阵型表!$B:$B,MATCH(I2993,[1]怪物阵型表!$A:$A,0)))</f>
        <v/>
      </c>
      <c r="K2993" s="89"/>
      <c r="L2993" s="89"/>
      <c r="M2993" s="89"/>
      <c r="N2993" s="89">
        <v>200401</v>
      </c>
      <c r="O2993" s="89" t="str">
        <f>IF(N2993="","",INDEX([2]物品表!$B:$B,MATCH(N2993,[2]物品表!$A:$A,0)))</f>
        <v>Survivor_Item_9</v>
      </c>
      <c r="P2993" s="89" t="b">
        <v>1</v>
      </c>
      <c r="Q2993" s="73" t="s">
        <v>160</v>
      </c>
      <c r="R2993" s="73" t="s">
        <v>29</v>
      </c>
      <c r="S2993" s="89">
        <v>1</v>
      </c>
      <c r="T2993" s="89"/>
      <c r="U2993" s="89">
        <v>0</v>
      </c>
      <c r="V2993" s="89"/>
      <c r="W2993" s="89"/>
      <c r="X2993" s="89" t="s">
        <v>110</v>
      </c>
      <c r="Y2993" s="89" t="s">
        <v>161</v>
      </c>
      <c r="Z2993" s="89"/>
      <c r="AA2993" s="77">
        <f>COUNTIF([3]经验升级表!$C:$C,"&lt;="&amp;SUMIFS($AB$4:AB2993,$C$4:C2993,C2993))</f>
        <v>0</v>
      </c>
      <c r="AB2993" s="77">
        <f>IFERROR(INDEX([1]怪物表!$U:$U,MATCH(G2993,[1]怪物表!$A:$A,0),1)*S2993/U2993,0)*AC2993</f>
        <v>0</v>
      </c>
      <c r="AC2993" s="77">
        <f t="shared" si="410"/>
        <v>1</v>
      </c>
      <c r="AD2993" s="77">
        <f>IFERROR(INDEX([1]怪物表!$J:$J,MATCH(G2993,[1]怪物表!$A:$A,0),1),0)*AE2993</f>
        <v>0</v>
      </c>
      <c r="AE2993" s="77">
        <f t="shared" si="411"/>
        <v>0</v>
      </c>
      <c r="AF2993" s="50"/>
      <c r="AG2993" s="45"/>
      <c r="AH2993" s="50"/>
      <c r="AI2993" s="50"/>
      <c r="AJ2993" s="50"/>
      <c r="AK2993" s="50"/>
      <c r="AL2993" s="50"/>
      <c r="AM2993" s="50"/>
      <c r="AN2993" s="50"/>
      <c r="AO2993" s="50"/>
      <c r="AP2993" s="50"/>
      <c r="AQ2993" s="50"/>
      <c r="AR2993" s="50"/>
      <c r="AS2993" s="50"/>
      <c r="AT2993" s="50"/>
    </row>
    <row r="2994" spans="1:46" s="51" customFormat="1" x14ac:dyDescent="0.45">
      <c r="A2994" s="89"/>
      <c r="B2994" s="7">
        <v>5991905</v>
      </c>
      <c r="C2994" s="6" t="s">
        <v>245</v>
      </c>
      <c r="D2994" s="89" t="s">
        <v>378</v>
      </c>
      <c r="E2994" s="73"/>
      <c r="F2994" s="89">
        <v>10</v>
      </c>
      <c r="G2994" s="89"/>
      <c r="H2994" s="89" t="str">
        <f>IF(G2994="","",INDEX([1]怪物表!$C:$C,MATCH(G2994,[1]怪物表!$A:$A,0)))</f>
        <v/>
      </c>
      <c r="I2994" s="89"/>
      <c r="J2994" s="89" t="str">
        <f>IF(I2994="","",INDEX([1]怪物阵型表!$B:$B,MATCH(I2994,[1]怪物阵型表!$A:$A,0)))</f>
        <v/>
      </c>
      <c r="K2994" s="89"/>
      <c r="L2994" s="89"/>
      <c r="M2994" s="89"/>
      <c r="N2994" s="89">
        <v>700101</v>
      </c>
      <c r="O2994" s="89" t="str">
        <f>IF(N2994="","",INDEX([2]物品表!$B:$B,MATCH(N2994,[2]物品表!$A:$A,0)))</f>
        <v>Survivor_Item_13</v>
      </c>
      <c r="P2994" s="89" t="b">
        <v>1</v>
      </c>
      <c r="Q2994" s="73" t="s">
        <v>385</v>
      </c>
      <c r="R2994" s="73" t="s">
        <v>29</v>
      </c>
      <c r="S2994" s="89">
        <v>1</v>
      </c>
      <c r="T2994" s="89"/>
      <c r="U2994" s="89">
        <v>0</v>
      </c>
      <c r="V2994" s="89"/>
      <c r="W2994" s="89"/>
      <c r="X2994" s="89" t="s">
        <v>110</v>
      </c>
      <c r="Y2994" s="89" t="s">
        <v>379</v>
      </c>
      <c r="Z2994" s="89" t="s">
        <v>388</v>
      </c>
      <c r="AA2994" s="77">
        <f>COUNTIF([3]经验升级表!$C:$C,"&lt;="&amp;SUMIFS($AB$4:AB2994,$C$4:C2994,C2994))</f>
        <v>0</v>
      </c>
      <c r="AB2994" s="77">
        <f>IFERROR(INDEX([1]怪物表!$U:$U,MATCH(G2994,[1]怪物表!$A:$A,0),1)*S2994/U2994,0)*AC2994</f>
        <v>0</v>
      </c>
      <c r="AC2994" s="77">
        <f t="shared" ref="AC2994" si="413">IFERROR(INDEX(_xlfn.TEXTSPLIT(F2994,"-"),1,2)-INDEX(_xlfn.TEXTSPLIT(F2994,"-"),1,1),1)</f>
        <v>1</v>
      </c>
      <c r="AD2994" s="77">
        <f>IFERROR(INDEX([1]怪物表!$J:$J,MATCH(G2994,[1]怪物表!$A:$A,0),1),0)*AE2994</f>
        <v>0</v>
      </c>
      <c r="AE2994" s="77">
        <f t="shared" ref="AE2994" si="414">IFERROR(ROUNDUP(AC2994*S2994/U2994,),0)</f>
        <v>0</v>
      </c>
      <c r="AF2994" s="50"/>
      <c r="AG2994" s="45"/>
      <c r="AH2994" s="50"/>
      <c r="AI2994" s="50"/>
      <c r="AJ2994" s="50"/>
      <c r="AK2994" s="50"/>
      <c r="AL2994" s="50"/>
      <c r="AM2994" s="50"/>
      <c r="AN2994" s="50"/>
      <c r="AO2994" s="50"/>
      <c r="AP2994" s="50"/>
      <c r="AQ2994" s="50"/>
      <c r="AR2994" s="50"/>
      <c r="AS2994" s="50"/>
      <c r="AT2994" s="50"/>
    </row>
    <row r="2995" spans="1:46" x14ac:dyDescent="0.45">
      <c r="A2995" s="4"/>
      <c r="B2995" s="7">
        <v>5991906</v>
      </c>
      <c r="C2995" s="6" t="s">
        <v>206</v>
      </c>
      <c r="D2995" s="4" t="s">
        <v>383</v>
      </c>
      <c r="E2995" s="7"/>
      <c r="F2995" s="4">
        <v>150</v>
      </c>
      <c r="G2995" s="81">
        <f>IF(I2995="",SUMIFS([1]怪物表!$A:$A,[1]怪物表!$B:$B,C2995,[1]怪物表!$C:$C,D2995),"")</f>
        <v>1299117</v>
      </c>
      <c r="H2995" s="84" t="str">
        <f>IF(G2995="","",INDEX([1]怪物表!$C:$C,MATCH(G2995,[1]怪物表!$A:$A,0)))</f>
        <v>塔罗牌_狼</v>
      </c>
      <c r="I2995" s="4"/>
      <c r="J2995" s="4"/>
      <c r="K2995" s="4"/>
      <c r="L2995" s="4"/>
      <c r="M2995" s="4"/>
      <c r="N2995" s="4"/>
      <c r="O2995" s="4"/>
      <c r="P2995" s="4" t="b">
        <v>1</v>
      </c>
      <c r="Q2995" s="82" t="s">
        <v>120</v>
      </c>
      <c r="R2995" s="82" t="s">
        <v>29</v>
      </c>
      <c r="S2995" s="85">
        <v>1</v>
      </c>
      <c r="T2995" s="81"/>
      <c r="U2995" s="85">
        <v>0</v>
      </c>
      <c r="V2995" s="4"/>
      <c r="W2995" s="4"/>
      <c r="X2995" s="4"/>
      <c r="Y2995" s="4"/>
      <c r="Z2995" s="28"/>
      <c r="AA2995" s="77"/>
      <c r="AB2995" s="77"/>
      <c r="AC2995" s="77"/>
      <c r="AD2995" s="77"/>
      <c r="AE2995" s="77"/>
    </row>
    <row r="2996" spans="1:46" x14ac:dyDescent="0.45">
      <c r="A2996" s="4"/>
      <c r="B2996" s="7">
        <v>5991907</v>
      </c>
      <c r="C2996" s="6" t="s">
        <v>206</v>
      </c>
      <c r="D2996" s="4" t="s">
        <v>383</v>
      </c>
      <c r="E2996" s="7"/>
      <c r="F2996" s="4">
        <v>300</v>
      </c>
      <c r="G2996" s="81">
        <f>IF(I2996="",SUMIFS([1]怪物表!$A:$A,[1]怪物表!$B:$B,C2996,[1]怪物表!$C:$C,D2996),"")</f>
        <v>1299117</v>
      </c>
      <c r="H2996" s="84" t="str">
        <f>IF(G2996="","",INDEX([1]怪物表!$C:$C,MATCH(G2996,[1]怪物表!$A:$A,0)))</f>
        <v>塔罗牌_狼</v>
      </c>
      <c r="I2996" s="4"/>
      <c r="J2996" s="4"/>
      <c r="K2996" s="4"/>
      <c r="L2996" s="4"/>
      <c r="M2996" s="4"/>
      <c r="N2996" s="4"/>
      <c r="O2996" s="4"/>
      <c r="P2996" s="4" t="b">
        <v>1</v>
      </c>
      <c r="Q2996" s="82" t="s">
        <v>120</v>
      </c>
      <c r="R2996" s="82" t="s">
        <v>29</v>
      </c>
      <c r="S2996" s="85">
        <v>1</v>
      </c>
      <c r="T2996" s="81"/>
      <c r="U2996" s="85">
        <v>0</v>
      </c>
      <c r="V2996" s="4"/>
      <c r="W2996" s="4"/>
      <c r="X2996" s="4"/>
      <c r="Y2996" s="4"/>
      <c r="Z2996" s="28"/>
      <c r="AA2996" s="77"/>
      <c r="AB2996" s="77"/>
      <c r="AC2996" s="77"/>
      <c r="AD2996" s="77"/>
      <c r="AE2996" s="77"/>
    </row>
    <row r="2997" spans="1:46" s="44" customFormat="1" x14ac:dyDescent="0.45">
      <c r="A2997" s="15">
        <v>5992</v>
      </c>
      <c r="B2997" s="16">
        <v>5992001</v>
      </c>
      <c r="C2997" s="17" t="s">
        <v>249</v>
      </c>
      <c r="D2997" s="15" t="s">
        <v>246</v>
      </c>
      <c r="E2997" s="15">
        <v>5</v>
      </c>
      <c r="F2997" s="15">
        <v>0</v>
      </c>
      <c r="G2997" s="15">
        <f>IF(I2997="",SUMIFS([1]怪物表!$A:$A,[1]怪物表!$B:$B,C2997,[1]怪物表!$C:$C,D2997),"")</f>
        <v>1599201</v>
      </c>
      <c r="H2997" s="18" t="str">
        <f>IF(G2997="","",INDEX([1]怪物表!$C:$C,MATCH(G2997,[1]怪物表!$A:$A,0)))</f>
        <v>小熊</v>
      </c>
      <c r="I2997" s="15"/>
      <c r="J2997" s="15" t="str">
        <f>IF(I2997="","",INDEX([1]怪物阵型表!$B:$B,MATCH(I2997,[1]怪物阵型表!$A:$A,0)))</f>
        <v/>
      </c>
      <c r="K2997" s="15"/>
      <c r="L2997" s="15"/>
      <c r="M2997" s="15"/>
      <c r="N2997" s="16"/>
      <c r="O2997" s="16" t="str">
        <f>IF(N2997="","",INDEX([2]物品表!$B:$B,MATCH(N2997,[2]物品表!$A:$A,0)))</f>
        <v/>
      </c>
      <c r="P2997" s="16"/>
      <c r="Q2997" s="16" t="s">
        <v>107</v>
      </c>
      <c r="R2997" s="16" t="s">
        <v>29</v>
      </c>
      <c r="S2997" s="19">
        <v>5</v>
      </c>
      <c r="T2997" s="15"/>
      <c r="U2997" s="19">
        <v>0</v>
      </c>
      <c r="V2997" s="15" t="str">
        <f t="shared" ref="V2997:V3002" si="415">IF(W2997=1,"TID_Survivor_Notice_Occur_2",IF(W2997=2,"TID_Survivor_Notice_Occur_1",""))</f>
        <v/>
      </c>
      <c r="W2997" s="15"/>
      <c r="X2997" s="15"/>
      <c r="Y2997" s="15"/>
      <c r="Z2997" s="76"/>
      <c r="AA2997" s="77">
        <f>COUNTIF([3]经验升级表!$C:$C,"&lt;="&amp;SUMIFS($AB$4:AB2997,$C$4:C2997,C2997))</f>
        <v>0</v>
      </c>
      <c r="AB2997" s="77">
        <f>IFERROR(INDEX([1]怪物表!$U:$U,MATCH(G2997,[1]怪物表!$A:$A,0),1)*S2997/U2997,0)*AC2997</f>
        <v>0</v>
      </c>
      <c r="AC2997" s="77">
        <f t="shared" si="410"/>
        <v>1</v>
      </c>
      <c r="AD2997" s="77">
        <f>IFERROR(INDEX([1]怪物表!$J:$J,MATCH(G2997,[1]怪物表!$A:$A,0),1),0)*AE2997</f>
        <v>0</v>
      </c>
      <c r="AE2997" s="77">
        <f t="shared" si="411"/>
        <v>0</v>
      </c>
      <c r="AF2997" s="45"/>
      <c r="AG2997" s="45"/>
      <c r="AH2997" s="45"/>
      <c r="AI2997" s="45"/>
      <c r="AJ2997" s="45"/>
      <c r="AK2997" s="45"/>
      <c r="AL2997" s="45"/>
      <c r="AM2997" s="45"/>
      <c r="AN2997" s="45"/>
      <c r="AO2997" s="45"/>
      <c r="AP2997" s="45"/>
      <c r="AQ2997" s="45"/>
      <c r="AR2997" s="45"/>
      <c r="AS2997" s="45"/>
      <c r="AT2997" s="45"/>
    </row>
    <row r="2998" spans="1:46" x14ac:dyDescent="0.45">
      <c r="A2998" s="4"/>
      <c r="B2998" s="7">
        <v>5992002</v>
      </c>
      <c r="C2998" s="6" t="s">
        <v>249</v>
      </c>
      <c r="D2998" s="4" t="s">
        <v>246</v>
      </c>
      <c r="E2998" s="4">
        <v>10</v>
      </c>
      <c r="F2998" s="4" t="s">
        <v>30</v>
      </c>
      <c r="G2998" s="4">
        <f>IF(I2998="",SUMIFS([1]怪物表!$A:$A,[1]怪物表!$B:$B,C2998,[1]怪物表!$C:$C,D2998),"")</f>
        <v>1599201</v>
      </c>
      <c r="H2998" s="8" t="str">
        <f>IF(G2998="","",INDEX([1]怪物表!$C:$C,MATCH(G2998,[1]怪物表!$A:$A,0)))</f>
        <v>小熊</v>
      </c>
      <c r="I2998" s="4"/>
      <c r="J2998" s="4" t="str">
        <f>IF(I2998="","",INDEX([1]怪物阵型表!$B:$B,MATCH(I2998,[1]怪物阵型表!$A:$A,0)))</f>
        <v/>
      </c>
      <c r="K2998" s="4"/>
      <c r="L2998" s="4"/>
      <c r="M2998" s="4"/>
      <c r="N2998" s="4"/>
      <c r="O2998" s="4" t="str">
        <f>IF(N2998="","",INDEX([2]物品表!$B:$B,MATCH(N2998,[2]物品表!$A:$A,0)))</f>
        <v/>
      </c>
      <c r="P2998" s="4"/>
      <c r="Q2998" s="7" t="s">
        <v>31</v>
      </c>
      <c r="R2998" s="7" t="s">
        <v>29</v>
      </c>
      <c r="S2998" s="9">
        <f>INDEX('#怪物刷新配置索引'!$E:$E,MATCH(E2998&amp;"-"&amp;F2998,'#怪物刷新配置索引'!$D:$D,0),1)</f>
        <v>1</v>
      </c>
      <c r="T2998" s="4"/>
      <c r="U2998" s="9">
        <f>INDEX('#怪物刷新配置索引'!$F:$F,MATCH(E2998&amp;"-"&amp;F2998,'#怪物刷新配置索引'!$D:$D,0),1)</f>
        <v>3</v>
      </c>
      <c r="V2998" s="4" t="str">
        <f t="shared" si="415"/>
        <v/>
      </c>
      <c r="W2998" s="4"/>
      <c r="X2998" s="4"/>
      <c r="Y2998" s="4"/>
      <c r="Z2998" s="28"/>
      <c r="AA2998" s="77">
        <f>COUNTIF([3]经验升级表!$C:$C,"&lt;="&amp;SUMIFS($AB$4:AB2998,$C$4:C2998,C2998))</f>
        <v>0</v>
      </c>
      <c r="AB2998" s="77">
        <f>IFERROR(INDEX([1]怪物表!$U:$U,MATCH(G2998,[1]怪物表!$A:$A,0),1)*S2998/U2998,0)*AC2998</f>
        <v>0</v>
      </c>
      <c r="AC2998" s="77">
        <f t="shared" si="410"/>
        <v>30</v>
      </c>
      <c r="AD2998" s="77">
        <f>IFERROR(INDEX([1]怪物表!$J:$J,MATCH(G2998,[1]怪物表!$A:$A,0),1),0)*AE2998</f>
        <v>10</v>
      </c>
      <c r="AE2998" s="77">
        <f t="shared" si="411"/>
        <v>10</v>
      </c>
    </row>
    <row r="2999" spans="1:46" x14ac:dyDescent="0.45">
      <c r="A2999" s="4"/>
      <c r="B2999" s="7">
        <v>5992003</v>
      </c>
      <c r="C2999" s="6" t="s">
        <v>249</v>
      </c>
      <c r="D2999" s="4" t="s">
        <v>246</v>
      </c>
      <c r="E2999" s="4">
        <v>20</v>
      </c>
      <c r="F2999" s="4" t="s">
        <v>30</v>
      </c>
      <c r="G2999" s="4">
        <f>IF(I2999="",SUMIFS([1]怪物表!$A:$A,[1]怪物表!$B:$B,C2999,[1]怪物表!$C:$C,D2999),"")</f>
        <v>1599201</v>
      </c>
      <c r="H2999" s="8" t="str">
        <f>IF(G2999="","",INDEX([1]怪物表!$C:$C,MATCH(G2999,[1]怪物表!$A:$A,0)))</f>
        <v>小熊</v>
      </c>
      <c r="I2999" s="4"/>
      <c r="J2999" s="4" t="str">
        <f>IF(I2999="","",INDEX([1]怪物阵型表!$B:$B,MATCH(I2999,[1]怪物阵型表!$A:$A,0)))</f>
        <v/>
      </c>
      <c r="K2999" s="4"/>
      <c r="L2999" s="4"/>
      <c r="M2999" s="4"/>
      <c r="N2999" s="4"/>
      <c r="O2999" s="4" t="str">
        <f>IF(N2999="","",INDEX([2]物品表!$B:$B,MATCH(N2999,[2]物品表!$A:$A,0)))</f>
        <v/>
      </c>
      <c r="P2999" s="4"/>
      <c r="Q2999" s="7" t="s">
        <v>31</v>
      </c>
      <c r="R2999" s="7" t="s">
        <v>29</v>
      </c>
      <c r="S2999" s="9">
        <f>INDEX('#怪物刷新配置索引'!$E:$E,MATCH(E2999&amp;"-"&amp;F2999,'#怪物刷新配置索引'!$D:$D,0),1)</f>
        <v>2</v>
      </c>
      <c r="T2999" s="4"/>
      <c r="U2999" s="9">
        <f>INDEX('#怪物刷新配置索引'!$F:$F,MATCH(E2999&amp;"-"&amp;F2999,'#怪物刷新配置索引'!$D:$D,0),1)</f>
        <v>3</v>
      </c>
      <c r="V2999" s="4" t="str">
        <f t="shared" si="415"/>
        <v/>
      </c>
      <c r="W2999" s="4"/>
      <c r="X2999" s="4"/>
      <c r="Y2999" s="4"/>
      <c r="Z2999" s="28"/>
      <c r="AA2999" s="77">
        <f>COUNTIF([3]经验升级表!$C:$C,"&lt;="&amp;SUMIFS($AB$4:AB2999,$C$4:C2999,C2999))</f>
        <v>0</v>
      </c>
      <c r="AB2999" s="77">
        <f>IFERROR(INDEX([1]怪物表!$U:$U,MATCH(G2999,[1]怪物表!$A:$A,0),1)*S2999/U2999,0)*AC2999</f>
        <v>0</v>
      </c>
      <c r="AC2999" s="77">
        <f t="shared" si="410"/>
        <v>30</v>
      </c>
      <c r="AD2999" s="77">
        <f>IFERROR(INDEX([1]怪物表!$J:$J,MATCH(G2999,[1]怪物表!$A:$A,0),1),0)*AE2999</f>
        <v>20</v>
      </c>
      <c r="AE2999" s="77">
        <f t="shared" si="411"/>
        <v>20</v>
      </c>
    </row>
    <row r="3000" spans="1:46" x14ac:dyDescent="0.45">
      <c r="A3000" s="4"/>
      <c r="B3000" s="7">
        <v>5992004</v>
      </c>
      <c r="C3000" s="6" t="s">
        <v>249</v>
      </c>
      <c r="D3000" s="4" t="s">
        <v>246</v>
      </c>
      <c r="E3000" s="4">
        <v>20</v>
      </c>
      <c r="F3000" s="4" t="s">
        <v>43</v>
      </c>
      <c r="G3000" s="4">
        <f>IF(I3000="",SUMIFS([1]怪物表!$A:$A,[1]怪物表!$B:$B,C3000,[1]怪物表!$C:$C,D3000),"")</f>
        <v>1599201</v>
      </c>
      <c r="H3000" s="8" t="str">
        <f>IF(G3000="","",INDEX([1]怪物表!$C:$C,MATCH(G3000,[1]怪物表!$A:$A,0)))</f>
        <v>小熊</v>
      </c>
      <c r="I3000" s="4"/>
      <c r="J3000" s="4" t="str">
        <f>IF(I3000="","",INDEX([1]怪物阵型表!$B:$B,MATCH(I3000,[1]怪物阵型表!$A:$A,0)))</f>
        <v/>
      </c>
      <c r="K3000" s="4"/>
      <c r="L3000" s="4"/>
      <c r="M3000" s="4"/>
      <c r="N3000" s="4"/>
      <c r="O3000" s="4" t="str">
        <f>IF(N3000="","",INDEX([2]物品表!$B:$B,MATCH(N3000,[2]物品表!$A:$A,0)))</f>
        <v/>
      </c>
      <c r="P3000" s="4"/>
      <c r="Q3000" s="7" t="s">
        <v>31</v>
      </c>
      <c r="R3000" s="7" t="s">
        <v>29</v>
      </c>
      <c r="S3000" s="9">
        <f>INDEX('#怪物刷新配置索引'!$E:$E,MATCH(E3000&amp;"-"&amp;F3000,'#怪物刷新配置索引'!$D:$D,0),1)</f>
        <v>2</v>
      </c>
      <c r="T3000" s="4"/>
      <c r="U3000" s="9">
        <f>INDEX('#怪物刷新配置索引'!$F:$F,MATCH(E3000&amp;"-"&amp;F3000,'#怪物刷新配置索引'!$D:$D,0),1)</f>
        <v>3</v>
      </c>
      <c r="V3000" s="4" t="str">
        <f t="shared" si="415"/>
        <v/>
      </c>
      <c r="W3000" s="4"/>
      <c r="X3000" s="4"/>
      <c r="Y3000" s="4"/>
      <c r="Z3000" s="28"/>
      <c r="AA3000" s="77">
        <f>COUNTIF([3]经验升级表!$C:$C,"&lt;="&amp;SUMIFS($AB$4:AB3000,$C$4:C3000,C3000))</f>
        <v>0</v>
      </c>
      <c r="AB3000" s="77">
        <f>IFERROR(INDEX([1]怪物表!$U:$U,MATCH(G3000,[1]怪物表!$A:$A,0),1)*S3000/U3000,0)*AC3000</f>
        <v>0</v>
      </c>
      <c r="AC3000" s="77">
        <f t="shared" si="410"/>
        <v>30</v>
      </c>
      <c r="AD3000" s="77">
        <f>IFERROR(INDEX([1]怪物表!$J:$J,MATCH(G3000,[1]怪物表!$A:$A,0),1),0)*AE3000</f>
        <v>20</v>
      </c>
      <c r="AE3000" s="77">
        <f t="shared" si="411"/>
        <v>20</v>
      </c>
    </row>
    <row r="3001" spans="1:46" x14ac:dyDescent="0.45">
      <c r="A3001" s="4"/>
      <c r="B3001" s="7">
        <v>5992005</v>
      </c>
      <c r="C3001" s="6" t="s">
        <v>249</v>
      </c>
      <c r="D3001" s="4" t="s">
        <v>246</v>
      </c>
      <c r="E3001" s="4">
        <v>20</v>
      </c>
      <c r="F3001" s="4" t="s">
        <v>43</v>
      </c>
      <c r="G3001" s="4">
        <f>IF(I3001="",SUMIFS([1]怪物表!$A:$A,[1]怪物表!$B:$B,C3001,[1]怪物表!$C:$C,D3001),"")</f>
        <v>1599201</v>
      </c>
      <c r="H3001" s="8" t="str">
        <f>IF(G3001="","",INDEX([1]怪物表!$C:$C,MATCH(G3001,[1]怪物表!$A:$A,0)))</f>
        <v>小熊</v>
      </c>
      <c r="I3001" s="4"/>
      <c r="J3001" s="4" t="str">
        <f>IF(I3001="","",INDEX([1]怪物阵型表!$B:$B,MATCH(I3001,[1]怪物阵型表!$A:$A,0)))</f>
        <v/>
      </c>
      <c r="K3001" s="4"/>
      <c r="L3001" s="4"/>
      <c r="M3001" s="4"/>
      <c r="N3001" s="4"/>
      <c r="O3001" s="4" t="str">
        <f>IF(N3001="","",INDEX([2]物品表!$B:$B,MATCH(N3001,[2]物品表!$A:$A,0)))</f>
        <v/>
      </c>
      <c r="P3001" s="4"/>
      <c r="Q3001" s="7" t="s">
        <v>31</v>
      </c>
      <c r="R3001" s="7" t="s">
        <v>29</v>
      </c>
      <c r="S3001" s="9">
        <f>INDEX('#怪物刷新配置索引'!$E:$E,MATCH(E3001&amp;"-"&amp;F3001,'#怪物刷新配置索引'!$D:$D,0),1)</f>
        <v>2</v>
      </c>
      <c r="T3001" s="4"/>
      <c r="U3001" s="9">
        <f>INDEX('#怪物刷新配置索引'!$F:$F,MATCH(E3001&amp;"-"&amp;F3001,'#怪物刷新配置索引'!$D:$D,0),1)</f>
        <v>3</v>
      </c>
      <c r="V3001" s="4" t="str">
        <f t="shared" si="415"/>
        <v/>
      </c>
      <c r="W3001" s="4"/>
      <c r="X3001" s="4"/>
      <c r="Y3001" s="4"/>
      <c r="Z3001" s="28"/>
      <c r="AA3001" s="77">
        <f>COUNTIF([3]经验升级表!$C:$C,"&lt;="&amp;SUMIFS($AB$4:AB3001,$C$4:C3001,C3001))</f>
        <v>0</v>
      </c>
      <c r="AB3001" s="77">
        <f>IFERROR(INDEX([1]怪物表!$U:$U,MATCH(G3001,[1]怪物表!$A:$A,0),1)*S3001/U3001,0)*AC3001</f>
        <v>0</v>
      </c>
      <c r="AC3001" s="77">
        <f t="shared" si="410"/>
        <v>30</v>
      </c>
      <c r="AD3001" s="77">
        <f>IFERROR(INDEX([1]怪物表!$J:$J,MATCH(G3001,[1]怪物表!$A:$A,0),1),0)*AE3001</f>
        <v>20</v>
      </c>
      <c r="AE3001" s="77">
        <f t="shared" si="411"/>
        <v>20</v>
      </c>
    </row>
    <row r="3002" spans="1:46" x14ac:dyDescent="0.45">
      <c r="A3002" s="4"/>
      <c r="B3002" s="7">
        <v>5992006</v>
      </c>
      <c r="C3002" s="6" t="s">
        <v>249</v>
      </c>
      <c r="D3002" s="4" t="s">
        <v>133</v>
      </c>
      <c r="E3002" s="4">
        <v>20</v>
      </c>
      <c r="F3002" s="4" t="s">
        <v>43</v>
      </c>
      <c r="G3002" s="4">
        <f>IF(I3002="",SUMIFS([1]怪物表!$A:$A,[1]怪物表!$B:$B,C3002,[1]怪物表!$C:$C,D3002),"")</f>
        <v>1599203</v>
      </c>
      <c r="H3002" s="8" t="str">
        <f>IF(G3002="","",INDEX([1]怪物表!$C:$C,MATCH(G3002,[1]怪物表!$A:$A,0)))</f>
        <v>密林窃贼</v>
      </c>
      <c r="I3002" s="4"/>
      <c r="J3002" s="4" t="str">
        <f>IF(I3002="","",INDEX([1]怪物阵型表!$B:$B,MATCH(I3002,[1]怪物阵型表!$A:$A,0)))</f>
        <v/>
      </c>
      <c r="K3002" s="4"/>
      <c r="L3002" s="4"/>
      <c r="M3002" s="4"/>
      <c r="N3002" s="4"/>
      <c r="O3002" s="4" t="str">
        <f>IF(N3002="","",INDEX([2]物品表!$B:$B,MATCH(N3002,[2]物品表!$A:$A,0)))</f>
        <v/>
      </c>
      <c r="P3002" s="4"/>
      <c r="Q3002" s="7" t="s">
        <v>31</v>
      </c>
      <c r="R3002" s="7" t="s">
        <v>29</v>
      </c>
      <c r="S3002" s="9">
        <f>INDEX('#怪物刷新配置索引'!$E:$E,MATCH(E3002&amp;"-"&amp;F3002,'#怪物刷新配置索引'!$D:$D,0),1)</f>
        <v>2</v>
      </c>
      <c r="T3002" s="4"/>
      <c r="U3002" s="9">
        <f>INDEX('#怪物刷新配置索引'!$F:$F,MATCH(E3002&amp;"-"&amp;F3002,'#怪物刷新配置索引'!$D:$D,0),1)</f>
        <v>3</v>
      </c>
      <c r="V3002" s="4" t="str">
        <f t="shared" si="415"/>
        <v/>
      </c>
      <c r="W3002" s="4"/>
      <c r="X3002" s="4"/>
      <c r="Y3002" s="4"/>
      <c r="Z3002" s="28"/>
      <c r="AA3002" s="77">
        <f>COUNTIF([3]经验升级表!$C:$C,"&lt;="&amp;SUMIFS($AB$4:AB3002,$C$4:C3002,C3002))</f>
        <v>0</v>
      </c>
      <c r="AB3002" s="77">
        <f>IFERROR(INDEX([1]怪物表!$U:$U,MATCH(G3002,[1]怪物表!$A:$A,0),1)*S3002/U3002,0)*AC3002</f>
        <v>0</v>
      </c>
      <c r="AC3002" s="77">
        <f t="shared" si="410"/>
        <v>30</v>
      </c>
      <c r="AD3002" s="77">
        <f>IFERROR(INDEX([1]怪物表!$J:$J,MATCH(G3002,[1]怪物表!$A:$A,0),1),0)*AE3002</f>
        <v>20</v>
      </c>
      <c r="AE3002" s="77">
        <f t="shared" si="411"/>
        <v>20</v>
      </c>
    </row>
    <row r="3003" spans="1:46" x14ac:dyDescent="0.45">
      <c r="A3003" s="4"/>
      <c r="B3003" s="7">
        <v>5992007</v>
      </c>
      <c r="C3003" s="6" t="s">
        <v>249</v>
      </c>
      <c r="D3003" s="4" t="s">
        <v>239</v>
      </c>
      <c r="E3003" s="4">
        <v>30</v>
      </c>
      <c r="F3003" s="4" t="s">
        <v>32</v>
      </c>
      <c r="G3003" s="4">
        <f>IF(I3003="",SUMIFS([1]怪物表!$A:$A,[1]怪物表!$B:$B,C3003,[1]怪物表!$C:$C,D3003),"")</f>
        <v>1599202</v>
      </c>
      <c r="H3003" s="8" t="str">
        <f>IF(G3003="","",INDEX([1]怪物表!$C:$C,MATCH(G3003,[1]怪物表!$A:$A,0)))</f>
        <v>小象</v>
      </c>
      <c r="I3003" s="4"/>
      <c r="J3003" s="4" t="str">
        <f>IF(I3003="","",INDEX([1]怪物阵型表!$B:$B,MATCH(I3003,[1]怪物阵型表!$A:$A,0)))</f>
        <v/>
      </c>
      <c r="K3003" s="4"/>
      <c r="L3003" s="4"/>
      <c r="M3003" s="4"/>
      <c r="N3003" s="4"/>
      <c r="O3003" s="4" t="str">
        <f>IF(N3003="","",INDEX([2]物品表!$B:$B,MATCH(N3003,[2]物品表!$A:$A,0)))</f>
        <v/>
      </c>
      <c r="P3003" s="4"/>
      <c r="Q3003" s="7" t="s">
        <v>31</v>
      </c>
      <c r="R3003" s="7" t="s">
        <v>29</v>
      </c>
      <c r="S3003" s="9">
        <f>INDEX('#怪物刷新配置索引'!$E:$E,MATCH(E3003&amp;"-"&amp;F3003,'#怪物刷新配置索引'!$D:$D,0),1)</f>
        <v>2</v>
      </c>
      <c r="T3003" s="4"/>
      <c r="U3003" s="9">
        <f>INDEX('#怪物刷新配置索引'!$F:$F,MATCH(E3003&amp;"-"&amp;F3003,'#怪物刷新配置索引'!$D:$D,0),1)</f>
        <v>2</v>
      </c>
      <c r="V3003" s="4" t="str">
        <f t="shared" ref="V3003:V3017" si="416">IF(W3003=1,"TID_Survivor_Notice_Occur_2",IF(W3003=2,"TID_Survivor_Notice_Occur_1",""))</f>
        <v/>
      </c>
      <c r="W3003" s="4"/>
      <c r="X3003" s="4"/>
      <c r="Y3003" s="4"/>
      <c r="Z3003" s="28"/>
      <c r="AA3003" s="77">
        <f>COUNTIF([3]经验升级表!$C:$C,"&lt;="&amp;SUMIFS($AB$4:AB3003,$C$4:C3003,C3003))</f>
        <v>0</v>
      </c>
      <c r="AB3003" s="77">
        <f>IFERROR(INDEX([1]怪物表!$U:$U,MATCH(G3003,[1]怪物表!$A:$A,0),1)*S3003/U3003,0)*AC3003</f>
        <v>0</v>
      </c>
      <c r="AC3003" s="77">
        <f t="shared" si="410"/>
        <v>30</v>
      </c>
      <c r="AD3003" s="77">
        <f>IFERROR(INDEX([1]怪物表!$J:$J,MATCH(G3003,[1]怪物表!$A:$A,0),1),0)*AE3003</f>
        <v>30</v>
      </c>
      <c r="AE3003" s="77">
        <f t="shared" si="411"/>
        <v>30</v>
      </c>
    </row>
    <row r="3004" spans="1:46" x14ac:dyDescent="0.45">
      <c r="A3004" s="4"/>
      <c r="B3004" s="7">
        <v>5992008</v>
      </c>
      <c r="C3004" s="6" t="s">
        <v>249</v>
      </c>
      <c r="D3004" s="4" t="s">
        <v>239</v>
      </c>
      <c r="E3004" s="4">
        <v>30</v>
      </c>
      <c r="F3004" s="4" t="s">
        <v>32</v>
      </c>
      <c r="G3004" s="4">
        <f>IF(I3004="",SUMIFS([1]怪物表!$A:$A,[1]怪物表!$B:$B,C3004,[1]怪物表!$C:$C,D3004),"")</f>
        <v>1599202</v>
      </c>
      <c r="H3004" s="8" t="str">
        <f>IF(G3004="","",INDEX([1]怪物表!$C:$C,MATCH(G3004,[1]怪物表!$A:$A,0)))</f>
        <v>小象</v>
      </c>
      <c r="I3004" s="4"/>
      <c r="J3004" s="4" t="str">
        <f>IF(I3004="","",INDEX([1]怪物阵型表!$B:$B,MATCH(I3004,[1]怪物阵型表!$A:$A,0)))</f>
        <v/>
      </c>
      <c r="K3004" s="4"/>
      <c r="L3004" s="4"/>
      <c r="M3004" s="4"/>
      <c r="N3004" s="4"/>
      <c r="O3004" s="4" t="str">
        <f>IF(N3004="","",INDEX([2]物品表!$B:$B,MATCH(N3004,[2]物品表!$A:$A,0)))</f>
        <v/>
      </c>
      <c r="P3004" s="4"/>
      <c r="Q3004" s="7" t="s">
        <v>31</v>
      </c>
      <c r="R3004" s="7" t="s">
        <v>29</v>
      </c>
      <c r="S3004" s="9">
        <f>INDEX('#怪物刷新配置索引'!$E:$E,MATCH(E3004&amp;"-"&amp;F3004,'#怪物刷新配置索引'!$D:$D,0),1)</f>
        <v>2</v>
      </c>
      <c r="T3004" s="4"/>
      <c r="U3004" s="9">
        <f>INDEX('#怪物刷新配置索引'!$F:$F,MATCH(E3004&amp;"-"&amp;F3004,'#怪物刷新配置索引'!$D:$D,0),1)</f>
        <v>2</v>
      </c>
      <c r="V3004" s="4" t="str">
        <f t="shared" si="416"/>
        <v/>
      </c>
      <c r="W3004" s="4"/>
      <c r="X3004" s="4"/>
      <c r="Y3004" s="4"/>
      <c r="Z3004" s="28"/>
      <c r="AA3004" s="77">
        <f>COUNTIF([3]经验升级表!$C:$C,"&lt;="&amp;SUMIFS($AB$4:AB3004,$C$4:C3004,C3004))</f>
        <v>0</v>
      </c>
      <c r="AB3004" s="77">
        <f>IFERROR(INDEX([1]怪物表!$U:$U,MATCH(G3004,[1]怪物表!$A:$A,0),1)*S3004/U3004,0)*AC3004</f>
        <v>0</v>
      </c>
      <c r="AC3004" s="77">
        <f t="shared" si="410"/>
        <v>30</v>
      </c>
      <c r="AD3004" s="77">
        <f>IFERROR(INDEX([1]怪物表!$J:$J,MATCH(G3004,[1]怪物表!$A:$A,0),1),0)*AE3004</f>
        <v>30</v>
      </c>
      <c r="AE3004" s="77">
        <f t="shared" si="411"/>
        <v>30</v>
      </c>
    </row>
    <row r="3005" spans="1:46" x14ac:dyDescent="0.45">
      <c r="A3005" s="4"/>
      <c r="B3005" s="7">
        <v>5992009</v>
      </c>
      <c r="C3005" s="6" t="s">
        <v>249</v>
      </c>
      <c r="D3005" s="4" t="s">
        <v>239</v>
      </c>
      <c r="E3005" s="4">
        <v>30</v>
      </c>
      <c r="F3005" s="4" t="s">
        <v>32</v>
      </c>
      <c r="G3005" s="4">
        <f>IF(I3005="",SUMIFS([1]怪物表!$A:$A,[1]怪物表!$B:$B,C3005,[1]怪物表!$C:$C,D3005),"")</f>
        <v>1599202</v>
      </c>
      <c r="H3005" s="8" t="str">
        <f>IF(G3005="","",INDEX([1]怪物表!$C:$C,MATCH(G3005,[1]怪物表!$A:$A,0)))</f>
        <v>小象</v>
      </c>
      <c r="I3005" s="4"/>
      <c r="J3005" s="4" t="str">
        <f>IF(I3005="","",INDEX([1]怪物阵型表!$B:$B,MATCH(I3005,[1]怪物阵型表!$A:$A,0)))</f>
        <v/>
      </c>
      <c r="K3005" s="4"/>
      <c r="L3005" s="4"/>
      <c r="M3005" s="4"/>
      <c r="N3005" s="4"/>
      <c r="O3005" s="4" t="str">
        <f>IF(N3005="","",INDEX([2]物品表!$B:$B,MATCH(N3005,[2]物品表!$A:$A,0)))</f>
        <v/>
      </c>
      <c r="P3005" s="4"/>
      <c r="Q3005" s="7" t="s">
        <v>31</v>
      </c>
      <c r="R3005" s="7" t="s">
        <v>29</v>
      </c>
      <c r="S3005" s="9">
        <f>INDEX('#怪物刷新配置索引'!$E:$E,MATCH(E3005&amp;"-"&amp;F3005,'#怪物刷新配置索引'!$D:$D,0),1)</f>
        <v>2</v>
      </c>
      <c r="T3005" s="4"/>
      <c r="U3005" s="9">
        <f>INDEX('#怪物刷新配置索引'!$F:$F,MATCH(E3005&amp;"-"&amp;F3005,'#怪物刷新配置索引'!$D:$D,0),1)</f>
        <v>2</v>
      </c>
      <c r="V3005" s="4" t="str">
        <f t="shared" si="416"/>
        <v/>
      </c>
      <c r="W3005" s="4"/>
      <c r="X3005" s="4"/>
      <c r="Y3005" s="4"/>
      <c r="Z3005" s="28"/>
      <c r="AA3005" s="77">
        <f>COUNTIF([3]经验升级表!$C:$C,"&lt;="&amp;SUMIFS($AB$4:AB3005,$C$4:C3005,C3005))</f>
        <v>0</v>
      </c>
      <c r="AB3005" s="77">
        <f>IFERROR(INDEX([1]怪物表!$U:$U,MATCH(G3005,[1]怪物表!$A:$A,0),1)*S3005/U3005,0)*AC3005</f>
        <v>0</v>
      </c>
      <c r="AC3005" s="77">
        <f t="shared" si="410"/>
        <v>30</v>
      </c>
      <c r="AD3005" s="77">
        <f>IFERROR(INDEX([1]怪物表!$J:$J,MATCH(G3005,[1]怪物表!$A:$A,0),1),0)*AE3005</f>
        <v>30</v>
      </c>
      <c r="AE3005" s="77">
        <f t="shared" si="411"/>
        <v>30</v>
      </c>
    </row>
    <row r="3006" spans="1:46" x14ac:dyDescent="0.45">
      <c r="A3006" s="4"/>
      <c r="B3006" s="7">
        <v>5992010</v>
      </c>
      <c r="C3006" s="6" t="s">
        <v>249</v>
      </c>
      <c r="D3006" s="4" t="s">
        <v>130</v>
      </c>
      <c r="E3006" s="7">
        <v>10</v>
      </c>
      <c r="F3006" s="4" t="s">
        <v>32</v>
      </c>
      <c r="G3006" s="4">
        <f>IF(I3006="",SUMIFS([1]怪物表!$A:$A,[1]怪物表!$B:$B,C3006,[1]怪物表!$C:$C,D3006),"")</f>
        <v>1599206</v>
      </c>
      <c r="H3006" s="8" t="str">
        <f>IF(G3006="","",INDEX([1]怪物表!$C:$C,MATCH(G3006,[1]怪物表!$A:$A,0)))</f>
        <v>毒气怪</v>
      </c>
      <c r="I3006" s="4"/>
      <c r="J3006" s="4" t="str">
        <f>IF(I3006="","",INDEX([1]怪物阵型表!$B:$B,MATCH(I3006,[1]怪物阵型表!$A:$A,0)))</f>
        <v/>
      </c>
      <c r="K3006" s="4"/>
      <c r="L3006" s="4"/>
      <c r="M3006" s="4"/>
      <c r="N3006" s="4"/>
      <c r="O3006" s="4" t="str">
        <f>IF(N3006="","",INDEX([2]物品表!$B:$B,MATCH(N3006,[2]物品表!$A:$A,0)))</f>
        <v/>
      </c>
      <c r="P3006" s="4"/>
      <c r="Q3006" s="7" t="s">
        <v>31</v>
      </c>
      <c r="R3006" s="7" t="s">
        <v>29</v>
      </c>
      <c r="S3006" s="9">
        <f>INDEX('#怪物刷新配置索引'!$E:$E,MATCH(E3006&amp;"-"&amp;F3006,'#怪物刷新配置索引'!$D:$D,0),1)</f>
        <v>1</v>
      </c>
      <c r="T3006" s="4"/>
      <c r="U3006" s="9">
        <f>INDEX('#怪物刷新配置索引'!$F:$F,MATCH(E3006&amp;"-"&amp;F3006,'#怪物刷新配置索引'!$D:$D,0),1)</f>
        <v>3</v>
      </c>
      <c r="V3006" s="4" t="str">
        <f t="shared" si="416"/>
        <v/>
      </c>
      <c r="W3006" s="4"/>
      <c r="X3006" s="4"/>
      <c r="Y3006" s="4"/>
      <c r="Z3006" s="28"/>
      <c r="AA3006" s="77">
        <f>COUNTIF([3]经验升级表!$C:$C,"&lt;="&amp;SUMIFS($AB$4:AB3006,$C$4:C3006,C3006))</f>
        <v>0</v>
      </c>
      <c r="AB3006" s="77">
        <f>IFERROR(INDEX([1]怪物表!$U:$U,MATCH(G3006,[1]怪物表!$A:$A,0),1)*S3006/U3006,0)*AC3006</f>
        <v>0</v>
      </c>
      <c r="AC3006" s="77">
        <f t="shared" si="410"/>
        <v>30</v>
      </c>
      <c r="AD3006" s="77">
        <f>IFERROR(INDEX([1]怪物表!$J:$J,MATCH(G3006,[1]怪物表!$A:$A,0),1),0)*AE3006</f>
        <v>10</v>
      </c>
      <c r="AE3006" s="77">
        <f t="shared" si="411"/>
        <v>10</v>
      </c>
    </row>
    <row r="3007" spans="1:46" s="46" customFormat="1" x14ac:dyDescent="0.45">
      <c r="A3007" s="20"/>
      <c r="B3007" s="21">
        <v>5992011</v>
      </c>
      <c r="C3007" s="22" t="s">
        <v>249</v>
      </c>
      <c r="D3007" s="20" t="s">
        <v>144</v>
      </c>
      <c r="E3007" s="21"/>
      <c r="F3007" s="20">
        <v>90</v>
      </c>
      <c r="G3007" s="20">
        <f>IF(I3007="",SUMIFS([1]怪物表!$A:$A,[1]怪物表!$B:$B,C3007,[1]怪物表!$C:$C,D3007),"")</f>
        <v>1599208</v>
      </c>
      <c r="H3007" s="23" t="str">
        <f>IF(G3007="","",INDEX([1]怪物表!$C:$C,MATCH(G3007,[1]怪物表!$A:$A,0)))</f>
        <v>大象</v>
      </c>
      <c r="I3007" s="20" t="s">
        <v>54</v>
      </c>
      <c r="J3007" s="20" t="str">
        <f>IF(I3007="","",INDEX([1]怪物阵型表!$B:$B,MATCH(I3007,[1]怪物阵型表!$A:$A,0)))</f>
        <v/>
      </c>
      <c r="K3007" s="20"/>
      <c r="L3007" s="20"/>
      <c r="M3007" s="20"/>
      <c r="N3007" s="20"/>
      <c r="O3007" s="20" t="str">
        <f>IF(N3007="","",INDEX([2]物品表!$B:$B,MATCH(N3007,[2]物品表!$A:$A,0)))</f>
        <v/>
      </c>
      <c r="P3007" s="20"/>
      <c r="Q3007" s="21" t="s">
        <v>120</v>
      </c>
      <c r="R3007" s="21" t="s">
        <v>29</v>
      </c>
      <c r="S3007" s="24">
        <v>1</v>
      </c>
      <c r="T3007" s="20"/>
      <c r="U3007" s="24">
        <v>0</v>
      </c>
      <c r="V3007" s="20" t="str">
        <f>IF(W3007=1,"TID_Survivor_Notice_Occur_2",IF(W3007=2,"TID_Survivor_Notice_Occur_1",""))</f>
        <v/>
      </c>
      <c r="W3007" s="20"/>
      <c r="X3007" s="20"/>
      <c r="Y3007" s="20"/>
      <c r="Z3007" s="79"/>
      <c r="AA3007" s="79">
        <f>COUNTIF([3]经验升级表!$C:$C,"&lt;="&amp;SUMIFS($AB$4:AB3007,$C$4:C3007,C3007))</f>
        <v>0</v>
      </c>
      <c r="AB3007" s="79">
        <f>IFERROR(INDEX([1]怪物表!$U:$U,MATCH(G3007,[1]怪物表!$A:$A,0),1)*S3007/U3007,0)*AC3007</f>
        <v>0</v>
      </c>
      <c r="AC3007" s="79">
        <f>IFERROR(INDEX(_xlfn.TEXTSPLIT(F3007,"-"),1,2)-INDEX(_xlfn.TEXTSPLIT(F3007,"-"),1,1),1)</f>
        <v>1</v>
      </c>
      <c r="AD3007" s="79">
        <f>IFERROR(INDEX([1]怪物表!$J:$J,MATCH(G3007,[1]怪物表!$A:$A,0),1),0)*AE3007</f>
        <v>0</v>
      </c>
      <c r="AE3007" s="79">
        <f>IFERROR(ROUNDUP(AC3007*S3007/U3007,),0)</f>
        <v>0</v>
      </c>
    </row>
    <row r="3008" spans="1:46" x14ac:dyDescent="0.45">
      <c r="A3008" s="4"/>
      <c r="B3008" s="7">
        <v>5992012</v>
      </c>
      <c r="C3008" s="6" t="s">
        <v>249</v>
      </c>
      <c r="D3008" s="4"/>
      <c r="E3008" s="7"/>
      <c r="F3008" s="4">
        <v>90</v>
      </c>
      <c r="G3008" s="4" t="str">
        <f>IF(I3008="",SUMIFS([1]怪物表!$A:$A,[1]怪物表!$B:$B,C3008,[1]怪物表!$C:$C,D3008),"")</f>
        <v/>
      </c>
      <c r="H3008" s="8" t="str">
        <f>IF(G3008="","",INDEX([1]怪物表!$C:$C,MATCH(G3008,[1]怪物表!$A:$A,0)))</f>
        <v/>
      </c>
      <c r="I3008" s="4">
        <v>599201</v>
      </c>
      <c r="J3008" s="4" t="str">
        <f>IF(I3008="","",INDEX([1]怪物阵型表!$B:$B,MATCH(I3008,[1]怪物阵型表!$A:$A,0)))</f>
        <v>冲锋阵型</v>
      </c>
      <c r="K3008" s="4"/>
      <c r="L3008" s="4"/>
      <c r="M3008" s="4"/>
      <c r="N3008" s="4"/>
      <c r="O3008" s="4" t="str">
        <f>IF(N3008="","",INDEX([2]物品表!$B:$B,MATCH(N3008,[2]物品表!$A:$A,0)))</f>
        <v/>
      </c>
      <c r="P3008" s="4"/>
      <c r="Q3008" s="7" t="s">
        <v>309</v>
      </c>
      <c r="R3008" s="7" t="s">
        <v>29</v>
      </c>
      <c r="S3008" s="9">
        <v>1</v>
      </c>
      <c r="T3008" s="4"/>
      <c r="U3008" s="9">
        <v>0</v>
      </c>
      <c r="V3008" s="4" t="str">
        <f t="shared" si="416"/>
        <v/>
      </c>
      <c r="W3008" s="4"/>
      <c r="X3008" s="4"/>
      <c r="Y3008" s="4"/>
      <c r="Z3008" s="28"/>
      <c r="AA3008" s="77">
        <f>COUNTIF([3]经验升级表!$C:$C,"&lt;="&amp;SUMIFS($AB$4:AB3008,$C$4:C3008,C3008))</f>
        <v>0</v>
      </c>
      <c r="AB3008" s="77">
        <f>IFERROR(INDEX([1]怪物表!$U:$U,MATCH(G3008,[1]怪物表!$A:$A,0),1)*S3008/U3008,0)*AC3008</f>
        <v>0</v>
      </c>
      <c r="AC3008" s="77">
        <f t="shared" si="410"/>
        <v>1</v>
      </c>
      <c r="AD3008" s="77">
        <f>IFERROR(INDEX([1]怪物表!$J:$J,MATCH(G3008,[1]怪物表!$A:$A,0),1),0)*AE3008</f>
        <v>0</v>
      </c>
      <c r="AE3008" s="77">
        <f t="shared" si="411"/>
        <v>0</v>
      </c>
    </row>
    <row r="3009" spans="1:31" x14ac:dyDescent="0.45">
      <c r="A3009" s="4"/>
      <c r="B3009" s="7">
        <v>5992013</v>
      </c>
      <c r="C3009" s="6" t="s">
        <v>249</v>
      </c>
      <c r="D3009" s="4"/>
      <c r="E3009" s="7"/>
      <c r="F3009" s="4">
        <v>90</v>
      </c>
      <c r="G3009" s="4" t="str">
        <f>IF(I3009="",SUMIFS([1]怪物表!$A:$A,[1]怪物表!$B:$B,C3009,[1]怪物表!$C:$C,D3009),"")</f>
        <v/>
      </c>
      <c r="H3009" s="8" t="str">
        <f>IF(G3009="","",INDEX([1]怪物表!$C:$C,MATCH(G3009,[1]怪物表!$A:$A,0)))</f>
        <v/>
      </c>
      <c r="I3009" s="4">
        <v>599201</v>
      </c>
      <c r="J3009" s="4" t="str">
        <f>IF(I3009="","",INDEX([1]怪物阵型表!$B:$B,MATCH(I3009,[1]怪物阵型表!$A:$A,0)))</f>
        <v>冲锋阵型</v>
      </c>
      <c r="K3009" s="4"/>
      <c r="L3009" s="4"/>
      <c r="M3009" s="4"/>
      <c r="N3009" s="4"/>
      <c r="O3009" s="4" t="str">
        <f>IF(N3009="","",INDEX([2]物品表!$B:$B,MATCH(N3009,[2]物品表!$A:$A,0)))</f>
        <v/>
      </c>
      <c r="P3009" s="4"/>
      <c r="Q3009" s="7" t="s">
        <v>309</v>
      </c>
      <c r="R3009" s="7" t="s">
        <v>29</v>
      </c>
      <c r="S3009" s="9">
        <v>1</v>
      </c>
      <c r="T3009" s="4"/>
      <c r="U3009" s="9">
        <v>0</v>
      </c>
      <c r="V3009" s="4" t="str">
        <f t="shared" si="416"/>
        <v/>
      </c>
      <c r="W3009" s="4"/>
      <c r="X3009" s="4"/>
      <c r="Y3009" s="4"/>
      <c r="Z3009" s="28"/>
      <c r="AA3009" s="77">
        <f>COUNTIF([3]经验升级表!$C:$C,"&lt;="&amp;SUMIFS($AB$4:AB3009,$C$4:C3009,C3009))</f>
        <v>0</v>
      </c>
      <c r="AB3009" s="77">
        <f>IFERROR(INDEX([1]怪物表!$U:$U,MATCH(G3009,[1]怪物表!$A:$A,0),1)*S3009/U3009,0)*AC3009</f>
        <v>0</v>
      </c>
      <c r="AC3009" s="77">
        <f t="shared" si="410"/>
        <v>1</v>
      </c>
      <c r="AD3009" s="77">
        <f>IFERROR(INDEX([1]怪物表!$J:$J,MATCH(G3009,[1]怪物表!$A:$A,0),1),0)*AE3009</f>
        <v>0</v>
      </c>
      <c r="AE3009" s="77">
        <f t="shared" si="411"/>
        <v>0</v>
      </c>
    </row>
    <row r="3010" spans="1:31" x14ac:dyDescent="0.45">
      <c r="A3010" s="4"/>
      <c r="B3010" s="7">
        <v>5992014</v>
      </c>
      <c r="C3010" s="6" t="s">
        <v>249</v>
      </c>
      <c r="D3010" s="4"/>
      <c r="E3010" s="7"/>
      <c r="F3010" s="4">
        <v>95</v>
      </c>
      <c r="G3010" s="4" t="str">
        <f>IF(I3010="",SUMIFS([1]怪物表!$A:$A,[1]怪物表!$B:$B,C3010,[1]怪物表!$C:$C,D3010),"")</f>
        <v/>
      </c>
      <c r="H3010" s="8" t="str">
        <f>IF(G3010="","",INDEX([1]怪物表!$C:$C,MATCH(G3010,[1]怪物表!$A:$A,0)))</f>
        <v/>
      </c>
      <c r="I3010" s="4">
        <v>599201</v>
      </c>
      <c r="J3010" s="4" t="str">
        <f>IF(I3010="","",INDEX([1]怪物阵型表!$B:$B,MATCH(I3010,[1]怪物阵型表!$A:$A,0)))</f>
        <v>冲锋阵型</v>
      </c>
      <c r="K3010" s="4"/>
      <c r="L3010" s="4"/>
      <c r="M3010" s="4"/>
      <c r="N3010" s="4"/>
      <c r="O3010" s="4" t="str">
        <f>IF(N3010="","",INDEX([2]物品表!$B:$B,MATCH(N3010,[2]物品表!$A:$A,0)))</f>
        <v/>
      </c>
      <c r="P3010" s="4"/>
      <c r="Q3010" s="7" t="s">
        <v>309</v>
      </c>
      <c r="R3010" s="7" t="s">
        <v>29</v>
      </c>
      <c r="S3010" s="9">
        <v>1</v>
      </c>
      <c r="T3010" s="4"/>
      <c r="U3010" s="9">
        <v>0</v>
      </c>
      <c r="V3010" s="4" t="str">
        <f t="shared" si="416"/>
        <v/>
      </c>
      <c r="W3010" s="4"/>
      <c r="X3010" s="4"/>
      <c r="Y3010" s="4"/>
      <c r="Z3010" s="28"/>
      <c r="AA3010" s="77">
        <f>COUNTIF([3]经验升级表!$C:$C,"&lt;="&amp;SUMIFS($AB$4:AB3010,$C$4:C3010,C3010))</f>
        <v>0</v>
      </c>
      <c r="AB3010" s="77">
        <f>IFERROR(INDEX([1]怪物表!$U:$U,MATCH(G3010,[1]怪物表!$A:$A,0),1)*S3010/U3010,0)*AC3010</f>
        <v>0</v>
      </c>
      <c r="AC3010" s="77">
        <f t="shared" si="410"/>
        <v>1</v>
      </c>
      <c r="AD3010" s="77">
        <f>IFERROR(INDEX([1]怪物表!$J:$J,MATCH(G3010,[1]怪物表!$A:$A,0),1),0)*AE3010</f>
        <v>0</v>
      </c>
      <c r="AE3010" s="77">
        <f t="shared" si="411"/>
        <v>0</v>
      </c>
    </row>
    <row r="3011" spans="1:31" x14ac:dyDescent="0.45">
      <c r="A3011" s="4"/>
      <c r="B3011" s="7">
        <v>5992015</v>
      </c>
      <c r="C3011" s="6" t="s">
        <v>249</v>
      </c>
      <c r="D3011" s="4"/>
      <c r="E3011" s="7"/>
      <c r="F3011" s="4">
        <v>95</v>
      </c>
      <c r="G3011" s="4" t="str">
        <f>IF(I3011="",SUMIFS([1]怪物表!$A:$A,[1]怪物表!$B:$B,C3011,[1]怪物表!$C:$C,D3011),"")</f>
        <v/>
      </c>
      <c r="H3011" s="8" t="str">
        <f>IF(G3011="","",INDEX([1]怪物表!$C:$C,MATCH(G3011,[1]怪物表!$A:$A,0)))</f>
        <v/>
      </c>
      <c r="I3011" s="4">
        <v>599201</v>
      </c>
      <c r="J3011" s="4" t="str">
        <f>IF(I3011="","",INDEX([1]怪物阵型表!$B:$B,MATCH(I3011,[1]怪物阵型表!$A:$A,0)))</f>
        <v>冲锋阵型</v>
      </c>
      <c r="K3011" s="4"/>
      <c r="L3011" s="4"/>
      <c r="M3011" s="4"/>
      <c r="N3011" s="4"/>
      <c r="O3011" s="4" t="str">
        <f>IF(N3011="","",INDEX([2]物品表!$B:$B,MATCH(N3011,[2]物品表!$A:$A,0)))</f>
        <v/>
      </c>
      <c r="P3011" s="4"/>
      <c r="Q3011" s="7" t="s">
        <v>309</v>
      </c>
      <c r="R3011" s="7" t="s">
        <v>29</v>
      </c>
      <c r="S3011" s="9">
        <v>1</v>
      </c>
      <c r="T3011" s="4"/>
      <c r="U3011" s="9">
        <v>0</v>
      </c>
      <c r="V3011" s="4" t="str">
        <f t="shared" si="416"/>
        <v/>
      </c>
      <c r="W3011" s="4"/>
      <c r="X3011" s="4"/>
      <c r="Y3011" s="4"/>
      <c r="Z3011" s="28"/>
      <c r="AA3011" s="77">
        <f>COUNTIF([3]经验升级表!$C:$C,"&lt;="&amp;SUMIFS($AB$4:AB3011,$C$4:C3011,C3011))</f>
        <v>0</v>
      </c>
      <c r="AB3011" s="77">
        <f>IFERROR(INDEX([1]怪物表!$U:$U,MATCH(G3011,[1]怪物表!$A:$A,0),1)*S3011/U3011,0)*AC3011</f>
        <v>0</v>
      </c>
      <c r="AC3011" s="77">
        <f t="shared" si="410"/>
        <v>1</v>
      </c>
      <c r="AD3011" s="77">
        <f>IFERROR(INDEX([1]怪物表!$J:$J,MATCH(G3011,[1]怪物表!$A:$A,0),1),0)*AE3011</f>
        <v>0</v>
      </c>
      <c r="AE3011" s="77">
        <f t="shared" si="411"/>
        <v>0</v>
      </c>
    </row>
    <row r="3012" spans="1:31" x14ac:dyDescent="0.45">
      <c r="A3012" s="4"/>
      <c r="B3012" s="7">
        <v>5992016</v>
      </c>
      <c r="C3012" s="6" t="s">
        <v>249</v>
      </c>
      <c r="D3012" s="4" t="s">
        <v>239</v>
      </c>
      <c r="E3012" s="7">
        <v>60</v>
      </c>
      <c r="F3012" s="4" t="s">
        <v>58</v>
      </c>
      <c r="G3012" s="4">
        <f>IF(I3012="",SUMIFS([1]怪物表!$A:$A,[1]怪物表!$B:$B,C3012,[1]怪物表!$C:$C,D3012),"")</f>
        <v>1599202</v>
      </c>
      <c r="H3012" s="8" t="str">
        <f>IF(G3012="","",INDEX([1]怪物表!$C:$C,MATCH(G3012,[1]怪物表!$A:$A,0)))</f>
        <v>小象</v>
      </c>
      <c r="I3012" s="4"/>
      <c r="J3012" s="4" t="str">
        <f>IF(I3012="","",INDEX([1]怪物阵型表!$B:$B,MATCH(I3012,[1]怪物阵型表!$A:$A,0)))</f>
        <v/>
      </c>
      <c r="K3012" s="4"/>
      <c r="L3012" s="4"/>
      <c r="M3012" s="4"/>
      <c r="N3012" s="4"/>
      <c r="O3012" s="4" t="str">
        <f>IF(N3012="","",INDEX([2]物品表!$B:$B,MATCH(N3012,[2]物品表!$A:$A,0)))</f>
        <v/>
      </c>
      <c r="P3012" s="4"/>
      <c r="Q3012" s="7" t="s">
        <v>31</v>
      </c>
      <c r="R3012" s="7" t="s">
        <v>29</v>
      </c>
      <c r="S3012" s="9">
        <f>INDEX('#怪物刷新配置索引'!$E:$E,MATCH(E3012&amp;"-"&amp;F3012,'#怪物刷新配置索引'!$D:$D,0),1)</f>
        <v>2</v>
      </c>
      <c r="T3012" s="4"/>
      <c r="U3012" s="9">
        <f>INDEX('#怪物刷新配置索引'!$F:$F,MATCH(E3012&amp;"-"&amp;F3012,'#怪物刷新配置索引'!$D:$D,0),1)</f>
        <v>1</v>
      </c>
      <c r="V3012" s="4" t="str">
        <f t="shared" si="416"/>
        <v/>
      </c>
      <c r="W3012" s="4"/>
      <c r="X3012" s="4"/>
      <c r="Y3012" s="4"/>
      <c r="Z3012" s="28"/>
      <c r="AA3012" s="77">
        <f>COUNTIF([3]经验升级表!$C:$C,"&lt;="&amp;SUMIFS($AB$4:AB3012,$C$4:C3012,C3012))</f>
        <v>0</v>
      </c>
      <c r="AB3012" s="77">
        <f>IFERROR(INDEX([1]怪物表!$U:$U,MATCH(G3012,[1]怪物表!$A:$A,0),1)*S3012/U3012,0)*AC3012</f>
        <v>0</v>
      </c>
      <c r="AC3012" s="77">
        <f t="shared" si="410"/>
        <v>30</v>
      </c>
      <c r="AD3012" s="77">
        <f>IFERROR(INDEX([1]怪物表!$J:$J,MATCH(G3012,[1]怪物表!$A:$A,0),1),0)*AE3012</f>
        <v>60</v>
      </c>
      <c r="AE3012" s="77">
        <f t="shared" si="411"/>
        <v>60</v>
      </c>
    </row>
    <row r="3013" spans="1:31" x14ac:dyDescent="0.45">
      <c r="A3013" s="4"/>
      <c r="B3013" s="7">
        <v>5992017</v>
      </c>
      <c r="C3013" s="6" t="s">
        <v>249</v>
      </c>
      <c r="D3013" s="4" t="s">
        <v>239</v>
      </c>
      <c r="E3013" s="7">
        <v>60</v>
      </c>
      <c r="F3013" s="4" t="s">
        <v>58</v>
      </c>
      <c r="G3013" s="4">
        <f>IF(I3013="",SUMIFS([1]怪物表!$A:$A,[1]怪物表!$B:$B,C3013,[1]怪物表!$C:$C,D3013),"")</f>
        <v>1599202</v>
      </c>
      <c r="H3013" s="8" t="str">
        <f>IF(G3013="","",INDEX([1]怪物表!$C:$C,MATCH(G3013,[1]怪物表!$A:$A,0)))</f>
        <v>小象</v>
      </c>
      <c r="I3013" s="4"/>
      <c r="J3013" s="4" t="str">
        <f>IF(I3013="","",INDEX([1]怪物阵型表!$B:$B,MATCH(I3013,[1]怪物阵型表!$A:$A,0)))</f>
        <v/>
      </c>
      <c r="K3013" s="4"/>
      <c r="L3013" s="4"/>
      <c r="M3013" s="4"/>
      <c r="N3013" s="4"/>
      <c r="O3013" s="4" t="str">
        <f>IF(N3013="","",INDEX([2]物品表!$B:$B,MATCH(N3013,[2]物品表!$A:$A,0)))</f>
        <v/>
      </c>
      <c r="P3013" s="4"/>
      <c r="Q3013" s="7" t="s">
        <v>31</v>
      </c>
      <c r="R3013" s="7" t="s">
        <v>29</v>
      </c>
      <c r="S3013" s="9">
        <f>INDEX('#怪物刷新配置索引'!$E:$E,MATCH(E3013&amp;"-"&amp;F3013,'#怪物刷新配置索引'!$D:$D,0),1)</f>
        <v>2</v>
      </c>
      <c r="T3013" s="4"/>
      <c r="U3013" s="9">
        <f>INDEX('#怪物刷新配置索引'!$F:$F,MATCH(E3013&amp;"-"&amp;F3013,'#怪物刷新配置索引'!$D:$D,0),1)</f>
        <v>1</v>
      </c>
      <c r="V3013" s="4" t="str">
        <f t="shared" si="416"/>
        <v/>
      </c>
      <c r="W3013" s="4"/>
      <c r="X3013" s="4"/>
      <c r="Y3013" s="4"/>
      <c r="Z3013" s="28"/>
      <c r="AA3013" s="77">
        <f>COUNTIF([3]经验升级表!$C:$C,"&lt;="&amp;SUMIFS($AB$4:AB3013,$C$4:C3013,C3013))</f>
        <v>0</v>
      </c>
      <c r="AB3013" s="77">
        <f>IFERROR(INDEX([1]怪物表!$U:$U,MATCH(G3013,[1]怪物表!$A:$A,0),1)*S3013/U3013,0)*AC3013</f>
        <v>0</v>
      </c>
      <c r="AC3013" s="77">
        <f t="shared" si="410"/>
        <v>30</v>
      </c>
      <c r="AD3013" s="77">
        <f>IFERROR(INDEX([1]怪物表!$J:$J,MATCH(G3013,[1]怪物表!$A:$A,0),1),0)*AE3013</f>
        <v>60</v>
      </c>
      <c r="AE3013" s="77">
        <f t="shared" si="411"/>
        <v>60</v>
      </c>
    </row>
    <row r="3014" spans="1:31" x14ac:dyDescent="0.45">
      <c r="A3014" s="4"/>
      <c r="B3014" s="7">
        <v>5992018</v>
      </c>
      <c r="C3014" s="6" t="s">
        <v>249</v>
      </c>
      <c r="D3014" s="4" t="s">
        <v>239</v>
      </c>
      <c r="E3014" s="7">
        <v>60</v>
      </c>
      <c r="F3014" s="4" t="s">
        <v>58</v>
      </c>
      <c r="G3014" s="4">
        <f>IF(I3014="",SUMIFS([1]怪物表!$A:$A,[1]怪物表!$B:$B,C3014,[1]怪物表!$C:$C,D3014),"")</f>
        <v>1599202</v>
      </c>
      <c r="H3014" s="8" t="str">
        <f>IF(G3014="","",INDEX([1]怪物表!$C:$C,MATCH(G3014,[1]怪物表!$A:$A,0)))</f>
        <v>小象</v>
      </c>
      <c r="I3014" s="4"/>
      <c r="J3014" s="4" t="str">
        <f>IF(I3014="","",INDEX([1]怪物阵型表!$B:$B,MATCH(I3014,[1]怪物阵型表!$A:$A,0)))</f>
        <v/>
      </c>
      <c r="K3014" s="4"/>
      <c r="L3014" s="4"/>
      <c r="M3014" s="4"/>
      <c r="N3014" s="4"/>
      <c r="O3014" s="4" t="str">
        <f>IF(N3014="","",INDEX([2]物品表!$B:$B,MATCH(N3014,[2]物品表!$A:$A,0)))</f>
        <v/>
      </c>
      <c r="P3014" s="4"/>
      <c r="Q3014" s="7" t="s">
        <v>31</v>
      </c>
      <c r="R3014" s="7" t="s">
        <v>29</v>
      </c>
      <c r="S3014" s="9">
        <f>INDEX('#怪物刷新配置索引'!$E:$E,MATCH(E3014&amp;"-"&amp;F3014,'#怪物刷新配置索引'!$D:$D,0),1)</f>
        <v>2</v>
      </c>
      <c r="T3014" s="4"/>
      <c r="U3014" s="9">
        <f>INDEX('#怪物刷新配置索引'!$F:$F,MATCH(E3014&amp;"-"&amp;F3014,'#怪物刷新配置索引'!$D:$D,0),1)</f>
        <v>1</v>
      </c>
      <c r="V3014" s="4" t="str">
        <f t="shared" si="416"/>
        <v/>
      </c>
      <c r="W3014" s="4"/>
      <c r="X3014" s="4"/>
      <c r="Y3014" s="4"/>
      <c r="Z3014" s="28"/>
      <c r="AA3014" s="77">
        <f>COUNTIF([3]经验升级表!$C:$C,"&lt;="&amp;SUMIFS($AB$4:AB3014,$C$4:C3014,C3014))</f>
        <v>0</v>
      </c>
      <c r="AB3014" s="77">
        <f>IFERROR(INDEX([1]怪物表!$U:$U,MATCH(G3014,[1]怪物表!$A:$A,0),1)*S3014/U3014,0)*AC3014</f>
        <v>0</v>
      </c>
      <c r="AC3014" s="77">
        <f t="shared" si="410"/>
        <v>30</v>
      </c>
      <c r="AD3014" s="77">
        <f>IFERROR(INDEX([1]怪物表!$J:$J,MATCH(G3014,[1]怪物表!$A:$A,0),1),0)*AE3014</f>
        <v>60</v>
      </c>
      <c r="AE3014" s="77">
        <f t="shared" si="411"/>
        <v>60</v>
      </c>
    </row>
    <row r="3015" spans="1:31" x14ac:dyDescent="0.45">
      <c r="A3015" s="4"/>
      <c r="B3015" s="7">
        <v>5992019</v>
      </c>
      <c r="C3015" s="6" t="s">
        <v>249</v>
      </c>
      <c r="D3015" s="4" t="s">
        <v>133</v>
      </c>
      <c r="E3015" s="7">
        <v>60</v>
      </c>
      <c r="F3015" s="4" t="s">
        <v>38</v>
      </c>
      <c r="G3015" s="4">
        <f>IF(I3015="",SUMIFS([1]怪物表!$A:$A,[1]怪物表!$B:$B,C3015,[1]怪物表!$C:$C,D3015),"")</f>
        <v>1599203</v>
      </c>
      <c r="H3015" s="8" t="str">
        <f>IF(G3015="","",INDEX([1]怪物表!$C:$C,MATCH(G3015,[1]怪物表!$A:$A,0)))</f>
        <v>密林窃贼</v>
      </c>
      <c r="I3015" s="4"/>
      <c r="J3015" s="4" t="str">
        <f>IF(I3015="","",INDEX([1]怪物阵型表!$B:$B,MATCH(I3015,[1]怪物阵型表!$A:$A,0)))</f>
        <v/>
      </c>
      <c r="K3015" s="4"/>
      <c r="L3015" s="4"/>
      <c r="M3015" s="4"/>
      <c r="N3015" s="4"/>
      <c r="O3015" s="4" t="str">
        <f>IF(N3015="","",INDEX([2]物品表!$B:$B,MATCH(N3015,[2]物品表!$A:$A,0)))</f>
        <v/>
      </c>
      <c r="P3015" s="4"/>
      <c r="Q3015" s="7" t="s">
        <v>31</v>
      </c>
      <c r="R3015" s="7" t="s">
        <v>29</v>
      </c>
      <c r="S3015" s="9">
        <f>INDEX('#怪物刷新配置索引'!$E:$E,MATCH(E3015&amp;"-"&amp;F3015,'#怪物刷新配置索引'!$D:$D,0),1)</f>
        <v>2</v>
      </c>
      <c r="T3015" s="4"/>
      <c r="U3015" s="9">
        <f>INDEX('#怪物刷新配置索引'!$F:$F,MATCH(E3015&amp;"-"&amp;F3015,'#怪物刷新配置索引'!$D:$D,0),1)</f>
        <v>1</v>
      </c>
      <c r="V3015" s="4" t="str">
        <f t="shared" si="416"/>
        <v/>
      </c>
      <c r="W3015" s="4"/>
      <c r="X3015" s="4"/>
      <c r="Y3015" s="4"/>
      <c r="Z3015" s="28"/>
      <c r="AA3015" s="77">
        <f>COUNTIF([3]经验升级表!$C:$C,"&lt;="&amp;SUMIFS($AB$4:AB3015,$C$4:C3015,C3015))</f>
        <v>0</v>
      </c>
      <c r="AB3015" s="77">
        <f>IFERROR(INDEX([1]怪物表!$U:$U,MATCH(G3015,[1]怪物表!$A:$A,0),1)*S3015/U3015,0)*AC3015</f>
        <v>0</v>
      </c>
      <c r="AC3015" s="77">
        <f t="shared" si="410"/>
        <v>30</v>
      </c>
      <c r="AD3015" s="77">
        <f>IFERROR(INDEX([1]怪物表!$J:$J,MATCH(G3015,[1]怪物表!$A:$A,0),1),0)*AE3015</f>
        <v>60</v>
      </c>
      <c r="AE3015" s="77">
        <f t="shared" si="411"/>
        <v>60</v>
      </c>
    </row>
    <row r="3016" spans="1:31" x14ac:dyDescent="0.45">
      <c r="A3016" s="4"/>
      <c r="B3016" s="7">
        <v>5992020</v>
      </c>
      <c r="C3016" s="6" t="s">
        <v>249</v>
      </c>
      <c r="D3016" s="4" t="s">
        <v>133</v>
      </c>
      <c r="E3016" s="7">
        <v>60</v>
      </c>
      <c r="F3016" s="4" t="s">
        <v>38</v>
      </c>
      <c r="G3016" s="4">
        <f>IF(I3016="",SUMIFS([1]怪物表!$A:$A,[1]怪物表!$B:$B,C3016,[1]怪物表!$C:$C,D3016),"")</f>
        <v>1599203</v>
      </c>
      <c r="H3016" s="8" t="str">
        <f>IF(G3016="","",INDEX([1]怪物表!$C:$C,MATCH(G3016,[1]怪物表!$A:$A,0)))</f>
        <v>密林窃贼</v>
      </c>
      <c r="I3016" s="4"/>
      <c r="J3016" s="4" t="str">
        <f>IF(I3016="","",INDEX([1]怪物阵型表!$B:$B,MATCH(I3016,[1]怪物阵型表!$A:$A,0)))</f>
        <v/>
      </c>
      <c r="K3016" s="4"/>
      <c r="L3016" s="4"/>
      <c r="M3016" s="4"/>
      <c r="N3016" s="4"/>
      <c r="O3016" s="4" t="str">
        <f>IF(N3016="","",INDEX([2]物品表!$B:$B,MATCH(N3016,[2]物品表!$A:$A,0)))</f>
        <v/>
      </c>
      <c r="P3016" s="4"/>
      <c r="Q3016" s="7" t="s">
        <v>31</v>
      </c>
      <c r="R3016" s="7" t="s">
        <v>29</v>
      </c>
      <c r="S3016" s="9">
        <f>INDEX('#怪物刷新配置索引'!$E:$E,MATCH(E3016&amp;"-"&amp;F3016,'#怪物刷新配置索引'!$D:$D,0),1)</f>
        <v>2</v>
      </c>
      <c r="T3016" s="4"/>
      <c r="U3016" s="9">
        <f>INDEX('#怪物刷新配置索引'!$F:$F,MATCH(E3016&amp;"-"&amp;F3016,'#怪物刷新配置索引'!$D:$D,0),1)</f>
        <v>1</v>
      </c>
      <c r="V3016" s="4" t="str">
        <f t="shared" si="416"/>
        <v/>
      </c>
      <c r="W3016" s="4"/>
      <c r="X3016" s="4"/>
      <c r="Y3016" s="4"/>
      <c r="Z3016" s="28"/>
      <c r="AA3016" s="77">
        <f>COUNTIF([3]经验升级表!$C:$C,"&lt;="&amp;SUMIFS($AB$4:AB3016,$C$4:C3016,C3016))</f>
        <v>0</v>
      </c>
      <c r="AB3016" s="77">
        <f>IFERROR(INDEX([1]怪物表!$U:$U,MATCH(G3016,[1]怪物表!$A:$A,0),1)*S3016/U3016,0)*AC3016</f>
        <v>0</v>
      </c>
      <c r="AC3016" s="77">
        <f t="shared" si="410"/>
        <v>30</v>
      </c>
      <c r="AD3016" s="77">
        <f>IFERROR(INDEX([1]怪物表!$J:$J,MATCH(G3016,[1]怪物表!$A:$A,0),1),0)*AE3016</f>
        <v>60</v>
      </c>
      <c r="AE3016" s="77">
        <f t="shared" si="411"/>
        <v>60</v>
      </c>
    </row>
    <row r="3017" spans="1:31" x14ac:dyDescent="0.45">
      <c r="A3017" s="4"/>
      <c r="B3017" s="7">
        <v>5992021</v>
      </c>
      <c r="C3017" s="6" t="s">
        <v>249</v>
      </c>
      <c r="D3017" s="4" t="s">
        <v>130</v>
      </c>
      <c r="E3017" s="7">
        <v>10</v>
      </c>
      <c r="F3017" s="4" t="s">
        <v>38</v>
      </c>
      <c r="G3017" s="4">
        <f>IF(I3017="",SUMIFS([1]怪物表!$A:$A,[1]怪物表!$B:$B,C3017,[1]怪物表!$C:$C,D3017),"")</f>
        <v>1599206</v>
      </c>
      <c r="H3017" s="8" t="str">
        <f>IF(G3017="","",INDEX([1]怪物表!$C:$C,MATCH(G3017,[1]怪物表!$A:$A,0)))</f>
        <v>毒气怪</v>
      </c>
      <c r="I3017" s="4"/>
      <c r="J3017" s="4" t="str">
        <f>IF(I3017="","",INDEX([1]怪物阵型表!$B:$B,MATCH(I3017,[1]怪物阵型表!$A:$A,0)))</f>
        <v/>
      </c>
      <c r="K3017" s="4"/>
      <c r="L3017" s="4"/>
      <c r="M3017" s="4"/>
      <c r="N3017" s="4"/>
      <c r="O3017" s="4" t="str">
        <f>IF(N3017="","",INDEX([2]物品表!$B:$B,MATCH(N3017,[2]物品表!$A:$A,0)))</f>
        <v/>
      </c>
      <c r="P3017" s="4"/>
      <c r="Q3017" s="7" t="s">
        <v>31</v>
      </c>
      <c r="R3017" s="7" t="s">
        <v>29</v>
      </c>
      <c r="S3017" s="9">
        <f>INDEX('#怪物刷新配置索引'!$E:$E,MATCH(E3017&amp;"-"&amp;F3017,'#怪物刷新配置索引'!$D:$D,0),1)</f>
        <v>2</v>
      </c>
      <c r="T3017" s="4"/>
      <c r="U3017" s="9">
        <f>INDEX('#怪物刷新配置索引'!$F:$F,MATCH(E3017&amp;"-"&amp;F3017,'#怪物刷新配置索引'!$D:$D,0),1)</f>
        <v>6</v>
      </c>
      <c r="V3017" s="4" t="str">
        <f t="shared" si="416"/>
        <v/>
      </c>
      <c r="W3017" s="4"/>
      <c r="X3017" s="4"/>
      <c r="Y3017" s="4"/>
      <c r="Z3017" s="28"/>
      <c r="AA3017" s="77">
        <f>COUNTIF([3]经验升级表!$C:$C,"&lt;="&amp;SUMIFS($AB$4:AB3017,$C$4:C3017,C3017))</f>
        <v>0</v>
      </c>
      <c r="AB3017" s="77">
        <f>IFERROR(INDEX([1]怪物表!$U:$U,MATCH(G3017,[1]怪物表!$A:$A,0),1)*S3017/U3017,0)*AC3017</f>
        <v>0</v>
      </c>
      <c r="AC3017" s="77">
        <f t="shared" si="410"/>
        <v>30</v>
      </c>
      <c r="AD3017" s="77">
        <f>IFERROR(INDEX([1]怪物表!$J:$J,MATCH(G3017,[1]怪物表!$A:$A,0),1),0)*AE3017</f>
        <v>10</v>
      </c>
      <c r="AE3017" s="77">
        <f t="shared" si="411"/>
        <v>10</v>
      </c>
    </row>
    <row r="3018" spans="1:31" x14ac:dyDescent="0.45">
      <c r="A3018" s="4"/>
      <c r="B3018" s="7">
        <v>5992022</v>
      </c>
      <c r="C3018" s="6" t="s">
        <v>249</v>
      </c>
      <c r="D3018" s="4"/>
      <c r="E3018" s="7"/>
      <c r="F3018" s="4">
        <v>150</v>
      </c>
      <c r="G3018" s="4" t="str">
        <f>IF(I3018="",SUMIFS([1]怪物表!$A:$A,[1]怪物表!$B:$B,C3018,[1]怪物表!$C:$C,D3018),"")</f>
        <v/>
      </c>
      <c r="H3018" s="8" t="str">
        <f>IF(G3018="","",INDEX([1]怪物表!$C:$C,MATCH(G3018,[1]怪物表!$A:$A,0)))</f>
        <v/>
      </c>
      <c r="I3018" s="4">
        <v>599202</v>
      </c>
      <c r="J3018" s="4" t="str">
        <f>IF(I3018="","",INDEX([1]怪物阵型表!$B:$B,MATCH(I3018,[1]怪物阵型表!$A:$A,0)))</f>
        <v>圆环防御怪物阵型</v>
      </c>
      <c r="K3018" s="4"/>
      <c r="L3018" s="4"/>
      <c r="M3018" s="4"/>
      <c r="N3018" s="4"/>
      <c r="O3018" s="4" t="str">
        <f>IF(N3018="","",INDEX([2]物品表!$B:$B,MATCH(N3018,[2]物品表!$A:$A,0)))</f>
        <v/>
      </c>
      <c r="P3018" s="4"/>
      <c r="Q3018" s="7" t="s">
        <v>109</v>
      </c>
      <c r="R3018" s="7" t="s">
        <v>29</v>
      </c>
      <c r="S3018" s="9">
        <v>1</v>
      </c>
      <c r="T3018" s="4"/>
      <c r="U3018" s="9">
        <v>0</v>
      </c>
      <c r="V3018" s="4" t="str">
        <f t="shared" ref="V3018:V3034" si="417">IF(W3018=1,"TID_Survivor_Notice_Occur_2",IF(W3018=2,"TID_Survivor_Notice_Occur_1",""))</f>
        <v>TID_Survivor_Notice_Occur_2</v>
      </c>
      <c r="W3018" s="4">
        <v>1</v>
      </c>
      <c r="X3018" s="4"/>
      <c r="Y3018" s="4"/>
      <c r="Z3018" s="28"/>
      <c r="AA3018" s="77">
        <f>COUNTIF([3]经验升级表!$C:$C,"&lt;="&amp;SUMIFS($AB$4:AB3018,$C$4:C3018,C3018))</f>
        <v>0</v>
      </c>
      <c r="AB3018" s="77">
        <f>IFERROR(INDEX([1]怪物表!$U:$U,MATCH(G3018,[1]怪物表!$A:$A,0),1)*S3018/U3018,0)*AC3018</f>
        <v>0</v>
      </c>
      <c r="AC3018" s="77">
        <f t="shared" si="410"/>
        <v>1</v>
      </c>
      <c r="AD3018" s="77">
        <f>IFERROR(INDEX([1]怪物表!$J:$J,MATCH(G3018,[1]怪物表!$A:$A,0),1),0)*AE3018</f>
        <v>0</v>
      </c>
      <c r="AE3018" s="77">
        <f t="shared" si="411"/>
        <v>0</v>
      </c>
    </row>
    <row r="3019" spans="1:31" x14ac:dyDescent="0.45">
      <c r="A3019" s="4"/>
      <c r="B3019" s="7">
        <v>5992023</v>
      </c>
      <c r="C3019" s="6" t="s">
        <v>249</v>
      </c>
      <c r="D3019" s="4" t="s">
        <v>246</v>
      </c>
      <c r="E3019" s="4">
        <v>20</v>
      </c>
      <c r="F3019" s="4" t="s">
        <v>39</v>
      </c>
      <c r="G3019" s="4">
        <f>SUMIFS([1]怪物表!$A:$A,[1]怪物表!$B:$B,C3019,[1]怪物表!$C:$C,D3019)</f>
        <v>1599201</v>
      </c>
      <c r="H3019" s="8" t="str">
        <f>IF(G3019="","",INDEX([1]怪物表!$C:$C,MATCH(G3019,[1]怪物表!$A:$A,0)))</f>
        <v>小熊</v>
      </c>
      <c r="I3019" s="4"/>
      <c r="J3019" s="4" t="str">
        <f>IF(I3019="","",INDEX([1]怪物阵型表!$B:$B,MATCH(I3019,[1]怪物阵型表!$A:$A,0)))</f>
        <v/>
      </c>
      <c r="K3019" s="4"/>
      <c r="L3019" s="4"/>
      <c r="M3019" s="4"/>
      <c r="N3019" s="4"/>
      <c r="O3019" s="4" t="str">
        <f>IF(N3019="","",INDEX([2]物品表!$B:$B,MATCH(N3019,[2]物品表!$A:$A,0)))</f>
        <v/>
      </c>
      <c r="P3019" s="4"/>
      <c r="Q3019" s="7" t="s">
        <v>31</v>
      </c>
      <c r="R3019" s="7" t="s">
        <v>29</v>
      </c>
      <c r="S3019" s="9">
        <f>INDEX('#怪物刷新配置索引'!$E:$E,MATCH(E3019&amp;"-"&amp;F3019,'#怪物刷新配置索引'!$D:$D,0),1)</f>
        <v>2</v>
      </c>
      <c r="T3019" s="4"/>
      <c r="U3019" s="9">
        <f>INDEX('#怪物刷新配置索引'!$F:$F,MATCH(E3019&amp;"-"&amp;F3019,'#怪物刷新配置索引'!$D:$D,0),1)</f>
        <v>3</v>
      </c>
      <c r="V3019" s="4" t="str">
        <f t="shared" si="417"/>
        <v/>
      </c>
      <c r="W3019" s="4"/>
      <c r="X3019" s="4"/>
      <c r="Y3019" s="4"/>
      <c r="Z3019" s="28"/>
      <c r="AA3019" s="77">
        <f>COUNTIF([3]经验升级表!$C:$C,"&lt;="&amp;SUMIFS($AB$4:AB3019,$C$4:C3019,C3019))</f>
        <v>0</v>
      </c>
      <c r="AB3019" s="77">
        <f>IFERROR(INDEX([1]怪物表!$U:$U,MATCH(G3019,[1]怪物表!$A:$A,0),1)*S3019/U3019,0)*AC3019</f>
        <v>0</v>
      </c>
      <c r="AC3019" s="77">
        <f t="shared" si="410"/>
        <v>30</v>
      </c>
      <c r="AD3019" s="77">
        <f>IFERROR(INDEX([1]怪物表!$J:$J,MATCH(G3019,[1]怪物表!$A:$A,0),1),0)*AE3019</f>
        <v>20</v>
      </c>
      <c r="AE3019" s="77">
        <f t="shared" si="411"/>
        <v>20</v>
      </c>
    </row>
    <row r="3020" spans="1:31" x14ac:dyDescent="0.45">
      <c r="A3020" s="4"/>
      <c r="B3020" s="7">
        <v>5992024</v>
      </c>
      <c r="C3020" s="6" t="s">
        <v>249</v>
      </c>
      <c r="D3020" s="4" t="s">
        <v>246</v>
      </c>
      <c r="E3020" s="4">
        <v>20</v>
      </c>
      <c r="F3020" s="4" t="s">
        <v>39</v>
      </c>
      <c r="G3020" s="4">
        <f>SUMIFS([1]怪物表!$A:$A,[1]怪物表!$B:$B,C3020,[1]怪物表!$C:$C,D3020)</f>
        <v>1599201</v>
      </c>
      <c r="H3020" s="8" t="str">
        <f>IF(G3020="","",INDEX([1]怪物表!$C:$C,MATCH(G3020,[1]怪物表!$A:$A,0)))</f>
        <v>小熊</v>
      </c>
      <c r="I3020" s="4"/>
      <c r="J3020" s="4" t="str">
        <f>IF(I3020="","",INDEX([1]怪物阵型表!$B:$B,MATCH(I3020,[1]怪物阵型表!$A:$A,0)))</f>
        <v/>
      </c>
      <c r="K3020" s="4"/>
      <c r="L3020" s="4"/>
      <c r="M3020" s="4"/>
      <c r="N3020" s="4"/>
      <c r="O3020" s="4" t="str">
        <f>IF(N3020="","",INDEX([2]物品表!$B:$B,MATCH(N3020,[2]物品表!$A:$A,0)))</f>
        <v/>
      </c>
      <c r="P3020" s="4"/>
      <c r="Q3020" s="7" t="s">
        <v>31</v>
      </c>
      <c r="R3020" s="7" t="s">
        <v>29</v>
      </c>
      <c r="S3020" s="9">
        <f>INDEX('#怪物刷新配置索引'!$E:$E,MATCH(E3020&amp;"-"&amp;F3020,'#怪物刷新配置索引'!$D:$D,0),1)</f>
        <v>2</v>
      </c>
      <c r="T3020" s="4"/>
      <c r="U3020" s="9">
        <f>INDEX('#怪物刷新配置索引'!$F:$F,MATCH(E3020&amp;"-"&amp;F3020,'#怪物刷新配置索引'!$D:$D,0),1)</f>
        <v>3</v>
      </c>
      <c r="V3020" s="4" t="str">
        <f t="shared" si="417"/>
        <v/>
      </c>
      <c r="W3020" s="4"/>
      <c r="X3020" s="4"/>
      <c r="Y3020" s="4"/>
      <c r="Z3020" s="28"/>
      <c r="AA3020" s="77">
        <f>COUNTIF([3]经验升级表!$C:$C,"&lt;="&amp;SUMIFS($AB$4:AB3020,$C$4:C3020,C3020))</f>
        <v>0</v>
      </c>
      <c r="AB3020" s="77">
        <f>IFERROR(INDEX([1]怪物表!$U:$U,MATCH(G3020,[1]怪物表!$A:$A,0),1)*S3020/U3020,0)*AC3020</f>
        <v>0</v>
      </c>
      <c r="AC3020" s="77">
        <f t="shared" si="410"/>
        <v>30</v>
      </c>
      <c r="AD3020" s="77">
        <f>IFERROR(INDEX([1]怪物表!$J:$J,MATCH(G3020,[1]怪物表!$A:$A,0),1),0)*AE3020</f>
        <v>20</v>
      </c>
      <c r="AE3020" s="77">
        <f t="shared" si="411"/>
        <v>20</v>
      </c>
    </row>
    <row r="3021" spans="1:31" s="46" customFormat="1" x14ac:dyDescent="0.45">
      <c r="A3021" s="20"/>
      <c r="B3021" s="21">
        <v>5992025</v>
      </c>
      <c r="C3021" s="22" t="s">
        <v>249</v>
      </c>
      <c r="D3021" s="20" t="s">
        <v>148</v>
      </c>
      <c r="E3021" s="21"/>
      <c r="F3021" s="20">
        <v>180</v>
      </c>
      <c r="G3021" s="20">
        <f>IF(I3021="",SUMIFS([1]怪物表!$A:$A,[1]怪物表!$B:$B,C3021,[1]怪物表!$C:$C,D3021),"")</f>
        <v>1599209</v>
      </c>
      <c r="H3021" s="23" t="str">
        <f>IF(G3021="","",INDEX([1]怪物表!$C:$C,MATCH(G3021,[1]怪物表!$A:$A,0)))</f>
        <v>狼人</v>
      </c>
      <c r="I3021" s="20" t="s">
        <v>54</v>
      </c>
      <c r="J3021" s="20" t="str">
        <f>IF(I3021="","",INDEX([1]怪物阵型表!$B:$B,MATCH(I3021,[1]怪物阵型表!$A:$A,0)))</f>
        <v/>
      </c>
      <c r="K3021" s="20"/>
      <c r="L3021" s="20"/>
      <c r="M3021" s="20"/>
      <c r="N3021" s="20"/>
      <c r="O3021" s="20" t="str">
        <f>IF(N3021="","",INDEX([2]物品表!$B:$B,MATCH(N3021,[2]物品表!$A:$A,0)))</f>
        <v/>
      </c>
      <c r="P3021" s="20"/>
      <c r="Q3021" s="21" t="s">
        <v>120</v>
      </c>
      <c r="R3021" s="21" t="s">
        <v>29</v>
      </c>
      <c r="S3021" s="24">
        <v>1</v>
      </c>
      <c r="T3021" s="20"/>
      <c r="U3021" s="24">
        <v>0</v>
      </c>
      <c r="V3021" s="20" t="str">
        <f>IF(W3021=1,"TID_Survivor_Notice_Occur_2",IF(W3021=2,"TID_Survivor_Notice_Occur_1",""))</f>
        <v/>
      </c>
      <c r="W3021" s="20"/>
      <c r="X3021" s="20"/>
      <c r="Y3021" s="20"/>
      <c r="Z3021" s="79"/>
      <c r="AA3021" s="79">
        <f>COUNTIF([3]经验升级表!$C:$C,"&lt;="&amp;SUMIFS($AB$4:AB3021,$C$4:C3021,C3021))</f>
        <v>0</v>
      </c>
      <c r="AB3021" s="79">
        <f>IFERROR(INDEX([1]怪物表!$U:$U,MATCH(G3021,[1]怪物表!$A:$A,0),1)*S3021/U3021,0)*AC3021</f>
        <v>0</v>
      </c>
      <c r="AC3021" s="79">
        <f>IFERROR(INDEX(_xlfn.TEXTSPLIT(F3021,"-"),1,2)-INDEX(_xlfn.TEXTSPLIT(F3021,"-"),1,1),1)</f>
        <v>1</v>
      </c>
      <c r="AD3021" s="79">
        <f>IFERROR(INDEX([1]怪物表!$J:$J,MATCH(G3021,[1]怪物表!$A:$A,0),1),0)*AE3021</f>
        <v>0</v>
      </c>
      <c r="AE3021" s="79">
        <f>IFERROR(ROUNDUP(AC3021*S3021/U3021,),0)</f>
        <v>0</v>
      </c>
    </row>
    <row r="3022" spans="1:31" x14ac:dyDescent="0.45">
      <c r="A3022" s="4"/>
      <c r="B3022" s="7">
        <v>5992026</v>
      </c>
      <c r="C3022" s="6" t="s">
        <v>249</v>
      </c>
      <c r="D3022" s="4" t="s">
        <v>246</v>
      </c>
      <c r="E3022" s="4">
        <v>20</v>
      </c>
      <c r="F3022" s="4" t="s">
        <v>46</v>
      </c>
      <c r="G3022" s="4">
        <f>SUMIFS([1]怪物表!$A:$A,[1]怪物表!$B:$B,C3022,[1]怪物表!$C:$C,D3022)</f>
        <v>1599201</v>
      </c>
      <c r="H3022" s="8" t="str">
        <f>IF(G3022="","",INDEX([1]怪物表!$C:$C,MATCH(G3022,[1]怪物表!$A:$A,0)))</f>
        <v>小熊</v>
      </c>
      <c r="I3022" s="4"/>
      <c r="J3022" s="4" t="str">
        <f>IF(I3022="","",INDEX([1]怪物阵型表!$B:$B,MATCH(I3022,[1]怪物阵型表!$A:$A,0)))</f>
        <v/>
      </c>
      <c r="K3022" s="4"/>
      <c r="L3022" s="4"/>
      <c r="M3022" s="4"/>
      <c r="N3022" s="4"/>
      <c r="O3022" s="4" t="str">
        <f>IF(N3022="","",INDEX([2]物品表!$B:$B,MATCH(N3022,[2]物品表!$A:$A,0)))</f>
        <v/>
      </c>
      <c r="P3022" s="4"/>
      <c r="Q3022" s="7" t="s">
        <v>31</v>
      </c>
      <c r="R3022" s="7" t="s">
        <v>29</v>
      </c>
      <c r="S3022" s="9">
        <f>INDEX('#怪物刷新配置索引'!$E:$E,MATCH(E3022&amp;"-"&amp;F3022,'#怪物刷新配置索引'!$D:$D,0),1)</f>
        <v>2</v>
      </c>
      <c r="T3022" s="4"/>
      <c r="U3022" s="9">
        <f>INDEX('#怪物刷新配置索引'!$F:$F,MATCH(E3022&amp;"-"&amp;F3022,'#怪物刷新配置索引'!$D:$D,0),1)</f>
        <v>3</v>
      </c>
      <c r="V3022" s="4" t="str">
        <f t="shared" si="417"/>
        <v/>
      </c>
      <c r="W3022" s="4"/>
      <c r="X3022" s="7"/>
      <c r="Y3022" s="4"/>
      <c r="Z3022" s="28"/>
      <c r="AA3022" s="77">
        <f>COUNTIF([3]经验升级表!$C:$C,"&lt;="&amp;SUMIFS($AB$4:AB3022,$C$4:C3022,C3022))</f>
        <v>0</v>
      </c>
      <c r="AB3022" s="77">
        <f>IFERROR(INDEX([1]怪物表!$U:$U,MATCH(G3022,[1]怪物表!$A:$A,0),1)*S3022/U3022,0)*AC3022</f>
        <v>0</v>
      </c>
      <c r="AC3022" s="77">
        <f t="shared" si="410"/>
        <v>30</v>
      </c>
      <c r="AD3022" s="77">
        <f>IFERROR(INDEX([1]怪物表!$J:$J,MATCH(G3022,[1]怪物表!$A:$A,0),1),0)*AE3022</f>
        <v>20</v>
      </c>
      <c r="AE3022" s="77">
        <f t="shared" si="411"/>
        <v>20</v>
      </c>
    </row>
    <row r="3023" spans="1:31" x14ac:dyDescent="0.45">
      <c r="A3023" s="4"/>
      <c r="B3023" s="7">
        <v>5992027</v>
      </c>
      <c r="C3023" s="6" t="s">
        <v>249</v>
      </c>
      <c r="D3023" s="4" t="s">
        <v>246</v>
      </c>
      <c r="E3023" s="4">
        <v>20</v>
      </c>
      <c r="F3023" s="4" t="s">
        <v>46</v>
      </c>
      <c r="G3023" s="4">
        <f>SUMIFS([1]怪物表!$A:$A,[1]怪物表!$B:$B,C3023,[1]怪物表!$C:$C,D3023)</f>
        <v>1599201</v>
      </c>
      <c r="H3023" s="8" t="str">
        <f>IF(G3023="","",INDEX([1]怪物表!$C:$C,MATCH(G3023,[1]怪物表!$A:$A,0)))</f>
        <v>小熊</v>
      </c>
      <c r="I3023" s="4"/>
      <c r="J3023" s="4" t="str">
        <f>IF(I3023="","",INDEX([1]怪物阵型表!$B:$B,MATCH(I3023,[1]怪物阵型表!$A:$A,0)))</f>
        <v/>
      </c>
      <c r="K3023" s="4"/>
      <c r="L3023" s="4"/>
      <c r="M3023" s="4"/>
      <c r="N3023" s="4"/>
      <c r="O3023" s="4" t="str">
        <f>IF(N3023="","",INDEX([2]物品表!$B:$B,MATCH(N3023,[2]物品表!$A:$A,0)))</f>
        <v/>
      </c>
      <c r="P3023" s="4"/>
      <c r="Q3023" s="7" t="s">
        <v>31</v>
      </c>
      <c r="R3023" s="7" t="s">
        <v>29</v>
      </c>
      <c r="S3023" s="9">
        <f>INDEX('#怪物刷新配置索引'!$E:$E,MATCH(E3023&amp;"-"&amp;F3023,'#怪物刷新配置索引'!$D:$D,0),1)</f>
        <v>2</v>
      </c>
      <c r="T3023" s="4"/>
      <c r="U3023" s="9">
        <f>INDEX('#怪物刷新配置索引'!$F:$F,MATCH(E3023&amp;"-"&amp;F3023,'#怪物刷新配置索引'!$D:$D,0),1)</f>
        <v>3</v>
      </c>
      <c r="V3023" s="7" t="str">
        <f t="shared" si="417"/>
        <v/>
      </c>
      <c r="W3023" s="4"/>
      <c r="X3023" s="4"/>
      <c r="Y3023" s="4"/>
      <c r="Z3023" s="28"/>
      <c r="AA3023" s="77">
        <f>COUNTIF([3]经验升级表!$C:$C,"&lt;="&amp;SUMIFS($AB$4:AB3023,$C$4:C3023,C3023))</f>
        <v>0</v>
      </c>
      <c r="AB3023" s="77">
        <f>IFERROR(INDEX([1]怪物表!$U:$U,MATCH(G3023,[1]怪物表!$A:$A,0),1)*S3023/U3023,0)*AC3023</f>
        <v>0</v>
      </c>
      <c r="AC3023" s="77">
        <f t="shared" si="410"/>
        <v>30</v>
      </c>
      <c r="AD3023" s="77">
        <f>IFERROR(INDEX([1]怪物表!$J:$J,MATCH(G3023,[1]怪物表!$A:$A,0),1),0)*AE3023</f>
        <v>20</v>
      </c>
      <c r="AE3023" s="77">
        <f t="shared" si="411"/>
        <v>20</v>
      </c>
    </row>
    <row r="3024" spans="1:31" x14ac:dyDescent="0.45">
      <c r="A3024" s="4"/>
      <c r="B3024" s="7">
        <v>5992028</v>
      </c>
      <c r="C3024" s="6" t="s">
        <v>249</v>
      </c>
      <c r="D3024" s="4" t="s">
        <v>133</v>
      </c>
      <c r="E3024" s="4">
        <v>20</v>
      </c>
      <c r="F3024" s="4" t="s">
        <v>46</v>
      </c>
      <c r="G3024" s="4">
        <f>SUMIFS([1]怪物表!$A:$A,[1]怪物表!$B:$B,C3024,[1]怪物表!$C:$C,D3024)</f>
        <v>1599203</v>
      </c>
      <c r="H3024" s="8" t="str">
        <f>IF(G3024="","",INDEX([1]怪物表!$C:$C,MATCH(G3024,[1]怪物表!$A:$A,0)))</f>
        <v>密林窃贼</v>
      </c>
      <c r="I3024" s="4"/>
      <c r="J3024" s="4" t="str">
        <f>IF(I3024="","",INDEX([1]怪物阵型表!$B:$B,MATCH(I3024,[1]怪物阵型表!$A:$A,0)))</f>
        <v/>
      </c>
      <c r="K3024" s="4"/>
      <c r="L3024" s="4"/>
      <c r="M3024" s="4"/>
      <c r="N3024" s="4"/>
      <c r="O3024" s="4" t="str">
        <f>IF(N3024="","",INDEX([2]物品表!$B:$B,MATCH(N3024,[2]物品表!$A:$A,0)))</f>
        <v/>
      </c>
      <c r="P3024" s="4"/>
      <c r="Q3024" s="7" t="s">
        <v>31</v>
      </c>
      <c r="R3024" s="7" t="s">
        <v>29</v>
      </c>
      <c r="S3024" s="9">
        <f>INDEX('#怪物刷新配置索引'!$E:$E,MATCH(E3024&amp;"-"&amp;F3024,'#怪物刷新配置索引'!$D:$D,0),1)</f>
        <v>2</v>
      </c>
      <c r="T3024" s="4"/>
      <c r="U3024" s="9">
        <f>INDEX('#怪物刷新配置索引'!$F:$F,MATCH(E3024&amp;"-"&amp;F3024,'#怪物刷新配置索引'!$D:$D,0),1)</f>
        <v>3</v>
      </c>
      <c r="V3024" s="4" t="str">
        <f t="shared" si="417"/>
        <v/>
      </c>
      <c r="W3024" s="4"/>
      <c r="X3024" s="7"/>
      <c r="Y3024" s="7"/>
      <c r="Z3024" s="28"/>
      <c r="AA3024" s="77">
        <f>COUNTIF([3]经验升级表!$C:$C,"&lt;="&amp;SUMIFS($AB$4:AB3024,$C$4:C3024,C3024))</f>
        <v>0</v>
      </c>
      <c r="AB3024" s="77">
        <f>IFERROR(INDEX([1]怪物表!$U:$U,MATCH(G3024,[1]怪物表!$A:$A,0),1)*S3024/U3024,0)*AC3024</f>
        <v>0</v>
      </c>
      <c r="AC3024" s="77">
        <f t="shared" si="410"/>
        <v>30</v>
      </c>
      <c r="AD3024" s="77">
        <f>IFERROR(INDEX([1]怪物表!$J:$J,MATCH(G3024,[1]怪物表!$A:$A,0),1),0)*AE3024</f>
        <v>20</v>
      </c>
      <c r="AE3024" s="77">
        <f t="shared" si="411"/>
        <v>20</v>
      </c>
    </row>
    <row r="3025" spans="1:31" x14ac:dyDescent="0.45">
      <c r="A3025" s="4"/>
      <c r="B3025" s="7">
        <v>5992029</v>
      </c>
      <c r="C3025" s="6" t="s">
        <v>249</v>
      </c>
      <c r="D3025" s="4" t="s">
        <v>133</v>
      </c>
      <c r="E3025" s="4">
        <v>20</v>
      </c>
      <c r="F3025" s="4" t="s">
        <v>46</v>
      </c>
      <c r="G3025" s="4">
        <f>SUMIFS([1]怪物表!$A:$A,[1]怪物表!$B:$B,C3025,[1]怪物表!$C:$C,D3025)</f>
        <v>1599203</v>
      </c>
      <c r="H3025" s="8" t="str">
        <f>IF(G3025="","",INDEX([1]怪物表!$C:$C,MATCH(G3025,[1]怪物表!$A:$A,0)))</f>
        <v>密林窃贼</v>
      </c>
      <c r="I3025" s="4"/>
      <c r="J3025" s="4" t="str">
        <f>IF(I3025="","",INDEX([1]怪物阵型表!$B:$B,MATCH(I3025,[1]怪物阵型表!$A:$A,0)))</f>
        <v/>
      </c>
      <c r="K3025" s="4"/>
      <c r="L3025" s="4"/>
      <c r="M3025" s="4"/>
      <c r="N3025" s="4"/>
      <c r="O3025" s="4" t="str">
        <f>IF(N3025="","",INDEX([2]物品表!$B:$B,MATCH(N3025,[2]物品表!$A:$A,0)))</f>
        <v/>
      </c>
      <c r="P3025" s="4"/>
      <c r="Q3025" s="7" t="s">
        <v>31</v>
      </c>
      <c r="R3025" s="7" t="s">
        <v>29</v>
      </c>
      <c r="S3025" s="9">
        <f>INDEX('#怪物刷新配置索引'!$E:$E,MATCH(E3025&amp;"-"&amp;F3025,'#怪物刷新配置索引'!$D:$D,0),1)</f>
        <v>2</v>
      </c>
      <c r="T3025" s="4"/>
      <c r="U3025" s="9">
        <f>INDEX('#怪物刷新配置索引'!$F:$F,MATCH(E3025&amp;"-"&amp;F3025,'#怪物刷新配置索引'!$D:$D,0),1)</f>
        <v>3</v>
      </c>
      <c r="V3025" s="4" t="str">
        <f t="shared" si="417"/>
        <v/>
      </c>
      <c r="W3025" s="4"/>
      <c r="X3025" s="7"/>
      <c r="Y3025" s="7"/>
      <c r="Z3025" s="28"/>
      <c r="AA3025" s="77">
        <f>COUNTIF([3]经验升级表!$C:$C,"&lt;="&amp;SUMIFS($AB$4:AB3025,$C$4:C3025,C3025))</f>
        <v>0</v>
      </c>
      <c r="AB3025" s="77">
        <f>IFERROR(INDEX([1]怪物表!$U:$U,MATCH(G3025,[1]怪物表!$A:$A,0),1)*S3025/U3025,0)*AC3025</f>
        <v>0</v>
      </c>
      <c r="AC3025" s="77">
        <f t="shared" si="410"/>
        <v>30</v>
      </c>
      <c r="AD3025" s="77">
        <f>IFERROR(INDEX([1]怪物表!$J:$J,MATCH(G3025,[1]怪物表!$A:$A,0),1),0)*AE3025</f>
        <v>20</v>
      </c>
      <c r="AE3025" s="77">
        <f t="shared" si="411"/>
        <v>20</v>
      </c>
    </row>
    <row r="3026" spans="1:31" x14ac:dyDescent="0.45">
      <c r="A3026" s="4"/>
      <c r="B3026" s="7">
        <v>5992030</v>
      </c>
      <c r="C3026" s="6" t="s">
        <v>249</v>
      </c>
      <c r="D3026" s="4" t="s">
        <v>130</v>
      </c>
      <c r="E3026" s="7">
        <v>10</v>
      </c>
      <c r="F3026" s="4" t="s">
        <v>46</v>
      </c>
      <c r="G3026" s="4">
        <f>SUMIFS([1]怪物表!$A:$A,[1]怪物表!$B:$B,C3026,[1]怪物表!$C:$C,D3026)</f>
        <v>1599206</v>
      </c>
      <c r="H3026" s="8" t="str">
        <f>IF(G3026="","",INDEX([1]怪物表!$C:$C,MATCH(G3026,[1]怪物表!$A:$A,0)))</f>
        <v>毒气怪</v>
      </c>
      <c r="I3026" s="4"/>
      <c r="J3026" s="4" t="str">
        <f>IF(I3026="","",INDEX([1]怪物阵型表!$B:$B,MATCH(I3026,[1]怪物阵型表!$A:$A,0)))</f>
        <v/>
      </c>
      <c r="K3026" s="4"/>
      <c r="L3026" s="4"/>
      <c r="M3026" s="4"/>
      <c r="N3026" s="4"/>
      <c r="O3026" s="4" t="str">
        <f>IF(N3026="","",INDEX([2]物品表!$B:$B,MATCH(N3026,[2]物品表!$A:$A,0)))</f>
        <v/>
      </c>
      <c r="P3026" s="4"/>
      <c r="Q3026" s="7" t="s">
        <v>31</v>
      </c>
      <c r="R3026" s="7" t="s">
        <v>29</v>
      </c>
      <c r="S3026" s="9">
        <f>INDEX('#怪物刷新配置索引'!$E:$E,MATCH(E3026&amp;"-"&amp;F3026,'#怪物刷新配置索引'!$D:$D,0),1)</f>
        <v>2</v>
      </c>
      <c r="T3026" s="4"/>
      <c r="U3026" s="9">
        <f>INDEX('#怪物刷新配置索引'!$F:$F,MATCH(E3026&amp;"-"&amp;F3026,'#怪物刷新配置索引'!$D:$D,0),1)</f>
        <v>6</v>
      </c>
      <c r="V3026" s="4" t="str">
        <f t="shared" si="417"/>
        <v/>
      </c>
      <c r="W3026" s="4"/>
      <c r="X3026" s="4"/>
      <c r="Y3026" s="4"/>
      <c r="Z3026" s="28"/>
      <c r="AA3026" s="77">
        <f>COUNTIF([3]经验升级表!$C:$C,"&lt;="&amp;SUMIFS($AB$4:AB3026,$C$4:C3026,C3026))</f>
        <v>0</v>
      </c>
      <c r="AB3026" s="77">
        <f>IFERROR(INDEX([1]怪物表!$U:$U,MATCH(G3026,[1]怪物表!$A:$A,0),1)*S3026/U3026,0)*AC3026</f>
        <v>0</v>
      </c>
      <c r="AC3026" s="77">
        <f t="shared" si="410"/>
        <v>30</v>
      </c>
      <c r="AD3026" s="77">
        <f>IFERROR(INDEX([1]怪物表!$J:$J,MATCH(G3026,[1]怪物表!$A:$A,0),1),0)*AE3026</f>
        <v>10</v>
      </c>
      <c r="AE3026" s="77">
        <f t="shared" si="411"/>
        <v>10</v>
      </c>
    </row>
    <row r="3027" spans="1:31" x14ac:dyDescent="0.45">
      <c r="A3027" s="4"/>
      <c r="B3027" s="7">
        <v>5992031</v>
      </c>
      <c r="C3027" s="6" t="s">
        <v>249</v>
      </c>
      <c r="D3027" s="4"/>
      <c r="E3027" s="7"/>
      <c r="F3027" s="4">
        <v>210</v>
      </c>
      <c r="G3027" s="4" t="str">
        <f>IF(I3027="",SUMIFS([1]怪物表!$A:$A,[1]怪物表!$B:$B,C3027,[1]怪物表!$C:$C,D3027),"")</f>
        <v/>
      </c>
      <c r="H3027" s="8" t="str">
        <f>IF(G3027="","",INDEX([1]怪物表!$C:$C,MATCH(G3027,[1]怪物表!$A:$A,0)))</f>
        <v/>
      </c>
      <c r="I3027" s="4">
        <v>599201</v>
      </c>
      <c r="J3027" s="4" t="str">
        <f>IF(I3027="","",INDEX([1]怪物阵型表!$B:$B,MATCH(I3027,[1]怪物阵型表!$A:$A,0)))</f>
        <v>冲锋阵型</v>
      </c>
      <c r="K3027" s="4"/>
      <c r="L3027" s="4"/>
      <c r="M3027" s="4"/>
      <c r="N3027" s="4"/>
      <c r="O3027" s="4" t="str">
        <f>IF(N3027="","",INDEX([2]物品表!$B:$B,MATCH(N3027,[2]物品表!$A:$A,0)))</f>
        <v/>
      </c>
      <c r="P3027" s="4"/>
      <c r="Q3027" s="7" t="s">
        <v>309</v>
      </c>
      <c r="R3027" s="7" t="s">
        <v>29</v>
      </c>
      <c r="S3027" s="9">
        <v>1</v>
      </c>
      <c r="T3027" s="4"/>
      <c r="U3027" s="9">
        <v>0</v>
      </c>
      <c r="V3027" s="4" t="str">
        <f t="shared" si="417"/>
        <v/>
      </c>
      <c r="W3027" s="4"/>
      <c r="X3027" s="4"/>
      <c r="Y3027" s="4"/>
      <c r="Z3027" s="28"/>
      <c r="AA3027" s="77">
        <f>COUNTIF([3]经验升级表!$C:$C,"&lt;="&amp;SUMIFS($AB$4:AB3027,$C$4:C3027,C3027))</f>
        <v>0</v>
      </c>
      <c r="AB3027" s="77">
        <f>IFERROR(INDEX([1]怪物表!$U:$U,MATCH(G3027,[1]怪物表!$A:$A,0),1)*S3027/U3027,0)*AC3027</f>
        <v>0</v>
      </c>
      <c r="AC3027" s="77">
        <f t="shared" si="410"/>
        <v>1</v>
      </c>
      <c r="AD3027" s="77">
        <f>IFERROR(INDEX([1]怪物表!$J:$J,MATCH(G3027,[1]怪物表!$A:$A,0),1),0)*AE3027</f>
        <v>0</v>
      </c>
      <c r="AE3027" s="77">
        <f t="shared" si="411"/>
        <v>0</v>
      </c>
    </row>
    <row r="3028" spans="1:31" x14ac:dyDescent="0.45">
      <c r="A3028" s="4"/>
      <c r="B3028" s="7">
        <v>5992032</v>
      </c>
      <c r="C3028" s="6" t="s">
        <v>249</v>
      </c>
      <c r="D3028" s="4"/>
      <c r="E3028" s="7"/>
      <c r="F3028" s="4">
        <v>210</v>
      </c>
      <c r="G3028" s="4" t="str">
        <f>IF(I3028="",SUMIFS([1]怪物表!$A:$A,[1]怪物表!$B:$B,C3028,[1]怪物表!$C:$C,D3028),"")</f>
        <v/>
      </c>
      <c r="H3028" s="8" t="str">
        <f>IF(G3028="","",INDEX([1]怪物表!$C:$C,MATCH(G3028,[1]怪物表!$A:$A,0)))</f>
        <v/>
      </c>
      <c r="I3028" s="4">
        <v>599201</v>
      </c>
      <c r="J3028" s="4" t="str">
        <f>IF(I3028="","",INDEX([1]怪物阵型表!$B:$B,MATCH(I3028,[1]怪物阵型表!$A:$A,0)))</f>
        <v>冲锋阵型</v>
      </c>
      <c r="K3028" s="4"/>
      <c r="L3028" s="4"/>
      <c r="M3028" s="4"/>
      <c r="N3028" s="4"/>
      <c r="O3028" s="4" t="str">
        <f>IF(N3028="","",INDEX([2]物品表!$B:$B,MATCH(N3028,[2]物品表!$A:$A,0)))</f>
        <v/>
      </c>
      <c r="P3028" s="4"/>
      <c r="Q3028" s="7" t="s">
        <v>309</v>
      </c>
      <c r="R3028" s="7" t="s">
        <v>29</v>
      </c>
      <c r="S3028" s="9">
        <v>1</v>
      </c>
      <c r="T3028" s="4"/>
      <c r="U3028" s="9">
        <v>0</v>
      </c>
      <c r="V3028" s="4" t="str">
        <f t="shared" si="417"/>
        <v/>
      </c>
      <c r="W3028" s="4"/>
      <c r="X3028" s="4"/>
      <c r="Y3028" s="4"/>
      <c r="Z3028" s="28"/>
      <c r="AA3028" s="77">
        <f>COUNTIF([3]经验升级表!$C:$C,"&lt;="&amp;SUMIFS($AB$4:AB3028,$C$4:C3028,C3028))</f>
        <v>0</v>
      </c>
      <c r="AB3028" s="77">
        <f>IFERROR(INDEX([1]怪物表!$U:$U,MATCH(G3028,[1]怪物表!$A:$A,0),1)*S3028/U3028,0)*AC3028</f>
        <v>0</v>
      </c>
      <c r="AC3028" s="77">
        <f t="shared" si="410"/>
        <v>1</v>
      </c>
      <c r="AD3028" s="77">
        <f>IFERROR(INDEX([1]怪物表!$J:$J,MATCH(G3028,[1]怪物表!$A:$A,0),1),0)*AE3028</f>
        <v>0</v>
      </c>
      <c r="AE3028" s="77">
        <f t="shared" si="411"/>
        <v>0</v>
      </c>
    </row>
    <row r="3029" spans="1:31" x14ac:dyDescent="0.45">
      <c r="A3029" s="4"/>
      <c r="B3029" s="7">
        <v>5992033</v>
      </c>
      <c r="C3029" s="6" t="s">
        <v>249</v>
      </c>
      <c r="D3029" s="4"/>
      <c r="E3029" s="7"/>
      <c r="F3029" s="4">
        <v>215</v>
      </c>
      <c r="G3029" s="4" t="str">
        <f>IF(I3029="",SUMIFS([1]怪物表!$A:$A,[1]怪物表!$B:$B,C3029,[1]怪物表!$C:$C,D3029),"")</f>
        <v/>
      </c>
      <c r="H3029" s="8" t="str">
        <f>IF(G3029="","",INDEX([1]怪物表!$C:$C,MATCH(G3029,[1]怪物表!$A:$A,0)))</f>
        <v/>
      </c>
      <c r="I3029" s="4">
        <v>599201</v>
      </c>
      <c r="J3029" s="4" t="str">
        <f>IF(I3029="","",INDEX([1]怪物阵型表!$B:$B,MATCH(I3029,[1]怪物阵型表!$A:$A,0)))</f>
        <v>冲锋阵型</v>
      </c>
      <c r="K3029" s="4"/>
      <c r="L3029" s="4"/>
      <c r="M3029" s="4"/>
      <c r="N3029" s="4"/>
      <c r="O3029" s="4" t="str">
        <f>IF(N3029="","",INDEX([2]物品表!$B:$B,MATCH(N3029,[2]物品表!$A:$A,0)))</f>
        <v/>
      </c>
      <c r="P3029" s="4"/>
      <c r="Q3029" s="7" t="s">
        <v>309</v>
      </c>
      <c r="R3029" s="7" t="s">
        <v>29</v>
      </c>
      <c r="S3029" s="9">
        <v>1</v>
      </c>
      <c r="T3029" s="4"/>
      <c r="U3029" s="9">
        <v>0</v>
      </c>
      <c r="V3029" s="4" t="str">
        <f t="shared" si="417"/>
        <v/>
      </c>
      <c r="W3029" s="4"/>
      <c r="X3029" s="4"/>
      <c r="Y3029" s="4"/>
      <c r="Z3029" s="28"/>
      <c r="AA3029" s="77">
        <f>COUNTIF([3]经验升级表!$C:$C,"&lt;="&amp;SUMIFS($AB$4:AB3029,$C$4:C3029,C3029))</f>
        <v>0</v>
      </c>
      <c r="AB3029" s="77">
        <f>IFERROR(INDEX([1]怪物表!$U:$U,MATCH(G3029,[1]怪物表!$A:$A,0),1)*S3029/U3029,0)*AC3029</f>
        <v>0</v>
      </c>
      <c r="AC3029" s="77">
        <f t="shared" si="410"/>
        <v>1</v>
      </c>
      <c r="AD3029" s="77">
        <f>IFERROR(INDEX([1]怪物表!$J:$J,MATCH(G3029,[1]怪物表!$A:$A,0),1),0)*AE3029</f>
        <v>0</v>
      </c>
      <c r="AE3029" s="77">
        <f t="shared" si="411"/>
        <v>0</v>
      </c>
    </row>
    <row r="3030" spans="1:31" x14ac:dyDescent="0.45">
      <c r="A3030" s="4"/>
      <c r="B3030" s="7">
        <v>5992034</v>
      </c>
      <c r="C3030" s="6" t="s">
        <v>249</v>
      </c>
      <c r="D3030" s="4"/>
      <c r="E3030" s="7"/>
      <c r="F3030" s="4">
        <v>215</v>
      </c>
      <c r="G3030" s="4" t="str">
        <f>IF(I3030="",SUMIFS([1]怪物表!$A:$A,[1]怪物表!$B:$B,C3030,[1]怪物表!$C:$C,D3030),"")</f>
        <v/>
      </c>
      <c r="H3030" s="8" t="str">
        <f>IF(G3030="","",INDEX([1]怪物表!$C:$C,MATCH(G3030,[1]怪物表!$A:$A,0)))</f>
        <v/>
      </c>
      <c r="I3030" s="4">
        <v>599201</v>
      </c>
      <c r="J3030" s="4" t="str">
        <f>IF(I3030="","",INDEX([1]怪物阵型表!$B:$B,MATCH(I3030,[1]怪物阵型表!$A:$A,0)))</f>
        <v>冲锋阵型</v>
      </c>
      <c r="K3030" s="4"/>
      <c r="L3030" s="4"/>
      <c r="M3030" s="4"/>
      <c r="N3030" s="4"/>
      <c r="O3030" s="4" t="str">
        <f>IF(N3030="","",INDEX([2]物品表!$B:$B,MATCH(N3030,[2]物品表!$A:$A,0)))</f>
        <v/>
      </c>
      <c r="P3030" s="4"/>
      <c r="Q3030" s="7" t="s">
        <v>309</v>
      </c>
      <c r="R3030" s="7" t="s">
        <v>29</v>
      </c>
      <c r="S3030" s="9">
        <v>1</v>
      </c>
      <c r="T3030" s="4"/>
      <c r="U3030" s="9">
        <v>0</v>
      </c>
      <c r="V3030" s="4" t="str">
        <f t="shared" si="417"/>
        <v/>
      </c>
      <c r="W3030" s="4"/>
      <c r="X3030" s="4"/>
      <c r="Y3030" s="4"/>
      <c r="Z3030" s="28"/>
      <c r="AA3030" s="77">
        <f>COUNTIF([3]经验升级表!$C:$C,"&lt;="&amp;SUMIFS($AB$4:AB3030,$C$4:C3030,C3030))</f>
        <v>0</v>
      </c>
      <c r="AB3030" s="77">
        <f>IFERROR(INDEX([1]怪物表!$U:$U,MATCH(G3030,[1]怪物表!$A:$A,0),1)*S3030/U3030,0)*AC3030</f>
        <v>0</v>
      </c>
      <c r="AC3030" s="77">
        <f t="shared" si="410"/>
        <v>1</v>
      </c>
      <c r="AD3030" s="77">
        <f>IFERROR(INDEX([1]怪物表!$J:$J,MATCH(G3030,[1]怪物表!$A:$A,0),1),0)*AE3030</f>
        <v>0</v>
      </c>
      <c r="AE3030" s="77">
        <f t="shared" si="411"/>
        <v>0</v>
      </c>
    </row>
    <row r="3031" spans="1:31" x14ac:dyDescent="0.45">
      <c r="A3031" s="4"/>
      <c r="B3031" s="7">
        <v>5992035</v>
      </c>
      <c r="C3031" s="6" t="s">
        <v>249</v>
      </c>
      <c r="D3031" s="4" t="s">
        <v>239</v>
      </c>
      <c r="E3031" s="7">
        <v>60</v>
      </c>
      <c r="F3031" s="4" t="s">
        <v>64</v>
      </c>
      <c r="G3031" s="4">
        <f>SUMIFS([1]怪物表!$A:$A,[1]怪物表!$B:$B,C3031,[1]怪物表!$C:$C,D3031)</f>
        <v>1599202</v>
      </c>
      <c r="H3031" s="8" t="str">
        <f>IF(G3031="","",INDEX([1]怪物表!$C:$C,MATCH(G3031,[1]怪物表!$A:$A,0)))</f>
        <v>小象</v>
      </c>
      <c r="I3031" s="4"/>
      <c r="J3031" s="4" t="str">
        <f>IF(I3031="","",INDEX([1]怪物阵型表!$B:$B,MATCH(I3031,[1]怪物阵型表!$A:$A,0)))</f>
        <v/>
      </c>
      <c r="K3031" s="4"/>
      <c r="L3031" s="4"/>
      <c r="M3031" s="4"/>
      <c r="N3031" s="4"/>
      <c r="O3031" s="4" t="str">
        <f>IF(N3031="","",INDEX([2]物品表!$B:$B,MATCH(N3031,[2]物品表!$A:$A,0)))</f>
        <v/>
      </c>
      <c r="P3031" s="4"/>
      <c r="Q3031" s="7" t="s">
        <v>31</v>
      </c>
      <c r="R3031" s="7" t="s">
        <v>29</v>
      </c>
      <c r="S3031" s="9">
        <f>INDEX('#怪物刷新配置索引'!$E:$E,MATCH(E3031&amp;"-"&amp;F3031,'#怪物刷新配置索引'!$D:$D,0),1)</f>
        <v>2</v>
      </c>
      <c r="T3031" s="4"/>
      <c r="U3031" s="9">
        <f>INDEX('#怪物刷新配置索引'!$F:$F,MATCH(E3031&amp;"-"&amp;F3031,'#怪物刷新配置索引'!$D:$D,0),1)</f>
        <v>1</v>
      </c>
      <c r="V3031" s="7" t="str">
        <f t="shared" si="417"/>
        <v/>
      </c>
      <c r="W3031" s="4"/>
      <c r="X3031" s="4"/>
      <c r="Y3031" s="4"/>
      <c r="Z3031" s="28"/>
      <c r="AA3031" s="77">
        <f>COUNTIF([3]经验升级表!$C:$C,"&lt;="&amp;SUMIFS($AB$4:AB3031,$C$4:C3031,C3031))</f>
        <v>0</v>
      </c>
      <c r="AB3031" s="77">
        <f>IFERROR(INDEX([1]怪物表!$U:$U,MATCH(G3031,[1]怪物表!$A:$A,0),1)*S3031/U3031,0)*AC3031</f>
        <v>0</v>
      </c>
      <c r="AC3031" s="77">
        <f t="shared" si="410"/>
        <v>30</v>
      </c>
      <c r="AD3031" s="77">
        <f>IFERROR(INDEX([1]怪物表!$J:$J,MATCH(G3031,[1]怪物表!$A:$A,0),1),0)*AE3031</f>
        <v>60</v>
      </c>
      <c r="AE3031" s="77">
        <f t="shared" si="411"/>
        <v>60</v>
      </c>
    </row>
    <row r="3032" spans="1:31" x14ac:dyDescent="0.45">
      <c r="A3032" s="4"/>
      <c r="B3032" s="7">
        <v>5992036</v>
      </c>
      <c r="C3032" s="6" t="s">
        <v>249</v>
      </c>
      <c r="D3032" s="4" t="s">
        <v>133</v>
      </c>
      <c r="E3032" s="7">
        <v>40</v>
      </c>
      <c r="F3032" s="4" t="s">
        <v>64</v>
      </c>
      <c r="G3032" s="4">
        <f>SUMIFS([1]怪物表!$A:$A,[1]怪物表!$B:$B,C3032,[1]怪物表!$C:$C,D3032)</f>
        <v>1599203</v>
      </c>
      <c r="H3032" s="8" t="str">
        <f>IF(G3032="","",INDEX([1]怪物表!$C:$C,MATCH(G3032,[1]怪物表!$A:$A,0)))</f>
        <v>密林窃贼</v>
      </c>
      <c r="I3032" s="4"/>
      <c r="J3032" s="4" t="str">
        <f>IF(I3032="","",INDEX([1]怪物阵型表!$B:$B,MATCH(I3032,[1]怪物阵型表!$A:$A,0)))</f>
        <v/>
      </c>
      <c r="K3032" s="4"/>
      <c r="L3032" s="4"/>
      <c r="M3032" s="4"/>
      <c r="N3032" s="4"/>
      <c r="O3032" s="4" t="str">
        <f>IF(N3032="","",INDEX([2]物品表!$B:$B,MATCH(N3032,[2]物品表!$A:$A,0)))</f>
        <v/>
      </c>
      <c r="P3032" s="4"/>
      <c r="Q3032" s="7" t="s">
        <v>31</v>
      </c>
      <c r="R3032" s="7" t="s">
        <v>29</v>
      </c>
      <c r="S3032" s="9">
        <f>INDEX('#怪物刷新配置索引'!$E:$E,MATCH(E3032&amp;"-"&amp;F3032,'#怪物刷新配置索引'!$D:$D,0),1)</f>
        <v>4</v>
      </c>
      <c r="T3032" s="4"/>
      <c r="U3032" s="9">
        <f>INDEX('#怪物刷新配置索引'!$F:$F,MATCH(E3032&amp;"-"&amp;F3032,'#怪物刷新配置索引'!$D:$D,0),1)</f>
        <v>3</v>
      </c>
      <c r="V3032" s="4" t="str">
        <f t="shared" si="417"/>
        <v/>
      </c>
      <c r="W3032" s="4"/>
      <c r="X3032" s="4"/>
      <c r="Y3032" s="4"/>
      <c r="Z3032" s="28"/>
      <c r="AA3032" s="77">
        <f>COUNTIF([3]经验升级表!$C:$C,"&lt;="&amp;SUMIFS($AB$4:AB3032,$C$4:C3032,C3032))</f>
        <v>0</v>
      </c>
      <c r="AB3032" s="77">
        <f>IFERROR(INDEX([1]怪物表!$U:$U,MATCH(G3032,[1]怪物表!$A:$A,0),1)*S3032/U3032,0)*AC3032</f>
        <v>0</v>
      </c>
      <c r="AC3032" s="77">
        <f t="shared" si="410"/>
        <v>30</v>
      </c>
      <c r="AD3032" s="77">
        <f>IFERROR(INDEX([1]怪物表!$J:$J,MATCH(G3032,[1]怪物表!$A:$A,0),1),0)*AE3032</f>
        <v>40</v>
      </c>
      <c r="AE3032" s="77">
        <f t="shared" si="411"/>
        <v>40</v>
      </c>
    </row>
    <row r="3033" spans="1:31" x14ac:dyDescent="0.45">
      <c r="A3033" s="4"/>
      <c r="B3033" s="7">
        <v>5992037</v>
      </c>
      <c r="C3033" s="6" t="s">
        <v>249</v>
      </c>
      <c r="D3033" s="4" t="s">
        <v>133</v>
      </c>
      <c r="E3033" s="7">
        <v>40</v>
      </c>
      <c r="F3033" s="4" t="s">
        <v>64</v>
      </c>
      <c r="G3033" s="4">
        <f>SUMIFS([1]怪物表!$A:$A,[1]怪物表!$B:$B,C3033,[1]怪物表!$C:$C,D3033)</f>
        <v>1599203</v>
      </c>
      <c r="H3033" s="8" t="str">
        <f>IF(G3033="","",INDEX([1]怪物表!$C:$C,MATCH(G3033,[1]怪物表!$A:$A,0)))</f>
        <v>密林窃贼</v>
      </c>
      <c r="I3033" s="4"/>
      <c r="J3033" s="4" t="str">
        <f>IF(I3033="","",INDEX([1]怪物阵型表!$B:$B,MATCH(I3033,[1]怪物阵型表!$A:$A,0)))</f>
        <v/>
      </c>
      <c r="K3033" s="4"/>
      <c r="L3033" s="4"/>
      <c r="M3033" s="4"/>
      <c r="N3033" s="4"/>
      <c r="O3033" s="4" t="str">
        <f>IF(N3033="","",INDEX([2]物品表!$B:$B,MATCH(N3033,[2]物品表!$A:$A,0)))</f>
        <v/>
      </c>
      <c r="P3033" s="4"/>
      <c r="Q3033" s="7" t="s">
        <v>31</v>
      </c>
      <c r="R3033" s="7" t="s">
        <v>29</v>
      </c>
      <c r="S3033" s="9">
        <f>INDEX('#怪物刷新配置索引'!$E:$E,MATCH(E3033&amp;"-"&amp;F3033,'#怪物刷新配置索引'!$D:$D,0),1)</f>
        <v>4</v>
      </c>
      <c r="T3033" s="4"/>
      <c r="U3033" s="9">
        <f>INDEX('#怪物刷新配置索引'!$F:$F,MATCH(E3033&amp;"-"&amp;F3033,'#怪物刷新配置索引'!$D:$D,0),1)</f>
        <v>3</v>
      </c>
      <c r="V3033" s="4" t="str">
        <f t="shared" si="417"/>
        <v/>
      </c>
      <c r="W3033" s="4"/>
      <c r="X3033" s="7"/>
      <c r="Y3033" s="7"/>
      <c r="Z3033" s="28"/>
      <c r="AA3033" s="77">
        <f>COUNTIF([3]经验升级表!$C:$C,"&lt;="&amp;SUMIFS($AB$4:AB3033,$C$4:C3033,C3033))</f>
        <v>0</v>
      </c>
      <c r="AB3033" s="77">
        <f>IFERROR(INDEX([1]怪物表!$U:$U,MATCH(G3033,[1]怪物表!$A:$A,0),1)*S3033/U3033,0)*AC3033</f>
        <v>0</v>
      </c>
      <c r="AC3033" s="77">
        <f t="shared" si="410"/>
        <v>30</v>
      </c>
      <c r="AD3033" s="77">
        <f>IFERROR(INDEX([1]怪物表!$J:$J,MATCH(G3033,[1]怪物表!$A:$A,0),1),0)*AE3033</f>
        <v>40</v>
      </c>
      <c r="AE3033" s="77">
        <f t="shared" si="411"/>
        <v>40</v>
      </c>
    </row>
    <row r="3034" spans="1:31" x14ac:dyDescent="0.45">
      <c r="A3034" s="4"/>
      <c r="B3034" s="7">
        <v>5992038</v>
      </c>
      <c r="C3034" s="6" t="s">
        <v>249</v>
      </c>
      <c r="D3034" s="4" t="s">
        <v>130</v>
      </c>
      <c r="E3034" s="7">
        <v>15</v>
      </c>
      <c r="F3034" s="4" t="s">
        <v>64</v>
      </c>
      <c r="G3034" s="4">
        <f>SUMIFS([1]怪物表!$A:$A,[1]怪物表!$B:$B,C3034,[1]怪物表!$C:$C,D3034)</f>
        <v>1599206</v>
      </c>
      <c r="H3034" s="8" t="str">
        <f>IF(G3034="","",INDEX([1]怪物表!$C:$C,MATCH(G3034,[1]怪物表!$A:$A,0)))</f>
        <v>毒气怪</v>
      </c>
      <c r="I3034" s="4"/>
      <c r="J3034" s="4" t="str">
        <f>IF(I3034="","",INDEX([1]怪物阵型表!$B:$B,MATCH(I3034,[1]怪物阵型表!$A:$A,0)))</f>
        <v/>
      </c>
      <c r="K3034" s="4"/>
      <c r="L3034" s="4"/>
      <c r="M3034" s="4"/>
      <c r="N3034" s="4"/>
      <c r="O3034" s="4" t="str">
        <f>IF(N3034="","",INDEX([2]物品表!$B:$B,MATCH(N3034,[2]物品表!$A:$A,0)))</f>
        <v/>
      </c>
      <c r="P3034" s="4"/>
      <c r="Q3034" s="7" t="s">
        <v>31</v>
      </c>
      <c r="R3034" s="7" t="s">
        <v>29</v>
      </c>
      <c r="S3034" s="9">
        <f>INDEX('#怪物刷新配置索引'!$E:$E,MATCH(E3034&amp;"-"&amp;F3034,'#怪物刷新配置索引'!$D:$D,0),1)</f>
        <v>3</v>
      </c>
      <c r="T3034" s="4"/>
      <c r="U3034" s="9">
        <f>INDEX('#怪物刷新配置索引'!$F:$F,MATCH(E3034&amp;"-"&amp;F3034,'#怪物刷新配置索引'!$D:$D,0),1)</f>
        <v>6</v>
      </c>
      <c r="V3034" s="4" t="str">
        <f t="shared" si="417"/>
        <v/>
      </c>
      <c r="W3034" s="4"/>
      <c r="X3034" s="4"/>
      <c r="Y3034" s="4"/>
      <c r="Z3034" s="28"/>
      <c r="AA3034" s="77">
        <f>COUNTIF([3]经验升级表!$C:$C,"&lt;="&amp;SUMIFS($AB$4:AB3034,$C$4:C3034,C3034))</f>
        <v>0</v>
      </c>
      <c r="AB3034" s="77">
        <f>IFERROR(INDEX([1]怪物表!$U:$U,MATCH(G3034,[1]怪物表!$A:$A,0),1)*S3034/U3034,0)*AC3034</f>
        <v>0</v>
      </c>
      <c r="AC3034" s="77">
        <f t="shared" si="410"/>
        <v>30</v>
      </c>
      <c r="AD3034" s="77">
        <f>IFERROR(INDEX([1]怪物表!$J:$J,MATCH(G3034,[1]怪物表!$A:$A,0),1),0)*AE3034</f>
        <v>15</v>
      </c>
      <c r="AE3034" s="77">
        <f t="shared" si="411"/>
        <v>15</v>
      </c>
    </row>
    <row r="3035" spans="1:31" s="47" customFormat="1" x14ac:dyDescent="0.45">
      <c r="A3035" s="81"/>
      <c r="B3035" s="82">
        <v>5992039</v>
      </c>
      <c r="C3035" s="83" t="s">
        <v>249</v>
      </c>
      <c r="D3035" s="81" t="s">
        <v>132</v>
      </c>
      <c r="E3035" s="82"/>
      <c r="F3035" s="81">
        <v>240</v>
      </c>
      <c r="G3035" s="81">
        <f>IF(I3035="",SUMIFS([1]怪物表!$A:$A,[1]怪物表!$B:$B,C3035,[1]怪物表!$C:$C,D3035),"")</f>
        <v>1599210</v>
      </c>
      <c r="H3035" s="84" t="str">
        <f>IF(G3035="","",INDEX([1]怪物表!$C:$C,MATCH(G3035,[1]怪物表!$A:$A,0)))</f>
        <v>荒漠法师</v>
      </c>
      <c r="I3035" s="81" t="s">
        <v>54</v>
      </c>
      <c r="J3035" s="81" t="str">
        <f>IF(I3035="","",INDEX([1]怪物阵型表!$B:$B,MATCH(I3035,[1]怪物阵型表!$A:$A,0)))</f>
        <v/>
      </c>
      <c r="K3035" s="81"/>
      <c r="L3035" s="81"/>
      <c r="M3035" s="81"/>
      <c r="N3035" s="81"/>
      <c r="O3035" s="81" t="str">
        <f>IF(N3035="","",INDEX([2]物品表!$B:$B,MATCH(N3035,[2]物品表!$A:$A,0)))</f>
        <v/>
      </c>
      <c r="P3035" s="81"/>
      <c r="Q3035" s="82" t="s">
        <v>120</v>
      </c>
      <c r="R3035" s="82" t="s">
        <v>29</v>
      </c>
      <c r="S3035" s="85">
        <v>1</v>
      </c>
      <c r="T3035" s="81"/>
      <c r="U3035" s="85">
        <v>0</v>
      </c>
      <c r="V3035" s="81" t="str">
        <f>IF(W3035=1,"TID_Survivor_Notice_Occur_2",IF(W3035=2,"TID_Survivor_Notice_Occur_1",""))</f>
        <v>TID_Survivor_Notice_Occur_1</v>
      </c>
      <c r="W3035" s="81">
        <v>2</v>
      </c>
      <c r="X3035" s="81"/>
      <c r="Y3035" s="81"/>
      <c r="Z3035" s="86"/>
      <c r="AA3035" s="86">
        <f>COUNTIF([3]经验升级表!$C:$C,"&lt;="&amp;SUMIFS($AB$4:AB3035,$C$4:C3035,C3035))</f>
        <v>0</v>
      </c>
      <c r="AB3035" s="86">
        <f>IFERROR(INDEX([1]怪物表!$U:$U,MATCH(G3035,[1]怪物表!$A:$A,0),1)*S3035/U3035,0)*AC3035</f>
        <v>0</v>
      </c>
      <c r="AC3035" s="86">
        <f t="shared" si="410"/>
        <v>1</v>
      </c>
      <c r="AD3035" s="86">
        <f>IFERROR(INDEX([1]怪物表!$J:$J,MATCH(G3035,[1]怪物表!$A:$A,0),1),0)*AE3035</f>
        <v>0</v>
      </c>
      <c r="AE3035" s="86">
        <f t="shared" si="411"/>
        <v>0</v>
      </c>
    </row>
    <row r="3036" spans="1:31" x14ac:dyDescent="0.45">
      <c r="A3036" s="4"/>
      <c r="B3036" s="7">
        <v>5992040</v>
      </c>
      <c r="C3036" s="6" t="s">
        <v>249</v>
      </c>
      <c r="D3036" s="4"/>
      <c r="E3036" s="7"/>
      <c r="F3036" s="4">
        <v>240</v>
      </c>
      <c r="G3036" s="4"/>
      <c r="H3036" s="8"/>
      <c r="I3036" s="4"/>
      <c r="J3036" s="4" t="str">
        <f>IF(I3036="","",INDEX([1]怪物阵型表!$B:$B,MATCH(I3036,[1]怪物阵型表!$A:$A,0)))</f>
        <v/>
      </c>
      <c r="K3036" s="4">
        <v>599205</v>
      </c>
      <c r="L3036" s="25" t="str" cm="1">
        <f t="array" ref="L3036">INDEX(怪物链表!A:C,MATCH(怪物刷新表!K3036&amp;C3036,怪物链表!A:A&amp;怪物链表!C:C,),2)</f>
        <v>骤变_中级_100</v>
      </c>
      <c r="M3036" s="4" t="str" cm="1">
        <f t="array" ref="M3036">INDEX(怪物链表!A:D,MATCH(怪物刷新表!L3036&amp;K3036,怪物链表!B:B&amp;怪物链表!A:A,),4)</f>
        <v>240-270</v>
      </c>
      <c r="N3036" s="4"/>
      <c r="O3036" s="4" t="str">
        <f>IF(N3036="","",INDEX([2]物品表!$B:$B,MATCH(N3036,[2]物品表!$A:$A,0)))</f>
        <v/>
      </c>
      <c r="P3036" s="4"/>
      <c r="Q3036" s="7" t="s">
        <v>120</v>
      </c>
      <c r="R3036" s="7" t="s">
        <v>29</v>
      </c>
      <c r="S3036" s="9">
        <v>1</v>
      </c>
      <c r="T3036" s="4"/>
      <c r="U3036" s="9">
        <v>0</v>
      </c>
      <c r="V3036" s="4" t="str">
        <f>IF(W3036=1,"TID_Survivor_Notice_Occur_2",IF(W3036=2,"TID_Survivor_Notice_Occur_1",""))</f>
        <v/>
      </c>
      <c r="W3036" s="4"/>
      <c r="X3036" s="4"/>
      <c r="Y3036" s="4"/>
      <c r="Z3036" s="28"/>
      <c r="AA3036" s="77">
        <f>COUNTIF([3]经验升级表!$C:$C,"&lt;="&amp;SUMIFS($AB$4:AB3036,$C$4:C3036,C3036))</f>
        <v>0</v>
      </c>
      <c r="AB3036" s="77">
        <f>IFERROR(INDEX([1]怪物表!$U:$U,MATCH(G3036,[1]怪物表!$A:$A,0),1)*S3036/U3036,0)*AC3036</f>
        <v>0</v>
      </c>
      <c r="AC3036" s="77">
        <f t="shared" si="410"/>
        <v>1</v>
      </c>
      <c r="AD3036" s="77">
        <f>IFERROR(INDEX([1]怪物表!$J:$J,MATCH(G3036,[1]怪物表!$A:$A,0),1),0)*AE3036</f>
        <v>0</v>
      </c>
      <c r="AE3036" s="77">
        <f t="shared" si="411"/>
        <v>0</v>
      </c>
    </row>
    <row r="3037" spans="1:31" x14ac:dyDescent="0.45">
      <c r="A3037" s="4"/>
      <c r="B3037" s="7">
        <v>5992041</v>
      </c>
      <c r="C3037" s="6" t="s">
        <v>249</v>
      </c>
      <c r="D3037" s="4"/>
      <c r="E3037" s="7"/>
      <c r="F3037" s="4">
        <v>240</v>
      </c>
      <c r="G3037" s="4"/>
      <c r="H3037" s="8"/>
      <c r="I3037" s="4"/>
      <c r="J3037" s="4" t="str">
        <f>IF(I3037="","",INDEX([1]怪物阵型表!$B:$B,MATCH(I3037,[1]怪物阵型表!$A:$A,0)))</f>
        <v/>
      </c>
      <c r="K3037" s="4">
        <v>599206</v>
      </c>
      <c r="L3037" s="25" t="str" cm="1">
        <f t="array" ref="L3037">INDEX(怪物链表!A:C,MATCH(怪物刷新表!K3037&amp;C3037,怪物链表!A:A&amp;怪物链表!C:C,),2)</f>
        <v>骤变_中级_50</v>
      </c>
      <c r="M3037" s="4" t="str" cm="1">
        <f t="array" ref="M3037">INDEX(怪物链表!A:D,MATCH(怪物刷新表!L3037&amp;K3037,怪物链表!B:B&amp;怪物链表!A:A,),4)</f>
        <v>240-270</v>
      </c>
      <c r="N3037" s="4"/>
      <c r="O3037" s="4" t="str">
        <f>IF(N3037="","",INDEX([2]物品表!$B:$B,MATCH(N3037,[2]物品表!$A:$A,0)))</f>
        <v/>
      </c>
      <c r="P3037" s="4"/>
      <c r="Q3037" s="7" t="s">
        <v>120</v>
      </c>
      <c r="R3037" s="7" t="s">
        <v>29</v>
      </c>
      <c r="S3037" s="9">
        <v>1</v>
      </c>
      <c r="T3037" s="4"/>
      <c r="U3037" s="9">
        <v>0</v>
      </c>
      <c r="V3037" s="4" t="str">
        <f>IF(W3037=1,"TID_Survivor_Notice_Occur_2",IF(W3037=2,"TID_Survivor_Notice_Occur_1",""))</f>
        <v/>
      </c>
      <c r="W3037" s="4"/>
      <c r="X3037" s="4"/>
      <c r="Y3037" s="4"/>
      <c r="Z3037" s="28"/>
      <c r="AA3037" s="77">
        <f>COUNTIF([3]经验升级表!$C:$C,"&lt;="&amp;SUMIFS($AB$4:AB3037,$C$4:C3037,C3037))</f>
        <v>0</v>
      </c>
      <c r="AB3037" s="77">
        <f>IFERROR(INDEX([1]怪物表!$U:$U,MATCH(G3037,[1]怪物表!$A:$A,0),1)*S3037/U3037,0)*AC3037</f>
        <v>0</v>
      </c>
      <c r="AC3037" s="77">
        <f t="shared" si="410"/>
        <v>1</v>
      </c>
      <c r="AD3037" s="77">
        <f>IFERROR(INDEX([1]怪物表!$J:$J,MATCH(G3037,[1]怪物表!$A:$A,0),1),0)*AE3037</f>
        <v>0</v>
      </c>
      <c r="AE3037" s="77">
        <f t="shared" si="411"/>
        <v>0</v>
      </c>
    </row>
    <row r="3038" spans="1:31" x14ac:dyDescent="0.45">
      <c r="A3038" s="4"/>
      <c r="B3038" s="7">
        <v>5992042</v>
      </c>
      <c r="C3038" s="6" t="s">
        <v>249</v>
      </c>
      <c r="D3038" s="4" t="s">
        <v>247</v>
      </c>
      <c r="E3038" s="7">
        <v>60</v>
      </c>
      <c r="F3038" s="4" t="s">
        <v>55</v>
      </c>
      <c r="G3038" s="4">
        <f>SUMIFS([1]怪物表!$A:$A,[1]怪物表!$B:$B,C3038,[1]怪物表!$C:$C,D3038)</f>
        <v>1599204</v>
      </c>
      <c r="H3038" s="8" t="str">
        <f>IF(G3038="","",INDEX([1]怪物表!$C:$C,MATCH(G3038,[1]怪物表!$A:$A,0)))</f>
        <v>狼人（紫）</v>
      </c>
      <c r="I3038" s="4"/>
      <c r="J3038" s="4" t="str">
        <f>IF(I3038="","",INDEX([1]怪物阵型表!$B:$B,MATCH(I3038,[1]怪物阵型表!$A:$A,0)))</f>
        <v/>
      </c>
      <c r="K3038" s="4"/>
      <c r="L3038" s="4"/>
      <c r="M3038" s="4"/>
      <c r="N3038" s="4"/>
      <c r="O3038" s="4" t="str">
        <f>IF(N3038="","",INDEX([2]物品表!$B:$B,MATCH(N3038,[2]物品表!$A:$A,0)))</f>
        <v/>
      </c>
      <c r="P3038" s="4"/>
      <c r="Q3038" s="7" t="s">
        <v>31</v>
      </c>
      <c r="R3038" s="7" t="s">
        <v>29</v>
      </c>
      <c r="S3038" s="9">
        <f>INDEX('#怪物刷新配置索引'!$E:$E,MATCH(E3038&amp;"-"&amp;F3038,'#怪物刷新配置索引'!$D:$D,0),1)</f>
        <v>2</v>
      </c>
      <c r="T3038" s="4"/>
      <c r="U3038" s="9">
        <f>INDEX('#怪物刷新配置索引'!$F:$F,MATCH(E3038&amp;"-"&amp;F3038,'#怪物刷新配置索引'!$D:$D,0),1)</f>
        <v>1</v>
      </c>
      <c r="V3038" s="4" t="str">
        <f t="shared" ref="V3038:V3045" si="418">IF(W3038=1,"TID_Survivor_Notice_Occur_2",IF(W3038=2,"TID_Survivor_Notice_Occur_1",""))</f>
        <v/>
      </c>
      <c r="W3038" s="4"/>
      <c r="X3038" s="4"/>
      <c r="Y3038" s="7"/>
      <c r="Z3038" s="28"/>
      <c r="AA3038" s="77">
        <f>COUNTIF([3]经验升级表!$C:$C,"&lt;="&amp;SUMIFS($AB$4:AB3038,$C$4:C3038,C3038))</f>
        <v>0</v>
      </c>
      <c r="AB3038" s="77">
        <f>IFERROR(INDEX([1]怪物表!$U:$U,MATCH(G3038,[1]怪物表!$A:$A,0),1)*S3038/U3038,0)*AC3038</f>
        <v>0</v>
      </c>
      <c r="AC3038" s="77">
        <f t="shared" si="410"/>
        <v>30</v>
      </c>
      <c r="AD3038" s="77">
        <f>IFERROR(INDEX([1]怪物表!$J:$J,MATCH(G3038,[1]怪物表!$A:$A,0),1),0)*AE3038</f>
        <v>60</v>
      </c>
      <c r="AE3038" s="77">
        <f t="shared" si="411"/>
        <v>60</v>
      </c>
    </row>
    <row r="3039" spans="1:31" x14ac:dyDescent="0.45">
      <c r="A3039" s="4"/>
      <c r="B3039" s="7">
        <v>5992043</v>
      </c>
      <c r="C3039" s="6" t="s">
        <v>249</v>
      </c>
      <c r="D3039" s="4" t="s">
        <v>247</v>
      </c>
      <c r="E3039" s="7">
        <v>150</v>
      </c>
      <c r="F3039" s="4" t="s">
        <v>55</v>
      </c>
      <c r="G3039" s="4">
        <f>SUMIFS([1]怪物表!$A:$A,[1]怪物表!$B:$B,C3039,[1]怪物表!$C:$C,D3039)</f>
        <v>1599204</v>
      </c>
      <c r="H3039" s="8" t="str">
        <f>IF(G3039="","",INDEX([1]怪物表!$C:$C,MATCH(G3039,[1]怪物表!$A:$A,0)))</f>
        <v>狼人（紫）</v>
      </c>
      <c r="I3039" s="4"/>
      <c r="J3039" s="4" t="str">
        <f>IF(I3039="","",INDEX([1]怪物阵型表!$B:$B,MATCH(I3039,[1]怪物阵型表!$A:$A,0)))</f>
        <v/>
      </c>
      <c r="K3039" s="4"/>
      <c r="L3039" s="4"/>
      <c r="M3039" s="4"/>
      <c r="N3039" s="4"/>
      <c r="O3039" s="4" t="str">
        <f>IF(N3039="","",INDEX([2]物品表!$B:$B,MATCH(N3039,[2]物品表!$A:$A,0)))</f>
        <v/>
      </c>
      <c r="P3039" s="4"/>
      <c r="Q3039" s="7" t="s">
        <v>31</v>
      </c>
      <c r="R3039" s="7" t="s">
        <v>29</v>
      </c>
      <c r="S3039" s="9">
        <f>INDEX('#怪物刷新配置索引'!$E:$E,MATCH(E3039&amp;"-"&amp;F3039,'#怪物刷新配置索引'!$D:$D,0),1)</f>
        <v>5</v>
      </c>
      <c r="T3039" s="4"/>
      <c r="U3039" s="9">
        <f>INDEX('#怪物刷新配置索引'!$F:$F,MATCH(E3039&amp;"-"&amp;F3039,'#怪物刷新配置索引'!$D:$D,0),1)</f>
        <v>1</v>
      </c>
      <c r="V3039" s="4" t="str">
        <f t="shared" si="418"/>
        <v/>
      </c>
      <c r="W3039" s="4"/>
      <c r="X3039" s="4"/>
      <c r="Y3039" s="7"/>
      <c r="Z3039" s="28"/>
      <c r="AA3039" s="77">
        <f>COUNTIF([3]经验升级表!$C:$C,"&lt;="&amp;SUMIFS($AB$4:AB3039,$C$4:C3039,C3039))</f>
        <v>0</v>
      </c>
      <c r="AB3039" s="77">
        <f>IFERROR(INDEX([1]怪物表!$U:$U,MATCH(G3039,[1]怪物表!$A:$A,0),1)*S3039/U3039,0)*AC3039</f>
        <v>0</v>
      </c>
      <c r="AC3039" s="77">
        <f t="shared" si="410"/>
        <v>30</v>
      </c>
      <c r="AD3039" s="77">
        <f>IFERROR(INDEX([1]怪物表!$J:$J,MATCH(G3039,[1]怪物表!$A:$A,0),1),0)*AE3039</f>
        <v>150</v>
      </c>
      <c r="AE3039" s="77">
        <f t="shared" si="411"/>
        <v>150</v>
      </c>
    </row>
    <row r="3040" spans="1:31" x14ac:dyDescent="0.45">
      <c r="A3040" s="4"/>
      <c r="B3040" s="7">
        <v>5992044</v>
      </c>
      <c r="C3040" s="6" t="s">
        <v>249</v>
      </c>
      <c r="D3040" s="4" t="s">
        <v>130</v>
      </c>
      <c r="E3040" s="7">
        <v>20</v>
      </c>
      <c r="F3040" s="4" t="s">
        <v>55</v>
      </c>
      <c r="G3040" s="4">
        <f>SUMIFS([1]怪物表!$A:$A,[1]怪物表!$B:$B,C3040,[1]怪物表!$C:$C,D3040)</f>
        <v>1599206</v>
      </c>
      <c r="H3040" s="8" t="str">
        <f>IF(G3040="","",INDEX([1]怪物表!$C:$C,MATCH(G3040,[1]怪物表!$A:$A,0)))</f>
        <v>毒气怪</v>
      </c>
      <c r="I3040" s="4"/>
      <c r="J3040" s="4" t="str">
        <f>IF(I3040="","",INDEX([1]怪物阵型表!$B:$B,MATCH(I3040,[1]怪物阵型表!$A:$A,0)))</f>
        <v/>
      </c>
      <c r="K3040" s="4"/>
      <c r="L3040" s="4"/>
      <c r="M3040" s="4"/>
      <c r="N3040" s="4"/>
      <c r="O3040" s="4" t="str">
        <f>IF(N3040="","",INDEX([2]物品表!$B:$B,MATCH(N3040,[2]物品表!$A:$A,0)))</f>
        <v/>
      </c>
      <c r="P3040" s="4"/>
      <c r="Q3040" s="7" t="s">
        <v>31</v>
      </c>
      <c r="R3040" s="7" t="s">
        <v>29</v>
      </c>
      <c r="S3040" s="9">
        <f>INDEX('#怪物刷新配置索引'!$E:$E,MATCH(E3040&amp;"-"&amp;F3040,'#怪物刷新配置索引'!$D:$D,0),1)</f>
        <v>2</v>
      </c>
      <c r="T3040" s="4"/>
      <c r="U3040" s="9">
        <f>INDEX('#怪物刷新配置索引'!$F:$F,MATCH(E3040&amp;"-"&amp;F3040,'#怪物刷新配置索引'!$D:$D,0),1)</f>
        <v>3</v>
      </c>
      <c r="V3040" s="4" t="str">
        <f t="shared" si="418"/>
        <v/>
      </c>
      <c r="W3040" s="4"/>
      <c r="X3040" s="7"/>
      <c r="Y3040" s="7"/>
      <c r="Z3040" s="28"/>
      <c r="AA3040" s="77">
        <f>COUNTIF([3]经验升级表!$C:$C,"&lt;="&amp;SUMIFS($AB$4:AB3040,$C$4:C3040,C3040))</f>
        <v>0</v>
      </c>
      <c r="AB3040" s="77">
        <f>IFERROR(INDEX([1]怪物表!$U:$U,MATCH(G3040,[1]怪物表!$A:$A,0),1)*S3040/U3040,0)*AC3040</f>
        <v>0</v>
      </c>
      <c r="AC3040" s="77">
        <f t="shared" si="410"/>
        <v>30</v>
      </c>
      <c r="AD3040" s="77">
        <f>IFERROR(INDEX([1]怪物表!$J:$J,MATCH(G3040,[1]怪物表!$A:$A,0),1),0)*AE3040</f>
        <v>20</v>
      </c>
      <c r="AE3040" s="77">
        <f t="shared" si="411"/>
        <v>20</v>
      </c>
    </row>
    <row r="3041" spans="1:31" x14ac:dyDescent="0.45">
      <c r="A3041" s="4"/>
      <c r="B3041" s="7">
        <v>5992045</v>
      </c>
      <c r="C3041" s="6" t="s">
        <v>249</v>
      </c>
      <c r="D3041" s="4"/>
      <c r="E3041" s="7"/>
      <c r="F3041" s="4">
        <v>270</v>
      </c>
      <c r="G3041" s="4"/>
      <c r="H3041" s="8"/>
      <c r="I3041" s="4"/>
      <c r="J3041" s="4" t="str">
        <f>IF(I3041="","",INDEX([1]怪物阵型表!$B:$B,MATCH(I3041,[1]怪物阵型表!$A:$A,0)))</f>
        <v/>
      </c>
      <c r="K3041" s="4">
        <v>599207</v>
      </c>
      <c r="L3041" s="25" t="str" cm="1">
        <f t="array" ref="L3041">INDEX(怪物链表!A:C,MATCH(怪物刷新表!K3041&amp;C3041,怪物链表!A:A&amp;怪物链表!C:C,),2)</f>
        <v>骤变_高级_100</v>
      </c>
      <c r="M3041" s="4" t="str" cm="1">
        <f t="array" ref="M3041">INDEX(怪物链表!A:D,MATCH(怪物刷新表!L3041&amp;K3041,怪物链表!B:B&amp;怪物链表!A:A,),4)</f>
        <v>270-300</v>
      </c>
      <c r="N3041" s="4"/>
      <c r="O3041" s="4" t="str">
        <f>IF(N3041="","",INDEX([2]物品表!$B:$B,MATCH(N3041,[2]物品表!$A:$A,0)))</f>
        <v/>
      </c>
      <c r="P3041" s="4"/>
      <c r="Q3041" s="7" t="s">
        <v>120</v>
      </c>
      <c r="R3041" s="7" t="s">
        <v>29</v>
      </c>
      <c r="S3041" s="9">
        <v>1</v>
      </c>
      <c r="T3041" s="4"/>
      <c r="U3041" s="9">
        <v>0</v>
      </c>
      <c r="V3041" s="4" t="str">
        <f>IF(W3041=1,"TID_Survivor_Notice_Occur_2",IF(W3041=2,"TID_Survivor_Notice_Occur_1",""))</f>
        <v/>
      </c>
      <c r="W3041" s="4"/>
      <c r="X3041" s="4"/>
      <c r="Y3041" s="4"/>
      <c r="Z3041" s="28"/>
      <c r="AA3041" s="77">
        <f>COUNTIF([3]经验升级表!$C:$C,"&lt;="&amp;SUMIFS($AB$4:AB3041,$C$4:C3041,C3041))</f>
        <v>0</v>
      </c>
      <c r="AB3041" s="77">
        <f>IFERROR(INDEX([1]怪物表!$U:$U,MATCH(G3041,[1]怪物表!$A:$A,0),1)*S3041/U3041,0)*AC3041</f>
        <v>0</v>
      </c>
      <c r="AC3041" s="77">
        <f t="shared" si="410"/>
        <v>1</v>
      </c>
      <c r="AD3041" s="77">
        <f>IFERROR(INDEX([1]怪物表!$J:$J,MATCH(G3041,[1]怪物表!$A:$A,0),1),0)*AE3041</f>
        <v>0</v>
      </c>
      <c r="AE3041" s="77">
        <f t="shared" si="411"/>
        <v>0</v>
      </c>
    </row>
    <row r="3042" spans="1:31" x14ac:dyDescent="0.45">
      <c r="A3042" s="4"/>
      <c r="B3042" s="7">
        <v>5992046</v>
      </c>
      <c r="C3042" s="6" t="s">
        <v>249</v>
      </c>
      <c r="D3042" s="4"/>
      <c r="E3042" s="7"/>
      <c r="F3042" s="4">
        <v>270</v>
      </c>
      <c r="G3042" s="4"/>
      <c r="H3042" s="8"/>
      <c r="I3042" s="4"/>
      <c r="J3042" s="4" t="str">
        <f>IF(I3042="","",INDEX([1]怪物阵型表!$B:$B,MATCH(I3042,[1]怪物阵型表!$A:$A,0)))</f>
        <v/>
      </c>
      <c r="K3042" s="4">
        <v>599208</v>
      </c>
      <c r="L3042" s="25" t="str" cm="1">
        <f t="array" ref="L3042">INDEX(怪物链表!A:C,MATCH(怪物刷新表!K3042&amp;C3042,怪物链表!A:A&amp;怪物链表!C:C,),2)</f>
        <v>骤变_高级_50</v>
      </c>
      <c r="M3042" s="4" t="str" cm="1">
        <f t="array" ref="M3042">INDEX(怪物链表!A:D,MATCH(怪物刷新表!L3042&amp;K3042,怪物链表!B:B&amp;怪物链表!A:A,),4)</f>
        <v>270-300</v>
      </c>
      <c r="N3042" s="4"/>
      <c r="O3042" s="4" t="str">
        <f>IF(N3042="","",INDEX([2]物品表!$B:$B,MATCH(N3042,[2]物品表!$A:$A,0)))</f>
        <v/>
      </c>
      <c r="P3042" s="4"/>
      <c r="Q3042" s="7" t="s">
        <v>120</v>
      </c>
      <c r="R3042" s="7" t="s">
        <v>29</v>
      </c>
      <c r="S3042" s="9">
        <v>1</v>
      </c>
      <c r="T3042" s="4"/>
      <c r="U3042" s="9">
        <v>0</v>
      </c>
      <c r="V3042" s="4" t="str">
        <f>IF(W3042=1,"TID_Survivor_Notice_Occur_2",IF(W3042=2,"TID_Survivor_Notice_Occur_1",""))</f>
        <v/>
      </c>
      <c r="W3042" s="4"/>
      <c r="X3042" s="4"/>
      <c r="Y3042" s="4"/>
      <c r="Z3042" s="28"/>
      <c r="AA3042" s="77">
        <f>COUNTIF([3]经验升级表!$C:$C,"&lt;="&amp;SUMIFS($AB$4:AB3042,$C$4:C3042,C3042))</f>
        <v>0</v>
      </c>
      <c r="AB3042" s="77">
        <f>IFERROR(INDEX([1]怪物表!$U:$U,MATCH(G3042,[1]怪物表!$A:$A,0),1)*S3042/U3042,0)*AC3042</f>
        <v>0</v>
      </c>
      <c r="AC3042" s="77">
        <f t="shared" si="410"/>
        <v>1</v>
      </c>
      <c r="AD3042" s="77">
        <f>IFERROR(INDEX([1]怪物表!$J:$J,MATCH(G3042,[1]怪物表!$A:$A,0),1),0)*AE3042</f>
        <v>0</v>
      </c>
      <c r="AE3042" s="77">
        <f t="shared" si="411"/>
        <v>0</v>
      </c>
    </row>
    <row r="3043" spans="1:31" x14ac:dyDescent="0.45">
      <c r="A3043" s="4"/>
      <c r="B3043" s="7">
        <v>5992047</v>
      </c>
      <c r="C3043" s="6" t="s">
        <v>249</v>
      </c>
      <c r="D3043" s="4" t="s">
        <v>247</v>
      </c>
      <c r="E3043" s="7">
        <v>50</v>
      </c>
      <c r="F3043" s="4" t="s">
        <v>49</v>
      </c>
      <c r="G3043" s="4">
        <f>SUMIFS([1]怪物表!$A:$A,[1]怪物表!$B:$B,C3043,[1]怪物表!$C:$C,D3043)</f>
        <v>1599204</v>
      </c>
      <c r="H3043" s="8" t="str">
        <f>IF(G3043="","",INDEX([1]怪物表!$C:$C,MATCH(G3043,[1]怪物表!$A:$A,0)))</f>
        <v>狼人（紫）</v>
      </c>
      <c r="I3043" s="4"/>
      <c r="J3043" s="4" t="str">
        <f>IF(I3043="","",INDEX([1]怪物阵型表!$B:$B,MATCH(I3043,[1]怪物阵型表!$A:$A,0)))</f>
        <v/>
      </c>
      <c r="K3043" s="4"/>
      <c r="L3043" s="4"/>
      <c r="M3043" s="4"/>
      <c r="N3043" s="4"/>
      <c r="O3043" s="4" t="str">
        <f>IF(N3043="","",INDEX([2]物品表!$B:$B,MATCH(N3043,[2]物品表!$A:$A,0)))</f>
        <v/>
      </c>
      <c r="P3043" s="4"/>
      <c r="Q3043" s="7" t="s">
        <v>31</v>
      </c>
      <c r="R3043" s="7" t="s">
        <v>29</v>
      </c>
      <c r="S3043" s="9">
        <f>INDEX('#怪物刷新配置索引'!$E:$E,MATCH(E3043&amp;"-"&amp;F3043,'#怪物刷新配置索引'!$D:$D,0),1)</f>
        <v>5</v>
      </c>
      <c r="T3043" s="4"/>
      <c r="U3043" s="9">
        <f>INDEX('#怪物刷新配置索引'!$F:$F,MATCH(E3043&amp;"-"&amp;F3043,'#怪物刷新配置索引'!$D:$D,0),1)</f>
        <v>3</v>
      </c>
      <c r="V3043" s="4" t="str">
        <f t="shared" si="418"/>
        <v/>
      </c>
      <c r="W3043" s="4"/>
      <c r="X3043" s="4"/>
      <c r="Y3043" s="7"/>
      <c r="Z3043" s="28"/>
      <c r="AA3043" s="77">
        <f>COUNTIF([3]经验升级表!$C:$C,"&lt;="&amp;SUMIFS($AB$4:AB3043,$C$4:C3043,C3043))</f>
        <v>0</v>
      </c>
      <c r="AB3043" s="77">
        <f>IFERROR(INDEX([1]怪物表!$U:$U,MATCH(G3043,[1]怪物表!$A:$A,0),1)*S3043/U3043,0)*AC3043</f>
        <v>0</v>
      </c>
      <c r="AC3043" s="77">
        <f t="shared" si="410"/>
        <v>30</v>
      </c>
      <c r="AD3043" s="77">
        <f>IFERROR(INDEX([1]怪物表!$J:$J,MATCH(G3043,[1]怪物表!$A:$A,0),1),0)*AE3043</f>
        <v>50</v>
      </c>
      <c r="AE3043" s="77">
        <f t="shared" si="411"/>
        <v>50</v>
      </c>
    </row>
    <row r="3044" spans="1:31" x14ac:dyDescent="0.45">
      <c r="A3044" s="4"/>
      <c r="B3044" s="7">
        <v>5992048</v>
      </c>
      <c r="C3044" s="6" t="s">
        <v>249</v>
      </c>
      <c r="D3044" s="4" t="s">
        <v>247</v>
      </c>
      <c r="E3044" s="7">
        <v>120</v>
      </c>
      <c r="F3044" s="4" t="s">
        <v>49</v>
      </c>
      <c r="G3044" s="4">
        <f>SUMIFS([1]怪物表!$A:$A,[1]怪物表!$B:$B,C3044,[1]怪物表!$C:$C,D3044)</f>
        <v>1599204</v>
      </c>
      <c r="H3044" s="8" t="str">
        <f>IF(G3044="","",INDEX([1]怪物表!$C:$C,MATCH(G3044,[1]怪物表!$A:$A,0)))</f>
        <v>狼人（紫）</v>
      </c>
      <c r="I3044" s="4"/>
      <c r="J3044" s="4" t="str">
        <f>IF(I3044="","",INDEX([1]怪物阵型表!$B:$B,MATCH(I3044,[1]怪物阵型表!$A:$A,0)))</f>
        <v/>
      </c>
      <c r="K3044" s="4"/>
      <c r="L3044" s="4"/>
      <c r="M3044" s="4"/>
      <c r="N3044" s="4"/>
      <c r="O3044" s="4" t="str">
        <f>IF(N3044="","",INDEX([2]物品表!$B:$B,MATCH(N3044,[2]物品表!$A:$A,0)))</f>
        <v/>
      </c>
      <c r="P3044" s="4"/>
      <c r="Q3044" s="7" t="s">
        <v>31</v>
      </c>
      <c r="R3044" s="7" t="s">
        <v>29</v>
      </c>
      <c r="S3044" s="9">
        <f>INDEX('#怪物刷新配置索引'!$E:$E,MATCH(E3044&amp;"-"&amp;F3044,'#怪物刷新配置索引'!$D:$D,0),1)</f>
        <v>4</v>
      </c>
      <c r="T3044" s="4"/>
      <c r="U3044" s="9">
        <f>INDEX('#怪物刷新配置索引'!$F:$F,MATCH(E3044&amp;"-"&amp;F3044,'#怪物刷新配置索引'!$D:$D,0),1)</f>
        <v>1</v>
      </c>
      <c r="V3044" s="4" t="str">
        <f t="shared" si="418"/>
        <v/>
      </c>
      <c r="W3044" s="4"/>
      <c r="X3044" s="4"/>
      <c r="Y3044" s="4"/>
      <c r="Z3044" s="28"/>
      <c r="AA3044" s="77">
        <f>COUNTIF([3]经验升级表!$C:$C,"&lt;="&amp;SUMIFS($AB$4:AB3044,$C$4:C3044,C3044))</f>
        <v>0</v>
      </c>
      <c r="AB3044" s="77">
        <f>IFERROR(INDEX([1]怪物表!$U:$U,MATCH(G3044,[1]怪物表!$A:$A,0),1)*S3044/U3044,0)*AC3044</f>
        <v>0</v>
      </c>
      <c r="AC3044" s="77">
        <f t="shared" si="410"/>
        <v>30</v>
      </c>
      <c r="AD3044" s="77">
        <f>IFERROR(INDEX([1]怪物表!$J:$J,MATCH(G3044,[1]怪物表!$A:$A,0),1),0)*AE3044</f>
        <v>120</v>
      </c>
      <c r="AE3044" s="77">
        <f t="shared" si="411"/>
        <v>120</v>
      </c>
    </row>
    <row r="3045" spans="1:31" x14ac:dyDescent="0.45">
      <c r="A3045" s="4"/>
      <c r="B3045" s="7">
        <v>5992049</v>
      </c>
      <c r="C3045" s="6" t="s">
        <v>249</v>
      </c>
      <c r="D3045" s="4" t="s">
        <v>247</v>
      </c>
      <c r="E3045" s="7">
        <v>120</v>
      </c>
      <c r="F3045" s="4" t="s">
        <v>49</v>
      </c>
      <c r="G3045" s="4">
        <f>SUMIFS([1]怪物表!$A:$A,[1]怪物表!$B:$B,C3045,[1]怪物表!$C:$C,D3045)</f>
        <v>1599204</v>
      </c>
      <c r="H3045" s="8" t="str">
        <f>IF(G3045="","",INDEX([1]怪物表!$C:$C,MATCH(G3045,[1]怪物表!$A:$A,0)))</f>
        <v>狼人（紫）</v>
      </c>
      <c r="I3045" s="4"/>
      <c r="J3045" s="4" t="str">
        <f>IF(I3045="","",INDEX([1]怪物阵型表!$B:$B,MATCH(I3045,[1]怪物阵型表!$A:$A,0)))</f>
        <v/>
      </c>
      <c r="K3045" s="4"/>
      <c r="L3045" s="4"/>
      <c r="M3045" s="4"/>
      <c r="N3045" s="4"/>
      <c r="O3045" s="4" t="str">
        <f>IF(N3045="","",INDEX([2]物品表!$B:$B,MATCH(N3045,[2]物品表!$A:$A,0)))</f>
        <v/>
      </c>
      <c r="P3045" s="4"/>
      <c r="Q3045" s="7" t="s">
        <v>31</v>
      </c>
      <c r="R3045" s="7" t="s">
        <v>29</v>
      </c>
      <c r="S3045" s="9">
        <f>INDEX('#怪物刷新配置索引'!$E:$E,MATCH(E3045&amp;"-"&amp;F3045,'#怪物刷新配置索引'!$D:$D,0),1)</f>
        <v>4</v>
      </c>
      <c r="T3045" s="4"/>
      <c r="U3045" s="9">
        <f>INDEX('#怪物刷新配置索引'!$F:$F,MATCH(E3045&amp;"-"&amp;F3045,'#怪物刷新配置索引'!$D:$D,0),1)</f>
        <v>1</v>
      </c>
      <c r="V3045" s="4" t="str">
        <f t="shared" si="418"/>
        <v/>
      </c>
      <c r="W3045" s="4"/>
      <c r="X3045" s="4"/>
      <c r="Y3045" s="4"/>
      <c r="Z3045" s="28"/>
      <c r="AA3045" s="77">
        <f>COUNTIF([3]经验升级表!$C:$C,"&lt;="&amp;SUMIFS($AB$4:AB3045,$C$4:C3045,C3045))</f>
        <v>0</v>
      </c>
      <c r="AB3045" s="77">
        <f>IFERROR(INDEX([1]怪物表!$U:$U,MATCH(G3045,[1]怪物表!$A:$A,0),1)*S3045/U3045,0)*AC3045</f>
        <v>0</v>
      </c>
      <c r="AC3045" s="77">
        <f t="shared" si="410"/>
        <v>30</v>
      </c>
      <c r="AD3045" s="77">
        <f>IFERROR(INDEX([1]怪物表!$J:$J,MATCH(G3045,[1]怪物表!$A:$A,0),1),0)*AE3045</f>
        <v>120</v>
      </c>
      <c r="AE3045" s="77">
        <f t="shared" si="411"/>
        <v>120</v>
      </c>
    </row>
    <row r="3046" spans="1:31" x14ac:dyDescent="0.45">
      <c r="A3046" s="4"/>
      <c r="B3046" s="7">
        <v>5992050</v>
      </c>
      <c r="C3046" s="6" t="s">
        <v>249</v>
      </c>
      <c r="D3046" s="4"/>
      <c r="E3046" s="7"/>
      <c r="F3046" s="4">
        <v>300</v>
      </c>
      <c r="G3046" s="4" t="str">
        <f>IF(I3046="",SUMIFS([1]怪物表!$A:$A,[1]怪物表!$B:$B,C3046,[1]怪物表!$C:$C,D3046),"")</f>
        <v/>
      </c>
      <c r="H3046" s="8" t="str">
        <f>IF(G3046="","",INDEX([1]怪物表!$C:$C,MATCH(G3046,[1]怪物表!$A:$A,0)))</f>
        <v/>
      </c>
      <c r="I3046" s="4">
        <v>599203</v>
      </c>
      <c r="J3046" s="4" t="str">
        <f>IF(I3046="","",INDEX([1]怪物阵型表!$B:$B,MATCH(I3046,[1]怪物阵型表!$A:$A,0)))</f>
        <v>圆环防御怪物阵型</v>
      </c>
      <c r="K3046" s="4"/>
      <c r="L3046" s="4"/>
      <c r="M3046" s="4"/>
      <c r="N3046" s="4"/>
      <c r="O3046" s="4" t="str">
        <f>IF(N3046="","",INDEX([2]物品表!$B:$B,MATCH(N3046,[2]物品表!$A:$A,0)))</f>
        <v/>
      </c>
      <c r="P3046" s="4"/>
      <c r="Q3046" s="7" t="s">
        <v>109</v>
      </c>
      <c r="R3046" s="7" t="s">
        <v>29</v>
      </c>
      <c r="S3046" s="9">
        <v>1</v>
      </c>
      <c r="T3046" s="4"/>
      <c r="U3046" s="9">
        <v>0</v>
      </c>
      <c r="V3046" s="4"/>
      <c r="W3046" s="4"/>
      <c r="X3046" s="4"/>
      <c r="Y3046" s="4"/>
      <c r="Z3046" s="28"/>
      <c r="AA3046" s="77">
        <f>COUNTIF([3]经验升级表!$C:$C,"&lt;="&amp;SUMIFS($AB$4:AB3046,$C$4:C3046,C3046))</f>
        <v>0</v>
      </c>
      <c r="AB3046" s="77">
        <f>IFERROR(INDEX([1]怪物表!$U:$U,MATCH(G3046,[1]怪物表!$A:$A,0),1)*S3046/U3046,0)*AC3046</f>
        <v>0</v>
      </c>
      <c r="AC3046" s="77">
        <f t="shared" si="410"/>
        <v>1</v>
      </c>
      <c r="AD3046" s="77">
        <f>IFERROR(INDEX([1]怪物表!$J:$J,MATCH(G3046,[1]怪物表!$A:$A,0),1),0)*AE3046</f>
        <v>0</v>
      </c>
      <c r="AE3046" s="77">
        <f t="shared" si="411"/>
        <v>0</v>
      </c>
    </row>
    <row r="3047" spans="1:31" x14ac:dyDescent="0.45">
      <c r="A3047" s="4"/>
      <c r="B3047" s="7">
        <v>5992051</v>
      </c>
      <c r="C3047" s="6" t="s">
        <v>249</v>
      </c>
      <c r="D3047" s="4"/>
      <c r="E3047" s="7"/>
      <c r="F3047" s="4">
        <v>330</v>
      </c>
      <c r="G3047" s="4"/>
      <c r="H3047" s="8"/>
      <c r="I3047" s="4"/>
      <c r="J3047" s="4" t="str">
        <f>IF(I3047="","",INDEX([1]怪物阵型表!$B:$B,MATCH(I3047,[1]怪物阵型表!$A:$A,0)))</f>
        <v/>
      </c>
      <c r="K3047" s="4">
        <v>599209</v>
      </c>
      <c r="L3047" s="25" t="str" cm="1">
        <f t="array" ref="L3047">INDEX(怪物链表!A:C,MATCH(怪物刷新表!K3047&amp;C3047,怪物链表!A:A&amp;怪物链表!C:C,),2)</f>
        <v>平滑_初级_100</v>
      </c>
      <c r="M3047" s="4" t="str" cm="1">
        <f t="array" ref="M3047">INDEX(怪物链表!A:D,MATCH(怪物刷新表!L3047&amp;K3047,怪物链表!B:B&amp;怪物链表!A:A,),4)</f>
        <v>330-360</v>
      </c>
      <c r="N3047" s="4"/>
      <c r="O3047" s="4" t="str">
        <f>IF(N3047="","",INDEX([2]物品表!$B:$B,MATCH(N3047,[2]物品表!$A:$A,0)))</f>
        <v/>
      </c>
      <c r="P3047" s="4"/>
      <c r="Q3047" s="7" t="s">
        <v>120</v>
      </c>
      <c r="R3047" s="7" t="s">
        <v>29</v>
      </c>
      <c r="S3047" s="9">
        <v>1</v>
      </c>
      <c r="T3047" s="4"/>
      <c r="U3047" s="9">
        <v>0</v>
      </c>
      <c r="V3047" s="4" t="str">
        <f>IF(W3047=1,"TID_Survivor_Notice_Occur_2",IF(W3047=2,"TID_Survivor_Notice_Occur_1",""))</f>
        <v/>
      </c>
      <c r="W3047" s="4"/>
      <c r="X3047" s="4"/>
      <c r="Y3047" s="4"/>
      <c r="Z3047" s="28"/>
      <c r="AA3047" s="77">
        <f>COUNTIF([3]经验升级表!$C:$C,"&lt;="&amp;SUMIFS($AB$4:AB3047,$C$4:C3047,C3047))</f>
        <v>0</v>
      </c>
      <c r="AB3047" s="77">
        <f>IFERROR(INDEX([1]怪物表!$U:$U,MATCH(G3047,[1]怪物表!$A:$A,0),1)*S3047/U3047,0)*AC3047</f>
        <v>0</v>
      </c>
      <c r="AC3047" s="77">
        <f t="shared" si="410"/>
        <v>1</v>
      </c>
      <c r="AD3047" s="77">
        <f>IFERROR(INDEX([1]怪物表!$J:$J,MATCH(G3047,[1]怪物表!$A:$A,0),1),0)*AE3047</f>
        <v>0</v>
      </c>
      <c r="AE3047" s="77">
        <f t="shared" si="411"/>
        <v>0</v>
      </c>
    </row>
    <row r="3048" spans="1:31" x14ac:dyDescent="0.45">
      <c r="A3048" s="4"/>
      <c r="B3048" s="7">
        <v>5992052</v>
      </c>
      <c r="C3048" s="6" t="s">
        <v>249</v>
      </c>
      <c r="D3048" s="4" t="s">
        <v>239</v>
      </c>
      <c r="E3048" s="7">
        <v>20</v>
      </c>
      <c r="F3048" s="4" t="s">
        <v>191</v>
      </c>
      <c r="G3048" s="4">
        <f>IF(I3048="",SUMIFS([1]怪物表!$A:$A,[1]怪物表!$B:$B,C3048,[1]怪物表!$C:$C,D3048),"")</f>
        <v>1599202</v>
      </c>
      <c r="H3048" s="8" t="str">
        <f>IF(G3048="","",INDEX([1]怪物表!$C:$C,MATCH(G3048,[1]怪物表!$A:$A,0)))</f>
        <v>小象</v>
      </c>
      <c r="I3048" s="4"/>
      <c r="J3048" s="4" t="str">
        <f>IF(I3048="","",INDEX([1]怪物阵型表!$B:$B,MATCH(I3048,[1]怪物阵型表!$A:$A,0)))</f>
        <v/>
      </c>
      <c r="K3048" s="4"/>
      <c r="L3048" s="4"/>
      <c r="M3048" s="4"/>
      <c r="N3048" s="4"/>
      <c r="O3048" s="4" t="str">
        <f>IF(N3048="","",INDEX([2]物品表!$B:$B,MATCH(N3048,[2]物品表!$A:$A,0)))</f>
        <v/>
      </c>
      <c r="P3048" s="4"/>
      <c r="Q3048" s="7" t="s">
        <v>31</v>
      </c>
      <c r="R3048" s="7" t="s">
        <v>29</v>
      </c>
      <c r="S3048" s="9">
        <f>INDEX('#怪物刷新配置索引'!$E:$E,MATCH(E3048&amp;"-"&amp;F3048,'#怪物刷新配置索引'!$D:$D,0),1)</f>
        <v>4</v>
      </c>
      <c r="T3048" s="4"/>
      <c r="U3048" s="9">
        <f>INDEX('#怪物刷新配置索引'!$F:$F,MATCH(E3048&amp;"-"&amp;F3048,'#怪物刷新配置索引'!$D:$D,0),1)</f>
        <v>6</v>
      </c>
      <c r="V3048" s="4" t="str">
        <f t="shared" ref="V3048:V3094" si="419">IF(W3048=1,"TID_Survivor_Notice_Occur_2",IF(W3048=2,"TID_Survivor_Notice_Occur_1",""))</f>
        <v/>
      </c>
      <c r="W3048" s="4"/>
      <c r="X3048" s="4"/>
      <c r="Y3048" s="4"/>
      <c r="Z3048" s="28"/>
      <c r="AA3048" s="77">
        <f>COUNTIF([3]经验升级表!$C:$C,"&lt;="&amp;SUMIFS($AB$4:AB3048,$C$4:C3048,C3048))</f>
        <v>0</v>
      </c>
      <c r="AB3048" s="77">
        <f>IFERROR(INDEX([1]怪物表!$U:$U,MATCH(G3048,[1]怪物表!$A:$A,0),1)*S3048/U3048,0)*AC3048</f>
        <v>0</v>
      </c>
      <c r="AC3048" s="77">
        <f t="shared" si="410"/>
        <v>30</v>
      </c>
      <c r="AD3048" s="77">
        <f>IFERROR(INDEX([1]怪物表!$J:$J,MATCH(G3048,[1]怪物表!$A:$A,0),1),0)*AE3048</f>
        <v>20</v>
      </c>
      <c r="AE3048" s="77">
        <f t="shared" si="411"/>
        <v>20</v>
      </c>
    </row>
    <row r="3049" spans="1:31" x14ac:dyDescent="0.45">
      <c r="A3049" s="4"/>
      <c r="B3049" s="7">
        <v>5992053</v>
      </c>
      <c r="C3049" s="6" t="s">
        <v>249</v>
      </c>
      <c r="D3049" s="4" t="s">
        <v>239</v>
      </c>
      <c r="E3049" s="4">
        <v>30</v>
      </c>
      <c r="F3049" s="4" t="s">
        <v>191</v>
      </c>
      <c r="G3049" s="4">
        <f>IF(I3049="",SUMIFS([1]怪物表!$A:$A,[1]怪物表!$B:$B,C3049,[1]怪物表!$C:$C,D3049),"")</f>
        <v>1599202</v>
      </c>
      <c r="H3049" s="8" t="str">
        <f>IF(G3049="","",INDEX([1]怪物表!$C:$C,MATCH(G3049,[1]怪物表!$A:$A,0)))</f>
        <v>小象</v>
      </c>
      <c r="I3049" s="4"/>
      <c r="J3049" s="4" t="str">
        <f>IF(I3049="","",INDEX([1]怪物阵型表!$B:$B,MATCH(I3049,[1]怪物阵型表!$A:$A,0)))</f>
        <v/>
      </c>
      <c r="K3049" s="4"/>
      <c r="L3049" s="4"/>
      <c r="M3049" s="4"/>
      <c r="N3049" s="4"/>
      <c r="O3049" s="4" t="str">
        <f>IF(N3049="","",INDEX([2]物品表!$B:$B,MATCH(N3049,[2]物品表!$A:$A,0)))</f>
        <v/>
      </c>
      <c r="P3049" s="4"/>
      <c r="Q3049" s="7" t="s">
        <v>31</v>
      </c>
      <c r="R3049" s="7" t="s">
        <v>29</v>
      </c>
      <c r="S3049" s="9">
        <f>INDEX('#怪物刷新配置索引'!$E:$E,MATCH(E3049&amp;"-"&amp;F3049,'#怪物刷新配置索引'!$D:$D,0),1)</f>
        <v>4</v>
      </c>
      <c r="T3049" s="4"/>
      <c r="U3049" s="9">
        <f>INDEX('#怪物刷新配置索引'!$F:$F,MATCH(E3049&amp;"-"&amp;F3049,'#怪物刷新配置索引'!$D:$D,0),1)</f>
        <v>4</v>
      </c>
      <c r="V3049" s="4" t="str">
        <f t="shared" si="419"/>
        <v/>
      </c>
      <c r="W3049" s="4"/>
      <c r="X3049" s="4"/>
      <c r="Y3049" s="4"/>
      <c r="Z3049" s="28"/>
      <c r="AA3049" s="77">
        <f>COUNTIF([3]经验升级表!$C:$C,"&lt;="&amp;SUMIFS($AB$4:AB3049,$C$4:C3049,C3049))</f>
        <v>0</v>
      </c>
      <c r="AB3049" s="77">
        <f>IFERROR(INDEX([1]怪物表!$U:$U,MATCH(G3049,[1]怪物表!$A:$A,0),1)*S3049/U3049,0)*AC3049</f>
        <v>0</v>
      </c>
      <c r="AC3049" s="77">
        <f t="shared" si="410"/>
        <v>30</v>
      </c>
      <c r="AD3049" s="77">
        <f>IFERROR(INDEX([1]怪物表!$J:$J,MATCH(G3049,[1]怪物表!$A:$A,0),1),0)*AE3049</f>
        <v>30</v>
      </c>
      <c r="AE3049" s="77">
        <f t="shared" si="411"/>
        <v>30</v>
      </c>
    </row>
    <row r="3050" spans="1:31" x14ac:dyDescent="0.45">
      <c r="A3050" s="4"/>
      <c r="B3050" s="7">
        <v>5992054</v>
      </c>
      <c r="C3050" s="6" t="s">
        <v>249</v>
      </c>
      <c r="D3050" s="4" t="s">
        <v>239</v>
      </c>
      <c r="E3050" s="7">
        <v>45</v>
      </c>
      <c r="F3050" s="4" t="s">
        <v>200</v>
      </c>
      <c r="G3050" s="4">
        <f>IF(I3050="",SUMIFS([1]怪物表!$A:$A,[1]怪物表!$B:$B,C3050,[1]怪物表!$C:$C,D3050),"")</f>
        <v>1599202</v>
      </c>
      <c r="H3050" s="8" t="str">
        <f>IF(G3050="","",INDEX([1]怪物表!$C:$C,MATCH(G3050,[1]怪物表!$A:$A,0)))</f>
        <v>小象</v>
      </c>
      <c r="I3050" s="4"/>
      <c r="J3050" s="4" t="str">
        <f>IF(I3050="","",INDEX([1]怪物阵型表!$B:$B,MATCH(I3050,[1]怪物阵型表!$A:$A,0)))</f>
        <v/>
      </c>
      <c r="K3050" s="4"/>
      <c r="L3050" s="4"/>
      <c r="M3050" s="4"/>
      <c r="N3050" s="4"/>
      <c r="O3050" s="4" t="str">
        <f>IF(N3050="","",INDEX([2]物品表!$B:$B,MATCH(N3050,[2]物品表!$A:$A,0)))</f>
        <v/>
      </c>
      <c r="P3050" s="4"/>
      <c r="Q3050" s="7" t="s">
        <v>31</v>
      </c>
      <c r="R3050" s="7" t="s">
        <v>29</v>
      </c>
      <c r="S3050" s="9">
        <f>INDEX('#怪物刷新配置索引'!$E:$E,MATCH(E3050&amp;"-"&amp;F3050,'#怪物刷新配置索引'!$D:$D,0),1)</f>
        <v>3</v>
      </c>
      <c r="T3050" s="4"/>
      <c r="U3050" s="9">
        <f>INDEX('#怪物刷新配置索引'!$F:$F,MATCH(E3050&amp;"-"&amp;F3050,'#怪物刷新配置索引'!$D:$D,0),1)</f>
        <v>2</v>
      </c>
      <c r="V3050" s="4" t="str">
        <f t="shared" si="419"/>
        <v/>
      </c>
      <c r="W3050" s="4"/>
      <c r="X3050" s="4"/>
      <c r="Y3050" s="4"/>
      <c r="Z3050" s="28"/>
      <c r="AA3050" s="77">
        <f>COUNTIF([3]经验升级表!$C:$C,"&lt;="&amp;SUMIFS($AB$4:AB3050,$C$4:C3050,C3050))</f>
        <v>0</v>
      </c>
      <c r="AB3050" s="77">
        <f>IFERROR(INDEX([1]怪物表!$U:$U,MATCH(G3050,[1]怪物表!$A:$A,0),1)*S3050/U3050,0)*AC3050</f>
        <v>0</v>
      </c>
      <c r="AC3050" s="77">
        <f t="shared" si="410"/>
        <v>30</v>
      </c>
      <c r="AD3050" s="77">
        <f>IFERROR(INDEX([1]怪物表!$J:$J,MATCH(G3050,[1]怪物表!$A:$A,0),1),0)*AE3050</f>
        <v>45</v>
      </c>
      <c r="AE3050" s="77">
        <f t="shared" si="411"/>
        <v>45</v>
      </c>
    </row>
    <row r="3051" spans="1:31" x14ac:dyDescent="0.45">
      <c r="A3051" s="4"/>
      <c r="B3051" s="7">
        <v>5992055</v>
      </c>
      <c r="C3051" s="6" t="s">
        <v>249</v>
      </c>
      <c r="D3051" s="4" t="s">
        <v>239</v>
      </c>
      <c r="E3051" s="7">
        <v>50</v>
      </c>
      <c r="F3051" s="4" t="s">
        <v>200</v>
      </c>
      <c r="G3051" s="4">
        <f>IF(I3051="",SUMIFS([1]怪物表!$A:$A,[1]怪物表!$B:$B,C3051,[1]怪物表!$C:$C,D3051),"")</f>
        <v>1599202</v>
      </c>
      <c r="H3051" s="8" t="str">
        <f>IF(G3051="","",INDEX([1]怪物表!$C:$C,MATCH(G3051,[1]怪物表!$A:$A,0)))</f>
        <v>小象</v>
      </c>
      <c r="I3051" s="4"/>
      <c r="J3051" s="4" t="str">
        <f>IF(I3051="","",INDEX([1]怪物阵型表!$B:$B,MATCH(I3051,[1]怪物阵型表!$A:$A,0)))</f>
        <v/>
      </c>
      <c r="K3051" s="4"/>
      <c r="L3051" s="4"/>
      <c r="M3051" s="4"/>
      <c r="N3051" s="4"/>
      <c r="O3051" s="4" t="str">
        <f>IF(N3051="","",INDEX([2]物品表!$B:$B,MATCH(N3051,[2]物品表!$A:$A,0)))</f>
        <v/>
      </c>
      <c r="P3051" s="4"/>
      <c r="Q3051" s="7" t="s">
        <v>31</v>
      </c>
      <c r="R3051" s="7" t="s">
        <v>29</v>
      </c>
      <c r="S3051" s="9">
        <f>INDEX('#怪物刷新配置索引'!$E:$E,MATCH(E3051&amp;"-"&amp;F3051,'#怪物刷新配置索引'!$D:$D,0),1)</f>
        <v>5</v>
      </c>
      <c r="T3051" s="4"/>
      <c r="U3051" s="9">
        <f>INDEX('#怪物刷新配置索引'!$F:$F,MATCH(E3051&amp;"-"&amp;F3051,'#怪物刷新配置索引'!$D:$D,0),1)</f>
        <v>3</v>
      </c>
      <c r="V3051" s="4" t="str">
        <f t="shared" si="419"/>
        <v/>
      </c>
      <c r="W3051" s="4"/>
      <c r="X3051" s="4"/>
      <c r="Y3051" s="4"/>
      <c r="Z3051" s="28"/>
      <c r="AA3051" s="77">
        <f>COUNTIF([3]经验升级表!$C:$C,"&lt;="&amp;SUMIFS($AB$4:AB3051,$C$4:C3051,C3051))</f>
        <v>0</v>
      </c>
      <c r="AB3051" s="77">
        <f>IFERROR(INDEX([1]怪物表!$U:$U,MATCH(G3051,[1]怪物表!$A:$A,0),1)*S3051/U3051,0)*AC3051</f>
        <v>0</v>
      </c>
      <c r="AC3051" s="77">
        <f t="shared" ref="AC3051:AC3114" si="420">IFERROR(INDEX(_xlfn.TEXTSPLIT(F3051,"-"),1,2)-INDEX(_xlfn.TEXTSPLIT(F3051,"-"),1,1),1)</f>
        <v>30</v>
      </c>
      <c r="AD3051" s="77">
        <f>IFERROR(INDEX([1]怪物表!$J:$J,MATCH(G3051,[1]怪物表!$A:$A,0),1),0)*AE3051</f>
        <v>50</v>
      </c>
      <c r="AE3051" s="77">
        <f t="shared" ref="AE3051:AE3114" si="421">IFERROR(ROUNDUP(AC3051*S3051/U3051,),0)</f>
        <v>50</v>
      </c>
    </row>
    <row r="3052" spans="1:31" x14ac:dyDescent="0.45">
      <c r="A3052" s="4"/>
      <c r="B3052" s="7">
        <v>5992056</v>
      </c>
      <c r="C3052" s="6" t="s">
        <v>249</v>
      </c>
      <c r="D3052" s="4"/>
      <c r="E3052" s="7"/>
      <c r="F3052" s="4">
        <v>390</v>
      </c>
      <c r="G3052" s="4"/>
      <c r="H3052" s="8"/>
      <c r="I3052" s="4"/>
      <c r="J3052" s="4" t="str">
        <f>IF(I3052="","",INDEX([1]怪物阵型表!$B:$B,MATCH(I3052,[1]怪物阵型表!$A:$A,0)))</f>
        <v/>
      </c>
      <c r="K3052" s="4">
        <v>599210</v>
      </c>
      <c r="L3052" s="25" t="str" cm="1">
        <f t="array" ref="L3052">INDEX(怪物链表!A:C,MATCH(怪物刷新表!K3052&amp;C3052,怪物链表!A:A&amp;怪物链表!C:C,),2)</f>
        <v>平滑_中级_100</v>
      </c>
      <c r="M3052" s="4" t="str" cm="1">
        <f t="array" ref="M3052">INDEX(怪物链表!A:D,MATCH(怪物刷新表!L3052&amp;K3052,怪物链表!B:B&amp;怪物链表!A:A,),4)</f>
        <v>390-420</v>
      </c>
      <c r="N3052" s="4"/>
      <c r="O3052" s="4" t="str">
        <f>IF(N3052="","",INDEX([2]物品表!$B:$B,MATCH(N3052,[2]物品表!$A:$A,0)))</f>
        <v/>
      </c>
      <c r="P3052" s="4"/>
      <c r="Q3052" s="7" t="s">
        <v>120</v>
      </c>
      <c r="R3052" s="7" t="s">
        <v>29</v>
      </c>
      <c r="S3052" s="9">
        <v>1</v>
      </c>
      <c r="T3052" s="4"/>
      <c r="U3052" s="9">
        <v>0</v>
      </c>
      <c r="V3052" s="4" t="str">
        <f>IF(W3052=1,"TID_Survivor_Notice_Occur_2",IF(W3052=2,"TID_Survivor_Notice_Occur_1",""))</f>
        <v/>
      </c>
      <c r="W3052" s="4"/>
      <c r="X3052" s="4"/>
      <c r="Y3052" s="4"/>
      <c r="Z3052" s="28"/>
      <c r="AA3052" s="77">
        <f>COUNTIF([3]经验升级表!$C:$C,"&lt;="&amp;SUMIFS($AB$4:AB3052,$C$4:C3052,C3052))</f>
        <v>0</v>
      </c>
      <c r="AB3052" s="77">
        <f>IFERROR(INDEX([1]怪物表!$U:$U,MATCH(G3052,[1]怪物表!$A:$A,0),1)*S3052/U3052,0)*AC3052</f>
        <v>0</v>
      </c>
      <c r="AC3052" s="77">
        <f t="shared" si="420"/>
        <v>1</v>
      </c>
      <c r="AD3052" s="77">
        <f>IFERROR(INDEX([1]怪物表!$J:$J,MATCH(G3052,[1]怪物表!$A:$A,0),1),0)*AE3052</f>
        <v>0</v>
      </c>
      <c r="AE3052" s="77">
        <f t="shared" si="421"/>
        <v>0</v>
      </c>
    </row>
    <row r="3053" spans="1:31" x14ac:dyDescent="0.45">
      <c r="A3053" s="4"/>
      <c r="B3053" s="7">
        <v>5992057</v>
      </c>
      <c r="C3053" s="6" t="s">
        <v>249</v>
      </c>
      <c r="D3053" s="4"/>
      <c r="E3053" s="7"/>
      <c r="F3053" s="4">
        <v>390</v>
      </c>
      <c r="G3053" s="4"/>
      <c r="H3053" s="8"/>
      <c r="I3053" s="4"/>
      <c r="J3053" s="4" t="str">
        <f>IF(I3053="","",INDEX([1]怪物阵型表!$B:$B,MATCH(I3053,[1]怪物阵型表!$A:$A,0)))</f>
        <v/>
      </c>
      <c r="K3053" s="4">
        <v>599211</v>
      </c>
      <c r="L3053" s="25" t="str" cm="1">
        <f t="array" ref="L3053">INDEX(怪物链表!A:C,MATCH(怪物刷新表!K3053&amp;C3053,怪物链表!A:A&amp;怪物链表!C:C,),2)</f>
        <v>平滑_中级_50</v>
      </c>
      <c r="M3053" s="4" t="str" cm="1">
        <f t="array" ref="M3053">INDEX(怪物链表!A:D,MATCH(怪物刷新表!L3053&amp;K3053,怪物链表!B:B&amp;怪物链表!A:A,),4)</f>
        <v>390-420</v>
      </c>
      <c r="N3053" s="4"/>
      <c r="O3053" s="4" t="str">
        <f>IF(N3053="","",INDEX([2]物品表!$B:$B,MATCH(N3053,[2]物品表!$A:$A,0)))</f>
        <v/>
      </c>
      <c r="P3053" s="4"/>
      <c r="Q3053" s="7" t="s">
        <v>120</v>
      </c>
      <c r="R3053" s="7" t="s">
        <v>29</v>
      </c>
      <c r="S3053" s="9">
        <v>1</v>
      </c>
      <c r="T3053" s="4"/>
      <c r="U3053" s="9">
        <v>0</v>
      </c>
      <c r="V3053" s="4" t="str">
        <f>IF(W3053=1,"TID_Survivor_Notice_Occur_2",IF(W3053=2,"TID_Survivor_Notice_Occur_1",""))</f>
        <v/>
      </c>
      <c r="W3053" s="4"/>
      <c r="X3053" s="4"/>
      <c r="Y3053" s="4"/>
      <c r="Z3053" s="28"/>
      <c r="AA3053" s="77">
        <f>COUNTIF([3]经验升级表!$C:$C,"&lt;="&amp;SUMIFS($AB$4:AB3053,$C$4:C3053,C3053))</f>
        <v>0</v>
      </c>
      <c r="AB3053" s="77">
        <f>IFERROR(INDEX([1]怪物表!$U:$U,MATCH(G3053,[1]怪物表!$A:$A,0),1)*S3053/U3053,0)*AC3053</f>
        <v>0</v>
      </c>
      <c r="AC3053" s="77">
        <f t="shared" si="420"/>
        <v>1</v>
      </c>
      <c r="AD3053" s="77">
        <f>IFERROR(INDEX([1]怪物表!$J:$J,MATCH(G3053,[1]怪物表!$A:$A,0),1),0)*AE3053</f>
        <v>0</v>
      </c>
      <c r="AE3053" s="77">
        <f t="shared" si="421"/>
        <v>0</v>
      </c>
    </row>
    <row r="3054" spans="1:31" x14ac:dyDescent="0.45">
      <c r="A3054" s="4"/>
      <c r="B3054" s="7">
        <v>5992058</v>
      </c>
      <c r="C3054" s="6" t="s">
        <v>249</v>
      </c>
      <c r="D3054" s="4" t="s">
        <v>147</v>
      </c>
      <c r="E3054" s="7">
        <v>30</v>
      </c>
      <c r="F3054" s="4" t="s">
        <v>201</v>
      </c>
      <c r="G3054" s="4">
        <f>IF(I3054="",SUMIFS([1]怪物表!$A:$A,[1]怪物表!$B:$B,C3054,[1]怪物表!$C:$C,D3054),"")</f>
        <v>1599205</v>
      </c>
      <c r="H3054" s="8" t="str">
        <f>IF(G3054="","",INDEX([1]怪物表!$C:$C,MATCH(G3054,[1]怪物表!$A:$A,0)))</f>
        <v>狼人（灰）</v>
      </c>
      <c r="I3054" s="4"/>
      <c r="J3054" s="4" t="str">
        <f>IF(I3054="","",INDEX([1]怪物阵型表!$B:$B,MATCH(I3054,[1]怪物阵型表!$A:$A,0)))</f>
        <v/>
      </c>
      <c r="K3054" s="4"/>
      <c r="L3054" s="4"/>
      <c r="M3054" s="4"/>
      <c r="N3054" s="4"/>
      <c r="O3054" s="4" t="str">
        <f>IF(N3054="","",INDEX([2]物品表!$B:$B,MATCH(N3054,[2]物品表!$A:$A,0)))</f>
        <v/>
      </c>
      <c r="P3054" s="4"/>
      <c r="Q3054" s="7" t="s">
        <v>31</v>
      </c>
      <c r="R3054" s="7" t="s">
        <v>29</v>
      </c>
      <c r="S3054" s="9">
        <f>INDEX('#怪物刷新配置索引'!$E:$E,MATCH(E3054&amp;"-"&amp;F3054,'#怪物刷新配置索引'!$D:$D,0),1)</f>
        <v>4</v>
      </c>
      <c r="T3054" s="4"/>
      <c r="U3054" s="9">
        <f>INDEX('#怪物刷新配置索引'!$F:$F,MATCH(E3054&amp;"-"&amp;F3054,'#怪物刷新配置索引'!$D:$D,0),1)</f>
        <v>4</v>
      </c>
      <c r="V3054" s="4" t="str">
        <f t="shared" si="419"/>
        <v/>
      </c>
      <c r="W3054" s="4"/>
      <c r="X3054" s="4"/>
      <c r="Y3054" s="4"/>
      <c r="Z3054" s="28"/>
      <c r="AA3054" s="77">
        <f>COUNTIF([3]经验升级表!$C:$C,"&lt;="&amp;SUMIFS($AB$4:AB3054,$C$4:C3054,C3054))</f>
        <v>0</v>
      </c>
      <c r="AB3054" s="77">
        <f>IFERROR(INDEX([1]怪物表!$U:$U,MATCH(G3054,[1]怪物表!$A:$A,0),1)*S3054/U3054,0)*AC3054</f>
        <v>0</v>
      </c>
      <c r="AC3054" s="77">
        <f t="shared" si="420"/>
        <v>30</v>
      </c>
      <c r="AD3054" s="77">
        <f>IFERROR(INDEX([1]怪物表!$J:$J,MATCH(G3054,[1]怪物表!$A:$A,0),1),0)*AE3054</f>
        <v>30</v>
      </c>
      <c r="AE3054" s="77">
        <f t="shared" si="421"/>
        <v>30</v>
      </c>
    </row>
    <row r="3055" spans="1:31" x14ac:dyDescent="0.45">
      <c r="A3055" s="4"/>
      <c r="B3055" s="7">
        <v>5992059</v>
      </c>
      <c r="C3055" s="6" t="s">
        <v>249</v>
      </c>
      <c r="D3055" s="4" t="s">
        <v>147</v>
      </c>
      <c r="E3055" s="7">
        <v>90</v>
      </c>
      <c r="F3055" s="4" t="s">
        <v>201</v>
      </c>
      <c r="G3055" s="4">
        <f>IF(I3055="",SUMIFS([1]怪物表!$A:$A,[1]怪物表!$B:$B,C3055,[1]怪物表!$C:$C,D3055),"")</f>
        <v>1599205</v>
      </c>
      <c r="H3055" s="8" t="str">
        <f>IF(G3055="","",INDEX([1]怪物表!$C:$C,MATCH(G3055,[1]怪物表!$A:$A,0)))</f>
        <v>狼人（灰）</v>
      </c>
      <c r="I3055" s="4"/>
      <c r="J3055" s="4" t="str">
        <f>IF(I3055="","",INDEX([1]怪物阵型表!$B:$B,MATCH(I3055,[1]怪物阵型表!$A:$A,0)))</f>
        <v/>
      </c>
      <c r="K3055" s="4"/>
      <c r="L3055" s="4"/>
      <c r="M3055" s="4"/>
      <c r="N3055" s="4"/>
      <c r="O3055" s="4" t="str">
        <f>IF(N3055="","",INDEX([2]物品表!$B:$B,MATCH(N3055,[2]物品表!$A:$A,0)))</f>
        <v/>
      </c>
      <c r="P3055" s="4"/>
      <c r="Q3055" s="7" t="s">
        <v>31</v>
      </c>
      <c r="R3055" s="7" t="s">
        <v>29</v>
      </c>
      <c r="S3055" s="9">
        <f>INDEX('#怪物刷新配置索引'!$E:$E,MATCH(E3055&amp;"-"&amp;F3055,'#怪物刷新配置索引'!$D:$D,0),1)</f>
        <v>3</v>
      </c>
      <c r="T3055" s="4"/>
      <c r="U3055" s="9">
        <f>INDEX('#怪物刷新配置索引'!$F:$F,MATCH(E3055&amp;"-"&amp;F3055,'#怪物刷新配置索引'!$D:$D,0),1)</f>
        <v>1</v>
      </c>
      <c r="V3055" s="4" t="str">
        <f t="shared" si="419"/>
        <v/>
      </c>
      <c r="W3055" s="4"/>
      <c r="X3055" s="4"/>
      <c r="Y3055" s="4"/>
      <c r="Z3055" s="28"/>
      <c r="AA3055" s="77">
        <f>COUNTIF([3]经验升级表!$C:$C,"&lt;="&amp;SUMIFS($AB$4:AB3055,$C$4:C3055,C3055))</f>
        <v>0</v>
      </c>
      <c r="AB3055" s="77">
        <f>IFERROR(INDEX([1]怪物表!$U:$U,MATCH(G3055,[1]怪物表!$A:$A,0),1)*S3055/U3055,0)*AC3055</f>
        <v>0</v>
      </c>
      <c r="AC3055" s="77">
        <f t="shared" si="420"/>
        <v>30</v>
      </c>
      <c r="AD3055" s="77">
        <f>IFERROR(INDEX([1]怪物表!$J:$J,MATCH(G3055,[1]怪物表!$A:$A,0),1),0)*AE3055</f>
        <v>90</v>
      </c>
      <c r="AE3055" s="77">
        <f t="shared" si="421"/>
        <v>90</v>
      </c>
    </row>
    <row r="3056" spans="1:31" x14ac:dyDescent="0.45">
      <c r="A3056" s="4"/>
      <c r="B3056" s="7">
        <v>5992060</v>
      </c>
      <c r="C3056" s="6" t="s">
        <v>249</v>
      </c>
      <c r="D3056" s="4" t="s">
        <v>145</v>
      </c>
      <c r="E3056" s="7">
        <v>20</v>
      </c>
      <c r="F3056" s="4" t="s">
        <v>201</v>
      </c>
      <c r="G3056" s="4">
        <f>IF(I3056="",SUMIFS([1]怪物表!$A:$A,[1]怪物表!$B:$B,C3056,[1]怪物表!$C:$C,D3056),"")</f>
        <v>1599207</v>
      </c>
      <c r="H3056" s="8" t="str">
        <f>IF(G3056="","",INDEX([1]怪物表!$C:$C,MATCH(G3056,[1]怪物表!$A:$A,0)))</f>
        <v>毒气怪2</v>
      </c>
      <c r="I3056" s="4"/>
      <c r="J3056" s="4" t="str">
        <f>IF(I3056="","",INDEX([1]怪物阵型表!$B:$B,MATCH(I3056,[1]怪物阵型表!$A:$A,0)))</f>
        <v/>
      </c>
      <c r="K3056" s="4"/>
      <c r="L3056" s="4"/>
      <c r="M3056" s="4"/>
      <c r="N3056" s="4"/>
      <c r="O3056" s="4" t="str">
        <f>IF(N3056="","",INDEX([2]物品表!$B:$B,MATCH(N3056,[2]物品表!$A:$A,0)))</f>
        <v/>
      </c>
      <c r="P3056" s="4"/>
      <c r="Q3056" s="7" t="s">
        <v>31</v>
      </c>
      <c r="R3056" s="7" t="s">
        <v>29</v>
      </c>
      <c r="S3056" s="9">
        <f>INDEX('#怪物刷新配置索引'!$E:$E,MATCH(E3056&amp;"-"&amp;F3056,'#怪物刷新配置索引'!$D:$D,0),1)</f>
        <v>4</v>
      </c>
      <c r="T3056" s="4"/>
      <c r="U3056" s="9">
        <f>INDEX('#怪物刷新配置索引'!$F:$F,MATCH(E3056&amp;"-"&amp;F3056,'#怪物刷新配置索引'!$D:$D,0),1)</f>
        <v>6</v>
      </c>
      <c r="V3056" s="4" t="str">
        <f t="shared" si="419"/>
        <v/>
      </c>
      <c r="W3056" s="4"/>
      <c r="X3056" s="4"/>
      <c r="Y3056" s="4"/>
      <c r="Z3056" s="28"/>
      <c r="AA3056" s="77">
        <f>COUNTIF([3]经验升级表!$C:$C,"&lt;="&amp;SUMIFS($AB$4:AB3056,$C$4:C3056,C3056))</f>
        <v>0</v>
      </c>
      <c r="AB3056" s="77">
        <f>IFERROR(INDEX([1]怪物表!$U:$U,MATCH(G3056,[1]怪物表!$A:$A,0),1)*S3056/U3056,0)*AC3056</f>
        <v>0</v>
      </c>
      <c r="AC3056" s="77">
        <f t="shared" si="420"/>
        <v>30</v>
      </c>
      <c r="AD3056" s="77">
        <f>IFERROR(INDEX([1]怪物表!$J:$J,MATCH(G3056,[1]怪物表!$A:$A,0),1),0)*AE3056</f>
        <v>20</v>
      </c>
      <c r="AE3056" s="77">
        <f t="shared" si="421"/>
        <v>20</v>
      </c>
    </row>
    <row r="3057" spans="1:31" s="46" customFormat="1" x14ac:dyDescent="0.45">
      <c r="A3057" s="20"/>
      <c r="B3057" s="21">
        <v>5992061</v>
      </c>
      <c r="C3057" s="22" t="s">
        <v>249</v>
      </c>
      <c r="D3057" s="20" t="s">
        <v>144</v>
      </c>
      <c r="E3057" s="21"/>
      <c r="F3057" s="20">
        <v>420</v>
      </c>
      <c r="G3057" s="20">
        <f>IF(I3057="",SUMIFS([1]怪物表!$A:$A,[1]怪物表!$B:$B,C3057,[1]怪物表!$C:$C,D3057),"")</f>
        <v>1599208</v>
      </c>
      <c r="H3057" s="23" t="str">
        <f>IF(G3057="","",INDEX([1]怪物表!$C:$C,MATCH(G3057,[1]怪物表!$A:$A,0)))</f>
        <v>大象</v>
      </c>
      <c r="I3057" s="20" t="s">
        <v>54</v>
      </c>
      <c r="J3057" s="20" t="str">
        <f>IF(I3057="","",INDEX([1]怪物阵型表!$B:$B,MATCH(I3057,[1]怪物阵型表!$A:$A,0)))</f>
        <v/>
      </c>
      <c r="K3057" s="20"/>
      <c r="L3057" s="20"/>
      <c r="M3057" s="20"/>
      <c r="N3057" s="20"/>
      <c r="O3057" s="20" t="str">
        <f>IF(N3057="","",INDEX([2]物品表!$B:$B,MATCH(N3057,[2]物品表!$A:$A,0)))</f>
        <v/>
      </c>
      <c r="P3057" s="20"/>
      <c r="Q3057" s="21" t="s">
        <v>120</v>
      </c>
      <c r="R3057" s="21" t="s">
        <v>29</v>
      </c>
      <c r="S3057" s="24">
        <v>1</v>
      </c>
      <c r="T3057" s="20"/>
      <c r="U3057" s="24">
        <v>0</v>
      </c>
      <c r="V3057" s="20" t="str">
        <f>IF(W3057=1,"TID_Survivor_Notice_Occur_2",IF(W3057=2,"TID_Survivor_Notice_Occur_1",""))</f>
        <v/>
      </c>
      <c r="W3057" s="20"/>
      <c r="X3057" s="20"/>
      <c r="Y3057" s="20"/>
      <c r="Z3057" s="79"/>
      <c r="AA3057" s="79">
        <f>COUNTIF([3]经验升级表!$C:$C,"&lt;="&amp;SUMIFS($AB$4:AB3057,$C$4:C3057,C3057))</f>
        <v>0</v>
      </c>
      <c r="AB3057" s="79">
        <f>IFERROR(INDEX([1]怪物表!$U:$U,MATCH(G3057,[1]怪物表!$A:$A,0),1)*S3057/U3057,0)*AC3057</f>
        <v>0</v>
      </c>
      <c r="AC3057" s="79">
        <f>IFERROR(INDEX(_xlfn.TEXTSPLIT(F3057,"-"),1,2)-INDEX(_xlfn.TEXTSPLIT(F3057,"-"),1,1),1)</f>
        <v>1</v>
      </c>
      <c r="AD3057" s="79">
        <f>IFERROR(INDEX([1]怪物表!$J:$J,MATCH(G3057,[1]怪物表!$A:$A,0),1),0)*AE3057</f>
        <v>0</v>
      </c>
      <c r="AE3057" s="79">
        <f>IFERROR(ROUNDUP(AC3057*S3057/U3057,),0)</f>
        <v>0</v>
      </c>
    </row>
    <row r="3058" spans="1:31" x14ac:dyDescent="0.45">
      <c r="A3058" s="4"/>
      <c r="B3058" s="7">
        <v>5992062</v>
      </c>
      <c r="C3058" s="6" t="s">
        <v>249</v>
      </c>
      <c r="D3058" s="4"/>
      <c r="E3058" s="7"/>
      <c r="F3058" s="4">
        <v>420</v>
      </c>
      <c r="G3058" s="4" t="str">
        <f>IF(I3058="",SUMIFS([1]怪物表!$A:$A,[1]怪物表!$B:$B,C3058,[1]怪物表!$C:$C,D3058),"")</f>
        <v/>
      </c>
      <c r="H3058" s="8" t="str">
        <f>IF(G3058="","",INDEX([1]怪物表!$C:$C,MATCH(G3058,[1]怪物表!$A:$A,0)))</f>
        <v/>
      </c>
      <c r="I3058" s="4">
        <v>599201</v>
      </c>
      <c r="J3058" s="4" t="str">
        <f>IF(I3058="","",INDEX([1]怪物阵型表!$B:$B,MATCH(I3058,[1]怪物阵型表!$A:$A,0)))</f>
        <v>冲锋阵型</v>
      </c>
      <c r="K3058" s="4"/>
      <c r="L3058" s="4"/>
      <c r="M3058" s="4"/>
      <c r="N3058" s="4"/>
      <c r="O3058" s="4" t="str">
        <f>IF(N3058="","",INDEX([2]物品表!$B:$B,MATCH(N3058,[2]物品表!$A:$A,0)))</f>
        <v/>
      </c>
      <c r="P3058" s="4"/>
      <c r="Q3058" s="7" t="s">
        <v>309</v>
      </c>
      <c r="R3058" s="7" t="s">
        <v>29</v>
      </c>
      <c r="S3058" s="9">
        <v>1</v>
      </c>
      <c r="T3058" s="4"/>
      <c r="U3058" s="9">
        <v>0</v>
      </c>
      <c r="V3058" s="4" t="str">
        <f t="shared" si="419"/>
        <v/>
      </c>
      <c r="W3058" s="4"/>
      <c r="X3058" s="4"/>
      <c r="Y3058" s="4"/>
      <c r="Z3058" s="28"/>
      <c r="AA3058" s="77">
        <f>COUNTIF([3]经验升级表!$C:$C,"&lt;="&amp;SUMIFS($AB$4:AB3058,$C$4:C3058,C3058))</f>
        <v>0</v>
      </c>
      <c r="AB3058" s="77">
        <f>IFERROR(INDEX([1]怪物表!$U:$U,MATCH(G3058,[1]怪物表!$A:$A,0),1)*S3058/U3058,0)*AC3058</f>
        <v>0</v>
      </c>
      <c r="AC3058" s="77">
        <f t="shared" si="420"/>
        <v>1</v>
      </c>
      <c r="AD3058" s="77">
        <f>IFERROR(INDEX([1]怪物表!$J:$J,MATCH(G3058,[1]怪物表!$A:$A,0),1),0)*AE3058</f>
        <v>0</v>
      </c>
      <c r="AE3058" s="77">
        <f t="shared" si="421"/>
        <v>0</v>
      </c>
    </row>
    <row r="3059" spans="1:31" x14ac:dyDescent="0.45">
      <c r="A3059" s="4"/>
      <c r="B3059" s="7">
        <v>5992063</v>
      </c>
      <c r="C3059" s="6" t="s">
        <v>249</v>
      </c>
      <c r="D3059" s="4"/>
      <c r="E3059" s="7"/>
      <c r="F3059" s="4">
        <v>420</v>
      </c>
      <c r="G3059" s="4" t="str">
        <f>IF(I3059="",SUMIFS([1]怪物表!$A:$A,[1]怪物表!$B:$B,C3059,[1]怪物表!$C:$C,D3059),"")</f>
        <v/>
      </c>
      <c r="H3059" s="8" t="str">
        <f>IF(G3059="","",INDEX([1]怪物表!$C:$C,MATCH(G3059,[1]怪物表!$A:$A,0)))</f>
        <v/>
      </c>
      <c r="I3059" s="4">
        <v>599201</v>
      </c>
      <c r="J3059" s="4" t="str">
        <f>IF(I3059="","",INDEX([1]怪物阵型表!$B:$B,MATCH(I3059,[1]怪物阵型表!$A:$A,0)))</f>
        <v>冲锋阵型</v>
      </c>
      <c r="K3059" s="4"/>
      <c r="L3059" s="4"/>
      <c r="M3059" s="4"/>
      <c r="N3059" s="4"/>
      <c r="O3059" s="4" t="str">
        <f>IF(N3059="","",INDEX([2]物品表!$B:$B,MATCH(N3059,[2]物品表!$A:$A,0)))</f>
        <v/>
      </c>
      <c r="P3059" s="4"/>
      <c r="Q3059" s="7" t="s">
        <v>309</v>
      </c>
      <c r="R3059" s="7" t="s">
        <v>29</v>
      </c>
      <c r="S3059" s="9">
        <v>1</v>
      </c>
      <c r="T3059" s="4"/>
      <c r="U3059" s="9">
        <v>0</v>
      </c>
      <c r="V3059" s="4" t="str">
        <f t="shared" si="419"/>
        <v/>
      </c>
      <c r="W3059" s="4"/>
      <c r="X3059" s="4"/>
      <c r="Y3059" s="4"/>
      <c r="Z3059" s="28"/>
      <c r="AA3059" s="77">
        <f>COUNTIF([3]经验升级表!$C:$C,"&lt;="&amp;SUMIFS($AB$4:AB3059,$C$4:C3059,C3059))</f>
        <v>0</v>
      </c>
      <c r="AB3059" s="77">
        <f>IFERROR(INDEX([1]怪物表!$U:$U,MATCH(G3059,[1]怪物表!$A:$A,0),1)*S3059/U3059,0)*AC3059</f>
        <v>0</v>
      </c>
      <c r="AC3059" s="77">
        <f t="shared" si="420"/>
        <v>1</v>
      </c>
      <c r="AD3059" s="77">
        <f>IFERROR(INDEX([1]怪物表!$J:$J,MATCH(G3059,[1]怪物表!$A:$A,0),1),0)*AE3059</f>
        <v>0</v>
      </c>
      <c r="AE3059" s="77">
        <f t="shared" si="421"/>
        <v>0</v>
      </c>
    </row>
    <row r="3060" spans="1:31" x14ac:dyDescent="0.45">
      <c r="A3060" s="4"/>
      <c r="B3060" s="7">
        <v>5992064</v>
      </c>
      <c r="C3060" s="6" t="s">
        <v>249</v>
      </c>
      <c r="D3060" s="4"/>
      <c r="E3060" s="7"/>
      <c r="F3060" s="4">
        <v>425</v>
      </c>
      <c r="G3060" s="4" t="str">
        <f>IF(I3060="",SUMIFS([1]怪物表!$A:$A,[1]怪物表!$B:$B,C3060,[1]怪物表!$C:$C,D3060),"")</f>
        <v/>
      </c>
      <c r="H3060" s="8" t="str">
        <f>IF(G3060="","",INDEX([1]怪物表!$C:$C,MATCH(G3060,[1]怪物表!$A:$A,0)))</f>
        <v/>
      </c>
      <c r="I3060" s="4">
        <v>599201</v>
      </c>
      <c r="J3060" s="4" t="str">
        <f>IF(I3060="","",INDEX([1]怪物阵型表!$B:$B,MATCH(I3060,[1]怪物阵型表!$A:$A,0)))</f>
        <v>冲锋阵型</v>
      </c>
      <c r="K3060" s="4"/>
      <c r="L3060" s="4"/>
      <c r="M3060" s="4"/>
      <c r="N3060" s="4"/>
      <c r="O3060" s="4" t="str">
        <f>IF(N3060="","",INDEX([2]物品表!$B:$B,MATCH(N3060,[2]物品表!$A:$A,0)))</f>
        <v/>
      </c>
      <c r="P3060" s="4"/>
      <c r="Q3060" s="7" t="s">
        <v>309</v>
      </c>
      <c r="R3060" s="7" t="s">
        <v>29</v>
      </c>
      <c r="S3060" s="9">
        <v>1</v>
      </c>
      <c r="T3060" s="4"/>
      <c r="U3060" s="9">
        <v>0</v>
      </c>
      <c r="V3060" s="4" t="str">
        <f t="shared" si="419"/>
        <v/>
      </c>
      <c r="W3060" s="4"/>
      <c r="X3060" s="4"/>
      <c r="Y3060" s="4"/>
      <c r="Z3060" s="28"/>
      <c r="AA3060" s="77">
        <f>COUNTIF([3]经验升级表!$C:$C,"&lt;="&amp;SUMIFS($AB$4:AB3060,$C$4:C3060,C3060))</f>
        <v>0</v>
      </c>
      <c r="AB3060" s="77">
        <f>IFERROR(INDEX([1]怪物表!$U:$U,MATCH(G3060,[1]怪物表!$A:$A,0),1)*S3060/U3060,0)*AC3060</f>
        <v>0</v>
      </c>
      <c r="AC3060" s="77">
        <f t="shared" si="420"/>
        <v>1</v>
      </c>
      <c r="AD3060" s="77">
        <f>IFERROR(INDEX([1]怪物表!$J:$J,MATCH(G3060,[1]怪物表!$A:$A,0),1),0)*AE3060</f>
        <v>0</v>
      </c>
      <c r="AE3060" s="77">
        <f t="shared" si="421"/>
        <v>0</v>
      </c>
    </row>
    <row r="3061" spans="1:31" x14ac:dyDescent="0.45">
      <c r="A3061" s="4"/>
      <c r="B3061" s="7">
        <v>5992065</v>
      </c>
      <c r="C3061" s="6" t="s">
        <v>249</v>
      </c>
      <c r="D3061" s="4"/>
      <c r="E3061" s="7"/>
      <c r="F3061" s="4">
        <v>425</v>
      </c>
      <c r="G3061" s="4" t="str">
        <f>IF(I3061="",SUMIFS([1]怪物表!$A:$A,[1]怪物表!$B:$B,C3061,[1]怪物表!$C:$C,D3061),"")</f>
        <v/>
      </c>
      <c r="H3061" s="8" t="str">
        <f>IF(G3061="","",INDEX([1]怪物表!$C:$C,MATCH(G3061,[1]怪物表!$A:$A,0)))</f>
        <v/>
      </c>
      <c r="I3061" s="4">
        <v>599201</v>
      </c>
      <c r="J3061" s="4" t="str">
        <f>IF(I3061="","",INDEX([1]怪物阵型表!$B:$B,MATCH(I3061,[1]怪物阵型表!$A:$A,0)))</f>
        <v>冲锋阵型</v>
      </c>
      <c r="K3061" s="4"/>
      <c r="L3061" s="4"/>
      <c r="M3061" s="4"/>
      <c r="N3061" s="4"/>
      <c r="O3061" s="4" t="str">
        <f>IF(N3061="","",INDEX([2]物品表!$B:$B,MATCH(N3061,[2]物品表!$A:$A,0)))</f>
        <v/>
      </c>
      <c r="P3061" s="4"/>
      <c r="Q3061" s="7" t="s">
        <v>309</v>
      </c>
      <c r="R3061" s="7" t="s">
        <v>29</v>
      </c>
      <c r="S3061" s="9">
        <v>1</v>
      </c>
      <c r="T3061" s="4"/>
      <c r="U3061" s="9">
        <v>0</v>
      </c>
      <c r="V3061" s="4" t="str">
        <f t="shared" si="419"/>
        <v/>
      </c>
      <c r="W3061" s="4"/>
      <c r="X3061" s="4"/>
      <c r="Y3061" s="4"/>
      <c r="Z3061" s="28"/>
      <c r="AA3061" s="77">
        <f>COUNTIF([3]经验升级表!$C:$C,"&lt;="&amp;SUMIFS($AB$4:AB3061,$C$4:C3061,C3061))</f>
        <v>0</v>
      </c>
      <c r="AB3061" s="77">
        <f>IFERROR(INDEX([1]怪物表!$U:$U,MATCH(G3061,[1]怪物表!$A:$A,0),1)*S3061/U3061,0)*AC3061</f>
        <v>0</v>
      </c>
      <c r="AC3061" s="77">
        <f t="shared" si="420"/>
        <v>1</v>
      </c>
      <c r="AD3061" s="77">
        <f>IFERROR(INDEX([1]怪物表!$J:$J,MATCH(G3061,[1]怪物表!$A:$A,0),1),0)*AE3061</f>
        <v>0</v>
      </c>
      <c r="AE3061" s="77">
        <f t="shared" si="421"/>
        <v>0</v>
      </c>
    </row>
    <row r="3062" spans="1:31" x14ac:dyDescent="0.45">
      <c r="A3062" s="4"/>
      <c r="B3062" s="7">
        <v>5992066</v>
      </c>
      <c r="C3062" s="6" t="s">
        <v>249</v>
      </c>
      <c r="D3062" s="4"/>
      <c r="E3062" s="7"/>
      <c r="F3062" s="4">
        <v>430</v>
      </c>
      <c r="G3062" s="4" t="str">
        <f>IF(I3062="",SUMIFS([1]怪物表!$A:$A,[1]怪物表!$B:$B,C3062,[1]怪物表!$C:$C,D3062),"")</f>
        <v/>
      </c>
      <c r="H3062" s="8" t="str">
        <f>IF(G3062="","",INDEX([1]怪物表!$C:$C,MATCH(G3062,[1]怪物表!$A:$A,0)))</f>
        <v/>
      </c>
      <c r="I3062" s="4">
        <v>599201</v>
      </c>
      <c r="J3062" s="4" t="str">
        <f>IF(I3062="","",INDEX([1]怪物阵型表!$B:$B,MATCH(I3062,[1]怪物阵型表!$A:$A,0)))</f>
        <v>冲锋阵型</v>
      </c>
      <c r="K3062" s="4"/>
      <c r="L3062" s="4"/>
      <c r="M3062" s="4"/>
      <c r="N3062" s="4"/>
      <c r="O3062" s="4" t="str">
        <f>IF(N3062="","",INDEX([2]物品表!$B:$B,MATCH(N3062,[2]物品表!$A:$A,0)))</f>
        <v/>
      </c>
      <c r="P3062" s="4"/>
      <c r="Q3062" s="7" t="s">
        <v>309</v>
      </c>
      <c r="R3062" s="7" t="s">
        <v>29</v>
      </c>
      <c r="S3062" s="9">
        <v>1</v>
      </c>
      <c r="T3062" s="4"/>
      <c r="U3062" s="9">
        <v>0</v>
      </c>
      <c r="V3062" s="4" t="str">
        <f t="shared" si="419"/>
        <v/>
      </c>
      <c r="W3062" s="4"/>
      <c r="X3062" s="4"/>
      <c r="Y3062" s="4"/>
      <c r="Z3062" s="28"/>
      <c r="AA3062" s="77">
        <f>COUNTIF([3]经验升级表!$C:$C,"&lt;="&amp;SUMIFS($AB$4:AB3062,$C$4:C3062,C3062))</f>
        <v>0</v>
      </c>
      <c r="AB3062" s="77">
        <f>IFERROR(INDEX([1]怪物表!$U:$U,MATCH(G3062,[1]怪物表!$A:$A,0),1)*S3062/U3062,0)*AC3062</f>
        <v>0</v>
      </c>
      <c r="AC3062" s="77">
        <f t="shared" si="420"/>
        <v>1</v>
      </c>
      <c r="AD3062" s="77">
        <f>IFERROR(INDEX([1]怪物表!$J:$J,MATCH(G3062,[1]怪物表!$A:$A,0),1),0)*AE3062</f>
        <v>0</v>
      </c>
      <c r="AE3062" s="77">
        <f t="shared" si="421"/>
        <v>0</v>
      </c>
    </row>
    <row r="3063" spans="1:31" x14ac:dyDescent="0.45">
      <c r="A3063" s="4"/>
      <c r="B3063" s="7">
        <v>5992067</v>
      </c>
      <c r="C3063" s="6" t="s">
        <v>249</v>
      </c>
      <c r="D3063" s="4"/>
      <c r="E3063" s="7"/>
      <c r="F3063" s="4">
        <v>430</v>
      </c>
      <c r="G3063" s="4" t="str">
        <f>IF(I3063="",SUMIFS([1]怪物表!$A:$A,[1]怪物表!$B:$B,C3063,[1]怪物表!$C:$C,D3063),"")</f>
        <v/>
      </c>
      <c r="H3063" s="8" t="str">
        <f>IF(G3063="","",INDEX([1]怪物表!$C:$C,MATCH(G3063,[1]怪物表!$A:$A,0)))</f>
        <v/>
      </c>
      <c r="I3063" s="4">
        <v>599201</v>
      </c>
      <c r="J3063" s="4" t="str">
        <f>IF(I3063="","",INDEX([1]怪物阵型表!$B:$B,MATCH(I3063,[1]怪物阵型表!$A:$A,0)))</f>
        <v>冲锋阵型</v>
      </c>
      <c r="K3063" s="4"/>
      <c r="L3063" s="4"/>
      <c r="M3063" s="4"/>
      <c r="N3063" s="4"/>
      <c r="O3063" s="4" t="str">
        <f>IF(N3063="","",INDEX([2]物品表!$B:$B,MATCH(N3063,[2]物品表!$A:$A,0)))</f>
        <v/>
      </c>
      <c r="P3063" s="4"/>
      <c r="Q3063" s="7" t="s">
        <v>309</v>
      </c>
      <c r="R3063" s="7" t="s">
        <v>29</v>
      </c>
      <c r="S3063" s="9">
        <v>1</v>
      </c>
      <c r="T3063" s="4"/>
      <c r="U3063" s="9">
        <v>0</v>
      </c>
      <c r="V3063" s="4" t="str">
        <f t="shared" si="419"/>
        <v/>
      </c>
      <c r="W3063" s="4"/>
      <c r="X3063" s="4"/>
      <c r="Y3063" s="4"/>
      <c r="Z3063" s="28"/>
      <c r="AA3063" s="77">
        <f>COUNTIF([3]经验升级表!$C:$C,"&lt;="&amp;SUMIFS($AB$4:AB3063,$C$4:C3063,C3063))</f>
        <v>0</v>
      </c>
      <c r="AB3063" s="77">
        <f>IFERROR(INDEX([1]怪物表!$U:$U,MATCH(G3063,[1]怪物表!$A:$A,0),1)*S3063/U3063,0)*AC3063</f>
        <v>0</v>
      </c>
      <c r="AC3063" s="77">
        <f t="shared" si="420"/>
        <v>1</v>
      </c>
      <c r="AD3063" s="77">
        <f>IFERROR(INDEX([1]怪物表!$J:$J,MATCH(G3063,[1]怪物表!$A:$A,0),1),0)*AE3063</f>
        <v>0</v>
      </c>
      <c r="AE3063" s="77">
        <f t="shared" si="421"/>
        <v>0</v>
      </c>
    </row>
    <row r="3064" spans="1:31" x14ac:dyDescent="0.45">
      <c r="A3064" s="4"/>
      <c r="B3064" s="7">
        <v>5992068</v>
      </c>
      <c r="C3064" s="6" t="s">
        <v>249</v>
      </c>
      <c r="D3064" s="4" t="s">
        <v>147</v>
      </c>
      <c r="E3064" s="7">
        <v>60</v>
      </c>
      <c r="F3064" s="4" t="s">
        <v>202</v>
      </c>
      <c r="G3064" s="4">
        <f>SUMIFS([1]怪物表!$A:$A,[1]怪物表!$B:$B,C3064,[1]怪物表!$C:$C,D3064)</f>
        <v>1599205</v>
      </c>
      <c r="H3064" s="8" t="str">
        <f>IF(G3064="","",INDEX([1]怪物表!$C:$C,MATCH(G3064,[1]怪物表!$A:$A,0)))</f>
        <v>狼人（灰）</v>
      </c>
      <c r="I3064" s="4"/>
      <c r="J3064" s="4" t="str">
        <f>IF(I3064="","",INDEX([1]怪物阵型表!$B:$B,MATCH(I3064,[1]怪物阵型表!$A:$A,0)))</f>
        <v/>
      </c>
      <c r="K3064" s="4"/>
      <c r="L3064" s="4"/>
      <c r="M3064" s="4"/>
      <c r="N3064" s="4"/>
      <c r="O3064" s="4" t="str">
        <f>IF(N3064="","",INDEX([2]物品表!$B:$B,MATCH(N3064,[2]物品表!$A:$A,0)))</f>
        <v/>
      </c>
      <c r="P3064" s="4"/>
      <c r="Q3064" s="7" t="s">
        <v>31</v>
      </c>
      <c r="R3064" s="7" t="s">
        <v>29</v>
      </c>
      <c r="S3064" s="9">
        <f>INDEX('#怪物刷新配置索引'!$E:$E,MATCH(E3064&amp;"-"&amp;F3064,'#怪物刷新配置索引'!$D:$D,0),1)</f>
        <v>4</v>
      </c>
      <c r="T3064" s="4"/>
      <c r="U3064" s="9">
        <f>INDEX('#怪物刷新配置索引'!$F:$F,MATCH(E3064&amp;"-"&amp;F3064,'#怪物刷新配置索引'!$D:$D,0),1)</f>
        <v>2</v>
      </c>
      <c r="V3064" s="4" t="str">
        <f t="shared" si="419"/>
        <v/>
      </c>
      <c r="W3064" s="4"/>
      <c r="X3064" s="4"/>
      <c r="Y3064" s="4"/>
      <c r="Z3064" s="28"/>
      <c r="AA3064" s="77">
        <f>COUNTIF([3]经验升级表!$C:$C,"&lt;="&amp;SUMIFS($AB$4:AB3064,$C$4:C3064,C3064))</f>
        <v>0</v>
      </c>
      <c r="AB3064" s="77">
        <f>IFERROR(INDEX([1]怪物表!$U:$U,MATCH(G3064,[1]怪物表!$A:$A,0),1)*S3064/U3064,0)*AC3064</f>
        <v>0</v>
      </c>
      <c r="AC3064" s="77">
        <f t="shared" si="420"/>
        <v>30</v>
      </c>
      <c r="AD3064" s="77">
        <f>IFERROR(INDEX([1]怪物表!$J:$J,MATCH(G3064,[1]怪物表!$A:$A,0),1),0)*AE3064</f>
        <v>60</v>
      </c>
      <c r="AE3064" s="77">
        <f t="shared" si="421"/>
        <v>60</v>
      </c>
    </row>
    <row r="3065" spans="1:31" x14ac:dyDescent="0.45">
      <c r="A3065" s="4"/>
      <c r="B3065" s="7">
        <v>5992069</v>
      </c>
      <c r="C3065" s="6" t="s">
        <v>249</v>
      </c>
      <c r="D3065" s="4" t="s">
        <v>147</v>
      </c>
      <c r="E3065" s="7">
        <v>60</v>
      </c>
      <c r="F3065" s="4" t="s">
        <v>202</v>
      </c>
      <c r="G3065" s="4">
        <f>SUMIFS([1]怪物表!$A:$A,[1]怪物表!$B:$B,C3065,[1]怪物表!$C:$C,D3065)</f>
        <v>1599205</v>
      </c>
      <c r="H3065" s="8" t="str">
        <f>IF(G3065="","",INDEX([1]怪物表!$C:$C,MATCH(G3065,[1]怪物表!$A:$A,0)))</f>
        <v>狼人（灰）</v>
      </c>
      <c r="I3065" s="4"/>
      <c r="J3065" s="4" t="str">
        <f>IF(I3065="","",INDEX([1]怪物阵型表!$B:$B,MATCH(I3065,[1]怪物阵型表!$A:$A,0)))</f>
        <v/>
      </c>
      <c r="K3065" s="4"/>
      <c r="L3065" s="4"/>
      <c r="M3065" s="4"/>
      <c r="N3065" s="4"/>
      <c r="O3065" s="4" t="str">
        <f>IF(N3065="","",INDEX([2]物品表!$B:$B,MATCH(N3065,[2]物品表!$A:$A,0)))</f>
        <v/>
      </c>
      <c r="P3065" s="4"/>
      <c r="Q3065" s="7" t="s">
        <v>31</v>
      </c>
      <c r="R3065" s="7" t="s">
        <v>29</v>
      </c>
      <c r="S3065" s="9">
        <f>INDEX('#怪物刷新配置索引'!$E:$E,MATCH(E3065&amp;"-"&amp;F3065,'#怪物刷新配置索引'!$D:$D,0),1)</f>
        <v>4</v>
      </c>
      <c r="T3065" s="4"/>
      <c r="U3065" s="9">
        <f>INDEX('#怪物刷新配置索引'!$F:$F,MATCH(E3065&amp;"-"&amp;F3065,'#怪物刷新配置索引'!$D:$D,0),1)</f>
        <v>2</v>
      </c>
      <c r="V3065" s="4" t="str">
        <f t="shared" si="419"/>
        <v/>
      </c>
      <c r="W3065" s="4"/>
      <c r="X3065" s="4"/>
      <c r="Y3065" s="4"/>
      <c r="Z3065" s="28"/>
      <c r="AA3065" s="77">
        <f>COUNTIF([3]经验升级表!$C:$C,"&lt;="&amp;SUMIFS($AB$4:AB3065,$C$4:C3065,C3065))</f>
        <v>0</v>
      </c>
      <c r="AB3065" s="77">
        <f>IFERROR(INDEX([1]怪物表!$U:$U,MATCH(G3065,[1]怪物表!$A:$A,0),1)*S3065/U3065,0)*AC3065</f>
        <v>0</v>
      </c>
      <c r="AC3065" s="77">
        <f t="shared" si="420"/>
        <v>30</v>
      </c>
      <c r="AD3065" s="77">
        <f>IFERROR(INDEX([1]怪物表!$J:$J,MATCH(G3065,[1]怪物表!$A:$A,0),1),0)*AE3065</f>
        <v>60</v>
      </c>
      <c r="AE3065" s="77">
        <f t="shared" si="421"/>
        <v>60</v>
      </c>
    </row>
    <row r="3066" spans="1:31" x14ac:dyDescent="0.45">
      <c r="A3066" s="4"/>
      <c r="B3066" s="7">
        <v>5992070</v>
      </c>
      <c r="C3066" s="6" t="s">
        <v>249</v>
      </c>
      <c r="D3066" s="4" t="s">
        <v>145</v>
      </c>
      <c r="E3066" s="7">
        <v>20</v>
      </c>
      <c r="F3066" s="4" t="s">
        <v>202</v>
      </c>
      <c r="G3066" s="4">
        <f>SUMIFS([1]怪物表!$A:$A,[1]怪物表!$B:$B,C3066,[1]怪物表!$C:$C,D3066)</f>
        <v>1599207</v>
      </c>
      <c r="H3066" s="8" t="str">
        <f>IF(G3066="","",INDEX([1]怪物表!$C:$C,MATCH(G3066,[1]怪物表!$A:$A,0)))</f>
        <v>毒气怪2</v>
      </c>
      <c r="I3066" s="4"/>
      <c r="J3066" s="4" t="str">
        <f>IF(I3066="","",INDEX([1]怪物阵型表!$B:$B,MATCH(I3066,[1]怪物阵型表!$A:$A,0)))</f>
        <v/>
      </c>
      <c r="K3066" s="4"/>
      <c r="L3066" s="4"/>
      <c r="M3066" s="4"/>
      <c r="N3066" s="4"/>
      <c r="O3066" s="4" t="str">
        <f>IF(N3066="","",INDEX([2]物品表!$B:$B,MATCH(N3066,[2]物品表!$A:$A,0)))</f>
        <v/>
      </c>
      <c r="P3066" s="4"/>
      <c r="Q3066" s="7" t="s">
        <v>31</v>
      </c>
      <c r="R3066" s="7" t="s">
        <v>29</v>
      </c>
      <c r="S3066" s="9">
        <f>INDEX('#怪物刷新配置索引'!$E:$E,MATCH(E3066&amp;"-"&amp;F3066,'#怪物刷新配置索引'!$D:$D,0),1)</f>
        <v>4</v>
      </c>
      <c r="T3066" s="4"/>
      <c r="U3066" s="9">
        <f>INDEX('#怪物刷新配置索引'!$F:$F,MATCH(E3066&amp;"-"&amp;F3066,'#怪物刷新配置索引'!$D:$D,0),1)</f>
        <v>6</v>
      </c>
      <c r="V3066" s="4" t="str">
        <f t="shared" si="419"/>
        <v/>
      </c>
      <c r="W3066" s="4"/>
      <c r="X3066" s="4"/>
      <c r="Y3066" s="4"/>
      <c r="Z3066" s="28"/>
      <c r="AA3066" s="77">
        <f>COUNTIF([3]经验升级表!$C:$C,"&lt;="&amp;SUMIFS($AB$4:AB3066,$C$4:C3066,C3066))</f>
        <v>0</v>
      </c>
      <c r="AB3066" s="77">
        <f>IFERROR(INDEX([1]怪物表!$U:$U,MATCH(G3066,[1]怪物表!$A:$A,0),1)*S3066/U3066,0)*AC3066</f>
        <v>0</v>
      </c>
      <c r="AC3066" s="77">
        <f t="shared" si="420"/>
        <v>30</v>
      </c>
      <c r="AD3066" s="77">
        <f>IFERROR(INDEX([1]怪物表!$J:$J,MATCH(G3066,[1]怪物表!$A:$A,0),1),0)*AE3066</f>
        <v>20</v>
      </c>
      <c r="AE3066" s="77">
        <f t="shared" si="421"/>
        <v>20</v>
      </c>
    </row>
    <row r="3067" spans="1:31" x14ac:dyDescent="0.45">
      <c r="A3067" s="4"/>
      <c r="B3067" s="7">
        <v>5992071</v>
      </c>
      <c r="C3067" s="6" t="s">
        <v>249</v>
      </c>
      <c r="D3067" s="4"/>
      <c r="E3067" s="7"/>
      <c r="F3067" s="4">
        <v>450</v>
      </c>
      <c r="G3067" s="4" t="str">
        <f>IF(I3067="",SUMIFS([1]怪物表!$A:$A,[1]怪物表!$B:$B,C3067,[1]怪物表!$C:$C,D3067),"")</f>
        <v/>
      </c>
      <c r="H3067" s="8" t="str">
        <f>IF(G3067="","",INDEX([1]怪物表!$C:$C,MATCH(G3067,[1]怪物表!$A:$A,0)))</f>
        <v/>
      </c>
      <c r="I3067" s="4">
        <v>599202</v>
      </c>
      <c r="J3067" s="4" t="str">
        <f>IF(I3067="","",INDEX([1]怪物阵型表!$B:$B,MATCH(I3067,[1]怪物阵型表!$A:$A,0)))</f>
        <v>圆环防御怪物阵型</v>
      </c>
      <c r="K3067" s="4"/>
      <c r="L3067" s="4"/>
      <c r="M3067" s="4"/>
      <c r="N3067" s="4"/>
      <c r="O3067" s="4" t="str">
        <f>IF(N3067="","",INDEX([2]物品表!$B:$B,MATCH(N3067,[2]物品表!$A:$A,0)))</f>
        <v/>
      </c>
      <c r="P3067" s="4"/>
      <c r="Q3067" s="7" t="s">
        <v>109</v>
      </c>
      <c r="R3067" s="7" t="s">
        <v>29</v>
      </c>
      <c r="S3067" s="9">
        <v>1</v>
      </c>
      <c r="T3067" s="4"/>
      <c r="U3067" s="9">
        <v>0</v>
      </c>
      <c r="V3067" s="4" t="str">
        <f t="shared" si="419"/>
        <v>TID_Survivor_Notice_Occur_2</v>
      </c>
      <c r="W3067" s="4">
        <v>1</v>
      </c>
      <c r="X3067" s="4"/>
      <c r="Y3067" s="4"/>
      <c r="Z3067" s="28"/>
      <c r="AA3067" s="77">
        <f>COUNTIF([3]经验升级表!$C:$C,"&lt;="&amp;SUMIFS($AB$4:AB3067,$C$4:C3067,C3067))</f>
        <v>0</v>
      </c>
      <c r="AB3067" s="77">
        <f>IFERROR(INDEX([1]怪物表!$U:$U,MATCH(G3067,[1]怪物表!$A:$A,0),1)*S3067/U3067,0)*AC3067</f>
        <v>0</v>
      </c>
      <c r="AC3067" s="77">
        <f t="shared" si="420"/>
        <v>1</v>
      </c>
      <c r="AD3067" s="77">
        <f>IFERROR(INDEX([1]怪物表!$J:$J,MATCH(G3067,[1]怪物表!$A:$A,0),1),0)*AE3067</f>
        <v>0</v>
      </c>
      <c r="AE3067" s="77">
        <f t="shared" si="421"/>
        <v>0</v>
      </c>
    </row>
    <row r="3068" spans="1:31" x14ac:dyDescent="0.45">
      <c r="A3068" s="4"/>
      <c r="B3068" s="7">
        <v>5992072</v>
      </c>
      <c r="C3068" s="6" t="s">
        <v>249</v>
      </c>
      <c r="D3068" s="4" t="s">
        <v>239</v>
      </c>
      <c r="E3068" s="7">
        <v>20</v>
      </c>
      <c r="F3068" s="4" t="s">
        <v>203</v>
      </c>
      <c r="G3068" s="4">
        <f>SUMIFS([1]怪物表!$A:$A,[1]怪物表!$B:$B,C3068,[1]怪物表!$C:$C,D3068)</f>
        <v>1599202</v>
      </c>
      <c r="H3068" s="8" t="str">
        <f>IF(G3068="","",INDEX([1]怪物表!$C:$C,MATCH(G3068,[1]怪物表!$A:$A,0)))</f>
        <v>小象</v>
      </c>
      <c r="I3068" s="4"/>
      <c r="J3068" s="4" t="str">
        <f>IF(I3068="","",INDEX([1]怪物阵型表!$B:$B,MATCH(I3068,[1]怪物阵型表!$A:$A,0)))</f>
        <v/>
      </c>
      <c r="K3068" s="4"/>
      <c r="L3068" s="4"/>
      <c r="M3068" s="4"/>
      <c r="N3068" s="4"/>
      <c r="O3068" s="4" t="str">
        <f>IF(N3068="","",INDEX([2]物品表!$B:$B,MATCH(N3068,[2]物品表!$A:$A,0)))</f>
        <v/>
      </c>
      <c r="P3068" s="4"/>
      <c r="Q3068" s="7" t="s">
        <v>31</v>
      </c>
      <c r="R3068" s="7" t="s">
        <v>29</v>
      </c>
      <c r="S3068" s="9">
        <f>INDEX('#怪物刷新配置索引'!$E:$E,MATCH(E3068&amp;"-"&amp;F3068,'#怪物刷新配置索引'!$D:$D,0),1)</f>
        <v>4</v>
      </c>
      <c r="T3068" s="4"/>
      <c r="U3068" s="9">
        <f>INDEX('#怪物刷新配置索引'!$F:$F,MATCH(E3068&amp;"-"&amp;F3068,'#怪物刷新配置索引'!$D:$D,0),1)</f>
        <v>6</v>
      </c>
      <c r="V3068" s="4" t="str">
        <f t="shared" si="419"/>
        <v/>
      </c>
      <c r="W3068" s="4"/>
      <c r="X3068" s="4"/>
      <c r="Y3068" s="4"/>
      <c r="Z3068" s="28"/>
      <c r="AA3068" s="77">
        <f>COUNTIF([3]经验升级表!$C:$C,"&lt;="&amp;SUMIFS($AB$4:AB3068,$C$4:C3068,C3068))</f>
        <v>0</v>
      </c>
      <c r="AB3068" s="77">
        <f>IFERROR(INDEX([1]怪物表!$U:$U,MATCH(G3068,[1]怪物表!$A:$A,0),1)*S3068/U3068,0)*AC3068</f>
        <v>0</v>
      </c>
      <c r="AC3068" s="77">
        <f t="shared" si="420"/>
        <v>30</v>
      </c>
      <c r="AD3068" s="77">
        <f>IFERROR(INDEX([1]怪物表!$J:$J,MATCH(G3068,[1]怪物表!$A:$A,0),1),0)*AE3068</f>
        <v>20</v>
      </c>
      <c r="AE3068" s="77">
        <f t="shared" si="421"/>
        <v>20</v>
      </c>
    </row>
    <row r="3069" spans="1:31" x14ac:dyDescent="0.45">
      <c r="A3069" s="4"/>
      <c r="B3069" s="7">
        <v>5992073</v>
      </c>
      <c r="C3069" s="6" t="s">
        <v>249</v>
      </c>
      <c r="D3069" s="4" t="s">
        <v>239</v>
      </c>
      <c r="E3069" s="7">
        <v>20</v>
      </c>
      <c r="F3069" s="4" t="s">
        <v>203</v>
      </c>
      <c r="G3069" s="4">
        <f>SUMIFS([1]怪物表!$A:$A,[1]怪物表!$B:$B,C3069,[1]怪物表!$C:$C,D3069)</f>
        <v>1599202</v>
      </c>
      <c r="H3069" s="8" t="str">
        <f>IF(G3069="","",INDEX([1]怪物表!$C:$C,MATCH(G3069,[1]怪物表!$A:$A,0)))</f>
        <v>小象</v>
      </c>
      <c r="I3069" s="4"/>
      <c r="J3069" s="4" t="str">
        <f>IF(I3069="","",INDEX([1]怪物阵型表!$B:$B,MATCH(I3069,[1]怪物阵型表!$A:$A,0)))</f>
        <v/>
      </c>
      <c r="K3069" s="4"/>
      <c r="L3069" s="4"/>
      <c r="M3069" s="4"/>
      <c r="N3069" s="4"/>
      <c r="O3069" s="4" t="str">
        <f>IF(N3069="","",INDEX([2]物品表!$B:$B,MATCH(N3069,[2]物品表!$A:$A,0)))</f>
        <v/>
      </c>
      <c r="P3069" s="4"/>
      <c r="Q3069" s="7" t="s">
        <v>31</v>
      </c>
      <c r="R3069" s="7" t="s">
        <v>29</v>
      </c>
      <c r="S3069" s="9">
        <f>INDEX('#怪物刷新配置索引'!$E:$E,MATCH(E3069&amp;"-"&amp;F3069,'#怪物刷新配置索引'!$D:$D,0),1)</f>
        <v>4</v>
      </c>
      <c r="T3069" s="4"/>
      <c r="U3069" s="9">
        <f>INDEX('#怪物刷新配置索引'!$F:$F,MATCH(E3069&amp;"-"&amp;F3069,'#怪物刷新配置索引'!$D:$D,0),1)</f>
        <v>6</v>
      </c>
      <c r="V3069" s="4" t="str">
        <f t="shared" si="419"/>
        <v/>
      </c>
      <c r="W3069" s="4"/>
      <c r="X3069" s="4"/>
      <c r="Y3069" s="4"/>
      <c r="Z3069" s="28"/>
      <c r="AA3069" s="77">
        <f>COUNTIF([3]经验升级表!$C:$C,"&lt;="&amp;SUMIFS($AB$4:AB3069,$C$4:C3069,C3069))</f>
        <v>0</v>
      </c>
      <c r="AB3069" s="77">
        <f>IFERROR(INDEX([1]怪物表!$U:$U,MATCH(G3069,[1]怪物表!$A:$A,0),1)*S3069/U3069,0)*AC3069</f>
        <v>0</v>
      </c>
      <c r="AC3069" s="77">
        <f t="shared" si="420"/>
        <v>30</v>
      </c>
      <c r="AD3069" s="77">
        <f>IFERROR(INDEX([1]怪物表!$J:$J,MATCH(G3069,[1]怪物表!$A:$A,0),1),0)*AE3069</f>
        <v>20</v>
      </c>
      <c r="AE3069" s="77">
        <f t="shared" si="421"/>
        <v>20</v>
      </c>
    </row>
    <row r="3070" spans="1:31" s="47" customFormat="1" x14ac:dyDescent="0.45">
      <c r="A3070" s="81"/>
      <c r="B3070" s="82">
        <v>5992074</v>
      </c>
      <c r="C3070" s="83" t="s">
        <v>249</v>
      </c>
      <c r="D3070" s="81" t="s">
        <v>158</v>
      </c>
      <c r="E3070" s="82"/>
      <c r="F3070" s="81">
        <v>480</v>
      </c>
      <c r="G3070" s="81">
        <f>IF(I3070="",SUMIFS([1]怪物表!$A:$A,[1]怪物表!$B:$B,C3070,[1]怪物表!$C:$C,D3070),"")</f>
        <v>1599211</v>
      </c>
      <c r="H3070" s="84" t="str">
        <f>IF(G3070="","",INDEX([1]怪物表!$C:$C,MATCH(G3070,[1]怪物表!$A:$A,0)))</f>
        <v>斯芬克斯的幻影</v>
      </c>
      <c r="I3070" s="81" t="s">
        <v>54</v>
      </c>
      <c r="J3070" s="81" t="str">
        <f>IF(I3070="","",INDEX([1]怪物阵型表!$B:$B,MATCH(I3070,[1]怪物阵型表!$A:$A,0)))</f>
        <v/>
      </c>
      <c r="K3070" s="81"/>
      <c r="L3070" s="81"/>
      <c r="M3070" s="81"/>
      <c r="N3070" s="81"/>
      <c r="O3070" s="81" t="str">
        <f>IF(N3070="","",INDEX([2]物品表!$B:$B,MATCH(N3070,[2]物品表!$A:$A,0)))</f>
        <v/>
      </c>
      <c r="P3070" s="81"/>
      <c r="Q3070" s="82" t="s">
        <v>120</v>
      </c>
      <c r="R3070" s="82" t="s">
        <v>29</v>
      </c>
      <c r="S3070" s="85">
        <v>1</v>
      </c>
      <c r="T3070" s="81"/>
      <c r="U3070" s="85">
        <v>0</v>
      </c>
      <c r="V3070" s="81" t="str">
        <f>IF(W3070=1,"TID_Survivor_Notice_Occur_2",IF(W3070=2,"TID_Survivor_Notice_Occur_1",""))</f>
        <v>TID_Survivor_Notice_Occur_1</v>
      </c>
      <c r="W3070" s="81">
        <v>2</v>
      </c>
      <c r="X3070" s="81"/>
      <c r="Y3070" s="81"/>
      <c r="Z3070" s="86"/>
      <c r="AA3070" s="86">
        <f>COUNTIF([3]经验升级表!$C:$C,"&lt;="&amp;SUMIFS($AB$4:AB3070,$C$4:C3070,C3070))</f>
        <v>0</v>
      </c>
      <c r="AB3070" s="86">
        <f>IFERROR(INDEX([1]怪物表!$U:$U,MATCH(G3070,[1]怪物表!$A:$A,0),1)*S3070/U3070,0)*AC3070</f>
        <v>0</v>
      </c>
      <c r="AC3070" s="86">
        <f t="shared" si="420"/>
        <v>1</v>
      </c>
      <c r="AD3070" s="86">
        <f>IFERROR(INDEX([1]怪物表!$J:$J,MATCH(G3070,[1]怪物表!$A:$A,0),1),0)*AE3070</f>
        <v>0</v>
      </c>
      <c r="AE3070" s="86">
        <f t="shared" si="421"/>
        <v>0</v>
      </c>
    </row>
    <row r="3071" spans="1:31" x14ac:dyDescent="0.45">
      <c r="A3071" s="4"/>
      <c r="B3071" s="7">
        <v>5992075</v>
      </c>
      <c r="C3071" s="6" t="s">
        <v>249</v>
      </c>
      <c r="D3071" s="4" t="s">
        <v>246</v>
      </c>
      <c r="E3071" s="7">
        <v>40</v>
      </c>
      <c r="F3071" s="4" t="s">
        <v>193</v>
      </c>
      <c r="G3071" s="4">
        <f>SUMIFS([1]怪物表!$A:$A,[1]怪物表!$B:$B,C3071,[1]怪物表!$C:$C,D3071)</f>
        <v>1599201</v>
      </c>
      <c r="H3071" s="8" t="str">
        <f>IF(G3071="","",INDEX([1]怪物表!$C:$C,MATCH(G3071,[1]怪物表!$A:$A,0)))</f>
        <v>小熊</v>
      </c>
      <c r="I3071" s="4"/>
      <c r="J3071" s="4" t="str">
        <f>IF(I3071="","",INDEX([1]怪物阵型表!$B:$B,MATCH(I3071,[1]怪物阵型表!$A:$A,0)))</f>
        <v/>
      </c>
      <c r="K3071" s="4"/>
      <c r="L3071" s="4"/>
      <c r="M3071" s="4"/>
      <c r="N3071" s="4"/>
      <c r="O3071" s="4" t="str">
        <f>IF(N3071="","",INDEX([2]物品表!$B:$B,MATCH(N3071,[2]物品表!$A:$A,0)))</f>
        <v/>
      </c>
      <c r="P3071" s="4"/>
      <c r="Q3071" s="7" t="s">
        <v>31</v>
      </c>
      <c r="R3071" s="7" t="s">
        <v>29</v>
      </c>
      <c r="S3071" s="9">
        <f>INDEX('#怪物刷新配置索引'!$E:$E,MATCH(E3071&amp;"-"&amp;F3071,'#怪物刷新配置索引'!$D:$D,0),1)</f>
        <v>4</v>
      </c>
      <c r="T3071" s="4"/>
      <c r="U3071" s="9">
        <f>INDEX('#怪物刷新配置索引'!$F:$F,MATCH(E3071&amp;"-"&amp;F3071,'#怪物刷新配置索引'!$D:$D,0),1)</f>
        <v>3</v>
      </c>
      <c r="V3071" s="4" t="str">
        <f t="shared" si="419"/>
        <v/>
      </c>
      <c r="W3071" s="4"/>
      <c r="X3071" s="7"/>
      <c r="Y3071" s="4"/>
      <c r="Z3071" s="28"/>
      <c r="AA3071" s="77">
        <f>COUNTIF([3]经验升级表!$C:$C,"&lt;="&amp;SUMIFS($AB$4:AB3071,$C$4:C3071,C3071))</f>
        <v>0</v>
      </c>
      <c r="AB3071" s="77">
        <f>IFERROR(INDEX([1]怪物表!$U:$U,MATCH(G3071,[1]怪物表!$A:$A,0),1)*S3071/U3071,0)*AC3071</f>
        <v>0</v>
      </c>
      <c r="AC3071" s="77">
        <f t="shared" si="420"/>
        <v>30</v>
      </c>
      <c r="AD3071" s="77">
        <f>IFERROR(INDEX([1]怪物表!$J:$J,MATCH(G3071,[1]怪物表!$A:$A,0),1),0)*AE3071</f>
        <v>40</v>
      </c>
      <c r="AE3071" s="77">
        <f t="shared" si="421"/>
        <v>40</v>
      </c>
    </row>
    <row r="3072" spans="1:31" x14ac:dyDescent="0.45">
      <c r="A3072" s="4"/>
      <c r="B3072" s="7">
        <v>5992076</v>
      </c>
      <c r="C3072" s="6" t="s">
        <v>249</v>
      </c>
      <c r="D3072" s="4" t="s">
        <v>246</v>
      </c>
      <c r="E3072" s="7">
        <v>60</v>
      </c>
      <c r="F3072" s="4" t="s">
        <v>193</v>
      </c>
      <c r="G3072" s="4">
        <f>SUMIFS([1]怪物表!$A:$A,[1]怪物表!$B:$B,C3072,[1]怪物表!$C:$C,D3072)</f>
        <v>1599201</v>
      </c>
      <c r="H3072" s="8" t="str">
        <f>IF(G3072="","",INDEX([1]怪物表!$C:$C,MATCH(G3072,[1]怪物表!$A:$A,0)))</f>
        <v>小熊</v>
      </c>
      <c r="I3072" s="4"/>
      <c r="J3072" s="4" t="str">
        <f>IF(I3072="","",INDEX([1]怪物阵型表!$B:$B,MATCH(I3072,[1]怪物阵型表!$A:$A,0)))</f>
        <v/>
      </c>
      <c r="K3072" s="4"/>
      <c r="L3072" s="4"/>
      <c r="M3072" s="4"/>
      <c r="N3072" s="4"/>
      <c r="O3072" s="4" t="str">
        <f>IF(N3072="","",INDEX([2]物品表!$B:$B,MATCH(N3072,[2]物品表!$A:$A,0)))</f>
        <v/>
      </c>
      <c r="P3072" s="4"/>
      <c r="Q3072" s="7" t="s">
        <v>31</v>
      </c>
      <c r="R3072" s="7" t="s">
        <v>29</v>
      </c>
      <c r="S3072" s="9">
        <f>INDEX('#怪物刷新配置索引'!$E:$E,MATCH(E3072&amp;"-"&amp;F3072,'#怪物刷新配置索引'!$D:$D,0),1)</f>
        <v>4</v>
      </c>
      <c r="T3072" s="4"/>
      <c r="U3072" s="9">
        <f>INDEX('#怪物刷新配置索引'!$F:$F,MATCH(E3072&amp;"-"&amp;F3072,'#怪物刷新配置索引'!$D:$D,0),1)</f>
        <v>2</v>
      </c>
      <c r="V3072" s="7" t="str">
        <f t="shared" si="419"/>
        <v/>
      </c>
      <c r="W3072" s="4"/>
      <c r="X3072" s="4"/>
      <c r="Y3072" s="4"/>
      <c r="Z3072" s="28"/>
      <c r="AA3072" s="77">
        <f>COUNTIF([3]经验升级表!$C:$C,"&lt;="&amp;SUMIFS($AB$4:AB3072,$C$4:C3072,C3072))</f>
        <v>0</v>
      </c>
      <c r="AB3072" s="77">
        <f>IFERROR(INDEX([1]怪物表!$U:$U,MATCH(G3072,[1]怪物表!$A:$A,0),1)*S3072/U3072,0)*AC3072</f>
        <v>0</v>
      </c>
      <c r="AC3072" s="77">
        <f t="shared" si="420"/>
        <v>30</v>
      </c>
      <c r="AD3072" s="77">
        <f>IFERROR(INDEX([1]怪物表!$J:$J,MATCH(G3072,[1]怪物表!$A:$A,0),1),0)*AE3072</f>
        <v>60</v>
      </c>
      <c r="AE3072" s="77">
        <f t="shared" si="421"/>
        <v>60</v>
      </c>
    </row>
    <row r="3073" spans="1:31" x14ac:dyDescent="0.45">
      <c r="A3073" s="4"/>
      <c r="B3073" s="7">
        <v>5992077</v>
      </c>
      <c r="C3073" s="6" t="s">
        <v>249</v>
      </c>
      <c r="D3073" s="4" t="s">
        <v>246</v>
      </c>
      <c r="E3073" s="7">
        <v>60</v>
      </c>
      <c r="F3073" s="4" t="s">
        <v>193</v>
      </c>
      <c r="G3073" s="4">
        <f>SUMIFS([1]怪物表!$A:$A,[1]怪物表!$B:$B,C3073,[1]怪物表!$C:$C,D3073)</f>
        <v>1599201</v>
      </c>
      <c r="H3073" s="8" t="str">
        <f>IF(G3073="","",INDEX([1]怪物表!$C:$C,MATCH(G3073,[1]怪物表!$A:$A,0)))</f>
        <v>小熊</v>
      </c>
      <c r="I3073" s="4"/>
      <c r="J3073" s="4" t="str">
        <f>IF(I3073="","",INDEX([1]怪物阵型表!$B:$B,MATCH(I3073,[1]怪物阵型表!$A:$A,0)))</f>
        <v/>
      </c>
      <c r="K3073" s="4"/>
      <c r="L3073" s="4"/>
      <c r="M3073" s="4"/>
      <c r="N3073" s="4"/>
      <c r="O3073" s="4" t="str">
        <f>IF(N3073="","",INDEX([2]物品表!$B:$B,MATCH(N3073,[2]物品表!$A:$A,0)))</f>
        <v/>
      </c>
      <c r="P3073" s="4"/>
      <c r="Q3073" s="7" t="s">
        <v>31</v>
      </c>
      <c r="R3073" s="7" t="s">
        <v>29</v>
      </c>
      <c r="S3073" s="9">
        <f>INDEX('#怪物刷新配置索引'!$E:$E,MATCH(E3073&amp;"-"&amp;F3073,'#怪物刷新配置索引'!$D:$D,0),1)</f>
        <v>4</v>
      </c>
      <c r="T3073" s="4"/>
      <c r="U3073" s="9">
        <f>INDEX('#怪物刷新配置索引'!$F:$F,MATCH(E3073&amp;"-"&amp;F3073,'#怪物刷新配置索引'!$D:$D,0),1)</f>
        <v>2</v>
      </c>
      <c r="V3073" s="4" t="str">
        <f t="shared" si="419"/>
        <v/>
      </c>
      <c r="W3073" s="4"/>
      <c r="X3073" s="7"/>
      <c r="Y3073" s="7"/>
      <c r="Z3073" s="28"/>
      <c r="AA3073" s="77">
        <f>COUNTIF([3]经验升级表!$C:$C,"&lt;="&amp;SUMIFS($AB$4:AB3073,$C$4:C3073,C3073))</f>
        <v>0</v>
      </c>
      <c r="AB3073" s="77">
        <f>IFERROR(INDEX([1]怪物表!$U:$U,MATCH(G3073,[1]怪物表!$A:$A,0),1)*S3073/U3073,0)*AC3073</f>
        <v>0</v>
      </c>
      <c r="AC3073" s="77">
        <f t="shared" si="420"/>
        <v>30</v>
      </c>
      <c r="AD3073" s="77">
        <f>IFERROR(INDEX([1]怪物表!$J:$J,MATCH(G3073,[1]怪物表!$A:$A,0),1),0)*AE3073</f>
        <v>60</v>
      </c>
      <c r="AE3073" s="77">
        <f t="shared" si="421"/>
        <v>60</v>
      </c>
    </row>
    <row r="3074" spans="1:31" x14ac:dyDescent="0.45">
      <c r="A3074" s="4"/>
      <c r="B3074" s="7">
        <v>5992078</v>
      </c>
      <c r="C3074" s="6" t="s">
        <v>249</v>
      </c>
      <c r="D3074" s="4" t="s">
        <v>145</v>
      </c>
      <c r="E3074" s="7">
        <v>20</v>
      </c>
      <c r="F3074" s="4" t="s">
        <v>193</v>
      </c>
      <c r="G3074" s="4">
        <f>SUMIFS([1]怪物表!$A:$A,[1]怪物表!$B:$B,C3074,[1]怪物表!$C:$C,D3074)</f>
        <v>1599207</v>
      </c>
      <c r="H3074" s="8" t="str">
        <f>IF(G3074="","",INDEX([1]怪物表!$C:$C,MATCH(G3074,[1]怪物表!$A:$A,0)))</f>
        <v>毒气怪2</v>
      </c>
      <c r="I3074" s="4"/>
      <c r="J3074" s="4" t="str">
        <f>IF(I3074="","",INDEX([1]怪物阵型表!$B:$B,MATCH(I3074,[1]怪物阵型表!$A:$A,0)))</f>
        <v/>
      </c>
      <c r="K3074" s="4"/>
      <c r="L3074" s="4"/>
      <c r="M3074" s="4"/>
      <c r="N3074" s="4"/>
      <c r="O3074" s="4" t="str">
        <f>IF(N3074="","",INDEX([2]物品表!$B:$B,MATCH(N3074,[2]物品表!$A:$A,0)))</f>
        <v/>
      </c>
      <c r="P3074" s="4"/>
      <c r="Q3074" s="7" t="s">
        <v>31</v>
      </c>
      <c r="R3074" s="7" t="s">
        <v>29</v>
      </c>
      <c r="S3074" s="9">
        <f>INDEX('#怪物刷新配置索引'!$E:$E,MATCH(E3074&amp;"-"&amp;F3074,'#怪物刷新配置索引'!$D:$D,0),1)</f>
        <v>4</v>
      </c>
      <c r="T3074" s="4"/>
      <c r="U3074" s="9">
        <f>INDEX('#怪物刷新配置索引'!$F:$F,MATCH(E3074&amp;"-"&amp;F3074,'#怪物刷新配置索引'!$D:$D,0),1)</f>
        <v>6</v>
      </c>
      <c r="V3074" s="4" t="str">
        <f t="shared" si="419"/>
        <v/>
      </c>
      <c r="W3074" s="4"/>
      <c r="X3074" s="7"/>
      <c r="Y3074" s="7"/>
      <c r="Z3074" s="28"/>
      <c r="AA3074" s="77">
        <f>COUNTIF([3]经验升级表!$C:$C,"&lt;="&amp;SUMIFS($AB$4:AB3074,$C$4:C3074,C3074))</f>
        <v>0</v>
      </c>
      <c r="AB3074" s="77">
        <f>IFERROR(INDEX([1]怪物表!$U:$U,MATCH(G3074,[1]怪物表!$A:$A,0),1)*S3074/U3074,0)*AC3074</f>
        <v>0</v>
      </c>
      <c r="AC3074" s="77">
        <f t="shared" si="420"/>
        <v>30</v>
      </c>
      <c r="AD3074" s="77">
        <f>IFERROR(INDEX([1]怪物表!$J:$J,MATCH(G3074,[1]怪物表!$A:$A,0),1),0)*AE3074</f>
        <v>20</v>
      </c>
      <c r="AE3074" s="77">
        <f t="shared" si="421"/>
        <v>20</v>
      </c>
    </row>
    <row r="3075" spans="1:31" x14ac:dyDescent="0.45">
      <c r="A3075" s="4"/>
      <c r="B3075" s="7">
        <v>5992079</v>
      </c>
      <c r="C3075" s="6" t="s">
        <v>249</v>
      </c>
      <c r="D3075" s="4"/>
      <c r="E3075" s="7"/>
      <c r="F3075" s="4">
        <v>510</v>
      </c>
      <c r="G3075" s="4" t="str">
        <f>IF(I3075="",SUMIFS([1]怪物表!$A:$A,[1]怪物表!$B:$B,C3075,[1]怪物表!$C:$C,D3075),"")</f>
        <v/>
      </c>
      <c r="H3075" s="8" t="str">
        <f>IF(G3075="","",INDEX([1]怪物表!$C:$C,MATCH(G3075,[1]怪物表!$A:$A,0)))</f>
        <v/>
      </c>
      <c r="I3075" s="4">
        <v>599201</v>
      </c>
      <c r="J3075" s="4" t="str">
        <f>IF(I3075="","",INDEX([1]怪物阵型表!$B:$B,MATCH(I3075,[1]怪物阵型表!$A:$A,0)))</f>
        <v>冲锋阵型</v>
      </c>
      <c r="K3075" s="4"/>
      <c r="L3075" s="4"/>
      <c r="M3075" s="4"/>
      <c r="N3075" s="4"/>
      <c r="O3075" s="4" t="str">
        <f>IF(N3075="","",INDEX([2]物品表!$B:$B,MATCH(N3075,[2]物品表!$A:$A,0)))</f>
        <v/>
      </c>
      <c r="P3075" s="4"/>
      <c r="Q3075" s="7" t="s">
        <v>309</v>
      </c>
      <c r="R3075" s="7" t="s">
        <v>29</v>
      </c>
      <c r="S3075" s="9">
        <v>1</v>
      </c>
      <c r="T3075" s="4"/>
      <c r="U3075" s="9">
        <v>0</v>
      </c>
      <c r="V3075" s="4" t="str">
        <f t="shared" si="419"/>
        <v/>
      </c>
      <c r="W3075" s="4"/>
      <c r="X3075" s="4"/>
      <c r="Y3075" s="4"/>
      <c r="Z3075" s="28"/>
      <c r="AA3075" s="77">
        <f>COUNTIF([3]经验升级表!$C:$C,"&lt;="&amp;SUMIFS($AB$4:AB3075,$C$4:C3075,C3075))</f>
        <v>0</v>
      </c>
      <c r="AB3075" s="77">
        <f>IFERROR(INDEX([1]怪物表!$U:$U,MATCH(G3075,[1]怪物表!$A:$A,0),1)*S3075/U3075,0)*AC3075</f>
        <v>0</v>
      </c>
      <c r="AC3075" s="77">
        <f t="shared" si="420"/>
        <v>1</v>
      </c>
      <c r="AD3075" s="77">
        <f>IFERROR(INDEX([1]怪物表!$J:$J,MATCH(G3075,[1]怪物表!$A:$A,0),1),0)*AE3075</f>
        <v>0</v>
      </c>
      <c r="AE3075" s="77">
        <f t="shared" si="421"/>
        <v>0</v>
      </c>
    </row>
    <row r="3076" spans="1:31" x14ac:dyDescent="0.45">
      <c r="A3076" s="4"/>
      <c r="B3076" s="7">
        <v>5992080</v>
      </c>
      <c r="C3076" s="6" t="s">
        <v>249</v>
      </c>
      <c r="D3076" s="4"/>
      <c r="E3076" s="7"/>
      <c r="F3076" s="4">
        <v>510</v>
      </c>
      <c r="G3076" s="4" t="str">
        <f>IF(I3076="",SUMIFS([1]怪物表!$A:$A,[1]怪物表!$B:$B,C3076,[1]怪物表!$C:$C,D3076),"")</f>
        <v/>
      </c>
      <c r="H3076" s="8" t="str">
        <f>IF(G3076="","",INDEX([1]怪物表!$C:$C,MATCH(G3076,[1]怪物表!$A:$A,0)))</f>
        <v/>
      </c>
      <c r="I3076" s="4">
        <v>599201</v>
      </c>
      <c r="J3076" s="4" t="str">
        <f>IF(I3076="","",INDEX([1]怪物阵型表!$B:$B,MATCH(I3076,[1]怪物阵型表!$A:$A,0)))</f>
        <v>冲锋阵型</v>
      </c>
      <c r="K3076" s="4"/>
      <c r="L3076" s="4"/>
      <c r="M3076" s="4"/>
      <c r="N3076" s="4"/>
      <c r="O3076" s="4" t="str">
        <f>IF(N3076="","",INDEX([2]物品表!$B:$B,MATCH(N3076,[2]物品表!$A:$A,0)))</f>
        <v/>
      </c>
      <c r="P3076" s="4"/>
      <c r="Q3076" s="7" t="s">
        <v>309</v>
      </c>
      <c r="R3076" s="7" t="s">
        <v>29</v>
      </c>
      <c r="S3076" s="9">
        <v>1</v>
      </c>
      <c r="T3076" s="4"/>
      <c r="U3076" s="9">
        <v>0</v>
      </c>
      <c r="V3076" s="4" t="str">
        <f t="shared" si="419"/>
        <v/>
      </c>
      <c r="W3076" s="4"/>
      <c r="X3076" s="4"/>
      <c r="Y3076" s="4"/>
      <c r="Z3076" s="28"/>
      <c r="AA3076" s="77">
        <f>COUNTIF([3]经验升级表!$C:$C,"&lt;="&amp;SUMIFS($AB$4:AB3076,$C$4:C3076,C3076))</f>
        <v>0</v>
      </c>
      <c r="AB3076" s="77">
        <f>IFERROR(INDEX([1]怪物表!$U:$U,MATCH(G3076,[1]怪物表!$A:$A,0),1)*S3076/U3076,0)*AC3076</f>
        <v>0</v>
      </c>
      <c r="AC3076" s="77">
        <f t="shared" si="420"/>
        <v>1</v>
      </c>
      <c r="AD3076" s="77">
        <f>IFERROR(INDEX([1]怪物表!$J:$J,MATCH(G3076,[1]怪物表!$A:$A,0),1),0)*AE3076</f>
        <v>0</v>
      </c>
      <c r="AE3076" s="77">
        <f t="shared" si="421"/>
        <v>0</v>
      </c>
    </row>
    <row r="3077" spans="1:31" x14ac:dyDescent="0.45">
      <c r="A3077" s="4"/>
      <c r="B3077" s="7">
        <v>5992081</v>
      </c>
      <c r="C3077" s="6" t="s">
        <v>249</v>
      </c>
      <c r="D3077" s="4"/>
      <c r="E3077" s="7"/>
      <c r="F3077" s="4">
        <v>515</v>
      </c>
      <c r="G3077" s="4" t="str">
        <f>IF(I3077="",SUMIFS([1]怪物表!$A:$A,[1]怪物表!$B:$B,C3077,[1]怪物表!$C:$C,D3077),"")</f>
        <v/>
      </c>
      <c r="H3077" s="8" t="str">
        <f>IF(G3077="","",INDEX([1]怪物表!$C:$C,MATCH(G3077,[1]怪物表!$A:$A,0)))</f>
        <v/>
      </c>
      <c r="I3077" s="4">
        <v>599201</v>
      </c>
      <c r="J3077" s="4" t="str">
        <f>IF(I3077="","",INDEX([1]怪物阵型表!$B:$B,MATCH(I3077,[1]怪物阵型表!$A:$A,0)))</f>
        <v>冲锋阵型</v>
      </c>
      <c r="K3077" s="4"/>
      <c r="L3077" s="4"/>
      <c r="M3077" s="4"/>
      <c r="N3077" s="4"/>
      <c r="O3077" s="4" t="str">
        <f>IF(N3077="","",INDEX([2]物品表!$B:$B,MATCH(N3077,[2]物品表!$A:$A,0)))</f>
        <v/>
      </c>
      <c r="P3077" s="4"/>
      <c r="Q3077" s="7" t="s">
        <v>309</v>
      </c>
      <c r="R3077" s="7" t="s">
        <v>29</v>
      </c>
      <c r="S3077" s="9">
        <v>1</v>
      </c>
      <c r="T3077" s="4"/>
      <c r="U3077" s="9">
        <v>0</v>
      </c>
      <c r="V3077" s="4" t="str">
        <f t="shared" si="419"/>
        <v/>
      </c>
      <c r="W3077" s="4"/>
      <c r="X3077" s="4"/>
      <c r="Y3077" s="4"/>
      <c r="Z3077" s="28"/>
      <c r="AA3077" s="77">
        <f>COUNTIF([3]经验升级表!$C:$C,"&lt;="&amp;SUMIFS($AB$4:AB3077,$C$4:C3077,C3077))</f>
        <v>0</v>
      </c>
      <c r="AB3077" s="77">
        <f>IFERROR(INDEX([1]怪物表!$U:$U,MATCH(G3077,[1]怪物表!$A:$A,0),1)*S3077/U3077,0)*AC3077</f>
        <v>0</v>
      </c>
      <c r="AC3077" s="77">
        <f t="shared" si="420"/>
        <v>1</v>
      </c>
      <c r="AD3077" s="77">
        <f>IFERROR(INDEX([1]怪物表!$J:$J,MATCH(G3077,[1]怪物表!$A:$A,0),1),0)*AE3077</f>
        <v>0</v>
      </c>
      <c r="AE3077" s="77">
        <f t="shared" si="421"/>
        <v>0</v>
      </c>
    </row>
    <row r="3078" spans="1:31" x14ac:dyDescent="0.45">
      <c r="A3078" s="4"/>
      <c r="B3078" s="7">
        <v>5992082</v>
      </c>
      <c r="C3078" s="6" t="s">
        <v>249</v>
      </c>
      <c r="D3078" s="4"/>
      <c r="E3078" s="7"/>
      <c r="F3078" s="4">
        <v>515</v>
      </c>
      <c r="G3078" s="4" t="str">
        <f>IF(I3078="",SUMIFS([1]怪物表!$A:$A,[1]怪物表!$B:$B,C3078,[1]怪物表!$C:$C,D3078),"")</f>
        <v/>
      </c>
      <c r="H3078" s="8" t="str">
        <f>IF(G3078="","",INDEX([1]怪物表!$C:$C,MATCH(G3078,[1]怪物表!$A:$A,0)))</f>
        <v/>
      </c>
      <c r="I3078" s="4">
        <v>599201</v>
      </c>
      <c r="J3078" s="4" t="str">
        <f>IF(I3078="","",INDEX([1]怪物阵型表!$B:$B,MATCH(I3078,[1]怪物阵型表!$A:$A,0)))</f>
        <v>冲锋阵型</v>
      </c>
      <c r="K3078" s="4"/>
      <c r="L3078" s="4"/>
      <c r="M3078" s="4"/>
      <c r="N3078" s="4"/>
      <c r="O3078" s="4" t="str">
        <f>IF(N3078="","",INDEX([2]物品表!$B:$B,MATCH(N3078,[2]物品表!$A:$A,0)))</f>
        <v/>
      </c>
      <c r="P3078" s="4"/>
      <c r="Q3078" s="7" t="s">
        <v>309</v>
      </c>
      <c r="R3078" s="7" t="s">
        <v>29</v>
      </c>
      <c r="S3078" s="9">
        <v>1</v>
      </c>
      <c r="T3078" s="4"/>
      <c r="U3078" s="9">
        <v>0</v>
      </c>
      <c r="V3078" s="4" t="str">
        <f t="shared" si="419"/>
        <v/>
      </c>
      <c r="W3078" s="4"/>
      <c r="X3078" s="4"/>
      <c r="Y3078" s="4"/>
      <c r="Z3078" s="28"/>
      <c r="AA3078" s="77">
        <f>COUNTIF([3]经验升级表!$C:$C,"&lt;="&amp;SUMIFS($AB$4:AB3078,$C$4:C3078,C3078))</f>
        <v>0</v>
      </c>
      <c r="AB3078" s="77">
        <f>IFERROR(INDEX([1]怪物表!$U:$U,MATCH(G3078,[1]怪物表!$A:$A,0),1)*S3078/U3078,0)*AC3078</f>
        <v>0</v>
      </c>
      <c r="AC3078" s="77">
        <f t="shared" si="420"/>
        <v>1</v>
      </c>
      <c r="AD3078" s="77">
        <f>IFERROR(INDEX([1]怪物表!$J:$J,MATCH(G3078,[1]怪物表!$A:$A,0),1),0)*AE3078</f>
        <v>0</v>
      </c>
      <c r="AE3078" s="77">
        <f t="shared" si="421"/>
        <v>0</v>
      </c>
    </row>
    <row r="3079" spans="1:31" x14ac:dyDescent="0.45">
      <c r="A3079" s="4"/>
      <c r="B3079" s="7">
        <v>5992083</v>
      </c>
      <c r="C3079" s="6" t="s">
        <v>249</v>
      </c>
      <c r="D3079" s="4"/>
      <c r="E3079" s="7"/>
      <c r="F3079" s="4">
        <v>520</v>
      </c>
      <c r="G3079" s="4" t="str">
        <f>IF(I3079="",SUMIFS([1]怪物表!$A:$A,[1]怪物表!$B:$B,C3079,[1]怪物表!$C:$C,D3079),"")</f>
        <v/>
      </c>
      <c r="H3079" s="8" t="str">
        <f>IF(G3079="","",INDEX([1]怪物表!$C:$C,MATCH(G3079,[1]怪物表!$A:$A,0)))</f>
        <v/>
      </c>
      <c r="I3079" s="4">
        <v>599201</v>
      </c>
      <c r="J3079" s="4" t="str">
        <f>IF(I3079="","",INDEX([1]怪物阵型表!$B:$B,MATCH(I3079,[1]怪物阵型表!$A:$A,0)))</f>
        <v>冲锋阵型</v>
      </c>
      <c r="K3079" s="4"/>
      <c r="L3079" s="4"/>
      <c r="M3079" s="4"/>
      <c r="N3079" s="4"/>
      <c r="O3079" s="4" t="str">
        <f>IF(N3079="","",INDEX([2]物品表!$B:$B,MATCH(N3079,[2]物品表!$A:$A,0)))</f>
        <v/>
      </c>
      <c r="P3079" s="4"/>
      <c r="Q3079" s="7" t="s">
        <v>309</v>
      </c>
      <c r="R3079" s="7" t="s">
        <v>29</v>
      </c>
      <c r="S3079" s="9">
        <v>1</v>
      </c>
      <c r="T3079" s="4"/>
      <c r="U3079" s="9">
        <v>0</v>
      </c>
      <c r="V3079" s="4" t="str">
        <f t="shared" si="419"/>
        <v/>
      </c>
      <c r="W3079" s="4"/>
      <c r="X3079" s="4"/>
      <c r="Y3079" s="4"/>
      <c r="Z3079" s="28"/>
      <c r="AA3079" s="77">
        <f>COUNTIF([3]经验升级表!$C:$C,"&lt;="&amp;SUMIFS($AB$4:AB3079,$C$4:C3079,C3079))</f>
        <v>0</v>
      </c>
      <c r="AB3079" s="77">
        <f>IFERROR(INDEX([1]怪物表!$U:$U,MATCH(G3079,[1]怪物表!$A:$A,0),1)*S3079/U3079,0)*AC3079</f>
        <v>0</v>
      </c>
      <c r="AC3079" s="77">
        <f t="shared" si="420"/>
        <v>1</v>
      </c>
      <c r="AD3079" s="77">
        <f>IFERROR(INDEX([1]怪物表!$J:$J,MATCH(G3079,[1]怪物表!$A:$A,0),1),0)*AE3079</f>
        <v>0</v>
      </c>
      <c r="AE3079" s="77">
        <f t="shared" si="421"/>
        <v>0</v>
      </c>
    </row>
    <row r="3080" spans="1:31" x14ac:dyDescent="0.45">
      <c r="A3080" s="4"/>
      <c r="B3080" s="7">
        <v>5992084</v>
      </c>
      <c r="C3080" s="6" t="s">
        <v>249</v>
      </c>
      <c r="D3080" s="4"/>
      <c r="E3080" s="7"/>
      <c r="F3080" s="4">
        <v>520</v>
      </c>
      <c r="G3080" s="4" t="str">
        <f>IF(I3080="",SUMIFS([1]怪物表!$A:$A,[1]怪物表!$B:$B,C3080,[1]怪物表!$C:$C,D3080),"")</f>
        <v/>
      </c>
      <c r="H3080" s="8" t="str">
        <f>IF(G3080="","",INDEX([1]怪物表!$C:$C,MATCH(G3080,[1]怪物表!$A:$A,0)))</f>
        <v/>
      </c>
      <c r="I3080" s="4">
        <v>599201</v>
      </c>
      <c r="J3080" s="4" t="str">
        <f>IF(I3080="","",INDEX([1]怪物阵型表!$B:$B,MATCH(I3080,[1]怪物阵型表!$A:$A,0)))</f>
        <v>冲锋阵型</v>
      </c>
      <c r="K3080" s="4"/>
      <c r="L3080" s="4"/>
      <c r="M3080" s="4"/>
      <c r="N3080" s="4"/>
      <c r="O3080" s="4" t="str">
        <f>IF(N3080="","",INDEX([2]物品表!$B:$B,MATCH(N3080,[2]物品表!$A:$A,0)))</f>
        <v/>
      </c>
      <c r="P3080" s="4"/>
      <c r="Q3080" s="7" t="s">
        <v>309</v>
      </c>
      <c r="R3080" s="7" t="s">
        <v>29</v>
      </c>
      <c r="S3080" s="9">
        <v>1</v>
      </c>
      <c r="T3080" s="4"/>
      <c r="U3080" s="9">
        <v>0</v>
      </c>
      <c r="V3080" s="4" t="str">
        <f t="shared" si="419"/>
        <v/>
      </c>
      <c r="W3080" s="4"/>
      <c r="X3080" s="4"/>
      <c r="Y3080" s="4"/>
      <c r="Z3080" s="28"/>
      <c r="AA3080" s="77">
        <f>COUNTIF([3]经验升级表!$C:$C,"&lt;="&amp;SUMIFS($AB$4:AB3080,$C$4:C3080,C3080))</f>
        <v>0</v>
      </c>
      <c r="AB3080" s="77">
        <f>IFERROR(INDEX([1]怪物表!$U:$U,MATCH(G3080,[1]怪物表!$A:$A,0),1)*S3080/U3080,0)*AC3080</f>
        <v>0</v>
      </c>
      <c r="AC3080" s="77">
        <f t="shared" si="420"/>
        <v>1</v>
      </c>
      <c r="AD3080" s="77">
        <f>IFERROR(INDEX([1]怪物表!$J:$J,MATCH(G3080,[1]怪物表!$A:$A,0),1),0)*AE3080</f>
        <v>0</v>
      </c>
      <c r="AE3080" s="77">
        <f t="shared" si="421"/>
        <v>0</v>
      </c>
    </row>
    <row r="3081" spans="1:31" x14ac:dyDescent="0.45">
      <c r="A3081" s="4"/>
      <c r="B3081" s="7">
        <v>5992085</v>
      </c>
      <c r="C3081" s="6" t="s">
        <v>249</v>
      </c>
      <c r="D3081" s="4" t="s">
        <v>147</v>
      </c>
      <c r="E3081" s="7">
        <v>60</v>
      </c>
      <c r="F3081" s="4" t="s">
        <v>195</v>
      </c>
      <c r="G3081" s="4">
        <f>SUMIFS([1]怪物表!$A:$A,[1]怪物表!$B:$B,C3081,[1]怪物表!$C:$C,D3081)</f>
        <v>1599205</v>
      </c>
      <c r="H3081" s="8" t="str">
        <f>IF(G3081="","",INDEX([1]怪物表!$C:$C,MATCH(G3081,[1]怪物表!$A:$A,0)))</f>
        <v>狼人（灰）</v>
      </c>
      <c r="I3081" s="4"/>
      <c r="J3081" s="4" t="str">
        <f>IF(I3081="","",INDEX([1]怪物阵型表!$B:$B,MATCH(I3081,[1]怪物阵型表!$A:$A,0)))</f>
        <v/>
      </c>
      <c r="K3081" s="4"/>
      <c r="L3081" s="4"/>
      <c r="M3081" s="4"/>
      <c r="N3081" s="4"/>
      <c r="O3081" s="4" t="str">
        <f>IF(N3081="","",INDEX([2]物品表!$B:$B,MATCH(N3081,[2]物品表!$A:$A,0)))</f>
        <v/>
      </c>
      <c r="P3081" s="4"/>
      <c r="Q3081" s="7" t="s">
        <v>31</v>
      </c>
      <c r="R3081" s="7" t="s">
        <v>29</v>
      </c>
      <c r="S3081" s="9">
        <f>INDEX('#怪物刷新配置索引'!$E:$E,MATCH(E3081&amp;"-"&amp;F3081,'#怪物刷新配置索引'!$D:$D,0),1)</f>
        <v>4</v>
      </c>
      <c r="T3081" s="4"/>
      <c r="U3081" s="9">
        <f>INDEX('#怪物刷新配置索引'!$F:$F,MATCH(E3081&amp;"-"&amp;F3081,'#怪物刷新配置索引'!$D:$D,0),1)</f>
        <v>2</v>
      </c>
      <c r="V3081" s="4" t="str">
        <f t="shared" si="419"/>
        <v/>
      </c>
      <c r="W3081" s="4"/>
      <c r="X3081" s="7"/>
      <c r="Y3081" s="4"/>
      <c r="Z3081" s="28"/>
      <c r="AA3081" s="77">
        <f>COUNTIF([3]经验升级表!$C:$C,"&lt;="&amp;SUMIFS($AB$4:AB3081,$C$4:C3081,C3081))</f>
        <v>0</v>
      </c>
      <c r="AB3081" s="77">
        <f>IFERROR(INDEX([1]怪物表!$U:$U,MATCH(G3081,[1]怪物表!$A:$A,0),1)*S3081/U3081,0)*AC3081</f>
        <v>0</v>
      </c>
      <c r="AC3081" s="77">
        <f t="shared" si="420"/>
        <v>30</v>
      </c>
      <c r="AD3081" s="77">
        <f>IFERROR(INDEX([1]怪物表!$J:$J,MATCH(G3081,[1]怪物表!$A:$A,0),1),0)*AE3081</f>
        <v>60</v>
      </c>
      <c r="AE3081" s="77">
        <f t="shared" si="421"/>
        <v>60</v>
      </c>
    </row>
    <row r="3082" spans="1:31" x14ac:dyDescent="0.45">
      <c r="A3082" s="4"/>
      <c r="B3082" s="7">
        <v>5992086</v>
      </c>
      <c r="C3082" s="6" t="s">
        <v>249</v>
      </c>
      <c r="D3082" s="4" t="s">
        <v>147</v>
      </c>
      <c r="E3082" s="7">
        <v>60</v>
      </c>
      <c r="F3082" s="4" t="s">
        <v>195</v>
      </c>
      <c r="G3082" s="4">
        <f>SUMIFS([1]怪物表!$A:$A,[1]怪物表!$B:$B,C3082,[1]怪物表!$C:$C,D3082)</f>
        <v>1599205</v>
      </c>
      <c r="H3082" s="8" t="str">
        <f>IF(G3082="","",INDEX([1]怪物表!$C:$C,MATCH(G3082,[1]怪物表!$A:$A,0)))</f>
        <v>狼人（灰）</v>
      </c>
      <c r="I3082" s="4"/>
      <c r="J3082" s="4" t="str">
        <f>IF(I3082="","",INDEX([1]怪物阵型表!$B:$B,MATCH(I3082,[1]怪物阵型表!$A:$A,0)))</f>
        <v/>
      </c>
      <c r="K3082" s="4"/>
      <c r="L3082" s="4"/>
      <c r="M3082" s="4"/>
      <c r="N3082" s="4"/>
      <c r="O3082" s="4" t="str">
        <f>IF(N3082="","",INDEX([2]物品表!$B:$B,MATCH(N3082,[2]物品表!$A:$A,0)))</f>
        <v/>
      </c>
      <c r="P3082" s="4"/>
      <c r="Q3082" s="7" t="s">
        <v>31</v>
      </c>
      <c r="R3082" s="7" t="s">
        <v>29</v>
      </c>
      <c r="S3082" s="9">
        <f>INDEX('#怪物刷新配置索引'!$E:$E,MATCH(E3082&amp;"-"&amp;F3082,'#怪物刷新配置索引'!$D:$D,0),1)</f>
        <v>4</v>
      </c>
      <c r="T3082" s="4"/>
      <c r="U3082" s="9">
        <f>INDEX('#怪物刷新配置索引'!$F:$F,MATCH(E3082&amp;"-"&amp;F3082,'#怪物刷新配置索引'!$D:$D,0),1)</f>
        <v>2</v>
      </c>
      <c r="V3082" s="7" t="str">
        <f t="shared" si="419"/>
        <v/>
      </c>
      <c r="W3082" s="4"/>
      <c r="X3082" s="4"/>
      <c r="Y3082" s="4"/>
      <c r="Z3082" s="28"/>
      <c r="AA3082" s="77">
        <f>COUNTIF([3]经验升级表!$C:$C,"&lt;="&amp;SUMIFS($AB$4:AB3082,$C$4:C3082,C3082))</f>
        <v>0</v>
      </c>
      <c r="AB3082" s="77">
        <f>IFERROR(INDEX([1]怪物表!$U:$U,MATCH(G3082,[1]怪物表!$A:$A,0),1)*S3082/U3082,0)*AC3082</f>
        <v>0</v>
      </c>
      <c r="AC3082" s="77">
        <f t="shared" si="420"/>
        <v>30</v>
      </c>
      <c r="AD3082" s="77">
        <f>IFERROR(INDEX([1]怪物表!$J:$J,MATCH(G3082,[1]怪物表!$A:$A,0),1),0)*AE3082</f>
        <v>60</v>
      </c>
      <c r="AE3082" s="77">
        <f t="shared" si="421"/>
        <v>60</v>
      </c>
    </row>
    <row r="3083" spans="1:31" x14ac:dyDescent="0.45">
      <c r="A3083" s="4"/>
      <c r="B3083" s="7">
        <v>5992087</v>
      </c>
      <c r="C3083" s="6" t="s">
        <v>249</v>
      </c>
      <c r="D3083" s="4" t="s">
        <v>145</v>
      </c>
      <c r="E3083" s="7">
        <v>20</v>
      </c>
      <c r="F3083" s="4" t="s">
        <v>195</v>
      </c>
      <c r="G3083" s="4">
        <f>SUMIFS([1]怪物表!$A:$A,[1]怪物表!$B:$B,C3083,[1]怪物表!$C:$C,D3083)</f>
        <v>1599207</v>
      </c>
      <c r="H3083" s="8" t="str">
        <f>IF(G3083="","",INDEX([1]怪物表!$C:$C,MATCH(G3083,[1]怪物表!$A:$A,0)))</f>
        <v>毒气怪2</v>
      </c>
      <c r="I3083" s="4"/>
      <c r="J3083" s="4" t="str">
        <f>IF(I3083="","",INDEX([1]怪物阵型表!$B:$B,MATCH(I3083,[1]怪物阵型表!$A:$A,0)))</f>
        <v/>
      </c>
      <c r="K3083" s="4"/>
      <c r="L3083" s="4"/>
      <c r="M3083" s="4"/>
      <c r="N3083" s="4"/>
      <c r="O3083" s="4" t="str">
        <f>IF(N3083="","",INDEX([2]物品表!$B:$B,MATCH(N3083,[2]物品表!$A:$A,0)))</f>
        <v/>
      </c>
      <c r="P3083" s="4"/>
      <c r="Q3083" s="7" t="s">
        <v>31</v>
      </c>
      <c r="R3083" s="7" t="s">
        <v>29</v>
      </c>
      <c r="S3083" s="9">
        <f>INDEX('#怪物刷新配置索引'!$E:$E,MATCH(E3083&amp;"-"&amp;F3083,'#怪物刷新配置索引'!$D:$D,0),1)</f>
        <v>4</v>
      </c>
      <c r="T3083" s="4"/>
      <c r="U3083" s="9">
        <f>INDEX('#怪物刷新配置索引'!$F:$F,MATCH(E3083&amp;"-"&amp;F3083,'#怪物刷新配置索引'!$D:$D,0),1)</f>
        <v>6</v>
      </c>
      <c r="V3083" s="4" t="str">
        <f t="shared" si="419"/>
        <v/>
      </c>
      <c r="W3083" s="4"/>
      <c r="X3083" s="4"/>
      <c r="Y3083" s="4"/>
      <c r="Z3083" s="28"/>
      <c r="AA3083" s="77">
        <f>COUNTIF([3]经验升级表!$C:$C,"&lt;="&amp;SUMIFS($AB$4:AB3083,$C$4:C3083,C3083))</f>
        <v>0</v>
      </c>
      <c r="AB3083" s="77">
        <f>IFERROR(INDEX([1]怪物表!$U:$U,MATCH(G3083,[1]怪物表!$A:$A,0),1)*S3083/U3083,0)*AC3083</f>
        <v>0</v>
      </c>
      <c r="AC3083" s="77">
        <f t="shared" si="420"/>
        <v>30</v>
      </c>
      <c r="AD3083" s="77">
        <f>IFERROR(INDEX([1]怪物表!$J:$J,MATCH(G3083,[1]怪物表!$A:$A,0),1),0)*AE3083</f>
        <v>20</v>
      </c>
      <c r="AE3083" s="77">
        <f t="shared" si="421"/>
        <v>20</v>
      </c>
    </row>
    <row r="3084" spans="1:31" s="46" customFormat="1" x14ac:dyDescent="0.45">
      <c r="A3084" s="20"/>
      <c r="B3084" s="21">
        <v>5992088</v>
      </c>
      <c r="C3084" s="22" t="s">
        <v>249</v>
      </c>
      <c r="D3084" s="20" t="s">
        <v>148</v>
      </c>
      <c r="E3084" s="21"/>
      <c r="F3084" s="20">
        <v>540</v>
      </c>
      <c r="G3084" s="20">
        <f>SUMIFS([1]怪物表!$A:$A,[1]怪物表!$B:$B,C3084,[1]怪物表!$C:$C,D3084)</f>
        <v>1599209</v>
      </c>
      <c r="H3084" s="23" t="str">
        <f>IF(G3084="","",INDEX([1]怪物表!$C:$C,MATCH(G3084,[1]怪物表!$A:$A,0)))</f>
        <v>狼人</v>
      </c>
      <c r="I3084" s="20" t="s">
        <v>54</v>
      </c>
      <c r="J3084" s="20" t="str">
        <f>IF(I3084="","",INDEX([1]怪物阵型表!$B:$B,MATCH(I3084,[1]怪物阵型表!$A:$A,0)))</f>
        <v/>
      </c>
      <c r="K3084" s="20"/>
      <c r="L3084" s="20"/>
      <c r="M3084" s="20"/>
      <c r="N3084" s="20"/>
      <c r="O3084" s="20" t="str">
        <f>IF(N3084="","",INDEX([2]物品表!$B:$B,MATCH(N3084,[2]物品表!$A:$A,0)))</f>
        <v/>
      </c>
      <c r="P3084" s="20"/>
      <c r="Q3084" s="21" t="s">
        <v>120</v>
      </c>
      <c r="R3084" s="21" t="s">
        <v>29</v>
      </c>
      <c r="S3084" s="24">
        <v>1</v>
      </c>
      <c r="T3084" s="20"/>
      <c r="U3084" s="24">
        <v>0</v>
      </c>
      <c r="V3084" s="20" t="str">
        <f t="shared" si="419"/>
        <v/>
      </c>
      <c r="W3084" s="20"/>
      <c r="X3084" s="20"/>
      <c r="Y3084" s="20"/>
      <c r="Z3084" s="79"/>
      <c r="AA3084" s="79">
        <f>COUNTIF([3]经验升级表!$C:$C,"&lt;="&amp;SUMIFS($AB$4:AB3084,$C$4:C3084,C3084))</f>
        <v>0</v>
      </c>
      <c r="AB3084" s="79">
        <f>IFERROR(INDEX([1]怪物表!$U:$U,MATCH(G3084,[1]怪物表!$A:$A,0),1)*S3084/U3084,0)*AC3084</f>
        <v>0</v>
      </c>
      <c r="AC3084" s="79">
        <f t="shared" si="420"/>
        <v>1</v>
      </c>
      <c r="AD3084" s="79">
        <f>IFERROR(INDEX([1]怪物表!$J:$J,MATCH(G3084,[1]怪物表!$A:$A,0),1),0)*AE3084</f>
        <v>0</v>
      </c>
      <c r="AE3084" s="79">
        <f t="shared" si="421"/>
        <v>0</v>
      </c>
    </row>
    <row r="3085" spans="1:31" x14ac:dyDescent="0.45">
      <c r="A3085" s="4"/>
      <c r="B3085" s="7">
        <v>5992089</v>
      </c>
      <c r="C3085" s="6" t="s">
        <v>249</v>
      </c>
      <c r="D3085" s="4"/>
      <c r="E3085" s="7"/>
      <c r="F3085" s="4">
        <v>540</v>
      </c>
      <c r="G3085" s="4"/>
      <c r="H3085" s="8"/>
      <c r="I3085" s="4"/>
      <c r="J3085" s="4" t="str">
        <f>IF(I3085="","",INDEX([1]怪物阵型表!$B:$B,MATCH(I3085,[1]怪物阵型表!$A:$A,0)))</f>
        <v/>
      </c>
      <c r="K3085" s="4">
        <v>599212</v>
      </c>
      <c r="L3085" s="25" t="str" cm="1">
        <f t="array" ref="L3085">INDEX(怪物链表!A:C,MATCH(怪物刷新表!K3085&amp;C3085,怪物链表!A:A&amp;怪物链表!C:C,),2)</f>
        <v>骤变_中级_100</v>
      </c>
      <c r="M3085" s="4" t="str" cm="1">
        <f t="array" ref="M3085">INDEX(怪物链表!A:D,MATCH(怪物刷新表!L3085&amp;K3085,怪物链表!B:B&amp;怪物链表!A:A,),4)</f>
        <v>540-570</v>
      </c>
      <c r="N3085" s="4"/>
      <c r="O3085" s="4" t="str">
        <f>IF(N3085="","",INDEX([2]物品表!$B:$B,MATCH(N3085,[2]物品表!$A:$A,0)))</f>
        <v/>
      </c>
      <c r="P3085" s="4"/>
      <c r="Q3085" s="7" t="s">
        <v>120</v>
      </c>
      <c r="R3085" s="7" t="s">
        <v>29</v>
      </c>
      <c r="S3085" s="9">
        <v>1</v>
      </c>
      <c r="T3085" s="4"/>
      <c r="U3085" s="9">
        <v>0</v>
      </c>
      <c r="V3085" s="4" t="str">
        <f>IF(W3085=1,"TID_Survivor_Notice_Occur_2",IF(W3085=2,"TID_Survivor_Notice_Occur_1",""))</f>
        <v/>
      </c>
      <c r="W3085" s="4"/>
      <c r="X3085" s="4"/>
      <c r="Y3085" s="4"/>
      <c r="Z3085" s="28"/>
      <c r="AA3085" s="77">
        <f>COUNTIF([3]经验升级表!$C:$C,"&lt;="&amp;SUMIFS($AB$4:AB3085,$C$4:C3085,C3085))</f>
        <v>0</v>
      </c>
      <c r="AB3085" s="77">
        <f>IFERROR(INDEX([1]怪物表!$U:$U,MATCH(G3085,[1]怪物表!$A:$A,0),1)*S3085/U3085,0)*AC3085</f>
        <v>0</v>
      </c>
      <c r="AC3085" s="77">
        <f t="shared" si="420"/>
        <v>1</v>
      </c>
      <c r="AD3085" s="77">
        <f>IFERROR(INDEX([1]怪物表!$J:$J,MATCH(G3085,[1]怪物表!$A:$A,0),1),0)*AE3085</f>
        <v>0</v>
      </c>
      <c r="AE3085" s="77">
        <f t="shared" si="421"/>
        <v>0</v>
      </c>
    </row>
    <row r="3086" spans="1:31" x14ac:dyDescent="0.45">
      <c r="A3086" s="4"/>
      <c r="B3086" s="7">
        <v>5992090</v>
      </c>
      <c r="C3086" s="6" t="s">
        <v>249</v>
      </c>
      <c r="D3086" s="4"/>
      <c r="E3086" s="7"/>
      <c r="F3086" s="4">
        <v>540</v>
      </c>
      <c r="G3086" s="4"/>
      <c r="H3086" s="8"/>
      <c r="I3086" s="4"/>
      <c r="J3086" s="4" t="str">
        <f>IF(I3086="","",INDEX([1]怪物阵型表!$B:$B,MATCH(I3086,[1]怪物阵型表!$A:$A,0)))</f>
        <v/>
      </c>
      <c r="K3086" s="4">
        <v>599213</v>
      </c>
      <c r="L3086" s="25" t="str" cm="1">
        <f t="array" ref="L3086">INDEX(怪物链表!A:C,MATCH(怪物刷新表!K3086&amp;C3086,怪物链表!A:A&amp;怪物链表!C:C,),2)</f>
        <v>骤变_中级_50</v>
      </c>
      <c r="M3086" s="4" t="str" cm="1">
        <f t="array" ref="M3086">INDEX(怪物链表!A:D,MATCH(怪物刷新表!L3086&amp;K3086,怪物链表!B:B&amp;怪物链表!A:A,),4)</f>
        <v>540-570</v>
      </c>
      <c r="N3086" s="4"/>
      <c r="O3086" s="4" t="str">
        <f>IF(N3086="","",INDEX([2]物品表!$B:$B,MATCH(N3086,[2]物品表!$A:$A,0)))</f>
        <v/>
      </c>
      <c r="P3086" s="4"/>
      <c r="Q3086" s="7" t="s">
        <v>120</v>
      </c>
      <c r="R3086" s="7" t="s">
        <v>29</v>
      </c>
      <c r="S3086" s="9">
        <v>1</v>
      </c>
      <c r="T3086" s="4"/>
      <c r="U3086" s="9">
        <v>0</v>
      </c>
      <c r="V3086" s="4" t="str">
        <f>IF(W3086=1,"TID_Survivor_Notice_Occur_2",IF(W3086=2,"TID_Survivor_Notice_Occur_1",""))</f>
        <v/>
      </c>
      <c r="W3086" s="4"/>
      <c r="X3086" s="4"/>
      <c r="Y3086" s="4"/>
      <c r="Z3086" s="28"/>
      <c r="AA3086" s="77">
        <f>COUNTIF([3]经验升级表!$C:$C,"&lt;="&amp;SUMIFS($AB$4:AB3086,$C$4:C3086,C3086))</f>
        <v>0</v>
      </c>
      <c r="AB3086" s="77">
        <f>IFERROR(INDEX([1]怪物表!$U:$U,MATCH(G3086,[1]怪物表!$A:$A,0),1)*S3086/U3086,0)*AC3086</f>
        <v>0</v>
      </c>
      <c r="AC3086" s="77">
        <f t="shared" si="420"/>
        <v>1</v>
      </c>
      <c r="AD3086" s="77">
        <f>IFERROR(INDEX([1]怪物表!$J:$J,MATCH(G3086,[1]怪物表!$A:$A,0),1),0)*AE3086</f>
        <v>0</v>
      </c>
      <c r="AE3086" s="77">
        <f t="shared" si="421"/>
        <v>0</v>
      </c>
    </row>
    <row r="3087" spans="1:31" x14ac:dyDescent="0.45">
      <c r="A3087" s="4"/>
      <c r="B3087" s="7">
        <v>5992091</v>
      </c>
      <c r="C3087" s="6" t="s">
        <v>249</v>
      </c>
      <c r="D3087" s="4"/>
      <c r="E3087" s="7"/>
      <c r="F3087" s="4">
        <v>540</v>
      </c>
      <c r="G3087" s="4"/>
      <c r="H3087" s="8"/>
      <c r="I3087" s="4"/>
      <c r="J3087" s="4" t="str">
        <f>IF(I3087="","",INDEX([1]怪物阵型表!$B:$B,MATCH(I3087,[1]怪物阵型表!$A:$A,0)))</f>
        <v/>
      </c>
      <c r="K3087" s="4">
        <v>599214</v>
      </c>
      <c r="L3087" s="25" t="str" cm="1">
        <f t="array" ref="L3087">INDEX(怪物链表!A:C,MATCH(怪物刷新表!K3087&amp;C3087,怪物链表!A:A&amp;怪物链表!C:C,),2)</f>
        <v>骤变_特殊_50</v>
      </c>
      <c r="M3087" s="4" t="str" cm="1">
        <f t="array" ref="M3087">INDEX(怪物链表!A:D,MATCH(怪物刷新表!L3087&amp;K3087,怪物链表!B:B&amp;怪物链表!A:A,),4)</f>
        <v>540-570</v>
      </c>
      <c r="N3087" s="4"/>
      <c r="O3087" s="4" t="str">
        <f>IF(N3087="","",INDEX([2]物品表!$B:$B,MATCH(N3087,[2]物品表!$A:$A,0)))</f>
        <v/>
      </c>
      <c r="P3087" s="4"/>
      <c r="Q3087" s="7" t="s">
        <v>120</v>
      </c>
      <c r="R3087" s="7" t="s">
        <v>29</v>
      </c>
      <c r="S3087" s="9">
        <v>1</v>
      </c>
      <c r="T3087" s="4"/>
      <c r="U3087" s="9">
        <v>0</v>
      </c>
      <c r="V3087" s="4" t="str">
        <f>IF(W3087=1,"TID_Survivor_Notice_Occur_2",IF(W3087=2,"TID_Survivor_Notice_Occur_1",""))</f>
        <v/>
      </c>
      <c r="W3087" s="4"/>
      <c r="X3087" s="4"/>
      <c r="Y3087" s="4"/>
      <c r="Z3087" s="28"/>
      <c r="AA3087" s="77">
        <f>COUNTIF([3]经验升级表!$C:$C,"&lt;="&amp;SUMIFS($AB$4:AB3087,$C$4:C3087,C3087))</f>
        <v>0</v>
      </c>
      <c r="AB3087" s="77">
        <f>IFERROR(INDEX([1]怪物表!$U:$U,MATCH(G3087,[1]怪物表!$A:$A,0),1)*S3087/U3087,0)*AC3087</f>
        <v>0</v>
      </c>
      <c r="AC3087" s="77">
        <f t="shared" si="420"/>
        <v>1</v>
      </c>
      <c r="AD3087" s="77">
        <f>IFERROR(INDEX([1]怪物表!$J:$J,MATCH(G3087,[1]怪物表!$A:$A,0),1),0)*AE3087</f>
        <v>0</v>
      </c>
      <c r="AE3087" s="77">
        <f t="shared" si="421"/>
        <v>0</v>
      </c>
    </row>
    <row r="3088" spans="1:31" x14ac:dyDescent="0.45">
      <c r="A3088" s="4"/>
      <c r="B3088" s="7">
        <v>5992092</v>
      </c>
      <c r="C3088" s="6" t="s">
        <v>249</v>
      </c>
      <c r="D3088" s="4" t="s">
        <v>247</v>
      </c>
      <c r="E3088" s="7">
        <v>60</v>
      </c>
      <c r="F3088" s="4" t="s">
        <v>197</v>
      </c>
      <c r="G3088" s="4">
        <f>SUMIFS([1]怪物表!$A:$A,[1]怪物表!$B:$B,C3088,[1]怪物表!$C:$C,D3088)</f>
        <v>1599204</v>
      </c>
      <c r="H3088" s="8" t="str">
        <f>IF(G3088="","",INDEX([1]怪物表!$C:$C,MATCH(G3088,[1]怪物表!$A:$A,0)))</f>
        <v>狼人（紫）</v>
      </c>
      <c r="I3088" s="4"/>
      <c r="J3088" s="4" t="str">
        <f>IF(I3088="","",INDEX([1]怪物阵型表!$B:$B,MATCH(I3088,[1]怪物阵型表!$A:$A,0)))</f>
        <v/>
      </c>
      <c r="K3088" s="4"/>
      <c r="L3088" s="4"/>
      <c r="M3088" s="4"/>
      <c r="N3088" s="4"/>
      <c r="O3088" s="4" t="str">
        <f>IF(N3088="","",INDEX([2]物品表!$B:$B,MATCH(N3088,[2]物品表!$A:$A,0)))</f>
        <v/>
      </c>
      <c r="P3088" s="4"/>
      <c r="Q3088" s="7" t="s">
        <v>31</v>
      </c>
      <c r="R3088" s="7" t="s">
        <v>29</v>
      </c>
      <c r="S3088" s="9">
        <f>INDEX('#怪物刷新配置索引'!$E:$E,MATCH(E3088&amp;"-"&amp;F3088,'#怪物刷新配置索引'!$D:$D,0),1)</f>
        <v>4</v>
      </c>
      <c r="T3088" s="4"/>
      <c r="U3088" s="9">
        <f>INDEX('#怪物刷新配置索引'!$F:$F,MATCH(E3088&amp;"-"&amp;F3088,'#怪物刷新配置索引'!$D:$D,0),1)</f>
        <v>2</v>
      </c>
      <c r="V3088" s="4" t="str">
        <f t="shared" si="419"/>
        <v/>
      </c>
      <c r="W3088" s="4"/>
      <c r="X3088" s="4"/>
      <c r="Y3088" s="7"/>
      <c r="Z3088" s="28"/>
      <c r="AA3088" s="77">
        <f>COUNTIF([3]经验升级表!$C:$C,"&lt;="&amp;SUMIFS($AB$4:AB3088,$C$4:C3088,C3088))</f>
        <v>0</v>
      </c>
      <c r="AB3088" s="77">
        <f>IFERROR(INDEX([1]怪物表!$U:$U,MATCH(G3088,[1]怪物表!$A:$A,0),1)*S3088/U3088,0)*AC3088</f>
        <v>0</v>
      </c>
      <c r="AC3088" s="77">
        <f t="shared" si="420"/>
        <v>30</v>
      </c>
      <c r="AD3088" s="77">
        <f>IFERROR(INDEX([1]怪物表!$J:$J,MATCH(G3088,[1]怪物表!$A:$A,0),1),0)*AE3088</f>
        <v>60</v>
      </c>
      <c r="AE3088" s="77">
        <f t="shared" si="421"/>
        <v>60</v>
      </c>
    </row>
    <row r="3089" spans="1:31" x14ac:dyDescent="0.45">
      <c r="A3089" s="4"/>
      <c r="B3089" s="7">
        <v>5992093</v>
      </c>
      <c r="C3089" s="6" t="s">
        <v>249</v>
      </c>
      <c r="D3089" s="4" t="s">
        <v>247</v>
      </c>
      <c r="E3089" s="7">
        <v>150</v>
      </c>
      <c r="F3089" s="4" t="s">
        <v>197</v>
      </c>
      <c r="G3089" s="4">
        <f>SUMIFS([1]怪物表!$A:$A,[1]怪物表!$B:$B,C3089,[1]怪物表!$C:$C,D3089)</f>
        <v>1599204</v>
      </c>
      <c r="H3089" s="8" t="str">
        <f>IF(G3089="","",INDEX([1]怪物表!$C:$C,MATCH(G3089,[1]怪物表!$A:$A,0)))</f>
        <v>狼人（紫）</v>
      </c>
      <c r="I3089" s="4"/>
      <c r="J3089" s="4" t="str">
        <f>IF(I3089="","",INDEX([1]怪物阵型表!$B:$B,MATCH(I3089,[1]怪物阵型表!$A:$A,0)))</f>
        <v/>
      </c>
      <c r="K3089" s="4"/>
      <c r="L3089" s="4"/>
      <c r="M3089" s="4"/>
      <c r="N3089" s="4"/>
      <c r="O3089" s="4" t="str">
        <f>IF(N3089="","",INDEX([2]物品表!$B:$B,MATCH(N3089,[2]物品表!$A:$A,0)))</f>
        <v/>
      </c>
      <c r="P3089" s="4"/>
      <c r="Q3089" s="7" t="s">
        <v>31</v>
      </c>
      <c r="R3089" s="7" t="s">
        <v>29</v>
      </c>
      <c r="S3089" s="9">
        <f>INDEX('#怪物刷新配置索引'!$E:$E,MATCH(E3089&amp;"-"&amp;F3089,'#怪物刷新配置索引'!$D:$D,0),1)</f>
        <v>5</v>
      </c>
      <c r="T3089" s="4"/>
      <c r="U3089" s="9">
        <f>INDEX('#怪物刷新配置索引'!$F:$F,MATCH(E3089&amp;"-"&amp;F3089,'#怪物刷新配置索引'!$D:$D,0),1)</f>
        <v>1</v>
      </c>
      <c r="V3089" s="4" t="str">
        <f t="shared" si="419"/>
        <v/>
      </c>
      <c r="W3089" s="4"/>
      <c r="X3089" s="4"/>
      <c r="Y3089" s="7"/>
      <c r="Z3089" s="28"/>
      <c r="AA3089" s="77">
        <f>COUNTIF([3]经验升级表!$C:$C,"&lt;="&amp;SUMIFS($AB$4:AB3089,$C$4:C3089,C3089))</f>
        <v>0</v>
      </c>
      <c r="AB3089" s="77">
        <f>IFERROR(INDEX([1]怪物表!$U:$U,MATCH(G3089,[1]怪物表!$A:$A,0),1)*S3089/U3089,0)*AC3089</f>
        <v>0</v>
      </c>
      <c r="AC3089" s="77">
        <f t="shared" si="420"/>
        <v>30</v>
      </c>
      <c r="AD3089" s="77">
        <f>IFERROR(INDEX([1]怪物表!$J:$J,MATCH(G3089,[1]怪物表!$A:$A,0),1),0)*AE3089</f>
        <v>150</v>
      </c>
      <c r="AE3089" s="77">
        <f t="shared" si="421"/>
        <v>150</v>
      </c>
    </row>
    <row r="3090" spans="1:31" x14ac:dyDescent="0.45">
      <c r="A3090" s="4"/>
      <c r="B3090" s="7">
        <v>5992094</v>
      </c>
      <c r="C3090" s="6" t="s">
        <v>249</v>
      </c>
      <c r="D3090" s="4"/>
      <c r="E3090" s="7"/>
      <c r="F3090" s="4">
        <v>570</v>
      </c>
      <c r="G3090" s="4"/>
      <c r="H3090" s="8"/>
      <c r="I3090" s="4"/>
      <c r="J3090" s="4" t="str">
        <f>IF(I3090="","",INDEX([1]怪物阵型表!$B:$B,MATCH(I3090,[1]怪物阵型表!$A:$A,0)))</f>
        <v/>
      </c>
      <c r="K3090" s="4">
        <v>599215</v>
      </c>
      <c r="L3090" s="25" t="str" cm="1">
        <f t="array" ref="L3090">INDEX(怪物链表!A:C,MATCH(怪物刷新表!K3090&amp;C3090,怪物链表!A:A&amp;怪物链表!C:C,),2)</f>
        <v>骤变_高级_100</v>
      </c>
      <c r="M3090" s="4" t="str" cm="1">
        <f t="array" ref="M3090">INDEX(怪物链表!A:D,MATCH(怪物刷新表!L3090&amp;K3090,怪物链表!B:B&amp;怪物链表!A:A,),4)</f>
        <v>570-600</v>
      </c>
      <c r="N3090" s="4"/>
      <c r="O3090" s="4" t="str">
        <f>IF(N3090="","",INDEX([2]物品表!$B:$B,MATCH(N3090,[2]物品表!$A:$A,0)))</f>
        <v/>
      </c>
      <c r="P3090" s="4"/>
      <c r="Q3090" s="7" t="s">
        <v>120</v>
      </c>
      <c r="R3090" s="7" t="s">
        <v>29</v>
      </c>
      <c r="S3090" s="9">
        <v>1</v>
      </c>
      <c r="T3090" s="4"/>
      <c r="U3090" s="9">
        <v>0</v>
      </c>
      <c r="V3090" s="4" t="str">
        <f>IF(W3090=1,"TID_Survivor_Notice_Occur_2",IF(W3090=2,"TID_Survivor_Notice_Occur_1",""))</f>
        <v/>
      </c>
      <c r="W3090" s="4"/>
      <c r="X3090" s="4"/>
      <c r="Y3090" s="4"/>
      <c r="Z3090" s="28"/>
      <c r="AA3090" s="77">
        <f>COUNTIF([3]经验升级表!$C:$C,"&lt;="&amp;SUMIFS($AB$4:AB3090,$C$4:C3090,C3090))</f>
        <v>0</v>
      </c>
      <c r="AB3090" s="77">
        <f>IFERROR(INDEX([1]怪物表!$U:$U,MATCH(G3090,[1]怪物表!$A:$A,0),1)*S3090/U3090,0)*AC3090</f>
        <v>0</v>
      </c>
      <c r="AC3090" s="77">
        <f t="shared" si="420"/>
        <v>1</v>
      </c>
      <c r="AD3090" s="77">
        <f>IFERROR(INDEX([1]怪物表!$J:$J,MATCH(G3090,[1]怪物表!$A:$A,0),1),0)*AE3090</f>
        <v>0</v>
      </c>
      <c r="AE3090" s="77">
        <f t="shared" si="421"/>
        <v>0</v>
      </c>
    </row>
    <row r="3091" spans="1:31" x14ac:dyDescent="0.45">
      <c r="A3091" s="4"/>
      <c r="B3091" s="7">
        <v>5992095</v>
      </c>
      <c r="C3091" s="6" t="s">
        <v>249</v>
      </c>
      <c r="D3091" s="4"/>
      <c r="E3091" s="7"/>
      <c r="F3091" s="4">
        <v>570</v>
      </c>
      <c r="G3091" s="4"/>
      <c r="H3091" s="8"/>
      <c r="I3091" s="4"/>
      <c r="J3091" s="4" t="str">
        <f>IF(I3091="","",INDEX([1]怪物阵型表!$B:$B,MATCH(I3091,[1]怪物阵型表!$A:$A,0)))</f>
        <v/>
      </c>
      <c r="K3091" s="4">
        <v>599216</v>
      </c>
      <c r="L3091" s="25" t="str" cm="1">
        <f t="array" ref="L3091">INDEX(怪物链表!A:C,MATCH(怪物刷新表!K3091&amp;C3091,怪物链表!A:A&amp;怪物链表!C:C,),2)</f>
        <v>骤变_高级_50</v>
      </c>
      <c r="M3091" s="4" t="str" cm="1">
        <f t="array" ref="M3091">INDEX(怪物链表!A:D,MATCH(怪物刷新表!L3091&amp;K3091,怪物链表!B:B&amp;怪物链表!A:A,),4)</f>
        <v>570-600</v>
      </c>
      <c r="N3091" s="4"/>
      <c r="O3091" s="4" t="str">
        <f>IF(N3091="","",INDEX([2]物品表!$B:$B,MATCH(N3091,[2]物品表!$A:$A,0)))</f>
        <v/>
      </c>
      <c r="P3091" s="4"/>
      <c r="Q3091" s="7" t="s">
        <v>120</v>
      </c>
      <c r="R3091" s="7" t="s">
        <v>29</v>
      </c>
      <c r="S3091" s="9">
        <v>1</v>
      </c>
      <c r="T3091" s="4"/>
      <c r="U3091" s="9">
        <v>0</v>
      </c>
      <c r="V3091" s="4" t="str">
        <f>IF(W3091=1,"TID_Survivor_Notice_Occur_2",IF(W3091=2,"TID_Survivor_Notice_Occur_1",""))</f>
        <v/>
      </c>
      <c r="W3091" s="4"/>
      <c r="X3091" s="4"/>
      <c r="Y3091" s="4"/>
      <c r="Z3091" s="28"/>
      <c r="AA3091" s="77">
        <f>COUNTIF([3]经验升级表!$C:$C,"&lt;="&amp;SUMIFS($AB$4:AB3091,$C$4:C3091,C3091))</f>
        <v>0</v>
      </c>
      <c r="AB3091" s="77">
        <f>IFERROR(INDEX([1]怪物表!$U:$U,MATCH(G3091,[1]怪物表!$A:$A,0),1)*S3091/U3091,0)*AC3091</f>
        <v>0</v>
      </c>
      <c r="AC3091" s="77">
        <f t="shared" si="420"/>
        <v>1</v>
      </c>
      <c r="AD3091" s="77">
        <f>IFERROR(INDEX([1]怪物表!$J:$J,MATCH(G3091,[1]怪物表!$A:$A,0),1),0)*AE3091</f>
        <v>0</v>
      </c>
      <c r="AE3091" s="77">
        <f t="shared" si="421"/>
        <v>0</v>
      </c>
    </row>
    <row r="3092" spans="1:31" x14ac:dyDescent="0.45">
      <c r="A3092" s="4"/>
      <c r="B3092" s="7">
        <v>5992096</v>
      </c>
      <c r="C3092" s="6" t="s">
        <v>249</v>
      </c>
      <c r="D3092" s="4" t="s">
        <v>247</v>
      </c>
      <c r="E3092" s="7">
        <v>50</v>
      </c>
      <c r="F3092" s="4" t="s">
        <v>199</v>
      </c>
      <c r="G3092" s="4">
        <f>SUMIFS([1]怪物表!$A:$A,[1]怪物表!$B:$B,C3092,[1]怪物表!$C:$C,D3092)</f>
        <v>1599204</v>
      </c>
      <c r="H3092" s="8" t="str">
        <f>IF(G3092="","",INDEX([1]怪物表!$C:$C,MATCH(G3092,[1]怪物表!$A:$A,0)))</f>
        <v>狼人（紫）</v>
      </c>
      <c r="I3092" s="4"/>
      <c r="J3092" s="4" t="str">
        <f>IF(I3092="","",INDEX([1]怪物阵型表!$B:$B,MATCH(I3092,[1]怪物阵型表!$A:$A,0)))</f>
        <v/>
      </c>
      <c r="K3092" s="4"/>
      <c r="L3092" s="4"/>
      <c r="M3092" s="4"/>
      <c r="N3092" s="4"/>
      <c r="O3092" s="4" t="str">
        <f>IF(N3092="","",INDEX([2]物品表!$B:$B,MATCH(N3092,[2]物品表!$A:$A,0)))</f>
        <v/>
      </c>
      <c r="P3092" s="4"/>
      <c r="Q3092" s="7" t="s">
        <v>31</v>
      </c>
      <c r="R3092" s="7" t="s">
        <v>29</v>
      </c>
      <c r="S3092" s="9">
        <f>INDEX('#怪物刷新配置索引'!$E:$E,MATCH(E3092&amp;"-"&amp;F3092,'#怪物刷新配置索引'!$D:$D,0),1)</f>
        <v>5</v>
      </c>
      <c r="T3092" s="4"/>
      <c r="U3092" s="9">
        <f>INDEX('#怪物刷新配置索引'!$F:$F,MATCH(E3092&amp;"-"&amp;F3092,'#怪物刷新配置索引'!$D:$D,0),1)</f>
        <v>3</v>
      </c>
      <c r="V3092" s="4" t="str">
        <f t="shared" si="419"/>
        <v/>
      </c>
      <c r="W3092" s="4"/>
      <c r="X3092" s="4"/>
      <c r="Y3092" s="7"/>
      <c r="Z3092" s="28"/>
      <c r="AA3092" s="77">
        <f>COUNTIF([3]经验升级表!$C:$C,"&lt;="&amp;SUMIFS($AB$4:AB3092,$C$4:C3092,C3092))</f>
        <v>0</v>
      </c>
      <c r="AB3092" s="77">
        <f>IFERROR(INDEX([1]怪物表!$U:$U,MATCH(G3092,[1]怪物表!$A:$A,0),1)*S3092/U3092,0)*AC3092</f>
        <v>0</v>
      </c>
      <c r="AC3092" s="77">
        <f t="shared" si="420"/>
        <v>30</v>
      </c>
      <c r="AD3092" s="77">
        <f>IFERROR(INDEX([1]怪物表!$J:$J,MATCH(G3092,[1]怪物表!$A:$A,0),1),0)*AE3092</f>
        <v>50</v>
      </c>
      <c r="AE3092" s="77">
        <f t="shared" si="421"/>
        <v>50</v>
      </c>
    </row>
    <row r="3093" spans="1:31" x14ac:dyDescent="0.45">
      <c r="A3093" s="4"/>
      <c r="B3093" s="7">
        <v>5992097</v>
      </c>
      <c r="C3093" s="6" t="s">
        <v>249</v>
      </c>
      <c r="D3093" s="4" t="s">
        <v>247</v>
      </c>
      <c r="E3093" s="7">
        <v>120</v>
      </c>
      <c r="F3093" s="4" t="s">
        <v>199</v>
      </c>
      <c r="G3093" s="4">
        <f>SUMIFS([1]怪物表!$A:$A,[1]怪物表!$B:$B,C3093,[1]怪物表!$C:$C,D3093)</f>
        <v>1599204</v>
      </c>
      <c r="H3093" s="8" t="str">
        <f>IF(G3093="","",INDEX([1]怪物表!$C:$C,MATCH(G3093,[1]怪物表!$A:$A,0)))</f>
        <v>狼人（紫）</v>
      </c>
      <c r="I3093" s="4"/>
      <c r="J3093" s="4" t="str">
        <f>IF(I3093="","",INDEX([1]怪物阵型表!$B:$B,MATCH(I3093,[1]怪物阵型表!$A:$A,0)))</f>
        <v/>
      </c>
      <c r="K3093" s="4"/>
      <c r="L3093" s="4"/>
      <c r="M3093" s="4"/>
      <c r="N3093" s="4"/>
      <c r="O3093" s="4" t="str">
        <f>IF(N3093="","",INDEX([2]物品表!$B:$B,MATCH(N3093,[2]物品表!$A:$A,0)))</f>
        <v/>
      </c>
      <c r="P3093" s="4"/>
      <c r="Q3093" s="7" t="s">
        <v>31</v>
      </c>
      <c r="R3093" s="7" t="s">
        <v>29</v>
      </c>
      <c r="S3093" s="9">
        <f>INDEX('#怪物刷新配置索引'!$E:$E,MATCH(E3093&amp;"-"&amp;F3093,'#怪物刷新配置索引'!$D:$D,0),1)</f>
        <v>4</v>
      </c>
      <c r="T3093" s="4"/>
      <c r="U3093" s="9">
        <f>INDEX('#怪物刷新配置索引'!$F:$F,MATCH(E3093&amp;"-"&amp;F3093,'#怪物刷新配置索引'!$D:$D,0),1)</f>
        <v>1</v>
      </c>
      <c r="V3093" s="4" t="str">
        <f t="shared" si="419"/>
        <v/>
      </c>
      <c r="W3093" s="4"/>
      <c r="X3093" s="4"/>
      <c r="Y3093" s="4"/>
      <c r="Z3093" s="28"/>
      <c r="AA3093" s="77">
        <f>COUNTIF([3]经验升级表!$C:$C,"&lt;="&amp;SUMIFS($AB$4:AB3093,$C$4:C3093,C3093))</f>
        <v>0</v>
      </c>
      <c r="AB3093" s="77">
        <f>IFERROR(INDEX([1]怪物表!$U:$U,MATCH(G3093,[1]怪物表!$A:$A,0),1)*S3093/U3093,0)*AC3093</f>
        <v>0</v>
      </c>
      <c r="AC3093" s="77">
        <f t="shared" si="420"/>
        <v>30</v>
      </c>
      <c r="AD3093" s="77">
        <f>IFERROR(INDEX([1]怪物表!$J:$J,MATCH(G3093,[1]怪物表!$A:$A,0),1),0)*AE3093</f>
        <v>120</v>
      </c>
      <c r="AE3093" s="77">
        <f t="shared" si="421"/>
        <v>120</v>
      </c>
    </row>
    <row r="3094" spans="1:31" x14ac:dyDescent="0.45">
      <c r="A3094" s="4"/>
      <c r="B3094" s="7">
        <v>5992098</v>
      </c>
      <c r="C3094" s="6" t="s">
        <v>249</v>
      </c>
      <c r="D3094" s="4" t="s">
        <v>247</v>
      </c>
      <c r="E3094" s="7">
        <v>120</v>
      </c>
      <c r="F3094" s="4" t="s">
        <v>199</v>
      </c>
      <c r="G3094" s="4">
        <f>SUMIFS([1]怪物表!$A:$A,[1]怪物表!$B:$B,C3094,[1]怪物表!$C:$C,D3094)</f>
        <v>1599204</v>
      </c>
      <c r="H3094" s="8" t="str">
        <f>IF(G3094="","",INDEX([1]怪物表!$C:$C,MATCH(G3094,[1]怪物表!$A:$A,0)))</f>
        <v>狼人（紫）</v>
      </c>
      <c r="I3094" s="4"/>
      <c r="J3094" s="4" t="str">
        <f>IF(I3094="","",INDEX([1]怪物阵型表!$B:$B,MATCH(I3094,[1]怪物阵型表!$A:$A,0)))</f>
        <v/>
      </c>
      <c r="K3094" s="4"/>
      <c r="L3094" s="4"/>
      <c r="M3094" s="4"/>
      <c r="N3094" s="4"/>
      <c r="O3094" s="4" t="str">
        <f>IF(N3094="","",INDEX([2]物品表!$B:$B,MATCH(N3094,[2]物品表!$A:$A,0)))</f>
        <v/>
      </c>
      <c r="P3094" s="4"/>
      <c r="Q3094" s="7" t="s">
        <v>31</v>
      </c>
      <c r="R3094" s="7" t="s">
        <v>29</v>
      </c>
      <c r="S3094" s="9">
        <f>INDEX('#怪物刷新配置索引'!$E:$E,MATCH(E3094&amp;"-"&amp;F3094,'#怪物刷新配置索引'!$D:$D,0),1)</f>
        <v>4</v>
      </c>
      <c r="T3094" s="4"/>
      <c r="U3094" s="9">
        <f>INDEX('#怪物刷新配置索引'!$F:$F,MATCH(E3094&amp;"-"&amp;F3094,'#怪物刷新配置索引'!$D:$D,0),1)</f>
        <v>1</v>
      </c>
      <c r="V3094" s="4" t="str">
        <f t="shared" si="419"/>
        <v/>
      </c>
      <c r="W3094" s="4"/>
      <c r="X3094" s="4"/>
      <c r="Y3094" s="4"/>
      <c r="Z3094" s="28"/>
      <c r="AA3094" s="77">
        <f>COUNTIF([3]经验升级表!$C:$C,"&lt;="&amp;SUMIFS($AB$4:AB3094,$C$4:C3094,C3094))</f>
        <v>0</v>
      </c>
      <c r="AB3094" s="77">
        <f>IFERROR(INDEX([1]怪物表!$U:$U,MATCH(G3094,[1]怪物表!$A:$A,0),1)*S3094/U3094,0)*AC3094</f>
        <v>0</v>
      </c>
      <c r="AC3094" s="77">
        <f t="shared" si="420"/>
        <v>30</v>
      </c>
      <c r="AD3094" s="77">
        <f>IFERROR(INDEX([1]怪物表!$J:$J,MATCH(G3094,[1]怪物表!$A:$A,0),1),0)*AE3094</f>
        <v>120</v>
      </c>
      <c r="AE3094" s="77">
        <f t="shared" si="421"/>
        <v>120</v>
      </c>
    </row>
    <row r="3095" spans="1:31" x14ac:dyDescent="0.45">
      <c r="A3095" s="4"/>
      <c r="B3095" s="7">
        <v>5992099</v>
      </c>
      <c r="C3095" s="6" t="s">
        <v>249</v>
      </c>
      <c r="D3095" s="4"/>
      <c r="E3095" s="7"/>
      <c r="F3095" s="4">
        <v>600</v>
      </c>
      <c r="G3095" s="4" t="str">
        <f>IF(I3095="",SUMIFS([1]怪物表!$A:$A,[1]怪物表!$B:$B,C3095,[1]怪物表!$C:$C,D3095),"")</f>
        <v/>
      </c>
      <c r="H3095" s="8" t="str">
        <f>IF(G3095="","",INDEX([1]怪物表!$C:$C,MATCH(G3095,[1]怪物表!$A:$A,0)))</f>
        <v/>
      </c>
      <c r="I3095" s="4">
        <v>599203</v>
      </c>
      <c r="J3095" s="4" t="str">
        <f>IF(I3095="","",INDEX([1]怪物阵型表!$B:$B,MATCH(I3095,[1]怪物阵型表!$A:$A,0)))</f>
        <v>圆环防御怪物阵型</v>
      </c>
      <c r="K3095" s="4"/>
      <c r="L3095" s="4"/>
      <c r="M3095" s="4"/>
      <c r="N3095" s="4"/>
      <c r="O3095" s="4" t="str">
        <f>IF(N3095="","",INDEX([2]物品表!$B:$B,MATCH(N3095,[2]物品表!$A:$A,0)))</f>
        <v/>
      </c>
      <c r="P3095" s="4"/>
      <c r="Q3095" s="7" t="s">
        <v>109</v>
      </c>
      <c r="R3095" s="7" t="s">
        <v>29</v>
      </c>
      <c r="S3095" s="9">
        <v>1</v>
      </c>
      <c r="T3095" s="4"/>
      <c r="U3095" s="9">
        <v>0</v>
      </c>
      <c r="V3095" s="4"/>
      <c r="W3095" s="4"/>
      <c r="X3095" s="4"/>
      <c r="Y3095" s="4"/>
      <c r="Z3095" s="28"/>
      <c r="AA3095" s="77">
        <f>COUNTIF([3]经验升级表!$C:$C,"&lt;="&amp;SUMIFS($AB$4:AB3095,$C$4:C3095,C3095))</f>
        <v>0</v>
      </c>
      <c r="AB3095" s="77">
        <f>IFERROR(INDEX([1]怪物表!$U:$U,MATCH(G3095,[1]怪物表!$A:$A,0),1)*S3095/U3095,0)*AC3095</f>
        <v>0</v>
      </c>
      <c r="AC3095" s="77">
        <f t="shared" si="420"/>
        <v>1</v>
      </c>
      <c r="AD3095" s="77">
        <f>IFERROR(INDEX([1]怪物表!$J:$J,MATCH(G3095,[1]怪物表!$A:$A,0),1),0)*AE3095</f>
        <v>0</v>
      </c>
      <c r="AE3095" s="77">
        <f t="shared" si="421"/>
        <v>0</v>
      </c>
    </row>
    <row r="3096" spans="1:31" x14ac:dyDescent="0.45">
      <c r="A3096" s="4"/>
      <c r="B3096" s="7">
        <v>5992100</v>
      </c>
      <c r="C3096" s="6" t="s">
        <v>249</v>
      </c>
      <c r="D3096" s="4"/>
      <c r="E3096" s="7"/>
      <c r="F3096" s="4">
        <v>630</v>
      </c>
      <c r="G3096" s="4"/>
      <c r="H3096" s="8"/>
      <c r="I3096" s="4"/>
      <c r="J3096" s="4" t="str">
        <f>IF(I3096="","",INDEX([1]怪物阵型表!$B:$B,MATCH(I3096,[1]怪物阵型表!$A:$A,0)))</f>
        <v/>
      </c>
      <c r="K3096" s="4">
        <v>599217</v>
      </c>
      <c r="L3096" s="25" t="str" cm="1">
        <f t="array" ref="L3096">INDEX(怪物链表!A:C,MATCH(怪物刷新表!K3096&amp;C3096,怪物链表!A:A&amp;怪物链表!C:C,),2)</f>
        <v>平滑_初级_100</v>
      </c>
      <c r="M3096" s="4" t="str" cm="1">
        <f t="array" ref="M3096">INDEX(怪物链表!A:D,MATCH(怪物刷新表!L3096&amp;K3096,怪物链表!B:B&amp;怪物链表!A:A,),4)</f>
        <v>630-660</v>
      </c>
      <c r="N3096" s="4"/>
      <c r="O3096" s="4" t="str">
        <f>IF(N3096="","",INDEX([2]物品表!$B:$B,MATCH(N3096,[2]物品表!$A:$A,0)))</f>
        <v/>
      </c>
      <c r="P3096" s="4"/>
      <c r="Q3096" s="7" t="s">
        <v>120</v>
      </c>
      <c r="R3096" s="7" t="s">
        <v>29</v>
      </c>
      <c r="S3096" s="9">
        <v>1</v>
      </c>
      <c r="T3096" s="4"/>
      <c r="U3096" s="9">
        <v>0</v>
      </c>
      <c r="V3096" s="4" t="str">
        <f>IF(W3096=1,"TID_Survivor_Notice_Occur_2",IF(W3096=2,"TID_Survivor_Notice_Occur_1",""))</f>
        <v/>
      </c>
      <c r="W3096" s="4"/>
      <c r="X3096" s="4"/>
      <c r="Y3096" s="4"/>
      <c r="Z3096" s="28"/>
      <c r="AA3096" s="77">
        <f>COUNTIF([3]经验升级表!$C:$C,"&lt;="&amp;SUMIFS($AB$4:AB3096,$C$4:C3096,C3096))</f>
        <v>0</v>
      </c>
      <c r="AB3096" s="77">
        <f>IFERROR(INDEX([1]怪物表!$U:$U,MATCH(G3096,[1]怪物表!$A:$A,0),1)*S3096/U3096,0)*AC3096</f>
        <v>0</v>
      </c>
      <c r="AC3096" s="77">
        <f t="shared" si="420"/>
        <v>1</v>
      </c>
      <c r="AD3096" s="77">
        <f>IFERROR(INDEX([1]怪物表!$J:$J,MATCH(G3096,[1]怪物表!$A:$A,0),1),0)*AE3096</f>
        <v>0</v>
      </c>
      <c r="AE3096" s="77">
        <f t="shared" si="421"/>
        <v>0</v>
      </c>
    </row>
    <row r="3097" spans="1:31" x14ac:dyDescent="0.45">
      <c r="A3097" s="4"/>
      <c r="B3097" s="7">
        <v>5992101</v>
      </c>
      <c r="C3097" s="6" t="s">
        <v>249</v>
      </c>
      <c r="D3097" s="4" t="s">
        <v>239</v>
      </c>
      <c r="E3097" s="4">
        <v>30</v>
      </c>
      <c r="F3097" s="4" t="s">
        <v>221</v>
      </c>
      <c r="G3097" s="4">
        <f>IF(I3097="",SUMIFS([1]怪物表!$A:$A,[1]怪物表!$B:$B,C3097,[1]怪物表!$C:$C,D3097),"")</f>
        <v>1599202</v>
      </c>
      <c r="H3097" s="8" t="str">
        <f>IF(G3097="","",INDEX([1]怪物表!$C:$C,MATCH(G3097,[1]怪物表!$A:$A,0)))</f>
        <v>小象</v>
      </c>
      <c r="I3097" s="4"/>
      <c r="J3097" s="4" t="str">
        <f>IF(I3097="","",INDEX([1]怪物阵型表!$B:$B,MATCH(I3097,[1]怪物阵型表!$A:$A,0)))</f>
        <v/>
      </c>
      <c r="K3097" s="4"/>
      <c r="L3097" s="4"/>
      <c r="M3097" s="4"/>
      <c r="N3097" s="4"/>
      <c r="O3097" s="4" t="str">
        <f>IF(N3097="","",INDEX([2]物品表!$B:$B,MATCH(N3097,[2]物品表!$A:$A,0)))</f>
        <v/>
      </c>
      <c r="P3097" s="4"/>
      <c r="Q3097" s="7" t="s">
        <v>31</v>
      </c>
      <c r="R3097" s="7" t="s">
        <v>29</v>
      </c>
      <c r="S3097" s="9">
        <f>INDEX('#怪物刷新配置索引'!$E:$E,MATCH(E3097&amp;"-"&amp;F3097,'#怪物刷新配置索引'!$D:$D,0),1)</f>
        <v>4</v>
      </c>
      <c r="T3097" s="4"/>
      <c r="U3097" s="9">
        <f>INDEX('#怪物刷新配置索引'!$F:$F,MATCH(E3097&amp;"-"&amp;F3097,'#怪物刷新配置索引'!$D:$D,0),1)</f>
        <v>4</v>
      </c>
      <c r="V3097" s="4" t="str">
        <f t="shared" ref="V3097:V3098" si="422">IF(W3097=1,"TID_Survivor_Notice_Occur_2",IF(W3097=2,"TID_Survivor_Notice_Occur_1",""))</f>
        <v/>
      </c>
      <c r="W3097" s="4"/>
      <c r="X3097" s="4"/>
      <c r="Y3097" s="4"/>
      <c r="Z3097" s="28"/>
      <c r="AA3097" s="77">
        <f>COUNTIF([3]经验升级表!$C:$C,"&lt;="&amp;SUMIFS($AB$4:AB3097,$C$4:C3097,C3097))</f>
        <v>0</v>
      </c>
      <c r="AB3097" s="77">
        <f>IFERROR(INDEX([1]怪物表!$U:$U,MATCH(G3097,[1]怪物表!$A:$A,0),1)*S3097/U3097,0)*AC3097</f>
        <v>0</v>
      </c>
      <c r="AC3097" s="77">
        <f t="shared" si="420"/>
        <v>30</v>
      </c>
      <c r="AD3097" s="77">
        <f>IFERROR(INDEX([1]怪物表!$J:$J,MATCH(G3097,[1]怪物表!$A:$A,0),1),0)*AE3097</f>
        <v>30</v>
      </c>
      <c r="AE3097" s="77">
        <f t="shared" si="421"/>
        <v>30</v>
      </c>
    </row>
    <row r="3098" spans="1:31" x14ac:dyDescent="0.45">
      <c r="A3098" s="4"/>
      <c r="B3098" s="7">
        <v>5992102</v>
      </c>
      <c r="C3098" s="6" t="s">
        <v>249</v>
      </c>
      <c r="D3098" s="4" t="s">
        <v>239</v>
      </c>
      <c r="E3098" s="4">
        <v>30</v>
      </c>
      <c r="F3098" s="4" t="s">
        <v>221</v>
      </c>
      <c r="G3098" s="4">
        <f>IF(I3098="",SUMIFS([1]怪物表!$A:$A,[1]怪物表!$B:$B,C3098,[1]怪物表!$C:$C,D3098),"")</f>
        <v>1599202</v>
      </c>
      <c r="H3098" s="8" t="str">
        <f>IF(G3098="","",INDEX([1]怪物表!$C:$C,MATCH(G3098,[1]怪物表!$A:$A,0)))</f>
        <v>小象</v>
      </c>
      <c r="I3098" s="4"/>
      <c r="J3098" s="4" t="str">
        <f>IF(I3098="","",INDEX([1]怪物阵型表!$B:$B,MATCH(I3098,[1]怪物阵型表!$A:$A,0)))</f>
        <v/>
      </c>
      <c r="K3098" s="4"/>
      <c r="L3098" s="4"/>
      <c r="M3098" s="4"/>
      <c r="N3098" s="4"/>
      <c r="O3098" s="4" t="str">
        <f>IF(N3098="","",INDEX([2]物品表!$B:$B,MATCH(N3098,[2]物品表!$A:$A,0)))</f>
        <v/>
      </c>
      <c r="P3098" s="4"/>
      <c r="Q3098" s="7" t="s">
        <v>31</v>
      </c>
      <c r="R3098" s="7" t="s">
        <v>29</v>
      </c>
      <c r="S3098" s="9">
        <f>INDEX('#怪物刷新配置索引'!$E:$E,MATCH(E3098&amp;"-"&amp;F3098,'#怪物刷新配置索引'!$D:$D,0),1)</f>
        <v>4</v>
      </c>
      <c r="T3098" s="4"/>
      <c r="U3098" s="9">
        <f>INDEX('#怪物刷新配置索引'!$F:$F,MATCH(E3098&amp;"-"&amp;F3098,'#怪物刷新配置索引'!$D:$D,0),1)</f>
        <v>4</v>
      </c>
      <c r="V3098" s="4" t="str">
        <f t="shared" si="422"/>
        <v/>
      </c>
      <c r="W3098" s="4"/>
      <c r="X3098" s="4"/>
      <c r="Y3098" s="4"/>
      <c r="Z3098" s="28"/>
      <c r="AA3098" s="77">
        <f>COUNTIF([3]经验升级表!$C:$C,"&lt;="&amp;SUMIFS($AB$4:AB3098,$C$4:C3098,C3098))</f>
        <v>0</v>
      </c>
      <c r="AB3098" s="77">
        <f>IFERROR(INDEX([1]怪物表!$U:$U,MATCH(G3098,[1]怪物表!$A:$A,0),1)*S3098/U3098,0)*AC3098</f>
        <v>0</v>
      </c>
      <c r="AC3098" s="77">
        <f t="shared" si="420"/>
        <v>30</v>
      </c>
      <c r="AD3098" s="77">
        <f>IFERROR(INDEX([1]怪物表!$J:$J,MATCH(G3098,[1]怪物表!$A:$A,0),1),0)*AE3098</f>
        <v>30</v>
      </c>
      <c r="AE3098" s="77">
        <f t="shared" si="421"/>
        <v>30</v>
      </c>
    </row>
    <row r="3099" spans="1:31" x14ac:dyDescent="0.45">
      <c r="A3099" s="4"/>
      <c r="B3099" s="7">
        <v>5992103</v>
      </c>
      <c r="C3099" s="6" t="s">
        <v>249</v>
      </c>
      <c r="D3099" s="4"/>
      <c r="E3099" s="7"/>
      <c r="F3099" s="4">
        <v>660</v>
      </c>
      <c r="G3099" s="4"/>
      <c r="H3099" s="8"/>
      <c r="I3099" s="4"/>
      <c r="J3099" s="4" t="str">
        <f>IF(I3099="","",INDEX([1]怪物阵型表!$B:$B,MATCH(I3099,[1]怪物阵型表!$A:$A,0)))</f>
        <v/>
      </c>
      <c r="K3099" s="4">
        <v>599219</v>
      </c>
      <c r="L3099" s="25" t="str" cm="1">
        <f t="array" ref="L3099">INDEX(怪物链表!A:C,MATCH(怪物刷新表!K3099&amp;C3099,怪物链表!A:A&amp;怪物链表!C:C,),2)</f>
        <v>骤变_中级_100</v>
      </c>
      <c r="M3099" s="4" t="str" cm="1">
        <f t="array" ref="M3099">INDEX(怪物链表!A:D,MATCH(怪物刷新表!L3099&amp;K3099,怪物链表!B:B&amp;怪物链表!A:A,),4)</f>
        <v>840-870</v>
      </c>
      <c r="N3099" s="4"/>
      <c r="O3099" s="4" t="str">
        <f>IF(N3099="","",INDEX([2]物品表!$B:$B,MATCH(N3099,[2]物品表!$A:$A,0)))</f>
        <v/>
      </c>
      <c r="P3099" s="4"/>
      <c r="Q3099" s="7" t="s">
        <v>120</v>
      </c>
      <c r="R3099" s="7" t="s">
        <v>29</v>
      </c>
      <c r="S3099" s="9">
        <v>1</v>
      </c>
      <c r="T3099" s="4"/>
      <c r="U3099" s="9">
        <v>0</v>
      </c>
      <c r="V3099" s="4" t="str">
        <f>IF(W3099=1,"TID_Survivor_Notice_Occur_2",IF(W3099=2,"TID_Survivor_Notice_Occur_1",""))</f>
        <v/>
      </c>
      <c r="W3099" s="4"/>
      <c r="X3099" s="4"/>
      <c r="Y3099" s="4"/>
      <c r="Z3099" s="28"/>
      <c r="AA3099" s="77">
        <f>COUNTIF([3]经验升级表!$C:$C,"&lt;="&amp;SUMIFS($AB$4:AB3099,$C$4:C3099,C3099))</f>
        <v>0</v>
      </c>
      <c r="AB3099" s="77">
        <f>IFERROR(INDEX([1]怪物表!$U:$U,MATCH(G3099,[1]怪物表!$A:$A,0),1)*S3099/U3099,0)*AC3099</f>
        <v>0</v>
      </c>
      <c r="AC3099" s="77">
        <f t="shared" si="420"/>
        <v>1</v>
      </c>
      <c r="AD3099" s="77">
        <f>IFERROR(INDEX([1]怪物表!$J:$J,MATCH(G3099,[1]怪物表!$A:$A,0),1),0)*AE3099</f>
        <v>0</v>
      </c>
      <c r="AE3099" s="77">
        <f t="shared" si="421"/>
        <v>0</v>
      </c>
    </row>
    <row r="3100" spans="1:31" x14ac:dyDescent="0.45">
      <c r="A3100" s="4"/>
      <c r="B3100" s="7">
        <v>5992104</v>
      </c>
      <c r="C3100" s="6" t="s">
        <v>249</v>
      </c>
      <c r="D3100" s="4"/>
      <c r="E3100" s="7"/>
      <c r="F3100" s="4">
        <v>660</v>
      </c>
      <c r="G3100" s="4"/>
      <c r="H3100" s="8"/>
      <c r="I3100" s="4"/>
      <c r="J3100" s="4" t="str">
        <f>IF(I3100="","",INDEX([1]怪物阵型表!$B:$B,MATCH(I3100,[1]怪物阵型表!$A:$A,0)))</f>
        <v/>
      </c>
      <c r="K3100" s="4">
        <v>599220</v>
      </c>
      <c r="L3100" s="25" t="str" cm="1">
        <f t="array" ref="L3100">INDEX(怪物链表!A:C,MATCH(怪物刷新表!K3100&amp;C3100,怪物链表!A:A&amp;怪物链表!C:C,),2)</f>
        <v>骤变_特殊_50</v>
      </c>
      <c r="M3100" s="4" t="str" cm="1">
        <f t="array" ref="M3100">INDEX(怪物链表!A:D,MATCH(怪物刷新表!L3100&amp;K3100,怪物链表!B:B&amp;怪物链表!A:A,),4)</f>
        <v>840-870</v>
      </c>
      <c r="N3100" s="4"/>
      <c r="O3100" s="4" t="str">
        <f>IF(N3100="","",INDEX([2]物品表!$B:$B,MATCH(N3100,[2]物品表!$A:$A,0)))</f>
        <v/>
      </c>
      <c r="P3100" s="4"/>
      <c r="Q3100" s="7" t="s">
        <v>120</v>
      </c>
      <c r="R3100" s="7" t="s">
        <v>29</v>
      </c>
      <c r="S3100" s="9">
        <v>1</v>
      </c>
      <c r="T3100" s="4"/>
      <c r="U3100" s="9">
        <v>0</v>
      </c>
      <c r="V3100" s="4" t="str">
        <f>IF(W3100=1,"TID_Survivor_Notice_Occur_2",IF(W3100=2,"TID_Survivor_Notice_Occur_1",""))</f>
        <v/>
      </c>
      <c r="W3100" s="4"/>
      <c r="X3100" s="4"/>
      <c r="Y3100" s="4"/>
      <c r="Z3100" s="28"/>
      <c r="AA3100" s="77">
        <f>COUNTIF([3]经验升级表!$C:$C,"&lt;="&amp;SUMIFS($AB$4:AB3100,$C$4:C3100,C3100))</f>
        <v>0</v>
      </c>
      <c r="AB3100" s="77">
        <f>IFERROR(INDEX([1]怪物表!$U:$U,MATCH(G3100,[1]怪物表!$A:$A,0),1)*S3100/U3100,0)*AC3100</f>
        <v>0</v>
      </c>
      <c r="AC3100" s="77">
        <f t="shared" si="420"/>
        <v>1</v>
      </c>
      <c r="AD3100" s="77">
        <f>IFERROR(INDEX([1]怪物表!$J:$J,MATCH(G3100,[1]怪物表!$A:$A,0),1),0)*AE3100</f>
        <v>0</v>
      </c>
      <c r="AE3100" s="77">
        <f t="shared" si="421"/>
        <v>0</v>
      </c>
    </row>
    <row r="3101" spans="1:31" x14ac:dyDescent="0.45">
      <c r="A3101" s="4"/>
      <c r="B3101" s="7">
        <v>5992105</v>
      </c>
      <c r="C3101" s="6" t="s">
        <v>249</v>
      </c>
      <c r="D3101" s="4"/>
      <c r="E3101" s="7"/>
      <c r="F3101" s="4">
        <v>660</v>
      </c>
      <c r="G3101" s="4"/>
      <c r="H3101" s="8"/>
      <c r="I3101" s="4"/>
      <c r="J3101" s="4" t="str">
        <f>IF(I3101="","",INDEX([1]怪物阵型表!$B:$B,MATCH(I3101,[1]怪物阵型表!$A:$A,0)))</f>
        <v/>
      </c>
      <c r="K3101" s="4">
        <v>599221</v>
      </c>
      <c r="L3101" s="25" t="str" cm="1">
        <f t="array" ref="L3101">INDEX(怪物链表!A:C,MATCH(怪物刷新表!K3101&amp;C3101,怪物链表!A:A&amp;怪物链表!C:C,),2)</f>
        <v>骤变_特殊_50</v>
      </c>
      <c r="M3101" s="4" t="str" cm="1">
        <f t="array" ref="M3101">INDEX(怪物链表!A:D,MATCH(怪物刷新表!L3101&amp;K3101,怪物链表!B:B&amp;怪物链表!A:A,),4)</f>
        <v>840-870</v>
      </c>
      <c r="N3101" s="4"/>
      <c r="O3101" s="4" t="str">
        <f>IF(N3101="","",INDEX([2]物品表!$B:$B,MATCH(N3101,[2]物品表!$A:$A,0)))</f>
        <v/>
      </c>
      <c r="P3101" s="4"/>
      <c r="Q3101" s="7" t="s">
        <v>120</v>
      </c>
      <c r="R3101" s="7" t="s">
        <v>29</v>
      </c>
      <c r="S3101" s="9">
        <v>1</v>
      </c>
      <c r="T3101" s="4"/>
      <c r="U3101" s="9">
        <v>0</v>
      </c>
      <c r="V3101" s="4" t="str">
        <f>IF(W3101=1,"TID_Survivor_Notice_Occur_2",IF(W3101=2,"TID_Survivor_Notice_Occur_1",""))</f>
        <v/>
      </c>
      <c r="W3101" s="4"/>
      <c r="X3101" s="4"/>
      <c r="Y3101" s="4"/>
      <c r="Z3101" s="28"/>
      <c r="AA3101" s="77">
        <f>COUNTIF([3]经验升级表!$C:$C,"&lt;="&amp;SUMIFS($AB$4:AB3101,$C$4:C3101,C3101))</f>
        <v>0</v>
      </c>
      <c r="AB3101" s="77">
        <f>IFERROR(INDEX([1]怪物表!$U:$U,MATCH(G3101,[1]怪物表!$A:$A,0),1)*S3101/U3101,0)*AC3101</f>
        <v>0</v>
      </c>
      <c r="AC3101" s="77">
        <f t="shared" si="420"/>
        <v>1</v>
      </c>
      <c r="AD3101" s="77">
        <f>IFERROR(INDEX([1]怪物表!$J:$J,MATCH(G3101,[1]怪物表!$A:$A,0),1),0)*AE3101</f>
        <v>0</v>
      </c>
      <c r="AE3101" s="77">
        <f t="shared" si="421"/>
        <v>0</v>
      </c>
    </row>
    <row r="3102" spans="1:31" x14ac:dyDescent="0.45">
      <c r="A3102" s="4"/>
      <c r="B3102" s="7">
        <v>5992106</v>
      </c>
      <c r="C3102" s="6" t="s">
        <v>249</v>
      </c>
      <c r="D3102" s="4" t="s">
        <v>247</v>
      </c>
      <c r="E3102" s="7">
        <v>60</v>
      </c>
      <c r="F3102" s="4" t="s">
        <v>223</v>
      </c>
      <c r="G3102" s="4">
        <f>SUMIFS([1]怪物表!$A:$A,[1]怪物表!$B:$B,C3102,[1]怪物表!$C:$C,D3102)</f>
        <v>1599204</v>
      </c>
      <c r="H3102" s="8" t="str">
        <f>IF(G3102="","",INDEX([1]怪物表!$C:$C,MATCH(G3102,[1]怪物表!$A:$A,0)))</f>
        <v>狼人（紫）</v>
      </c>
      <c r="I3102" s="4"/>
      <c r="J3102" s="4" t="str">
        <f>IF(I3102="","",INDEX([1]怪物阵型表!$B:$B,MATCH(I3102,[1]怪物阵型表!$A:$A,0)))</f>
        <v/>
      </c>
      <c r="K3102" s="4"/>
      <c r="L3102" s="4"/>
      <c r="M3102" s="4"/>
      <c r="N3102" s="4"/>
      <c r="O3102" s="4" t="str">
        <f>IF(N3102="","",INDEX([2]物品表!$B:$B,MATCH(N3102,[2]物品表!$A:$A,0)))</f>
        <v/>
      </c>
      <c r="P3102" s="4"/>
      <c r="Q3102" s="7" t="s">
        <v>31</v>
      </c>
      <c r="R3102" s="7" t="s">
        <v>29</v>
      </c>
      <c r="S3102" s="9">
        <f>INDEX('#怪物刷新配置索引'!$E:$E,MATCH(E3102&amp;"-"&amp;F3102,'#怪物刷新配置索引'!$D:$D,0),1)</f>
        <v>4</v>
      </c>
      <c r="T3102" s="4"/>
      <c r="U3102" s="9">
        <f>INDEX('#怪物刷新配置索引'!$F:$F,MATCH(E3102&amp;"-"&amp;F3102,'#怪物刷新配置索引'!$D:$D,0),1)</f>
        <v>2</v>
      </c>
      <c r="V3102" s="4" t="str">
        <f t="shared" ref="V3102:V3104" si="423">IF(W3102=1,"TID_Survivor_Notice_Occur_2",IF(W3102=2,"TID_Survivor_Notice_Occur_1",""))</f>
        <v/>
      </c>
      <c r="W3102" s="4"/>
      <c r="X3102" s="4"/>
      <c r="Y3102" s="7"/>
      <c r="Z3102" s="28"/>
      <c r="AA3102" s="77">
        <f>COUNTIF([3]经验升级表!$C:$C,"&lt;="&amp;SUMIFS($AB$4:AB3102,$C$4:C3102,C3102))</f>
        <v>0</v>
      </c>
      <c r="AB3102" s="77">
        <f>IFERROR(INDEX([1]怪物表!$U:$U,MATCH(G3102,[1]怪物表!$A:$A,0),1)*S3102/U3102,0)*AC3102</f>
        <v>0</v>
      </c>
      <c r="AC3102" s="77">
        <f t="shared" si="420"/>
        <v>30</v>
      </c>
      <c r="AD3102" s="77">
        <f>IFERROR(INDEX([1]怪物表!$J:$J,MATCH(G3102,[1]怪物表!$A:$A,0),1),0)*AE3102</f>
        <v>60</v>
      </c>
      <c r="AE3102" s="77">
        <f t="shared" si="421"/>
        <v>60</v>
      </c>
    </row>
    <row r="3103" spans="1:31" x14ac:dyDescent="0.45">
      <c r="A3103" s="4"/>
      <c r="B3103" s="7">
        <v>5992107</v>
      </c>
      <c r="C3103" s="6" t="s">
        <v>249</v>
      </c>
      <c r="D3103" s="4" t="s">
        <v>247</v>
      </c>
      <c r="E3103" s="7">
        <v>150</v>
      </c>
      <c r="F3103" s="4" t="s">
        <v>223</v>
      </c>
      <c r="G3103" s="4">
        <f>SUMIFS([1]怪物表!$A:$A,[1]怪物表!$B:$B,C3103,[1]怪物表!$C:$C,D3103)</f>
        <v>1599204</v>
      </c>
      <c r="H3103" s="8" t="str">
        <f>IF(G3103="","",INDEX([1]怪物表!$C:$C,MATCH(G3103,[1]怪物表!$A:$A,0)))</f>
        <v>狼人（紫）</v>
      </c>
      <c r="I3103" s="4"/>
      <c r="J3103" s="4" t="str">
        <f>IF(I3103="","",INDEX([1]怪物阵型表!$B:$B,MATCH(I3103,[1]怪物阵型表!$A:$A,0)))</f>
        <v/>
      </c>
      <c r="K3103" s="4"/>
      <c r="L3103" s="4"/>
      <c r="M3103" s="4"/>
      <c r="N3103" s="4"/>
      <c r="O3103" s="4" t="str">
        <f>IF(N3103="","",INDEX([2]物品表!$B:$B,MATCH(N3103,[2]物品表!$A:$A,0)))</f>
        <v/>
      </c>
      <c r="P3103" s="4"/>
      <c r="Q3103" s="7" t="s">
        <v>31</v>
      </c>
      <c r="R3103" s="7" t="s">
        <v>29</v>
      </c>
      <c r="S3103" s="9">
        <f>INDEX('#怪物刷新配置索引'!$E:$E,MATCH(E3103&amp;"-"&amp;F3103,'#怪物刷新配置索引'!$D:$D,0),1)</f>
        <v>5</v>
      </c>
      <c r="T3103" s="4"/>
      <c r="U3103" s="9">
        <f>INDEX('#怪物刷新配置索引'!$F:$F,MATCH(E3103&amp;"-"&amp;F3103,'#怪物刷新配置索引'!$D:$D,0),1)</f>
        <v>1</v>
      </c>
      <c r="V3103" s="4" t="str">
        <f t="shared" si="423"/>
        <v/>
      </c>
      <c r="W3103" s="4"/>
      <c r="X3103" s="4"/>
      <c r="Y3103" s="7"/>
      <c r="Z3103" s="28"/>
      <c r="AA3103" s="77">
        <f>COUNTIF([3]经验升级表!$C:$C,"&lt;="&amp;SUMIFS($AB$4:AB3103,$C$4:C3103,C3103))</f>
        <v>0</v>
      </c>
      <c r="AB3103" s="77">
        <f>IFERROR(INDEX([1]怪物表!$U:$U,MATCH(G3103,[1]怪物表!$A:$A,0),1)*S3103/U3103,0)*AC3103</f>
        <v>0</v>
      </c>
      <c r="AC3103" s="77">
        <f t="shared" si="420"/>
        <v>30</v>
      </c>
      <c r="AD3103" s="77">
        <f>IFERROR(INDEX([1]怪物表!$J:$J,MATCH(G3103,[1]怪物表!$A:$A,0),1),0)*AE3103</f>
        <v>150</v>
      </c>
      <c r="AE3103" s="77">
        <f t="shared" si="421"/>
        <v>150</v>
      </c>
    </row>
    <row r="3104" spans="1:31" x14ac:dyDescent="0.45">
      <c r="A3104" s="4"/>
      <c r="B3104" s="7">
        <v>5992108</v>
      </c>
      <c r="C3104" s="6" t="s">
        <v>249</v>
      </c>
      <c r="D3104" s="4" t="s">
        <v>130</v>
      </c>
      <c r="E3104" s="7">
        <v>20</v>
      </c>
      <c r="F3104" s="4" t="s">
        <v>223</v>
      </c>
      <c r="G3104" s="4">
        <f>SUMIFS([1]怪物表!$A:$A,[1]怪物表!$B:$B,C3104,[1]怪物表!$C:$C,D3104)</f>
        <v>1599206</v>
      </c>
      <c r="H3104" s="8" t="str">
        <f>IF(G3104="","",INDEX([1]怪物表!$C:$C,MATCH(G3104,[1]怪物表!$A:$A,0)))</f>
        <v>毒气怪</v>
      </c>
      <c r="I3104" s="4"/>
      <c r="J3104" s="4" t="str">
        <f>IF(I3104="","",INDEX([1]怪物阵型表!$B:$B,MATCH(I3104,[1]怪物阵型表!$A:$A,0)))</f>
        <v/>
      </c>
      <c r="K3104" s="4"/>
      <c r="L3104" s="4"/>
      <c r="M3104" s="4"/>
      <c r="N3104" s="4"/>
      <c r="O3104" s="4" t="str">
        <f>IF(N3104="","",INDEX([2]物品表!$B:$B,MATCH(N3104,[2]物品表!$A:$A,0)))</f>
        <v/>
      </c>
      <c r="P3104" s="4"/>
      <c r="Q3104" s="7" t="s">
        <v>31</v>
      </c>
      <c r="R3104" s="7" t="s">
        <v>29</v>
      </c>
      <c r="S3104" s="9">
        <f>INDEX('#怪物刷新配置索引'!$E:$E,MATCH(E3104&amp;"-"&amp;F3104,'#怪物刷新配置索引'!$D:$D,0),1)</f>
        <v>4</v>
      </c>
      <c r="T3104" s="4"/>
      <c r="U3104" s="9">
        <f>INDEX('#怪物刷新配置索引'!$F:$F,MATCH(E3104&amp;"-"&amp;F3104,'#怪物刷新配置索引'!$D:$D,0),1)</f>
        <v>6</v>
      </c>
      <c r="V3104" s="4" t="str">
        <f t="shared" si="423"/>
        <v/>
      </c>
      <c r="W3104" s="4"/>
      <c r="X3104" s="7"/>
      <c r="Y3104" s="7"/>
      <c r="Z3104" s="28"/>
      <c r="AA3104" s="77">
        <f>COUNTIF([3]经验升级表!$C:$C,"&lt;="&amp;SUMIFS($AB$4:AB3104,$C$4:C3104,C3104))</f>
        <v>0</v>
      </c>
      <c r="AB3104" s="77">
        <f>IFERROR(INDEX([1]怪物表!$U:$U,MATCH(G3104,[1]怪物表!$A:$A,0),1)*S3104/U3104,0)*AC3104</f>
        <v>0</v>
      </c>
      <c r="AC3104" s="77">
        <f t="shared" si="420"/>
        <v>30</v>
      </c>
      <c r="AD3104" s="77">
        <f>IFERROR(INDEX([1]怪物表!$J:$J,MATCH(G3104,[1]怪物表!$A:$A,0),1),0)*AE3104</f>
        <v>20</v>
      </c>
      <c r="AE3104" s="77">
        <f t="shared" si="421"/>
        <v>20</v>
      </c>
    </row>
    <row r="3105" spans="1:46" s="46" customFormat="1" x14ac:dyDescent="0.45">
      <c r="A3105" s="20"/>
      <c r="B3105" s="21">
        <v>5992109</v>
      </c>
      <c r="C3105" s="22" t="s">
        <v>249</v>
      </c>
      <c r="D3105" s="20" t="s">
        <v>144</v>
      </c>
      <c r="E3105" s="21"/>
      <c r="F3105" s="20">
        <v>690</v>
      </c>
      <c r="G3105" s="20">
        <f>IF(I3105="",SUMIFS([1]怪物表!$A:$A,[1]怪物表!$B:$B,C3105,[1]怪物表!$C:$C,D3105),"")</f>
        <v>1599208</v>
      </c>
      <c r="H3105" s="23" t="str">
        <f>IF(G3105="","",INDEX([1]怪物表!$C:$C,MATCH(G3105,[1]怪物表!$A:$A,0)))</f>
        <v>大象</v>
      </c>
      <c r="I3105" s="20" t="s">
        <v>54</v>
      </c>
      <c r="J3105" s="20" t="str">
        <f>IF(I3105="","",INDEX([1]怪物阵型表!$B:$B,MATCH(I3105,[1]怪物阵型表!$A:$A,0)))</f>
        <v/>
      </c>
      <c r="K3105" s="20"/>
      <c r="L3105" s="20"/>
      <c r="M3105" s="20"/>
      <c r="N3105" s="20"/>
      <c r="O3105" s="20" t="str">
        <f>IF(N3105="","",INDEX([2]物品表!$B:$B,MATCH(N3105,[2]物品表!$A:$A,0)))</f>
        <v/>
      </c>
      <c r="P3105" s="20"/>
      <c r="Q3105" s="21" t="s">
        <v>120</v>
      </c>
      <c r="R3105" s="21" t="s">
        <v>29</v>
      </c>
      <c r="S3105" s="24">
        <v>1</v>
      </c>
      <c r="T3105" s="20"/>
      <c r="U3105" s="24">
        <v>0</v>
      </c>
      <c r="V3105" s="20" t="str">
        <f>IF(W3105=1,"TID_Survivor_Notice_Occur_2",IF(W3105=2,"TID_Survivor_Notice_Occur_1",""))</f>
        <v/>
      </c>
      <c r="W3105" s="20"/>
      <c r="X3105" s="20"/>
      <c r="Y3105" s="20"/>
      <c r="Z3105" s="79"/>
      <c r="AA3105" s="79">
        <f>COUNTIF([3]经验升级表!$C:$C,"&lt;="&amp;SUMIFS($AB$4:AB3105,$C$4:C3105,C3105))</f>
        <v>0</v>
      </c>
      <c r="AB3105" s="79">
        <f>IFERROR(INDEX([1]怪物表!$U:$U,MATCH(G3105,[1]怪物表!$A:$A,0),1)*S3105/U3105,0)*AC3105</f>
        <v>0</v>
      </c>
      <c r="AC3105" s="79">
        <f t="shared" si="420"/>
        <v>1</v>
      </c>
      <c r="AD3105" s="79">
        <f>IFERROR(INDEX([1]怪物表!$J:$J,MATCH(G3105,[1]怪物表!$A:$A,0),1),0)*AE3105</f>
        <v>0</v>
      </c>
      <c r="AE3105" s="79">
        <f t="shared" si="421"/>
        <v>0</v>
      </c>
    </row>
    <row r="3106" spans="1:46" x14ac:dyDescent="0.45">
      <c r="A3106" s="4"/>
      <c r="B3106" s="7">
        <v>5992110</v>
      </c>
      <c r="C3106" s="6" t="s">
        <v>249</v>
      </c>
      <c r="D3106" s="4"/>
      <c r="E3106" s="7"/>
      <c r="F3106" s="4">
        <v>690</v>
      </c>
      <c r="G3106" s="4" t="str">
        <f>IF(I3106="",SUMIFS([1]怪物表!$A:$A,[1]怪物表!$B:$B,C3106,[1]怪物表!$C:$C,D3106),"")</f>
        <v/>
      </c>
      <c r="H3106" s="8" t="str">
        <f>IF(G3106="","",INDEX([1]怪物表!$C:$C,MATCH(G3106,[1]怪物表!$A:$A,0)))</f>
        <v/>
      </c>
      <c r="I3106" s="4">
        <v>599202</v>
      </c>
      <c r="J3106" s="4" t="str">
        <f>IF(I3106="","",INDEX([1]怪物阵型表!$B:$B,MATCH(I3106,[1]怪物阵型表!$A:$A,0)))</f>
        <v>圆环防御怪物阵型</v>
      </c>
      <c r="K3106" s="4"/>
      <c r="L3106" s="4"/>
      <c r="M3106" s="4"/>
      <c r="N3106" s="4"/>
      <c r="O3106" s="4" t="str">
        <f>IF(N3106="","",INDEX([2]物品表!$B:$B,MATCH(N3106,[2]物品表!$A:$A,0)))</f>
        <v/>
      </c>
      <c r="P3106" s="4"/>
      <c r="Q3106" s="7" t="s">
        <v>109</v>
      </c>
      <c r="R3106" s="7" t="s">
        <v>29</v>
      </c>
      <c r="S3106" s="9">
        <v>1</v>
      </c>
      <c r="T3106" s="4"/>
      <c r="U3106" s="9">
        <v>0</v>
      </c>
      <c r="V3106" s="4" t="str">
        <f t="shared" ref="V3106:V3113" si="424">IF(W3106=1,"TID_Survivor_Notice_Occur_2",IF(W3106=2,"TID_Survivor_Notice_Occur_1",""))</f>
        <v>TID_Survivor_Notice_Occur_2</v>
      </c>
      <c r="W3106" s="4">
        <v>1</v>
      </c>
      <c r="X3106" s="4"/>
      <c r="Y3106" s="4"/>
      <c r="Z3106" s="28"/>
      <c r="AA3106" s="77">
        <f>COUNTIF([3]经验升级表!$C:$C,"&lt;="&amp;SUMIFS($AB$4:AB3106,$C$4:C3106,C3106))</f>
        <v>0</v>
      </c>
      <c r="AB3106" s="77">
        <f>IFERROR(INDEX([1]怪物表!$U:$U,MATCH(G3106,[1]怪物表!$A:$A,0),1)*S3106/U3106,0)*AC3106</f>
        <v>0</v>
      </c>
      <c r="AC3106" s="77">
        <f t="shared" si="420"/>
        <v>1</v>
      </c>
      <c r="AD3106" s="77">
        <f>IFERROR(INDEX([1]怪物表!$J:$J,MATCH(G3106,[1]怪物表!$A:$A,0),1),0)*AE3106</f>
        <v>0</v>
      </c>
      <c r="AE3106" s="77">
        <f t="shared" si="421"/>
        <v>0</v>
      </c>
    </row>
    <row r="3107" spans="1:46" x14ac:dyDescent="0.45">
      <c r="A3107" s="4"/>
      <c r="B3107" s="7">
        <v>5992111</v>
      </c>
      <c r="C3107" s="6" t="s">
        <v>249</v>
      </c>
      <c r="D3107" s="4"/>
      <c r="E3107" s="7"/>
      <c r="F3107" s="4">
        <v>690</v>
      </c>
      <c r="G3107" s="4"/>
      <c r="H3107" s="8"/>
      <c r="I3107" s="4"/>
      <c r="J3107" s="4" t="str">
        <f>IF(I3107="","",INDEX([1]怪物阵型表!$B:$B,MATCH(I3107,[1]怪物阵型表!$A:$A,0)))</f>
        <v/>
      </c>
      <c r="K3107" s="4">
        <v>599222</v>
      </c>
      <c r="L3107" s="25" t="str" cm="1">
        <f t="array" ref="L3107">INDEX(怪物链表!A:C,MATCH(怪物刷新表!K3107&amp;C3107,怪物链表!A:A&amp;怪物链表!C:C,),2)</f>
        <v>骤变_高级_100</v>
      </c>
      <c r="M3107" s="4" t="str" cm="1">
        <f t="array" ref="M3107">INDEX(怪物链表!A:D,MATCH(怪物刷新表!L3107&amp;K3107,怪物链表!B:B&amp;怪物链表!A:A,),4)</f>
        <v>870-900</v>
      </c>
      <c r="N3107" s="4"/>
      <c r="O3107" s="4" t="str">
        <f>IF(N3107="","",INDEX([2]物品表!$B:$B,MATCH(N3107,[2]物品表!$A:$A,0)))</f>
        <v/>
      </c>
      <c r="P3107" s="4"/>
      <c r="Q3107" s="7" t="s">
        <v>120</v>
      </c>
      <c r="R3107" s="7" t="s">
        <v>29</v>
      </c>
      <c r="S3107" s="9">
        <v>1</v>
      </c>
      <c r="T3107" s="4"/>
      <c r="U3107" s="9">
        <v>0</v>
      </c>
      <c r="V3107" s="4" t="str">
        <f>IF(W3107=1,"TID_Survivor_Notice_Occur_2",IF(W3107=2,"TID_Survivor_Notice_Occur_1",""))</f>
        <v/>
      </c>
      <c r="W3107" s="4"/>
      <c r="X3107" s="4"/>
      <c r="Y3107" s="4"/>
      <c r="Z3107" s="28"/>
      <c r="AA3107" s="77">
        <f>COUNTIF([3]经验升级表!$C:$C,"&lt;="&amp;SUMIFS($AB$4:AB3107,$C$4:C3107,C3107))</f>
        <v>0</v>
      </c>
      <c r="AB3107" s="77">
        <f>IFERROR(INDEX([1]怪物表!$U:$U,MATCH(G3107,[1]怪物表!$A:$A,0),1)*S3107/U3107,0)*AC3107</f>
        <v>0</v>
      </c>
      <c r="AC3107" s="77">
        <f t="shared" si="420"/>
        <v>1</v>
      </c>
      <c r="AD3107" s="77">
        <f>IFERROR(INDEX([1]怪物表!$J:$J,MATCH(G3107,[1]怪物表!$A:$A,0),1),0)*AE3107</f>
        <v>0</v>
      </c>
      <c r="AE3107" s="77">
        <f t="shared" si="421"/>
        <v>0</v>
      </c>
    </row>
    <row r="3108" spans="1:46" x14ac:dyDescent="0.45">
      <c r="A3108" s="4"/>
      <c r="B3108" s="7">
        <v>5992112</v>
      </c>
      <c r="C3108" s="6" t="s">
        <v>249</v>
      </c>
      <c r="D3108" s="4"/>
      <c r="E3108" s="7"/>
      <c r="F3108" s="4">
        <v>690</v>
      </c>
      <c r="G3108" s="4"/>
      <c r="H3108" s="8"/>
      <c r="I3108" s="4"/>
      <c r="J3108" s="4" t="str">
        <f>IF(I3108="","",INDEX([1]怪物阵型表!$B:$B,MATCH(I3108,[1]怪物阵型表!$A:$A,0)))</f>
        <v/>
      </c>
      <c r="K3108" s="4">
        <v>599223</v>
      </c>
      <c r="L3108" s="25" t="str" cm="1">
        <f t="array" ref="L3108">INDEX(怪物链表!A:C,MATCH(怪物刷新表!K3108&amp;C3108,怪物链表!A:A&amp;怪物链表!C:C,),2)</f>
        <v>骤变_高级_50</v>
      </c>
      <c r="M3108" s="4" t="str" cm="1">
        <f t="array" ref="M3108">INDEX(怪物链表!A:D,MATCH(怪物刷新表!L3108&amp;K3108,怪物链表!B:B&amp;怪物链表!A:A,),4)</f>
        <v>870-900</v>
      </c>
      <c r="N3108" s="4"/>
      <c r="O3108" s="4" t="str">
        <f>IF(N3108="","",INDEX([2]物品表!$B:$B,MATCH(N3108,[2]物品表!$A:$A,0)))</f>
        <v/>
      </c>
      <c r="P3108" s="4"/>
      <c r="Q3108" s="7" t="s">
        <v>120</v>
      </c>
      <c r="R3108" s="7" t="s">
        <v>29</v>
      </c>
      <c r="S3108" s="9">
        <v>1</v>
      </c>
      <c r="T3108" s="4"/>
      <c r="U3108" s="9">
        <v>0</v>
      </c>
      <c r="V3108" s="4" t="str">
        <f>IF(W3108=1,"TID_Survivor_Notice_Occur_2",IF(W3108=2,"TID_Survivor_Notice_Occur_1",""))</f>
        <v/>
      </c>
      <c r="W3108" s="4"/>
      <c r="X3108" s="4"/>
      <c r="Y3108" s="4"/>
      <c r="Z3108" s="28"/>
      <c r="AA3108" s="77">
        <f>COUNTIF([3]经验升级表!$C:$C,"&lt;="&amp;SUMIFS($AB$4:AB3108,$C$4:C3108,C3108))</f>
        <v>0</v>
      </c>
      <c r="AB3108" s="77">
        <f>IFERROR(INDEX([1]怪物表!$U:$U,MATCH(G3108,[1]怪物表!$A:$A,0),1)*S3108/U3108,0)*AC3108</f>
        <v>0</v>
      </c>
      <c r="AC3108" s="77">
        <f t="shared" si="420"/>
        <v>1</v>
      </c>
      <c r="AD3108" s="77">
        <f>IFERROR(INDEX([1]怪物表!$J:$J,MATCH(G3108,[1]怪物表!$A:$A,0),1),0)*AE3108</f>
        <v>0</v>
      </c>
      <c r="AE3108" s="77">
        <f t="shared" si="421"/>
        <v>0</v>
      </c>
    </row>
    <row r="3109" spans="1:46" x14ac:dyDescent="0.45">
      <c r="A3109" s="4"/>
      <c r="B3109" s="7">
        <v>5992113</v>
      </c>
      <c r="C3109" s="6" t="s">
        <v>249</v>
      </c>
      <c r="D3109" s="4"/>
      <c r="E3109" s="7"/>
      <c r="F3109" s="4">
        <v>690</v>
      </c>
      <c r="G3109" s="4"/>
      <c r="H3109" s="8"/>
      <c r="I3109" s="4"/>
      <c r="J3109" s="4" t="str">
        <f>IF(I3109="","",INDEX([1]怪物阵型表!$B:$B,MATCH(I3109,[1]怪物阵型表!$A:$A,0)))</f>
        <v/>
      </c>
      <c r="K3109" s="4">
        <v>599224</v>
      </c>
      <c r="L3109" s="25" t="str" cm="1">
        <f t="array" ref="L3109">INDEX(怪物链表!A:C,MATCH(怪物刷新表!K3109&amp;C3109,怪物链表!A:A&amp;怪物链表!C:C,),2)</f>
        <v>骤变_特殊_50</v>
      </c>
      <c r="M3109" s="4" t="str" cm="1">
        <f t="array" ref="M3109">INDEX(怪物链表!A:D,MATCH(怪物刷新表!L3109&amp;K3109,怪物链表!B:B&amp;怪物链表!A:A,),4)</f>
        <v>870-900</v>
      </c>
      <c r="N3109" s="4"/>
      <c r="O3109" s="4" t="str">
        <f>IF(N3109="","",INDEX([2]物品表!$B:$B,MATCH(N3109,[2]物品表!$A:$A,0)))</f>
        <v/>
      </c>
      <c r="P3109" s="4"/>
      <c r="Q3109" s="7" t="s">
        <v>120</v>
      </c>
      <c r="R3109" s="7" t="s">
        <v>29</v>
      </c>
      <c r="S3109" s="9">
        <v>1</v>
      </c>
      <c r="T3109" s="4"/>
      <c r="U3109" s="9">
        <v>0</v>
      </c>
      <c r="V3109" s="4" t="str">
        <f>IF(W3109=1,"TID_Survivor_Notice_Occur_2",IF(W3109=2,"TID_Survivor_Notice_Occur_1",""))</f>
        <v/>
      </c>
      <c r="W3109" s="4"/>
      <c r="X3109" s="4"/>
      <c r="Y3109" s="4"/>
      <c r="Z3109" s="28"/>
      <c r="AA3109" s="77">
        <f>COUNTIF([3]经验升级表!$C:$C,"&lt;="&amp;SUMIFS($AB$4:AB3109,$C$4:C3109,C3109))</f>
        <v>0</v>
      </c>
      <c r="AB3109" s="77">
        <f>IFERROR(INDEX([1]怪物表!$U:$U,MATCH(G3109,[1]怪物表!$A:$A,0),1)*S3109/U3109,0)*AC3109</f>
        <v>0</v>
      </c>
      <c r="AC3109" s="77">
        <f t="shared" si="420"/>
        <v>1</v>
      </c>
      <c r="AD3109" s="77">
        <f>IFERROR(INDEX([1]怪物表!$J:$J,MATCH(G3109,[1]怪物表!$A:$A,0),1),0)*AE3109</f>
        <v>0</v>
      </c>
      <c r="AE3109" s="77">
        <f t="shared" si="421"/>
        <v>0</v>
      </c>
    </row>
    <row r="3110" spans="1:46" x14ac:dyDescent="0.45">
      <c r="A3110" s="4"/>
      <c r="B3110" s="7">
        <v>5992114</v>
      </c>
      <c r="C3110" s="6" t="s">
        <v>249</v>
      </c>
      <c r="D3110" s="4" t="s">
        <v>247</v>
      </c>
      <c r="E3110" s="7">
        <v>50</v>
      </c>
      <c r="F3110" s="4" t="s">
        <v>225</v>
      </c>
      <c r="G3110" s="4">
        <f>SUMIFS([1]怪物表!$A:$A,[1]怪物表!$B:$B,C3110,[1]怪物表!$C:$C,D3110)</f>
        <v>1599204</v>
      </c>
      <c r="H3110" s="8" t="str">
        <f>IF(G3110="","",INDEX([1]怪物表!$C:$C,MATCH(G3110,[1]怪物表!$A:$A,0)))</f>
        <v>狼人（紫）</v>
      </c>
      <c r="I3110" s="4"/>
      <c r="J3110" s="4" t="str">
        <f>IF(I3110="","",INDEX([1]怪物阵型表!$B:$B,MATCH(I3110,[1]怪物阵型表!$A:$A,0)))</f>
        <v/>
      </c>
      <c r="K3110" s="4"/>
      <c r="L3110" s="4"/>
      <c r="M3110" s="4"/>
      <c r="N3110" s="4"/>
      <c r="O3110" s="4" t="str">
        <f>IF(N3110="","",INDEX([2]物品表!$B:$B,MATCH(N3110,[2]物品表!$A:$A,0)))</f>
        <v/>
      </c>
      <c r="P3110" s="4"/>
      <c r="Q3110" s="7" t="s">
        <v>31</v>
      </c>
      <c r="R3110" s="7" t="s">
        <v>29</v>
      </c>
      <c r="S3110" s="9">
        <f>INDEX('#怪物刷新配置索引'!$E:$E,MATCH(E3110&amp;"-"&amp;F3110,'#怪物刷新配置索引'!$D:$D,0),1)</f>
        <v>5</v>
      </c>
      <c r="T3110" s="4"/>
      <c r="U3110" s="9">
        <f>INDEX('#怪物刷新配置索引'!$F:$F,MATCH(E3110&amp;"-"&amp;F3110,'#怪物刷新配置索引'!$D:$D,0),1)</f>
        <v>3</v>
      </c>
      <c r="V3110" s="4" t="str">
        <f t="shared" si="424"/>
        <v/>
      </c>
      <c r="W3110" s="4"/>
      <c r="X3110" s="4"/>
      <c r="Y3110" s="7"/>
      <c r="Z3110" s="28"/>
      <c r="AA3110" s="77">
        <f>COUNTIF([3]经验升级表!$C:$C,"&lt;="&amp;SUMIFS($AB$4:AB3110,$C$4:C3110,C3110))</f>
        <v>0</v>
      </c>
      <c r="AB3110" s="77">
        <f>IFERROR(INDEX([1]怪物表!$U:$U,MATCH(G3110,[1]怪物表!$A:$A,0),1)*S3110/U3110,0)*AC3110</f>
        <v>0</v>
      </c>
      <c r="AC3110" s="77">
        <f t="shared" si="420"/>
        <v>30</v>
      </c>
      <c r="AD3110" s="77">
        <f>IFERROR(INDEX([1]怪物表!$J:$J,MATCH(G3110,[1]怪物表!$A:$A,0),1),0)*AE3110</f>
        <v>50</v>
      </c>
      <c r="AE3110" s="77">
        <f t="shared" si="421"/>
        <v>50</v>
      </c>
    </row>
    <row r="3111" spans="1:46" x14ac:dyDescent="0.45">
      <c r="A3111" s="4"/>
      <c r="B3111" s="7">
        <v>5992115</v>
      </c>
      <c r="C3111" s="6" t="s">
        <v>249</v>
      </c>
      <c r="D3111" s="4" t="s">
        <v>247</v>
      </c>
      <c r="E3111" s="7">
        <v>120</v>
      </c>
      <c r="F3111" s="4" t="s">
        <v>225</v>
      </c>
      <c r="G3111" s="4">
        <f>SUMIFS([1]怪物表!$A:$A,[1]怪物表!$B:$B,C3111,[1]怪物表!$C:$C,D3111)</f>
        <v>1599204</v>
      </c>
      <c r="H3111" s="8" t="str">
        <f>IF(G3111="","",INDEX([1]怪物表!$C:$C,MATCH(G3111,[1]怪物表!$A:$A,0)))</f>
        <v>狼人（紫）</v>
      </c>
      <c r="I3111" s="4"/>
      <c r="J3111" s="4" t="str">
        <f>IF(I3111="","",INDEX([1]怪物阵型表!$B:$B,MATCH(I3111,[1]怪物阵型表!$A:$A,0)))</f>
        <v/>
      </c>
      <c r="K3111" s="4"/>
      <c r="L3111" s="4"/>
      <c r="M3111" s="4"/>
      <c r="N3111" s="4"/>
      <c r="O3111" s="4" t="str">
        <f>IF(N3111="","",INDEX([2]物品表!$B:$B,MATCH(N3111,[2]物品表!$A:$A,0)))</f>
        <v/>
      </c>
      <c r="P3111" s="4"/>
      <c r="Q3111" s="7" t="s">
        <v>31</v>
      </c>
      <c r="R3111" s="7" t="s">
        <v>29</v>
      </c>
      <c r="S3111" s="9">
        <f>INDEX('#怪物刷新配置索引'!$E:$E,MATCH(E3111&amp;"-"&amp;F3111,'#怪物刷新配置索引'!$D:$D,0),1)</f>
        <v>4</v>
      </c>
      <c r="T3111" s="4"/>
      <c r="U3111" s="9">
        <f>INDEX('#怪物刷新配置索引'!$F:$F,MATCH(E3111&amp;"-"&amp;F3111,'#怪物刷新配置索引'!$D:$D,0),1)</f>
        <v>1</v>
      </c>
      <c r="V3111" s="4" t="str">
        <f t="shared" si="424"/>
        <v/>
      </c>
      <c r="W3111" s="4"/>
      <c r="X3111" s="4"/>
      <c r="Y3111" s="4"/>
      <c r="Z3111" s="28"/>
      <c r="AA3111" s="77">
        <f>COUNTIF([3]经验升级表!$C:$C,"&lt;="&amp;SUMIFS($AB$4:AB3111,$C$4:C3111,C3111))</f>
        <v>0</v>
      </c>
      <c r="AB3111" s="77">
        <f>IFERROR(INDEX([1]怪物表!$U:$U,MATCH(G3111,[1]怪物表!$A:$A,0),1)*S3111/U3111,0)*AC3111</f>
        <v>0</v>
      </c>
      <c r="AC3111" s="77">
        <f t="shared" si="420"/>
        <v>30</v>
      </c>
      <c r="AD3111" s="77">
        <f>IFERROR(INDEX([1]怪物表!$J:$J,MATCH(G3111,[1]怪物表!$A:$A,0),1),0)*AE3111</f>
        <v>120</v>
      </c>
      <c r="AE3111" s="77">
        <f t="shared" si="421"/>
        <v>120</v>
      </c>
    </row>
    <row r="3112" spans="1:46" x14ac:dyDescent="0.45">
      <c r="A3112" s="4"/>
      <c r="B3112" s="7">
        <v>5992116</v>
      </c>
      <c r="C3112" s="6" t="s">
        <v>249</v>
      </c>
      <c r="D3112" s="4" t="s">
        <v>247</v>
      </c>
      <c r="E3112" s="7">
        <v>120</v>
      </c>
      <c r="F3112" s="4" t="s">
        <v>225</v>
      </c>
      <c r="G3112" s="4">
        <f>SUMIFS([1]怪物表!$A:$A,[1]怪物表!$B:$B,C3112,[1]怪物表!$C:$C,D3112)</f>
        <v>1599204</v>
      </c>
      <c r="H3112" s="8" t="str">
        <f>IF(G3112="","",INDEX([1]怪物表!$C:$C,MATCH(G3112,[1]怪物表!$A:$A,0)))</f>
        <v>狼人（紫）</v>
      </c>
      <c r="I3112" s="4"/>
      <c r="J3112" s="4" t="str">
        <f>IF(I3112="","",INDEX([1]怪物阵型表!$B:$B,MATCH(I3112,[1]怪物阵型表!$A:$A,0)))</f>
        <v/>
      </c>
      <c r="K3112" s="4"/>
      <c r="L3112" s="4"/>
      <c r="M3112" s="4"/>
      <c r="N3112" s="4"/>
      <c r="O3112" s="4" t="str">
        <f>IF(N3112="","",INDEX([2]物品表!$B:$B,MATCH(N3112,[2]物品表!$A:$A,0)))</f>
        <v/>
      </c>
      <c r="P3112" s="4"/>
      <c r="Q3112" s="7" t="s">
        <v>31</v>
      </c>
      <c r="R3112" s="7" t="s">
        <v>29</v>
      </c>
      <c r="S3112" s="9">
        <f>INDEX('#怪物刷新配置索引'!$E:$E,MATCH(E3112&amp;"-"&amp;F3112,'#怪物刷新配置索引'!$D:$D,0),1)</f>
        <v>4</v>
      </c>
      <c r="T3112" s="4"/>
      <c r="U3112" s="9">
        <f>INDEX('#怪物刷新配置索引'!$F:$F,MATCH(E3112&amp;"-"&amp;F3112,'#怪物刷新配置索引'!$D:$D,0),1)</f>
        <v>1</v>
      </c>
      <c r="V3112" s="4" t="str">
        <f t="shared" si="424"/>
        <v/>
      </c>
      <c r="W3112" s="4"/>
      <c r="X3112" s="4"/>
      <c r="Y3112" s="4"/>
      <c r="Z3112" s="28"/>
      <c r="AA3112" s="77">
        <f>COUNTIF([3]经验升级表!$C:$C,"&lt;="&amp;SUMIFS($AB$4:AB3112,$C$4:C3112,C3112))</f>
        <v>0</v>
      </c>
      <c r="AB3112" s="77">
        <f>IFERROR(INDEX([1]怪物表!$U:$U,MATCH(G3112,[1]怪物表!$A:$A,0),1)*S3112/U3112,0)*AC3112</f>
        <v>0</v>
      </c>
      <c r="AC3112" s="77">
        <f t="shared" si="420"/>
        <v>30</v>
      </c>
      <c r="AD3112" s="77">
        <f>IFERROR(INDEX([1]怪物表!$J:$J,MATCH(G3112,[1]怪物表!$A:$A,0),1),0)*AE3112</f>
        <v>120</v>
      </c>
      <c r="AE3112" s="77">
        <f t="shared" si="421"/>
        <v>120</v>
      </c>
    </row>
    <row r="3113" spans="1:46" x14ac:dyDescent="0.45">
      <c r="A3113" s="4"/>
      <c r="B3113" s="7">
        <v>5992117</v>
      </c>
      <c r="C3113" s="6" t="s">
        <v>249</v>
      </c>
      <c r="D3113" s="4" t="s">
        <v>145</v>
      </c>
      <c r="E3113" s="7">
        <v>20</v>
      </c>
      <c r="F3113" s="4" t="s">
        <v>225</v>
      </c>
      <c r="G3113" s="4">
        <f>SUMIFS([1]怪物表!$A:$A,[1]怪物表!$B:$B,C3113,[1]怪物表!$C:$C,D3113)</f>
        <v>1599207</v>
      </c>
      <c r="H3113" s="8" t="str">
        <f>IF(G3113="","",INDEX([1]怪物表!$C:$C,MATCH(G3113,[1]怪物表!$A:$A,0)))</f>
        <v>毒气怪2</v>
      </c>
      <c r="I3113" s="4"/>
      <c r="J3113" s="4" t="str">
        <f>IF(I3113="","",INDEX([1]怪物阵型表!$B:$B,MATCH(I3113,[1]怪物阵型表!$A:$A,0)))</f>
        <v/>
      </c>
      <c r="K3113" s="4"/>
      <c r="L3113" s="4"/>
      <c r="M3113" s="4"/>
      <c r="N3113" s="4"/>
      <c r="O3113" s="4" t="str">
        <f>IF(N3113="","",INDEX([2]物品表!$B:$B,MATCH(N3113,[2]物品表!$A:$A,0)))</f>
        <v/>
      </c>
      <c r="P3113" s="4"/>
      <c r="Q3113" s="7" t="s">
        <v>31</v>
      </c>
      <c r="R3113" s="7" t="s">
        <v>29</v>
      </c>
      <c r="S3113" s="9">
        <f>INDEX('#怪物刷新配置索引'!$E:$E,MATCH(E3113&amp;"-"&amp;F3113,'#怪物刷新配置索引'!$D:$D,0),1)</f>
        <v>4</v>
      </c>
      <c r="T3113" s="4"/>
      <c r="U3113" s="9">
        <f>INDEX('#怪物刷新配置索引'!$F:$F,MATCH(E3113&amp;"-"&amp;F3113,'#怪物刷新配置索引'!$D:$D,0),1)</f>
        <v>6</v>
      </c>
      <c r="V3113" s="4" t="str">
        <f t="shared" si="424"/>
        <v/>
      </c>
      <c r="W3113" s="4"/>
      <c r="X3113" s="7"/>
      <c r="Y3113" s="7"/>
      <c r="Z3113" s="28"/>
      <c r="AA3113" s="77">
        <f>COUNTIF([3]经验升级表!$C:$C,"&lt;="&amp;SUMIFS($AB$4:AB3113,$C$4:C3113,C3113))</f>
        <v>0</v>
      </c>
      <c r="AB3113" s="77">
        <f>IFERROR(INDEX([1]怪物表!$U:$U,MATCH(G3113,[1]怪物表!$A:$A,0),1)*S3113/U3113,0)*AC3113</f>
        <v>0</v>
      </c>
      <c r="AC3113" s="77">
        <f t="shared" si="420"/>
        <v>30</v>
      </c>
      <c r="AD3113" s="77">
        <f>IFERROR(INDEX([1]怪物表!$J:$J,MATCH(G3113,[1]怪物表!$A:$A,0),1),0)*AE3113</f>
        <v>20</v>
      </c>
      <c r="AE3113" s="77">
        <f t="shared" si="421"/>
        <v>20</v>
      </c>
    </row>
    <row r="3114" spans="1:46" s="47" customFormat="1" x14ac:dyDescent="0.45">
      <c r="A3114" s="81"/>
      <c r="B3114" s="82">
        <v>5992118</v>
      </c>
      <c r="C3114" s="83" t="s">
        <v>249</v>
      </c>
      <c r="D3114" s="81" t="s">
        <v>244</v>
      </c>
      <c r="E3114" s="82"/>
      <c r="F3114" s="81">
        <v>720</v>
      </c>
      <c r="G3114" s="81">
        <f>IF(I3114="",SUMIFS([1]怪物表!$A:$A,[1]怪物表!$B:$B,C3114,[1]怪物表!$C:$C,D3114),"")</f>
        <v>1599212</v>
      </c>
      <c r="H3114" s="84" t="str">
        <f>IF(G3114="","",INDEX([1]怪物表!$C:$C,MATCH(G3114,[1]怪物表!$A:$A,0)))</f>
        <v>木马</v>
      </c>
      <c r="I3114" s="81" t="s">
        <v>54</v>
      </c>
      <c r="J3114" s="81" t="str">
        <f>IF(I3114="","",INDEX([1]怪物阵型表!$B:$B,MATCH(I3114,[1]怪物阵型表!$A:$A,0)))</f>
        <v/>
      </c>
      <c r="K3114" s="81"/>
      <c r="L3114" s="81"/>
      <c r="M3114" s="81"/>
      <c r="N3114" s="81"/>
      <c r="O3114" s="81" t="str">
        <f>IF(N3114="","",INDEX([2]物品表!$B:$B,MATCH(N3114,[2]物品表!$A:$A,0)))</f>
        <v/>
      </c>
      <c r="P3114" s="81"/>
      <c r="Q3114" s="82" t="s">
        <v>120</v>
      </c>
      <c r="R3114" s="82" t="s">
        <v>29</v>
      </c>
      <c r="S3114" s="85">
        <v>1</v>
      </c>
      <c r="T3114" s="81"/>
      <c r="U3114" s="85">
        <v>0</v>
      </c>
      <c r="V3114" s="81" t="str">
        <f>IF(W3114=1,"TID_Survivor_Notice_Occur_2",IF(W3114=2,"TID_Survivor_Notice_Occur_1",""))</f>
        <v>TID_Survivor_Notice_Occur_1</v>
      </c>
      <c r="W3114" s="81">
        <v>2</v>
      </c>
      <c r="X3114" s="81"/>
      <c r="Y3114" s="81"/>
      <c r="Z3114" s="86"/>
      <c r="AA3114" s="86">
        <f>COUNTIF([3]经验升级表!$C:$C,"&lt;="&amp;SUMIFS($AB$4:AB3114,$C$4:C3114,C3114))</f>
        <v>0</v>
      </c>
      <c r="AB3114" s="86">
        <f>IFERROR(INDEX([1]怪物表!$U:$U,MATCH(G3114,[1]怪物表!$A:$A,0),1)*S3114/U3114,0)*AC3114</f>
        <v>0</v>
      </c>
      <c r="AC3114" s="86">
        <f t="shared" si="420"/>
        <v>1</v>
      </c>
      <c r="AD3114" s="86">
        <f>IFERROR(INDEX([1]怪物表!$J:$J,MATCH(G3114,[1]怪物表!$A:$A,0),1),0)*AE3114</f>
        <v>0</v>
      </c>
      <c r="AE3114" s="86">
        <f t="shared" si="421"/>
        <v>0</v>
      </c>
    </row>
    <row r="3115" spans="1:46" x14ac:dyDescent="0.45">
      <c r="A3115" s="4"/>
      <c r="B3115" s="7">
        <v>5992901</v>
      </c>
      <c r="C3115" s="6" t="s">
        <v>249</v>
      </c>
      <c r="D3115" s="4" t="s">
        <v>142</v>
      </c>
      <c r="E3115" s="7"/>
      <c r="F3115" s="4">
        <v>0</v>
      </c>
      <c r="G3115" s="4"/>
      <c r="H3115" s="8" t="str">
        <f>IF(G3115="","",INDEX([1]怪物表!$C:$C,MATCH(G3115,[1]怪物表!$A:$A,0)))</f>
        <v/>
      </c>
      <c r="I3115" s="4"/>
      <c r="J3115" s="4" t="str">
        <f>IF(I3115="","",INDEX([1]怪物阵型表!$B:$B,MATCH(I3115,[1]怪物阵型表!$A:$A,0)))</f>
        <v/>
      </c>
      <c r="K3115" s="4"/>
      <c r="L3115" s="4"/>
      <c r="M3115" s="4"/>
      <c r="N3115" s="4">
        <v>4</v>
      </c>
      <c r="O3115" s="4" t="str">
        <f>IF(N3115="","",INDEX([2]物品表!$B:$B,MATCH(N3115,[2]物品表!$A:$A,0)))</f>
        <v>Survivor_Item_3</v>
      </c>
      <c r="P3115" s="4"/>
      <c r="Q3115" s="7" t="s">
        <v>302</v>
      </c>
      <c r="R3115" s="7" t="s">
        <v>29</v>
      </c>
      <c r="S3115" s="9">
        <v>8</v>
      </c>
      <c r="T3115" s="4"/>
      <c r="U3115" s="9">
        <v>0</v>
      </c>
      <c r="V3115" s="4" t="str">
        <f t="shared" ref="V3115:V3117" si="425">IF(W3115=1,"TID_Survivor_Notice_Occur_2",IF(W3115=2,"TID_Survivor_Notice_Occur_1",""))</f>
        <v/>
      </c>
      <c r="W3115" s="4"/>
      <c r="X3115" s="4"/>
      <c r="Y3115" s="4"/>
      <c r="Z3115" s="28"/>
      <c r="AA3115" s="77">
        <f>COUNTIF([3]经验升级表!$C:$C,"&lt;="&amp;SUMIFS($AB$4:AB3115,$C$4:C3115,C3115))</f>
        <v>0</v>
      </c>
      <c r="AB3115" s="77">
        <f>IFERROR(INDEX([1]怪物表!$U:$U,MATCH(G3115,[1]怪物表!$A:$A,0),1)*S3115/U3115,0)*AC3115</f>
        <v>0</v>
      </c>
      <c r="AC3115" s="77">
        <f t="shared" ref="AC3115:AC3180" si="426">IFERROR(INDEX(_xlfn.TEXTSPLIT(F3115,"-"),1,2)-INDEX(_xlfn.TEXTSPLIT(F3115,"-"),1,1),1)</f>
        <v>1</v>
      </c>
      <c r="AD3115" s="77">
        <f>IFERROR(INDEX([1]怪物表!$J:$J,MATCH(G3115,[1]怪物表!$A:$A,0),1),0)*AE3115</f>
        <v>0</v>
      </c>
      <c r="AE3115" s="77">
        <f t="shared" ref="AE3115:AE3180" si="427">IFERROR(ROUNDUP(AC3115*S3115/U3115,),0)</f>
        <v>0</v>
      </c>
    </row>
    <row r="3116" spans="1:46" x14ac:dyDescent="0.45">
      <c r="A3116" s="4"/>
      <c r="B3116" s="7">
        <v>5992902</v>
      </c>
      <c r="C3116" s="6" t="s">
        <v>249</v>
      </c>
      <c r="D3116" s="4" t="s">
        <v>47</v>
      </c>
      <c r="E3116" s="7"/>
      <c r="F3116" s="4" t="s">
        <v>317</v>
      </c>
      <c r="G3116" s="4"/>
      <c r="H3116" s="8" t="str">
        <f>IF(G3116="","",INDEX([1]怪物表!$C:$C,MATCH(G3116,[1]怪物表!$A:$A,0)))</f>
        <v/>
      </c>
      <c r="I3116" s="4"/>
      <c r="J3116" s="4" t="str">
        <f>IF(I3116="","",INDEX([1]怪物阵型表!$B:$B,MATCH(I3116,[1]怪物阵型表!$A:$A,0)))</f>
        <v/>
      </c>
      <c r="K3116" s="4"/>
      <c r="L3116" s="4"/>
      <c r="M3116" s="4"/>
      <c r="N3116" s="4">
        <v>17</v>
      </c>
      <c r="O3116" s="4" t="str">
        <f>IF(N3116="","",INDEX([2]物品表!$B:$B,MATCH(N3116,[2]物品表!$A:$A,0)))</f>
        <v>Survivor_Item_8</v>
      </c>
      <c r="P3116" s="4"/>
      <c r="Q3116" s="7" t="s">
        <v>107</v>
      </c>
      <c r="R3116" s="7" t="s">
        <v>29</v>
      </c>
      <c r="S3116" s="9">
        <v>1</v>
      </c>
      <c r="T3116" s="4"/>
      <c r="U3116" s="9">
        <v>16</v>
      </c>
      <c r="V3116" s="4" t="str">
        <f t="shared" si="425"/>
        <v/>
      </c>
      <c r="W3116" s="4"/>
      <c r="X3116" s="4"/>
      <c r="Y3116" s="4"/>
      <c r="Z3116" s="28"/>
      <c r="AA3116" s="77">
        <f>COUNTIF([3]经验升级表!$C:$C,"&lt;="&amp;SUMIFS($AB$4:AB3116,$C$4:C3116,C3116))</f>
        <v>0</v>
      </c>
      <c r="AB3116" s="77">
        <f>IFERROR(INDEX([1]怪物表!$U:$U,MATCH(G3116,[1]怪物表!$A:$A,0),1)*S3116/U3116,0)*AC3116</f>
        <v>0</v>
      </c>
      <c r="AC3116" s="77">
        <f t="shared" si="426"/>
        <v>690</v>
      </c>
      <c r="AD3116" s="77">
        <f>IFERROR(INDEX([1]怪物表!$J:$J,MATCH(G3116,[1]怪物表!$A:$A,0),1),0)*AE3116</f>
        <v>0</v>
      </c>
      <c r="AE3116" s="77">
        <f t="shared" si="427"/>
        <v>44</v>
      </c>
    </row>
    <row r="3117" spans="1:46" x14ac:dyDescent="0.45">
      <c r="A3117" s="4"/>
      <c r="B3117" s="7">
        <v>5992903</v>
      </c>
      <c r="C3117" s="6" t="s">
        <v>249</v>
      </c>
      <c r="D3117" s="4" t="s">
        <v>51</v>
      </c>
      <c r="E3117" s="7"/>
      <c r="F3117" s="4" t="s">
        <v>318</v>
      </c>
      <c r="G3117" s="4"/>
      <c r="H3117" s="8" t="str">
        <f>IF(G3117="","",INDEX([1]怪物表!$C:$C,MATCH(G3117,[1]怪物表!$A:$A,0)))</f>
        <v/>
      </c>
      <c r="I3117" s="4"/>
      <c r="J3117" s="4" t="str">
        <f>IF(I3117="","",INDEX([1]怪物阵型表!$B:$B,MATCH(I3117,[1]怪物阵型表!$A:$A,0)))</f>
        <v/>
      </c>
      <c r="K3117" s="4"/>
      <c r="L3117" s="4"/>
      <c r="M3117" s="4"/>
      <c r="N3117" s="4">
        <v>3003</v>
      </c>
      <c r="O3117" s="4" t="str">
        <f>IF(N3117="","",INDEX([2]物品表!$B:$B,MATCH(N3117,[2]物品表!$A:$A,0)))</f>
        <v>Survivor_Item_8</v>
      </c>
      <c r="P3117" s="4"/>
      <c r="Q3117" s="7" t="s">
        <v>107</v>
      </c>
      <c r="R3117" s="7" t="s">
        <v>29</v>
      </c>
      <c r="S3117" s="9">
        <v>1</v>
      </c>
      <c r="T3117" s="4"/>
      <c r="U3117" s="9">
        <v>16</v>
      </c>
      <c r="V3117" s="4" t="str">
        <f t="shared" si="425"/>
        <v/>
      </c>
      <c r="W3117" s="4"/>
      <c r="X3117" s="4"/>
      <c r="Y3117" s="4"/>
      <c r="Z3117" s="28"/>
      <c r="AA3117" s="77">
        <f>COUNTIF([3]经验升级表!$C:$C,"&lt;="&amp;SUMIFS($AB$4:AB3117,$C$4:C3117,C3117))</f>
        <v>0</v>
      </c>
      <c r="AB3117" s="77">
        <f>IFERROR(INDEX([1]怪物表!$U:$U,MATCH(G3117,[1]怪物表!$A:$A,0),1)*S3117/U3117,0)*AC3117</f>
        <v>0</v>
      </c>
      <c r="AC3117" s="77">
        <f t="shared" si="426"/>
        <v>700</v>
      </c>
      <c r="AD3117" s="77">
        <f>IFERROR(INDEX([1]怪物表!$J:$J,MATCH(G3117,[1]怪物表!$A:$A,0),1),0)*AE3117</f>
        <v>0</v>
      </c>
      <c r="AE3117" s="77">
        <f t="shared" si="427"/>
        <v>44</v>
      </c>
    </row>
    <row r="3118" spans="1:46" s="51" customFormat="1" x14ac:dyDescent="0.45">
      <c r="A3118" s="89"/>
      <c r="B3118" s="7">
        <v>5992904</v>
      </c>
      <c r="C3118" s="6" t="s">
        <v>249</v>
      </c>
      <c r="D3118" s="89" t="s">
        <v>115</v>
      </c>
      <c r="E3118" s="73"/>
      <c r="F3118" s="89">
        <v>60</v>
      </c>
      <c r="G3118" s="89"/>
      <c r="H3118" s="89" t="str">
        <f>IF(G3118="","",INDEX([1]怪物表!$C:$C,MATCH(G3118,[1]怪物表!$A:$A,0)))</f>
        <v/>
      </c>
      <c r="I3118" s="89"/>
      <c r="J3118" s="89" t="str">
        <f>IF(I3118="","",INDEX([1]怪物阵型表!$B:$B,MATCH(I3118,[1]怪物阵型表!$A:$A,0)))</f>
        <v/>
      </c>
      <c r="K3118" s="89"/>
      <c r="L3118" s="89"/>
      <c r="M3118" s="89"/>
      <c r="N3118" s="89">
        <v>200401</v>
      </c>
      <c r="O3118" s="89" t="str">
        <f>IF(N3118="","",INDEX([2]物品表!$B:$B,MATCH(N3118,[2]物品表!$A:$A,0)))</f>
        <v>Survivor_Item_9</v>
      </c>
      <c r="P3118" s="89" t="b">
        <v>1</v>
      </c>
      <c r="Q3118" s="73" t="s">
        <v>160</v>
      </c>
      <c r="R3118" s="73" t="s">
        <v>29</v>
      </c>
      <c r="S3118" s="89">
        <v>1</v>
      </c>
      <c r="T3118" s="89"/>
      <c r="U3118" s="89">
        <v>0</v>
      </c>
      <c r="V3118" s="89"/>
      <c r="W3118" s="89"/>
      <c r="X3118" s="89" t="s">
        <v>110</v>
      </c>
      <c r="Y3118" s="89" t="s">
        <v>161</v>
      </c>
      <c r="Z3118" s="89"/>
      <c r="AA3118" s="77">
        <f>COUNTIF([3]经验升级表!$C:$C,"&lt;="&amp;SUMIFS($AB$4:AB3118,$C$4:C3118,C3118))</f>
        <v>0</v>
      </c>
      <c r="AB3118" s="77">
        <f>IFERROR(INDEX([1]怪物表!$U:$U,MATCH(G3118,[1]怪物表!$A:$A,0),1)*S3118/U3118,0)*AC3118</f>
        <v>0</v>
      </c>
      <c r="AC3118" s="77">
        <f t="shared" si="426"/>
        <v>1</v>
      </c>
      <c r="AD3118" s="77">
        <f>IFERROR(INDEX([1]怪物表!$J:$J,MATCH(G3118,[1]怪物表!$A:$A,0),1),0)*AE3118</f>
        <v>0</v>
      </c>
      <c r="AE3118" s="77">
        <f t="shared" si="427"/>
        <v>0</v>
      </c>
      <c r="AF3118" s="50"/>
      <c r="AG3118" s="45"/>
      <c r="AH3118" s="50"/>
      <c r="AI3118" s="50"/>
      <c r="AJ3118" s="50"/>
      <c r="AK3118" s="50"/>
      <c r="AL3118" s="50"/>
      <c r="AM3118" s="50"/>
      <c r="AN3118" s="50"/>
      <c r="AO3118" s="50"/>
      <c r="AP3118" s="50"/>
      <c r="AQ3118" s="50"/>
      <c r="AR3118" s="50"/>
      <c r="AS3118" s="50"/>
      <c r="AT3118" s="50"/>
    </row>
    <row r="3119" spans="1:46" s="51" customFormat="1" x14ac:dyDescent="0.45">
      <c r="A3119" s="89"/>
      <c r="B3119" s="7">
        <v>5992905</v>
      </c>
      <c r="C3119" s="6" t="s">
        <v>295</v>
      </c>
      <c r="D3119" s="89" t="s">
        <v>378</v>
      </c>
      <c r="E3119" s="73"/>
      <c r="F3119" s="89">
        <v>10</v>
      </c>
      <c r="G3119" s="89"/>
      <c r="H3119" s="89" t="str">
        <f>IF(G3119="","",INDEX([1]怪物表!$C:$C,MATCH(G3119,[1]怪物表!$A:$A,0)))</f>
        <v/>
      </c>
      <c r="I3119" s="89"/>
      <c r="J3119" s="89" t="str">
        <f>IF(I3119="","",INDEX([1]怪物阵型表!$B:$B,MATCH(I3119,[1]怪物阵型表!$A:$A,0)))</f>
        <v/>
      </c>
      <c r="K3119" s="89"/>
      <c r="L3119" s="89"/>
      <c r="M3119" s="89"/>
      <c r="N3119" s="89">
        <v>700101</v>
      </c>
      <c r="O3119" s="89" t="str">
        <f>IF(N3119="","",INDEX([2]物品表!$B:$B,MATCH(N3119,[2]物品表!$A:$A,0)))</f>
        <v>Survivor_Item_13</v>
      </c>
      <c r="P3119" s="89" t="b">
        <v>1</v>
      </c>
      <c r="Q3119" s="73" t="s">
        <v>385</v>
      </c>
      <c r="R3119" s="73" t="s">
        <v>29</v>
      </c>
      <c r="S3119" s="89">
        <v>1</v>
      </c>
      <c r="T3119" s="89"/>
      <c r="U3119" s="89">
        <v>0</v>
      </c>
      <c r="V3119" s="89"/>
      <c r="W3119" s="89"/>
      <c r="X3119" s="89" t="s">
        <v>110</v>
      </c>
      <c r="Y3119" s="89" t="s">
        <v>379</v>
      </c>
      <c r="Z3119" s="89" t="s">
        <v>388</v>
      </c>
      <c r="AA3119" s="77">
        <f>COUNTIF([3]经验升级表!$C:$C,"&lt;="&amp;SUMIFS($AB$4:AB3119,$C$4:C3119,C3119))</f>
        <v>0</v>
      </c>
      <c r="AB3119" s="77">
        <f>IFERROR(INDEX([1]怪物表!$U:$U,MATCH(G3119,[1]怪物表!$A:$A,0),1)*S3119/U3119,0)*AC3119</f>
        <v>0</v>
      </c>
      <c r="AC3119" s="77">
        <f t="shared" si="426"/>
        <v>1</v>
      </c>
      <c r="AD3119" s="77">
        <f>IFERROR(INDEX([1]怪物表!$J:$J,MATCH(G3119,[1]怪物表!$A:$A,0),1),0)*AE3119</f>
        <v>0</v>
      </c>
      <c r="AE3119" s="77">
        <f t="shared" si="427"/>
        <v>0</v>
      </c>
      <c r="AF3119" s="50"/>
      <c r="AG3119" s="45"/>
      <c r="AH3119" s="50"/>
      <c r="AI3119" s="50"/>
      <c r="AJ3119" s="50"/>
      <c r="AK3119" s="50"/>
      <c r="AL3119" s="50"/>
      <c r="AM3119" s="50"/>
      <c r="AN3119" s="50"/>
      <c r="AO3119" s="50"/>
      <c r="AP3119" s="50"/>
      <c r="AQ3119" s="50"/>
      <c r="AR3119" s="50"/>
      <c r="AS3119" s="50"/>
      <c r="AT3119" s="50"/>
    </row>
    <row r="3120" spans="1:46" x14ac:dyDescent="0.45">
      <c r="A3120" s="4"/>
      <c r="B3120" s="7">
        <v>5992906</v>
      </c>
      <c r="C3120" s="6" t="s">
        <v>206</v>
      </c>
      <c r="D3120" s="4" t="s">
        <v>383</v>
      </c>
      <c r="E3120" s="7"/>
      <c r="F3120" s="4">
        <v>150</v>
      </c>
      <c r="G3120" s="81">
        <f>IF(I3120="",SUMIFS([1]怪物表!$A:$A,[1]怪物表!$B:$B,C3120,[1]怪物表!$C:$C,D3120),"")</f>
        <v>1299117</v>
      </c>
      <c r="H3120" s="84" t="str">
        <f>IF(G3120="","",INDEX([1]怪物表!$C:$C,MATCH(G3120,[1]怪物表!$A:$A,0)))</f>
        <v>塔罗牌_狼</v>
      </c>
      <c r="I3120" s="4"/>
      <c r="J3120" s="4"/>
      <c r="K3120" s="4"/>
      <c r="L3120" s="4"/>
      <c r="M3120" s="4"/>
      <c r="N3120" s="4"/>
      <c r="O3120" s="4"/>
      <c r="P3120" s="4" t="b">
        <v>1</v>
      </c>
      <c r="Q3120" s="82" t="s">
        <v>120</v>
      </c>
      <c r="R3120" s="82" t="s">
        <v>29</v>
      </c>
      <c r="S3120" s="85">
        <v>1</v>
      </c>
      <c r="T3120" s="81"/>
      <c r="U3120" s="85">
        <v>0</v>
      </c>
      <c r="V3120" s="4"/>
      <c r="W3120" s="4"/>
      <c r="X3120" s="4"/>
      <c r="Y3120" s="4"/>
      <c r="Z3120" s="28"/>
      <c r="AA3120" s="77"/>
      <c r="AB3120" s="77"/>
      <c r="AC3120" s="77"/>
      <c r="AD3120" s="77"/>
      <c r="AE3120" s="77"/>
    </row>
    <row r="3121" spans="1:46" x14ac:dyDescent="0.45">
      <c r="A3121" s="4"/>
      <c r="B3121" s="7">
        <v>5992907</v>
      </c>
      <c r="C3121" s="6" t="s">
        <v>206</v>
      </c>
      <c r="D3121" s="4" t="s">
        <v>383</v>
      </c>
      <c r="E3121" s="7"/>
      <c r="F3121" s="4">
        <v>300</v>
      </c>
      <c r="G3121" s="81">
        <f>IF(I3121="",SUMIFS([1]怪物表!$A:$A,[1]怪物表!$B:$B,C3121,[1]怪物表!$C:$C,D3121),"")</f>
        <v>1299117</v>
      </c>
      <c r="H3121" s="84" t="str">
        <f>IF(G3121="","",INDEX([1]怪物表!$C:$C,MATCH(G3121,[1]怪物表!$A:$A,0)))</f>
        <v>塔罗牌_狼</v>
      </c>
      <c r="I3121" s="4"/>
      <c r="J3121" s="4"/>
      <c r="K3121" s="4"/>
      <c r="L3121" s="4"/>
      <c r="M3121" s="4"/>
      <c r="N3121" s="4"/>
      <c r="O3121" s="4"/>
      <c r="P3121" s="4" t="b">
        <v>1</v>
      </c>
      <c r="Q3121" s="82" t="s">
        <v>120</v>
      </c>
      <c r="R3121" s="82" t="s">
        <v>29</v>
      </c>
      <c r="S3121" s="85">
        <v>1</v>
      </c>
      <c r="T3121" s="81"/>
      <c r="U3121" s="85">
        <v>0</v>
      </c>
      <c r="V3121" s="4"/>
      <c r="W3121" s="4"/>
      <c r="X3121" s="4"/>
      <c r="Y3121" s="4"/>
      <c r="Z3121" s="28"/>
      <c r="AA3121" s="77"/>
      <c r="AB3121" s="77"/>
      <c r="AC3121" s="77"/>
      <c r="AD3121" s="77"/>
      <c r="AE3121" s="77"/>
    </row>
    <row r="3122" spans="1:46" s="44" customFormat="1" x14ac:dyDescent="0.45">
      <c r="A3122" s="15">
        <v>5993</v>
      </c>
      <c r="B3122" s="16">
        <v>5993001</v>
      </c>
      <c r="C3122" s="17" t="s">
        <v>250</v>
      </c>
      <c r="D3122" s="15" t="s">
        <v>246</v>
      </c>
      <c r="E3122" s="15">
        <v>5</v>
      </c>
      <c r="F3122" s="15">
        <v>0</v>
      </c>
      <c r="G3122" s="15">
        <f>IF(I3122="",SUMIFS([1]怪物表!$A:$A,[1]怪物表!$B:$B,C3122,[1]怪物表!$C:$C,D3122),"")</f>
        <v>1599301</v>
      </c>
      <c r="H3122" s="18" t="str">
        <f>IF(G3122="","",INDEX([1]怪物表!$C:$C,MATCH(G3122,[1]怪物表!$A:$A,0)))</f>
        <v>小熊</v>
      </c>
      <c r="I3122" s="15"/>
      <c r="J3122" s="15" t="str">
        <f>IF(I3122="","",INDEX([1]怪物阵型表!$B:$B,MATCH(I3122,[1]怪物阵型表!$A:$A,0)))</f>
        <v/>
      </c>
      <c r="K3122" s="15"/>
      <c r="L3122" s="15"/>
      <c r="M3122" s="15"/>
      <c r="N3122" s="16"/>
      <c r="O3122" s="16" t="str">
        <f>IF(N3122="","",INDEX([2]物品表!$B:$B,MATCH(N3122,[2]物品表!$A:$A,0)))</f>
        <v/>
      </c>
      <c r="P3122" s="16"/>
      <c r="Q3122" s="16" t="s">
        <v>107</v>
      </c>
      <c r="R3122" s="16" t="s">
        <v>29</v>
      </c>
      <c r="S3122" s="19">
        <v>5</v>
      </c>
      <c r="T3122" s="15"/>
      <c r="U3122" s="19">
        <v>0</v>
      </c>
      <c r="V3122" s="15" t="str">
        <f t="shared" ref="V3122:V3127" si="428">IF(W3122=1,"TID_Survivor_Notice_Occur_2",IF(W3122=2,"TID_Survivor_Notice_Occur_1",""))</f>
        <v/>
      </c>
      <c r="W3122" s="15"/>
      <c r="X3122" s="15"/>
      <c r="Y3122" s="15"/>
      <c r="Z3122" s="76"/>
      <c r="AA3122" s="77">
        <f>COUNTIF([3]经验升级表!$C:$C,"&lt;="&amp;SUMIFS($AB$4:AB3122,$C$4:C3122,C3122))</f>
        <v>0</v>
      </c>
      <c r="AB3122" s="77">
        <f>IFERROR(INDEX([1]怪物表!$U:$U,MATCH(G3122,[1]怪物表!$A:$A,0),1)*S3122/U3122,0)*AC3122</f>
        <v>0</v>
      </c>
      <c r="AC3122" s="77">
        <f t="shared" si="426"/>
        <v>1</v>
      </c>
      <c r="AD3122" s="77">
        <f>IFERROR(INDEX([1]怪物表!$J:$J,MATCH(G3122,[1]怪物表!$A:$A,0),1),0)*AE3122</f>
        <v>0</v>
      </c>
      <c r="AE3122" s="77">
        <f t="shared" si="427"/>
        <v>0</v>
      </c>
      <c r="AF3122" s="45"/>
      <c r="AG3122" s="45"/>
      <c r="AH3122" s="45"/>
      <c r="AI3122" s="45"/>
      <c r="AJ3122" s="45"/>
      <c r="AK3122" s="45"/>
      <c r="AL3122" s="45"/>
      <c r="AM3122" s="45"/>
      <c r="AN3122" s="45"/>
      <c r="AO3122" s="45"/>
      <c r="AP3122" s="45"/>
      <c r="AQ3122" s="45"/>
      <c r="AR3122" s="45"/>
      <c r="AS3122" s="45"/>
      <c r="AT3122" s="45"/>
    </row>
    <row r="3123" spans="1:46" x14ac:dyDescent="0.45">
      <c r="A3123" s="4"/>
      <c r="B3123" s="7">
        <v>5993002</v>
      </c>
      <c r="C3123" s="6" t="s">
        <v>250</v>
      </c>
      <c r="D3123" s="4" t="s">
        <v>246</v>
      </c>
      <c r="E3123" s="4">
        <v>10</v>
      </c>
      <c r="F3123" s="4" t="s">
        <v>30</v>
      </c>
      <c r="G3123" s="4">
        <f>IF(I3123="",SUMIFS([1]怪物表!$A:$A,[1]怪物表!$B:$B,C3123,[1]怪物表!$C:$C,D3123),"")</f>
        <v>1599301</v>
      </c>
      <c r="H3123" s="8" t="str">
        <f>IF(G3123="","",INDEX([1]怪物表!$C:$C,MATCH(G3123,[1]怪物表!$A:$A,0)))</f>
        <v>小熊</v>
      </c>
      <c r="I3123" s="4"/>
      <c r="J3123" s="4" t="str">
        <f>IF(I3123="","",INDEX([1]怪物阵型表!$B:$B,MATCH(I3123,[1]怪物阵型表!$A:$A,0)))</f>
        <v/>
      </c>
      <c r="K3123" s="4"/>
      <c r="L3123" s="4"/>
      <c r="M3123" s="4"/>
      <c r="N3123" s="4"/>
      <c r="O3123" s="4" t="str">
        <f>IF(N3123="","",INDEX([2]物品表!$B:$B,MATCH(N3123,[2]物品表!$A:$A,0)))</f>
        <v/>
      </c>
      <c r="P3123" s="4"/>
      <c r="Q3123" s="7" t="s">
        <v>31</v>
      </c>
      <c r="R3123" s="7" t="s">
        <v>29</v>
      </c>
      <c r="S3123" s="9">
        <f>INDEX('#怪物刷新配置索引'!$E:$E,MATCH(E3123&amp;"-"&amp;F3123,'#怪物刷新配置索引'!$D:$D,0),1)</f>
        <v>1</v>
      </c>
      <c r="T3123" s="4"/>
      <c r="U3123" s="9">
        <f>INDEX('#怪物刷新配置索引'!$F:$F,MATCH(E3123&amp;"-"&amp;F3123,'#怪物刷新配置索引'!$D:$D,0),1)</f>
        <v>3</v>
      </c>
      <c r="V3123" s="4" t="str">
        <f t="shared" si="428"/>
        <v/>
      </c>
      <c r="W3123" s="4"/>
      <c r="X3123" s="4"/>
      <c r="Y3123" s="4"/>
      <c r="Z3123" s="28"/>
      <c r="AA3123" s="77">
        <f>COUNTIF([3]经验升级表!$C:$C,"&lt;="&amp;SUMIFS($AB$4:AB3123,$C$4:C3123,C3123))</f>
        <v>0</v>
      </c>
      <c r="AB3123" s="77">
        <f>IFERROR(INDEX([1]怪物表!$U:$U,MATCH(G3123,[1]怪物表!$A:$A,0),1)*S3123/U3123,0)*AC3123</f>
        <v>0</v>
      </c>
      <c r="AC3123" s="77">
        <f t="shared" si="426"/>
        <v>30</v>
      </c>
      <c r="AD3123" s="77">
        <f>IFERROR(INDEX([1]怪物表!$J:$J,MATCH(G3123,[1]怪物表!$A:$A,0),1),0)*AE3123</f>
        <v>10</v>
      </c>
      <c r="AE3123" s="77">
        <f t="shared" si="427"/>
        <v>10</v>
      </c>
    </row>
    <row r="3124" spans="1:46" x14ac:dyDescent="0.45">
      <c r="A3124" s="4"/>
      <c r="B3124" s="7">
        <v>5993003</v>
      </c>
      <c r="C3124" s="6" t="s">
        <v>250</v>
      </c>
      <c r="D3124" s="4" t="s">
        <v>246</v>
      </c>
      <c r="E3124" s="4">
        <v>20</v>
      </c>
      <c r="F3124" s="4" t="s">
        <v>30</v>
      </c>
      <c r="G3124" s="4">
        <f>IF(I3124="",SUMIFS([1]怪物表!$A:$A,[1]怪物表!$B:$B,C3124,[1]怪物表!$C:$C,D3124),"")</f>
        <v>1599301</v>
      </c>
      <c r="H3124" s="8" t="str">
        <f>IF(G3124="","",INDEX([1]怪物表!$C:$C,MATCH(G3124,[1]怪物表!$A:$A,0)))</f>
        <v>小熊</v>
      </c>
      <c r="I3124" s="4"/>
      <c r="J3124" s="4" t="str">
        <f>IF(I3124="","",INDEX([1]怪物阵型表!$B:$B,MATCH(I3124,[1]怪物阵型表!$A:$A,0)))</f>
        <v/>
      </c>
      <c r="K3124" s="4"/>
      <c r="L3124" s="4"/>
      <c r="M3124" s="4"/>
      <c r="N3124" s="4"/>
      <c r="O3124" s="4" t="str">
        <f>IF(N3124="","",INDEX([2]物品表!$B:$B,MATCH(N3124,[2]物品表!$A:$A,0)))</f>
        <v/>
      </c>
      <c r="P3124" s="4"/>
      <c r="Q3124" s="7" t="s">
        <v>31</v>
      </c>
      <c r="R3124" s="7" t="s">
        <v>29</v>
      </c>
      <c r="S3124" s="9">
        <f>INDEX('#怪物刷新配置索引'!$E:$E,MATCH(E3124&amp;"-"&amp;F3124,'#怪物刷新配置索引'!$D:$D,0),1)</f>
        <v>2</v>
      </c>
      <c r="T3124" s="4"/>
      <c r="U3124" s="9">
        <f>INDEX('#怪物刷新配置索引'!$F:$F,MATCH(E3124&amp;"-"&amp;F3124,'#怪物刷新配置索引'!$D:$D,0),1)</f>
        <v>3</v>
      </c>
      <c r="V3124" s="4" t="str">
        <f t="shared" si="428"/>
        <v/>
      </c>
      <c r="W3124" s="4"/>
      <c r="X3124" s="4"/>
      <c r="Y3124" s="4"/>
      <c r="Z3124" s="28"/>
      <c r="AA3124" s="77">
        <f>COUNTIF([3]经验升级表!$C:$C,"&lt;="&amp;SUMIFS($AB$4:AB3124,$C$4:C3124,C3124))</f>
        <v>0</v>
      </c>
      <c r="AB3124" s="77">
        <f>IFERROR(INDEX([1]怪物表!$U:$U,MATCH(G3124,[1]怪物表!$A:$A,0),1)*S3124/U3124,0)*AC3124</f>
        <v>0</v>
      </c>
      <c r="AC3124" s="77">
        <f t="shared" si="426"/>
        <v>30</v>
      </c>
      <c r="AD3124" s="77">
        <f>IFERROR(INDEX([1]怪物表!$J:$J,MATCH(G3124,[1]怪物表!$A:$A,0),1),0)*AE3124</f>
        <v>20</v>
      </c>
      <c r="AE3124" s="77">
        <f t="shared" si="427"/>
        <v>20</v>
      </c>
    </row>
    <row r="3125" spans="1:46" x14ac:dyDescent="0.45">
      <c r="A3125" s="4"/>
      <c r="B3125" s="7">
        <v>5993004</v>
      </c>
      <c r="C3125" s="6" t="s">
        <v>250</v>
      </c>
      <c r="D3125" s="4" t="s">
        <v>246</v>
      </c>
      <c r="E3125" s="4">
        <v>20</v>
      </c>
      <c r="F3125" s="4" t="s">
        <v>43</v>
      </c>
      <c r="G3125" s="4">
        <f>IF(I3125="",SUMIFS([1]怪物表!$A:$A,[1]怪物表!$B:$B,C3125,[1]怪物表!$C:$C,D3125),"")</f>
        <v>1599301</v>
      </c>
      <c r="H3125" s="8" t="str">
        <f>IF(G3125="","",INDEX([1]怪物表!$C:$C,MATCH(G3125,[1]怪物表!$A:$A,0)))</f>
        <v>小熊</v>
      </c>
      <c r="I3125" s="4"/>
      <c r="J3125" s="4" t="str">
        <f>IF(I3125="","",INDEX([1]怪物阵型表!$B:$B,MATCH(I3125,[1]怪物阵型表!$A:$A,0)))</f>
        <v/>
      </c>
      <c r="K3125" s="4"/>
      <c r="L3125" s="4"/>
      <c r="M3125" s="4"/>
      <c r="N3125" s="4"/>
      <c r="O3125" s="4" t="str">
        <f>IF(N3125="","",INDEX([2]物品表!$B:$B,MATCH(N3125,[2]物品表!$A:$A,0)))</f>
        <v/>
      </c>
      <c r="P3125" s="4"/>
      <c r="Q3125" s="7" t="s">
        <v>31</v>
      </c>
      <c r="R3125" s="7" t="s">
        <v>29</v>
      </c>
      <c r="S3125" s="9">
        <f>INDEX('#怪物刷新配置索引'!$E:$E,MATCH(E3125&amp;"-"&amp;F3125,'#怪物刷新配置索引'!$D:$D,0),1)</f>
        <v>2</v>
      </c>
      <c r="T3125" s="4"/>
      <c r="U3125" s="9">
        <f>INDEX('#怪物刷新配置索引'!$F:$F,MATCH(E3125&amp;"-"&amp;F3125,'#怪物刷新配置索引'!$D:$D,0),1)</f>
        <v>3</v>
      </c>
      <c r="V3125" s="4" t="str">
        <f t="shared" si="428"/>
        <v/>
      </c>
      <c r="W3125" s="4"/>
      <c r="X3125" s="4"/>
      <c r="Y3125" s="4"/>
      <c r="Z3125" s="28"/>
      <c r="AA3125" s="77">
        <f>COUNTIF([3]经验升级表!$C:$C,"&lt;="&amp;SUMIFS($AB$4:AB3125,$C$4:C3125,C3125))</f>
        <v>0</v>
      </c>
      <c r="AB3125" s="77">
        <f>IFERROR(INDEX([1]怪物表!$U:$U,MATCH(G3125,[1]怪物表!$A:$A,0),1)*S3125/U3125,0)*AC3125</f>
        <v>0</v>
      </c>
      <c r="AC3125" s="77">
        <f t="shared" si="426"/>
        <v>30</v>
      </c>
      <c r="AD3125" s="77">
        <f>IFERROR(INDEX([1]怪物表!$J:$J,MATCH(G3125,[1]怪物表!$A:$A,0),1),0)*AE3125</f>
        <v>20</v>
      </c>
      <c r="AE3125" s="77">
        <f t="shared" si="427"/>
        <v>20</v>
      </c>
    </row>
    <row r="3126" spans="1:46" x14ac:dyDescent="0.45">
      <c r="A3126" s="4"/>
      <c r="B3126" s="7">
        <v>5993005</v>
      </c>
      <c r="C3126" s="6" t="s">
        <v>250</v>
      </c>
      <c r="D3126" s="4" t="s">
        <v>246</v>
      </c>
      <c r="E3126" s="4">
        <v>20</v>
      </c>
      <c r="F3126" s="4" t="s">
        <v>43</v>
      </c>
      <c r="G3126" s="4">
        <f>IF(I3126="",SUMIFS([1]怪物表!$A:$A,[1]怪物表!$B:$B,C3126,[1]怪物表!$C:$C,D3126),"")</f>
        <v>1599301</v>
      </c>
      <c r="H3126" s="8" t="str">
        <f>IF(G3126="","",INDEX([1]怪物表!$C:$C,MATCH(G3126,[1]怪物表!$A:$A,0)))</f>
        <v>小熊</v>
      </c>
      <c r="I3126" s="4"/>
      <c r="J3126" s="4" t="str">
        <f>IF(I3126="","",INDEX([1]怪物阵型表!$B:$B,MATCH(I3126,[1]怪物阵型表!$A:$A,0)))</f>
        <v/>
      </c>
      <c r="K3126" s="4"/>
      <c r="L3126" s="4"/>
      <c r="M3126" s="4"/>
      <c r="N3126" s="4"/>
      <c r="O3126" s="4" t="str">
        <f>IF(N3126="","",INDEX([2]物品表!$B:$B,MATCH(N3126,[2]物品表!$A:$A,0)))</f>
        <v/>
      </c>
      <c r="P3126" s="4"/>
      <c r="Q3126" s="7" t="s">
        <v>31</v>
      </c>
      <c r="R3126" s="7" t="s">
        <v>29</v>
      </c>
      <c r="S3126" s="9">
        <f>INDEX('#怪物刷新配置索引'!$E:$E,MATCH(E3126&amp;"-"&amp;F3126,'#怪物刷新配置索引'!$D:$D,0),1)</f>
        <v>2</v>
      </c>
      <c r="T3126" s="4"/>
      <c r="U3126" s="9">
        <f>INDEX('#怪物刷新配置索引'!$F:$F,MATCH(E3126&amp;"-"&amp;F3126,'#怪物刷新配置索引'!$D:$D,0),1)</f>
        <v>3</v>
      </c>
      <c r="V3126" s="4" t="str">
        <f t="shared" si="428"/>
        <v/>
      </c>
      <c r="W3126" s="4"/>
      <c r="X3126" s="4"/>
      <c r="Y3126" s="4"/>
      <c r="Z3126" s="28"/>
      <c r="AA3126" s="77">
        <f>COUNTIF([3]经验升级表!$C:$C,"&lt;="&amp;SUMIFS($AB$4:AB3126,$C$4:C3126,C3126))</f>
        <v>0</v>
      </c>
      <c r="AB3126" s="77">
        <f>IFERROR(INDEX([1]怪物表!$U:$U,MATCH(G3126,[1]怪物表!$A:$A,0),1)*S3126/U3126,0)*AC3126</f>
        <v>0</v>
      </c>
      <c r="AC3126" s="77">
        <f t="shared" si="426"/>
        <v>30</v>
      </c>
      <c r="AD3126" s="77">
        <f>IFERROR(INDEX([1]怪物表!$J:$J,MATCH(G3126,[1]怪物表!$A:$A,0),1),0)*AE3126</f>
        <v>20</v>
      </c>
      <c r="AE3126" s="77">
        <f t="shared" si="427"/>
        <v>20</v>
      </c>
    </row>
    <row r="3127" spans="1:46" x14ac:dyDescent="0.45">
      <c r="A3127" s="4"/>
      <c r="B3127" s="7">
        <v>5993006</v>
      </c>
      <c r="C3127" s="6" t="s">
        <v>250</v>
      </c>
      <c r="D3127" s="4" t="s">
        <v>133</v>
      </c>
      <c r="E3127" s="4">
        <v>20</v>
      </c>
      <c r="F3127" s="4" t="s">
        <v>43</v>
      </c>
      <c r="G3127" s="4">
        <f>IF(I3127="",SUMIFS([1]怪物表!$A:$A,[1]怪物表!$B:$B,C3127,[1]怪物表!$C:$C,D3127),"")</f>
        <v>1599303</v>
      </c>
      <c r="H3127" s="8" t="str">
        <f>IF(G3127="","",INDEX([1]怪物表!$C:$C,MATCH(G3127,[1]怪物表!$A:$A,0)))</f>
        <v>密林窃贼</v>
      </c>
      <c r="I3127" s="4"/>
      <c r="J3127" s="4" t="str">
        <f>IF(I3127="","",INDEX([1]怪物阵型表!$B:$B,MATCH(I3127,[1]怪物阵型表!$A:$A,0)))</f>
        <v/>
      </c>
      <c r="K3127" s="4"/>
      <c r="L3127" s="4"/>
      <c r="M3127" s="4"/>
      <c r="N3127" s="4"/>
      <c r="O3127" s="4" t="str">
        <f>IF(N3127="","",INDEX([2]物品表!$B:$B,MATCH(N3127,[2]物品表!$A:$A,0)))</f>
        <v/>
      </c>
      <c r="P3127" s="4"/>
      <c r="Q3127" s="7" t="s">
        <v>31</v>
      </c>
      <c r="R3127" s="7" t="s">
        <v>29</v>
      </c>
      <c r="S3127" s="9">
        <f>INDEX('#怪物刷新配置索引'!$E:$E,MATCH(E3127&amp;"-"&amp;F3127,'#怪物刷新配置索引'!$D:$D,0),1)</f>
        <v>2</v>
      </c>
      <c r="T3127" s="4"/>
      <c r="U3127" s="9">
        <f>INDEX('#怪物刷新配置索引'!$F:$F,MATCH(E3127&amp;"-"&amp;F3127,'#怪物刷新配置索引'!$D:$D,0),1)</f>
        <v>3</v>
      </c>
      <c r="V3127" s="4" t="str">
        <f t="shared" si="428"/>
        <v/>
      </c>
      <c r="W3127" s="4"/>
      <c r="X3127" s="4"/>
      <c r="Y3127" s="4"/>
      <c r="Z3127" s="28"/>
      <c r="AA3127" s="77">
        <f>COUNTIF([3]经验升级表!$C:$C,"&lt;="&amp;SUMIFS($AB$4:AB3127,$C$4:C3127,C3127))</f>
        <v>0</v>
      </c>
      <c r="AB3127" s="77">
        <f>IFERROR(INDEX([1]怪物表!$U:$U,MATCH(G3127,[1]怪物表!$A:$A,0),1)*S3127/U3127,0)*AC3127</f>
        <v>0</v>
      </c>
      <c r="AC3127" s="77">
        <f t="shared" si="426"/>
        <v>30</v>
      </c>
      <c r="AD3127" s="77">
        <f>IFERROR(INDEX([1]怪物表!$J:$J,MATCH(G3127,[1]怪物表!$A:$A,0),1),0)*AE3127</f>
        <v>20</v>
      </c>
      <c r="AE3127" s="77">
        <f t="shared" si="427"/>
        <v>20</v>
      </c>
    </row>
    <row r="3128" spans="1:46" s="46" customFormat="1" x14ac:dyDescent="0.45">
      <c r="A3128" s="20"/>
      <c r="B3128" s="21">
        <v>5993007</v>
      </c>
      <c r="C3128" s="22" t="s">
        <v>250</v>
      </c>
      <c r="D3128" s="20" t="s">
        <v>144</v>
      </c>
      <c r="E3128" s="21"/>
      <c r="F3128" s="20">
        <v>60</v>
      </c>
      <c r="G3128" s="20">
        <f>IF(I3128="",SUMIFS([1]怪物表!$A:$A,[1]怪物表!$B:$B,C3128,[1]怪物表!$C:$C,D3128),"")</f>
        <v>1599308</v>
      </c>
      <c r="H3128" s="23" t="str">
        <f>IF(G3128="","",INDEX([1]怪物表!$C:$C,MATCH(G3128,[1]怪物表!$A:$A,0)))</f>
        <v>大象</v>
      </c>
      <c r="I3128" s="20" t="s">
        <v>54</v>
      </c>
      <c r="J3128" s="20" t="str">
        <f>IF(I3128="","",INDEX([1]怪物阵型表!$B:$B,MATCH(I3128,[1]怪物阵型表!$A:$A,0)))</f>
        <v/>
      </c>
      <c r="K3128" s="20"/>
      <c r="L3128" s="20"/>
      <c r="M3128" s="20"/>
      <c r="N3128" s="20"/>
      <c r="O3128" s="20" t="str">
        <f>IF(N3128="","",INDEX([2]物品表!$B:$B,MATCH(N3128,[2]物品表!$A:$A,0)))</f>
        <v/>
      </c>
      <c r="P3128" s="20"/>
      <c r="Q3128" s="21" t="s">
        <v>120</v>
      </c>
      <c r="R3128" s="21" t="s">
        <v>29</v>
      </c>
      <c r="S3128" s="24">
        <v>1</v>
      </c>
      <c r="T3128" s="20"/>
      <c r="U3128" s="24">
        <v>0</v>
      </c>
      <c r="V3128" s="20" t="str">
        <f>IF(W3128=1,"TID_Survivor_Notice_Occur_2",IF(W3128=2,"TID_Survivor_Notice_Occur_1",""))</f>
        <v/>
      </c>
      <c r="W3128" s="20"/>
      <c r="X3128" s="20"/>
      <c r="Y3128" s="20"/>
      <c r="Z3128" s="79"/>
      <c r="AA3128" s="77">
        <f>COUNTIF([3]经验升级表!$C:$C,"&lt;="&amp;SUMIFS($AB$4:AB3128,$C$4:C3128,C3128))</f>
        <v>0</v>
      </c>
      <c r="AB3128" s="77">
        <f>IFERROR(INDEX([1]怪物表!$U:$U,MATCH(G3128,[1]怪物表!$A:$A,0),1)*S3128/U3128,0)*AC3128</f>
        <v>0</v>
      </c>
      <c r="AC3128" s="77">
        <f t="shared" si="426"/>
        <v>1</v>
      </c>
      <c r="AD3128" s="77">
        <f>IFERROR(INDEX([1]怪物表!$J:$J,MATCH(G3128,[1]怪物表!$A:$A,0),1),0)*AE3128</f>
        <v>0</v>
      </c>
      <c r="AE3128" s="77">
        <f t="shared" si="427"/>
        <v>0</v>
      </c>
      <c r="AF3128" s="45"/>
      <c r="AG3128" s="45"/>
      <c r="AH3128" s="45"/>
      <c r="AI3128" s="45"/>
      <c r="AJ3128" s="45"/>
      <c r="AK3128" s="45"/>
      <c r="AL3128" s="45"/>
      <c r="AM3128" s="45"/>
      <c r="AN3128" s="45"/>
      <c r="AO3128" s="45"/>
      <c r="AP3128" s="45"/>
      <c r="AQ3128" s="45"/>
      <c r="AR3128" s="45"/>
      <c r="AS3128" s="45"/>
      <c r="AT3128" s="45"/>
    </row>
    <row r="3129" spans="1:46" x14ac:dyDescent="0.45">
      <c r="A3129" s="4"/>
      <c r="B3129" s="7">
        <v>5993008</v>
      </c>
      <c r="C3129" s="6" t="s">
        <v>250</v>
      </c>
      <c r="D3129" s="4" t="s">
        <v>239</v>
      </c>
      <c r="E3129" s="4">
        <v>30</v>
      </c>
      <c r="F3129" s="4" t="s">
        <v>32</v>
      </c>
      <c r="G3129" s="4">
        <f>IF(I3129="",SUMIFS([1]怪物表!$A:$A,[1]怪物表!$B:$B,C3129,[1]怪物表!$C:$C,D3129),"")</f>
        <v>1599302</v>
      </c>
      <c r="H3129" s="8" t="str">
        <f>IF(G3129="","",INDEX([1]怪物表!$C:$C,MATCH(G3129,[1]怪物表!$A:$A,0)))</f>
        <v>小象</v>
      </c>
      <c r="I3129" s="4"/>
      <c r="J3129" s="4" t="str">
        <f>IF(I3129="","",INDEX([1]怪物阵型表!$B:$B,MATCH(I3129,[1]怪物阵型表!$A:$A,0)))</f>
        <v/>
      </c>
      <c r="K3129" s="4"/>
      <c r="L3129" s="4"/>
      <c r="M3129" s="4"/>
      <c r="N3129" s="4"/>
      <c r="O3129" s="4" t="str">
        <f>IF(N3129="","",INDEX([2]物品表!$B:$B,MATCH(N3129,[2]物品表!$A:$A,0)))</f>
        <v/>
      </c>
      <c r="P3129" s="4"/>
      <c r="Q3129" s="7" t="s">
        <v>31</v>
      </c>
      <c r="R3129" s="7" t="s">
        <v>29</v>
      </c>
      <c r="S3129" s="9">
        <f>INDEX('#怪物刷新配置索引'!$E:$E,MATCH(E3129&amp;"-"&amp;F3129,'#怪物刷新配置索引'!$D:$D,0),1)</f>
        <v>2</v>
      </c>
      <c r="T3129" s="4"/>
      <c r="U3129" s="9">
        <f>INDEX('#怪物刷新配置索引'!$F:$F,MATCH(E3129&amp;"-"&amp;F3129,'#怪物刷新配置索引'!$D:$D,0),1)</f>
        <v>2</v>
      </c>
      <c r="V3129" s="4" t="str">
        <f t="shared" ref="V3129:V3142" si="429">IF(W3129=1,"TID_Survivor_Notice_Occur_2",IF(W3129=2,"TID_Survivor_Notice_Occur_1",""))</f>
        <v/>
      </c>
      <c r="W3129" s="4"/>
      <c r="X3129" s="4"/>
      <c r="Y3129" s="4"/>
      <c r="Z3129" s="28"/>
      <c r="AA3129" s="77">
        <f>COUNTIF([3]经验升级表!$C:$C,"&lt;="&amp;SUMIFS($AB$4:AB3129,$C$4:C3129,C3129))</f>
        <v>0</v>
      </c>
      <c r="AB3129" s="77">
        <f>IFERROR(INDEX([1]怪物表!$U:$U,MATCH(G3129,[1]怪物表!$A:$A,0),1)*S3129/U3129,0)*AC3129</f>
        <v>0</v>
      </c>
      <c r="AC3129" s="77">
        <f t="shared" si="426"/>
        <v>30</v>
      </c>
      <c r="AD3129" s="77">
        <f>IFERROR(INDEX([1]怪物表!$J:$J,MATCH(G3129,[1]怪物表!$A:$A,0),1),0)*AE3129</f>
        <v>30</v>
      </c>
      <c r="AE3129" s="77">
        <f t="shared" si="427"/>
        <v>30</v>
      </c>
    </row>
    <row r="3130" spans="1:46" x14ac:dyDescent="0.45">
      <c r="A3130" s="4"/>
      <c r="B3130" s="7">
        <v>5993009</v>
      </c>
      <c r="C3130" s="6" t="s">
        <v>250</v>
      </c>
      <c r="D3130" s="4" t="s">
        <v>239</v>
      </c>
      <c r="E3130" s="4">
        <v>30</v>
      </c>
      <c r="F3130" s="4" t="s">
        <v>32</v>
      </c>
      <c r="G3130" s="4">
        <f>IF(I3130="",SUMIFS([1]怪物表!$A:$A,[1]怪物表!$B:$B,C3130,[1]怪物表!$C:$C,D3130),"")</f>
        <v>1599302</v>
      </c>
      <c r="H3130" s="8" t="str">
        <f>IF(G3130="","",INDEX([1]怪物表!$C:$C,MATCH(G3130,[1]怪物表!$A:$A,0)))</f>
        <v>小象</v>
      </c>
      <c r="I3130" s="4"/>
      <c r="J3130" s="4" t="str">
        <f>IF(I3130="","",INDEX([1]怪物阵型表!$B:$B,MATCH(I3130,[1]怪物阵型表!$A:$A,0)))</f>
        <v/>
      </c>
      <c r="K3130" s="4"/>
      <c r="L3130" s="4"/>
      <c r="M3130" s="4"/>
      <c r="N3130" s="4"/>
      <c r="O3130" s="4" t="str">
        <f>IF(N3130="","",INDEX([2]物品表!$B:$B,MATCH(N3130,[2]物品表!$A:$A,0)))</f>
        <v/>
      </c>
      <c r="P3130" s="4"/>
      <c r="Q3130" s="7" t="s">
        <v>31</v>
      </c>
      <c r="R3130" s="7" t="s">
        <v>29</v>
      </c>
      <c r="S3130" s="9">
        <f>INDEX('#怪物刷新配置索引'!$E:$E,MATCH(E3130&amp;"-"&amp;F3130,'#怪物刷新配置索引'!$D:$D,0),1)</f>
        <v>2</v>
      </c>
      <c r="T3130" s="4"/>
      <c r="U3130" s="9">
        <f>INDEX('#怪物刷新配置索引'!$F:$F,MATCH(E3130&amp;"-"&amp;F3130,'#怪物刷新配置索引'!$D:$D,0),1)</f>
        <v>2</v>
      </c>
      <c r="V3130" s="4" t="str">
        <f t="shared" si="429"/>
        <v/>
      </c>
      <c r="W3130" s="4"/>
      <c r="X3130" s="4"/>
      <c r="Y3130" s="4"/>
      <c r="Z3130" s="28"/>
      <c r="AA3130" s="77">
        <f>COUNTIF([3]经验升级表!$C:$C,"&lt;="&amp;SUMIFS($AB$4:AB3130,$C$4:C3130,C3130))</f>
        <v>0</v>
      </c>
      <c r="AB3130" s="77">
        <f>IFERROR(INDEX([1]怪物表!$U:$U,MATCH(G3130,[1]怪物表!$A:$A,0),1)*S3130/U3130,0)*AC3130</f>
        <v>0</v>
      </c>
      <c r="AC3130" s="77">
        <f t="shared" si="426"/>
        <v>30</v>
      </c>
      <c r="AD3130" s="77">
        <f>IFERROR(INDEX([1]怪物表!$J:$J,MATCH(G3130,[1]怪物表!$A:$A,0),1),0)*AE3130</f>
        <v>30</v>
      </c>
      <c r="AE3130" s="77">
        <f t="shared" si="427"/>
        <v>30</v>
      </c>
    </row>
    <row r="3131" spans="1:46" x14ac:dyDescent="0.45">
      <c r="A3131" s="4"/>
      <c r="B3131" s="7">
        <v>5993010</v>
      </c>
      <c r="C3131" s="6" t="s">
        <v>250</v>
      </c>
      <c r="D3131" s="4" t="s">
        <v>239</v>
      </c>
      <c r="E3131" s="4">
        <v>30</v>
      </c>
      <c r="F3131" s="4" t="s">
        <v>32</v>
      </c>
      <c r="G3131" s="4">
        <f>IF(I3131="",SUMIFS([1]怪物表!$A:$A,[1]怪物表!$B:$B,C3131,[1]怪物表!$C:$C,D3131),"")</f>
        <v>1599302</v>
      </c>
      <c r="H3131" s="8" t="str">
        <f>IF(G3131="","",INDEX([1]怪物表!$C:$C,MATCH(G3131,[1]怪物表!$A:$A,0)))</f>
        <v>小象</v>
      </c>
      <c r="I3131" s="4"/>
      <c r="J3131" s="4" t="str">
        <f>IF(I3131="","",INDEX([1]怪物阵型表!$B:$B,MATCH(I3131,[1]怪物阵型表!$A:$A,0)))</f>
        <v/>
      </c>
      <c r="K3131" s="4"/>
      <c r="L3131" s="4"/>
      <c r="M3131" s="4"/>
      <c r="N3131" s="4"/>
      <c r="O3131" s="4" t="str">
        <f>IF(N3131="","",INDEX([2]物品表!$B:$B,MATCH(N3131,[2]物品表!$A:$A,0)))</f>
        <v/>
      </c>
      <c r="P3131" s="4"/>
      <c r="Q3131" s="7" t="s">
        <v>31</v>
      </c>
      <c r="R3131" s="7" t="s">
        <v>29</v>
      </c>
      <c r="S3131" s="9">
        <f>INDEX('#怪物刷新配置索引'!$E:$E,MATCH(E3131&amp;"-"&amp;F3131,'#怪物刷新配置索引'!$D:$D,0),1)</f>
        <v>2</v>
      </c>
      <c r="T3131" s="4"/>
      <c r="U3131" s="9">
        <f>INDEX('#怪物刷新配置索引'!$F:$F,MATCH(E3131&amp;"-"&amp;F3131,'#怪物刷新配置索引'!$D:$D,0),1)</f>
        <v>2</v>
      </c>
      <c r="V3131" s="4" t="str">
        <f t="shared" si="429"/>
        <v/>
      </c>
      <c r="W3131" s="4"/>
      <c r="X3131" s="4"/>
      <c r="Y3131" s="4"/>
      <c r="Z3131" s="28"/>
      <c r="AA3131" s="77">
        <f>COUNTIF([3]经验升级表!$C:$C,"&lt;="&amp;SUMIFS($AB$4:AB3131,$C$4:C3131,C3131))</f>
        <v>0</v>
      </c>
      <c r="AB3131" s="77">
        <f>IFERROR(INDEX([1]怪物表!$U:$U,MATCH(G3131,[1]怪物表!$A:$A,0),1)*S3131/U3131,0)*AC3131</f>
        <v>0</v>
      </c>
      <c r="AC3131" s="77">
        <f t="shared" si="426"/>
        <v>30</v>
      </c>
      <c r="AD3131" s="77">
        <f>IFERROR(INDEX([1]怪物表!$J:$J,MATCH(G3131,[1]怪物表!$A:$A,0),1),0)*AE3131</f>
        <v>30</v>
      </c>
      <c r="AE3131" s="77">
        <f t="shared" si="427"/>
        <v>30</v>
      </c>
    </row>
    <row r="3132" spans="1:46" x14ac:dyDescent="0.45">
      <c r="A3132" s="4"/>
      <c r="B3132" s="7">
        <v>5993011</v>
      </c>
      <c r="C3132" s="6" t="s">
        <v>250</v>
      </c>
      <c r="D3132" s="4" t="s">
        <v>130</v>
      </c>
      <c r="E3132" s="7">
        <v>10</v>
      </c>
      <c r="F3132" s="4" t="s">
        <v>32</v>
      </c>
      <c r="G3132" s="4">
        <f>IF(I3132="",SUMIFS([1]怪物表!$A:$A,[1]怪物表!$B:$B,C3132,[1]怪物表!$C:$C,D3132),"")</f>
        <v>1599306</v>
      </c>
      <c r="H3132" s="8" t="str">
        <f>IF(G3132="","",INDEX([1]怪物表!$C:$C,MATCH(G3132,[1]怪物表!$A:$A,0)))</f>
        <v>毒气怪</v>
      </c>
      <c r="I3132" s="4"/>
      <c r="J3132" s="4" t="str">
        <f>IF(I3132="","",INDEX([1]怪物阵型表!$B:$B,MATCH(I3132,[1]怪物阵型表!$A:$A,0)))</f>
        <v/>
      </c>
      <c r="K3132" s="4"/>
      <c r="L3132" s="4"/>
      <c r="M3132" s="4"/>
      <c r="N3132" s="4"/>
      <c r="O3132" s="4" t="str">
        <f>IF(N3132="","",INDEX([2]物品表!$B:$B,MATCH(N3132,[2]物品表!$A:$A,0)))</f>
        <v/>
      </c>
      <c r="P3132" s="4"/>
      <c r="Q3132" s="7" t="s">
        <v>31</v>
      </c>
      <c r="R3132" s="7" t="s">
        <v>29</v>
      </c>
      <c r="S3132" s="9">
        <f>INDEX('#怪物刷新配置索引'!$E:$E,MATCH(E3132&amp;"-"&amp;F3132,'#怪物刷新配置索引'!$D:$D,0),1)</f>
        <v>1</v>
      </c>
      <c r="T3132" s="4"/>
      <c r="U3132" s="9">
        <f>INDEX('#怪物刷新配置索引'!$F:$F,MATCH(E3132&amp;"-"&amp;F3132,'#怪物刷新配置索引'!$D:$D,0),1)</f>
        <v>3</v>
      </c>
      <c r="V3132" s="4" t="str">
        <f t="shared" si="429"/>
        <v/>
      </c>
      <c r="W3132" s="4"/>
      <c r="X3132" s="4"/>
      <c r="Y3132" s="4"/>
      <c r="Z3132" s="28"/>
      <c r="AA3132" s="77">
        <f>COUNTIF([3]经验升级表!$C:$C,"&lt;="&amp;SUMIFS($AB$4:AB3132,$C$4:C3132,C3132))</f>
        <v>0</v>
      </c>
      <c r="AB3132" s="77">
        <f>IFERROR(INDEX([1]怪物表!$U:$U,MATCH(G3132,[1]怪物表!$A:$A,0),1)*S3132/U3132,0)*AC3132</f>
        <v>0</v>
      </c>
      <c r="AC3132" s="77">
        <f t="shared" si="426"/>
        <v>30</v>
      </c>
      <c r="AD3132" s="77">
        <f>IFERROR(INDEX([1]怪物表!$J:$J,MATCH(G3132,[1]怪物表!$A:$A,0),1),0)*AE3132</f>
        <v>10</v>
      </c>
      <c r="AE3132" s="77">
        <f t="shared" si="427"/>
        <v>10</v>
      </c>
    </row>
    <row r="3133" spans="1:46" x14ac:dyDescent="0.45">
      <c r="A3133" s="4"/>
      <c r="B3133" s="7">
        <v>5993012</v>
      </c>
      <c r="C3133" s="6" t="s">
        <v>250</v>
      </c>
      <c r="D3133" s="4"/>
      <c r="E3133" s="7"/>
      <c r="F3133" s="4">
        <v>90</v>
      </c>
      <c r="G3133" s="4" t="str">
        <f>IF(I3133="",SUMIFS([1]怪物表!$A:$A,[1]怪物表!$B:$B,C3133,[1]怪物表!$C:$C,D3133),"")</f>
        <v/>
      </c>
      <c r="H3133" s="8" t="str">
        <f>IF(G3133="","",INDEX([1]怪物表!$C:$C,MATCH(G3133,[1]怪物表!$A:$A,0)))</f>
        <v/>
      </c>
      <c r="I3133" s="4">
        <v>599301</v>
      </c>
      <c r="J3133" s="4" t="str">
        <f>IF(I3133="","",INDEX([1]怪物阵型表!$B:$B,MATCH(I3133,[1]怪物阵型表!$A:$A,0)))</f>
        <v>冲锋阵型</v>
      </c>
      <c r="K3133" s="4"/>
      <c r="L3133" s="4"/>
      <c r="M3133" s="4"/>
      <c r="N3133" s="4"/>
      <c r="O3133" s="4" t="str">
        <f>IF(N3133="","",INDEX([2]物品表!$B:$B,MATCH(N3133,[2]物品表!$A:$A,0)))</f>
        <v/>
      </c>
      <c r="P3133" s="4"/>
      <c r="Q3133" s="7" t="s">
        <v>309</v>
      </c>
      <c r="R3133" s="7" t="s">
        <v>29</v>
      </c>
      <c r="S3133" s="9">
        <v>1</v>
      </c>
      <c r="T3133" s="4"/>
      <c r="U3133" s="9">
        <v>0</v>
      </c>
      <c r="V3133" s="4" t="str">
        <f t="shared" si="429"/>
        <v/>
      </c>
      <c r="W3133" s="4"/>
      <c r="X3133" s="4"/>
      <c r="Y3133" s="4"/>
      <c r="Z3133" s="28"/>
      <c r="AA3133" s="77">
        <f>COUNTIF([3]经验升级表!$C:$C,"&lt;="&amp;SUMIFS($AB$4:AB3133,$C$4:C3133,C3133))</f>
        <v>0</v>
      </c>
      <c r="AB3133" s="77">
        <f>IFERROR(INDEX([1]怪物表!$U:$U,MATCH(G3133,[1]怪物表!$A:$A,0),1)*S3133/U3133,0)*AC3133</f>
        <v>0</v>
      </c>
      <c r="AC3133" s="77">
        <f t="shared" si="426"/>
        <v>1</v>
      </c>
      <c r="AD3133" s="77">
        <f>IFERROR(INDEX([1]怪物表!$J:$J,MATCH(G3133,[1]怪物表!$A:$A,0),1),0)*AE3133</f>
        <v>0</v>
      </c>
      <c r="AE3133" s="77">
        <f t="shared" si="427"/>
        <v>0</v>
      </c>
    </row>
    <row r="3134" spans="1:46" x14ac:dyDescent="0.45">
      <c r="A3134" s="4"/>
      <c r="B3134" s="7">
        <v>5993013</v>
      </c>
      <c r="C3134" s="6" t="s">
        <v>250</v>
      </c>
      <c r="D3134" s="4"/>
      <c r="E3134" s="7"/>
      <c r="F3134" s="4">
        <v>90</v>
      </c>
      <c r="G3134" s="4" t="str">
        <f>IF(I3134="",SUMIFS([1]怪物表!$A:$A,[1]怪物表!$B:$B,C3134,[1]怪物表!$C:$C,D3134),"")</f>
        <v/>
      </c>
      <c r="H3134" s="8" t="str">
        <f>IF(G3134="","",INDEX([1]怪物表!$C:$C,MATCH(G3134,[1]怪物表!$A:$A,0)))</f>
        <v/>
      </c>
      <c r="I3134" s="4">
        <v>599301</v>
      </c>
      <c r="J3134" s="4" t="str">
        <f>IF(I3134="","",INDEX([1]怪物阵型表!$B:$B,MATCH(I3134,[1]怪物阵型表!$A:$A,0)))</f>
        <v>冲锋阵型</v>
      </c>
      <c r="K3134" s="4"/>
      <c r="L3134" s="4"/>
      <c r="M3134" s="4"/>
      <c r="N3134" s="4"/>
      <c r="O3134" s="4" t="str">
        <f>IF(N3134="","",INDEX([2]物品表!$B:$B,MATCH(N3134,[2]物品表!$A:$A,0)))</f>
        <v/>
      </c>
      <c r="P3134" s="4"/>
      <c r="Q3134" s="7" t="s">
        <v>309</v>
      </c>
      <c r="R3134" s="7" t="s">
        <v>29</v>
      </c>
      <c r="S3134" s="9">
        <v>1</v>
      </c>
      <c r="T3134" s="4"/>
      <c r="U3134" s="9">
        <v>0</v>
      </c>
      <c r="V3134" s="4" t="str">
        <f t="shared" si="429"/>
        <v/>
      </c>
      <c r="W3134" s="4"/>
      <c r="X3134" s="4"/>
      <c r="Y3134" s="4"/>
      <c r="Z3134" s="28"/>
      <c r="AA3134" s="77">
        <f>COUNTIF([3]经验升级表!$C:$C,"&lt;="&amp;SUMIFS($AB$4:AB3134,$C$4:C3134,C3134))</f>
        <v>0</v>
      </c>
      <c r="AB3134" s="77">
        <f>IFERROR(INDEX([1]怪物表!$U:$U,MATCH(G3134,[1]怪物表!$A:$A,0),1)*S3134/U3134,0)*AC3134</f>
        <v>0</v>
      </c>
      <c r="AC3134" s="77">
        <f t="shared" si="426"/>
        <v>1</v>
      </c>
      <c r="AD3134" s="77">
        <f>IFERROR(INDEX([1]怪物表!$J:$J,MATCH(G3134,[1]怪物表!$A:$A,0),1),0)*AE3134</f>
        <v>0</v>
      </c>
      <c r="AE3134" s="77">
        <f t="shared" si="427"/>
        <v>0</v>
      </c>
    </row>
    <row r="3135" spans="1:46" x14ac:dyDescent="0.45">
      <c r="A3135" s="4"/>
      <c r="B3135" s="7">
        <v>5993014</v>
      </c>
      <c r="C3135" s="6" t="s">
        <v>250</v>
      </c>
      <c r="D3135" s="4"/>
      <c r="E3135" s="7"/>
      <c r="F3135" s="4">
        <v>95</v>
      </c>
      <c r="G3135" s="4" t="str">
        <f>IF(I3135="",SUMIFS([1]怪物表!$A:$A,[1]怪物表!$B:$B,C3135,[1]怪物表!$C:$C,D3135),"")</f>
        <v/>
      </c>
      <c r="H3135" s="8" t="str">
        <f>IF(G3135="","",INDEX([1]怪物表!$C:$C,MATCH(G3135,[1]怪物表!$A:$A,0)))</f>
        <v/>
      </c>
      <c r="I3135" s="4">
        <v>599301</v>
      </c>
      <c r="J3135" s="4" t="str">
        <f>IF(I3135="","",INDEX([1]怪物阵型表!$B:$B,MATCH(I3135,[1]怪物阵型表!$A:$A,0)))</f>
        <v>冲锋阵型</v>
      </c>
      <c r="K3135" s="4"/>
      <c r="L3135" s="4"/>
      <c r="M3135" s="4"/>
      <c r="N3135" s="4"/>
      <c r="O3135" s="4" t="str">
        <f>IF(N3135="","",INDEX([2]物品表!$B:$B,MATCH(N3135,[2]物品表!$A:$A,0)))</f>
        <v/>
      </c>
      <c r="P3135" s="4"/>
      <c r="Q3135" s="7" t="s">
        <v>309</v>
      </c>
      <c r="R3135" s="7" t="s">
        <v>29</v>
      </c>
      <c r="S3135" s="9">
        <v>1</v>
      </c>
      <c r="T3135" s="4"/>
      <c r="U3135" s="9">
        <v>0</v>
      </c>
      <c r="V3135" s="4" t="str">
        <f t="shared" si="429"/>
        <v/>
      </c>
      <c r="W3135" s="4"/>
      <c r="X3135" s="4"/>
      <c r="Y3135" s="4"/>
      <c r="Z3135" s="28"/>
      <c r="AA3135" s="77">
        <f>COUNTIF([3]经验升级表!$C:$C,"&lt;="&amp;SUMIFS($AB$4:AB3135,$C$4:C3135,C3135))</f>
        <v>0</v>
      </c>
      <c r="AB3135" s="77">
        <f>IFERROR(INDEX([1]怪物表!$U:$U,MATCH(G3135,[1]怪物表!$A:$A,0),1)*S3135/U3135,0)*AC3135</f>
        <v>0</v>
      </c>
      <c r="AC3135" s="77">
        <f t="shared" si="426"/>
        <v>1</v>
      </c>
      <c r="AD3135" s="77">
        <f>IFERROR(INDEX([1]怪物表!$J:$J,MATCH(G3135,[1]怪物表!$A:$A,0),1),0)*AE3135</f>
        <v>0</v>
      </c>
      <c r="AE3135" s="77">
        <f t="shared" si="427"/>
        <v>0</v>
      </c>
    </row>
    <row r="3136" spans="1:46" x14ac:dyDescent="0.45">
      <c r="A3136" s="4"/>
      <c r="B3136" s="7">
        <v>5993015</v>
      </c>
      <c r="C3136" s="6" t="s">
        <v>250</v>
      </c>
      <c r="D3136" s="4"/>
      <c r="E3136" s="7"/>
      <c r="F3136" s="4">
        <v>95</v>
      </c>
      <c r="G3136" s="4" t="str">
        <f>IF(I3136="",SUMIFS([1]怪物表!$A:$A,[1]怪物表!$B:$B,C3136,[1]怪物表!$C:$C,D3136),"")</f>
        <v/>
      </c>
      <c r="H3136" s="8" t="str">
        <f>IF(G3136="","",INDEX([1]怪物表!$C:$C,MATCH(G3136,[1]怪物表!$A:$A,0)))</f>
        <v/>
      </c>
      <c r="I3136" s="4">
        <v>599301</v>
      </c>
      <c r="J3136" s="4" t="str">
        <f>IF(I3136="","",INDEX([1]怪物阵型表!$B:$B,MATCH(I3136,[1]怪物阵型表!$A:$A,0)))</f>
        <v>冲锋阵型</v>
      </c>
      <c r="K3136" s="4"/>
      <c r="L3136" s="4"/>
      <c r="M3136" s="4"/>
      <c r="N3136" s="4"/>
      <c r="O3136" s="4" t="str">
        <f>IF(N3136="","",INDEX([2]物品表!$B:$B,MATCH(N3136,[2]物品表!$A:$A,0)))</f>
        <v/>
      </c>
      <c r="P3136" s="4"/>
      <c r="Q3136" s="7" t="s">
        <v>309</v>
      </c>
      <c r="R3136" s="7" t="s">
        <v>29</v>
      </c>
      <c r="S3136" s="9">
        <v>1</v>
      </c>
      <c r="T3136" s="4"/>
      <c r="U3136" s="9">
        <v>0</v>
      </c>
      <c r="V3136" s="4" t="str">
        <f t="shared" si="429"/>
        <v/>
      </c>
      <c r="W3136" s="4"/>
      <c r="X3136" s="4"/>
      <c r="Y3136" s="4"/>
      <c r="Z3136" s="28"/>
      <c r="AA3136" s="77">
        <f>COUNTIF([3]经验升级表!$C:$C,"&lt;="&amp;SUMIFS($AB$4:AB3136,$C$4:C3136,C3136))</f>
        <v>0</v>
      </c>
      <c r="AB3136" s="77">
        <f>IFERROR(INDEX([1]怪物表!$U:$U,MATCH(G3136,[1]怪物表!$A:$A,0),1)*S3136/U3136,0)*AC3136</f>
        <v>0</v>
      </c>
      <c r="AC3136" s="77">
        <f t="shared" si="426"/>
        <v>1</v>
      </c>
      <c r="AD3136" s="77">
        <f>IFERROR(INDEX([1]怪物表!$J:$J,MATCH(G3136,[1]怪物表!$A:$A,0),1),0)*AE3136</f>
        <v>0</v>
      </c>
      <c r="AE3136" s="77">
        <f t="shared" si="427"/>
        <v>0</v>
      </c>
    </row>
    <row r="3137" spans="1:31" x14ac:dyDescent="0.45">
      <c r="A3137" s="4"/>
      <c r="B3137" s="7">
        <v>5993016</v>
      </c>
      <c r="C3137" s="6" t="s">
        <v>250</v>
      </c>
      <c r="D3137" s="4" t="s">
        <v>239</v>
      </c>
      <c r="E3137" s="7">
        <v>60</v>
      </c>
      <c r="F3137" s="4" t="s">
        <v>58</v>
      </c>
      <c r="G3137" s="4">
        <f>IF(I3137="",SUMIFS([1]怪物表!$A:$A,[1]怪物表!$B:$B,C3137,[1]怪物表!$C:$C,D3137),"")</f>
        <v>1599302</v>
      </c>
      <c r="H3137" s="8" t="str">
        <f>IF(G3137="","",INDEX([1]怪物表!$C:$C,MATCH(G3137,[1]怪物表!$A:$A,0)))</f>
        <v>小象</v>
      </c>
      <c r="I3137" s="4"/>
      <c r="J3137" s="4" t="str">
        <f>IF(I3137="","",INDEX([1]怪物阵型表!$B:$B,MATCH(I3137,[1]怪物阵型表!$A:$A,0)))</f>
        <v/>
      </c>
      <c r="K3137" s="4"/>
      <c r="L3137" s="4"/>
      <c r="M3137" s="4"/>
      <c r="N3137" s="4"/>
      <c r="O3137" s="4" t="str">
        <f>IF(N3137="","",INDEX([2]物品表!$B:$B,MATCH(N3137,[2]物品表!$A:$A,0)))</f>
        <v/>
      </c>
      <c r="P3137" s="4"/>
      <c r="Q3137" s="7" t="s">
        <v>31</v>
      </c>
      <c r="R3137" s="7" t="s">
        <v>29</v>
      </c>
      <c r="S3137" s="9">
        <f>INDEX('#怪物刷新配置索引'!$E:$E,MATCH(E3137&amp;"-"&amp;F3137,'#怪物刷新配置索引'!$D:$D,0),1)</f>
        <v>2</v>
      </c>
      <c r="T3137" s="4"/>
      <c r="U3137" s="9">
        <f>INDEX('#怪物刷新配置索引'!$F:$F,MATCH(E3137&amp;"-"&amp;F3137,'#怪物刷新配置索引'!$D:$D,0),1)</f>
        <v>1</v>
      </c>
      <c r="V3137" s="4" t="str">
        <f t="shared" si="429"/>
        <v/>
      </c>
      <c r="W3137" s="4"/>
      <c r="X3137" s="4"/>
      <c r="Y3137" s="4"/>
      <c r="Z3137" s="28"/>
      <c r="AA3137" s="77">
        <f>COUNTIF([3]经验升级表!$C:$C,"&lt;="&amp;SUMIFS($AB$4:AB3137,$C$4:C3137,C3137))</f>
        <v>0</v>
      </c>
      <c r="AB3137" s="77">
        <f>IFERROR(INDEX([1]怪物表!$U:$U,MATCH(G3137,[1]怪物表!$A:$A,0),1)*S3137/U3137,0)*AC3137</f>
        <v>0</v>
      </c>
      <c r="AC3137" s="77">
        <f t="shared" si="426"/>
        <v>30</v>
      </c>
      <c r="AD3137" s="77">
        <f>IFERROR(INDEX([1]怪物表!$J:$J,MATCH(G3137,[1]怪物表!$A:$A,0),1),0)*AE3137</f>
        <v>60</v>
      </c>
      <c r="AE3137" s="77">
        <f t="shared" si="427"/>
        <v>60</v>
      </c>
    </row>
    <row r="3138" spans="1:31" x14ac:dyDescent="0.45">
      <c r="A3138" s="4"/>
      <c r="B3138" s="7">
        <v>5993017</v>
      </c>
      <c r="C3138" s="6" t="s">
        <v>250</v>
      </c>
      <c r="D3138" s="4" t="s">
        <v>239</v>
      </c>
      <c r="E3138" s="7">
        <v>60</v>
      </c>
      <c r="F3138" s="4" t="s">
        <v>58</v>
      </c>
      <c r="G3138" s="4">
        <f>IF(I3138="",SUMIFS([1]怪物表!$A:$A,[1]怪物表!$B:$B,C3138,[1]怪物表!$C:$C,D3138),"")</f>
        <v>1599302</v>
      </c>
      <c r="H3138" s="8" t="str">
        <f>IF(G3138="","",INDEX([1]怪物表!$C:$C,MATCH(G3138,[1]怪物表!$A:$A,0)))</f>
        <v>小象</v>
      </c>
      <c r="I3138" s="4"/>
      <c r="J3138" s="4" t="str">
        <f>IF(I3138="","",INDEX([1]怪物阵型表!$B:$B,MATCH(I3138,[1]怪物阵型表!$A:$A,0)))</f>
        <v/>
      </c>
      <c r="K3138" s="4"/>
      <c r="L3138" s="4"/>
      <c r="M3138" s="4"/>
      <c r="N3138" s="4"/>
      <c r="O3138" s="4" t="str">
        <f>IF(N3138="","",INDEX([2]物品表!$B:$B,MATCH(N3138,[2]物品表!$A:$A,0)))</f>
        <v/>
      </c>
      <c r="P3138" s="4"/>
      <c r="Q3138" s="7" t="s">
        <v>31</v>
      </c>
      <c r="R3138" s="7" t="s">
        <v>29</v>
      </c>
      <c r="S3138" s="9">
        <f>INDEX('#怪物刷新配置索引'!$E:$E,MATCH(E3138&amp;"-"&amp;F3138,'#怪物刷新配置索引'!$D:$D,0),1)</f>
        <v>2</v>
      </c>
      <c r="T3138" s="4"/>
      <c r="U3138" s="9">
        <f>INDEX('#怪物刷新配置索引'!$F:$F,MATCH(E3138&amp;"-"&amp;F3138,'#怪物刷新配置索引'!$D:$D,0),1)</f>
        <v>1</v>
      </c>
      <c r="V3138" s="4" t="str">
        <f t="shared" si="429"/>
        <v/>
      </c>
      <c r="W3138" s="4"/>
      <c r="X3138" s="4"/>
      <c r="Y3138" s="4"/>
      <c r="Z3138" s="28"/>
      <c r="AA3138" s="77">
        <f>COUNTIF([3]经验升级表!$C:$C,"&lt;="&amp;SUMIFS($AB$4:AB3138,$C$4:C3138,C3138))</f>
        <v>0</v>
      </c>
      <c r="AB3138" s="77">
        <f>IFERROR(INDEX([1]怪物表!$U:$U,MATCH(G3138,[1]怪物表!$A:$A,0),1)*S3138/U3138,0)*AC3138</f>
        <v>0</v>
      </c>
      <c r="AC3138" s="77">
        <f t="shared" si="426"/>
        <v>30</v>
      </c>
      <c r="AD3138" s="77">
        <f>IFERROR(INDEX([1]怪物表!$J:$J,MATCH(G3138,[1]怪物表!$A:$A,0),1),0)*AE3138</f>
        <v>60</v>
      </c>
      <c r="AE3138" s="77">
        <f t="shared" si="427"/>
        <v>60</v>
      </c>
    </row>
    <row r="3139" spans="1:31" x14ac:dyDescent="0.45">
      <c r="A3139" s="4"/>
      <c r="B3139" s="7">
        <v>5993018</v>
      </c>
      <c r="C3139" s="6" t="s">
        <v>250</v>
      </c>
      <c r="D3139" s="4" t="s">
        <v>239</v>
      </c>
      <c r="E3139" s="7">
        <v>60</v>
      </c>
      <c r="F3139" s="4" t="s">
        <v>58</v>
      </c>
      <c r="G3139" s="4">
        <f>IF(I3139="",SUMIFS([1]怪物表!$A:$A,[1]怪物表!$B:$B,C3139,[1]怪物表!$C:$C,D3139),"")</f>
        <v>1599302</v>
      </c>
      <c r="H3139" s="8" t="str">
        <f>IF(G3139="","",INDEX([1]怪物表!$C:$C,MATCH(G3139,[1]怪物表!$A:$A,0)))</f>
        <v>小象</v>
      </c>
      <c r="I3139" s="4"/>
      <c r="J3139" s="4" t="str">
        <f>IF(I3139="","",INDEX([1]怪物阵型表!$B:$B,MATCH(I3139,[1]怪物阵型表!$A:$A,0)))</f>
        <v/>
      </c>
      <c r="K3139" s="4"/>
      <c r="L3139" s="4"/>
      <c r="M3139" s="4"/>
      <c r="N3139" s="4"/>
      <c r="O3139" s="4" t="str">
        <f>IF(N3139="","",INDEX([2]物品表!$B:$B,MATCH(N3139,[2]物品表!$A:$A,0)))</f>
        <v/>
      </c>
      <c r="P3139" s="4"/>
      <c r="Q3139" s="7" t="s">
        <v>31</v>
      </c>
      <c r="R3139" s="7" t="s">
        <v>29</v>
      </c>
      <c r="S3139" s="9">
        <f>INDEX('#怪物刷新配置索引'!$E:$E,MATCH(E3139&amp;"-"&amp;F3139,'#怪物刷新配置索引'!$D:$D,0),1)</f>
        <v>2</v>
      </c>
      <c r="T3139" s="4"/>
      <c r="U3139" s="9">
        <f>INDEX('#怪物刷新配置索引'!$F:$F,MATCH(E3139&amp;"-"&amp;F3139,'#怪物刷新配置索引'!$D:$D,0),1)</f>
        <v>1</v>
      </c>
      <c r="V3139" s="4" t="str">
        <f t="shared" si="429"/>
        <v/>
      </c>
      <c r="W3139" s="4"/>
      <c r="X3139" s="4"/>
      <c r="Y3139" s="4"/>
      <c r="Z3139" s="28"/>
      <c r="AA3139" s="77">
        <f>COUNTIF([3]经验升级表!$C:$C,"&lt;="&amp;SUMIFS($AB$4:AB3139,$C$4:C3139,C3139))</f>
        <v>0</v>
      </c>
      <c r="AB3139" s="77">
        <f>IFERROR(INDEX([1]怪物表!$U:$U,MATCH(G3139,[1]怪物表!$A:$A,0),1)*S3139/U3139,0)*AC3139</f>
        <v>0</v>
      </c>
      <c r="AC3139" s="77">
        <f t="shared" si="426"/>
        <v>30</v>
      </c>
      <c r="AD3139" s="77">
        <f>IFERROR(INDEX([1]怪物表!$J:$J,MATCH(G3139,[1]怪物表!$A:$A,0),1),0)*AE3139</f>
        <v>60</v>
      </c>
      <c r="AE3139" s="77">
        <f t="shared" si="427"/>
        <v>60</v>
      </c>
    </row>
    <row r="3140" spans="1:31" x14ac:dyDescent="0.45">
      <c r="A3140" s="4"/>
      <c r="B3140" s="7">
        <v>5993019</v>
      </c>
      <c r="C3140" s="6" t="s">
        <v>250</v>
      </c>
      <c r="D3140" s="4" t="s">
        <v>133</v>
      </c>
      <c r="E3140" s="7">
        <v>60</v>
      </c>
      <c r="F3140" s="4" t="s">
        <v>38</v>
      </c>
      <c r="G3140" s="4">
        <f>IF(I3140="",SUMIFS([1]怪物表!$A:$A,[1]怪物表!$B:$B,C3140,[1]怪物表!$C:$C,D3140),"")</f>
        <v>1599303</v>
      </c>
      <c r="H3140" s="8" t="str">
        <f>IF(G3140="","",INDEX([1]怪物表!$C:$C,MATCH(G3140,[1]怪物表!$A:$A,0)))</f>
        <v>密林窃贼</v>
      </c>
      <c r="I3140" s="4"/>
      <c r="J3140" s="4" t="str">
        <f>IF(I3140="","",INDEX([1]怪物阵型表!$B:$B,MATCH(I3140,[1]怪物阵型表!$A:$A,0)))</f>
        <v/>
      </c>
      <c r="K3140" s="4"/>
      <c r="L3140" s="4"/>
      <c r="M3140" s="4"/>
      <c r="N3140" s="4"/>
      <c r="O3140" s="4" t="str">
        <f>IF(N3140="","",INDEX([2]物品表!$B:$B,MATCH(N3140,[2]物品表!$A:$A,0)))</f>
        <v/>
      </c>
      <c r="P3140" s="4"/>
      <c r="Q3140" s="7" t="s">
        <v>31</v>
      </c>
      <c r="R3140" s="7" t="s">
        <v>29</v>
      </c>
      <c r="S3140" s="9">
        <f>INDEX('#怪物刷新配置索引'!$E:$E,MATCH(E3140&amp;"-"&amp;F3140,'#怪物刷新配置索引'!$D:$D,0),1)</f>
        <v>2</v>
      </c>
      <c r="T3140" s="4"/>
      <c r="U3140" s="9">
        <f>INDEX('#怪物刷新配置索引'!$F:$F,MATCH(E3140&amp;"-"&amp;F3140,'#怪物刷新配置索引'!$D:$D,0),1)</f>
        <v>1</v>
      </c>
      <c r="V3140" s="4" t="str">
        <f t="shared" si="429"/>
        <v/>
      </c>
      <c r="W3140" s="4"/>
      <c r="X3140" s="4"/>
      <c r="Y3140" s="4"/>
      <c r="Z3140" s="28"/>
      <c r="AA3140" s="77">
        <f>COUNTIF([3]经验升级表!$C:$C,"&lt;="&amp;SUMIFS($AB$4:AB3140,$C$4:C3140,C3140))</f>
        <v>0</v>
      </c>
      <c r="AB3140" s="77">
        <f>IFERROR(INDEX([1]怪物表!$U:$U,MATCH(G3140,[1]怪物表!$A:$A,0),1)*S3140/U3140,0)*AC3140</f>
        <v>0</v>
      </c>
      <c r="AC3140" s="77">
        <f t="shared" si="426"/>
        <v>30</v>
      </c>
      <c r="AD3140" s="77">
        <f>IFERROR(INDEX([1]怪物表!$J:$J,MATCH(G3140,[1]怪物表!$A:$A,0),1),0)*AE3140</f>
        <v>60</v>
      </c>
      <c r="AE3140" s="77">
        <f t="shared" si="427"/>
        <v>60</v>
      </c>
    </row>
    <row r="3141" spans="1:31" x14ac:dyDescent="0.45">
      <c r="A3141" s="4"/>
      <c r="B3141" s="7">
        <v>5993020</v>
      </c>
      <c r="C3141" s="6" t="s">
        <v>250</v>
      </c>
      <c r="D3141" s="4" t="s">
        <v>133</v>
      </c>
      <c r="E3141" s="7">
        <v>60</v>
      </c>
      <c r="F3141" s="4" t="s">
        <v>38</v>
      </c>
      <c r="G3141" s="4">
        <f>IF(I3141="",SUMIFS([1]怪物表!$A:$A,[1]怪物表!$B:$B,C3141,[1]怪物表!$C:$C,D3141),"")</f>
        <v>1599303</v>
      </c>
      <c r="H3141" s="8" t="str">
        <f>IF(G3141="","",INDEX([1]怪物表!$C:$C,MATCH(G3141,[1]怪物表!$A:$A,0)))</f>
        <v>密林窃贼</v>
      </c>
      <c r="I3141" s="4"/>
      <c r="J3141" s="4" t="str">
        <f>IF(I3141="","",INDEX([1]怪物阵型表!$B:$B,MATCH(I3141,[1]怪物阵型表!$A:$A,0)))</f>
        <v/>
      </c>
      <c r="K3141" s="4"/>
      <c r="L3141" s="4"/>
      <c r="M3141" s="4"/>
      <c r="N3141" s="4"/>
      <c r="O3141" s="4" t="str">
        <f>IF(N3141="","",INDEX([2]物品表!$B:$B,MATCH(N3141,[2]物品表!$A:$A,0)))</f>
        <v/>
      </c>
      <c r="P3141" s="4"/>
      <c r="Q3141" s="7" t="s">
        <v>31</v>
      </c>
      <c r="R3141" s="7" t="s">
        <v>29</v>
      </c>
      <c r="S3141" s="9">
        <f>INDEX('#怪物刷新配置索引'!$E:$E,MATCH(E3141&amp;"-"&amp;F3141,'#怪物刷新配置索引'!$D:$D,0),1)</f>
        <v>2</v>
      </c>
      <c r="T3141" s="4"/>
      <c r="U3141" s="9">
        <f>INDEX('#怪物刷新配置索引'!$F:$F,MATCH(E3141&amp;"-"&amp;F3141,'#怪物刷新配置索引'!$D:$D,0),1)</f>
        <v>1</v>
      </c>
      <c r="V3141" s="4" t="str">
        <f t="shared" si="429"/>
        <v/>
      </c>
      <c r="W3141" s="4"/>
      <c r="X3141" s="4"/>
      <c r="Y3141" s="4"/>
      <c r="Z3141" s="28"/>
      <c r="AA3141" s="77">
        <f>COUNTIF([3]经验升级表!$C:$C,"&lt;="&amp;SUMIFS($AB$4:AB3141,$C$4:C3141,C3141))</f>
        <v>0</v>
      </c>
      <c r="AB3141" s="77">
        <f>IFERROR(INDEX([1]怪物表!$U:$U,MATCH(G3141,[1]怪物表!$A:$A,0),1)*S3141/U3141,0)*AC3141</f>
        <v>0</v>
      </c>
      <c r="AC3141" s="77">
        <f t="shared" si="426"/>
        <v>30</v>
      </c>
      <c r="AD3141" s="77">
        <f>IFERROR(INDEX([1]怪物表!$J:$J,MATCH(G3141,[1]怪物表!$A:$A,0),1),0)*AE3141</f>
        <v>60</v>
      </c>
      <c r="AE3141" s="77">
        <f t="shared" si="427"/>
        <v>60</v>
      </c>
    </row>
    <row r="3142" spans="1:31" x14ac:dyDescent="0.45">
      <c r="A3142" s="4"/>
      <c r="B3142" s="7">
        <v>5993021</v>
      </c>
      <c r="C3142" s="6" t="s">
        <v>250</v>
      </c>
      <c r="D3142" s="4" t="s">
        <v>130</v>
      </c>
      <c r="E3142" s="7">
        <v>10</v>
      </c>
      <c r="F3142" s="4" t="s">
        <v>38</v>
      </c>
      <c r="G3142" s="4">
        <f>IF(I3142="",SUMIFS([1]怪物表!$A:$A,[1]怪物表!$B:$B,C3142,[1]怪物表!$C:$C,D3142),"")</f>
        <v>1599306</v>
      </c>
      <c r="H3142" s="8" t="str">
        <f>IF(G3142="","",INDEX([1]怪物表!$C:$C,MATCH(G3142,[1]怪物表!$A:$A,0)))</f>
        <v>毒气怪</v>
      </c>
      <c r="I3142" s="4"/>
      <c r="J3142" s="4" t="str">
        <f>IF(I3142="","",INDEX([1]怪物阵型表!$B:$B,MATCH(I3142,[1]怪物阵型表!$A:$A,0)))</f>
        <v/>
      </c>
      <c r="K3142" s="4"/>
      <c r="L3142" s="4"/>
      <c r="M3142" s="4"/>
      <c r="N3142" s="4"/>
      <c r="O3142" s="4" t="str">
        <f>IF(N3142="","",INDEX([2]物品表!$B:$B,MATCH(N3142,[2]物品表!$A:$A,0)))</f>
        <v/>
      </c>
      <c r="P3142" s="4"/>
      <c r="Q3142" s="7" t="s">
        <v>31</v>
      </c>
      <c r="R3142" s="7" t="s">
        <v>29</v>
      </c>
      <c r="S3142" s="9">
        <f>INDEX('#怪物刷新配置索引'!$E:$E,MATCH(E3142&amp;"-"&amp;F3142,'#怪物刷新配置索引'!$D:$D,0),1)</f>
        <v>2</v>
      </c>
      <c r="T3142" s="4"/>
      <c r="U3142" s="9">
        <f>INDEX('#怪物刷新配置索引'!$F:$F,MATCH(E3142&amp;"-"&amp;F3142,'#怪物刷新配置索引'!$D:$D,0),1)</f>
        <v>6</v>
      </c>
      <c r="V3142" s="4" t="str">
        <f t="shared" si="429"/>
        <v/>
      </c>
      <c r="W3142" s="4"/>
      <c r="X3142" s="4"/>
      <c r="Y3142" s="4"/>
      <c r="Z3142" s="28"/>
      <c r="AA3142" s="77">
        <f>COUNTIF([3]经验升级表!$C:$C,"&lt;="&amp;SUMIFS($AB$4:AB3142,$C$4:C3142,C3142))</f>
        <v>0</v>
      </c>
      <c r="AB3142" s="77">
        <f>IFERROR(INDEX([1]怪物表!$U:$U,MATCH(G3142,[1]怪物表!$A:$A,0),1)*S3142/U3142,0)*AC3142</f>
        <v>0</v>
      </c>
      <c r="AC3142" s="77">
        <f t="shared" si="426"/>
        <v>30</v>
      </c>
      <c r="AD3142" s="77">
        <f>IFERROR(INDEX([1]怪物表!$J:$J,MATCH(G3142,[1]怪物表!$A:$A,0),1),0)*AE3142</f>
        <v>10</v>
      </c>
      <c r="AE3142" s="77">
        <f t="shared" si="427"/>
        <v>10</v>
      </c>
    </row>
    <row r="3143" spans="1:31" x14ac:dyDescent="0.45">
      <c r="A3143" s="4"/>
      <c r="B3143" s="7">
        <v>5993022</v>
      </c>
      <c r="C3143" s="6" t="s">
        <v>250</v>
      </c>
      <c r="D3143" s="4"/>
      <c r="E3143" s="7"/>
      <c r="F3143" s="4">
        <v>150</v>
      </c>
      <c r="G3143" s="4" t="str">
        <f>IF(I3143="",SUMIFS([1]怪物表!$A:$A,[1]怪物表!$B:$B,C3143,[1]怪物表!$C:$C,D3143),"")</f>
        <v/>
      </c>
      <c r="H3143" s="8" t="str">
        <f>IF(G3143="","",INDEX([1]怪物表!$C:$C,MATCH(G3143,[1]怪物表!$A:$A,0)))</f>
        <v/>
      </c>
      <c r="I3143" s="4">
        <v>599302</v>
      </c>
      <c r="J3143" s="4" t="str">
        <f>IF(I3143="","",INDEX([1]怪物阵型表!$B:$B,MATCH(I3143,[1]怪物阵型表!$A:$A,0)))</f>
        <v>圆环防御怪物阵型</v>
      </c>
      <c r="K3143" s="4"/>
      <c r="L3143" s="4"/>
      <c r="M3143" s="4"/>
      <c r="N3143" s="4"/>
      <c r="O3143" s="4" t="str">
        <f>IF(N3143="","",INDEX([2]物品表!$B:$B,MATCH(N3143,[2]物品表!$A:$A,0)))</f>
        <v/>
      </c>
      <c r="P3143" s="4"/>
      <c r="Q3143" s="7" t="s">
        <v>109</v>
      </c>
      <c r="R3143" s="7" t="s">
        <v>29</v>
      </c>
      <c r="S3143" s="9">
        <v>1</v>
      </c>
      <c r="T3143" s="4"/>
      <c r="U3143" s="9">
        <v>0</v>
      </c>
      <c r="V3143" s="4" t="str">
        <f t="shared" ref="V3143:V3159" si="430">IF(W3143=1,"TID_Survivor_Notice_Occur_2",IF(W3143=2,"TID_Survivor_Notice_Occur_1",""))</f>
        <v>TID_Survivor_Notice_Occur_2</v>
      </c>
      <c r="W3143" s="4">
        <v>1</v>
      </c>
      <c r="X3143" s="4"/>
      <c r="Y3143" s="4"/>
      <c r="Z3143" s="28"/>
      <c r="AA3143" s="77">
        <f>COUNTIF([3]经验升级表!$C:$C,"&lt;="&amp;SUMIFS($AB$4:AB3143,$C$4:C3143,C3143))</f>
        <v>0</v>
      </c>
      <c r="AB3143" s="77">
        <f>IFERROR(INDEX([1]怪物表!$U:$U,MATCH(G3143,[1]怪物表!$A:$A,0),1)*S3143/U3143,0)*AC3143</f>
        <v>0</v>
      </c>
      <c r="AC3143" s="77">
        <f t="shared" si="426"/>
        <v>1</v>
      </c>
      <c r="AD3143" s="77">
        <f>IFERROR(INDEX([1]怪物表!$J:$J,MATCH(G3143,[1]怪物表!$A:$A,0),1),0)*AE3143</f>
        <v>0</v>
      </c>
      <c r="AE3143" s="77">
        <f t="shared" si="427"/>
        <v>0</v>
      </c>
    </row>
    <row r="3144" spans="1:31" x14ac:dyDescent="0.45">
      <c r="A3144" s="4"/>
      <c r="B3144" s="7">
        <v>5993023</v>
      </c>
      <c r="C3144" s="6" t="s">
        <v>250</v>
      </c>
      <c r="D3144" s="4" t="s">
        <v>246</v>
      </c>
      <c r="E3144" s="4">
        <v>20</v>
      </c>
      <c r="F3144" s="4" t="s">
        <v>39</v>
      </c>
      <c r="G3144" s="4">
        <f>SUMIFS([1]怪物表!$A:$A,[1]怪物表!$B:$B,C3144,[1]怪物表!$C:$C,D3144)</f>
        <v>1599301</v>
      </c>
      <c r="H3144" s="8" t="str">
        <f>IF(G3144="","",INDEX([1]怪物表!$C:$C,MATCH(G3144,[1]怪物表!$A:$A,0)))</f>
        <v>小熊</v>
      </c>
      <c r="I3144" s="4"/>
      <c r="J3144" s="4" t="str">
        <f>IF(I3144="","",INDEX([1]怪物阵型表!$B:$B,MATCH(I3144,[1]怪物阵型表!$A:$A,0)))</f>
        <v/>
      </c>
      <c r="K3144" s="4"/>
      <c r="L3144" s="4"/>
      <c r="M3144" s="4"/>
      <c r="N3144" s="4"/>
      <c r="O3144" s="4" t="str">
        <f>IF(N3144="","",INDEX([2]物品表!$B:$B,MATCH(N3144,[2]物品表!$A:$A,0)))</f>
        <v/>
      </c>
      <c r="P3144" s="4"/>
      <c r="Q3144" s="7" t="s">
        <v>31</v>
      </c>
      <c r="R3144" s="7" t="s">
        <v>29</v>
      </c>
      <c r="S3144" s="9">
        <f>INDEX('#怪物刷新配置索引'!$E:$E,MATCH(E3144&amp;"-"&amp;F3144,'#怪物刷新配置索引'!$D:$D,0),1)</f>
        <v>2</v>
      </c>
      <c r="T3144" s="4"/>
      <c r="U3144" s="9">
        <f>INDEX('#怪物刷新配置索引'!$F:$F,MATCH(E3144&amp;"-"&amp;F3144,'#怪物刷新配置索引'!$D:$D,0),1)</f>
        <v>3</v>
      </c>
      <c r="V3144" s="4" t="str">
        <f t="shared" si="430"/>
        <v/>
      </c>
      <c r="W3144" s="4"/>
      <c r="X3144" s="4"/>
      <c r="Y3144" s="4"/>
      <c r="Z3144" s="28"/>
      <c r="AA3144" s="77">
        <f>COUNTIF([3]经验升级表!$C:$C,"&lt;="&amp;SUMIFS($AB$4:AB3144,$C$4:C3144,C3144))</f>
        <v>0</v>
      </c>
      <c r="AB3144" s="77">
        <f>IFERROR(INDEX([1]怪物表!$U:$U,MATCH(G3144,[1]怪物表!$A:$A,0),1)*S3144/U3144,0)*AC3144</f>
        <v>0</v>
      </c>
      <c r="AC3144" s="77">
        <f t="shared" si="426"/>
        <v>30</v>
      </c>
      <c r="AD3144" s="77">
        <f>IFERROR(INDEX([1]怪物表!$J:$J,MATCH(G3144,[1]怪物表!$A:$A,0),1),0)*AE3144</f>
        <v>20</v>
      </c>
      <c r="AE3144" s="77">
        <f t="shared" si="427"/>
        <v>20</v>
      </c>
    </row>
    <row r="3145" spans="1:31" x14ac:dyDescent="0.45">
      <c r="A3145" s="4"/>
      <c r="B3145" s="7">
        <v>5993024</v>
      </c>
      <c r="C3145" s="6" t="s">
        <v>250</v>
      </c>
      <c r="D3145" s="4" t="s">
        <v>246</v>
      </c>
      <c r="E3145" s="4">
        <v>20</v>
      </c>
      <c r="F3145" s="4" t="s">
        <v>39</v>
      </c>
      <c r="G3145" s="4">
        <f>SUMIFS([1]怪物表!$A:$A,[1]怪物表!$B:$B,C3145,[1]怪物表!$C:$C,D3145)</f>
        <v>1599301</v>
      </c>
      <c r="H3145" s="8" t="str">
        <f>IF(G3145="","",INDEX([1]怪物表!$C:$C,MATCH(G3145,[1]怪物表!$A:$A,0)))</f>
        <v>小熊</v>
      </c>
      <c r="I3145" s="4"/>
      <c r="J3145" s="4" t="str">
        <f>IF(I3145="","",INDEX([1]怪物阵型表!$B:$B,MATCH(I3145,[1]怪物阵型表!$A:$A,0)))</f>
        <v/>
      </c>
      <c r="K3145" s="4"/>
      <c r="L3145" s="4"/>
      <c r="M3145" s="4"/>
      <c r="N3145" s="4"/>
      <c r="O3145" s="4" t="str">
        <f>IF(N3145="","",INDEX([2]物品表!$B:$B,MATCH(N3145,[2]物品表!$A:$A,0)))</f>
        <v/>
      </c>
      <c r="P3145" s="4"/>
      <c r="Q3145" s="7" t="s">
        <v>31</v>
      </c>
      <c r="R3145" s="7" t="s">
        <v>29</v>
      </c>
      <c r="S3145" s="9">
        <f>INDEX('#怪物刷新配置索引'!$E:$E,MATCH(E3145&amp;"-"&amp;F3145,'#怪物刷新配置索引'!$D:$D,0),1)</f>
        <v>2</v>
      </c>
      <c r="T3145" s="4"/>
      <c r="U3145" s="9">
        <f>INDEX('#怪物刷新配置索引'!$F:$F,MATCH(E3145&amp;"-"&amp;F3145,'#怪物刷新配置索引'!$D:$D,0),1)</f>
        <v>3</v>
      </c>
      <c r="V3145" s="4" t="str">
        <f t="shared" si="430"/>
        <v/>
      </c>
      <c r="W3145" s="4"/>
      <c r="X3145" s="4"/>
      <c r="Y3145" s="4"/>
      <c r="Z3145" s="28"/>
      <c r="AA3145" s="77">
        <f>COUNTIF([3]经验升级表!$C:$C,"&lt;="&amp;SUMIFS($AB$4:AB3145,$C$4:C3145,C3145))</f>
        <v>0</v>
      </c>
      <c r="AB3145" s="77">
        <f>IFERROR(INDEX([1]怪物表!$U:$U,MATCH(G3145,[1]怪物表!$A:$A,0),1)*S3145/U3145,0)*AC3145</f>
        <v>0</v>
      </c>
      <c r="AC3145" s="77">
        <f t="shared" si="426"/>
        <v>30</v>
      </c>
      <c r="AD3145" s="77">
        <f>IFERROR(INDEX([1]怪物表!$J:$J,MATCH(G3145,[1]怪物表!$A:$A,0),1),0)*AE3145</f>
        <v>20</v>
      </c>
      <c r="AE3145" s="77">
        <f t="shared" si="427"/>
        <v>20</v>
      </c>
    </row>
    <row r="3146" spans="1:31" s="46" customFormat="1" x14ac:dyDescent="0.45">
      <c r="A3146" s="20"/>
      <c r="B3146" s="21">
        <v>5993025</v>
      </c>
      <c r="C3146" s="22" t="s">
        <v>250</v>
      </c>
      <c r="D3146" s="20" t="s">
        <v>148</v>
      </c>
      <c r="E3146" s="21"/>
      <c r="F3146" s="20">
        <v>180</v>
      </c>
      <c r="G3146" s="20">
        <f>IF(I3146="",SUMIFS([1]怪物表!$A:$A,[1]怪物表!$B:$B,C3146,[1]怪物表!$C:$C,D3146),"")</f>
        <v>1599309</v>
      </c>
      <c r="H3146" s="23" t="str">
        <f>IF(G3146="","",INDEX([1]怪物表!$C:$C,MATCH(G3146,[1]怪物表!$A:$A,0)))</f>
        <v>狼人</v>
      </c>
      <c r="I3146" s="20" t="s">
        <v>54</v>
      </c>
      <c r="J3146" s="20" t="str">
        <f>IF(I3146="","",INDEX([1]怪物阵型表!$B:$B,MATCH(I3146,[1]怪物阵型表!$A:$A,0)))</f>
        <v/>
      </c>
      <c r="K3146" s="20"/>
      <c r="L3146" s="20"/>
      <c r="M3146" s="20"/>
      <c r="N3146" s="20"/>
      <c r="O3146" s="20" t="str">
        <f>IF(N3146="","",INDEX([2]物品表!$B:$B,MATCH(N3146,[2]物品表!$A:$A,0)))</f>
        <v/>
      </c>
      <c r="P3146" s="20"/>
      <c r="Q3146" s="21" t="s">
        <v>120</v>
      </c>
      <c r="R3146" s="21" t="s">
        <v>29</v>
      </c>
      <c r="S3146" s="24">
        <v>1</v>
      </c>
      <c r="T3146" s="20"/>
      <c r="U3146" s="24">
        <v>0</v>
      </c>
      <c r="V3146" s="20" t="str">
        <f>IF(W3146=1,"TID_Survivor_Notice_Occur_2",IF(W3146=2,"TID_Survivor_Notice_Occur_1",""))</f>
        <v/>
      </c>
      <c r="W3146" s="20"/>
      <c r="X3146" s="20"/>
      <c r="Y3146" s="20"/>
      <c r="Z3146" s="79"/>
      <c r="AA3146" s="79">
        <f>COUNTIF([3]经验升级表!$C:$C,"&lt;="&amp;SUMIFS($AB$4:AB3146,$C$4:C3146,C3146))</f>
        <v>0</v>
      </c>
      <c r="AB3146" s="79">
        <f>IFERROR(INDEX([1]怪物表!$U:$U,MATCH(G3146,[1]怪物表!$A:$A,0),1)*S3146/U3146,0)*AC3146</f>
        <v>0</v>
      </c>
      <c r="AC3146" s="79">
        <f>IFERROR(INDEX(_xlfn.TEXTSPLIT(F3146,"-"),1,2)-INDEX(_xlfn.TEXTSPLIT(F3146,"-"),1,1),1)</f>
        <v>1</v>
      </c>
      <c r="AD3146" s="79">
        <f>IFERROR(INDEX([1]怪物表!$J:$J,MATCH(G3146,[1]怪物表!$A:$A,0),1),0)*AE3146</f>
        <v>0</v>
      </c>
      <c r="AE3146" s="79">
        <f>IFERROR(ROUNDUP(AC3146*S3146/U3146,),0)</f>
        <v>0</v>
      </c>
    </row>
    <row r="3147" spans="1:31" x14ac:dyDescent="0.45">
      <c r="A3147" s="4"/>
      <c r="B3147" s="7">
        <v>5993026</v>
      </c>
      <c r="C3147" s="6" t="s">
        <v>250</v>
      </c>
      <c r="D3147" s="4" t="s">
        <v>246</v>
      </c>
      <c r="E3147" s="4">
        <v>20</v>
      </c>
      <c r="F3147" s="4" t="s">
        <v>46</v>
      </c>
      <c r="G3147" s="4">
        <f>SUMIFS([1]怪物表!$A:$A,[1]怪物表!$B:$B,C3147,[1]怪物表!$C:$C,D3147)</f>
        <v>1599301</v>
      </c>
      <c r="H3147" s="8" t="str">
        <f>IF(G3147="","",INDEX([1]怪物表!$C:$C,MATCH(G3147,[1]怪物表!$A:$A,0)))</f>
        <v>小熊</v>
      </c>
      <c r="I3147" s="4"/>
      <c r="J3147" s="4" t="str">
        <f>IF(I3147="","",INDEX([1]怪物阵型表!$B:$B,MATCH(I3147,[1]怪物阵型表!$A:$A,0)))</f>
        <v/>
      </c>
      <c r="K3147" s="4"/>
      <c r="L3147" s="4"/>
      <c r="M3147" s="4"/>
      <c r="N3147" s="4"/>
      <c r="O3147" s="4" t="str">
        <f>IF(N3147="","",INDEX([2]物品表!$B:$B,MATCH(N3147,[2]物品表!$A:$A,0)))</f>
        <v/>
      </c>
      <c r="P3147" s="4"/>
      <c r="Q3147" s="7" t="s">
        <v>31</v>
      </c>
      <c r="R3147" s="7" t="s">
        <v>29</v>
      </c>
      <c r="S3147" s="9">
        <f>INDEX('#怪物刷新配置索引'!$E:$E,MATCH(E3147&amp;"-"&amp;F3147,'#怪物刷新配置索引'!$D:$D,0),1)</f>
        <v>2</v>
      </c>
      <c r="T3147" s="4"/>
      <c r="U3147" s="9">
        <f>INDEX('#怪物刷新配置索引'!$F:$F,MATCH(E3147&amp;"-"&amp;F3147,'#怪物刷新配置索引'!$D:$D,0),1)</f>
        <v>3</v>
      </c>
      <c r="V3147" s="4" t="str">
        <f t="shared" si="430"/>
        <v/>
      </c>
      <c r="W3147" s="4"/>
      <c r="X3147" s="7"/>
      <c r="Y3147" s="4"/>
      <c r="Z3147" s="28"/>
      <c r="AA3147" s="77">
        <f>COUNTIF([3]经验升级表!$C:$C,"&lt;="&amp;SUMIFS($AB$4:AB3147,$C$4:C3147,C3147))</f>
        <v>0</v>
      </c>
      <c r="AB3147" s="77">
        <f>IFERROR(INDEX([1]怪物表!$U:$U,MATCH(G3147,[1]怪物表!$A:$A,0),1)*S3147/U3147,0)*AC3147</f>
        <v>0</v>
      </c>
      <c r="AC3147" s="77">
        <f t="shared" si="426"/>
        <v>30</v>
      </c>
      <c r="AD3147" s="77">
        <f>IFERROR(INDEX([1]怪物表!$J:$J,MATCH(G3147,[1]怪物表!$A:$A,0),1),0)*AE3147</f>
        <v>20</v>
      </c>
      <c r="AE3147" s="77">
        <f t="shared" si="427"/>
        <v>20</v>
      </c>
    </row>
    <row r="3148" spans="1:31" x14ac:dyDescent="0.45">
      <c r="A3148" s="4"/>
      <c r="B3148" s="7">
        <v>5993027</v>
      </c>
      <c r="C3148" s="6" t="s">
        <v>250</v>
      </c>
      <c r="D3148" s="4" t="s">
        <v>246</v>
      </c>
      <c r="E3148" s="4">
        <v>20</v>
      </c>
      <c r="F3148" s="4" t="s">
        <v>46</v>
      </c>
      <c r="G3148" s="4">
        <f>SUMIFS([1]怪物表!$A:$A,[1]怪物表!$B:$B,C3148,[1]怪物表!$C:$C,D3148)</f>
        <v>1599301</v>
      </c>
      <c r="H3148" s="8" t="str">
        <f>IF(G3148="","",INDEX([1]怪物表!$C:$C,MATCH(G3148,[1]怪物表!$A:$A,0)))</f>
        <v>小熊</v>
      </c>
      <c r="I3148" s="4"/>
      <c r="J3148" s="4" t="str">
        <f>IF(I3148="","",INDEX([1]怪物阵型表!$B:$B,MATCH(I3148,[1]怪物阵型表!$A:$A,0)))</f>
        <v/>
      </c>
      <c r="K3148" s="4"/>
      <c r="L3148" s="4"/>
      <c r="M3148" s="4"/>
      <c r="N3148" s="4"/>
      <c r="O3148" s="4" t="str">
        <f>IF(N3148="","",INDEX([2]物品表!$B:$B,MATCH(N3148,[2]物品表!$A:$A,0)))</f>
        <v/>
      </c>
      <c r="P3148" s="4"/>
      <c r="Q3148" s="7" t="s">
        <v>31</v>
      </c>
      <c r="R3148" s="7" t="s">
        <v>29</v>
      </c>
      <c r="S3148" s="9">
        <f>INDEX('#怪物刷新配置索引'!$E:$E,MATCH(E3148&amp;"-"&amp;F3148,'#怪物刷新配置索引'!$D:$D,0),1)</f>
        <v>2</v>
      </c>
      <c r="T3148" s="4"/>
      <c r="U3148" s="9">
        <f>INDEX('#怪物刷新配置索引'!$F:$F,MATCH(E3148&amp;"-"&amp;F3148,'#怪物刷新配置索引'!$D:$D,0),1)</f>
        <v>3</v>
      </c>
      <c r="V3148" s="7" t="str">
        <f t="shared" si="430"/>
        <v/>
      </c>
      <c r="W3148" s="4"/>
      <c r="X3148" s="4"/>
      <c r="Y3148" s="4"/>
      <c r="Z3148" s="28"/>
      <c r="AA3148" s="77">
        <f>COUNTIF([3]经验升级表!$C:$C,"&lt;="&amp;SUMIFS($AB$4:AB3148,$C$4:C3148,C3148))</f>
        <v>0</v>
      </c>
      <c r="AB3148" s="77">
        <f>IFERROR(INDEX([1]怪物表!$U:$U,MATCH(G3148,[1]怪物表!$A:$A,0),1)*S3148/U3148,0)*AC3148</f>
        <v>0</v>
      </c>
      <c r="AC3148" s="77">
        <f t="shared" si="426"/>
        <v>30</v>
      </c>
      <c r="AD3148" s="77">
        <f>IFERROR(INDEX([1]怪物表!$J:$J,MATCH(G3148,[1]怪物表!$A:$A,0),1),0)*AE3148</f>
        <v>20</v>
      </c>
      <c r="AE3148" s="77">
        <f t="shared" si="427"/>
        <v>20</v>
      </c>
    </row>
    <row r="3149" spans="1:31" x14ac:dyDescent="0.45">
      <c r="A3149" s="4"/>
      <c r="B3149" s="7">
        <v>5993028</v>
      </c>
      <c r="C3149" s="6" t="s">
        <v>250</v>
      </c>
      <c r="D3149" s="4" t="s">
        <v>133</v>
      </c>
      <c r="E3149" s="4">
        <v>20</v>
      </c>
      <c r="F3149" s="4" t="s">
        <v>46</v>
      </c>
      <c r="G3149" s="4">
        <f>SUMIFS([1]怪物表!$A:$A,[1]怪物表!$B:$B,C3149,[1]怪物表!$C:$C,D3149)</f>
        <v>1599303</v>
      </c>
      <c r="H3149" s="8" t="str">
        <f>IF(G3149="","",INDEX([1]怪物表!$C:$C,MATCH(G3149,[1]怪物表!$A:$A,0)))</f>
        <v>密林窃贼</v>
      </c>
      <c r="I3149" s="4"/>
      <c r="J3149" s="4" t="str">
        <f>IF(I3149="","",INDEX([1]怪物阵型表!$B:$B,MATCH(I3149,[1]怪物阵型表!$A:$A,0)))</f>
        <v/>
      </c>
      <c r="K3149" s="4"/>
      <c r="L3149" s="4"/>
      <c r="M3149" s="4"/>
      <c r="N3149" s="4"/>
      <c r="O3149" s="4" t="str">
        <f>IF(N3149="","",INDEX([2]物品表!$B:$B,MATCH(N3149,[2]物品表!$A:$A,0)))</f>
        <v/>
      </c>
      <c r="P3149" s="4"/>
      <c r="Q3149" s="7" t="s">
        <v>31</v>
      </c>
      <c r="R3149" s="7" t="s">
        <v>29</v>
      </c>
      <c r="S3149" s="9">
        <f>INDEX('#怪物刷新配置索引'!$E:$E,MATCH(E3149&amp;"-"&amp;F3149,'#怪物刷新配置索引'!$D:$D,0),1)</f>
        <v>2</v>
      </c>
      <c r="T3149" s="4"/>
      <c r="U3149" s="9">
        <f>INDEX('#怪物刷新配置索引'!$F:$F,MATCH(E3149&amp;"-"&amp;F3149,'#怪物刷新配置索引'!$D:$D,0),1)</f>
        <v>3</v>
      </c>
      <c r="V3149" s="4" t="str">
        <f t="shared" si="430"/>
        <v/>
      </c>
      <c r="W3149" s="4"/>
      <c r="X3149" s="7"/>
      <c r="Y3149" s="7"/>
      <c r="Z3149" s="28"/>
      <c r="AA3149" s="77">
        <f>COUNTIF([3]经验升级表!$C:$C,"&lt;="&amp;SUMIFS($AB$4:AB3149,$C$4:C3149,C3149))</f>
        <v>0</v>
      </c>
      <c r="AB3149" s="77">
        <f>IFERROR(INDEX([1]怪物表!$U:$U,MATCH(G3149,[1]怪物表!$A:$A,0),1)*S3149/U3149,0)*AC3149</f>
        <v>0</v>
      </c>
      <c r="AC3149" s="77">
        <f t="shared" si="426"/>
        <v>30</v>
      </c>
      <c r="AD3149" s="77">
        <f>IFERROR(INDEX([1]怪物表!$J:$J,MATCH(G3149,[1]怪物表!$A:$A,0),1),0)*AE3149</f>
        <v>20</v>
      </c>
      <c r="AE3149" s="77">
        <f t="shared" si="427"/>
        <v>20</v>
      </c>
    </row>
    <row r="3150" spans="1:31" x14ac:dyDescent="0.45">
      <c r="A3150" s="4"/>
      <c r="B3150" s="7">
        <v>5993029</v>
      </c>
      <c r="C3150" s="6" t="s">
        <v>250</v>
      </c>
      <c r="D3150" s="4" t="s">
        <v>133</v>
      </c>
      <c r="E3150" s="4">
        <v>20</v>
      </c>
      <c r="F3150" s="4" t="s">
        <v>46</v>
      </c>
      <c r="G3150" s="4">
        <f>SUMIFS([1]怪物表!$A:$A,[1]怪物表!$B:$B,C3150,[1]怪物表!$C:$C,D3150)</f>
        <v>1599303</v>
      </c>
      <c r="H3150" s="8" t="str">
        <f>IF(G3150="","",INDEX([1]怪物表!$C:$C,MATCH(G3150,[1]怪物表!$A:$A,0)))</f>
        <v>密林窃贼</v>
      </c>
      <c r="I3150" s="4"/>
      <c r="J3150" s="4" t="str">
        <f>IF(I3150="","",INDEX([1]怪物阵型表!$B:$B,MATCH(I3150,[1]怪物阵型表!$A:$A,0)))</f>
        <v/>
      </c>
      <c r="K3150" s="4"/>
      <c r="L3150" s="4"/>
      <c r="M3150" s="4"/>
      <c r="N3150" s="4"/>
      <c r="O3150" s="4" t="str">
        <f>IF(N3150="","",INDEX([2]物品表!$B:$B,MATCH(N3150,[2]物品表!$A:$A,0)))</f>
        <v/>
      </c>
      <c r="P3150" s="4"/>
      <c r="Q3150" s="7" t="s">
        <v>31</v>
      </c>
      <c r="R3150" s="7" t="s">
        <v>29</v>
      </c>
      <c r="S3150" s="9">
        <f>INDEX('#怪物刷新配置索引'!$E:$E,MATCH(E3150&amp;"-"&amp;F3150,'#怪物刷新配置索引'!$D:$D,0),1)</f>
        <v>2</v>
      </c>
      <c r="T3150" s="4"/>
      <c r="U3150" s="9">
        <f>INDEX('#怪物刷新配置索引'!$F:$F,MATCH(E3150&amp;"-"&amp;F3150,'#怪物刷新配置索引'!$D:$D,0),1)</f>
        <v>3</v>
      </c>
      <c r="V3150" s="4" t="str">
        <f t="shared" si="430"/>
        <v/>
      </c>
      <c r="W3150" s="4"/>
      <c r="X3150" s="7"/>
      <c r="Y3150" s="7"/>
      <c r="Z3150" s="28"/>
      <c r="AA3150" s="77">
        <f>COUNTIF([3]经验升级表!$C:$C,"&lt;="&amp;SUMIFS($AB$4:AB3150,$C$4:C3150,C3150))</f>
        <v>0</v>
      </c>
      <c r="AB3150" s="77">
        <f>IFERROR(INDEX([1]怪物表!$U:$U,MATCH(G3150,[1]怪物表!$A:$A,0),1)*S3150/U3150,0)*AC3150</f>
        <v>0</v>
      </c>
      <c r="AC3150" s="77">
        <f t="shared" si="426"/>
        <v>30</v>
      </c>
      <c r="AD3150" s="77">
        <f>IFERROR(INDEX([1]怪物表!$J:$J,MATCH(G3150,[1]怪物表!$A:$A,0),1),0)*AE3150</f>
        <v>20</v>
      </c>
      <c r="AE3150" s="77">
        <f t="shared" si="427"/>
        <v>20</v>
      </c>
    </row>
    <row r="3151" spans="1:31" x14ac:dyDescent="0.45">
      <c r="A3151" s="4"/>
      <c r="B3151" s="7">
        <v>5993030</v>
      </c>
      <c r="C3151" s="6" t="s">
        <v>250</v>
      </c>
      <c r="D3151" s="4" t="s">
        <v>130</v>
      </c>
      <c r="E3151" s="7">
        <v>10</v>
      </c>
      <c r="F3151" s="4" t="s">
        <v>46</v>
      </c>
      <c r="G3151" s="4">
        <f>SUMIFS([1]怪物表!$A:$A,[1]怪物表!$B:$B,C3151,[1]怪物表!$C:$C,D3151)</f>
        <v>1599306</v>
      </c>
      <c r="H3151" s="8" t="str">
        <f>IF(G3151="","",INDEX([1]怪物表!$C:$C,MATCH(G3151,[1]怪物表!$A:$A,0)))</f>
        <v>毒气怪</v>
      </c>
      <c r="I3151" s="4"/>
      <c r="J3151" s="4" t="str">
        <f>IF(I3151="","",INDEX([1]怪物阵型表!$B:$B,MATCH(I3151,[1]怪物阵型表!$A:$A,0)))</f>
        <v/>
      </c>
      <c r="K3151" s="4"/>
      <c r="L3151" s="4"/>
      <c r="M3151" s="4"/>
      <c r="N3151" s="4"/>
      <c r="O3151" s="4" t="str">
        <f>IF(N3151="","",INDEX([2]物品表!$B:$B,MATCH(N3151,[2]物品表!$A:$A,0)))</f>
        <v/>
      </c>
      <c r="P3151" s="4"/>
      <c r="Q3151" s="7" t="s">
        <v>31</v>
      </c>
      <c r="R3151" s="7" t="s">
        <v>29</v>
      </c>
      <c r="S3151" s="9">
        <f>INDEX('#怪物刷新配置索引'!$E:$E,MATCH(E3151&amp;"-"&amp;F3151,'#怪物刷新配置索引'!$D:$D,0),1)</f>
        <v>2</v>
      </c>
      <c r="T3151" s="4"/>
      <c r="U3151" s="9">
        <f>INDEX('#怪物刷新配置索引'!$F:$F,MATCH(E3151&amp;"-"&amp;F3151,'#怪物刷新配置索引'!$D:$D,0),1)</f>
        <v>6</v>
      </c>
      <c r="V3151" s="4" t="str">
        <f t="shared" si="430"/>
        <v/>
      </c>
      <c r="W3151" s="4"/>
      <c r="X3151" s="4"/>
      <c r="Y3151" s="4"/>
      <c r="Z3151" s="28"/>
      <c r="AA3151" s="77">
        <f>COUNTIF([3]经验升级表!$C:$C,"&lt;="&amp;SUMIFS($AB$4:AB3151,$C$4:C3151,C3151))</f>
        <v>0</v>
      </c>
      <c r="AB3151" s="77">
        <f>IFERROR(INDEX([1]怪物表!$U:$U,MATCH(G3151,[1]怪物表!$A:$A,0),1)*S3151/U3151,0)*AC3151</f>
        <v>0</v>
      </c>
      <c r="AC3151" s="77">
        <f t="shared" si="426"/>
        <v>30</v>
      </c>
      <c r="AD3151" s="77">
        <f>IFERROR(INDEX([1]怪物表!$J:$J,MATCH(G3151,[1]怪物表!$A:$A,0),1),0)*AE3151</f>
        <v>10</v>
      </c>
      <c r="AE3151" s="77">
        <f t="shared" si="427"/>
        <v>10</v>
      </c>
    </row>
    <row r="3152" spans="1:31" x14ac:dyDescent="0.45">
      <c r="A3152" s="4"/>
      <c r="B3152" s="7">
        <v>5993031</v>
      </c>
      <c r="C3152" s="6" t="s">
        <v>250</v>
      </c>
      <c r="D3152" s="4"/>
      <c r="E3152" s="7"/>
      <c r="F3152" s="4">
        <v>210</v>
      </c>
      <c r="G3152" s="4" t="str">
        <f>IF(I3152="",SUMIFS([1]怪物表!$A:$A,[1]怪物表!$B:$B,C3152,[1]怪物表!$C:$C,D3152),"")</f>
        <v/>
      </c>
      <c r="H3152" s="8" t="str">
        <f>IF(G3152="","",INDEX([1]怪物表!$C:$C,MATCH(G3152,[1]怪物表!$A:$A,0)))</f>
        <v/>
      </c>
      <c r="I3152" s="4">
        <v>599301</v>
      </c>
      <c r="J3152" s="4" t="str">
        <f>IF(I3152="","",INDEX([1]怪物阵型表!$B:$B,MATCH(I3152,[1]怪物阵型表!$A:$A,0)))</f>
        <v>冲锋阵型</v>
      </c>
      <c r="K3152" s="4"/>
      <c r="L3152" s="4"/>
      <c r="M3152" s="4"/>
      <c r="N3152" s="4"/>
      <c r="O3152" s="4" t="str">
        <f>IF(N3152="","",INDEX([2]物品表!$B:$B,MATCH(N3152,[2]物品表!$A:$A,0)))</f>
        <v/>
      </c>
      <c r="P3152" s="4"/>
      <c r="Q3152" s="7" t="s">
        <v>309</v>
      </c>
      <c r="R3152" s="7" t="s">
        <v>29</v>
      </c>
      <c r="S3152" s="9">
        <v>1</v>
      </c>
      <c r="T3152" s="4"/>
      <c r="U3152" s="9">
        <v>0</v>
      </c>
      <c r="V3152" s="4" t="str">
        <f t="shared" si="430"/>
        <v/>
      </c>
      <c r="W3152" s="4"/>
      <c r="X3152" s="4"/>
      <c r="Y3152" s="4"/>
      <c r="Z3152" s="28"/>
      <c r="AA3152" s="77">
        <f>COUNTIF([3]经验升级表!$C:$C,"&lt;="&amp;SUMIFS($AB$4:AB3152,$C$4:C3152,C3152))</f>
        <v>0</v>
      </c>
      <c r="AB3152" s="77">
        <f>IFERROR(INDEX([1]怪物表!$U:$U,MATCH(G3152,[1]怪物表!$A:$A,0),1)*S3152/U3152,0)*AC3152</f>
        <v>0</v>
      </c>
      <c r="AC3152" s="77">
        <f t="shared" si="426"/>
        <v>1</v>
      </c>
      <c r="AD3152" s="77">
        <f>IFERROR(INDEX([1]怪物表!$J:$J,MATCH(G3152,[1]怪物表!$A:$A,0),1),0)*AE3152</f>
        <v>0</v>
      </c>
      <c r="AE3152" s="77">
        <f t="shared" si="427"/>
        <v>0</v>
      </c>
    </row>
    <row r="3153" spans="1:31" x14ac:dyDescent="0.45">
      <c r="A3153" s="4"/>
      <c r="B3153" s="7">
        <v>5993032</v>
      </c>
      <c r="C3153" s="6" t="s">
        <v>250</v>
      </c>
      <c r="D3153" s="4"/>
      <c r="E3153" s="7"/>
      <c r="F3153" s="4">
        <v>210</v>
      </c>
      <c r="G3153" s="4" t="str">
        <f>IF(I3153="",SUMIFS([1]怪物表!$A:$A,[1]怪物表!$B:$B,C3153,[1]怪物表!$C:$C,D3153),"")</f>
        <v/>
      </c>
      <c r="H3153" s="8" t="str">
        <f>IF(G3153="","",INDEX([1]怪物表!$C:$C,MATCH(G3153,[1]怪物表!$A:$A,0)))</f>
        <v/>
      </c>
      <c r="I3153" s="4">
        <v>599301</v>
      </c>
      <c r="J3153" s="4" t="str">
        <f>IF(I3153="","",INDEX([1]怪物阵型表!$B:$B,MATCH(I3153,[1]怪物阵型表!$A:$A,0)))</f>
        <v>冲锋阵型</v>
      </c>
      <c r="K3153" s="4"/>
      <c r="L3153" s="4"/>
      <c r="M3153" s="4"/>
      <c r="N3153" s="4"/>
      <c r="O3153" s="4" t="str">
        <f>IF(N3153="","",INDEX([2]物品表!$B:$B,MATCH(N3153,[2]物品表!$A:$A,0)))</f>
        <v/>
      </c>
      <c r="P3153" s="4"/>
      <c r="Q3153" s="7" t="s">
        <v>309</v>
      </c>
      <c r="R3153" s="7" t="s">
        <v>29</v>
      </c>
      <c r="S3153" s="9">
        <v>1</v>
      </c>
      <c r="T3153" s="4"/>
      <c r="U3153" s="9">
        <v>0</v>
      </c>
      <c r="V3153" s="4" t="str">
        <f t="shared" si="430"/>
        <v/>
      </c>
      <c r="W3153" s="4"/>
      <c r="X3153" s="4"/>
      <c r="Y3153" s="4"/>
      <c r="Z3153" s="28"/>
      <c r="AA3153" s="77">
        <f>COUNTIF([3]经验升级表!$C:$C,"&lt;="&amp;SUMIFS($AB$4:AB3153,$C$4:C3153,C3153))</f>
        <v>0</v>
      </c>
      <c r="AB3153" s="77">
        <f>IFERROR(INDEX([1]怪物表!$U:$U,MATCH(G3153,[1]怪物表!$A:$A,0),1)*S3153/U3153,0)*AC3153</f>
        <v>0</v>
      </c>
      <c r="AC3153" s="77">
        <f t="shared" si="426"/>
        <v>1</v>
      </c>
      <c r="AD3153" s="77">
        <f>IFERROR(INDEX([1]怪物表!$J:$J,MATCH(G3153,[1]怪物表!$A:$A,0),1),0)*AE3153</f>
        <v>0</v>
      </c>
      <c r="AE3153" s="77">
        <f t="shared" si="427"/>
        <v>0</v>
      </c>
    </row>
    <row r="3154" spans="1:31" x14ac:dyDescent="0.45">
      <c r="A3154" s="4"/>
      <c r="B3154" s="7">
        <v>5993033</v>
      </c>
      <c r="C3154" s="6" t="s">
        <v>250</v>
      </c>
      <c r="D3154" s="4"/>
      <c r="E3154" s="7"/>
      <c r="F3154" s="4">
        <v>215</v>
      </c>
      <c r="G3154" s="4" t="str">
        <f>IF(I3154="",SUMIFS([1]怪物表!$A:$A,[1]怪物表!$B:$B,C3154,[1]怪物表!$C:$C,D3154),"")</f>
        <v/>
      </c>
      <c r="H3154" s="8" t="str">
        <f>IF(G3154="","",INDEX([1]怪物表!$C:$C,MATCH(G3154,[1]怪物表!$A:$A,0)))</f>
        <v/>
      </c>
      <c r="I3154" s="4">
        <v>599301</v>
      </c>
      <c r="J3154" s="4" t="str">
        <f>IF(I3154="","",INDEX([1]怪物阵型表!$B:$B,MATCH(I3154,[1]怪物阵型表!$A:$A,0)))</f>
        <v>冲锋阵型</v>
      </c>
      <c r="K3154" s="4"/>
      <c r="L3154" s="4"/>
      <c r="M3154" s="4"/>
      <c r="N3154" s="4"/>
      <c r="O3154" s="4" t="str">
        <f>IF(N3154="","",INDEX([2]物品表!$B:$B,MATCH(N3154,[2]物品表!$A:$A,0)))</f>
        <v/>
      </c>
      <c r="P3154" s="4"/>
      <c r="Q3154" s="7" t="s">
        <v>309</v>
      </c>
      <c r="R3154" s="7" t="s">
        <v>29</v>
      </c>
      <c r="S3154" s="9">
        <v>1</v>
      </c>
      <c r="T3154" s="4"/>
      <c r="U3154" s="9">
        <v>0</v>
      </c>
      <c r="V3154" s="4" t="str">
        <f t="shared" si="430"/>
        <v/>
      </c>
      <c r="W3154" s="4"/>
      <c r="X3154" s="4"/>
      <c r="Y3154" s="4"/>
      <c r="Z3154" s="28"/>
      <c r="AA3154" s="77">
        <f>COUNTIF([3]经验升级表!$C:$C,"&lt;="&amp;SUMIFS($AB$4:AB3154,$C$4:C3154,C3154))</f>
        <v>0</v>
      </c>
      <c r="AB3154" s="77">
        <f>IFERROR(INDEX([1]怪物表!$U:$U,MATCH(G3154,[1]怪物表!$A:$A,0),1)*S3154/U3154,0)*AC3154</f>
        <v>0</v>
      </c>
      <c r="AC3154" s="77">
        <f t="shared" si="426"/>
        <v>1</v>
      </c>
      <c r="AD3154" s="77">
        <f>IFERROR(INDEX([1]怪物表!$J:$J,MATCH(G3154,[1]怪物表!$A:$A,0),1),0)*AE3154</f>
        <v>0</v>
      </c>
      <c r="AE3154" s="77">
        <f t="shared" si="427"/>
        <v>0</v>
      </c>
    </row>
    <row r="3155" spans="1:31" x14ac:dyDescent="0.45">
      <c r="A3155" s="4"/>
      <c r="B3155" s="7">
        <v>5993034</v>
      </c>
      <c r="C3155" s="6" t="s">
        <v>250</v>
      </c>
      <c r="D3155" s="4"/>
      <c r="E3155" s="7"/>
      <c r="F3155" s="4">
        <v>215</v>
      </c>
      <c r="G3155" s="4" t="str">
        <f>IF(I3155="",SUMIFS([1]怪物表!$A:$A,[1]怪物表!$B:$B,C3155,[1]怪物表!$C:$C,D3155),"")</f>
        <v/>
      </c>
      <c r="H3155" s="8" t="str">
        <f>IF(G3155="","",INDEX([1]怪物表!$C:$C,MATCH(G3155,[1]怪物表!$A:$A,0)))</f>
        <v/>
      </c>
      <c r="I3155" s="4">
        <v>599301</v>
      </c>
      <c r="J3155" s="4" t="str">
        <f>IF(I3155="","",INDEX([1]怪物阵型表!$B:$B,MATCH(I3155,[1]怪物阵型表!$A:$A,0)))</f>
        <v>冲锋阵型</v>
      </c>
      <c r="K3155" s="4"/>
      <c r="L3155" s="4"/>
      <c r="M3155" s="4"/>
      <c r="N3155" s="4"/>
      <c r="O3155" s="4" t="str">
        <f>IF(N3155="","",INDEX([2]物品表!$B:$B,MATCH(N3155,[2]物品表!$A:$A,0)))</f>
        <v/>
      </c>
      <c r="P3155" s="4"/>
      <c r="Q3155" s="7" t="s">
        <v>309</v>
      </c>
      <c r="R3155" s="7" t="s">
        <v>29</v>
      </c>
      <c r="S3155" s="9">
        <v>1</v>
      </c>
      <c r="T3155" s="4"/>
      <c r="U3155" s="9">
        <v>0</v>
      </c>
      <c r="V3155" s="4" t="str">
        <f t="shared" si="430"/>
        <v/>
      </c>
      <c r="W3155" s="4"/>
      <c r="X3155" s="4"/>
      <c r="Y3155" s="4"/>
      <c r="Z3155" s="28"/>
      <c r="AA3155" s="77">
        <f>COUNTIF([3]经验升级表!$C:$C,"&lt;="&amp;SUMIFS($AB$4:AB3155,$C$4:C3155,C3155))</f>
        <v>0</v>
      </c>
      <c r="AB3155" s="77">
        <f>IFERROR(INDEX([1]怪物表!$U:$U,MATCH(G3155,[1]怪物表!$A:$A,0),1)*S3155/U3155,0)*AC3155</f>
        <v>0</v>
      </c>
      <c r="AC3155" s="77">
        <f t="shared" si="426"/>
        <v>1</v>
      </c>
      <c r="AD3155" s="77">
        <f>IFERROR(INDEX([1]怪物表!$J:$J,MATCH(G3155,[1]怪物表!$A:$A,0),1),0)*AE3155</f>
        <v>0</v>
      </c>
      <c r="AE3155" s="77">
        <f t="shared" si="427"/>
        <v>0</v>
      </c>
    </row>
    <row r="3156" spans="1:31" x14ac:dyDescent="0.45">
      <c r="A3156" s="4"/>
      <c r="B3156" s="7">
        <v>5993035</v>
      </c>
      <c r="C3156" s="6" t="s">
        <v>250</v>
      </c>
      <c r="D3156" s="4" t="s">
        <v>239</v>
      </c>
      <c r="E3156" s="7">
        <v>60</v>
      </c>
      <c r="F3156" s="4" t="s">
        <v>64</v>
      </c>
      <c r="G3156" s="4">
        <f>SUMIFS([1]怪物表!$A:$A,[1]怪物表!$B:$B,C3156,[1]怪物表!$C:$C,D3156)</f>
        <v>1599302</v>
      </c>
      <c r="H3156" s="8" t="str">
        <f>IF(G3156="","",INDEX([1]怪物表!$C:$C,MATCH(G3156,[1]怪物表!$A:$A,0)))</f>
        <v>小象</v>
      </c>
      <c r="I3156" s="4"/>
      <c r="J3156" s="4" t="str">
        <f>IF(I3156="","",INDEX([1]怪物阵型表!$B:$B,MATCH(I3156,[1]怪物阵型表!$A:$A,0)))</f>
        <v/>
      </c>
      <c r="K3156" s="4"/>
      <c r="L3156" s="4"/>
      <c r="M3156" s="4"/>
      <c r="N3156" s="4"/>
      <c r="O3156" s="4" t="str">
        <f>IF(N3156="","",INDEX([2]物品表!$B:$B,MATCH(N3156,[2]物品表!$A:$A,0)))</f>
        <v/>
      </c>
      <c r="P3156" s="4"/>
      <c r="Q3156" s="7" t="s">
        <v>31</v>
      </c>
      <c r="R3156" s="7" t="s">
        <v>29</v>
      </c>
      <c r="S3156" s="9">
        <f>INDEX('#怪物刷新配置索引'!$E:$E,MATCH(E3156&amp;"-"&amp;F3156,'#怪物刷新配置索引'!$D:$D,0),1)</f>
        <v>2</v>
      </c>
      <c r="T3156" s="4"/>
      <c r="U3156" s="9">
        <f>INDEX('#怪物刷新配置索引'!$F:$F,MATCH(E3156&amp;"-"&amp;F3156,'#怪物刷新配置索引'!$D:$D,0),1)</f>
        <v>1</v>
      </c>
      <c r="V3156" s="7" t="str">
        <f t="shared" si="430"/>
        <v/>
      </c>
      <c r="W3156" s="4"/>
      <c r="X3156" s="4"/>
      <c r="Y3156" s="4"/>
      <c r="Z3156" s="28"/>
      <c r="AA3156" s="77">
        <f>COUNTIF([3]经验升级表!$C:$C,"&lt;="&amp;SUMIFS($AB$4:AB3156,$C$4:C3156,C3156))</f>
        <v>0</v>
      </c>
      <c r="AB3156" s="77">
        <f>IFERROR(INDEX([1]怪物表!$U:$U,MATCH(G3156,[1]怪物表!$A:$A,0),1)*S3156/U3156,0)*AC3156</f>
        <v>0</v>
      </c>
      <c r="AC3156" s="77">
        <f t="shared" si="426"/>
        <v>30</v>
      </c>
      <c r="AD3156" s="77">
        <f>IFERROR(INDEX([1]怪物表!$J:$J,MATCH(G3156,[1]怪物表!$A:$A,0),1),0)*AE3156</f>
        <v>60</v>
      </c>
      <c r="AE3156" s="77">
        <f t="shared" si="427"/>
        <v>60</v>
      </c>
    </row>
    <row r="3157" spans="1:31" x14ac:dyDescent="0.45">
      <c r="A3157" s="4"/>
      <c r="B3157" s="7">
        <v>5993036</v>
      </c>
      <c r="C3157" s="6" t="s">
        <v>250</v>
      </c>
      <c r="D3157" s="4" t="s">
        <v>133</v>
      </c>
      <c r="E3157" s="7">
        <v>40</v>
      </c>
      <c r="F3157" s="4" t="s">
        <v>64</v>
      </c>
      <c r="G3157" s="4">
        <f>SUMIFS([1]怪物表!$A:$A,[1]怪物表!$B:$B,C3157,[1]怪物表!$C:$C,D3157)</f>
        <v>1599303</v>
      </c>
      <c r="H3157" s="8" t="str">
        <f>IF(G3157="","",INDEX([1]怪物表!$C:$C,MATCH(G3157,[1]怪物表!$A:$A,0)))</f>
        <v>密林窃贼</v>
      </c>
      <c r="I3157" s="4"/>
      <c r="J3157" s="4" t="str">
        <f>IF(I3157="","",INDEX([1]怪物阵型表!$B:$B,MATCH(I3157,[1]怪物阵型表!$A:$A,0)))</f>
        <v/>
      </c>
      <c r="K3157" s="4"/>
      <c r="L3157" s="4"/>
      <c r="M3157" s="4"/>
      <c r="N3157" s="4"/>
      <c r="O3157" s="4" t="str">
        <f>IF(N3157="","",INDEX([2]物品表!$B:$B,MATCH(N3157,[2]物品表!$A:$A,0)))</f>
        <v/>
      </c>
      <c r="P3157" s="4"/>
      <c r="Q3157" s="7" t="s">
        <v>31</v>
      </c>
      <c r="R3157" s="7" t="s">
        <v>29</v>
      </c>
      <c r="S3157" s="9">
        <f>INDEX('#怪物刷新配置索引'!$E:$E,MATCH(E3157&amp;"-"&amp;F3157,'#怪物刷新配置索引'!$D:$D,0),1)</f>
        <v>4</v>
      </c>
      <c r="T3157" s="4"/>
      <c r="U3157" s="9">
        <f>INDEX('#怪物刷新配置索引'!$F:$F,MATCH(E3157&amp;"-"&amp;F3157,'#怪物刷新配置索引'!$D:$D,0),1)</f>
        <v>3</v>
      </c>
      <c r="V3157" s="4" t="str">
        <f t="shared" si="430"/>
        <v/>
      </c>
      <c r="W3157" s="4"/>
      <c r="X3157" s="4"/>
      <c r="Y3157" s="4"/>
      <c r="Z3157" s="28"/>
      <c r="AA3157" s="77">
        <f>COUNTIF([3]经验升级表!$C:$C,"&lt;="&amp;SUMIFS($AB$4:AB3157,$C$4:C3157,C3157))</f>
        <v>0</v>
      </c>
      <c r="AB3157" s="77">
        <f>IFERROR(INDEX([1]怪物表!$U:$U,MATCH(G3157,[1]怪物表!$A:$A,0),1)*S3157/U3157,0)*AC3157</f>
        <v>0</v>
      </c>
      <c r="AC3157" s="77">
        <f t="shared" si="426"/>
        <v>30</v>
      </c>
      <c r="AD3157" s="77">
        <f>IFERROR(INDEX([1]怪物表!$J:$J,MATCH(G3157,[1]怪物表!$A:$A,0),1),0)*AE3157</f>
        <v>40</v>
      </c>
      <c r="AE3157" s="77">
        <f t="shared" si="427"/>
        <v>40</v>
      </c>
    </row>
    <row r="3158" spans="1:31" x14ac:dyDescent="0.45">
      <c r="A3158" s="4"/>
      <c r="B3158" s="7">
        <v>5993037</v>
      </c>
      <c r="C3158" s="6" t="s">
        <v>250</v>
      </c>
      <c r="D3158" s="4" t="s">
        <v>133</v>
      </c>
      <c r="E3158" s="7">
        <v>40</v>
      </c>
      <c r="F3158" s="4" t="s">
        <v>64</v>
      </c>
      <c r="G3158" s="4">
        <f>SUMIFS([1]怪物表!$A:$A,[1]怪物表!$B:$B,C3158,[1]怪物表!$C:$C,D3158)</f>
        <v>1599303</v>
      </c>
      <c r="H3158" s="8" t="str">
        <f>IF(G3158="","",INDEX([1]怪物表!$C:$C,MATCH(G3158,[1]怪物表!$A:$A,0)))</f>
        <v>密林窃贼</v>
      </c>
      <c r="I3158" s="4"/>
      <c r="J3158" s="4" t="str">
        <f>IF(I3158="","",INDEX([1]怪物阵型表!$B:$B,MATCH(I3158,[1]怪物阵型表!$A:$A,0)))</f>
        <v/>
      </c>
      <c r="K3158" s="4"/>
      <c r="L3158" s="4"/>
      <c r="M3158" s="4"/>
      <c r="N3158" s="4"/>
      <c r="O3158" s="4" t="str">
        <f>IF(N3158="","",INDEX([2]物品表!$B:$B,MATCH(N3158,[2]物品表!$A:$A,0)))</f>
        <v/>
      </c>
      <c r="P3158" s="4"/>
      <c r="Q3158" s="7" t="s">
        <v>31</v>
      </c>
      <c r="R3158" s="7" t="s">
        <v>29</v>
      </c>
      <c r="S3158" s="9">
        <f>INDEX('#怪物刷新配置索引'!$E:$E,MATCH(E3158&amp;"-"&amp;F3158,'#怪物刷新配置索引'!$D:$D,0),1)</f>
        <v>4</v>
      </c>
      <c r="T3158" s="4"/>
      <c r="U3158" s="9">
        <f>INDEX('#怪物刷新配置索引'!$F:$F,MATCH(E3158&amp;"-"&amp;F3158,'#怪物刷新配置索引'!$D:$D,0),1)</f>
        <v>3</v>
      </c>
      <c r="V3158" s="4" t="str">
        <f t="shared" si="430"/>
        <v/>
      </c>
      <c r="W3158" s="4"/>
      <c r="X3158" s="7"/>
      <c r="Y3158" s="7"/>
      <c r="Z3158" s="28"/>
      <c r="AA3158" s="77">
        <f>COUNTIF([3]经验升级表!$C:$C,"&lt;="&amp;SUMIFS($AB$4:AB3158,$C$4:C3158,C3158))</f>
        <v>0</v>
      </c>
      <c r="AB3158" s="77">
        <f>IFERROR(INDEX([1]怪物表!$U:$U,MATCH(G3158,[1]怪物表!$A:$A,0),1)*S3158/U3158,0)*AC3158</f>
        <v>0</v>
      </c>
      <c r="AC3158" s="77">
        <f t="shared" si="426"/>
        <v>30</v>
      </c>
      <c r="AD3158" s="77">
        <f>IFERROR(INDEX([1]怪物表!$J:$J,MATCH(G3158,[1]怪物表!$A:$A,0),1),0)*AE3158</f>
        <v>40</v>
      </c>
      <c r="AE3158" s="77">
        <f t="shared" si="427"/>
        <v>40</v>
      </c>
    </row>
    <row r="3159" spans="1:31" x14ac:dyDescent="0.45">
      <c r="A3159" s="4"/>
      <c r="B3159" s="7">
        <v>5993038</v>
      </c>
      <c r="C3159" s="6" t="s">
        <v>250</v>
      </c>
      <c r="D3159" s="4" t="s">
        <v>130</v>
      </c>
      <c r="E3159" s="7">
        <v>15</v>
      </c>
      <c r="F3159" s="4" t="s">
        <v>64</v>
      </c>
      <c r="G3159" s="4">
        <f>SUMIFS([1]怪物表!$A:$A,[1]怪物表!$B:$B,C3159,[1]怪物表!$C:$C,D3159)</f>
        <v>1599306</v>
      </c>
      <c r="H3159" s="8" t="str">
        <f>IF(G3159="","",INDEX([1]怪物表!$C:$C,MATCH(G3159,[1]怪物表!$A:$A,0)))</f>
        <v>毒气怪</v>
      </c>
      <c r="I3159" s="4"/>
      <c r="J3159" s="4" t="str">
        <f>IF(I3159="","",INDEX([1]怪物阵型表!$B:$B,MATCH(I3159,[1]怪物阵型表!$A:$A,0)))</f>
        <v/>
      </c>
      <c r="K3159" s="4"/>
      <c r="L3159" s="4"/>
      <c r="M3159" s="4"/>
      <c r="N3159" s="4"/>
      <c r="O3159" s="4" t="str">
        <f>IF(N3159="","",INDEX([2]物品表!$B:$B,MATCH(N3159,[2]物品表!$A:$A,0)))</f>
        <v/>
      </c>
      <c r="P3159" s="4"/>
      <c r="Q3159" s="7" t="s">
        <v>31</v>
      </c>
      <c r="R3159" s="7" t="s">
        <v>29</v>
      </c>
      <c r="S3159" s="9">
        <f>INDEX('#怪物刷新配置索引'!$E:$E,MATCH(E3159&amp;"-"&amp;F3159,'#怪物刷新配置索引'!$D:$D,0),1)</f>
        <v>3</v>
      </c>
      <c r="T3159" s="4"/>
      <c r="U3159" s="9">
        <f>INDEX('#怪物刷新配置索引'!$F:$F,MATCH(E3159&amp;"-"&amp;F3159,'#怪物刷新配置索引'!$D:$D,0),1)</f>
        <v>6</v>
      </c>
      <c r="V3159" s="4" t="str">
        <f t="shared" si="430"/>
        <v/>
      </c>
      <c r="W3159" s="4"/>
      <c r="X3159" s="4"/>
      <c r="Y3159" s="4"/>
      <c r="Z3159" s="28"/>
      <c r="AA3159" s="77">
        <f>COUNTIF([3]经验升级表!$C:$C,"&lt;="&amp;SUMIFS($AB$4:AB3159,$C$4:C3159,C3159))</f>
        <v>0</v>
      </c>
      <c r="AB3159" s="77">
        <f>IFERROR(INDEX([1]怪物表!$U:$U,MATCH(G3159,[1]怪物表!$A:$A,0),1)*S3159/U3159,0)*AC3159</f>
        <v>0</v>
      </c>
      <c r="AC3159" s="77">
        <f t="shared" si="426"/>
        <v>30</v>
      </c>
      <c r="AD3159" s="77">
        <f>IFERROR(INDEX([1]怪物表!$J:$J,MATCH(G3159,[1]怪物表!$A:$A,0),1),0)*AE3159</f>
        <v>15</v>
      </c>
      <c r="AE3159" s="77">
        <f t="shared" si="427"/>
        <v>15</v>
      </c>
    </row>
    <row r="3160" spans="1:31" s="47" customFormat="1" x14ac:dyDescent="0.45">
      <c r="A3160" s="81"/>
      <c r="B3160" s="82">
        <v>5993039</v>
      </c>
      <c r="C3160" s="83" t="s">
        <v>250</v>
      </c>
      <c r="D3160" s="81" t="s">
        <v>132</v>
      </c>
      <c r="E3160" s="82"/>
      <c r="F3160" s="81">
        <v>240</v>
      </c>
      <c r="G3160" s="81">
        <f>IF(I3160="",SUMIFS([1]怪物表!$A:$A,[1]怪物表!$B:$B,C3160,[1]怪物表!$C:$C,D3160),"")</f>
        <v>1599310</v>
      </c>
      <c r="H3160" s="84" t="str">
        <f>IF(G3160="","",INDEX([1]怪物表!$C:$C,MATCH(G3160,[1]怪物表!$A:$A,0)))</f>
        <v>荒漠法师</v>
      </c>
      <c r="I3160" s="81" t="s">
        <v>54</v>
      </c>
      <c r="J3160" s="81" t="str">
        <f>IF(I3160="","",INDEX([1]怪物阵型表!$B:$B,MATCH(I3160,[1]怪物阵型表!$A:$A,0)))</f>
        <v/>
      </c>
      <c r="K3160" s="81"/>
      <c r="L3160" s="81"/>
      <c r="M3160" s="81"/>
      <c r="N3160" s="81"/>
      <c r="O3160" s="81" t="str">
        <f>IF(N3160="","",INDEX([2]物品表!$B:$B,MATCH(N3160,[2]物品表!$A:$A,0)))</f>
        <v/>
      </c>
      <c r="P3160" s="81"/>
      <c r="Q3160" s="82" t="s">
        <v>120</v>
      </c>
      <c r="R3160" s="82" t="s">
        <v>29</v>
      </c>
      <c r="S3160" s="85">
        <v>1</v>
      </c>
      <c r="T3160" s="81"/>
      <c r="U3160" s="85">
        <v>0</v>
      </c>
      <c r="V3160" s="81" t="str">
        <f>IF(W3160=1,"TID_Survivor_Notice_Occur_2",IF(W3160=2,"TID_Survivor_Notice_Occur_1",""))</f>
        <v>TID_Survivor_Notice_Occur_1</v>
      </c>
      <c r="W3160" s="81">
        <v>2</v>
      </c>
      <c r="X3160" s="81"/>
      <c r="Y3160" s="81"/>
      <c r="Z3160" s="86"/>
      <c r="AA3160" s="86">
        <f>COUNTIF([3]经验升级表!$C:$C,"&lt;="&amp;SUMIFS($AB$4:AB3160,$C$4:C3160,C3160))</f>
        <v>0</v>
      </c>
      <c r="AB3160" s="86">
        <f>IFERROR(INDEX([1]怪物表!$U:$U,MATCH(G3160,[1]怪物表!$A:$A,0),1)*S3160/U3160,0)*AC3160</f>
        <v>0</v>
      </c>
      <c r="AC3160" s="86">
        <f t="shared" si="426"/>
        <v>1</v>
      </c>
      <c r="AD3160" s="86">
        <f>IFERROR(INDEX([1]怪物表!$J:$J,MATCH(G3160,[1]怪物表!$A:$A,0),1),0)*AE3160</f>
        <v>0</v>
      </c>
      <c r="AE3160" s="86">
        <f t="shared" si="427"/>
        <v>0</v>
      </c>
    </row>
    <row r="3161" spans="1:31" x14ac:dyDescent="0.45">
      <c r="A3161" s="4"/>
      <c r="B3161" s="7">
        <v>5993040</v>
      </c>
      <c r="C3161" s="6" t="s">
        <v>250</v>
      </c>
      <c r="D3161" s="4"/>
      <c r="E3161" s="7"/>
      <c r="F3161" s="4">
        <v>240</v>
      </c>
      <c r="G3161" s="4"/>
      <c r="H3161" s="8"/>
      <c r="I3161" s="4"/>
      <c r="J3161" s="4" t="str">
        <f>IF(I3161="","",INDEX([1]怪物阵型表!$B:$B,MATCH(I3161,[1]怪物阵型表!$A:$A,0)))</f>
        <v/>
      </c>
      <c r="K3161" s="4">
        <v>599305</v>
      </c>
      <c r="L3161" s="25" t="str" cm="1">
        <f t="array" ref="L3161">INDEX(怪物链表!A:C,MATCH(怪物刷新表!K3161&amp;C3161,怪物链表!A:A&amp;怪物链表!C:C,),2)</f>
        <v>骤变_中级_100</v>
      </c>
      <c r="M3161" s="4" t="str" cm="1">
        <f t="array" ref="M3161">INDEX(怪物链表!A:D,MATCH(怪物刷新表!L3161&amp;K3161,怪物链表!B:B&amp;怪物链表!A:A,),4)</f>
        <v>240-270</v>
      </c>
      <c r="N3161" s="4"/>
      <c r="O3161" s="4" t="str">
        <f>IF(N3161="","",INDEX([2]物品表!$B:$B,MATCH(N3161,[2]物品表!$A:$A,0)))</f>
        <v/>
      </c>
      <c r="P3161" s="4"/>
      <c r="Q3161" s="7" t="s">
        <v>120</v>
      </c>
      <c r="R3161" s="7" t="s">
        <v>29</v>
      </c>
      <c r="S3161" s="9">
        <v>1</v>
      </c>
      <c r="T3161" s="4"/>
      <c r="U3161" s="9">
        <v>0</v>
      </c>
      <c r="V3161" s="4" t="str">
        <f>IF(W3161=1,"TID_Survivor_Notice_Occur_2",IF(W3161=2,"TID_Survivor_Notice_Occur_1",""))</f>
        <v/>
      </c>
      <c r="W3161" s="4"/>
      <c r="X3161" s="4"/>
      <c r="Y3161" s="4"/>
      <c r="Z3161" s="28"/>
      <c r="AA3161" s="77">
        <f>COUNTIF([3]经验升级表!$C:$C,"&lt;="&amp;SUMIFS($AB$4:AB3161,$C$4:C3161,C3161))</f>
        <v>0</v>
      </c>
      <c r="AB3161" s="77">
        <f>IFERROR(INDEX([1]怪物表!$U:$U,MATCH(G3161,[1]怪物表!$A:$A,0),1)*S3161/U3161,0)*AC3161</f>
        <v>0</v>
      </c>
      <c r="AC3161" s="77">
        <f t="shared" si="426"/>
        <v>1</v>
      </c>
      <c r="AD3161" s="77">
        <f>IFERROR(INDEX([1]怪物表!$J:$J,MATCH(G3161,[1]怪物表!$A:$A,0),1),0)*AE3161</f>
        <v>0</v>
      </c>
      <c r="AE3161" s="77">
        <f t="shared" si="427"/>
        <v>0</v>
      </c>
    </row>
    <row r="3162" spans="1:31" x14ac:dyDescent="0.45">
      <c r="A3162" s="4"/>
      <c r="B3162" s="7">
        <v>5993041</v>
      </c>
      <c r="C3162" s="6" t="s">
        <v>250</v>
      </c>
      <c r="D3162" s="4"/>
      <c r="E3162" s="7"/>
      <c r="F3162" s="4">
        <v>240</v>
      </c>
      <c r="G3162" s="4"/>
      <c r="H3162" s="8"/>
      <c r="I3162" s="4"/>
      <c r="J3162" s="4" t="str">
        <f>IF(I3162="","",INDEX([1]怪物阵型表!$B:$B,MATCH(I3162,[1]怪物阵型表!$A:$A,0)))</f>
        <v/>
      </c>
      <c r="K3162" s="4">
        <v>599306</v>
      </c>
      <c r="L3162" s="25" t="str" cm="1">
        <f t="array" ref="L3162">INDEX(怪物链表!A:C,MATCH(怪物刷新表!K3162&amp;C3162,怪物链表!A:A&amp;怪物链表!C:C,),2)</f>
        <v>骤变_中级_50</v>
      </c>
      <c r="M3162" s="4" t="str" cm="1">
        <f t="array" ref="M3162">INDEX(怪物链表!A:D,MATCH(怪物刷新表!L3162&amp;K3162,怪物链表!B:B&amp;怪物链表!A:A,),4)</f>
        <v>240-270</v>
      </c>
      <c r="N3162" s="4"/>
      <c r="O3162" s="4" t="str">
        <f>IF(N3162="","",INDEX([2]物品表!$B:$B,MATCH(N3162,[2]物品表!$A:$A,0)))</f>
        <v/>
      </c>
      <c r="P3162" s="4"/>
      <c r="Q3162" s="7" t="s">
        <v>120</v>
      </c>
      <c r="R3162" s="7" t="s">
        <v>29</v>
      </c>
      <c r="S3162" s="9">
        <v>1</v>
      </c>
      <c r="T3162" s="4"/>
      <c r="U3162" s="9">
        <v>0</v>
      </c>
      <c r="V3162" s="4" t="str">
        <f>IF(W3162=1,"TID_Survivor_Notice_Occur_2",IF(W3162=2,"TID_Survivor_Notice_Occur_1",""))</f>
        <v/>
      </c>
      <c r="W3162" s="4"/>
      <c r="X3162" s="4"/>
      <c r="Y3162" s="4"/>
      <c r="Z3162" s="28"/>
      <c r="AA3162" s="77">
        <f>COUNTIF([3]经验升级表!$C:$C,"&lt;="&amp;SUMIFS($AB$4:AB3162,$C$4:C3162,C3162))</f>
        <v>0</v>
      </c>
      <c r="AB3162" s="77">
        <f>IFERROR(INDEX([1]怪物表!$U:$U,MATCH(G3162,[1]怪物表!$A:$A,0),1)*S3162/U3162,0)*AC3162</f>
        <v>0</v>
      </c>
      <c r="AC3162" s="77">
        <f t="shared" si="426"/>
        <v>1</v>
      </c>
      <c r="AD3162" s="77">
        <f>IFERROR(INDEX([1]怪物表!$J:$J,MATCH(G3162,[1]怪物表!$A:$A,0),1),0)*AE3162</f>
        <v>0</v>
      </c>
      <c r="AE3162" s="77">
        <f t="shared" si="427"/>
        <v>0</v>
      </c>
    </row>
    <row r="3163" spans="1:31" x14ac:dyDescent="0.45">
      <c r="A3163" s="4"/>
      <c r="B3163" s="7">
        <v>5993042</v>
      </c>
      <c r="C3163" s="6" t="s">
        <v>250</v>
      </c>
      <c r="D3163" s="4" t="s">
        <v>247</v>
      </c>
      <c r="E3163" s="7">
        <v>60</v>
      </c>
      <c r="F3163" s="4" t="s">
        <v>55</v>
      </c>
      <c r="G3163" s="4">
        <f>SUMIFS([1]怪物表!$A:$A,[1]怪物表!$B:$B,C3163,[1]怪物表!$C:$C,D3163)</f>
        <v>1599304</v>
      </c>
      <c r="H3163" s="8" t="str">
        <f>IF(G3163="","",INDEX([1]怪物表!$C:$C,MATCH(G3163,[1]怪物表!$A:$A,0)))</f>
        <v>狼人（紫）</v>
      </c>
      <c r="I3163" s="4"/>
      <c r="J3163" s="4" t="str">
        <f>IF(I3163="","",INDEX([1]怪物阵型表!$B:$B,MATCH(I3163,[1]怪物阵型表!$A:$A,0)))</f>
        <v/>
      </c>
      <c r="K3163" s="4"/>
      <c r="L3163" s="4"/>
      <c r="M3163" s="4"/>
      <c r="N3163" s="4"/>
      <c r="O3163" s="4" t="str">
        <f>IF(N3163="","",INDEX([2]物品表!$B:$B,MATCH(N3163,[2]物品表!$A:$A,0)))</f>
        <v/>
      </c>
      <c r="P3163" s="4"/>
      <c r="Q3163" s="7" t="s">
        <v>31</v>
      </c>
      <c r="R3163" s="7" t="s">
        <v>29</v>
      </c>
      <c r="S3163" s="9">
        <f>INDEX('#怪物刷新配置索引'!$E:$E,MATCH(E3163&amp;"-"&amp;F3163,'#怪物刷新配置索引'!$D:$D,0),1)</f>
        <v>2</v>
      </c>
      <c r="T3163" s="4"/>
      <c r="U3163" s="9">
        <f>INDEX('#怪物刷新配置索引'!$F:$F,MATCH(E3163&amp;"-"&amp;F3163,'#怪物刷新配置索引'!$D:$D,0),1)</f>
        <v>1</v>
      </c>
      <c r="V3163" s="4" t="str">
        <f t="shared" ref="V3163:V3170" si="431">IF(W3163=1,"TID_Survivor_Notice_Occur_2",IF(W3163=2,"TID_Survivor_Notice_Occur_1",""))</f>
        <v/>
      </c>
      <c r="W3163" s="4"/>
      <c r="X3163" s="4"/>
      <c r="Y3163" s="7"/>
      <c r="Z3163" s="28"/>
      <c r="AA3163" s="77">
        <f>COUNTIF([3]经验升级表!$C:$C,"&lt;="&amp;SUMIFS($AB$4:AB3163,$C$4:C3163,C3163))</f>
        <v>0</v>
      </c>
      <c r="AB3163" s="77">
        <f>IFERROR(INDEX([1]怪物表!$U:$U,MATCH(G3163,[1]怪物表!$A:$A,0),1)*S3163/U3163,0)*AC3163</f>
        <v>0</v>
      </c>
      <c r="AC3163" s="77">
        <f t="shared" si="426"/>
        <v>30</v>
      </c>
      <c r="AD3163" s="77">
        <f>IFERROR(INDEX([1]怪物表!$J:$J,MATCH(G3163,[1]怪物表!$A:$A,0),1),0)*AE3163</f>
        <v>60</v>
      </c>
      <c r="AE3163" s="77">
        <f t="shared" si="427"/>
        <v>60</v>
      </c>
    </row>
    <row r="3164" spans="1:31" x14ac:dyDescent="0.45">
      <c r="A3164" s="4"/>
      <c r="B3164" s="7">
        <v>5993043</v>
      </c>
      <c r="C3164" s="6" t="s">
        <v>250</v>
      </c>
      <c r="D3164" s="4" t="s">
        <v>247</v>
      </c>
      <c r="E3164" s="7">
        <v>150</v>
      </c>
      <c r="F3164" s="4" t="s">
        <v>55</v>
      </c>
      <c r="G3164" s="4">
        <f>SUMIFS([1]怪物表!$A:$A,[1]怪物表!$B:$B,C3164,[1]怪物表!$C:$C,D3164)</f>
        <v>1599304</v>
      </c>
      <c r="H3164" s="8" t="str">
        <f>IF(G3164="","",INDEX([1]怪物表!$C:$C,MATCH(G3164,[1]怪物表!$A:$A,0)))</f>
        <v>狼人（紫）</v>
      </c>
      <c r="I3164" s="4"/>
      <c r="J3164" s="4" t="str">
        <f>IF(I3164="","",INDEX([1]怪物阵型表!$B:$B,MATCH(I3164,[1]怪物阵型表!$A:$A,0)))</f>
        <v/>
      </c>
      <c r="K3164" s="4"/>
      <c r="L3164" s="4"/>
      <c r="M3164" s="4"/>
      <c r="N3164" s="4"/>
      <c r="O3164" s="4" t="str">
        <f>IF(N3164="","",INDEX([2]物品表!$B:$B,MATCH(N3164,[2]物品表!$A:$A,0)))</f>
        <v/>
      </c>
      <c r="P3164" s="4"/>
      <c r="Q3164" s="7" t="s">
        <v>31</v>
      </c>
      <c r="R3164" s="7" t="s">
        <v>29</v>
      </c>
      <c r="S3164" s="9">
        <f>INDEX('#怪物刷新配置索引'!$E:$E,MATCH(E3164&amp;"-"&amp;F3164,'#怪物刷新配置索引'!$D:$D,0),1)</f>
        <v>5</v>
      </c>
      <c r="T3164" s="4"/>
      <c r="U3164" s="9">
        <f>INDEX('#怪物刷新配置索引'!$F:$F,MATCH(E3164&amp;"-"&amp;F3164,'#怪物刷新配置索引'!$D:$D,0),1)</f>
        <v>1</v>
      </c>
      <c r="V3164" s="4" t="str">
        <f t="shared" si="431"/>
        <v/>
      </c>
      <c r="W3164" s="4"/>
      <c r="X3164" s="4"/>
      <c r="Y3164" s="7"/>
      <c r="Z3164" s="28"/>
      <c r="AA3164" s="77">
        <f>COUNTIF([3]经验升级表!$C:$C,"&lt;="&amp;SUMIFS($AB$4:AB3164,$C$4:C3164,C3164))</f>
        <v>0</v>
      </c>
      <c r="AB3164" s="77">
        <f>IFERROR(INDEX([1]怪物表!$U:$U,MATCH(G3164,[1]怪物表!$A:$A,0),1)*S3164/U3164,0)*AC3164</f>
        <v>0</v>
      </c>
      <c r="AC3164" s="77">
        <f t="shared" si="426"/>
        <v>30</v>
      </c>
      <c r="AD3164" s="77">
        <f>IFERROR(INDEX([1]怪物表!$J:$J,MATCH(G3164,[1]怪物表!$A:$A,0),1),0)*AE3164</f>
        <v>150</v>
      </c>
      <c r="AE3164" s="77">
        <f t="shared" si="427"/>
        <v>150</v>
      </c>
    </row>
    <row r="3165" spans="1:31" x14ac:dyDescent="0.45">
      <c r="A3165" s="4"/>
      <c r="B3165" s="7">
        <v>5993044</v>
      </c>
      <c r="C3165" s="6" t="s">
        <v>250</v>
      </c>
      <c r="D3165" s="4" t="s">
        <v>130</v>
      </c>
      <c r="E3165" s="7">
        <v>20</v>
      </c>
      <c r="F3165" s="4" t="s">
        <v>55</v>
      </c>
      <c r="G3165" s="4">
        <f>SUMIFS([1]怪物表!$A:$A,[1]怪物表!$B:$B,C3165,[1]怪物表!$C:$C,D3165)</f>
        <v>1599306</v>
      </c>
      <c r="H3165" s="8" t="str">
        <f>IF(G3165="","",INDEX([1]怪物表!$C:$C,MATCH(G3165,[1]怪物表!$A:$A,0)))</f>
        <v>毒气怪</v>
      </c>
      <c r="I3165" s="4"/>
      <c r="J3165" s="4" t="str">
        <f>IF(I3165="","",INDEX([1]怪物阵型表!$B:$B,MATCH(I3165,[1]怪物阵型表!$A:$A,0)))</f>
        <v/>
      </c>
      <c r="K3165" s="4"/>
      <c r="L3165" s="4"/>
      <c r="M3165" s="4"/>
      <c r="N3165" s="4"/>
      <c r="O3165" s="4" t="str">
        <f>IF(N3165="","",INDEX([2]物品表!$B:$B,MATCH(N3165,[2]物品表!$A:$A,0)))</f>
        <v/>
      </c>
      <c r="P3165" s="4"/>
      <c r="Q3165" s="7" t="s">
        <v>31</v>
      </c>
      <c r="R3165" s="7" t="s">
        <v>29</v>
      </c>
      <c r="S3165" s="9">
        <f>INDEX('#怪物刷新配置索引'!$E:$E,MATCH(E3165&amp;"-"&amp;F3165,'#怪物刷新配置索引'!$D:$D,0),1)</f>
        <v>2</v>
      </c>
      <c r="T3165" s="4"/>
      <c r="U3165" s="9">
        <f>INDEX('#怪物刷新配置索引'!$F:$F,MATCH(E3165&amp;"-"&amp;F3165,'#怪物刷新配置索引'!$D:$D,0),1)</f>
        <v>3</v>
      </c>
      <c r="V3165" s="4" t="str">
        <f t="shared" si="431"/>
        <v/>
      </c>
      <c r="W3165" s="4"/>
      <c r="X3165" s="7"/>
      <c r="Y3165" s="7"/>
      <c r="Z3165" s="28"/>
      <c r="AA3165" s="77">
        <f>COUNTIF([3]经验升级表!$C:$C,"&lt;="&amp;SUMIFS($AB$4:AB3165,$C$4:C3165,C3165))</f>
        <v>0</v>
      </c>
      <c r="AB3165" s="77">
        <f>IFERROR(INDEX([1]怪物表!$U:$U,MATCH(G3165,[1]怪物表!$A:$A,0),1)*S3165/U3165,0)*AC3165</f>
        <v>0</v>
      </c>
      <c r="AC3165" s="77">
        <f t="shared" si="426"/>
        <v>30</v>
      </c>
      <c r="AD3165" s="77">
        <f>IFERROR(INDEX([1]怪物表!$J:$J,MATCH(G3165,[1]怪物表!$A:$A,0),1),0)*AE3165</f>
        <v>20</v>
      </c>
      <c r="AE3165" s="77">
        <f t="shared" si="427"/>
        <v>20</v>
      </c>
    </row>
    <row r="3166" spans="1:31" x14ac:dyDescent="0.45">
      <c r="A3166" s="4"/>
      <c r="B3166" s="7">
        <v>5993045</v>
      </c>
      <c r="C3166" s="6" t="s">
        <v>250</v>
      </c>
      <c r="D3166" s="4"/>
      <c r="E3166" s="7"/>
      <c r="F3166" s="4">
        <v>270</v>
      </c>
      <c r="G3166" s="4"/>
      <c r="H3166" s="8"/>
      <c r="I3166" s="4"/>
      <c r="J3166" s="4" t="str">
        <f>IF(I3166="","",INDEX([1]怪物阵型表!$B:$B,MATCH(I3166,[1]怪物阵型表!$A:$A,0)))</f>
        <v/>
      </c>
      <c r="K3166" s="4">
        <v>599307</v>
      </c>
      <c r="L3166" s="25" t="str" cm="1">
        <f t="array" ref="L3166">INDEX(怪物链表!A:C,MATCH(怪物刷新表!K3166&amp;C3166,怪物链表!A:A&amp;怪物链表!C:C,),2)</f>
        <v>骤变_高级_100</v>
      </c>
      <c r="M3166" s="4" t="str" cm="1">
        <f t="array" ref="M3166">INDEX(怪物链表!A:D,MATCH(怪物刷新表!L3166&amp;K3166,怪物链表!B:B&amp;怪物链表!A:A,),4)</f>
        <v>270-300</v>
      </c>
      <c r="N3166" s="4"/>
      <c r="O3166" s="4" t="str">
        <f>IF(N3166="","",INDEX([2]物品表!$B:$B,MATCH(N3166,[2]物品表!$A:$A,0)))</f>
        <v/>
      </c>
      <c r="P3166" s="4"/>
      <c r="Q3166" s="7" t="s">
        <v>120</v>
      </c>
      <c r="R3166" s="7" t="s">
        <v>29</v>
      </c>
      <c r="S3166" s="9">
        <v>1</v>
      </c>
      <c r="T3166" s="4"/>
      <c r="U3166" s="9">
        <v>0</v>
      </c>
      <c r="V3166" s="4" t="str">
        <f>IF(W3166=1,"TID_Survivor_Notice_Occur_2",IF(W3166=2,"TID_Survivor_Notice_Occur_1",""))</f>
        <v/>
      </c>
      <c r="W3166" s="4"/>
      <c r="X3166" s="4"/>
      <c r="Y3166" s="4"/>
      <c r="Z3166" s="28"/>
      <c r="AA3166" s="77">
        <f>COUNTIF([3]经验升级表!$C:$C,"&lt;="&amp;SUMIFS($AB$4:AB3166,$C$4:C3166,C3166))</f>
        <v>0</v>
      </c>
      <c r="AB3166" s="77">
        <f>IFERROR(INDEX([1]怪物表!$U:$U,MATCH(G3166,[1]怪物表!$A:$A,0),1)*S3166/U3166,0)*AC3166</f>
        <v>0</v>
      </c>
      <c r="AC3166" s="77">
        <f t="shared" si="426"/>
        <v>1</v>
      </c>
      <c r="AD3166" s="77">
        <f>IFERROR(INDEX([1]怪物表!$J:$J,MATCH(G3166,[1]怪物表!$A:$A,0),1),0)*AE3166</f>
        <v>0</v>
      </c>
      <c r="AE3166" s="77">
        <f t="shared" si="427"/>
        <v>0</v>
      </c>
    </row>
    <row r="3167" spans="1:31" x14ac:dyDescent="0.45">
      <c r="A3167" s="4"/>
      <c r="B3167" s="7">
        <v>5993046</v>
      </c>
      <c r="C3167" s="6" t="s">
        <v>250</v>
      </c>
      <c r="D3167" s="4"/>
      <c r="E3167" s="7"/>
      <c r="F3167" s="4">
        <v>270</v>
      </c>
      <c r="G3167" s="4"/>
      <c r="H3167" s="8"/>
      <c r="I3167" s="4"/>
      <c r="J3167" s="4" t="str">
        <f>IF(I3167="","",INDEX([1]怪物阵型表!$B:$B,MATCH(I3167,[1]怪物阵型表!$A:$A,0)))</f>
        <v/>
      </c>
      <c r="K3167" s="4">
        <v>599308</v>
      </c>
      <c r="L3167" s="25" t="str" cm="1">
        <f t="array" ref="L3167">INDEX(怪物链表!A:C,MATCH(怪物刷新表!K3167&amp;C3167,怪物链表!A:A&amp;怪物链表!C:C,),2)</f>
        <v>骤变_高级_50</v>
      </c>
      <c r="M3167" s="4" t="str" cm="1">
        <f t="array" ref="M3167">INDEX(怪物链表!A:D,MATCH(怪物刷新表!L3167&amp;K3167,怪物链表!B:B&amp;怪物链表!A:A,),4)</f>
        <v>270-300</v>
      </c>
      <c r="N3167" s="4"/>
      <c r="O3167" s="4" t="str">
        <f>IF(N3167="","",INDEX([2]物品表!$B:$B,MATCH(N3167,[2]物品表!$A:$A,0)))</f>
        <v/>
      </c>
      <c r="P3167" s="4"/>
      <c r="Q3167" s="7" t="s">
        <v>120</v>
      </c>
      <c r="R3167" s="7" t="s">
        <v>29</v>
      </c>
      <c r="S3167" s="9">
        <v>1</v>
      </c>
      <c r="T3167" s="4"/>
      <c r="U3167" s="9">
        <v>0</v>
      </c>
      <c r="V3167" s="4" t="str">
        <f>IF(W3167=1,"TID_Survivor_Notice_Occur_2",IF(W3167=2,"TID_Survivor_Notice_Occur_1",""))</f>
        <v/>
      </c>
      <c r="W3167" s="4"/>
      <c r="X3167" s="4"/>
      <c r="Y3167" s="4"/>
      <c r="Z3167" s="28"/>
      <c r="AA3167" s="77">
        <f>COUNTIF([3]经验升级表!$C:$C,"&lt;="&amp;SUMIFS($AB$4:AB3167,$C$4:C3167,C3167))</f>
        <v>0</v>
      </c>
      <c r="AB3167" s="77">
        <f>IFERROR(INDEX([1]怪物表!$U:$U,MATCH(G3167,[1]怪物表!$A:$A,0),1)*S3167/U3167,0)*AC3167</f>
        <v>0</v>
      </c>
      <c r="AC3167" s="77">
        <f t="shared" si="426"/>
        <v>1</v>
      </c>
      <c r="AD3167" s="77">
        <f>IFERROR(INDEX([1]怪物表!$J:$J,MATCH(G3167,[1]怪物表!$A:$A,0),1),0)*AE3167</f>
        <v>0</v>
      </c>
      <c r="AE3167" s="77">
        <f t="shared" si="427"/>
        <v>0</v>
      </c>
    </row>
    <row r="3168" spans="1:31" x14ac:dyDescent="0.45">
      <c r="A3168" s="4"/>
      <c r="B3168" s="7">
        <v>5993047</v>
      </c>
      <c r="C3168" s="6" t="s">
        <v>250</v>
      </c>
      <c r="D3168" s="4" t="s">
        <v>247</v>
      </c>
      <c r="E3168" s="7">
        <v>50</v>
      </c>
      <c r="F3168" s="4" t="s">
        <v>49</v>
      </c>
      <c r="G3168" s="4">
        <f>SUMIFS([1]怪物表!$A:$A,[1]怪物表!$B:$B,C3168,[1]怪物表!$C:$C,D3168)</f>
        <v>1599304</v>
      </c>
      <c r="H3168" s="8" t="str">
        <f>IF(G3168="","",INDEX([1]怪物表!$C:$C,MATCH(G3168,[1]怪物表!$A:$A,0)))</f>
        <v>狼人（紫）</v>
      </c>
      <c r="I3168" s="4"/>
      <c r="J3168" s="4" t="str">
        <f>IF(I3168="","",INDEX([1]怪物阵型表!$B:$B,MATCH(I3168,[1]怪物阵型表!$A:$A,0)))</f>
        <v/>
      </c>
      <c r="K3168" s="4"/>
      <c r="L3168" s="4"/>
      <c r="M3168" s="4"/>
      <c r="N3168" s="4"/>
      <c r="O3168" s="4" t="str">
        <f>IF(N3168="","",INDEX([2]物品表!$B:$B,MATCH(N3168,[2]物品表!$A:$A,0)))</f>
        <v/>
      </c>
      <c r="P3168" s="4"/>
      <c r="Q3168" s="7" t="s">
        <v>31</v>
      </c>
      <c r="R3168" s="7" t="s">
        <v>29</v>
      </c>
      <c r="S3168" s="9">
        <f>INDEX('#怪物刷新配置索引'!$E:$E,MATCH(E3168&amp;"-"&amp;F3168,'#怪物刷新配置索引'!$D:$D,0),1)</f>
        <v>5</v>
      </c>
      <c r="T3168" s="4"/>
      <c r="U3168" s="9">
        <f>INDEX('#怪物刷新配置索引'!$F:$F,MATCH(E3168&amp;"-"&amp;F3168,'#怪物刷新配置索引'!$D:$D,0),1)</f>
        <v>3</v>
      </c>
      <c r="V3168" s="4" t="str">
        <f t="shared" si="431"/>
        <v/>
      </c>
      <c r="W3168" s="4"/>
      <c r="X3168" s="4"/>
      <c r="Y3168" s="7"/>
      <c r="Z3168" s="28"/>
      <c r="AA3168" s="77">
        <f>COUNTIF([3]经验升级表!$C:$C,"&lt;="&amp;SUMIFS($AB$4:AB3168,$C$4:C3168,C3168))</f>
        <v>0</v>
      </c>
      <c r="AB3168" s="77">
        <f>IFERROR(INDEX([1]怪物表!$U:$U,MATCH(G3168,[1]怪物表!$A:$A,0),1)*S3168/U3168,0)*AC3168</f>
        <v>0</v>
      </c>
      <c r="AC3168" s="77">
        <f t="shared" si="426"/>
        <v>30</v>
      </c>
      <c r="AD3168" s="77">
        <f>IFERROR(INDEX([1]怪物表!$J:$J,MATCH(G3168,[1]怪物表!$A:$A,0),1),0)*AE3168</f>
        <v>50</v>
      </c>
      <c r="AE3168" s="77">
        <f t="shared" si="427"/>
        <v>50</v>
      </c>
    </row>
    <row r="3169" spans="1:31" x14ac:dyDescent="0.45">
      <c r="A3169" s="4"/>
      <c r="B3169" s="7">
        <v>5993048</v>
      </c>
      <c r="C3169" s="6" t="s">
        <v>250</v>
      </c>
      <c r="D3169" s="4" t="s">
        <v>247</v>
      </c>
      <c r="E3169" s="7">
        <v>120</v>
      </c>
      <c r="F3169" s="4" t="s">
        <v>49</v>
      </c>
      <c r="G3169" s="4">
        <f>SUMIFS([1]怪物表!$A:$A,[1]怪物表!$B:$B,C3169,[1]怪物表!$C:$C,D3169)</f>
        <v>1599304</v>
      </c>
      <c r="H3169" s="8" t="str">
        <f>IF(G3169="","",INDEX([1]怪物表!$C:$C,MATCH(G3169,[1]怪物表!$A:$A,0)))</f>
        <v>狼人（紫）</v>
      </c>
      <c r="I3169" s="4"/>
      <c r="J3169" s="4" t="str">
        <f>IF(I3169="","",INDEX([1]怪物阵型表!$B:$B,MATCH(I3169,[1]怪物阵型表!$A:$A,0)))</f>
        <v/>
      </c>
      <c r="K3169" s="4"/>
      <c r="L3169" s="4"/>
      <c r="M3169" s="4"/>
      <c r="N3169" s="4"/>
      <c r="O3169" s="4" t="str">
        <f>IF(N3169="","",INDEX([2]物品表!$B:$B,MATCH(N3169,[2]物品表!$A:$A,0)))</f>
        <v/>
      </c>
      <c r="P3169" s="4"/>
      <c r="Q3169" s="7" t="s">
        <v>31</v>
      </c>
      <c r="R3169" s="7" t="s">
        <v>29</v>
      </c>
      <c r="S3169" s="9">
        <f>INDEX('#怪物刷新配置索引'!$E:$E,MATCH(E3169&amp;"-"&amp;F3169,'#怪物刷新配置索引'!$D:$D,0),1)</f>
        <v>4</v>
      </c>
      <c r="T3169" s="4"/>
      <c r="U3169" s="9">
        <f>INDEX('#怪物刷新配置索引'!$F:$F,MATCH(E3169&amp;"-"&amp;F3169,'#怪物刷新配置索引'!$D:$D,0),1)</f>
        <v>1</v>
      </c>
      <c r="V3169" s="4" t="str">
        <f t="shared" si="431"/>
        <v/>
      </c>
      <c r="W3169" s="4"/>
      <c r="X3169" s="4"/>
      <c r="Y3169" s="4"/>
      <c r="Z3169" s="28"/>
      <c r="AA3169" s="77">
        <f>COUNTIF([3]经验升级表!$C:$C,"&lt;="&amp;SUMIFS($AB$4:AB3169,$C$4:C3169,C3169))</f>
        <v>0</v>
      </c>
      <c r="AB3169" s="77">
        <f>IFERROR(INDEX([1]怪物表!$U:$U,MATCH(G3169,[1]怪物表!$A:$A,0),1)*S3169/U3169,0)*AC3169</f>
        <v>0</v>
      </c>
      <c r="AC3169" s="77">
        <f t="shared" si="426"/>
        <v>30</v>
      </c>
      <c r="AD3169" s="77">
        <f>IFERROR(INDEX([1]怪物表!$J:$J,MATCH(G3169,[1]怪物表!$A:$A,0),1),0)*AE3169</f>
        <v>120</v>
      </c>
      <c r="AE3169" s="77">
        <f t="shared" si="427"/>
        <v>120</v>
      </c>
    </row>
    <row r="3170" spans="1:31" x14ac:dyDescent="0.45">
      <c r="A3170" s="4"/>
      <c r="B3170" s="7">
        <v>5993049</v>
      </c>
      <c r="C3170" s="6" t="s">
        <v>250</v>
      </c>
      <c r="D3170" s="4" t="s">
        <v>247</v>
      </c>
      <c r="E3170" s="7">
        <v>120</v>
      </c>
      <c r="F3170" s="4" t="s">
        <v>49</v>
      </c>
      <c r="G3170" s="4">
        <f>SUMIFS([1]怪物表!$A:$A,[1]怪物表!$B:$B,C3170,[1]怪物表!$C:$C,D3170)</f>
        <v>1599304</v>
      </c>
      <c r="H3170" s="8" t="str">
        <f>IF(G3170="","",INDEX([1]怪物表!$C:$C,MATCH(G3170,[1]怪物表!$A:$A,0)))</f>
        <v>狼人（紫）</v>
      </c>
      <c r="I3170" s="4"/>
      <c r="J3170" s="4" t="str">
        <f>IF(I3170="","",INDEX([1]怪物阵型表!$B:$B,MATCH(I3170,[1]怪物阵型表!$A:$A,0)))</f>
        <v/>
      </c>
      <c r="K3170" s="4"/>
      <c r="L3170" s="4"/>
      <c r="M3170" s="4"/>
      <c r="N3170" s="4"/>
      <c r="O3170" s="4" t="str">
        <f>IF(N3170="","",INDEX([2]物品表!$B:$B,MATCH(N3170,[2]物品表!$A:$A,0)))</f>
        <v/>
      </c>
      <c r="P3170" s="4"/>
      <c r="Q3170" s="7" t="s">
        <v>31</v>
      </c>
      <c r="R3170" s="7" t="s">
        <v>29</v>
      </c>
      <c r="S3170" s="9">
        <f>INDEX('#怪物刷新配置索引'!$E:$E,MATCH(E3170&amp;"-"&amp;F3170,'#怪物刷新配置索引'!$D:$D,0),1)</f>
        <v>4</v>
      </c>
      <c r="T3170" s="4"/>
      <c r="U3170" s="9">
        <f>INDEX('#怪物刷新配置索引'!$F:$F,MATCH(E3170&amp;"-"&amp;F3170,'#怪物刷新配置索引'!$D:$D,0),1)</f>
        <v>1</v>
      </c>
      <c r="V3170" s="4" t="str">
        <f t="shared" si="431"/>
        <v/>
      </c>
      <c r="W3170" s="4"/>
      <c r="X3170" s="4"/>
      <c r="Y3170" s="4"/>
      <c r="Z3170" s="28"/>
      <c r="AA3170" s="77">
        <f>COUNTIF([3]经验升级表!$C:$C,"&lt;="&amp;SUMIFS($AB$4:AB3170,$C$4:C3170,C3170))</f>
        <v>0</v>
      </c>
      <c r="AB3170" s="77">
        <f>IFERROR(INDEX([1]怪物表!$U:$U,MATCH(G3170,[1]怪物表!$A:$A,0),1)*S3170/U3170,0)*AC3170</f>
        <v>0</v>
      </c>
      <c r="AC3170" s="77">
        <f t="shared" si="426"/>
        <v>30</v>
      </c>
      <c r="AD3170" s="77">
        <f>IFERROR(INDEX([1]怪物表!$J:$J,MATCH(G3170,[1]怪物表!$A:$A,0),1),0)*AE3170</f>
        <v>120</v>
      </c>
      <c r="AE3170" s="77">
        <f t="shared" si="427"/>
        <v>120</v>
      </c>
    </row>
    <row r="3171" spans="1:31" x14ac:dyDescent="0.45">
      <c r="A3171" s="4"/>
      <c r="B3171" s="7">
        <v>5993050</v>
      </c>
      <c r="C3171" s="6" t="s">
        <v>250</v>
      </c>
      <c r="D3171" s="4"/>
      <c r="E3171" s="7"/>
      <c r="F3171" s="4">
        <v>300</v>
      </c>
      <c r="G3171" s="4" t="str">
        <f>IF(I3171="",SUMIFS([1]怪物表!$A:$A,[1]怪物表!$B:$B,C3171,[1]怪物表!$C:$C,D3171),"")</f>
        <v/>
      </c>
      <c r="H3171" s="8" t="str">
        <f>IF(G3171="","",INDEX([1]怪物表!$C:$C,MATCH(G3171,[1]怪物表!$A:$A,0)))</f>
        <v/>
      </c>
      <c r="I3171" s="4">
        <v>599303</v>
      </c>
      <c r="J3171" s="4" t="str">
        <f>IF(I3171="","",INDEX([1]怪物阵型表!$B:$B,MATCH(I3171,[1]怪物阵型表!$A:$A,0)))</f>
        <v>圆环防御怪物阵型</v>
      </c>
      <c r="K3171" s="4"/>
      <c r="L3171" s="4"/>
      <c r="M3171" s="4"/>
      <c r="N3171" s="4"/>
      <c r="O3171" s="4" t="str">
        <f>IF(N3171="","",INDEX([2]物品表!$B:$B,MATCH(N3171,[2]物品表!$A:$A,0)))</f>
        <v/>
      </c>
      <c r="P3171" s="4"/>
      <c r="Q3171" s="7" t="s">
        <v>109</v>
      </c>
      <c r="R3171" s="7" t="s">
        <v>29</v>
      </c>
      <c r="S3171" s="9">
        <v>1</v>
      </c>
      <c r="T3171" s="4"/>
      <c r="U3171" s="9">
        <v>0</v>
      </c>
      <c r="V3171" s="4"/>
      <c r="W3171" s="4"/>
      <c r="X3171" s="4"/>
      <c r="Y3171" s="4"/>
      <c r="Z3171" s="28"/>
      <c r="AA3171" s="77">
        <f>COUNTIF([3]经验升级表!$C:$C,"&lt;="&amp;SUMIFS($AB$4:AB3171,$C$4:C3171,C3171))</f>
        <v>0</v>
      </c>
      <c r="AB3171" s="77">
        <f>IFERROR(INDEX([1]怪物表!$U:$U,MATCH(G3171,[1]怪物表!$A:$A,0),1)*S3171/U3171,0)*AC3171</f>
        <v>0</v>
      </c>
      <c r="AC3171" s="77">
        <f t="shared" si="426"/>
        <v>1</v>
      </c>
      <c r="AD3171" s="77">
        <f>IFERROR(INDEX([1]怪物表!$J:$J,MATCH(G3171,[1]怪物表!$A:$A,0),1),0)*AE3171</f>
        <v>0</v>
      </c>
      <c r="AE3171" s="77">
        <f t="shared" si="427"/>
        <v>0</v>
      </c>
    </row>
    <row r="3172" spans="1:31" x14ac:dyDescent="0.45">
      <c r="A3172" s="4"/>
      <c r="B3172" s="7">
        <v>5993051</v>
      </c>
      <c r="C3172" s="6" t="s">
        <v>250</v>
      </c>
      <c r="D3172" s="4"/>
      <c r="E3172" s="7"/>
      <c r="F3172" s="4">
        <v>330</v>
      </c>
      <c r="G3172" s="4"/>
      <c r="H3172" s="8"/>
      <c r="I3172" s="4"/>
      <c r="J3172" s="4" t="str">
        <f>IF(I3172="","",INDEX([1]怪物阵型表!$B:$B,MATCH(I3172,[1]怪物阵型表!$A:$A,0)))</f>
        <v/>
      </c>
      <c r="K3172" s="4">
        <v>599309</v>
      </c>
      <c r="L3172" s="25" t="str" cm="1">
        <f t="array" ref="L3172">INDEX(怪物链表!A:C,MATCH(怪物刷新表!K3172&amp;C3172,怪物链表!A:A&amp;怪物链表!C:C,),2)</f>
        <v>平滑_初级_100</v>
      </c>
      <c r="M3172" s="4" t="str" cm="1">
        <f t="array" ref="M3172">INDEX(怪物链表!A:D,MATCH(怪物刷新表!L3172&amp;K3172,怪物链表!B:B&amp;怪物链表!A:A,),4)</f>
        <v>330-360</v>
      </c>
      <c r="N3172" s="4"/>
      <c r="O3172" s="4" t="str">
        <f>IF(N3172="","",INDEX([2]物品表!$B:$B,MATCH(N3172,[2]物品表!$A:$A,0)))</f>
        <v/>
      </c>
      <c r="P3172" s="4"/>
      <c r="Q3172" s="7" t="s">
        <v>120</v>
      </c>
      <c r="R3172" s="7" t="s">
        <v>29</v>
      </c>
      <c r="S3172" s="9">
        <v>1</v>
      </c>
      <c r="T3172" s="4"/>
      <c r="U3172" s="9">
        <v>0</v>
      </c>
      <c r="V3172" s="4" t="str">
        <f>IF(W3172=1,"TID_Survivor_Notice_Occur_2",IF(W3172=2,"TID_Survivor_Notice_Occur_1",""))</f>
        <v/>
      </c>
      <c r="W3172" s="4"/>
      <c r="X3172" s="4"/>
      <c r="Y3172" s="4"/>
      <c r="Z3172" s="28"/>
      <c r="AA3172" s="77">
        <f>COUNTIF([3]经验升级表!$C:$C,"&lt;="&amp;SUMIFS($AB$4:AB3172,$C$4:C3172,C3172))</f>
        <v>0</v>
      </c>
      <c r="AB3172" s="77">
        <f>IFERROR(INDEX([1]怪物表!$U:$U,MATCH(G3172,[1]怪物表!$A:$A,0),1)*S3172/U3172,0)*AC3172</f>
        <v>0</v>
      </c>
      <c r="AC3172" s="77">
        <f t="shared" si="426"/>
        <v>1</v>
      </c>
      <c r="AD3172" s="77">
        <f>IFERROR(INDEX([1]怪物表!$J:$J,MATCH(G3172,[1]怪物表!$A:$A,0),1),0)*AE3172</f>
        <v>0</v>
      </c>
      <c r="AE3172" s="77">
        <f t="shared" si="427"/>
        <v>0</v>
      </c>
    </row>
    <row r="3173" spans="1:31" x14ac:dyDescent="0.45">
      <c r="A3173" s="4"/>
      <c r="B3173" s="7">
        <v>5993052</v>
      </c>
      <c r="C3173" s="6" t="s">
        <v>250</v>
      </c>
      <c r="D3173" s="4" t="s">
        <v>239</v>
      </c>
      <c r="E3173" s="7">
        <v>20</v>
      </c>
      <c r="F3173" s="4" t="s">
        <v>191</v>
      </c>
      <c r="G3173" s="4">
        <f>IF(I3173="",SUMIFS([1]怪物表!$A:$A,[1]怪物表!$B:$B,C3173,[1]怪物表!$C:$C,D3173),"")</f>
        <v>1599302</v>
      </c>
      <c r="H3173" s="8" t="str">
        <f>IF(G3173="","",INDEX([1]怪物表!$C:$C,MATCH(G3173,[1]怪物表!$A:$A,0)))</f>
        <v>小象</v>
      </c>
      <c r="I3173" s="4"/>
      <c r="J3173" s="4" t="str">
        <f>IF(I3173="","",INDEX([1]怪物阵型表!$B:$B,MATCH(I3173,[1]怪物阵型表!$A:$A,0)))</f>
        <v/>
      </c>
      <c r="K3173" s="4"/>
      <c r="L3173" s="4"/>
      <c r="M3173" s="4"/>
      <c r="N3173" s="4"/>
      <c r="O3173" s="4" t="str">
        <f>IF(N3173="","",INDEX([2]物品表!$B:$B,MATCH(N3173,[2]物品表!$A:$A,0)))</f>
        <v/>
      </c>
      <c r="P3173" s="4"/>
      <c r="Q3173" s="7" t="s">
        <v>31</v>
      </c>
      <c r="R3173" s="7" t="s">
        <v>29</v>
      </c>
      <c r="S3173" s="9">
        <f>INDEX('#怪物刷新配置索引'!$E:$E,MATCH(E3173&amp;"-"&amp;F3173,'#怪物刷新配置索引'!$D:$D,0),1)</f>
        <v>4</v>
      </c>
      <c r="T3173" s="4"/>
      <c r="U3173" s="9">
        <f>INDEX('#怪物刷新配置索引'!$F:$F,MATCH(E3173&amp;"-"&amp;F3173,'#怪物刷新配置索引'!$D:$D,0),1)</f>
        <v>6</v>
      </c>
      <c r="V3173" s="4" t="str">
        <f t="shared" ref="V3173:V3219" si="432">IF(W3173=1,"TID_Survivor_Notice_Occur_2",IF(W3173=2,"TID_Survivor_Notice_Occur_1",""))</f>
        <v/>
      </c>
      <c r="W3173" s="4"/>
      <c r="X3173" s="4"/>
      <c r="Y3173" s="4"/>
      <c r="Z3173" s="28"/>
      <c r="AA3173" s="77">
        <f>COUNTIF([3]经验升级表!$C:$C,"&lt;="&amp;SUMIFS($AB$4:AB3173,$C$4:C3173,C3173))</f>
        <v>0</v>
      </c>
      <c r="AB3173" s="77">
        <f>IFERROR(INDEX([1]怪物表!$U:$U,MATCH(G3173,[1]怪物表!$A:$A,0),1)*S3173/U3173,0)*AC3173</f>
        <v>0</v>
      </c>
      <c r="AC3173" s="77">
        <f t="shared" si="426"/>
        <v>30</v>
      </c>
      <c r="AD3173" s="77">
        <f>IFERROR(INDEX([1]怪物表!$J:$J,MATCH(G3173,[1]怪物表!$A:$A,0),1),0)*AE3173</f>
        <v>20</v>
      </c>
      <c r="AE3173" s="77">
        <f t="shared" si="427"/>
        <v>20</v>
      </c>
    </row>
    <row r="3174" spans="1:31" x14ac:dyDescent="0.45">
      <c r="A3174" s="4"/>
      <c r="B3174" s="7">
        <v>5993053</v>
      </c>
      <c r="C3174" s="6" t="s">
        <v>250</v>
      </c>
      <c r="D3174" s="4" t="s">
        <v>239</v>
      </c>
      <c r="E3174" s="4">
        <v>30</v>
      </c>
      <c r="F3174" s="4" t="s">
        <v>191</v>
      </c>
      <c r="G3174" s="4">
        <f>IF(I3174="",SUMIFS([1]怪物表!$A:$A,[1]怪物表!$B:$B,C3174,[1]怪物表!$C:$C,D3174),"")</f>
        <v>1599302</v>
      </c>
      <c r="H3174" s="8" t="str">
        <f>IF(G3174="","",INDEX([1]怪物表!$C:$C,MATCH(G3174,[1]怪物表!$A:$A,0)))</f>
        <v>小象</v>
      </c>
      <c r="I3174" s="4"/>
      <c r="J3174" s="4" t="str">
        <f>IF(I3174="","",INDEX([1]怪物阵型表!$B:$B,MATCH(I3174,[1]怪物阵型表!$A:$A,0)))</f>
        <v/>
      </c>
      <c r="K3174" s="4"/>
      <c r="L3174" s="4"/>
      <c r="M3174" s="4"/>
      <c r="N3174" s="4"/>
      <c r="O3174" s="4" t="str">
        <f>IF(N3174="","",INDEX([2]物品表!$B:$B,MATCH(N3174,[2]物品表!$A:$A,0)))</f>
        <v/>
      </c>
      <c r="P3174" s="4"/>
      <c r="Q3174" s="7" t="s">
        <v>31</v>
      </c>
      <c r="R3174" s="7" t="s">
        <v>29</v>
      </c>
      <c r="S3174" s="9">
        <f>INDEX('#怪物刷新配置索引'!$E:$E,MATCH(E3174&amp;"-"&amp;F3174,'#怪物刷新配置索引'!$D:$D,0),1)</f>
        <v>4</v>
      </c>
      <c r="T3174" s="4"/>
      <c r="U3174" s="9">
        <f>INDEX('#怪物刷新配置索引'!$F:$F,MATCH(E3174&amp;"-"&amp;F3174,'#怪物刷新配置索引'!$D:$D,0),1)</f>
        <v>4</v>
      </c>
      <c r="V3174" s="4" t="str">
        <f t="shared" si="432"/>
        <v/>
      </c>
      <c r="W3174" s="4"/>
      <c r="X3174" s="4"/>
      <c r="Y3174" s="4"/>
      <c r="Z3174" s="28"/>
      <c r="AA3174" s="77">
        <f>COUNTIF([3]经验升级表!$C:$C,"&lt;="&amp;SUMIFS($AB$4:AB3174,$C$4:C3174,C3174))</f>
        <v>0</v>
      </c>
      <c r="AB3174" s="77">
        <f>IFERROR(INDEX([1]怪物表!$U:$U,MATCH(G3174,[1]怪物表!$A:$A,0),1)*S3174/U3174,0)*AC3174</f>
        <v>0</v>
      </c>
      <c r="AC3174" s="77">
        <f t="shared" si="426"/>
        <v>30</v>
      </c>
      <c r="AD3174" s="77">
        <f>IFERROR(INDEX([1]怪物表!$J:$J,MATCH(G3174,[1]怪物表!$A:$A,0),1),0)*AE3174</f>
        <v>30</v>
      </c>
      <c r="AE3174" s="77">
        <f t="shared" si="427"/>
        <v>30</v>
      </c>
    </row>
    <row r="3175" spans="1:31" x14ac:dyDescent="0.45">
      <c r="A3175" s="4"/>
      <c r="B3175" s="7">
        <v>5993054</v>
      </c>
      <c r="C3175" s="6" t="s">
        <v>250</v>
      </c>
      <c r="D3175" s="4" t="s">
        <v>239</v>
      </c>
      <c r="E3175" s="7">
        <v>45</v>
      </c>
      <c r="F3175" s="4" t="s">
        <v>200</v>
      </c>
      <c r="G3175" s="4">
        <f>IF(I3175="",SUMIFS([1]怪物表!$A:$A,[1]怪物表!$B:$B,C3175,[1]怪物表!$C:$C,D3175),"")</f>
        <v>1599302</v>
      </c>
      <c r="H3175" s="8" t="str">
        <f>IF(G3175="","",INDEX([1]怪物表!$C:$C,MATCH(G3175,[1]怪物表!$A:$A,0)))</f>
        <v>小象</v>
      </c>
      <c r="I3175" s="4"/>
      <c r="J3175" s="4" t="str">
        <f>IF(I3175="","",INDEX([1]怪物阵型表!$B:$B,MATCH(I3175,[1]怪物阵型表!$A:$A,0)))</f>
        <v/>
      </c>
      <c r="K3175" s="4"/>
      <c r="L3175" s="4"/>
      <c r="M3175" s="4"/>
      <c r="N3175" s="4"/>
      <c r="O3175" s="4" t="str">
        <f>IF(N3175="","",INDEX([2]物品表!$B:$B,MATCH(N3175,[2]物品表!$A:$A,0)))</f>
        <v/>
      </c>
      <c r="P3175" s="4"/>
      <c r="Q3175" s="7" t="s">
        <v>31</v>
      </c>
      <c r="R3175" s="7" t="s">
        <v>29</v>
      </c>
      <c r="S3175" s="9">
        <f>INDEX('#怪物刷新配置索引'!$E:$E,MATCH(E3175&amp;"-"&amp;F3175,'#怪物刷新配置索引'!$D:$D,0),1)</f>
        <v>3</v>
      </c>
      <c r="T3175" s="4"/>
      <c r="U3175" s="9">
        <f>INDEX('#怪物刷新配置索引'!$F:$F,MATCH(E3175&amp;"-"&amp;F3175,'#怪物刷新配置索引'!$D:$D,0),1)</f>
        <v>2</v>
      </c>
      <c r="V3175" s="4" t="str">
        <f t="shared" si="432"/>
        <v/>
      </c>
      <c r="W3175" s="4"/>
      <c r="X3175" s="4"/>
      <c r="Y3175" s="4"/>
      <c r="Z3175" s="28"/>
      <c r="AA3175" s="77">
        <f>COUNTIF([3]经验升级表!$C:$C,"&lt;="&amp;SUMIFS($AB$4:AB3175,$C$4:C3175,C3175))</f>
        <v>0</v>
      </c>
      <c r="AB3175" s="77">
        <f>IFERROR(INDEX([1]怪物表!$U:$U,MATCH(G3175,[1]怪物表!$A:$A,0),1)*S3175/U3175,0)*AC3175</f>
        <v>0</v>
      </c>
      <c r="AC3175" s="77">
        <f t="shared" si="426"/>
        <v>30</v>
      </c>
      <c r="AD3175" s="77">
        <f>IFERROR(INDEX([1]怪物表!$J:$J,MATCH(G3175,[1]怪物表!$A:$A,0),1),0)*AE3175</f>
        <v>45</v>
      </c>
      <c r="AE3175" s="77">
        <f t="shared" si="427"/>
        <v>45</v>
      </c>
    </row>
    <row r="3176" spans="1:31" x14ac:dyDescent="0.45">
      <c r="A3176" s="4"/>
      <c r="B3176" s="7">
        <v>5993055</v>
      </c>
      <c r="C3176" s="6" t="s">
        <v>250</v>
      </c>
      <c r="D3176" s="4" t="s">
        <v>239</v>
      </c>
      <c r="E3176" s="7">
        <v>50</v>
      </c>
      <c r="F3176" s="4" t="s">
        <v>200</v>
      </c>
      <c r="G3176" s="4">
        <f>IF(I3176="",SUMIFS([1]怪物表!$A:$A,[1]怪物表!$B:$B,C3176,[1]怪物表!$C:$C,D3176),"")</f>
        <v>1599302</v>
      </c>
      <c r="H3176" s="8" t="str">
        <f>IF(G3176="","",INDEX([1]怪物表!$C:$C,MATCH(G3176,[1]怪物表!$A:$A,0)))</f>
        <v>小象</v>
      </c>
      <c r="I3176" s="4"/>
      <c r="J3176" s="4" t="str">
        <f>IF(I3176="","",INDEX([1]怪物阵型表!$B:$B,MATCH(I3176,[1]怪物阵型表!$A:$A,0)))</f>
        <v/>
      </c>
      <c r="K3176" s="4"/>
      <c r="L3176" s="4"/>
      <c r="M3176" s="4"/>
      <c r="N3176" s="4"/>
      <c r="O3176" s="4" t="str">
        <f>IF(N3176="","",INDEX([2]物品表!$B:$B,MATCH(N3176,[2]物品表!$A:$A,0)))</f>
        <v/>
      </c>
      <c r="P3176" s="4"/>
      <c r="Q3176" s="7" t="s">
        <v>31</v>
      </c>
      <c r="R3176" s="7" t="s">
        <v>29</v>
      </c>
      <c r="S3176" s="9">
        <f>INDEX('#怪物刷新配置索引'!$E:$E,MATCH(E3176&amp;"-"&amp;F3176,'#怪物刷新配置索引'!$D:$D,0),1)</f>
        <v>5</v>
      </c>
      <c r="T3176" s="4"/>
      <c r="U3176" s="9">
        <f>INDEX('#怪物刷新配置索引'!$F:$F,MATCH(E3176&amp;"-"&amp;F3176,'#怪物刷新配置索引'!$D:$D,0),1)</f>
        <v>3</v>
      </c>
      <c r="V3176" s="4" t="str">
        <f t="shared" si="432"/>
        <v/>
      </c>
      <c r="W3176" s="4"/>
      <c r="X3176" s="4"/>
      <c r="Y3176" s="4"/>
      <c r="Z3176" s="28"/>
      <c r="AA3176" s="77">
        <f>COUNTIF([3]经验升级表!$C:$C,"&lt;="&amp;SUMIFS($AB$4:AB3176,$C$4:C3176,C3176))</f>
        <v>0</v>
      </c>
      <c r="AB3176" s="77">
        <f>IFERROR(INDEX([1]怪物表!$U:$U,MATCH(G3176,[1]怪物表!$A:$A,0),1)*S3176/U3176,0)*AC3176</f>
        <v>0</v>
      </c>
      <c r="AC3176" s="77">
        <f t="shared" si="426"/>
        <v>30</v>
      </c>
      <c r="AD3176" s="77">
        <f>IFERROR(INDEX([1]怪物表!$J:$J,MATCH(G3176,[1]怪物表!$A:$A,0),1),0)*AE3176</f>
        <v>50</v>
      </c>
      <c r="AE3176" s="77">
        <f t="shared" si="427"/>
        <v>50</v>
      </c>
    </row>
    <row r="3177" spans="1:31" x14ac:dyDescent="0.45">
      <c r="A3177" s="4"/>
      <c r="B3177" s="7">
        <v>5993056</v>
      </c>
      <c r="C3177" s="6" t="s">
        <v>250</v>
      </c>
      <c r="D3177" s="4"/>
      <c r="E3177" s="7"/>
      <c r="F3177" s="4">
        <v>390</v>
      </c>
      <c r="G3177" s="4"/>
      <c r="H3177" s="8"/>
      <c r="I3177" s="4"/>
      <c r="J3177" s="4" t="str">
        <f>IF(I3177="","",INDEX([1]怪物阵型表!$B:$B,MATCH(I3177,[1]怪物阵型表!$A:$A,0)))</f>
        <v/>
      </c>
      <c r="K3177" s="4">
        <v>599310</v>
      </c>
      <c r="L3177" s="25" t="str" cm="1">
        <f t="array" ref="L3177">INDEX(怪物链表!A:C,MATCH(怪物刷新表!K3177&amp;C3177,怪物链表!A:A&amp;怪物链表!C:C,),2)</f>
        <v>平滑_中级_100</v>
      </c>
      <c r="M3177" s="4" t="str" cm="1">
        <f t="array" ref="M3177">INDEX(怪物链表!A:D,MATCH(怪物刷新表!L3177&amp;K3177,怪物链表!B:B&amp;怪物链表!A:A,),4)</f>
        <v>390-420</v>
      </c>
      <c r="N3177" s="4"/>
      <c r="O3177" s="4" t="str">
        <f>IF(N3177="","",INDEX([2]物品表!$B:$B,MATCH(N3177,[2]物品表!$A:$A,0)))</f>
        <v/>
      </c>
      <c r="P3177" s="4"/>
      <c r="Q3177" s="7" t="s">
        <v>120</v>
      </c>
      <c r="R3177" s="7" t="s">
        <v>29</v>
      </c>
      <c r="S3177" s="9">
        <v>1</v>
      </c>
      <c r="T3177" s="4"/>
      <c r="U3177" s="9">
        <v>0</v>
      </c>
      <c r="V3177" s="4" t="str">
        <f>IF(W3177=1,"TID_Survivor_Notice_Occur_2",IF(W3177=2,"TID_Survivor_Notice_Occur_1",""))</f>
        <v/>
      </c>
      <c r="W3177" s="4"/>
      <c r="X3177" s="4"/>
      <c r="Y3177" s="4"/>
      <c r="Z3177" s="28"/>
      <c r="AA3177" s="77">
        <f>COUNTIF([3]经验升级表!$C:$C,"&lt;="&amp;SUMIFS($AB$4:AB3177,$C$4:C3177,C3177))</f>
        <v>0</v>
      </c>
      <c r="AB3177" s="77">
        <f>IFERROR(INDEX([1]怪物表!$U:$U,MATCH(G3177,[1]怪物表!$A:$A,0),1)*S3177/U3177,0)*AC3177</f>
        <v>0</v>
      </c>
      <c r="AC3177" s="77">
        <f t="shared" si="426"/>
        <v>1</v>
      </c>
      <c r="AD3177" s="77">
        <f>IFERROR(INDEX([1]怪物表!$J:$J,MATCH(G3177,[1]怪物表!$A:$A,0),1),0)*AE3177</f>
        <v>0</v>
      </c>
      <c r="AE3177" s="77">
        <f t="shared" si="427"/>
        <v>0</v>
      </c>
    </row>
    <row r="3178" spans="1:31" x14ac:dyDescent="0.45">
      <c r="A3178" s="4"/>
      <c r="B3178" s="7">
        <v>5993057</v>
      </c>
      <c r="C3178" s="6" t="s">
        <v>250</v>
      </c>
      <c r="D3178" s="4"/>
      <c r="E3178" s="7"/>
      <c r="F3178" s="4">
        <v>390</v>
      </c>
      <c r="G3178" s="4"/>
      <c r="H3178" s="8"/>
      <c r="I3178" s="4"/>
      <c r="J3178" s="4" t="str">
        <f>IF(I3178="","",INDEX([1]怪物阵型表!$B:$B,MATCH(I3178,[1]怪物阵型表!$A:$A,0)))</f>
        <v/>
      </c>
      <c r="K3178" s="4">
        <v>599311</v>
      </c>
      <c r="L3178" s="25" t="str" cm="1">
        <f t="array" ref="L3178">INDEX(怪物链表!A:C,MATCH(怪物刷新表!K3178&amp;C3178,怪物链表!A:A&amp;怪物链表!C:C,),2)</f>
        <v>平滑_中级_50</v>
      </c>
      <c r="M3178" s="4" t="str" cm="1">
        <f t="array" ref="M3178">INDEX(怪物链表!A:D,MATCH(怪物刷新表!L3178&amp;K3178,怪物链表!B:B&amp;怪物链表!A:A,),4)</f>
        <v>390-420</v>
      </c>
      <c r="N3178" s="4"/>
      <c r="O3178" s="4" t="str">
        <f>IF(N3178="","",INDEX([2]物品表!$B:$B,MATCH(N3178,[2]物品表!$A:$A,0)))</f>
        <v/>
      </c>
      <c r="P3178" s="4"/>
      <c r="Q3178" s="7" t="s">
        <v>120</v>
      </c>
      <c r="R3178" s="7" t="s">
        <v>29</v>
      </c>
      <c r="S3178" s="9">
        <v>1</v>
      </c>
      <c r="T3178" s="4"/>
      <c r="U3178" s="9">
        <v>0</v>
      </c>
      <c r="V3178" s="4" t="str">
        <f>IF(W3178=1,"TID_Survivor_Notice_Occur_2",IF(W3178=2,"TID_Survivor_Notice_Occur_1",""))</f>
        <v/>
      </c>
      <c r="W3178" s="4"/>
      <c r="X3178" s="4"/>
      <c r="Y3178" s="4"/>
      <c r="Z3178" s="28"/>
      <c r="AA3178" s="77">
        <f>COUNTIF([3]经验升级表!$C:$C,"&lt;="&amp;SUMIFS($AB$4:AB3178,$C$4:C3178,C3178))</f>
        <v>0</v>
      </c>
      <c r="AB3178" s="77">
        <f>IFERROR(INDEX([1]怪物表!$U:$U,MATCH(G3178,[1]怪物表!$A:$A,0),1)*S3178/U3178,0)*AC3178</f>
        <v>0</v>
      </c>
      <c r="AC3178" s="77">
        <f t="shared" si="426"/>
        <v>1</v>
      </c>
      <c r="AD3178" s="77">
        <f>IFERROR(INDEX([1]怪物表!$J:$J,MATCH(G3178,[1]怪物表!$A:$A,0),1),0)*AE3178</f>
        <v>0</v>
      </c>
      <c r="AE3178" s="77">
        <f t="shared" si="427"/>
        <v>0</v>
      </c>
    </row>
    <row r="3179" spans="1:31" x14ac:dyDescent="0.45">
      <c r="A3179" s="4"/>
      <c r="B3179" s="7">
        <v>5993058</v>
      </c>
      <c r="C3179" s="6" t="s">
        <v>250</v>
      </c>
      <c r="D3179" s="4" t="s">
        <v>147</v>
      </c>
      <c r="E3179" s="7">
        <v>30</v>
      </c>
      <c r="F3179" s="4" t="s">
        <v>201</v>
      </c>
      <c r="G3179" s="4">
        <f>IF(I3179="",SUMIFS([1]怪物表!$A:$A,[1]怪物表!$B:$B,C3179,[1]怪物表!$C:$C,D3179),"")</f>
        <v>1599305</v>
      </c>
      <c r="H3179" s="8" t="str">
        <f>IF(G3179="","",INDEX([1]怪物表!$C:$C,MATCH(G3179,[1]怪物表!$A:$A,0)))</f>
        <v>狼人（灰）</v>
      </c>
      <c r="I3179" s="4"/>
      <c r="J3179" s="4" t="str">
        <f>IF(I3179="","",INDEX([1]怪物阵型表!$B:$B,MATCH(I3179,[1]怪物阵型表!$A:$A,0)))</f>
        <v/>
      </c>
      <c r="K3179" s="4"/>
      <c r="L3179" s="4"/>
      <c r="M3179" s="4"/>
      <c r="N3179" s="4"/>
      <c r="O3179" s="4" t="str">
        <f>IF(N3179="","",INDEX([2]物品表!$B:$B,MATCH(N3179,[2]物品表!$A:$A,0)))</f>
        <v/>
      </c>
      <c r="P3179" s="4"/>
      <c r="Q3179" s="7" t="s">
        <v>31</v>
      </c>
      <c r="R3179" s="7" t="s">
        <v>29</v>
      </c>
      <c r="S3179" s="9">
        <f>INDEX('#怪物刷新配置索引'!$E:$E,MATCH(E3179&amp;"-"&amp;F3179,'#怪物刷新配置索引'!$D:$D,0),1)</f>
        <v>4</v>
      </c>
      <c r="T3179" s="4"/>
      <c r="U3179" s="9">
        <f>INDEX('#怪物刷新配置索引'!$F:$F,MATCH(E3179&amp;"-"&amp;F3179,'#怪物刷新配置索引'!$D:$D,0),1)</f>
        <v>4</v>
      </c>
      <c r="V3179" s="4" t="str">
        <f t="shared" si="432"/>
        <v/>
      </c>
      <c r="W3179" s="4"/>
      <c r="X3179" s="4"/>
      <c r="Y3179" s="4"/>
      <c r="Z3179" s="28"/>
      <c r="AA3179" s="77">
        <f>COUNTIF([3]经验升级表!$C:$C,"&lt;="&amp;SUMIFS($AB$4:AB3179,$C$4:C3179,C3179))</f>
        <v>0</v>
      </c>
      <c r="AB3179" s="77">
        <f>IFERROR(INDEX([1]怪物表!$U:$U,MATCH(G3179,[1]怪物表!$A:$A,0),1)*S3179/U3179,0)*AC3179</f>
        <v>0</v>
      </c>
      <c r="AC3179" s="77">
        <f t="shared" si="426"/>
        <v>30</v>
      </c>
      <c r="AD3179" s="77">
        <f>IFERROR(INDEX([1]怪物表!$J:$J,MATCH(G3179,[1]怪物表!$A:$A,0),1),0)*AE3179</f>
        <v>30</v>
      </c>
      <c r="AE3179" s="77">
        <f t="shared" si="427"/>
        <v>30</v>
      </c>
    </row>
    <row r="3180" spans="1:31" x14ac:dyDescent="0.45">
      <c r="A3180" s="4"/>
      <c r="B3180" s="7">
        <v>5993059</v>
      </c>
      <c r="C3180" s="6" t="s">
        <v>250</v>
      </c>
      <c r="D3180" s="4" t="s">
        <v>147</v>
      </c>
      <c r="E3180" s="7">
        <v>90</v>
      </c>
      <c r="F3180" s="4" t="s">
        <v>201</v>
      </c>
      <c r="G3180" s="4">
        <f>IF(I3180="",SUMIFS([1]怪物表!$A:$A,[1]怪物表!$B:$B,C3180,[1]怪物表!$C:$C,D3180),"")</f>
        <v>1599305</v>
      </c>
      <c r="H3180" s="8" t="str">
        <f>IF(G3180="","",INDEX([1]怪物表!$C:$C,MATCH(G3180,[1]怪物表!$A:$A,0)))</f>
        <v>狼人（灰）</v>
      </c>
      <c r="I3180" s="4"/>
      <c r="J3180" s="4" t="str">
        <f>IF(I3180="","",INDEX([1]怪物阵型表!$B:$B,MATCH(I3180,[1]怪物阵型表!$A:$A,0)))</f>
        <v/>
      </c>
      <c r="K3180" s="4"/>
      <c r="L3180" s="4"/>
      <c r="M3180" s="4"/>
      <c r="N3180" s="4"/>
      <c r="O3180" s="4" t="str">
        <f>IF(N3180="","",INDEX([2]物品表!$B:$B,MATCH(N3180,[2]物品表!$A:$A,0)))</f>
        <v/>
      </c>
      <c r="P3180" s="4"/>
      <c r="Q3180" s="7" t="s">
        <v>31</v>
      </c>
      <c r="R3180" s="7" t="s">
        <v>29</v>
      </c>
      <c r="S3180" s="9">
        <f>INDEX('#怪物刷新配置索引'!$E:$E,MATCH(E3180&amp;"-"&amp;F3180,'#怪物刷新配置索引'!$D:$D,0),1)</f>
        <v>3</v>
      </c>
      <c r="T3180" s="4"/>
      <c r="U3180" s="9">
        <f>INDEX('#怪物刷新配置索引'!$F:$F,MATCH(E3180&amp;"-"&amp;F3180,'#怪物刷新配置索引'!$D:$D,0),1)</f>
        <v>1</v>
      </c>
      <c r="V3180" s="4" t="str">
        <f t="shared" si="432"/>
        <v/>
      </c>
      <c r="W3180" s="4"/>
      <c r="X3180" s="4"/>
      <c r="Y3180" s="4"/>
      <c r="Z3180" s="28"/>
      <c r="AA3180" s="77">
        <f>COUNTIF([3]经验升级表!$C:$C,"&lt;="&amp;SUMIFS($AB$4:AB3180,$C$4:C3180,C3180))</f>
        <v>0</v>
      </c>
      <c r="AB3180" s="77">
        <f>IFERROR(INDEX([1]怪物表!$U:$U,MATCH(G3180,[1]怪物表!$A:$A,0),1)*S3180/U3180,0)*AC3180</f>
        <v>0</v>
      </c>
      <c r="AC3180" s="77">
        <f t="shared" si="426"/>
        <v>30</v>
      </c>
      <c r="AD3180" s="77">
        <f>IFERROR(INDEX([1]怪物表!$J:$J,MATCH(G3180,[1]怪物表!$A:$A,0),1),0)*AE3180</f>
        <v>90</v>
      </c>
      <c r="AE3180" s="77">
        <f t="shared" si="427"/>
        <v>90</v>
      </c>
    </row>
    <row r="3181" spans="1:31" x14ac:dyDescent="0.45">
      <c r="A3181" s="4"/>
      <c r="B3181" s="7">
        <v>5993060</v>
      </c>
      <c r="C3181" s="6" t="s">
        <v>250</v>
      </c>
      <c r="D3181" s="4" t="s">
        <v>145</v>
      </c>
      <c r="E3181" s="7">
        <v>20</v>
      </c>
      <c r="F3181" s="4" t="s">
        <v>201</v>
      </c>
      <c r="G3181" s="4">
        <f>IF(I3181="",SUMIFS([1]怪物表!$A:$A,[1]怪物表!$B:$B,C3181,[1]怪物表!$C:$C,D3181),"")</f>
        <v>1599307</v>
      </c>
      <c r="H3181" s="8" t="str">
        <f>IF(G3181="","",INDEX([1]怪物表!$C:$C,MATCH(G3181,[1]怪物表!$A:$A,0)))</f>
        <v>毒气怪2</v>
      </c>
      <c r="I3181" s="4"/>
      <c r="J3181" s="4" t="str">
        <f>IF(I3181="","",INDEX([1]怪物阵型表!$B:$B,MATCH(I3181,[1]怪物阵型表!$A:$A,0)))</f>
        <v/>
      </c>
      <c r="K3181" s="4"/>
      <c r="L3181" s="4"/>
      <c r="M3181" s="4"/>
      <c r="N3181" s="4"/>
      <c r="O3181" s="4" t="str">
        <f>IF(N3181="","",INDEX([2]物品表!$B:$B,MATCH(N3181,[2]物品表!$A:$A,0)))</f>
        <v/>
      </c>
      <c r="P3181" s="4"/>
      <c r="Q3181" s="7" t="s">
        <v>31</v>
      </c>
      <c r="R3181" s="7" t="s">
        <v>29</v>
      </c>
      <c r="S3181" s="9">
        <f>INDEX('#怪物刷新配置索引'!$E:$E,MATCH(E3181&amp;"-"&amp;F3181,'#怪物刷新配置索引'!$D:$D,0),1)</f>
        <v>4</v>
      </c>
      <c r="T3181" s="4"/>
      <c r="U3181" s="9">
        <f>INDEX('#怪物刷新配置索引'!$F:$F,MATCH(E3181&amp;"-"&amp;F3181,'#怪物刷新配置索引'!$D:$D,0),1)</f>
        <v>6</v>
      </c>
      <c r="V3181" s="4" t="str">
        <f t="shared" si="432"/>
        <v/>
      </c>
      <c r="W3181" s="4"/>
      <c r="X3181" s="4"/>
      <c r="Y3181" s="4"/>
      <c r="Z3181" s="28"/>
      <c r="AA3181" s="77">
        <f>COUNTIF([3]经验升级表!$C:$C,"&lt;="&amp;SUMIFS($AB$4:AB3181,$C$4:C3181,C3181))</f>
        <v>0</v>
      </c>
      <c r="AB3181" s="77">
        <f>IFERROR(INDEX([1]怪物表!$U:$U,MATCH(G3181,[1]怪物表!$A:$A,0),1)*S3181/U3181,0)*AC3181</f>
        <v>0</v>
      </c>
      <c r="AC3181" s="77">
        <f t="shared" ref="AC3181:AC3243" si="433">IFERROR(INDEX(_xlfn.TEXTSPLIT(F3181,"-"),1,2)-INDEX(_xlfn.TEXTSPLIT(F3181,"-"),1,1),1)</f>
        <v>30</v>
      </c>
      <c r="AD3181" s="77">
        <f>IFERROR(INDEX([1]怪物表!$J:$J,MATCH(G3181,[1]怪物表!$A:$A,0),1),0)*AE3181</f>
        <v>20</v>
      </c>
      <c r="AE3181" s="77">
        <f t="shared" ref="AE3181:AE3243" si="434">IFERROR(ROUNDUP(AC3181*S3181/U3181,),0)</f>
        <v>20</v>
      </c>
    </row>
    <row r="3182" spans="1:31" s="46" customFormat="1" x14ac:dyDescent="0.45">
      <c r="A3182" s="20"/>
      <c r="B3182" s="21">
        <v>5993061</v>
      </c>
      <c r="C3182" s="22" t="s">
        <v>250</v>
      </c>
      <c r="D3182" s="20" t="s">
        <v>144</v>
      </c>
      <c r="E3182" s="21"/>
      <c r="F3182" s="20">
        <v>420</v>
      </c>
      <c r="G3182" s="20">
        <f>IF(I3182="",SUMIFS([1]怪物表!$A:$A,[1]怪物表!$B:$B,C3182,[1]怪物表!$C:$C,D3182),"")</f>
        <v>1599308</v>
      </c>
      <c r="H3182" s="23" t="str">
        <f>IF(G3182="","",INDEX([1]怪物表!$C:$C,MATCH(G3182,[1]怪物表!$A:$A,0)))</f>
        <v>大象</v>
      </c>
      <c r="I3182" s="20" t="s">
        <v>54</v>
      </c>
      <c r="J3182" s="20" t="str">
        <f>IF(I3182="","",INDEX([1]怪物阵型表!$B:$B,MATCH(I3182,[1]怪物阵型表!$A:$A,0)))</f>
        <v/>
      </c>
      <c r="K3182" s="20"/>
      <c r="L3182" s="20"/>
      <c r="M3182" s="20"/>
      <c r="N3182" s="20"/>
      <c r="O3182" s="20" t="str">
        <f>IF(N3182="","",INDEX([2]物品表!$B:$B,MATCH(N3182,[2]物品表!$A:$A,0)))</f>
        <v/>
      </c>
      <c r="P3182" s="20"/>
      <c r="Q3182" s="21" t="s">
        <v>120</v>
      </c>
      <c r="R3182" s="21" t="s">
        <v>29</v>
      </c>
      <c r="S3182" s="24">
        <v>1</v>
      </c>
      <c r="T3182" s="20"/>
      <c r="U3182" s="24">
        <v>0</v>
      </c>
      <c r="V3182" s="20" t="str">
        <f>IF(W3182=1,"TID_Survivor_Notice_Occur_2",IF(W3182=2,"TID_Survivor_Notice_Occur_1",""))</f>
        <v/>
      </c>
      <c r="W3182" s="20"/>
      <c r="X3182" s="20"/>
      <c r="Y3182" s="20"/>
      <c r="Z3182" s="79"/>
      <c r="AA3182" s="79">
        <f>COUNTIF([3]经验升级表!$C:$C,"&lt;="&amp;SUMIFS($AB$4:AB3182,$C$4:C3182,C3182))</f>
        <v>0</v>
      </c>
      <c r="AB3182" s="79">
        <f>IFERROR(INDEX([1]怪物表!$U:$U,MATCH(G3182,[1]怪物表!$A:$A,0),1)*S3182/U3182,0)*AC3182</f>
        <v>0</v>
      </c>
      <c r="AC3182" s="79">
        <f>IFERROR(INDEX(_xlfn.TEXTSPLIT(F3182,"-"),1,2)-INDEX(_xlfn.TEXTSPLIT(F3182,"-"),1,1),1)</f>
        <v>1</v>
      </c>
      <c r="AD3182" s="79">
        <f>IFERROR(INDEX([1]怪物表!$J:$J,MATCH(G3182,[1]怪物表!$A:$A,0),1),0)*AE3182</f>
        <v>0</v>
      </c>
      <c r="AE3182" s="79">
        <f>IFERROR(ROUNDUP(AC3182*S3182/U3182,),0)</f>
        <v>0</v>
      </c>
    </row>
    <row r="3183" spans="1:31" x14ac:dyDescent="0.45">
      <c r="A3183" s="4"/>
      <c r="B3183" s="7">
        <v>5993062</v>
      </c>
      <c r="C3183" s="6" t="s">
        <v>250</v>
      </c>
      <c r="D3183" s="4"/>
      <c r="E3183" s="7"/>
      <c r="F3183" s="4">
        <v>420</v>
      </c>
      <c r="G3183" s="4" t="str">
        <f>IF(I3183="",SUMIFS([1]怪物表!$A:$A,[1]怪物表!$B:$B,C3183,[1]怪物表!$C:$C,D3183),"")</f>
        <v/>
      </c>
      <c r="H3183" s="8" t="str">
        <f>IF(G3183="","",INDEX([1]怪物表!$C:$C,MATCH(G3183,[1]怪物表!$A:$A,0)))</f>
        <v/>
      </c>
      <c r="I3183" s="4">
        <v>599301</v>
      </c>
      <c r="J3183" s="4" t="str">
        <f>IF(I3183="","",INDEX([1]怪物阵型表!$B:$B,MATCH(I3183,[1]怪物阵型表!$A:$A,0)))</f>
        <v>冲锋阵型</v>
      </c>
      <c r="K3183" s="4"/>
      <c r="L3183" s="4"/>
      <c r="M3183" s="4"/>
      <c r="N3183" s="4"/>
      <c r="O3183" s="4" t="str">
        <f>IF(N3183="","",INDEX([2]物品表!$B:$B,MATCH(N3183,[2]物品表!$A:$A,0)))</f>
        <v/>
      </c>
      <c r="P3183" s="4"/>
      <c r="Q3183" s="7" t="s">
        <v>309</v>
      </c>
      <c r="R3183" s="7" t="s">
        <v>29</v>
      </c>
      <c r="S3183" s="9">
        <v>1</v>
      </c>
      <c r="T3183" s="4"/>
      <c r="U3183" s="9">
        <v>0</v>
      </c>
      <c r="V3183" s="4" t="str">
        <f t="shared" si="432"/>
        <v/>
      </c>
      <c r="W3183" s="4"/>
      <c r="X3183" s="4"/>
      <c r="Y3183" s="4"/>
      <c r="Z3183" s="28"/>
      <c r="AA3183" s="77">
        <f>COUNTIF([3]经验升级表!$C:$C,"&lt;="&amp;SUMIFS($AB$4:AB3183,$C$4:C3183,C3183))</f>
        <v>0</v>
      </c>
      <c r="AB3183" s="77">
        <f>IFERROR(INDEX([1]怪物表!$U:$U,MATCH(G3183,[1]怪物表!$A:$A,0),1)*S3183/U3183,0)*AC3183</f>
        <v>0</v>
      </c>
      <c r="AC3183" s="77">
        <f t="shared" si="433"/>
        <v>1</v>
      </c>
      <c r="AD3183" s="77">
        <f>IFERROR(INDEX([1]怪物表!$J:$J,MATCH(G3183,[1]怪物表!$A:$A,0),1),0)*AE3183</f>
        <v>0</v>
      </c>
      <c r="AE3183" s="77">
        <f t="shared" si="434"/>
        <v>0</v>
      </c>
    </row>
    <row r="3184" spans="1:31" x14ac:dyDescent="0.45">
      <c r="A3184" s="4"/>
      <c r="B3184" s="7">
        <v>5993063</v>
      </c>
      <c r="C3184" s="6" t="s">
        <v>250</v>
      </c>
      <c r="D3184" s="4"/>
      <c r="E3184" s="7"/>
      <c r="F3184" s="4">
        <v>420</v>
      </c>
      <c r="G3184" s="4" t="str">
        <f>IF(I3184="",SUMIFS([1]怪物表!$A:$A,[1]怪物表!$B:$B,C3184,[1]怪物表!$C:$C,D3184),"")</f>
        <v/>
      </c>
      <c r="H3184" s="8" t="str">
        <f>IF(G3184="","",INDEX([1]怪物表!$C:$C,MATCH(G3184,[1]怪物表!$A:$A,0)))</f>
        <v/>
      </c>
      <c r="I3184" s="4">
        <v>599301</v>
      </c>
      <c r="J3184" s="4" t="str">
        <f>IF(I3184="","",INDEX([1]怪物阵型表!$B:$B,MATCH(I3184,[1]怪物阵型表!$A:$A,0)))</f>
        <v>冲锋阵型</v>
      </c>
      <c r="K3184" s="4"/>
      <c r="L3184" s="4"/>
      <c r="M3184" s="4"/>
      <c r="N3184" s="4"/>
      <c r="O3184" s="4" t="str">
        <f>IF(N3184="","",INDEX([2]物品表!$B:$B,MATCH(N3184,[2]物品表!$A:$A,0)))</f>
        <v/>
      </c>
      <c r="P3184" s="4"/>
      <c r="Q3184" s="7" t="s">
        <v>309</v>
      </c>
      <c r="R3184" s="7" t="s">
        <v>29</v>
      </c>
      <c r="S3184" s="9">
        <v>1</v>
      </c>
      <c r="T3184" s="4"/>
      <c r="U3184" s="9">
        <v>0</v>
      </c>
      <c r="V3184" s="4" t="str">
        <f t="shared" si="432"/>
        <v/>
      </c>
      <c r="W3184" s="4"/>
      <c r="X3184" s="4"/>
      <c r="Y3184" s="4"/>
      <c r="Z3184" s="28"/>
      <c r="AA3184" s="77">
        <f>COUNTIF([3]经验升级表!$C:$C,"&lt;="&amp;SUMIFS($AB$4:AB3184,$C$4:C3184,C3184))</f>
        <v>0</v>
      </c>
      <c r="AB3184" s="77">
        <f>IFERROR(INDEX([1]怪物表!$U:$U,MATCH(G3184,[1]怪物表!$A:$A,0),1)*S3184/U3184,0)*AC3184</f>
        <v>0</v>
      </c>
      <c r="AC3184" s="77">
        <f t="shared" si="433"/>
        <v>1</v>
      </c>
      <c r="AD3184" s="77">
        <f>IFERROR(INDEX([1]怪物表!$J:$J,MATCH(G3184,[1]怪物表!$A:$A,0),1),0)*AE3184</f>
        <v>0</v>
      </c>
      <c r="AE3184" s="77">
        <f t="shared" si="434"/>
        <v>0</v>
      </c>
    </row>
    <row r="3185" spans="1:31" x14ac:dyDescent="0.45">
      <c r="A3185" s="4"/>
      <c r="B3185" s="7">
        <v>5993064</v>
      </c>
      <c r="C3185" s="6" t="s">
        <v>250</v>
      </c>
      <c r="D3185" s="4"/>
      <c r="E3185" s="7"/>
      <c r="F3185" s="4">
        <v>425</v>
      </c>
      <c r="G3185" s="4" t="str">
        <f>IF(I3185="",SUMIFS([1]怪物表!$A:$A,[1]怪物表!$B:$B,C3185,[1]怪物表!$C:$C,D3185),"")</f>
        <v/>
      </c>
      <c r="H3185" s="8" t="str">
        <f>IF(G3185="","",INDEX([1]怪物表!$C:$C,MATCH(G3185,[1]怪物表!$A:$A,0)))</f>
        <v/>
      </c>
      <c r="I3185" s="4">
        <v>599301</v>
      </c>
      <c r="J3185" s="4" t="str">
        <f>IF(I3185="","",INDEX([1]怪物阵型表!$B:$B,MATCH(I3185,[1]怪物阵型表!$A:$A,0)))</f>
        <v>冲锋阵型</v>
      </c>
      <c r="K3185" s="4"/>
      <c r="L3185" s="4"/>
      <c r="M3185" s="4"/>
      <c r="N3185" s="4"/>
      <c r="O3185" s="4" t="str">
        <f>IF(N3185="","",INDEX([2]物品表!$B:$B,MATCH(N3185,[2]物品表!$A:$A,0)))</f>
        <v/>
      </c>
      <c r="P3185" s="4"/>
      <c r="Q3185" s="7" t="s">
        <v>309</v>
      </c>
      <c r="R3185" s="7" t="s">
        <v>29</v>
      </c>
      <c r="S3185" s="9">
        <v>1</v>
      </c>
      <c r="T3185" s="4"/>
      <c r="U3185" s="9">
        <v>0</v>
      </c>
      <c r="V3185" s="4" t="str">
        <f t="shared" si="432"/>
        <v/>
      </c>
      <c r="W3185" s="4"/>
      <c r="X3185" s="4"/>
      <c r="Y3185" s="4"/>
      <c r="Z3185" s="28"/>
      <c r="AA3185" s="77">
        <f>COUNTIF([3]经验升级表!$C:$C,"&lt;="&amp;SUMIFS($AB$4:AB3185,$C$4:C3185,C3185))</f>
        <v>0</v>
      </c>
      <c r="AB3185" s="77">
        <f>IFERROR(INDEX([1]怪物表!$U:$U,MATCH(G3185,[1]怪物表!$A:$A,0),1)*S3185/U3185,0)*AC3185</f>
        <v>0</v>
      </c>
      <c r="AC3185" s="77">
        <f t="shared" si="433"/>
        <v>1</v>
      </c>
      <c r="AD3185" s="77">
        <f>IFERROR(INDEX([1]怪物表!$J:$J,MATCH(G3185,[1]怪物表!$A:$A,0),1),0)*AE3185</f>
        <v>0</v>
      </c>
      <c r="AE3185" s="77">
        <f t="shared" si="434"/>
        <v>0</v>
      </c>
    </row>
    <row r="3186" spans="1:31" x14ac:dyDescent="0.45">
      <c r="A3186" s="4"/>
      <c r="B3186" s="7">
        <v>5993065</v>
      </c>
      <c r="C3186" s="6" t="s">
        <v>250</v>
      </c>
      <c r="D3186" s="4"/>
      <c r="E3186" s="7"/>
      <c r="F3186" s="4">
        <v>425</v>
      </c>
      <c r="G3186" s="4" t="str">
        <f>IF(I3186="",SUMIFS([1]怪物表!$A:$A,[1]怪物表!$B:$B,C3186,[1]怪物表!$C:$C,D3186),"")</f>
        <v/>
      </c>
      <c r="H3186" s="8" t="str">
        <f>IF(G3186="","",INDEX([1]怪物表!$C:$C,MATCH(G3186,[1]怪物表!$A:$A,0)))</f>
        <v/>
      </c>
      <c r="I3186" s="4">
        <v>599301</v>
      </c>
      <c r="J3186" s="4" t="str">
        <f>IF(I3186="","",INDEX([1]怪物阵型表!$B:$B,MATCH(I3186,[1]怪物阵型表!$A:$A,0)))</f>
        <v>冲锋阵型</v>
      </c>
      <c r="K3186" s="4"/>
      <c r="L3186" s="4"/>
      <c r="M3186" s="4"/>
      <c r="N3186" s="4"/>
      <c r="O3186" s="4" t="str">
        <f>IF(N3186="","",INDEX([2]物品表!$B:$B,MATCH(N3186,[2]物品表!$A:$A,0)))</f>
        <v/>
      </c>
      <c r="P3186" s="4"/>
      <c r="Q3186" s="7" t="s">
        <v>309</v>
      </c>
      <c r="R3186" s="7" t="s">
        <v>29</v>
      </c>
      <c r="S3186" s="9">
        <v>1</v>
      </c>
      <c r="T3186" s="4"/>
      <c r="U3186" s="9">
        <v>0</v>
      </c>
      <c r="V3186" s="4" t="str">
        <f t="shared" si="432"/>
        <v/>
      </c>
      <c r="W3186" s="4"/>
      <c r="X3186" s="4"/>
      <c r="Y3186" s="4"/>
      <c r="Z3186" s="28"/>
      <c r="AA3186" s="77">
        <f>COUNTIF([3]经验升级表!$C:$C,"&lt;="&amp;SUMIFS($AB$4:AB3186,$C$4:C3186,C3186))</f>
        <v>0</v>
      </c>
      <c r="AB3186" s="77">
        <f>IFERROR(INDEX([1]怪物表!$U:$U,MATCH(G3186,[1]怪物表!$A:$A,0),1)*S3186/U3186,0)*AC3186</f>
        <v>0</v>
      </c>
      <c r="AC3186" s="77">
        <f t="shared" si="433"/>
        <v>1</v>
      </c>
      <c r="AD3186" s="77">
        <f>IFERROR(INDEX([1]怪物表!$J:$J,MATCH(G3186,[1]怪物表!$A:$A,0),1),0)*AE3186</f>
        <v>0</v>
      </c>
      <c r="AE3186" s="77">
        <f t="shared" si="434"/>
        <v>0</v>
      </c>
    </row>
    <row r="3187" spans="1:31" x14ac:dyDescent="0.45">
      <c r="A3187" s="4"/>
      <c r="B3187" s="7">
        <v>5993066</v>
      </c>
      <c r="C3187" s="6" t="s">
        <v>250</v>
      </c>
      <c r="D3187" s="4"/>
      <c r="E3187" s="7"/>
      <c r="F3187" s="4">
        <v>430</v>
      </c>
      <c r="G3187" s="4" t="str">
        <f>IF(I3187="",SUMIFS([1]怪物表!$A:$A,[1]怪物表!$B:$B,C3187,[1]怪物表!$C:$C,D3187),"")</f>
        <v/>
      </c>
      <c r="H3187" s="8" t="str">
        <f>IF(G3187="","",INDEX([1]怪物表!$C:$C,MATCH(G3187,[1]怪物表!$A:$A,0)))</f>
        <v/>
      </c>
      <c r="I3187" s="4">
        <v>599301</v>
      </c>
      <c r="J3187" s="4" t="str">
        <f>IF(I3187="","",INDEX([1]怪物阵型表!$B:$B,MATCH(I3187,[1]怪物阵型表!$A:$A,0)))</f>
        <v>冲锋阵型</v>
      </c>
      <c r="K3187" s="4"/>
      <c r="L3187" s="4"/>
      <c r="M3187" s="4"/>
      <c r="N3187" s="4"/>
      <c r="O3187" s="4" t="str">
        <f>IF(N3187="","",INDEX([2]物品表!$B:$B,MATCH(N3187,[2]物品表!$A:$A,0)))</f>
        <v/>
      </c>
      <c r="P3187" s="4"/>
      <c r="Q3187" s="7" t="s">
        <v>309</v>
      </c>
      <c r="R3187" s="7" t="s">
        <v>29</v>
      </c>
      <c r="S3187" s="9">
        <v>1</v>
      </c>
      <c r="T3187" s="4"/>
      <c r="U3187" s="9">
        <v>0</v>
      </c>
      <c r="V3187" s="4" t="str">
        <f t="shared" si="432"/>
        <v/>
      </c>
      <c r="W3187" s="4"/>
      <c r="X3187" s="4"/>
      <c r="Y3187" s="4"/>
      <c r="Z3187" s="28"/>
      <c r="AA3187" s="77">
        <f>COUNTIF([3]经验升级表!$C:$C,"&lt;="&amp;SUMIFS($AB$4:AB3187,$C$4:C3187,C3187))</f>
        <v>0</v>
      </c>
      <c r="AB3187" s="77">
        <f>IFERROR(INDEX([1]怪物表!$U:$U,MATCH(G3187,[1]怪物表!$A:$A,0),1)*S3187/U3187,0)*AC3187</f>
        <v>0</v>
      </c>
      <c r="AC3187" s="77">
        <f t="shared" si="433"/>
        <v>1</v>
      </c>
      <c r="AD3187" s="77">
        <f>IFERROR(INDEX([1]怪物表!$J:$J,MATCH(G3187,[1]怪物表!$A:$A,0),1),0)*AE3187</f>
        <v>0</v>
      </c>
      <c r="AE3187" s="77">
        <f t="shared" si="434"/>
        <v>0</v>
      </c>
    </row>
    <row r="3188" spans="1:31" x14ac:dyDescent="0.45">
      <c r="A3188" s="4"/>
      <c r="B3188" s="7">
        <v>5993067</v>
      </c>
      <c r="C3188" s="6" t="s">
        <v>250</v>
      </c>
      <c r="D3188" s="4"/>
      <c r="E3188" s="7"/>
      <c r="F3188" s="4">
        <v>430</v>
      </c>
      <c r="G3188" s="4" t="str">
        <f>IF(I3188="",SUMIFS([1]怪物表!$A:$A,[1]怪物表!$B:$B,C3188,[1]怪物表!$C:$C,D3188),"")</f>
        <v/>
      </c>
      <c r="H3188" s="8" t="str">
        <f>IF(G3188="","",INDEX([1]怪物表!$C:$C,MATCH(G3188,[1]怪物表!$A:$A,0)))</f>
        <v/>
      </c>
      <c r="I3188" s="4">
        <v>599301</v>
      </c>
      <c r="J3188" s="4" t="str">
        <f>IF(I3188="","",INDEX([1]怪物阵型表!$B:$B,MATCH(I3188,[1]怪物阵型表!$A:$A,0)))</f>
        <v>冲锋阵型</v>
      </c>
      <c r="K3188" s="4"/>
      <c r="L3188" s="4"/>
      <c r="M3188" s="4"/>
      <c r="N3188" s="4"/>
      <c r="O3188" s="4" t="str">
        <f>IF(N3188="","",INDEX([2]物品表!$B:$B,MATCH(N3188,[2]物品表!$A:$A,0)))</f>
        <v/>
      </c>
      <c r="P3188" s="4"/>
      <c r="Q3188" s="7" t="s">
        <v>309</v>
      </c>
      <c r="R3188" s="7" t="s">
        <v>29</v>
      </c>
      <c r="S3188" s="9">
        <v>1</v>
      </c>
      <c r="T3188" s="4"/>
      <c r="U3188" s="9">
        <v>0</v>
      </c>
      <c r="V3188" s="4" t="str">
        <f t="shared" si="432"/>
        <v/>
      </c>
      <c r="W3188" s="4"/>
      <c r="X3188" s="4"/>
      <c r="Y3188" s="4"/>
      <c r="Z3188" s="28"/>
      <c r="AA3188" s="77">
        <f>COUNTIF([3]经验升级表!$C:$C,"&lt;="&amp;SUMIFS($AB$4:AB3188,$C$4:C3188,C3188))</f>
        <v>0</v>
      </c>
      <c r="AB3188" s="77">
        <f>IFERROR(INDEX([1]怪物表!$U:$U,MATCH(G3188,[1]怪物表!$A:$A,0),1)*S3188/U3188,0)*AC3188</f>
        <v>0</v>
      </c>
      <c r="AC3188" s="77">
        <f t="shared" si="433"/>
        <v>1</v>
      </c>
      <c r="AD3188" s="77">
        <f>IFERROR(INDEX([1]怪物表!$J:$J,MATCH(G3188,[1]怪物表!$A:$A,0),1),0)*AE3188</f>
        <v>0</v>
      </c>
      <c r="AE3188" s="77">
        <f t="shared" si="434"/>
        <v>0</v>
      </c>
    </row>
    <row r="3189" spans="1:31" x14ac:dyDescent="0.45">
      <c r="A3189" s="4"/>
      <c r="B3189" s="7">
        <v>5993068</v>
      </c>
      <c r="C3189" s="6" t="s">
        <v>250</v>
      </c>
      <c r="D3189" s="4" t="s">
        <v>147</v>
      </c>
      <c r="E3189" s="7">
        <v>60</v>
      </c>
      <c r="F3189" s="4" t="s">
        <v>202</v>
      </c>
      <c r="G3189" s="4">
        <f>SUMIFS([1]怪物表!$A:$A,[1]怪物表!$B:$B,C3189,[1]怪物表!$C:$C,D3189)</f>
        <v>1599305</v>
      </c>
      <c r="H3189" s="8" t="str">
        <f>IF(G3189="","",INDEX([1]怪物表!$C:$C,MATCH(G3189,[1]怪物表!$A:$A,0)))</f>
        <v>狼人（灰）</v>
      </c>
      <c r="I3189" s="4"/>
      <c r="J3189" s="4" t="str">
        <f>IF(I3189="","",INDEX([1]怪物阵型表!$B:$B,MATCH(I3189,[1]怪物阵型表!$A:$A,0)))</f>
        <v/>
      </c>
      <c r="K3189" s="4"/>
      <c r="L3189" s="4"/>
      <c r="M3189" s="4"/>
      <c r="N3189" s="4"/>
      <c r="O3189" s="4" t="str">
        <f>IF(N3189="","",INDEX([2]物品表!$B:$B,MATCH(N3189,[2]物品表!$A:$A,0)))</f>
        <v/>
      </c>
      <c r="P3189" s="4"/>
      <c r="Q3189" s="7" t="s">
        <v>31</v>
      </c>
      <c r="R3189" s="7" t="s">
        <v>29</v>
      </c>
      <c r="S3189" s="9">
        <f>INDEX('#怪物刷新配置索引'!$E:$E,MATCH(E3189&amp;"-"&amp;F3189,'#怪物刷新配置索引'!$D:$D,0),1)</f>
        <v>4</v>
      </c>
      <c r="T3189" s="4"/>
      <c r="U3189" s="9">
        <f>INDEX('#怪物刷新配置索引'!$F:$F,MATCH(E3189&amp;"-"&amp;F3189,'#怪物刷新配置索引'!$D:$D,0),1)</f>
        <v>2</v>
      </c>
      <c r="V3189" s="4" t="str">
        <f t="shared" si="432"/>
        <v/>
      </c>
      <c r="W3189" s="4"/>
      <c r="X3189" s="4"/>
      <c r="Y3189" s="4"/>
      <c r="Z3189" s="28"/>
      <c r="AA3189" s="77">
        <f>COUNTIF([3]经验升级表!$C:$C,"&lt;="&amp;SUMIFS($AB$4:AB3189,$C$4:C3189,C3189))</f>
        <v>0</v>
      </c>
      <c r="AB3189" s="77">
        <f>IFERROR(INDEX([1]怪物表!$U:$U,MATCH(G3189,[1]怪物表!$A:$A,0),1)*S3189/U3189,0)*AC3189</f>
        <v>0</v>
      </c>
      <c r="AC3189" s="77">
        <f t="shared" si="433"/>
        <v>30</v>
      </c>
      <c r="AD3189" s="77">
        <f>IFERROR(INDEX([1]怪物表!$J:$J,MATCH(G3189,[1]怪物表!$A:$A,0),1),0)*AE3189</f>
        <v>60</v>
      </c>
      <c r="AE3189" s="77">
        <f t="shared" si="434"/>
        <v>60</v>
      </c>
    </row>
    <row r="3190" spans="1:31" x14ac:dyDescent="0.45">
      <c r="A3190" s="4"/>
      <c r="B3190" s="7">
        <v>5993069</v>
      </c>
      <c r="C3190" s="6" t="s">
        <v>250</v>
      </c>
      <c r="D3190" s="4" t="s">
        <v>147</v>
      </c>
      <c r="E3190" s="7">
        <v>60</v>
      </c>
      <c r="F3190" s="4" t="s">
        <v>202</v>
      </c>
      <c r="G3190" s="4">
        <f>SUMIFS([1]怪物表!$A:$A,[1]怪物表!$B:$B,C3190,[1]怪物表!$C:$C,D3190)</f>
        <v>1599305</v>
      </c>
      <c r="H3190" s="8" t="str">
        <f>IF(G3190="","",INDEX([1]怪物表!$C:$C,MATCH(G3190,[1]怪物表!$A:$A,0)))</f>
        <v>狼人（灰）</v>
      </c>
      <c r="I3190" s="4"/>
      <c r="J3190" s="4" t="str">
        <f>IF(I3190="","",INDEX([1]怪物阵型表!$B:$B,MATCH(I3190,[1]怪物阵型表!$A:$A,0)))</f>
        <v/>
      </c>
      <c r="K3190" s="4"/>
      <c r="L3190" s="4"/>
      <c r="M3190" s="4"/>
      <c r="N3190" s="4"/>
      <c r="O3190" s="4" t="str">
        <f>IF(N3190="","",INDEX([2]物品表!$B:$B,MATCH(N3190,[2]物品表!$A:$A,0)))</f>
        <v/>
      </c>
      <c r="P3190" s="4"/>
      <c r="Q3190" s="7" t="s">
        <v>31</v>
      </c>
      <c r="R3190" s="7" t="s">
        <v>29</v>
      </c>
      <c r="S3190" s="9">
        <f>INDEX('#怪物刷新配置索引'!$E:$E,MATCH(E3190&amp;"-"&amp;F3190,'#怪物刷新配置索引'!$D:$D,0),1)</f>
        <v>4</v>
      </c>
      <c r="T3190" s="4"/>
      <c r="U3190" s="9">
        <f>INDEX('#怪物刷新配置索引'!$F:$F,MATCH(E3190&amp;"-"&amp;F3190,'#怪物刷新配置索引'!$D:$D,0),1)</f>
        <v>2</v>
      </c>
      <c r="V3190" s="4" t="str">
        <f t="shared" si="432"/>
        <v/>
      </c>
      <c r="W3190" s="4"/>
      <c r="X3190" s="4"/>
      <c r="Y3190" s="4"/>
      <c r="Z3190" s="28"/>
      <c r="AA3190" s="77">
        <f>COUNTIF([3]经验升级表!$C:$C,"&lt;="&amp;SUMIFS($AB$4:AB3190,$C$4:C3190,C3190))</f>
        <v>0</v>
      </c>
      <c r="AB3190" s="77">
        <f>IFERROR(INDEX([1]怪物表!$U:$U,MATCH(G3190,[1]怪物表!$A:$A,0),1)*S3190/U3190,0)*AC3190</f>
        <v>0</v>
      </c>
      <c r="AC3190" s="77">
        <f t="shared" si="433"/>
        <v>30</v>
      </c>
      <c r="AD3190" s="77">
        <f>IFERROR(INDEX([1]怪物表!$J:$J,MATCH(G3190,[1]怪物表!$A:$A,0),1),0)*AE3190</f>
        <v>60</v>
      </c>
      <c r="AE3190" s="77">
        <f t="shared" si="434"/>
        <v>60</v>
      </c>
    </row>
    <row r="3191" spans="1:31" x14ac:dyDescent="0.45">
      <c r="A3191" s="4"/>
      <c r="B3191" s="7">
        <v>5993070</v>
      </c>
      <c r="C3191" s="6" t="s">
        <v>250</v>
      </c>
      <c r="D3191" s="4" t="s">
        <v>145</v>
      </c>
      <c r="E3191" s="7">
        <v>20</v>
      </c>
      <c r="F3191" s="4" t="s">
        <v>202</v>
      </c>
      <c r="G3191" s="4">
        <f>SUMIFS([1]怪物表!$A:$A,[1]怪物表!$B:$B,C3191,[1]怪物表!$C:$C,D3191)</f>
        <v>1599307</v>
      </c>
      <c r="H3191" s="8" t="str">
        <f>IF(G3191="","",INDEX([1]怪物表!$C:$C,MATCH(G3191,[1]怪物表!$A:$A,0)))</f>
        <v>毒气怪2</v>
      </c>
      <c r="I3191" s="4"/>
      <c r="J3191" s="4" t="str">
        <f>IF(I3191="","",INDEX([1]怪物阵型表!$B:$B,MATCH(I3191,[1]怪物阵型表!$A:$A,0)))</f>
        <v/>
      </c>
      <c r="K3191" s="4"/>
      <c r="L3191" s="4"/>
      <c r="M3191" s="4"/>
      <c r="N3191" s="4"/>
      <c r="O3191" s="4" t="str">
        <f>IF(N3191="","",INDEX([2]物品表!$B:$B,MATCH(N3191,[2]物品表!$A:$A,0)))</f>
        <v/>
      </c>
      <c r="P3191" s="4"/>
      <c r="Q3191" s="7" t="s">
        <v>31</v>
      </c>
      <c r="R3191" s="7" t="s">
        <v>29</v>
      </c>
      <c r="S3191" s="9">
        <f>INDEX('#怪物刷新配置索引'!$E:$E,MATCH(E3191&amp;"-"&amp;F3191,'#怪物刷新配置索引'!$D:$D,0),1)</f>
        <v>4</v>
      </c>
      <c r="T3191" s="4"/>
      <c r="U3191" s="9">
        <f>INDEX('#怪物刷新配置索引'!$F:$F,MATCH(E3191&amp;"-"&amp;F3191,'#怪物刷新配置索引'!$D:$D,0),1)</f>
        <v>6</v>
      </c>
      <c r="V3191" s="4" t="str">
        <f t="shared" si="432"/>
        <v/>
      </c>
      <c r="W3191" s="4"/>
      <c r="X3191" s="4"/>
      <c r="Y3191" s="4"/>
      <c r="Z3191" s="28"/>
      <c r="AA3191" s="77">
        <f>COUNTIF([3]经验升级表!$C:$C,"&lt;="&amp;SUMIFS($AB$4:AB3191,$C$4:C3191,C3191))</f>
        <v>0</v>
      </c>
      <c r="AB3191" s="77">
        <f>IFERROR(INDEX([1]怪物表!$U:$U,MATCH(G3191,[1]怪物表!$A:$A,0),1)*S3191/U3191,0)*AC3191</f>
        <v>0</v>
      </c>
      <c r="AC3191" s="77">
        <f t="shared" si="433"/>
        <v>30</v>
      </c>
      <c r="AD3191" s="77">
        <f>IFERROR(INDEX([1]怪物表!$J:$J,MATCH(G3191,[1]怪物表!$A:$A,0),1),0)*AE3191</f>
        <v>20</v>
      </c>
      <c r="AE3191" s="77">
        <f t="shared" si="434"/>
        <v>20</v>
      </c>
    </row>
    <row r="3192" spans="1:31" x14ac:dyDescent="0.45">
      <c r="A3192" s="4"/>
      <c r="B3192" s="7">
        <v>5993071</v>
      </c>
      <c r="C3192" s="6" t="s">
        <v>250</v>
      </c>
      <c r="D3192" s="4"/>
      <c r="E3192" s="7"/>
      <c r="F3192" s="4">
        <v>450</v>
      </c>
      <c r="G3192" s="4" t="str">
        <f>IF(I3192="",SUMIFS([1]怪物表!$A:$A,[1]怪物表!$B:$B,C3192,[1]怪物表!$C:$C,D3192),"")</f>
        <v/>
      </c>
      <c r="H3192" s="8" t="str">
        <f>IF(G3192="","",INDEX([1]怪物表!$C:$C,MATCH(G3192,[1]怪物表!$A:$A,0)))</f>
        <v/>
      </c>
      <c r="I3192" s="4">
        <v>599302</v>
      </c>
      <c r="J3192" s="4" t="str">
        <f>IF(I3192="","",INDEX([1]怪物阵型表!$B:$B,MATCH(I3192,[1]怪物阵型表!$A:$A,0)))</f>
        <v>圆环防御怪物阵型</v>
      </c>
      <c r="K3192" s="4"/>
      <c r="L3192" s="4"/>
      <c r="M3192" s="4"/>
      <c r="N3192" s="4"/>
      <c r="O3192" s="4" t="str">
        <f>IF(N3192="","",INDEX([2]物品表!$B:$B,MATCH(N3192,[2]物品表!$A:$A,0)))</f>
        <v/>
      </c>
      <c r="P3192" s="4"/>
      <c r="Q3192" s="7" t="s">
        <v>109</v>
      </c>
      <c r="R3192" s="7" t="s">
        <v>29</v>
      </c>
      <c r="S3192" s="9">
        <v>1</v>
      </c>
      <c r="T3192" s="4"/>
      <c r="U3192" s="9">
        <v>0</v>
      </c>
      <c r="V3192" s="4" t="str">
        <f t="shared" si="432"/>
        <v>TID_Survivor_Notice_Occur_2</v>
      </c>
      <c r="W3192" s="4">
        <v>1</v>
      </c>
      <c r="X3192" s="4"/>
      <c r="Y3192" s="4"/>
      <c r="Z3192" s="28"/>
      <c r="AA3192" s="77">
        <f>COUNTIF([3]经验升级表!$C:$C,"&lt;="&amp;SUMIFS($AB$4:AB3192,$C$4:C3192,C3192))</f>
        <v>0</v>
      </c>
      <c r="AB3192" s="77">
        <f>IFERROR(INDEX([1]怪物表!$U:$U,MATCH(G3192,[1]怪物表!$A:$A,0),1)*S3192/U3192,0)*AC3192</f>
        <v>0</v>
      </c>
      <c r="AC3192" s="77">
        <f t="shared" si="433"/>
        <v>1</v>
      </c>
      <c r="AD3192" s="77">
        <f>IFERROR(INDEX([1]怪物表!$J:$J,MATCH(G3192,[1]怪物表!$A:$A,0),1),0)*AE3192</f>
        <v>0</v>
      </c>
      <c r="AE3192" s="77">
        <f t="shared" si="434"/>
        <v>0</v>
      </c>
    </row>
    <row r="3193" spans="1:31" x14ac:dyDescent="0.45">
      <c r="A3193" s="4"/>
      <c r="B3193" s="7">
        <v>5993072</v>
      </c>
      <c r="C3193" s="6" t="s">
        <v>250</v>
      </c>
      <c r="D3193" s="4" t="s">
        <v>239</v>
      </c>
      <c r="E3193" s="7">
        <v>20</v>
      </c>
      <c r="F3193" s="4" t="s">
        <v>203</v>
      </c>
      <c r="G3193" s="4">
        <f>SUMIFS([1]怪物表!$A:$A,[1]怪物表!$B:$B,C3193,[1]怪物表!$C:$C,D3193)</f>
        <v>1599302</v>
      </c>
      <c r="H3193" s="8" t="str">
        <f>IF(G3193="","",INDEX([1]怪物表!$C:$C,MATCH(G3193,[1]怪物表!$A:$A,0)))</f>
        <v>小象</v>
      </c>
      <c r="I3193" s="4"/>
      <c r="J3193" s="4" t="str">
        <f>IF(I3193="","",INDEX([1]怪物阵型表!$B:$B,MATCH(I3193,[1]怪物阵型表!$A:$A,0)))</f>
        <v/>
      </c>
      <c r="K3193" s="4"/>
      <c r="L3193" s="4"/>
      <c r="M3193" s="4"/>
      <c r="N3193" s="4"/>
      <c r="O3193" s="4" t="str">
        <f>IF(N3193="","",INDEX([2]物品表!$B:$B,MATCH(N3193,[2]物品表!$A:$A,0)))</f>
        <v/>
      </c>
      <c r="P3193" s="4"/>
      <c r="Q3193" s="7" t="s">
        <v>31</v>
      </c>
      <c r="R3193" s="7" t="s">
        <v>29</v>
      </c>
      <c r="S3193" s="9">
        <f>INDEX('#怪物刷新配置索引'!$E:$E,MATCH(E3193&amp;"-"&amp;F3193,'#怪物刷新配置索引'!$D:$D,0),1)</f>
        <v>4</v>
      </c>
      <c r="T3193" s="4"/>
      <c r="U3193" s="9">
        <f>INDEX('#怪物刷新配置索引'!$F:$F,MATCH(E3193&amp;"-"&amp;F3193,'#怪物刷新配置索引'!$D:$D,0),1)</f>
        <v>6</v>
      </c>
      <c r="V3193" s="4" t="str">
        <f t="shared" si="432"/>
        <v/>
      </c>
      <c r="W3193" s="4"/>
      <c r="X3193" s="4"/>
      <c r="Y3193" s="4"/>
      <c r="Z3193" s="28"/>
      <c r="AA3193" s="77">
        <f>COUNTIF([3]经验升级表!$C:$C,"&lt;="&amp;SUMIFS($AB$4:AB3193,$C$4:C3193,C3193))</f>
        <v>0</v>
      </c>
      <c r="AB3193" s="77">
        <f>IFERROR(INDEX([1]怪物表!$U:$U,MATCH(G3193,[1]怪物表!$A:$A,0),1)*S3193/U3193,0)*AC3193</f>
        <v>0</v>
      </c>
      <c r="AC3193" s="77">
        <f t="shared" si="433"/>
        <v>30</v>
      </c>
      <c r="AD3193" s="77">
        <f>IFERROR(INDEX([1]怪物表!$J:$J,MATCH(G3193,[1]怪物表!$A:$A,0),1),0)*AE3193</f>
        <v>20</v>
      </c>
      <c r="AE3193" s="77">
        <f t="shared" si="434"/>
        <v>20</v>
      </c>
    </row>
    <row r="3194" spans="1:31" x14ac:dyDescent="0.45">
      <c r="A3194" s="4"/>
      <c r="B3194" s="7">
        <v>5993073</v>
      </c>
      <c r="C3194" s="6" t="s">
        <v>250</v>
      </c>
      <c r="D3194" s="4" t="s">
        <v>239</v>
      </c>
      <c r="E3194" s="7">
        <v>20</v>
      </c>
      <c r="F3194" s="4" t="s">
        <v>203</v>
      </c>
      <c r="G3194" s="4">
        <f>SUMIFS([1]怪物表!$A:$A,[1]怪物表!$B:$B,C3194,[1]怪物表!$C:$C,D3194)</f>
        <v>1599302</v>
      </c>
      <c r="H3194" s="8" t="str">
        <f>IF(G3194="","",INDEX([1]怪物表!$C:$C,MATCH(G3194,[1]怪物表!$A:$A,0)))</f>
        <v>小象</v>
      </c>
      <c r="I3194" s="4"/>
      <c r="J3194" s="4" t="str">
        <f>IF(I3194="","",INDEX([1]怪物阵型表!$B:$B,MATCH(I3194,[1]怪物阵型表!$A:$A,0)))</f>
        <v/>
      </c>
      <c r="K3194" s="4"/>
      <c r="L3194" s="4"/>
      <c r="M3194" s="4"/>
      <c r="N3194" s="4"/>
      <c r="O3194" s="4" t="str">
        <f>IF(N3194="","",INDEX([2]物品表!$B:$B,MATCH(N3194,[2]物品表!$A:$A,0)))</f>
        <v/>
      </c>
      <c r="P3194" s="4"/>
      <c r="Q3194" s="7" t="s">
        <v>31</v>
      </c>
      <c r="R3194" s="7" t="s">
        <v>29</v>
      </c>
      <c r="S3194" s="9">
        <f>INDEX('#怪物刷新配置索引'!$E:$E,MATCH(E3194&amp;"-"&amp;F3194,'#怪物刷新配置索引'!$D:$D,0),1)</f>
        <v>4</v>
      </c>
      <c r="T3194" s="4"/>
      <c r="U3194" s="9">
        <f>INDEX('#怪物刷新配置索引'!$F:$F,MATCH(E3194&amp;"-"&amp;F3194,'#怪物刷新配置索引'!$D:$D,0),1)</f>
        <v>6</v>
      </c>
      <c r="V3194" s="4" t="str">
        <f t="shared" si="432"/>
        <v/>
      </c>
      <c r="W3194" s="4"/>
      <c r="X3194" s="4"/>
      <c r="Y3194" s="4"/>
      <c r="Z3194" s="28"/>
      <c r="AA3194" s="77">
        <f>COUNTIF([3]经验升级表!$C:$C,"&lt;="&amp;SUMIFS($AB$4:AB3194,$C$4:C3194,C3194))</f>
        <v>0</v>
      </c>
      <c r="AB3194" s="77">
        <f>IFERROR(INDEX([1]怪物表!$U:$U,MATCH(G3194,[1]怪物表!$A:$A,0),1)*S3194/U3194,0)*AC3194</f>
        <v>0</v>
      </c>
      <c r="AC3194" s="77">
        <f t="shared" si="433"/>
        <v>30</v>
      </c>
      <c r="AD3194" s="77">
        <f>IFERROR(INDEX([1]怪物表!$J:$J,MATCH(G3194,[1]怪物表!$A:$A,0),1),0)*AE3194</f>
        <v>20</v>
      </c>
      <c r="AE3194" s="77">
        <f t="shared" si="434"/>
        <v>20</v>
      </c>
    </row>
    <row r="3195" spans="1:31" s="47" customFormat="1" x14ac:dyDescent="0.45">
      <c r="A3195" s="81"/>
      <c r="B3195" s="82">
        <v>5993074</v>
      </c>
      <c r="C3195" s="83" t="s">
        <v>250</v>
      </c>
      <c r="D3195" s="81" t="s">
        <v>158</v>
      </c>
      <c r="E3195" s="82"/>
      <c r="F3195" s="81">
        <v>480</v>
      </c>
      <c r="G3195" s="81">
        <f>IF(I3195="",SUMIFS([1]怪物表!$A:$A,[1]怪物表!$B:$B,C3195,[1]怪物表!$C:$C,D3195),"")</f>
        <v>1599311</v>
      </c>
      <c r="H3195" s="84" t="str">
        <f>IF(G3195="","",INDEX([1]怪物表!$C:$C,MATCH(G3195,[1]怪物表!$A:$A,0)))</f>
        <v>斯芬克斯的幻影</v>
      </c>
      <c r="I3195" s="81" t="s">
        <v>54</v>
      </c>
      <c r="J3195" s="81" t="str">
        <f>IF(I3195="","",INDEX([1]怪物阵型表!$B:$B,MATCH(I3195,[1]怪物阵型表!$A:$A,0)))</f>
        <v/>
      </c>
      <c r="K3195" s="81"/>
      <c r="L3195" s="81"/>
      <c r="M3195" s="81"/>
      <c r="N3195" s="81"/>
      <c r="O3195" s="81" t="str">
        <f>IF(N3195="","",INDEX([2]物品表!$B:$B,MATCH(N3195,[2]物品表!$A:$A,0)))</f>
        <v/>
      </c>
      <c r="P3195" s="81"/>
      <c r="Q3195" s="82" t="s">
        <v>120</v>
      </c>
      <c r="R3195" s="82" t="s">
        <v>29</v>
      </c>
      <c r="S3195" s="85">
        <v>1</v>
      </c>
      <c r="T3195" s="81"/>
      <c r="U3195" s="85">
        <v>0</v>
      </c>
      <c r="V3195" s="81" t="str">
        <f>IF(W3195=1,"TID_Survivor_Notice_Occur_2",IF(W3195=2,"TID_Survivor_Notice_Occur_1",""))</f>
        <v>TID_Survivor_Notice_Occur_1</v>
      </c>
      <c r="W3195" s="81">
        <v>2</v>
      </c>
      <c r="X3195" s="81"/>
      <c r="Y3195" s="81"/>
      <c r="Z3195" s="86"/>
      <c r="AA3195" s="86">
        <f>COUNTIF([3]经验升级表!$C:$C,"&lt;="&amp;SUMIFS($AB$4:AB3195,$C$4:C3195,C3195))</f>
        <v>0</v>
      </c>
      <c r="AB3195" s="86">
        <f>IFERROR(INDEX([1]怪物表!$U:$U,MATCH(G3195,[1]怪物表!$A:$A,0),1)*S3195/U3195,0)*AC3195</f>
        <v>0</v>
      </c>
      <c r="AC3195" s="86">
        <f t="shared" si="433"/>
        <v>1</v>
      </c>
      <c r="AD3195" s="86">
        <f>IFERROR(INDEX([1]怪物表!$J:$J,MATCH(G3195,[1]怪物表!$A:$A,0),1),0)*AE3195</f>
        <v>0</v>
      </c>
      <c r="AE3195" s="86">
        <f t="shared" si="434"/>
        <v>0</v>
      </c>
    </row>
    <row r="3196" spans="1:31" x14ac:dyDescent="0.45">
      <c r="A3196" s="4"/>
      <c r="B3196" s="7">
        <v>5993075</v>
      </c>
      <c r="C3196" s="6" t="s">
        <v>250</v>
      </c>
      <c r="D3196" s="4" t="s">
        <v>246</v>
      </c>
      <c r="E3196" s="7">
        <v>40</v>
      </c>
      <c r="F3196" s="4" t="s">
        <v>193</v>
      </c>
      <c r="G3196" s="4">
        <f>SUMIFS([1]怪物表!$A:$A,[1]怪物表!$B:$B,C3196,[1]怪物表!$C:$C,D3196)</f>
        <v>1599301</v>
      </c>
      <c r="H3196" s="8" t="str">
        <f>IF(G3196="","",INDEX([1]怪物表!$C:$C,MATCH(G3196,[1]怪物表!$A:$A,0)))</f>
        <v>小熊</v>
      </c>
      <c r="I3196" s="4"/>
      <c r="J3196" s="4" t="str">
        <f>IF(I3196="","",INDEX([1]怪物阵型表!$B:$B,MATCH(I3196,[1]怪物阵型表!$A:$A,0)))</f>
        <v/>
      </c>
      <c r="K3196" s="4"/>
      <c r="L3196" s="4"/>
      <c r="M3196" s="4"/>
      <c r="N3196" s="4"/>
      <c r="O3196" s="4" t="str">
        <f>IF(N3196="","",INDEX([2]物品表!$B:$B,MATCH(N3196,[2]物品表!$A:$A,0)))</f>
        <v/>
      </c>
      <c r="P3196" s="4"/>
      <c r="Q3196" s="7" t="s">
        <v>31</v>
      </c>
      <c r="R3196" s="7" t="s">
        <v>29</v>
      </c>
      <c r="S3196" s="9">
        <f>INDEX('#怪物刷新配置索引'!$E:$E,MATCH(E3196&amp;"-"&amp;F3196,'#怪物刷新配置索引'!$D:$D,0),1)</f>
        <v>4</v>
      </c>
      <c r="T3196" s="4"/>
      <c r="U3196" s="9">
        <f>INDEX('#怪物刷新配置索引'!$F:$F,MATCH(E3196&amp;"-"&amp;F3196,'#怪物刷新配置索引'!$D:$D,0),1)</f>
        <v>3</v>
      </c>
      <c r="V3196" s="4" t="str">
        <f t="shared" si="432"/>
        <v/>
      </c>
      <c r="W3196" s="4"/>
      <c r="X3196" s="7"/>
      <c r="Y3196" s="4"/>
      <c r="Z3196" s="28"/>
      <c r="AA3196" s="77">
        <f>COUNTIF([3]经验升级表!$C:$C,"&lt;="&amp;SUMIFS($AB$4:AB3196,$C$4:C3196,C3196))</f>
        <v>0</v>
      </c>
      <c r="AB3196" s="77">
        <f>IFERROR(INDEX([1]怪物表!$U:$U,MATCH(G3196,[1]怪物表!$A:$A,0),1)*S3196/U3196,0)*AC3196</f>
        <v>0</v>
      </c>
      <c r="AC3196" s="77">
        <f t="shared" si="433"/>
        <v>30</v>
      </c>
      <c r="AD3196" s="77">
        <f>IFERROR(INDEX([1]怪物表!$J:$J,MATCH(G3196,[1]怪物表!$A:$A,0),1),0)*AE3196</f>
        <v>40</v>
      </c>
      <c r="AE3196" s="77">
        <f t="shared" si="434"/>
        <v>40</v>
      </c>
    </row>
    <row r="3197" spans="1:31" x14ac:dyDescent="0.45">
      <c r="A3197" s="4"/>
      <c r="B3197" s="7">
        <v>5993076</v>
      </c>
      <c r="C3197" s="6" t="s">
        <v>250</v>
      </c>
      <c r="D3197" s="4" t="s">
        <v>246</v>
      </c>
      <c r="E3197" s="7">
        <v>60</v>
      </c>
      <c r="F3197" s="4" t="s">
        <v>193</v>
      </c>
      <c r="G3197" s="4">
        <f>SUMIFS([1]怪物表!$A:$A,[1]怪物表!$B:$B,C3197,[1]怪物表!$C:$C,D3197)</f>
        <v>1599301</v>
      </c>
      <c r="H3197" s="8" t="str">
        <f>IF(G3197="","",INDEX([1]怪物表!$C:$C,MATCH(G3197,[1]怪物表!$A:$A,0)))</f>
        <v>小熊</v>
      </c>
      <c r="I3197" s="4"/>
      <c r="J3197" s="4" t="str">
        <f>IF(I3197="","",INDEX([1]怪物阵型表!$B:$B,MATCH(I3197,[1]怪物阵型表!$A:$A,0)))</f>
        <v/>
      </c>
      <c r="K3197" s="4"/>
      <c r="L3197" s="4"/>
      <c r="M3197" s="4"/>
      <c r="N3197" s="4"/>
      <c r="O3197" s="4" t="str">
        <f>IF(N3197="","",INDEX([2]物品表!$B:$B,MATCH(N3197,[2]物品表!$A:$A,0)))</f>
        <v/>
      </c>
      <c r="P3197" s="4"/>
      <c r="Q3197" s="7" t="s">
        <v>31</v>
      </c>
      <c r="R3197" s="7" t="s">
        <v>29</v>
      </c>
      <c r="S3197" s="9">
        <f>INDEX('#怪物刷新配置索引'!$E:$E,MATCH(E3197&amp;"-"&amp;F3197,'#怪物刷新配置索引'!$D:$D,0),1)</f>
        <v>4</v>
      </c>
      <c r="T3197" s="4"/>
      <c r="U3197" s="9">
        <f>INDEX('#怪物刷新配置索引'!$F:$F,MATCH(E3197&amp;"-"&amp;F3197,'#怪物刷新配置索引'!$D:$D,0),1)</f>
        <v>2</v>
      </c>
      <c r="V3197" s="7" t="str">
        <f t="shared" si="432"/>
        <v/>
      </c>
      <c r="W3197" s="4"/>
      <c r="X3197" s="4"/>
      <c r="Y3197" s="4"/>
      <c r="Z3197" s="28"/>
      <c r="AA3197" s="77">
        <f>COUNTIF([3]经验升级表!$C:$C,"&lt;="&amp;SUMIFS($AB$4:AB3197,$C$4:C3197,C3197))</f>
        <v>0</v>
      </c>
      <c r="AB3197" s="77">
        <f>IFERROR(INDEX([1]怪物表!$U:$U,MATCH(G3197,[1]怪物表!$A:$A,0),1)*S3197/U3197,0)*AC3197</f>
        <v>0</v>
      </c>
      <c r="AC3197" s="77">
        <f t="shared" si="433"/>
        <v>30</v>
      </c>
      <c r="AD3197" s="77">
        <f>IFERROR(INDEX([1]怪物表!$J:$J,MATCH(G3197,[1]怪物表!$A:$A,0),1),0)*AE3197</f>
        <v>60</v>
      </c>
      <c r="AE3197" s="77">
        <f t="shared" si="434"/>
        <v>60</v>
      </c>
    </row>
    <row r="3198" spans="1:31" x14ac:dyDescent="0.45">
      <c r="A3198" s="4"/>
      <c r="B3198" s="7">
        <v>5993077</v>
      </c>
      <c r="C3198" s="6" t="s">
        <v>250</v>
      </c>
      <c r="D3198" s="4" t="s">
        <v>246</v>
      </c>
      <c r="E3198" s="7">
        <v>60</v>
      </c>
      <c r="F3198" s="4" t="s">
        <v>193</v>
      </c>
      <c r="G3198" s="4">
        <f>SUMIFS([1]怪物表!$A:$A,[1]怪物表!$B:$B,C3198,[1]怪物表!$C:$C,D3198)</f>
        <v>1599301</v>
      </c>
      <c r="H3198" s="8" t="str">
        <f>IF(G3198="","",INDEX([1]怪物表!$C:$C,MATCH(G3198,[1]怪物表!$A:$A,0)))</f>
        <v>小熊</v>
      </c>
      <c r="I3198" s="4"/>
      <c r="J3198" s="4" t="str">
        <f>IF(I3198="","",INDEX([1]怪物阵型表!$B:$B,MATCH(I3198,[1]怪物阵型表!$A:$A,0)))</f>
        <v/>
      </c>
      <c r="K3198" s="4"/>
      <c r="L3198" s="4"/>
      <c r="M3198" s="4"/>
      <c r="N3198" s="4"/>
      <c r="O3198" s="4" t="str">
        <f>IF(N3198="","",INDEX([2]物品表!$B:$B,MATCH(N3198,[2]物品表!$A:$A,0)))</f>
        <v/>
      </c>
      <c r="P3198" s="4"/>
      <c r="Q3198" s="7" t="s">
        <v>31</v>
      </c>
      <c r="R3198" s="7" t="s">
        <v>29</v>
      </c>
      <c r="S3198" s="9">
        <f>INDEX('#怪物刷新配置索引'!$E:$E,MATCH(E3198&amp;"-"&amp;F3198,'#怪物刷新配置索引'!$D:$D,0),1)</f>
        <v>4</v>
      </c>
      <c r="T3198" s="4"/>
      <c r="U3198" s="9">
        <f>INDEX('#怪物刷新配置索引'!$F:$F,MATCH(E3198&amp;"-"&amp;F3198,'#怪物刷新配置索引'!$D:$D,0),1)</f>
        <v>2</v>
      </c>
      <c r="V3198" s="4" t="str">
        <f t="shared" si="432"/>
        <v/>
      </c>
      <c r="W3198" s="4"/>
      <c r="X3198" s="7"/>
      <c r="Y3198" s="7"/>
      <c r="Z3198" s="28"/>
      <c r="AA3198" s="77">
        <f>COUNTIF([3]经验升级表!$C:$C,"&lt;="&amp;SUMIFS($AB$4:AB3198,$C$4:C3198,C3198))</f>
        <v>0</v>
      </c>
      <c r="AB3198" s="77">
        <f>IFERROR(INDEX([1]怪物表!$U:$U,MATCH(G3198,[1]怪物表!$A:$A,0),1)*S3198/U3198,0)*AC3198</f>
        <v>0</v>
      </c>
      <c r="AC3198" s="77">
        <f t="shared" si="433"/>
        <v>30</v>
      </c>
      <c r="AD3198" s="77">
        <f>IFERROR(INDEX([1]怪物表!$J:$J,MATCH(G3198,[1]怪物表!$A:$A,0),1),0)*AE3198</f>
        <v>60</v>
      </c>
      <c r="AE3198" s="77">
        <f t="shared" si="434"/>
        <v>60</v>
      </c>
    </row>
    <row r="3199" spans="1:31" x14ac:dyDescent="0.45">
      <c r="A3199" s="4"/>
      <c r="B3199" s="7">
        <v>5993078</v>
      </c>
      <c r="C3199" s="6" t="s">
        <v>250</v>
      </c>
      <c r="D3199" s="4" t="s">
        <v>145</v>
      </c>
      <c r="E3199" s="7">
        <v>20</v>
      </c>
      <c r="F3199" s="4" t="s">
        <v>193</v>
      </c>
      <c r="G3199" s="4">
        <f>SUMIFS([1]怪物表!$A:$A,[1]怪物表!$B:$B,C3199,[1]怪物表!$C:$C,D3199)</f>
        <v>1599307</v>
      </c>
      <c r="H3199" s="8" t="str">
        <f>IF(G3199="","",INDEX([1]怪物表!$C:$C,MATCH(G3199,[1]怪物表!$A:$A,0)))</f>
        <v>毒气怪2</v>
      </c>
      <c r="I3199" s="4"/>
      <c r="J3199" s="4" t="str">
        <f>IF(I3199="","",INDEX([1]怪物阵型表!$B:$B,MATCH(I3199,[1]怪物阵型表!$A:$A,0)))</f>
        <v/>
      </c>
      <c r="K3199" s="4"/>
      <c r="L3199" s="4"/>
      <c r="M3199" s="4"/>
      <c r="N3199" s="4"/>
      <c r="O3199" s="4" t="str">
        <f>IF(N3199="","",INDEX([2]物品表!$B:$B,MATCH(N3199,[2]物品表!$A:$A,0)))</f>
        <v/>
      </c>
      <c r="P3199" s="4"/>
      <c r="Q3199" s="7" t="s">
        <v>31</v>
      </c>
      <c r="R3199" s="7" t="s">
        <v>29</v>
      </c>
      <c r="S3199" s="9">
        <f>INDEX('#怪物刷新配置索引'!$E:$E,MATCH(E3199&amp;"-"&amp;F3199,'#怪物刷新配置索引'!$D:$D,0),1)</f>
        <v>4</v>
      </c>
      <c r="T3199" s="4"/>
      <c r="U3199" s="9">
        <f>INDEX('#怪物刷新配置索引'!$F:$F,MATCH(E3199&amp;"-"&amp;F3199,'#怪物刷新配置索引'!$D:$D,0),1)</f>
        <v>6</v>
      </c>
      <c r="V3199" s="4" t="str">
        <f t="shared" si="432"/>
        <v/>
      </c>
      <c r="W3199" s="4"/>
      <c r="X3199" s="7"/>
      <c r="Y3199" s="7"/>
      <c r="Z3199" s="28"/>
      <c r="AA3199" s="77">
        <f>COUNTIF([3]经验升级表!$C:$C,"&lt;="&amp;SUMIFS($AB$4:AB3199,$C$4:C3199,C3199))</f>
        <v>0</v>
      </c>
      <c r="AB3199" s="77">
        <f>IFERROR(INDEX([1]怪物表!$U:$U,MATCH(G3199,[1]怪物表!$A:$A,0),1)*S3199/U3199,0)*AC3199</f>
        <v>0</v>
      </c>
      <c r="AC3199" s="77">
        <f t="shared" si="433"/>
        <v>30</v>
      </c>
      <c r="AD3199" s="77">
        <f>IFERROR(INDEX([1]怪物表!$J:$J,MATCH(G3199,[1]怪物表!$A:$A,0),1),0)*AE3199</f>
        <v>20</v>
      </c>
      <c r="AE3199" s="77">
        <f t="shared" si="434"/>
        <v>20</v>
      </c>
    </row>
    <row r="3200" spans="1:31" x14ac:dyDescent="0.45">
      <c r="A3200" s="4"/>
      <c r="B3200" s="7">
        <v>5993079</v>
      </c>
      <c r="C3200" s="6" t="s">
        <v>250</v>
      </c>
      <c r="D3200" s="4"/>
      <c r="E3200" s="7"/>
      <c r="F3200" s="4">
        <v>510</v>
      </c>
      <c r="G3200" s="4" t="str">
        <f>IF(I3200="",SUMIFS([1]怪物表!$A:$A,[1]怪物表!$B:$B,C3200,[1]怪物表!$C:$C,D3200),"")</f>
        <v/>
      </c>
      <c r="H3200" s="8" t="str">
        <f>IF(G3200="","",INDEX([1]怪物表!$C:$C,MATCH(G3200,[1]怪物表!$A:$A,0)))</f>
        <v/>
      </c>
      <c r="I3200" s="4">
        <v>599301</v>
      </c>
      <c r="J3200" s="4" t="str">
        <f>IF(I3200="","",INDEX([1]怪物阵型表!$B:$B,MATCH(I3200,[1]怪物阵型表!$A:$A,0)))</f>
        <v>冲锋阵型</v>
      </c>
      <c r="K3200" s="4"/>
      <c r="L3200" s="4"/>
      <c r="M3200" s="4"/>
      <c r="N3200" s="4"/>
      <c r="O3200" s="4" t="str">
        <f>IF(N3200="","",INDEX([2]物品表!$B:$B,MATCH(N3200,[2]物品表!$A:$A,0)))</f>
        <v/>
      </c>
      <c r="P3200" s="4"/>
      <c r="Q3200" s="7" t="s">
        <v>309</v>
      </c>
      <c r="R3200" s="7" t="s">
        <v>29</v>
      </c>
      <c r="S3200" s="9">
        <v>1</v>
      </c>
      <c r="T3200" s="4"/>
      <c r="U3200" s="9">
        <v>0</v>
      </c>
      <c r="V3200" s="4" t="str">
        <f t="shared" si="432"/>
        <v/>
      </c>
      <c r="W3200" s="4"/>
      <c r="X3200" s="4"/>
      <c r="Y3200" s="4"/>
      <c r="Z3200" s="28"/>
      <c r="AA3200" s="77">
        <f>COUNTIF([3]经验升级表!$C:$C,"&lt;="&amp;SUMIFS($AB$4:AB3200,$C$4:C3200,C3200))</f>
        <v>0</v>
      </c>
      <c r="AB3200" s="77">
        <f>IFERROR(INDEX([1]怪物表!$U:$U,MATCH(G3200,[1]怪物表!$A:$A,0),1)*S3200/U3200,0)*AC3200</f>
        <v>0</v>
      </c>
      <c r="AC3200" s="77">
        <f t="shared" si="433"/>
        <v>1</v>
      </c>
      <c r="AD3200" s="77">
        <f>IFERROR(INDEX([1]怪物表!$J:$J,MATCH(G3200,[1]怪物表!$A:$A,0),1),0)*AE3200</f>
        <v>0</v>
      </c>
      <c r="AE3200" s="77">
        <f t="shared" si="434"/>
        <v>0</v>
      </c>
    </row>
    <row r="3201" spans="1:31" x14ac:dyDescent="0.45">
      <c r="A3201" s="4"/>
      <c r="B3201" s="7">
        <v>5993080</v>
      </c>
      <c r="C3201" s="6" t="s">
        <v>250</v>
      </c>
      <c r="D3201" s="4"/>
      <c r="E3201" s="7"/>
      <c r="F3201" s="4">
        <v>510</v>
      </c>
      <c r="G3201" s="4" t="str">
        <f>IF(I3201="",SUMIFS([1]怪物表!$A:$A,[1]怪物表!$B:$B,C3201,[1]怪物表!$C:$C,D3201),"")</f>
        <v/>
      </c>
      <c r="H3201" s="8" t="str">
        <f>IF(G3201="","",INDEX([1]怪物表!$C:$C,MATCH(G3201,[1]怪物表!$A:$A,0)))</f>
        <v/>
      </c>
      <c r="I3201" s="4">
        <v>599301</v>
      </c>
      <c r="J3201" s="4" t="str">
        <f>IF(I3201="","",INDEX([1]怪物阵型表!$B:$B,MATCH(I3201,[1]怪物阵型表!$A:$A,0)))</f>
        <v>冲锋阵型</v>
      </c>
      <c r="K3201" s="4"/>
      <c r="L3201" s="4"/>
      <c r="M3201" s="4"/>
      <c r="N3201" s="4"/>
      <c r="O3201" s="4" t="str">
        <f>IF(N3201="","",INDEX([2]物品表!$B:$B,MATCH(N3201,[2]物品表!$A:$A,0)))</f>
        <v/>
      </c>
      <c r="P3201" s="4"/>
      <c r="Q3201" s="7" t="s">
        <v>309</v>
      </c>
      <c r="R3201" s="7" t="s">
        <v>29</v>
      </c>
      <c r="S3201" s="9">
        <v>1</v>
      </c>
      <c r="T3201" s="4"/>
      <c r="U3201" s="9">
        <v>0</v>
      </c>
      <c r="V3201" s="4" t="str">
        <f t="shared" si="432"/>
        <v/>
      </c>
      <c r="W3201" s="4"/>
      <c r="X3201" s="4"/>
      <c r="Y3201" s="4"/>
      <c r="Z3201" s="28"/>
      <c r="AA3201" s="77">
        <f>COUNTIF([3]经验升级表!$C:$C,"&lt;="&amp;SUMIFS($AB$4:AB3201,$C$4:C3201,C3201))</f>
        <v>0</v>
      </c>
      <c r="AB3201" s="77">
        <f>IFERROR(INDEX([1]怪物表!$U:$U,MATCH(G3201,[1]怪物表!$A:$A,0),1)*S3201/U3201,0)*AC3201</f>
        <v>0</v>
      </c>
      <c r="AC3201" s="77">
        <f t="shared" si="433"/>
        <v>1</v>
      </c>
      <c r="AD3201" s="77">
        <f>IFERROR(INDEX([1]怪物表!$J:$J,MATCH(G3201,[1]怪物表!$A:$A,0),1),0)*AE3201</f>
        <v>0</v>
      </c>
      <c r="AE3201" s="77">
        <f t="shared" si="434"/>
        <v>0</v>
      </c>
    </row>
    <row r="3202" spans="1:31" x14ac:dyDescent="0.45">
      <c r="A3202" s="4"/>
      <c r="B3202" s="7">
        <v>5993081</v>
      </c>
      <c r="C3202" s="6" t="s">
        <v>250</v>
      </c>
      <c r="D3202" s="4"/>
      <c r="E3202" s="7"/>
      <c r="F3202" s="4">
        <v>515</v>
      </c>
      <c r="G3202" s="4" t="str">
        <f>IF(I3202="",SUMIFS([1]怪物表!$A:$A,[1]怪物表!$B:$B,C3202,[1]怪物表!$C:$C,D3202),"")</f>
        <v/>
      </c>
      <c r="H3202" s="8" t="str">
        <f>IF(G3202="","",INDEX([1]怪物表!$C:$C,MATCH(G3202,[1]怪物表!$A:$A,0)))</f>
        <v/>
      </c>
      <c r="I3202" s="4">
        <v>599301</v>
      </c>
      <c r="J3202" s="4" t="str">
        <f>IF(I3202="","",INDEX([1]怪物阵型表!$B:$B,MATCH(I3202,[1]怪物阵型表!$A:$A,0)))</f>
        <v>冲锋阵型</v>
      </c>
      <c r="K3202" s="4"/>
      <c r="L3202" s="4"/>
      <c r="M3202" s="4"/>
      <c r="N3202" s="4"/>
      <c r="O3202" s="4" t="str">
        <f>IF(N3202="","",INDEX([2]物品表!$B:$B,MATCH(N3202,[2]物品表!$A:$A,0)))</f>
        <v/>
      </c>
      <c r="P3202" s="4"/>
      <c r="Q3202" s="7" t="s">
        <v>309</v>
      </c>
      <c r="R3202" s="7" t="s">
        <v>29</v>
      </c>
      <c r="S3202" s="9">
        <v>1</v>
      </c>
      <c r="T3202" s="4"/>
      <c r="U3202" s="9">
        <v>0</v>
      </c>
      <c r="V3202" s="4" t="str">
        <f t="shared" si="432"/>
        <v/>
      </c>
      <c r="W3202" s="4"/>
      <c r="X3202" s="4"/>
      <c r="Y3202" s="4"/>
      <c r="Z3202" s="28"/>
      <c r="AA3202" s="77">
        <f>COUNTIF([3]经验升级表!$C:$C,"&lt;="&amp;SUMIFS($AB$4:AB3202,$C$4:C3202,C3202))</f>
        <v>0</v>
      </c>
      <c r="AB3202" s="77">
        <f>IFERROR(INDEX([1]怪物表!$U:$U,MATCH(G3202,[1]怪物表!$A:$A,0),1)*S3202/U3202,0)*AC3202</f>
        <v>0</v>
      </c>
      <c r="AC3202" s="77">
        <f t="shared" si="433"/>
        <v>1</v>
      </c>
      <c r="AD3202" s="77">
        <f>IFERROR(INDEX([1]怪物表!$J:$J,MATCH(G3202,[1]怪物表!$A:$A,0),1),0)*AE3202</f>
        <v>0</v>
      </c>
      <c r="AE3202" s="77">
        <f t="shared" si="434"/>
        <v>0</v>
      </c>
    </row>
    <row r="3203" spans="1:31" x14ac:dyDescent="0.45">
      <c r="A3203" s="4"/>
      <c r="B3203" s="7">
        <v>5993082</v>
      </c>
      <c r="C3203" s="6" t="s">
        <v>250</v>
      </c>
      <c r="D3203" s="4"/>
      <c r="E3203" s="7"/>
      <c r="F3203" s="4">
        <v>515</v>
      </c>
      <c r="G3203" s="4" t="str">
        <f>IF(I3203="",SUMIFS([1]怪物表!$A:$A,[1]怪物表!$B:$B,C3203,[1]怪物表!$C:$C,D3203),"")</f>
        <v/>
      </c>
      <c r="H3203" s="8" t="str">
        <f>IF(G3203="","",INDEX([1]怪物表!$C:$C,MATCH(G3203,[1]怪物表!$A:$A,0)))</f>
        <v/>
      </c>
      <c r="I3203" s="4">
        <v>599301</v>
      </c>
      <c r="J3203" s="4" t="str">
        <f>IF(I3203="","",INDEX([1]怪物阵型表!$B:$B,MATCH(I3203,[1]怪物阵型表!$A:$A,0)))</f>
        <v>冲锋阵型</v>
      </c>
      <c r="K3203" s="4"/>
      <c r="L3203" s="4"/>
      <c r="M3203" s="4"/>
      <c r="N3203" s="4"/>
      <c r="O3203" s="4" t="str">
        <f>IF(N3203="","",INDEX([2]物品表!$B:$B,MATCH(N3203,[2]物品表!$A:$A,0)))</f>
        <v/>
      </c>
      <c r="P3203" s="4"/>
      <c r="Q3203" s="7" t="s">
        <v>309</v>
      </c>
      <c r="R3203" s="7" t="s">
        <v>29</v>
      </c>
      <c r="S3203" s="9">
        <v>1</v>
      </c>
      <c r="T3203" s="4"/>
      <c r="U3203" s="9">
        <v>0</v>
      </c>
      <c r="V3203" s="4" t="str">
        <f t="shared" si="432"/>
        <v/>
      </c>
      <c r="W3203" s="4"/>
      <c r="X3203" s="4"/>
      <c r="Y3203" s="4"/>
      <c r="Z3203" s="28"/>
      <c r="AA3203" s="77">
        <f>COUNTIF([3]经验升级表!$C:$C,"&lt;="&amp;SUMIFS($AB$4:AB3203,$C$4:C3203,C3203))</f>
        <v>0</v>
      </c>
      <c r="AB3203" s="77">
        <f>IFERROR(INDEX([1]怪物表!$U:$U,MATCH(G3203,[1]怪物表!$A:$A,0),1)*S3203/U3203,0)*AC3203</f>
        <v>0</v>
      </c>
      <c r="AC3203" s="77">
        <f t="shared" si="433"/>
        <v>1</v>
      </c>
      <c r="AD3203" s="77">
        <f>IFERROR(INDEX([1]怪物表!$J:$J,MATCH(G3203,[1]怪物表!$A:$A,0),1),0)*AE3203</f>
        <v>0</v>
      </c>
      <c r="AE3203" s="77">
        <f t="shared" si="434"/>
        <v>0</v>
      </c>
    </row>
    <row r="3204" spans="1:31" x14ac:dyDescent="0.45">
      <c r="A3204" s="4"/>
      <c r="B3204" s="7">
        <v>5993083</v>
      </c>
      <c r="C3204" s="6" t="s">
        <v>250</v>
      </c>
      <c r="D3204" s="4"/>
      <c r="E3204" s="7"/>
      <c r="F3204" s="4">
        <v>520</v>
      </c>
      <c r="G3204" s="4" t="str">
        <f>IF(I3204="",SUMIFS([1]怪物表!$A:$A,[1]怪物表!$B:$B,C3204,[1]怪物表!$C:$C,D3204),"")</f>
        <v/>
      </c>
      <c r="H3204" s="8" t="str">
        <f>IF(G3204="","",INDEX([1]怪物表!$C:$C,MATCH(G3204,[1]怪物表!$A:$A,0)))</f>
        <v/>
      </c>
      <c r="I3204" s="4">
        <v>599301</v>
      </c>
      <c r="J3204" s="4" t="str">
        <f>IF(I3204="","",INDEX([1]怪物阵型表!$B:$B,MATCH(I3204,[1]怪物阵型表!$A:$A,0)))</f>
        <v>冲锋阵型</v>
      </c>
      <c r="K3204" s="4"/>
      <c r="L3204" s="4"/>
      <c r="M3204" s="4"/>
      <c r="N3204" s="4"/>
      <c r="O3204" s="4" t="str">
        <f>IF(N3204="","",INDEX([2]物品表!$B:$B,MATCH(N3204,[2]物品表!$A:$A,0)))</f>
        <v/>
      </c>
      <c r="P3204" s="4"/>
      <c r="Q3204" s="7" t="s">
        <v>309</v>
      </c>
      <c r="R3204" s="7" t="s">
        <v>29</v>
      </c>
      <c r="S3204" s="9">
        <v>1</v>
      </c>
      <c r="T3204" s="4"/>
      <c r="U3204" s="9">
        <v>0</v>
      </c>
      <c r="V3204" s="4" t="str">
        <f t="shared" si="432"/>
        <v/>
      </c>
      <c r="W3204" s="4"/>
      <c r="X3204" s="4"/>
      <c r="Y3204" s="4"/>
      <c r="Z3204" s="28"/>
      <c r="AA3204" s="77">
        <f>COUNTIF([3]经验升级表!$C:$C,"&lt;="&amp;SUMIFS($AB$4:AB3204,$C$4:C3204,C3204))</f>
        <v>0</v>
      </c>
      <c r="AB3204" s="77">
        <f>IFERROR(INDEX([1]怪物表!$U:$U,MATCH(G3204,[1]怪物表!$A:$A,0),1)*S3204/U3204,0)*AC3204</f>
        <v>0</v>
      </c>
      <c r="AC3204" s="77">
        <f t="shared" si="433"/>
        <v>1</v>
      </c>
      <c r="AD3204" s="77">
        <f>IFERROR(INDEX([1]怪物表!$J:$J,MATCH(G3204,[1]怪物表!$A:$A,0),1),0)*AE3204</f>
        <v>0</v>
      </c>
      <c r="AE3204" s="77">
        <f t="shared" si="434"/>
        <v>0</v>
      </c>
    </row>
    <row r="3205" spans="1:31" x14ac:dyDescent="0.45">
      <c r="A3205" s="4"/>
      <c r="B3205" s="7">
        <v>5993084</v>
      </c>
      <c r="C3205" s="6" t="s">
        <v>250</v>
      </c>
      <c r="D3205" s="4"/>
      <c r="E3205" s="7"/>
      <c r="F3205" s="4">
        <v>520</v>
      </c>
      <c r="G3205" s="4" t="str">
        <f>IF(I3205="",SUMIFS([1]怪物表!$A:$A,[1]怪物表!$B:$B,C3205,[1]怪物表!$C:$C,D3205),"")</f>
        <v/>
      </c>
      <c r="H3205" s="8" t="str">
        <f>IF(G3205="","",INDEX([1]怪物表!$C:$C,MATCH(G3205,[1]怪物表!$A:$A,0)))</f>
        <v/>
      </c>
      <c r="I3205" s="4">
        <v>599301</v>
      </c>
      <c r="J3205" s="4" t="str">
        <f>IF(I3205="","",INDEX([1]怪物阵型表!$B:$B,MATCH(I3205,[1]怪物阵型表!$A:$A,0)))</f>
        <v>冲锋阵型</v>
      </c>
      <c r="K3205" s="4"/>
      <c r="L3205" s="4"/>
      <c r="M3205" s="4"/>
      <c r="N3205" s="4"/>
      <c r="O3205" s="4" t="str">
        <f>IF(N3205="","",INDEX([2]物品表!$B:$B,MATCH(N3205,[2]物品表!$A:$A,0)))</f>
        <v/>
      </c>
      <c r="P3205" s="4"/>
      <c r="Q3205" s="7" t="s">
        <v>309</v>
      </c>
      <c r="R3205" s="7" t="s">
        <v>29</v>
      </c>
      <c r="S3205" s="9">
        <v>1</v>
      </c>
      <c r="T3205" s="4"/>
      <c r="U3205" s="9">
        <v>0</v>
      </c>
      <c r="V3205" s="4" t="str">
        <f t="shared" si="432"/>
        <v/>
      </c>
      <c r="W3205" s="4"/>
      <c r="X3205" s="4"/>
      <c r="Y3205" s="4"/>
      <c r="Z3205" s="28"/>
      <c r="AA3205" s="77">
        <f>COUNTIF([3]经验升级表!$C:$C,"&lt;="&amp;SUMIFS($AB$4:AB3205,$C$4:C3205,C3205))</f>
        <v>0</v>
      </c>
      <c r="AB3205" s="77">
        <f>IFERROR(INDEX([1]怪物表!$U:$U,MATCH(G3205,[1]怪物表!$A:$A,0),1)*S3205/U3205,0)*AC3205</f>
        <v>0</v>
      </c>
      <c r="AC3205" s="77">
        <f t="shared" si="433"/>
        <v>1</v>
      </c>
      <c r="AD3205" s="77">
        <f>IFERROR(INDEX([1]怪物表!$J:$J,MATCH(G3205,[1]怪物表!$A:$A,0),1),0)*AE3205</f>
        <v>0</v>
      </c>
      <c r="AE3205" s="77">
        <f t="shared" si="434"/>
        <v>0</v>
      </c>
    </row>
    <row r="3206" spans="1:31" x14ac:dyDescent="0.45">
      <c r="A3206" s="4"/>
      <c r="B3206" s="7">
        <v>5993085</v>
      </c>
      <c r="C3206" s="6" t="s">
        <v>250</v>
      </c>
      <c r="D3206" s="4" t="s">
        <v>147</v>
      </c>
      <c r="E3206" s="7">
        <v>60</v>
      </c>
      <c r="F3206" s="4" t="s">
        <v>195</v>
      </c>
      <c r="G3206" s="4">
        <f>SUMIFS([1]怪物表!$A:$A,[1]怪物表!$B:$B,C3206,[1]怪物表!$C:$C,D3206)</f>
        <v>1599305</v>
      </c>
      <c r="H3206" s="8" t="str">
        <f>IF(G3206="","",INDEX([1]怪物表!$C:$C,MATCH(G3206,[1]怪物表!$A:$A,0)))</f>
        <v>狼人（灰）</v>
      </c>
      <c r="I3206" s="4"/>
      <c r="J3206" s="4" t="str">
        <f>IF(I3206="","",INDEX([1]怪物阵型表!$B:$B,MATCH(I3206,[1]怪物阵型表!$A:$A,0)))</f>
        <v/>
      </c>
      <c r="K3206" s="4"/>
      <c r="L3206" s="4"/>
      <c r="M3206" s="4"/>
      <c r="N3206" s="4"/>
      <c r="O3206" s="4" t="str">
        <f>IF(N3206="","",INDEX([2]物品表!$B:$B,MATCH(N3206,[2]物品表!$A:$A,0)))</f>
        <v/>
      </c>
      <c r="P3206" s="4"/>
      <c r="Q3206" s="7" t="s">
        <v>31</v>
      </c>
      <c r="R3206" s="7" t="s">
        <v>29</v>
      </c>
      <c r="S3206" s="9">
        <f>INDEX('#怪物刷新配置索引'!$E:$E,MATCH(E3206&amp;"-"&amp;F3206,'#怪物刷新配置索引'!$D:$D,0),1)</f>
        <v>4</v>
      </c>
      <c r="T3206" s="4"/>
      <c r="U3206" s="9">
        <f>INDEX('#怪物刷新配置索引'!$F:$F,MATCH(E3206&amp;"-"&amp;F3206,'#怪物刷新配置索引'!$D:$D,0),1)</f>
        <v>2</v>
      </c>
      <c r="V3206" s="4" t="str">
        <f t="shared" si="432"/>
        <v/>
      </c>
      <c r="W3206" s="4"/>
      <c r="X3206" s="7"/>
      <c r="Y3206" s="4"/>
      <c r="Z3206" s="28"/>
      <c r="AA3206" s="77">
        <f>COUNTIF([3]经验升级表!$C:$C,"&lt;="&amp;SUMIFS($AB$4:AB3206,$C$4:C3206,C3206))</f>
        <v>0</v>
      </c>
      <c r="AB3206" s="77">
        <f>IFERROR(INDEX([1]怪物表!$U:$U,MATCH(G3206,[1]怪物表!$A:$A,0),1)*S3206/U3206,0)*AC3206</f>
        <v>0</v>
      </c>
      <c r="AC3206" s="77">
        <f t="shared" si="433"/>
        <v>30</v>
      </c>
      <c r="AD3206" s="77">
        <f>IFERROR(INDEX([1]怪物表!$J:$J,MATCH(G3206,[1]怪物表!$A:$A,0),1),0)*AE3206</f>
        <v>60</v>
      </c>
      <c r="AE3206" s="77">
        <f t="shared" si="434"/>
        <v>60</v>
      </c>
    </row>
    <row r="3207" spans="1:31" x14ac:dyDescent="0.45">
      <c r="A3207" s="4"/>
      <c r="B3207" s="7">
        <v>5993086</v>
      </c>
      <c r="C3207" s="6" t="s">
        <v>250</v>
      </c>
      <c r="D3207" s="4" t="s">
        <v>147</v>
      </c>
      <c r="E3207" s="7">
        <v>60</v>
      </c>
      <c r="F3207" s="4" t="s">
        <v>195</v>
      </c>
      <c r="G3207" s="4">
        <f>SUMIFS([1]怪物表!$A:$A,[1]怪物表!$B:$B,C3207,[1]怪物表!$C:$C,D3207)</f>
        <v>1599305</v>
      </c>
      <c r="H3207" s="8" t="str">
        <f>IF(G3207="","",INDEX([1]怪物表!$C:$C,MATCH(G3207,[1]怪物表!$A:$A,0)))</f>
        <v>狼人（灰）</v>
      </c>
      <c r="I3207" s="4"/>
      <c r="J3207" s="4" t="str">
        <f>IF(I3207="","",INDEX([1]怪物阵型表!$B:$B,MATCH(I3207,[1]怪物阵型表!$A:$A,0)))</f>
        <v/>
      </c>
      <c r="K3207" s="4"/>
      <c r="L3207" s="4"/>
      <c r="M3207" s="4"/>
      <c r="N3207" s="4"/>
      <c r="O3207" s="4" t="str">
        <f>IF(N3207="","",INDEX([2]物品表!$B:$B,MATCH(N3207,[2]物品表!$A:$A,0)))</f>
        <v/>
      </c>
      <c r="P3207" s="4"/>
      <c r="Q3207" s="7" t="s">
        <v>31</v>
      </c>
      <c r="R3207" s="7" t="s">
        <v>29</v>
      </c>
      <c r="S3207" s="9">
        <f>INDEX('#怪物刷新配置索引'!$E:$E,MATCH(E3207&amp;"-"&amp;F3207,'#怪物刷新配置索引'!$D:$D,0),1)</f>
        <v>4</v>
      </c>
      <c r="T3207" s="4"/>
      <c r="U3207" s="9">
        <f>INDEX('#怪物刷新配置索引'!$F:$F,MATCH(E3207&amp;"-"&amp;F3207,'#怪物刷新配置索引'!$D:$D,0),1)</f>
        <v>2</v>
      </c>
      <c r="V3207" s="7" t="str">
        <f t="shared" si="432"/>
        <v/>
      </c>
      <c r="W3207" s="4"/>
      <c r="X3207" s="4"/>
      <c r="Y3207" s="4"/>
      <c r="Z3207" s="28"/>
      <c r="AA3207" s="77">
        <f>COUNTIF([3]经验升级表!$C:$C,"&lt;="&amp;SUMIFS($AB$4:AB3207,$C$4:C3207,C3207))</f>
        <v>0</v>
      </c>
      <c r="AB3207" s="77">
        <f>IFERROR(INDEX([1]怪物表!$U:$U,MATCH(G3207,[1]怪物表!$A:$A,0),1)*S3207/U3207,0)*AC3207</f>
        <v>0</v>
      </c>
      <c r="AC3207" s="77">
        <f t="shared" si="433"/>
        <v>30</v>
      </c>
      <c r="AD3207" s="77">
        <f>IFERROR(INDEX([1]怪物表!$J:$J,MATCH(G3207,[1]怪物表!$A:$A,0),1),0)*AE3207</f>
        <v>60</v>
      </c>
      <c r="AE3207" s="77">
        <f t="shared" si="434"/>
        <v>60</v>
      </c>
    </row>
    <row r="3208" spans="1:31" x14ac:dyDescent="0.45">
      <c r="A3208" s="4"/>
      <c r="B3208" s="7">
        <v>5993087</v>
      </c>
      <c r="C3208" s="6" t="s">
        <v>250</v>
      </c>
      <c r="D3208" s="4" t="s">
        <v>145</v>
      </c>
      <c r="E3208" s="7">
        <v>20</v>
      </c>
      <c r="F3208" s="4" t="s">
        <v>195</v>
      </c>
      <c r="G3208" s="4">
        <f>SUMIFS([1]怪物表!$A:$A,[1]怪物表!$B:$B,C3208,[1]怪物表!$C:$C,D3208)</f>
        <v>1599307</v>
      </c>
      <c r="H3208" s="8" t="str">
        <f>IF(G3208="","",INDEX([1]怪物表!$C:$C,MATCH(G3208,[1]怪物表!$A:$A,0)))</f>
        <v>毒气怪2</v>
      </c>
      <c r="I3208" s="4"/>
      <c r="J3208" s="4" t="str">
        <f>IF(I3208="","",INDEX([1]怪物阵型表!$B:$B,MATCH(I3208,[1]怪物阵型表!$A:$A,0)))</f>
        <v/>
      </c>
      <c r="K3208" s="4"/>
      <c r="L3208" s="4"/>
      <c r="M3208" s="4"/>
      <c r="N3208" s="4"/>
      <c r="O3208" s="4" t="str">
        <f>IF(N3208="","",INDEX([2]物品表!$B:$B,MATCH(N3208,[2]物品表!$A:$A,0)))</f>
        <v/>
      </c>
      <c r="P3208" s="4"/>
      <c r="Q3208" s="7" t="s">
        <v>31</v>
      </c>
      <c r="R3208" s="7" t="s">
        <v>29</v>
      </c>
      <c r="S3208" s="9">
        <f>INDEX('#怪物刷新配置索引'!$E:$E,MATCH(E3208&amp;"-"&amp;F3208,'#怪物刷新配置索引'!$D:$D,0),1)</f>
        <v>4</v>
      </c>
      <c r="T3208" s="4"/>
      <c r="U3208" s="9">
        <f>INDEX('#怪物刷新配置索引'!$F:$F,MATCH(E3208&amp;"-"&amp;F3208,'#怪物刷新配置索引'!$D:$D,0),1)</f>
        <v>6</v>
      </c>
      <c r="V3208" s="4" t="str">
        <f t="shared" si="432"/>
        <v/>
      </c>
      <c r="W3208" s="4"/>
      <c r="X3208" s="4"/>
      <c r="Y3208" s="4"/>
      <c r="Z3208" s="28"/>
      <c r="AA3208" s="77">
        <f>COUNTIF([3]经验升级表!$C:$C,"&lt;="&amp;SUMIFS($AB$4:AB3208,$C$4:C3208,C3208))</f>
        <v>0</v>
      </c>
      <c r="AB3208" s="77">
        <f>IFERROR(INDEX([1]怪物表!$U:$U,MATCH(G3208,[1]怪物表!$A:$A,0),1)*S3208/U3208,0)*AC3208</f>
        <v>0</v>
      </c>
      <c r="AC3208" s="77">
        <f t="shared" si="433"/>
        <v>30</v>
      </c>
      <c r="AD3208" s="77">
        <f>IFERROR(INDEX([1]怪物表!$J:$J,MATCH(G3208,[1]怪物表!$A:$A,0),1),0)*AE3208</f>
        <v>20</v>
      </c>
      <c r="AE3208" s="77">
        <f t="shared" si="434"/>
        <v>20</v>
      </c>
    </row>
    <row r="3209" spans="1:31" s="46" customFormat="1" x14ac:dyDescent="0.45">
      <c r="A3209" s="20"/>
      <c r="B3209" s="21">
        <v>5993088</v>
      </c>
      <c r="C3209" s="22" t="s">
        <v>250</v>
      </c>
      <c r="D3209" s="20" t="s">
        <v>148</v>
      </c>
      <c r="E3209" s="21"/>
      <c r="F3209" s="20">
        <v>540</v>
      </c>
      <c r="G3209" s="20">
        <f>SUMIFS([1]怪物表!$A:$A,[1]怪物表!$B:$B,C3209,[1]怪物表!$C:$C,D3209)</f>
        <v>1599309</v>
      </c>
      <c r="H3209" s="23" t="str">
        <f>IF(G3209="","",INDEX([1]怪物表!$C:$C,MATCH(G3209,[1]怪物表!$A:$A,0)))</f>
        <v>狼人</v>
      </c>
      <c r="I3209" s="20" t="s">
        <v>54</v>
      </c>
      <c r="J3209" s="20" t="str">
        <f>IF(I3209="","",INDEX([1]怪物阵型表!$B:$B,MATCH(I3209,[1]怪物阵型表!$A:$A,0)))</f>
        <v/>
      </c>
      <c r="K3209" s="20"/>
      <c r="L3209" s="20"/>
      <c r="M3209" s="20"/>
      <c r="N3209" s="20"/>
      <c r="O3209" s="20" t="str">
        <f>IF(N3209="","",INDEX([2]物品表!$B:$B,MATCH(N3209,[2]物品表!$A:$A,0)))</f>
        <v/>
      </c>
      <c r="P3209" s="20"/>
      <c r="Q3209" s="21" t="s">
        <v>120</v>
      </c>
      <c r="R3209" s="21" t="s">
        <v>29</v>
      </c>
      <c r="S3209" s="24">
        <v>1</v>
      </c>
      <c r="T3209" s="20"/>
      <c r="U3209" s="24">
        <v>0</v>
      </c>
      <c r="V3209" s="20" t="str">
        <f t="shared" si="432"/>
        <v/>
      </c>
      <c r="W3209" s="20"/>
      <c r="X3209" s="20"/>
      <c r="Y3209" s="20"/>
      <c r="Z3209" s="79"/>
      <c r="AA3209" s="79">
        <f>COUNTIF([3]经验升级表!$C:$C,"&lt;="&amp;SUMIFS($AB$4:AB3209,$C$4:C3209,C3209))</f>
        <v>0</v>
      </c>
      <c r="AB3209" s="79">
        <f>IFERROR(INDEX([1]怪物表!$U:$U,MATCH(G3209,[1]怪物表!$A:$A,0),1)*S3209/U3209,0)*AC3209</f>
        <v>0</v>
      </c>
      <c r="AC3209" s="79">
        <f t="shared" si="433"/>
        <v>1</v>
      </c>
      <c r="AD3209" s="79">
        <f>IFERROR(INDEX([1]怪物表!$J:$J,MATCH(G3209,[1]怪物表!$A:$A,0),1),0)*AE3209</f>
        <v>0</v>
      </c>
      <c r="AE3209" s="79">
        <f t="shared" si="434"/>
        <v>0</v>
      </c>
    </row>
    <row r="3210" spans="1:31" x14ac:dyDescent="0.45">
      <c r="A3210" s="4"/>
      <c r="B3210" s="7">
        <v>5993089</v>
      </c>
      <c r="C3210" s="6" t="s">
        <v>250</v>
      </c>
      <c r="D3210" s="4"/>
      <c r="E3210" s="7"/>
      <c r="F3210" s="4">
        <v>540</v>
      </c>
      <c r="G3210" s="4"/>
      <c r="H3210" s="8"/>
      <c r="I3210" s="4"/>
      <c r="J3210" s="4" t="str">
        <f>IF(I3210="","",INDEX([1]怪物阵型表!$B:$B,MATCH(I3210,[1]怪物阵型表!$A:$A,0)))</f>
        <v/>
      </c>
      <c r="K3210" s="4">
        <v>599312</v>
      </c>
      <c r="L3210" s="25" t="str" cm="1">
        <f t="array" ref="L3210">INDEX(怪物链表!A:C,MATCH(怪物刷新表!K3210&amp;C3210,怪物链表!A:A&amp;怪物链表!C:C,),2)</f>
        <v>骤变_中级_100</v>
      </c>
      <c r="M3210" s="4" t="str" cm="1">
        <f t="array" ref="M3210">INDEX(怪物链表!A:D,MATCH(怪物刷新表!L3210&amp;K3210,怪物链表!B:B&amp;怪物链表!A:A,),4)</f>
        <v>540-570</v>
      </c>
      <c r="N3210" s="4"/>
      <c r="O3210" s="4" t="str">
        <f>IF(N3210="","",INDEX([2]物品表!$B:$B,MATCH(N3210,[2]物品表!$A:$A,0)))</f>
        <v/>
      </c>
      <c r="P3210" s="4"/>
      <c r="Q3210" s="7" t="s">
        <v>120</v>
      </c>
      <c r="R3210" s="7" t="s">
        <v>29</v>
      </c>
      <c r="S3210" s="9">
        <v>1</v>
      </c>
      <c r="T3210" s="4"/>
      <c r="U3210" s="9">
        <v>0</v>
      </c>
      <c r="V3210" s="4" t="str">
        <f>IF(W3210=1,"TID_Survivor_Notice_Occur_2",IF(W3210=2,"TID_Survivor_Notice_Occur_1",""))</f>
        <v/>
      </c>
      <c r="W3210" s="4"/>
      <c r="X3210" s="4"/>
      <c r="Y3210" s="4"/>
      <c r="Z3210" s="28"/>
      <c r="AA3210" s="77">
        <f>COUNTIF([3]经验升级表!$C:$C,"&lt;="&amp;SUMIFS($AB$4:AB3210,$C$4:C3210,C3210))</f>
        <v>0</v>
      </c>
      <c r="AB3210" s="77">
        <f>IFERROR(INDEX([1]怪物表!$U:$U,MATCH(G3210,[1]怪物表!$A:$A,0),1)*S3210/U3210,0)*AC3210</f>
        <v>0</v>
      </c>
      <c r="AC3210" s="77">
        <f t="shared" si="433"/>
        <v>1</v>
      </c>
      <c r="AD3210" s="77">
        <f>IFERROR(INDEX([1]怪物表!$J:$J,MATCH(G3210,[1]怪物表!$A:$A,0),1),0)*AE3210</f>
        <v>0</v>
      </c>
      <c r="AE3210" s="77">
        <f t="shared" si="434"/>
        <v>0</v>
      </c>
    </row>
    <row r="3211" spans="1:31" x14ac:dyDescent="0.45">
      <c r="A3211" s="4"/>
      <c r="B3211" s="7">
        <v>5993090</v>
      </c>
      <c r="C3211" s="6" t="s">
        <v>250</v>
      </c>
      <c r="D3211" s="4"/>
      <c r="E3211" s="7"/>
      <c r="F3211" s="4">
        <v>540</v>
      </c>
      <c r="G3211" s="4"/>
      <c r="H3211" s="8"/>
      <c r="I3211" s="4"/>
      <c r="J3211" s="4" t="str">
        <f>IF(I3211="","",INDEX([1]怪物阵型表!$B:$B,MATCH(I3211,[1]怪物阵型表!$A:$A,0)))</f>
        <v/>
      </c>
      <c r="K3211" s="4">
        <v>599313</v>
      </c>
      <c r="L3211" s="25" t="str" cm="1">
        <f t="array" ref="L3211">INDEX(怪物链表!A:C,MATCH(怪物刷新表!K3211&amp;C3211,怪物链表!A:A&amp;怪物链表!C:C,),2)</f>
        <v>骤变_特殊_30</v>
      </c>
      <c r="M3211" s="4" t="str" cm="1">
        <f t="array" ref="M3211">INDEX(怪物链表!A:D,MATCH(怪物刷新表!L3211&amp;K3211,怪物链表!B:B&amp;怪物链表!A:A,),4)</f>
        <v>540-570</v>
      </c>
      <c r="N3211" s="4"/>
      <c r="O3211" s="4" t="str">
        <f>IF(N3211="","",INDEX([2]物品表!$B:$B,MATCH(N3211,[2]物品表!$A:$A,0)))</f>
        <v/>
      </c>
      <c r="P3211" s="4"/>
      <c r="Q3211" s="7" t="s">
        <v>120</v>
      </c>
      <c r="R3211" s="7" t="s">
        <v>29</v>
      </c>
      <c r="S3211" s="9">
        <v>1</v>
      </c>
      <c r="T3211" s="4"/>
      <c r="U3211" s="9">
        <v>0</v>
      </c>
      <c r="V3211" s="4" t="str">
        <f>IF(W3211=1,"TID_Survivor_Notice_Occur_2",IF(W3211=2,"TID_Survivor_Notice_Occur_1",""))</f>
        <v/>
      </c>
      <c r="W3211" s="4"/>
      <c r="X3211" s="4"/>
      <c r="Y3211" s="4"/>
      <c r="Z3211" s="28"/>
      <c r="AA3211" s="77">
        <f>COUNTIF([3]经验升级表!$C:$C,"&lt;="&amp;SUMIFS($AB$4:AB3211,$C$4:C3211,C3211))</f>
        <v>0</v>
      </c>
      <c r="AB3211" s="77">
        <f>IFERROR(INDEX([1]怪物表!$U:$U,MATCH(G3211,[1]怪物表!$A:$A,0),1)*S3211/U3211,0)*AC3211</f>
        <v>0</v>
      </c>
      <c r="AC3211" s="77">
        <f t="shared" si="433"/>
        <v>1</v>
      </c>
      <c r="AD3211" s="77">
        <f>IFERROR(INDEX([1]怪物表!$J:$J,MATCH(G3211,[1]怪物表!$A:$A,0),1),0)*AE3211</f>
        <v>0</v>
      </c>
      <c r="AE3211" s="77">
        <f t="shared" si="434"/>
        <v>0</v>
      </c>
    </row>
    <row r="3212" spans="1:31" x14ac:dyDescent="0.45">
      <c r="A3212" s="4"/>
      <c r="B3212" s="7">
        <v>5993091</v>
      </c>
      <c r="C3212" s="6" t="s">
        <v>250</v>
      </c>
      <c r="D3212" s="4"/>
      <c r="E3212" s="7"/>
      <c r="F3212" s="4">
        <v>540</v>
      </c>
      <c r="G3212" s="4"/>
      <c r="H3212" s="8"/>
      <c r="I3212" s="4"/>
      <c r="J3212" s="4" t="str">
        <f>IF(I3212="","",INDEX([1]怪物阵型表!$B:$B,MATCH(I3212,[1]怪物阵型表!$A:$A,0)))</f>
        <v/>
      </c>
      <c r="K3212" s="4">
        <v>599314</v>
      </c>
      <c r="L3212" s="25" t="str" cm="1">
        <f t="array" ref="L3212">INDEX(怪物链表!A:C,MATCH(怪物刷新表!K3212&amp;C3212,怪物链表!A:A&amp;怪物链表!C:C,),2)</f>
        <v>骤变_特殊_50</v>
      </c>
      <c r="M3212" s="4" t="str" cm="1">
        <f t="array" ref="M3212">INDEX(怪物链表!A:D,MATCH(怪物刷新表!L3212&amp;K3212,怪物链表!B:B&amp;怪物链表!A:A,),4)</f>
        <v>540-570</v>
      </c>
      <c r="N3212" s="4"/>
      <c r="O3212" s="4" t="str">
        <f>IF(N3212="","",INDEX([2]物品表!$B:$B,MATCH(N3212,[2]物品表!$A:$A,0)))</f>
        <v/>
      </c>
      <c r="P3212" s="4"/>
      <c r="Q3212" s="7" t="s">
        <v>120</v>
      </c>
      <c r="R3212" s="7" t="s">
        <v>29</v>
      </c>
      <c r="S3212" s="9">
        <v>1</v>
      </c>
      <c r="T3212" s="4"/>
      <c r="U3212" s="9">
        <v>0</v>
      </c>
      <c r="V3212" s="4" t="str">
        <f>IF(W3212=1,"TID_Survivor_Notice_Occur_2",IF(W3212=2,"TID_Survivor_Notice_Occur_1",""))</f>
        <v/>
      </c>
      <c r="W3212" s="4"/>
      <c r="X3212" s="4"/>
      <c r="Y3212" s="4"/>
      <c r="Z3212" s="28"/>
      <c r="AA3212" s="77">
        <f>COUNTIF([3]经验升级表!$C:$C,"&lt;="&amp;SUMIFS($AB$4:AB3212,$C$4:C3212,C3212))</f>
        <v>0</v>
      </c>
      <c r="AB3212" s="77">
        <f>IFERROR(INDEX([1]怪物表!$U:$U,MATCH(G3212,[1]怪物表!$A:$A,0),1)*S3212/U3212,0)*AC3212</f>
        <v>0</v>
      </c>
      <c r="AC3212" s="77">
        <f t="shared" si="433"/>
        <v>1</v>
      </c>
      <c r="AD3212" s="77">
        <f>IFERROR(INDEX([1]怪物表!$J:$J,MATCH(G3212,[1]怪物表!$A:$A,0),1),0)*AE3212</f>
        <v>0</v>
      </c>
      <c r="AE3212" s="77">
        <f t="shared" si="434"/>
        <v>0</v>
      </c>
    </row>
    <row r="3213" spans="1:31" x14ac:dyDescent="0.45">
      <c r="A3213" s="4"/>
      <c r="B3213" s="7">
        <v>5993092</v>
      </c>
      <c r="C3213" s="6" t="s">
        <v>250</v>
      </c>
      <c r="D3213" s="4" t="s">
        <v>247</v>
      </c>
      <c r="E3213" s="7">
        <v>60</v>
      </c>
      <c r="F3213" s="4" t="s">
        <v>197</v>
      </c>
      <c r="G3213" s="4">
        <f>SUMIFS([1]怪物表!$A:$A,[1]怪物表!$B:$B,C3213,[1]怪物表!$C:$C,D3213)</f>
        <v>1599304</v>
      </c>
      <c r="H3213" s="8" t="str">
        <f>IF(G3213="","",INDEX([1]怪物表!$C:$C,MATCH(G3213,[1]怪物表!$A:$A,0)))</f>
        <v>狼人（紫）</v>
      </c>
      <c r="I3213" s="4"/>
      <c r="J3213" s="4" t="str">
        <f>IF(I3213="","",INDEX([1]怪物阵型表!$B:$B,MATCH(I3213,[1]怪物阵型表!$A:$A,0)))</f>
        <v/>
      </c>
      <c r="K3213" s="4"/>
      <c r="L3213" s="4"/>
      <c r="M3213" s="4"/>
      <c r="N3213" s="4"/>
      <c r="O3213" s="4" t="str">
        <f>IF(N3213="","",INDEX([2]物品表!$B:$B,MATCH(N3213,[2]物品表!$A:$A,0)))</f>
        <v/>
      </c>
      <c r="P3213" s="4"/>
      <c r="Q3213" s="7" t="s">
        <v>31</v>
      </c>
      <c r="R3213" s="7" t="s">
        <v>29</v>
      </c>
      <c r="S3213" s="9">
        <f>INDEX('#怪物刷新配置索引'!$E:$E,MATCH(E3213&amp;"-"&amp;F3213,'#怪物刷新配置索引'!$D:$D,0),1)</f>
        <v>4</v>
      </c>
      <c r="T3213" s="4"/>
      <c r="U3213" s="9">
        <f>INDEX('#怪物刷新配置索引'!$F:$F,MATCH(E3213&amp;"-"&amp;F3213,'#怪物刷新配置索引'!$D:$D,0),1)</f>
        <v>2</v>
      </c>
      <c r="V3213" s="4" t="str">
        <f t="shared" si="432"/>
        <v/>
      </c>
      <c r="W3213" s="4"/>
      <c r="X3213" s="4"/>
      <c r="Y3213" s="7"/>
      <c r="Z3213" s="28"/>
      <c r="AA3213" s="77">
        <f>COUNTIF([3]经验升级表!$C:$C,"&lt;="&amp;SUMIFS($AB$4:AB3213,$C$4:C3213,C3213))</f>
        <v>0</v>
      </c>
      <c r="AB3213" s="77">
        <f>IFERROR(INDEX([1]怪物表!$U:$U,MATCH(G3213,[1]怪物表!$A:$A,0),1)*S3213/U3213,0)*AC3213</f>
        <v>0</v>
      </c>
      <c r="AC3213" s="77">
        <f t="shared" si="433"/>
        <v>30</v>
      </c>
      <c r="AD3213" s="77">
        <f>IFERROR(INDEX([1]怪物表!$J:$J,MATCH(G3213,[1]怪物表!$A:$A,0),1),0)*AE3213</f>
        <v>60</v>
      </c>
      <c r="AE3213" s="77">
        <f t="shared" si="434"/>
        <v>60</v>
      </c>
    </row>
    <row r="3214" spans="1:31" x14ac:dyDescent="0.45">
      <c r="A3214" s="4"/>
      <c r="B3214" s="7">
        <v>5993093</v>
      </c>
      <c r="C3214" s="6" t="s">
        <v>250</v>
      </c>
      <c r="D3214" s="4" t="s">
        <v>247</v>
      </c>
      <c r="E3214" s="7">
        <v>150</v>
      </c>
      <c r="F3214" s="4" t="s">
        <v>197</v>
      </c>
      <c r="G3214" s="4">
        <f>SUMIFS([1]怪物表!$A:$A,[1]怪物表!$B:$B,C3214,[1]怪物表!$C:$C,D3214)</f>
        <v>1599304</v>
      </c>
      <c r="H3214" s="8" t="str">
        <f>IF(G3214="","",INDEX([1]怪物表!$C:$C,MATCH(G3214,[1]怪物表!$A:$A,0)))</f>
        <v>狼人（紫）</v>
      </c>
      <c r="I3214" s="4"/>
      <c r="J3214" s="4" t="str">
        <f>IF(I3214="","",INDEX([1]怪物阵型表!$B:$B,MATCH(I3214,[1]怪物阵型表!$A:$A,0)))</f>
        <v/>
      </c>
      <c r="K3214" s="4"/>
      <c r="L3214" s="4"/>
      <c r="M3214" s="4"/>
      <c r="N3214" s="4"/>
      <c r="O3214" s="4" t="str">
        <f>IF(N3214="","",INDEX([2]物品表!$B:$B,MATCH(N3214,[2]物品表!$A:$A,0)))</f>
        <v/>
      </c>
      <c r="P3214" s="4"/>
      <c r="Q3214" s="7" t="s">
        <v>31</v>
      </c>
      <c r="R3214" s="7" t="s">
        <v>29</v>
      </c>
      <c r="S3214" s="9">
        <f>INDEX('#怪物刷新配置索引'!$E:$E,MATCH(E3214&amp;"-"&amp;F3214,'#怪物刷新配置索引'!$D:$D,0),1)</f>
        <v>5</v>
      </c>
      <c r="T3214" s="4"/>
      <c r="U3214" s="9">
        <f>INDEX('#怪物刷新配置索引'!$F:$F,MATCH(E3214&amp;"-"&amp;F3214,'#怪物刷新配置索引'!$D:$D,0),1)</f>
        <v>1</v>
      </c>
      <c r="V3214" s="4" t="str">
        <f t="shared" si="432"/>
        <v/>
      </c>
      <c r="W3214" s="4"/>
      <c r="X3214" s="4"/>
      <c r="Y3214" s="7"/>
      <c r="Z3214" s="28"/>
      <c r="AA3214" s="77">
        <f>COUNTIF([3]经验升级表!$C:$C,"&lt;="&amp;SUMIFS($AB$4:AB3214,$C$4:C3214,C3214))</f>
        <v>0</v>
      </c>
      <c r="AB3214" s="77">
        <f>IFERROR(INDEX([1]怪物表!$U:$U,MATCH(G3214,[1]怪物表!$A:$A,0),1)*S3214/U3214,0)*AC3214</f>
        <v>0</v>
      </c>
      <c r="AC3214" s="77">
        <f t="shared" si="433"/>
        <v>30</v>
      </c>
      <c r="AD3214" s="77">
        <f>IFERROR(INDEX([1]怪物表!$J:$J,MATCH(G3214,[1]怪物表!$A:$A,0),1),0)*AE3214</f>
        <v>150</v>
      </c>
      <c r="AE3214" s="77">
        <f t="shared" si="434"/>
        <v>150</v>
      </c>
    </row>
    <row r="3215" spans="1:31" x14ac:dyDescent="0.45">
      <c r="A3215" s="4"/>
      <c r="B3215" s="7">
        <v>5993094</v>
      </c>
      <c r="C3215" s="6" t="s">
        <v>250</v>
      </c>
      <c r="D3215" s="4"/>
      <c r="E3215" s="7"/>
      <c r="F3215" s="4">
        <v>570</v>
      </c>
      <c r="G3215" s="4"/>
      <c r="H3215" s="8"/>
      <c r="I3215" s="4"/>
      <c r="J3215" s="4" t="str">
        <f>IF(I3215="","",INDEX([1]怪物阵型表!$B:$B,MATCH(I3215,[1]怪物阵型表!$A:$A,0)))</f>
        <v/>
      </c>
      <c r="K3215" s="4">
        <v>599315</v>
      </c>
      <c r="L3215" s="25" t="str" cm="1">
        <f t="array" ref="L3215">INDEX(怪物链表!A:C,MATCH(怪物刷新表!K3215&amp;C3215,怪物链表!A:A&amp;怪物链表!C:C,),2)</f>
        <v>骤变_高级_100</v>
      </c>
      <c r="M3215" s="4" t="str" cm="1">
        <f t="array" ref="M3215">INDEX(怪物链表!A:D,MATCH(怪物刷新表!L3215&amp;K3215,怪物链表!B:B&amp;怪物链表!A:A,),4)</f>
        <v>570-600</v>
      </c>
      <c r="N3215" s="4"/>
      <c r="O3215" s="4" t="str">
        <f>IF(N3215="","",INDEX([2]物品表!$B:$B,MATCH(N3215,[2]物品表!$A:$A,0)))</f>
        <v/>
      </c>
      <c r="P3215" s="4"/>
      <c r="Q3215" s="7" t="s">
        <v>120</v>
      </c>
      <c r="R3215" s="7" t="s">
        <v>29</v>
      </c>
      <c r="S3215" s="9">
        <v>1</v>
      </c>
      <c r="T3215" s="4"/>
      <c r="U3215" s="9">
        <v>0</v>
      </c>
      <c r="V3215" s="4" t="str">
        <f>IF(W3215=1,"TID_Survivor_Notice_Occur_2",IF(W3215=2,"TID_Survivor_Notice_Occur_1",""))</f>
        <v/>
      </c>
      <c r="W3215" s="4"/>
      <c r="X3215" s="4"/>
      <c r="Y3215" s="4"/>
      <c r="Z3215" s="28"/>
      <c r="AA3215" s="77">
        <f>COUNTIF([3]经验升级表!$C:$C,"&lt;="&amp;SUMIFS($AB$4:AB3215,$C$4:C3215,C3215))</f>
        <v>0</v>
      </c>
      <c r="AB3215" s="77">
        <f>IFERROR(INDEX([1]怪物表!$U:$U,MATCH(G3215,[1]怪物表!$A:$A,0),1)*S3215/U3215,0)*AC3215</f>
        <v>0</v>
      </c>
      <c r="AC3215" s="77">
        <f t="shared" si="433"/>
        <v>1</v>
      </c>
      <c r="AD3215" s="77">
        <f>IFERROR(INDEX([1]怪物表!$J:$J,MATCH(G3215,[1]怪物表!$A:$A,0),1),0)*AE3215</f>
        <v>0</v>
      </c>
      <c r="AE3215" s="77">
        <f t="shared" si="434"/>
        <v>0</v>
      </c>
    </row>
    <row r="3216" spans="1:31" x14ac:dyDescent="0.45">
      <c r="A3216" s="4"/>
      <c r="B3216" s="7">
        <v>5993095</v>
      </c>
      <c r="C3216" s="6" t="s">
        <v>250</v>
      </c>
      <c r="D3216" s="4"/>
      <c r="E3216" s="7"/>
      <c r="F3216" s="4">
        <v>570</v>
      </c>
      <c r="G3216" s="4"/>
      <c r="H3216" s="8"/>
      <c r="I3216" s="4"/>
      <c r="J3216" s="4" t="str">
        <f>IF(I3216="","",INDEX([1]怪物阵型表!$B:$B,MATCH(I3216,[1]怪物阵型表!$A:$A,0)))</f>
        <v/>
      </c>
      <c r="K3216" s="4">
        <v>599316</v>
      </c>
      <c r="L3216" s="25" t="str" cm="1">
        <f t="array" ref="L3216">INDEX(怪物链表!A:C,MATCH(怪物刷新表!K3216&amp;C3216,怪物链表!A:A&amp;怪物链表!C:C,),2)</f>
        <v>骤变_特殊_30</v>
      </c>
      <c r="M3216" s="4" t="str" cm="1">
        <f t="array" ref="M3216">INDEX(怪物链表!A:D,MATCH(怪物刷新表!L3216&amp;K3216,怪物链表!B:B&amp;怪物链表!A:A,),4)</f>
        <v>570-600</v>
      </c>
      <c r="N3216" s="4"/>
      <c r="O3216" s="4" t="str">
        <f>IF(N3216="","",INDEX([2]物品表!$B:$B,MATCH(N3216,[2]物品表!$A:$A,0)))</f>
        <v/>
      </c>
      <c r="P3216" s="4"/>
      <c r="Q3216" s="7" t="s">
        <v>120</v>
      </c>
      <c r="R3216" s="7" t="s">
        <v>29</v>
      </c>
      <c r="S3216" s="9">
        <v>1</v>
      </c>
      <c r="T3216" s="4"/>
      <c r="U3216" s="9">
        <v>0</v>
      </c>
      <c r="V3216" s="4" t="str">
        <f>IF(W3216=1,"TID_Survivor_Notice_Occur_2",IF(W3216=2,"TID_Survivor_Notice_Occur_1",""))</f>
        <v/>
      </c>
      <c r="W3216" s="4"/>
      <c r="X3216" s="4"/>
      <c r="Y3216" s="4"/>
      <c r="Z3216" s="28"/>
      <c r="AA3216" s="77">
        <f>COUNTIF([3]经验升级表!$C:$C,"&lt;="&amp;SUMIFS($AB$4:AB3216,$C$4:C3216,C3216))</f>
        <v>0</v>
      </c>
      <c r="AB3216" s="77">
        <f>IFERROR(INDEX([1]怪物表!$U:$U,MATCH(G3216,[1]怪物表!$A:$A,0),1)*S3216/U3216,0)*AC3216</f>
        <v>0</v>
      </c>
      <c r="AC3216" s="77">
        <f t="shared" si="433"/>
        <v>1</v>
      </c>
      <c r="AD3216" s="77">
        <f>IFERROR(INDEX([1]怪物表!$J:$J,MATCH(G3216,[1]怪物表!$A:$A,0),1),0)*AE3216</f>
        <v>0</v>
      </c>
      <c r="AE3216" s="77">
        <f t="shared" si="434"/>
        <v>0</v>
      </c>
    </row>
    <row r="3217" spans="1:31" x14ac:dyDescent="0.45">
      <c r="A3217" s="4"/>
      <c r="B3217" s="7">
        <v>5993096</v>
      </c>
      <c r="C3217" s="6" t="s">
        <v>250</v>
      </c>
      <c r="D3217" s="4" t="s">
        <v>247</v>
      </c>
      <c r="E3217" s="7">
        <v>50</v>
      </c>
      <c r="F3217" s="4" t="s">
        <v>199</v>
      </c>
      <c r="G3217" s="4">
        <f>SUMIFS([1]怪物表!$A:$A,[1]怪物表!$B:$B,C3217,[1]怪物表!$C:$C,D3217)</f>
        <v>1599304</v>
      </c>
      <c r="H3217" s="8" t="str">
        <f>IF(G3217="","",INDEX([1]怪物表!$C:$C,MATCH(G3217,[1]怪物表!$A:$A,0)))</f>
        <v>狼人（紫）</v>
      </c>
      <c r="I3217" s="4"/>
      <c r="J3217" s="4" t="str">
        <f>IF(I3217="","",INDEX([1]怪物阵型表!$B:$B,MATCH(I3217,[1]怪物阵型表!$A:$A,0)))</f>
        <v/>
      </c>
      <c r="K3217" s="4"/>
      <c r="L3217" s="4"/>
      <c r="M3217" s="4"/>
      <c r="N3217" s="4"/>
      <c r="O3217" s="4" t="str">
        <f>IF(N3217="","",INDEX([2]物品表!$B:$B,MATCH(N3217,[2]物品表!$A:$A,0)))</f>
        <v/>
      </c>
      <c r="P3217" s="4"/>
      <c r="Q3217" s="7" t="s">
        <v>31</v>
      </c>
      <c r="R3217" s="7" t="s">
        <v>29</v>
      </c>
      <c r="S3217" s="9">
        <f>INDEX('#怪物刷新配置索引'!$E:$E,MATCH(E3217&amp;"-"&amp;F3217,'#怪物刷新配置索引'!$D:$D,0),1)</f>
        <v>5</v>
      </c>
      <c r="T3217" s="4"/>
      <c r="U3217" s="9">
        <f>INDEX('#怪物刷新配置索引'!$F:$F,MATCH(E3217&amp;"-"&amp;F3217,'#怪物刷新配置索引'!$D:$D,0),1)</f>
        <v>3</v>
      </c>
      <c r="V3217" s="4" t="str">
        <f t="shared" si="432"/>
        <v/>
      </c>
      <c r="W3217" s="4"/>
      <c r="X3217" s="4"/>
      <c r="Y3217" s="7"/>
      <c r="Z3217" s="28"/>
      <c r="AA3217" s="77">
        <f>COUNTIF([3]经验升级表!$C:$C,"&lt;="&amp;SUMIFS($AB$4:AB3217,$C$4:C3217,C3217))</f>
        <v>0</v>
      </c>
      <c r="AB3217" s="77">
        <f>IFERROR(INDEX([1]怪物表!$U:$U,MATCH(G3217,[1]怪物表!$A:$A,0),1)*S3217/U3217,0)*AC3217</f>
        <v>0</v>
      </c>
      <c r="AC3217" s="77">
        <f t="shared" si="433"/>
        <v>30</v>
      </c>
      <c r="AD3217" s="77">
        <f>IFERROR(INDEX([1]怪物表!$J:$J,MATCH(G3217,[1]怪物表!$A:$A,0),1),0)*AE3217</f>
        <v>50</v>
      </c>
      <c r="AE3217" s="77">
        <f t="shared" si="434"/>
        <v>50</v>
      </c>
    </row>
    <row r="3218" spans="1:31" x14ac:dyDescent="0.45">
      <c r="A3218" s="4"/>
      <c r="B3218" s="7">
        <v>5993097</v>
      </c>
      <c r="C3218" s="6" t="s">
        <v>250</v>
      </c>
      <c r="D3218" s="4" t="s">
        <v>247</v>
      </c>
      <c r="E3218" s="7">
        <v>120</v>
      </c>
      <c r="F3218" s="4" t="s">
        <v>199</v>
      </c>
      <c r="G3218" s="4">
        <f>SUMIFS([1]怪物表!$A:$A,[1]怪物表!$B:$B,C3218,[1]怪物表!$C:$C,D3218)</f>
        <v>1599304</v>
      </c>
      <c r="H3218" s="8" t="str">
        <f>IF(G3218="","",INDEX([1]怪物表!$C:$C,MATCH(G3218,[1]怪物表!$A:$A,0)))</f>
        <v>狼人（紫）</v>
      </c>
      <c r="I3218" s="4"/>
      <c r="J3218" s="4" t="str">
        <f>IF(I3218="","",INDEX([1]怪物阵型表!$B:$B,MATCH(I3218,[1]怪物阵型表!$A:$A,0)))</f>
        <v/>
      </c>
      <c r="K3218" s="4"/>
      <c r="L3218" s="4"/>
      <c r="M3218" s="4"/>
      <c r="N3218" s="4"/>
      <c r="O3218" s="4" t="str">
        <f>IF(N3218="","",INDEX([2]物品表!$B:$B,MATCH(N3218,[2]物品表!$A:$A,0)))</f>
        <v/>
      </c>
      <c r="P3218" s="4"/>
      <c r="Q3218" s="7" t="s">
        <v>31</v>
      </c>
      <c r="R3218" s="7" t="s">
        <v>29</v>
      </c>
      <c r="S3218" s="9">
        <f>INDEX('#怪物刷新配置索引'!$E:$E,MATCH(E3218&amp;"-"&amp;F3218,'#怪物刷新配置索引'!$D:$D,0),1)</f>
        <v>4</v>
      </c>
      <c r="T3218" s="4"/>
      <c r="U3218" s="9">
        <f>INDEX('#怪物刷新配置索引'!$F:$F,MATCH(E3218&amp;"-"&amp;F3218,'#怪物刷新配置索引'!$D:$D,0),1)</f>
        <v>1</v>
      </c>
      <c r="V3218" s="4" t="str">
        <f t="shared" si="432"/>
        <v/>
      </c>
      <c r="W3218" s="4"/>
      <c r="X3218" s="4"/>
      <c r="Y3218" s="4"/>
      <c r="Z3218" s="28"/>
      <c r="AA3218" s="77">
        <f>COUNTIF([3]经验升级表!$C:$C,"&lt;="&amp;SUMIFS($AB$4:AB3218,$C$4:C3218,C3218))</f>
        <v>0</v>
      </c>
      <c r="AB3218" s="77">
        <f>IFERROR(INDEX([1]怪物表!$U:$U,MATCH(G3218,[1]怪物表!$A:$A,0),1)*S3218/U3218,0)*AC3218</f>
        <v>0</v>
      </c>
      <c r="AC3218" s="77">
        <f t="shared" si="433"/>
        <v>30</v>
      </c>
      <c r="AD3218" s="77">
        <f>IFERROR(INDEX([1]怪物表!$J:$J,MATCH(G3218,[1]怪物表!$A:$A,0),1),0)*AE3218</f>
        <v>120</v>
      </c>
      <c r="AE3218" s="77">
        <f t="shared" si="434"/>
        <v>120</v>
      </c>
    </row>
    <row r="3219" spans="1:31" x14ac:dyDescent="0.45">
      <c r="A3219" s="4"/>
      <c r="B3219" s="7">
        <v>5993098</v>
      </c>
      <c r="C3219" s="6" t="s">
        <v>250</v>
      </c>
      <c r="D3219" s="4" t="s">
        <v>247</v>
      </c>
      <c r="E3219" s="7">
        <v>120</v>
      </c>
      <c r="F3219" s="4" t="s">
        <v>199</v>
      </c>
      <c r="G3219" s="4">
        <f>SUMIFS([1]怪物表!$A:$A,[1]怪物表!$B:$B,C3219,[1]怪物表!$C:$C,D3219)</f>
        <v>1599304</v>
      </c>
      <c r="H3219" s="8" t="str">
        <f>IF(G3219="","",INDEX([1]怪物表!$C:$C,MATCH(G3219,[1]怪物表!$A:$A,0)))</f>
        <v>狼人（紫）</v>
      </c>
      <c r="I3219" s="4"/>
      <c r="J3219" s="4" t="str">
        <f>IF(I3219="","",INDEX([1]怪物阵型表!$B:$B,MATCH(I3219,[1]怪物阵型表!$A:$A,0)))</f>
        <v/>
      </c>
      <c r="K3219" s="4"/>
      <c r="L3219" s="4"/>
      <c r="M3219" s="4"/>
      <c r="N3219" s="4"/>
      <c r="O3219" s="4" t="str">
        <f>IF(N3219="","",INDEX([2]物品表!$B:$B,MATCH(N3219,[2]物品表!$A:$A,0)))</f>
        <v/>
      </c>
      <c r="P3219" s="4"/>
      <c r="Q3219" s="7" t="s">
        <v>31</v>
      </c>
      <c r="R3219" s="7" t="s">
        <v>29</v>
      </c>
      <c r="S3219" s="9">
        <f>INDEX('#怪物刷新配置索引'!$E:$E,MATCH(E3219&amp;"-"&amp;F3219,'#怪物刷新配置索引'!$D:$D,0),1)</f>
        <v>4</v>
      </c>
      <c r="T3219" s="4"/>
      <c r="U3219" s="9">
        <f>INDEX('#怪物刷新配置索引'!$F:$F,MATCH(E3219&amp;"-"&amp;F3219,'#怪物刷新配置索引'!$D:$D,0),1)</f>
        <v>1</v>
      </c>
      <c r="V3219" s="4" t="str">
        <f t="shared" si="432"/>
        <v/>
      </c>
      <c r="W3219" s="4"/>
      <c r="X3219" s="4"/>
      <c r="Y3219" s="4"/>
      <c r="Z3219" s="28"/>
      <c r="AA3219" s="77">
        <f>COUNTIF([3]经验升级表!$C:$C,"&lt;="&amp;SUMIFS($AB$4:AB3219,$C$4:C3219,C3219))</f>
        <v>0</v>
      </c>
      <c r="AB3219" s="77">
        <f>IFERROR(INDEX([1]怪物表!$U:$U,MATCH(G3219,[1]怪物表!$A:$A,0),1)*S3219/U3219,0)*AC3219</f>
        <v>0</v>
      </c>
      <c r="AC3219" s="77">
        <f t="shared" si="433"/>
        <v>30</v>
      </c>
      <c r="AD3219" s="77">
        <f>IFERROR(INDEX([1]怪物表!$J:$J,MATCH(G3219,[1]怪物表!$A:$A,0),1),0)*AE3219</f>
        <v>120</v>
      </c>
      <c r="AE3219" s="77">
        <f t="shared" si="434"/>
        <v>120</v>
      </c>
    </row>
    <row r="3220" spans="1:31" x14ac:dyDescent="0.45">
      <c r="A3220" s="4"/>
      <c r="B3220" s="7">
        <v>5993099</v>
      </c>
      <c r="C3220" s="6" t="s">
        <v>250</v>
      </c>
      <c r="D3220" s="4"/>
      <c r="E3220" s="7"/>
      <c r="F3220" s="4">
        <v>600</v>
      </c>
      <c r="G3220" s="4" t="str">
        <f>IF(I3220="",SUMIFS([1]怪物表!$A:$A,[1]怪物表!$B:$B,C3220,[1]怪物表!$C:$C,D3220),"")</f>
        <v/>
      </c>
      <c r="H3220" s="8" t="str">
        <f>IF(G3220="","",INDEX([1]怪物表!$C:$C,MATCH(G3220,[1]怪物表!$A:$A,0)))</f>
        <v/>
      </c>
      <c r="I3220" s="4">
        <v>599303</v>
      </c>
      <c r="J3220" s="4" t="str">
        <f>IF(I3220="","",INDEX([1]怪物阵型表!$B:$B,MATCH(I3220,[1]怪物阵型表!$A:$A,0)))</f>
        <v>圆环防御怪物阵型</v>
      </c>
      <c r="K3220" s="4"/>
      <c r="L3220" s="4"/>
      <c r="M3220" s="4"/>
      <c r="N3220" s="4"/>
      <c r="O3220" s="4" t="str">
        <f>IF(N3220="","",INDEX([2]物品表!$B:$B,MATCH(N3220,[2]物品表!$A:$A,0)))</f>
        <v/>
      </c>
      <c r="P3220" s="4"/>
      <c r="Q3220" s="7" t="s">
        <v>109</v>
      </c>
      <c r="R3220" s="7" t="s">
        <v>29</v>
      </c>
      <c r="S3220" s="9">
        <v>1</v>
      </c>
      <c r="T3220" s="4"/>
      <c r="U3220" s="9">
        <v>0</v>
      </c>
      <c r="V3220" s="4"/>
      <c r="W3220" s="4"/>
      <c r="X3220" s="4"/>
      <c r="Y3220" s="4"/>
      <c r="Z3220" s="28"/>
      <c r="AA3220" s="77">
        <f>COUNTIF([3]经验升级表!$C:$C,"&lt;="&amp;SUMIFS($AB$4:AB3220,$C$4:C3220,C3220))</f>
        <v>0</v>
      </c>
      <c r="AB3220" s="77">
        <f>IFERROR(INDEX([1]怪物表!$U:$U,MATCH(G3220,[1]怪物表!$A:$A,0),1)*S3220/U3220,0)*AC3220</f>
        <v>0</v>
      </c>
      <c r="AC3220" s="77">
        <f t="shared" si="433"/>
        <v>1</v>
      </c>
      <c r="AD3220" s="77">
        <f>IFERROR(INDEX([1]怪物表!$J:$J,MATCH(G3220,[1]怪物表!$A:$A,0),1),0)*AE3220</f>
        <v>0</v>
      </c>
      <c r="AE3220" s="77">
        <f t="shared" si="434"/>
        <v>0</v>
      </c>
    </row>
    <row r="3221" spans="1:31" x14ac:dyDescent="0.45">
      <c r="A3221" s="4"/>
      <c r="B3221" s="7">
        <v>5993100</v>
      </c>
      <c r="C3221" s="6" t="s">
        <v>250</v>
      </c>
      <c r="D3221" s="4" t="s">
        <v>239</v>
      </c>
      <c r="E3221" s="4">
        <v>30</v>
      </c>
      <c r="F3221" s="4" t="s">
        <v>219</v>
      </c>
      <c r="G3221" s="4">
        <f>IF(I3221="",SUMIFS([1]怪物表!$A:$A,[1]怪物表!$B:$B,C3221,[1]怪物表!$C:$C,D3221),"")</f>
        <v>1599302</v>
      </c>
      <c r="H3221" s="8" t="str">
        <f>IF(G3221="","",INDEX([1]怪物表!$C:$C,MATCH(G3221,[1]怪物表!$A:$A,0)))</f>
        <v>小象</v>
      </c>
      <c r="I3221" s="4"/>
      <c r="J3221" s="4" t="str">
        <f>IF(I3221="","",INDEX([1]怪物阵型表!$B:$B,MATCH(I3221,[1]怪物阵型表!$A:$A,0)))</f>
        <v/>
      </c>
      <c r="K3221" s="4"/>
      <c r="L3221" s="4"/>
      <c r="M3221" s="4"/>
      <c r="N3221" s="4"/>
      <c r="O3221" s="4" t="str">
        <f>IF(N3221="","",INDEX([2]物品表!$B:$B,MATCH(N3221,[2]物品表!$A:$A,0)))</f>
        <v/>
      </c>
      <c r="P3221" s="4"/>
      <c r="Q3221" s="7" t="s">
        <v>31</v>
      </c>
      <c r="R3221" s="7" t="s">
        <v>29</v>
      </c>
      <c r="S3221" s="9">
        <f>INDEX('#怪物刷新配置索引'!$E:$E,MATCH(E3221&amp;"-"&amp;F3221,'#怪物刷新配置索引'!$D:$D,0),1)</f>
        <v>4</v>
      </c>
      <c r="T3221" s="4"/>
      <c r="U3221" s="9">
        <f>INDEX('#怪物刷新配置索引'!$F:$F,MATCH(E3221&amp;"-"&amp;F3221,'#怪物刷新配置索引'!$D:$D,0),1)</f>
        <v>4</v>
      </c>
      <c r="V3221" s="4" t="str">
        <f t="shared" ref="V3221:V3233" si="435">IF(W3221=1,"TID_Survivor_Notice_Occur_2",IF(W3221=2,"TID_Survivor_Notice_Occur_1",""))</f>
        <v/>
      </c>
      <c r="W3221" s="4"/>
      <c r="X3221" s="4"/>
      <c r="Y3221" s="4"/>
      <c r="Z3221" s="28"/>
      <c r="AA3221" s="77">
        <f>COUNTIF([3]经验升级表!$C:$C,"&lt;="&amp;SUMIFS($AB$4:AB3221,$C$4:C3221,C3221))</f>
        <v>0</v>
      </c>
      <c r="AB3221" s="77">
        <f>IFERROR(INDEX([1]怪物表!$U:$U,MATCH(G3221,[1]怪物表!$A:$A,0),1)*S3221/U3221,0)*AC3221</f>
        <v>0</v>
      </c>
      <c r="AC3221" s="77">
        <f t="shared" si="433"/>
        <v>30</v>
      </c>
      <c r="AD3221" s="77">
        <f>IFERROR(INDEX([1]怪物表!$J:$J,MATCH(G3221,[1]怪物表!$A:$A,0),1),0)*AE3221</f>
        <v>30</v>
      </c>
      <c r="AE3221" s="77">
        <f t="shared" si="434"/>
        <v>30</v>
      </c>
    </row>
    <row r="3222" spans="1:31" x14ac:dyDescent="0.45">
      <c r="A3222" s="4"/>
      <c r="B3222" s="7">
        <v>5993101</v>
      </c>
      <c r="C3222" s="6" t="s">
        <v>250</v>
      </c>
      <c r="D3222" s="4" t="s">
        <v>239</v>
      </c>
      <c r="E3222" s="4">
        <v>90</v>
      </c>
      <c r="F3222" s="4" t="s">
        <v>219</v>
      </c>
      <c r="G3222" s="4">
        <f>IF(I3222="",SUMIFS([1]怪物表!$A:$A,[1]怪物表!$B:$B,C3222,[1]怪物表!$C:$C,D3222),"")</f>
        <v>1599302</v>
      </c>
      <c r="H3222" s="8" t="str">
        <f>IF(G3222="","",INDEX([1]怪物表!$C:$C,MATCH(G3222,[1]怪物表!$A:$A,0)))</f>
        <v>小象</v>
      </c>
      <c r="I3222" s="4"/>
      <c r="J3222" s="4" t="str">
        <f>IF(I3222="","",INDEX([1]怪物阵型表!$B:$B,MATCH(I3222,[1]怪物阵型表!$A:$A,0)))</f>
        <v/>
      </c>
      <c r="K3222" s="4"/>
      <c r="L3222" s="4"/>
      <c r="M3222" s="4"/>
      <c r="N3222" s="4"/>
      <c r="O3222" s="4" t="str">
        <f>IF(N3222="","",INDEX([2]物品表!$B:$B,MATCH(N3222,[2]物品表!$A:$A,0)))</f>
        <v/>
      </c>
      <c r="P3222" s="4"/>
      <c r="Q3222" s="7" t="s">
        <v>31</v>
      </c>
      <c r="R3222" s="7" t="s">
        <v>29</v>
      </c>
      <c r="S3222" s="9">
        <f>INDEX('#怪物刷新配置索引'!$E:$E,MATCH(E3222&amp;"-"&amp;F3222,'#怪物刷新配置索引'!$D:$D,0),1)</f>
        <v>3</v>
      </c>
      <c r="T3222" s="4"/>
      <c r="U3222" s="9">
        <f>INDEX('#怪物刷新配置索引'!$F:$F,MATCH(E3222&amp;"-"&amp;F3222,'#怪物刷新配置索引'!$D:$D,0),1)</f>
        <v>1</v>
      </c>
      <c r="V3222" s="4" t="str">
        <f t="shared" si="435"/>
        <v/>
      </c>
      <c r="W3222" s="4"/>
      <c r="X3222" s="4"/>
      <c r="Y3222" s="4"/>
      <c r="Z3222" s="28"/>
      <c r="AA3222" s="77">
        <f>COUNTIF([3]经验升级表!$C:$C,"&lt;="&amp;SUMIFS($AB$4:AB3222,$C$4:C3222,C3222))</f>
        <v>0</v>
      </c>
      <c r="AB3222" s="77">
        <f>IFERROR(INDEX([1]怪物表!$U:$U,MATCH(G3222,[1]怪物表!$A:$A,0),1)*S3222/U3222,0)*AC3222</f>
        <v>0</v>
      </c>
      <c r="AC3222" s="77">
        <f t="shared" si="433"/>
        <v>30</v>
      </c>
      <c r="AD3222" s="77">
        <f>IFERROR(INDEX([1]怪物表!$J:$J,MATCH(G3222,[1]怪物表!$A:$A,0),1),0)*AE3222</f>
        <v>90</v>
      </c>
      <c r="AE3222" s="77">
        <f t="shared" si="434"/>
        <v>90</v>
      </c>
    </row>
    <row r="3223" spans="1:31" x14ac:dyDescent="0.45">
      <c r="A3223" s="4"/>
      <c r="B3223" s="7">
        <v>5993102</v>
      </c>
      <c r="C3223" s="6" t="s">
        <v>250</v>
      </c>
      <c r="D3223" s="4" t="s">
        <v>130</v>
      </c>
      <c r="E3223" s="4">
        <v>20</v>
      </c>
      <c r="F3223" s="4" t="s">
        <v>219</v>
      </c>
      <c r="G3223" s="4">
        <f>IF(I3223="",SUMIFS([1]怪物表!$A:$A,[1]怪物表!$B:$B,C3223,[1]怪物表!$C:$C,D3223),"")</f>
        <v>1599306</v>
      </c>
      <c r="H3223" s="8" t="str">
        <f>IF(G3223="","",INDEX([1]怪物表!$C:$C,MATCH(G3223,[1]怪物表!$A:$A,0)))</f>
        <v>毒气怪</v>
      </c>
      <c r="I3223" s="4"/>
      <c r="J3223" s="4" t="str">
        <f>IF(I3223="","",INDEX([1]怪物阵型表!$B:$B,MATCH(I3223,[1]怪物阵型表!$A:$A,0)))</f>
        <v/>
      </c>
      <c r="K3223" s="4"/>
      <c r="L3223" s="4"/>
      <c r="M3223" s="4"/>
      <c r="N3223" s="4"/>
      <c r="O3223" s="4" t="str">
        <f>IF(N3223="","",INDEX([2]物品表!$B:$B,MATCH(N3223,[2]物品表!$A:$A,0)))</f>
        <v/>
      </c>
      <c r="P3223" s="4"/>
      <c r="Q3223" s="7" t="s">
        <v>31</v>
      </c>
      <c r="R3223" s="7" t="s">
        <v>29</v>
      </c>
      <c r="S3223" s="9">
        <f>INDEX('#怪物刷新配置索引'!$E:$E,MATCH(E3223&amp;"-"&amp;F3223,'#怪物刷新配置索引'!$D:$D,0),1)</f>
        <v>4</v>
      </c>
      <c r="T3223" s="4"/>
      <c r="U3223" s="9">
        <f>INDEX('#怪物刷新配置索引'!$F:$F,MATCH(E3223&amp;"-"&amp;F3223,'#怪物刷新配置索引'!$D:$D,0),1)</f>
        <v>6</v>
      </c>
      <c r="V3223" s="4" t="str">
        <f t="shared" si="435"/>
        <v/>
      </c>
      <c r="W3223" s="4"/>
      <c r="X3223" s="4"/>
      <c r="Y3223" s="4"/>
      <c r="Z3223" s="28"/>
      <c r="AA3223" s="77">
        <f>COUNTIF([3]经验升级表!$C:$C,"&lt;="&amp;SUMIFS($AB$4:AB3223,$C$4:C3223,C3223))</f>
        <v>0</v>
      </c>
      <c r="AB3223" s="77">
        <f>IFERROR(INDEX([1]怪物表!$U:$U,MATCH(G3223,[1]怪物表!$A:$A,0),1)*S3223/U3223,0)*AC3223</f>
        <v>0</v>
      </c>
      <c r="AC3223" s="77">
        <f t="shared" si="433"/>
        <v>30</v>
      </c>
      <c r="AD3223" s="77">
        <f>IFERROR(INDEX([1]怪物表!$J:$J,MATCH(G3223,[1]怪物表!$A:$A,0),1),0)*AE3223</f>
        <v>20</v>
      </c>
      <c r="AE3223" s="77">
        <f t="shared" si="434"/>
        <v>20</v>
      </c>
    </row>
    <row r="3224" spans="1:31" x14ac:dyDescent="0.45">
      <c r="A3224" s="4"/>
      <c r="B3224" s="7">
        <v>5993103</v>
      </c>
      <c r="C3224" s="6" t="s">
        <v>250</v>
      </c>
      <c r="D3224" s="4"/>
      <c r="E3224" s="7"/>
      <c r="F3224" s="4">
        <v>630</v>
      </c>
      <c r="G3224" s="4" t="str">
        <f>IF(I3224="",SUMIFS([1]怪物表!$A:$A,[1]怪物表!$B:$B,C3224,[1]怪物表!$C:$C,D3224),"")</f>
        <v/>
      </c>
      <c r="H3224" s="8" t="str">
        <f>IF(G3224="","",INDEX([1]怪物表!$C:$C,MATCH(G3224,[1]怪物表!$A:$A,0)))</f>
        <v/>
      </c>
      <c r="I3224" s="4">
        <v>599301</v>
      </c>
      <c r="J3224" s="4" t="str">
        <f>IF(I3224="","",INDEX([1]怪物阵型表!$B:$B,MATCH(I3224,[1]怪物阵型表!$A:$A,0)))</f>
        <v>冲锋阵型</v>
      </c>
      <c r="K3224" s="4"/>
      <c r="L3224" s="4"/>
      <c r="M3224" s="4"/>
      <c r="N3224" s="4"/>
      <c r="O3224" s="4" t="str">
        <f>IF(N3224="","",INDEX([2]物品表!$B:$B,MATCH(N3224,[2]物品表!$A:$A,0)))</f>
        <v/>
      </c>
      <c r="P3224" s="4"/>
      <c r="Q3224" s="7" t="s">
        <v>309</v>
      </c>
      <c r="R3224" s="7" t="s">
        <v>29</v>
      </c>
      <c r="S3224" s="9">
        <v>1</v>
      </c>
      <c r="T3224" s="4"/>
      <c r="U3224" s="9">
        <v>0</v>
      </c>
      <c r="V3224" s="4" t="str">
        <f t="shared" si="435"/>
        <v/>
      </c>
      <c r="W3224" s="4"/>
      <c r="X3224" s="4"/>
      <c r="Y3224" s="4"/>
      <c r="Z3224" s="28"/>
      <c r="AA3224" s="77">
        <f>COUNTIF([3]经验升级表!$C:$C,"&lt;="&amp;SUMIFS($AB$4:AB3224,$C$4:C3224,C3224))</f>
        <v>0</v>
      </c>
      <c r="AB3224" s="77">
        <f>IFERROR(INDEX([1]怪物表!$U:$U,MATCH(G3224,[1]怪物表!$A:$A,0),1)*S3224/U3224,0)*AC3224</f>
        <v>0</v>
      </c>
      <c r="AC3224" s="77">
        <f t="shared" si="433"/>
        <v>1</v>
      </c>
      <c r="AD3224" s="77">
        <f>IFERROR(INDEX([1]怪物表!$J:$J,MATCH(G3224,[1]怪物表!$A:$A,0),1),0)*AE3224</f>
        <v>0</v>
      </c>
      <c r="AE3224" s="77">
        <f t="shared" si="434"/>
        <v>0</v>
      </c>
    </row>
    <row r="3225" spans="1:31" x14ac:dyDescent="0.45">
      <c r="A3225" s="4"/>
      <c r="B3225" s="7">
        <v>5993104</v>
      </c>
      <c r="C3225" s="6" t="s">
        <v>250</v>
      </c>
      <c r="D3225" s="4"/>
      <c r="E3225" s="7"/>
      <c r="F3225" s="4">
        <v>630</v>
      </c>
      <c r="G3225" s="4" t="str">
        <f>IF(I3225="",SUMIFS([1]怪物表!$A:$A,[1]怪物表!$B:$B,C3225,[1]怪物表!$C:$C,D3225),"")</f>
        <v/>
      </c>
      <c r="H3225" s="8" t="str">
        <f>IF(G3225="","",INDEX([1]怪物表!$C:$C,MATCH(G3225,[1]怪物表!$A:$A,0)))</f>
        <v/>
      </c>
      <c r="I3225" s="4">
        <v>599301</v>
      </c>
      <c r="J3225" s="4" t="str">
        <f>IF(I3225="","",INDEX([1]怪物阵型表!$B:$B,MATCH(I3225,[1]怪物阵型表!$A:$A,0)))</f>
        <v>冲锋阵型</v>
      </c>
      <c r="K3225" s="4"/>
      <c r="L3225" s="4"/>
      <c r="M3225" s="4"/>
      <c r="N3225" s="4"/>
      <c r="O3225" s="4" t="str">
        <f>IF(N3225="","",INDEX([2]物品表!$B:$B,MATCH(N3225,[2]物品表!$A:$A,0)))</f>
        <v/>
      </c>
      <c r="P3225" s="4"/>
      <c r="Q3225" s="7" t="s">
        <v>309</v>
      </c>
      <c r="R3225" s="7" t="s">
        <v>29</v>
      </c>
      <c r="S3225" s="9">
        <v>1</v>
      </c>
      <c r="T3225" s="4"/>
      <c r="U3225" s="9">
        <v>0</v>
      </c>
      <c r="V3225" s="4" t="str">
        <f t="shared" si="435"/>
        <v/>
      </c>
      <c r="W3225" s="4"/>
      <c r="X3225" s="4"/>
      <c r="Y3225" s="4"/>
      <c r="Z3225" s="28"/>
      <c r="AA3225" s="77">
        <f>COUNTIF([3]经验升级表!$C:$C,"&lt;="&amp;SUMIFS($AB$4:AB3225,$C$4:C3225,C3225))</f>
        <v>0</v>
      </c>
      <c r="AB3225" s="77">
        <f>IFERROR(INDEX([1]怪物表!$U:$U,MATCH(G3225,[1]怪物表!$A:$A,0),1)*S3225/U3225,0)*AC3225</f>
        <v>0</v>
      </c>
      <c r="AC3225" s="77">
        <f t="shared" si="433"/>
        <v>1</v>
      </c>
      <c r="AD3225" s="77">
        <f>IFERROR(INDEX([1]怪物表!$J:$J,MATCH(G3225,[1]怪物表!$A:$A,0),1),0)*AE3225</f>
        <v>0</v>
      </c>
      <c r="AE3225" s="77">
        <f t="shared" si="434"/>
        <v>0</v>
      </c>
    </row>
    <row r="3226" spans="1:31" x14ac:dyDescent="0.45">
      <c r="A3226" s="4"/>
      <c r="B3226" s="7">
        <v>5993105</v>
      </c>
      <c r="C3226" s="6" t="s">
        <v>250</v>
      </c>
      <c r="D3226" s="4"/>
      <c r="E3226" s="7"/>
      <c r="F3226" s="4">
        <v>635</v>
      </c>
      <c r="G3226" s="4" t="str">
        <f>IF(I3226="",SUMIFS([1]怪物表!$A:$A,[1]怪物表!$B:$B,C3226,[1]怪物表!$C:$C,D3226),"")</f>
        <v/>
      </c>
      <c r="H3226" s="8" t="str">
        <f>IF(G3226="","",INDEX([1]怪物表!$C:$C,MATCH(G3226,[1]怪物表!$A:$A,0)))</f>
        <v/>
      </c>
      <c r="I3226" s="4">
        <v>599301</v>
      </c>
      <c r="J3226" s="4" t="str">
        <f>IF(I3226="","",INDEX([1]怪物阵型表!$B:$B,MATCH(I3226,[1]怪物阵型表!$A:$A,0)))</f>
        <v>冲锋阵型</v>
      </c>
      <c r="K3226" s="4"/>
      <c r="L3226" s="4"/>
      <c r="M3226" s="4"/>
      <c r="N3226" s="4"/>
      <c r="O3226" s="4" t="str">
        <f>IF(N3226="","",INDEX([2]物品表!$B:$B,MATCH(N3226,[2]物品表!$A:$A,0)))</f>
        <v/>
      </c>
      <c r="P3226" s="4"/>
      <c r="Q3226" s="7" t="s">
        <v>309</v>
      </c>
      <c r="R3226" s="7" t="s">
        <v>29</v>
      </c>
      <c r="S3226" s="9">
        <v>1</v>
      </c>
      <c r="T3226" s="4"/>
      <c r="U3226" s="9">
        <v>0</v>
      </c>
      <c r="V3226" s="4" t="str">
        <f t="shared" si="435"/>
        <v/>
      </c>
      <c r="W3226" s="4"/>
      <c r="X3226" s="4"/>
      <c r="Y3226" s="4"/>
      <c r="Z3226" s="28"/>
      <c r="AA3226" s="77">
        <f>COUNTIF([3]经验升级表!$C:$C,"&lt;="&amp;SUMIFS($AB$4:AB3226,$C$4:C3226,C3226))</f>
        <v>0</v>
      </c>
      <c r="AB3226" s="77">
        <f>IFERROR(INDEX([1]怪物表!$U:$U,MATCH(G3226,[1]怪物表!$A:$A,0),1)*S3226/U3226,0)*AC3226</f>
        <v>0</v>
      </c>
      <c r="AC3226" s="77">
        <f t="shared" si="433"/>
        <v>1</v>
      </c>
      <c r="AD3226" s="77">
        <f>IFERROR(INDEX([1]怪物表!$J:$J,MATCH(G3226,[1]怪物表!$A:$A,0),1),0)*AE3226</f>
        <v>0</v>
      </c>
      <c r="AE3226" s="77">
        <f t="shared" si="434"/>
        <v>0</v>
      </c>
    </row>
    <row r="3227" spans="1:31" x14ac:dyDescent="0.45">
      <c r="A3227" s="4"/>
      <c r="B3227" s="7">
        <v>5993106</v>
      </c>
      <c r="C3227" s="6" t="s">
        <v>250</v>
      </c>
      <c r="D3227" s="4"/>
      <c r="E3227" s="7"/>
      <c r="F3227" s="4">
        <v>635</v>
      </c>
      <c r="G3227" s="4" t="str">
        <f>IF(I3227="",SUMIFS([1]怪物表!$A:$A,[1]怪物表!$B:$B,C3227,[1]怪物表!$C:$C,D3227),"")</f>
        <v/>
      </c>
      <c r="H3227" s="8" t="str">
        <f>IF(G3227="","",INDEX([1]怪物表!$C:$C,MATCH(G3227,[1]怪物表!$A:$A,0)))</f>
        <v/>
      </c>
      <c r="I3227" s="4">
        <v>599301</v>
      </c>
      <c r="J3227" s="4" t="str">
        <f>IF(I3227="","",INDEX([1]怪物阵型表!$B:$B,MATCH(I3227,[1]怪物阵型表!$A:$A,0)))</f>
        <v>冲锋阵型</v>
      </c>
      <c r="K3227" s="4"/>
      <c r="L3227" s="4"/>
      <c r="M3227" s="4"/>
      <c r="N3227" s="4"/>
      <c r="O3227" s="4" t="str">
        <f>IF(N3227="","",INDEX([2]物品表!$B:$B,MATCH(N3227,[2]物品表!$A:$A,0)))</f>
        <v/>
      </c>
      <c r="P3227" s="4"/>
      <c r="Q3227" s="7" t="s">
        <v>309</v>
      </c>
      <c r="R3227" s="7" t="s">
        <v>29</v>
      </c>
      <c r="S3227" s="9">
        <v>1</v>
      </c>
      <c r="T3227" s="4"/>
      <c r="U3227" s="9">
        <v>0</v>
      </c>
      <c r="V3227" s="4" t="str">
        <f t="shared" si="435"/>
        <v/>
      </c>
      <c r="W3227" s="4"/>
      <c r="X3227" s="4"/>
      <c r="Y3227" s="4"/>
      <c r="Z3227" s="28"/>
      <c r="AA3227" s="77">
        <f>COUNTIF([3]经验升级表!$C:$C,"&lt;="&amp;SUMIFS($AB$4:AB3227,$C$4:C3227,C3227))</f>
        <v>0</v>
      </c>
      <c r="AB3227" s="77">
        <f>IFERROR(INDEX([1]怪物表!$U:$U,MATCH(G3227,[1]怪物表!$A:$A,0),1)*S3227/U3227,0)*AC3227</f>
        <v>0</v>
      </c>
      <c r="AC3227" s="77">
        <f t="shared" si="433"/>
        <v>1</v>
      </c>
      <c r="AD3227" s="77">
        <f>IFERROR(INDEX([1]怪物表!$J:$J,MATCH(G3227,[1]怪物表!$A:$A,0),1),0)*AE3227</f>
        <v>0</v>
      </c>
      <c r="AE3227" s="77">
        <f t="shared" si="434"/>
        <v>0</v>
      </c>
    </row>
    <row r="3228" spans="1:31" x14ac:dyDescent="0.45">
      <c r="A3228" s="4"/>
      <c r="B3228" s="7">
        <v>5993107</v>
      </c>
      <c r="C3228" s="6" t="s">
        <v>250</v>
      </c>
      <c r="D3228" s="4"/>
      <c r="E3228" s="7"/>
      <c r="F3228" s="4">
        <v>640</v>
      </c>
      <c r="G3228" s="4" t="str">
        <f>IF(I3228="",SUMIFS([1]怪物表!$A:$A,[1]怪物表!$B:$B,C3228,[1]怪物表!$C:$C,D3228),"")</f>
        <v/>
      </c>
      <c r="H3228" s="8" t="str">
        <f>IF(G3228="","",INDEX([1]怪物表!$C:$C,MATCH(G3228,[1]怪物表!$A:$A,0)))</f>
        <v/>
      </c>
      <c r="I3228" s="4">
        <v>599301</v>
      </c>
      <c r="J3228" s="4" t="str">
        <f>IF(I3228="","",INDEX([1]怪物阵型表!$B:$B,MATCH(I3228,[1]怪物阵型表!$A:$A,0)))</f>
        <v>冲锋阵型</v>
      </c>
      <c r="K3228" s="4"/>
      <c r="L3228" s="4"/>
      <c r="M3228" s="4"/>
      <c r="N3228" s="4"/>
      <c r="O3228" s="4" t="str">
        <f>IF(N3228="","",INDEX([2]物品表!$B:$B,MATCH(N3228,[2]物品表!$A:$A,0)))</f>
        <v/>
      </c>
      <c r="P3228" s="4"/>
      <c r="Q3228" s="7" t="s">
        <v>309</v>
      </c>
      <c r="R3228" s="7" t="s">
        <v>29</v>
      </c>
      <c r="S3228" s="9">
        <v>1</v>
      </c>
      <c r="T3228" s="4"/>
      <c r="U3228" s="9">
        <v>0</v>
      </c>
      <c r="V3228" s="4" t="str">
        <f t="shared" si="435"/>
        <v/>
      </c>
      <c r="W3228" s="4"/>
      <c r="X3228" s="4"/>
      <c r="Y3228" s="4"/>
      <c r="Z3228" s="28"/>
      <c r="AA3228" s="77">
        <f>COUNTIF([3]经验升级表!$C:$C,"&lt;="&amp;SUMIFS($AB$4:AB3228,$C$4:C3228,C3228))</f>
        <v>0</v>
      </c>
      <c r="AB3228" s="77">
        <f>IFERROR(INDEX([1]怪物表!$U:$U,MATCH(G3228,[1]怪物表!$A:$A,0),1)*S3228/U3228,0)*AC3228</f>
        <v>0</v>
      </c>
      <c r="AC3228" s="77">
        <f t="shared" si="433"/>
        <v>1</v>
      </c>
      <c r="AD3228" s="77">
        <f>IFERROR(INDEX([1]怪物表!$J:$J,MATCH(G3228,[1]怪物表!$A:$A,0),1),0)*AE3228</f>
        <v>0</v>
      </c>
      <c r="AE3228" s="77">
        <f t="shared" si="434"/>
        <v>0</v>
      </c>
    </row>
    <row r="3229" spans="1:31" x14ac:dyDescent="0.45">
      <c r="A3229" s="4"/>
      <c r="B3229" s="7">
        <v>5993108</v>
      </c>
      <c r="C3229" s="6" t="s">
        <v>250</v>
      </c>
      <c r="D3229" s="4"/>
      <c r="E3229" s="7"/>
      <c r="F3229" s="4">
        <v>640</v>
      </c>
      <c r="G3229" s="4" t="str">
        <f>IF(I3229="",SUMIFS([1]怪物表!$A:$A,[1]怪物表!$B:$B,C3229,[1]怪物表!$C:$C,D3229),"")</f>
        <v/>
      </c>
      <c r="H3229" s="8" t="str">
        <f>IF(G3229="","",INDEX([1]怪物表!$C:$C,MATCH(G3229,[1]怪物表!$A:$A,0)))</f>
        <v/>
      </c>
      <c r="I3229" s="4">
        <v>599301</v>
      </c>
      <c r="J3229" s="4" t="str">
        <f>IF(I3229="","",INDEX([1]怪物阵型表!$B:$B,MATCH(I3229,[1]怪物阵型表!$A:$A,0)))</f>
        <v>冲锋阵型</v>
      </c>
      <c r="K3229" s="4"/>
      <c r="L3229" s="4"/>
      <c r="M3229" s="4"/>
      <c r="N3229" s="4"/>
      <c r="O3229" s="4" t="str">
        <f>IF(N3229="","",INDEX([2]物品表!$B:$B,MATCH(N3229,[2]物品表!$A:$A,0)))</f>
        <v/>
      </c>
      <c r="P3229" s="4"/>
      <c r="Q3229" s="7" t="s">
        <v>309</v>
      </c>
      <c r="R3229" s="7" t="s">
        <v>29</v>
      </c>
      <c r="S3229" s="9">
        <v>1</v>
      </c>
      <c r="T3229" s="4"/>
      <c r="U3229" s="9">
        <v>0</v>
      </c>
      <c r="V3229" s="4" t="str">
        <f t="shared" si="435"/>
        <v/>
      </c>
      <c r="W3229" s="4"/>
      <c r="X3229" s="4"/>
      <c r="Y3229" s="4"/>
      <c r="Z3229" s="28"/>
      <c r="AA3229" s="77">
        <f>COUNTIF([3]经验升级表!$C:$C,"&lt;="&amp;SUMIFS($AB$4:AB3229,$C$4:C3229,C3229))</f>
        <v>0</v>
      </c>
      <c r="AB3229" s="77">
        <f>IFERROR(INDEX([1]怪物表!$U:$U,MATCH(G3229,[1]怪物表!$A:$A,0),1)*S3229/U3229,0)*AC3229</f>
        <v>0</v>
      </c>
      <c r="AC3229" s="77">
        <f t="shared" si="433"/>
        <v>1</v>
      </c>
      <c r="AD3229" s="77">
        <f>IFERROR(INDEX([1]怪物表!$J:$J,MATCH(G3229,[1]怪物表!$A:$A,0),1),0)*AE3229</f>
        <v>0</v>
      </c>
      <c r="AE3229" s="77">
        <f t="shared" si="434"/>
        <v>0</v>
      </c>
    </row>
    <row r="3230" spans="1:31" x14ac:dyDescent="0.45">
      <c r="A3230" s="4"/>
      <c r="B3230" s="7">
        <v>5993109</v>
      </c>
      <c r="C3230" s="6" t="s">
        <v>250</v>
      </c>
      <c r="D3230" s="4"/>
      <c r="E3230" s="7"/>
      <c r="F3230" s="4">
        <v>630</v>
      </c>
      <c r="G3230" s="4"/>
      <c r="H3230" s="8"/>
      <c r="I3230" s="4"/>
      <c r="J3230" s="4" t="str">
        <f>IF(I3230="","",INDEX([1]怪物阵型表!$B:$B,MATCH(I3230,[1]怪物阵型表!$A:$A,0)))</f>
        <v/>
      </c>
      <c r="K3230" s="4">
        <v>599318</v>
      </c>
      <c r="L3230" s="25" t="str" cm="1">
        <f t="array" ref="L3230">INDEX(怪物链表!A:C,MATCH(怪物刷新表!K3230&amp;C3230,怪物链表!A:A&amp;怪物链表!C:C,),2)</f>
        <v>平滑_初级_100</v>
      </c>
      <c r="M3230" s="4" t="str" cm="1">
        <f t="array" ref="M3230">INDEX(怪物链表!A:D,MATCH(怪物刷新表!L3230&amp;K3230,怪物链表!B:B&amp;怪物链表!A:A,),4)</f>
        <v>690-720</v>
      </c>
      <c r="N3230" s="4"/>
      <c r="O3230" s="4" t="str">
        <f>IF(N3230="","",INDEX([2]物品表!$B:$B,MATCH(N3230,[2]物品表!$A:$A,0)))</f>
        <v/>
      </c>
      <c r="P3230" s="4"/>
      <c r="Q3230" s="7" t="s">
        <v>120</v>
      </c>
      <c r="R3230" s="7" t="s">
        <v>29</v>
      </c>
      <c r="S3230" s="9">
        <v>1</v>
      </c>
      <c r="T3230" s="4"/>
      <c r="U3230" s="9">
        <v>0</v>
      </c>
      <c r="V3230" s="4" t="str">
        <f>IF(W3230=1,"TID_Survivor_Notice_Occur_2",IF(W3230=2,"TID_Survivor_Notice_Occur_1",""))</f>
        <v/>
      </c>
      <c r="W3230" s="4"/>
      <c r="X3230" s="4"/>
      <c r="Y3230" s="4"/>
      <c r="Z3230" s="28"/>
      <c r="AA3230" s="77">
        <f>COUNTIF([3]经验升级表!$C:$C,"&lt;="&amp;SUMIFS($AB$4:AB3230,$C$4:C3230,C3230))</f>
        <v>0</v>
      </c>
      <c r="AB3230" s="77">
        <f>IFERROR(INDEX([1]怪物表!$U:$U,MATCH(G3230,[1]怪物表!$A:$A,0),1)*S3230/U3230,0)*AC3230</f>
        <v>0</v>
      </c>
      <c r="AC3230" s="77">
        <f t="shared" si="433"/>
        <v>1</v>
      </c>
      <c r="AD3230" s="77">
        <f>IFERROR(INDEX([1]怪物表!$J:$J,MATCH(G3230,[1]怪物表!$A:$A,0),1),0)*AE3230</f>
        <v>0</v>
      </c>
      <c r="AE3230" s="77">
        <f t="shared" si="434"/>
        <v>0</v>
      </c>
    </row>
    <row r="3231" spans="1:31" x14ac:dyDescent="0.45">
      <c r="A3231" s="4"/>
      <c r="B3231" s="7">
        <v>5993110</v>
      </c>
      <c r="C3231" s="6" t="s">
        <v>250</v>
      </c>
      <c r="D3231" s="4" t="s">
        <v>239</v>
      </c>
      <c r="E3231" s="7">
        <v>60</v>
      </c>
      <c r="F3231" s="4" t="s">
        <v>221</v>
      </c>
      <c r="G3231" s="4">
        <f>IF(I3231="",SUMIFS([1]怪物表!$A:$A,[1]怪物表!$B:$B,C3231,[1]怪物表!$C:$C,D3231),"")</f>
        <v>1599302</v>
      </c>
      <c r="H3231" s="8" t="str">
        <f>IF(G3231="","",INDEX([1]怪物表!$C:$C,MATCH(G3231,[1]怪物表!$A:$A,0)))</f>
        <v>小象</v>
      </c>
      <c r="I3231" s="4"/>
      <c r="J3231" s="4" t="str">
        <f>IF(I3231="","",INDEX([1]怪物阵型表!$B:$B,MATCH(I3231,[1]怪物阵型表!$A:$A,0)))</f>
        <v/>
      </c>
      <c r="K3231" s="4"/>
      <c r="L3231" s="4"/>
      <c r="M3231" s="4"/>
      <c r="N3231" s="4"/>
      <c r="O3231" s="4" t="str">
        <f>IF(N3231="","",INDEX([2]物品表!$B:$B,MATCH(N3231,[2]物品表!$A:$A,0)))</f>
        <v/>
      </c>
      <c r="P3231" s="4"/>
      <c r="Q3231" s="7" t="s">
        <v>31</v>
      </c>
      <c r="R3231" s="7" t="s">
        <v>29</v>
      </c>
      <c r="S3231" s="9">
        <f>INDEX('#怪物刷新配置索引'!$E:$E,MATCH(E3231&amp;"-"&amp;F3231,'#怪物刷新配置索引'!$D:$D,0),1)</f>
        <v>4</v>
      </c>
      <c r="T3231" s="4"/>
      <c r="U3231" s="9">
        <f>INDEX('#怪物刷新配置索引'!$F:$F,MATCH(E3231&amp;"-"&amp;F3231,'#怪物刷新配置索引'!$D:$D,0),1)</f>
        <v>2</v>
      </c>
      <c r="V3231" s="4" t="str">
        <f t="shared" si="435"/>
        <v/>
      </c>
      <c r="W3231" s="4"/>
      <c r="X3231" s="4"/>
      <c r="Y3231" s="4"/>
      <c r="Z3231" s="28"/>
      <c r="AA3231" s="77">
        <f>COUNTIF([3]经验升级表!$C:$C,"&lt;="&amp;SUMIFS($AB$4:AB3231,$C$4:C3231,C3231))</f>
        <v>0</v>
      </c>
      <c r="AB3231" s="77">
        <f>IFERROR(INDEX([1]怪物表!$U:$U,MATCH(G3231,[1]怪物表!$A:$A,0),1)*S3231/U3231,0)*AC3231</f>
        <v>0</v>
      </c>
      <c r="AC3231" s="77">
        <f t="shared" si="433"/>
        <v>30</v>
      </c>
      <c r="AD3231" s="77">
        <f>IFERROR(INDEX([1]怪物表!$J:$J,MATCH(G3231,[1]怪物表!$A:$A,0),1),0)*AE3231</f>
        <v>60</v>
      </c>
      <c r="AE3231" s="77">
        <f t="shared" si="434"/>
        <v>60</v>
      </c>
    </row>
    <row r="3232" spans="1:31" x14ac:dyDescent="0.45">
      <c r="A3232" s="4"/>
      <c r="B3232" s="7">
        <v>5993111</v>
      </c>
      <c r="C3232" s="6" t="s">
        <v>250</v>
      </c>
      <c r="D3232" s="4" t="s">
        <v>239</v>
      </c>
      <c r="E3232" s="7">
        <v>60</v>
      </c>
      <c r="F3232" s="4" t="s">
        <v>221</v>
      </c>
      <c r="G3232" s="4">
        <f>IF(I3232="",SUMIFS([1]怪物表!$A:$A,[1]怪物表!$B:$B,C3232,[1]怪物表!$C:$C,D3232),"")</f>
        <v>1599302</v>
      </c>
      <c r="H3232" s="8" t="str">
        <f>IF(G3232="","",INDEX([1]怪物表!$C:$C,MATCH(G3232,[1]怪物表!$A:$A,0)))</f>
        <v>小象</v>
      </c>
      <c r="I3232" s="4"/>
      <c r="J3232" s="4" t="str">
        <f>IF(I3232="","",INDEX([1]怪物阵型表!$B:$B,MATCH(I3232,[1]怪物阵型表!$A:$A,0)))</f>
        <v/>
      </c>
      <c r="K3232" s="4"/>
      <c r="L3232" s="4"/>
      <c r="M3232" s="4"/>
      <c r="N3232" s="4"/>
      <c r="O3232" s="4" t="str">
        <f>IF(N3232="","",INDEX([2]物品表!$B:$B,MATCH(N3232,[2]物品表!$A:$A,0)))</f>
        <v/>
      </c>
      <c r="P3232" s="4"/>
      <c r="Q3232" s="7" t="s">
        <v>31</v>
      </c>
      <c r="R3232" s="7" t="s">
        <v>29</v>
      </c>
      <c r="S3232" s="9">
        <f>INDEX('#怪物刷新配置索引'!$E:$E,MATCH(E3232&amp;"-"&amp;F3232,'#怪物刷新配置索引'!$D:$D,0),1)</f>
        <v>4</v>
      </c>
      <c r="T3232" s="4"/>
      <c r="U3232" s="9">
        <f>INDEX('#怪物刷新配置索引'!$F:$F,MATCH(E3232&amp;"-"&amp;F3232,'#怪物刷新配置索引'!$D:$D,0),1)</f>
        <v>2</v>
      </c>
      <c r="V3232" s="4" t="str">
        <f t="shared" si="435"/>
        <v/>
      </c>
      <c r="W3232" s="4"/>
      <c r="X3232" s="4"/>
      <c r="Y3232" s="4"/>
      <c r="Z3232" s="28"/>
      <c r="AA3232" s="77">
        <f>COUNTIF([3]经验升级表!$C:$C,"&lt;="&amp;SUMIFS($AB$4:AB3232,$C$4:C3232,C3232))</f>
        <v>0</v>
      </c>
      <c r="AB3232" s="77">
        <f>IFERROR(INDEX([1]怪物表!$U:$U,MATCH(G3232,[1]怪物表!$A:$A,0),1)*S3232/U3232,0)*AC3232</f>
        <v>0</v>
      </c>
      <c r="AC3232" s="77">
        <f t="shared" si="433"/>
        <v>30</v>
      </c>
      <c r="AD3232" s="77">
        <f>IFERROR(INDEX([1]怪物表!$J:$J,MATCH(G3232,[1]怪物表!$A:$A,0),1),0)*AE3232</f>
        <v>60</v>
      </c>
      <c r="AE3232" s="77">
        <f t="shared" si="434"/>
        <v>60</v>
      </c>
    </row>
    <row r="3233" spans="1:31" x14ac:dyDescent="0.45">
      <c r="A3233" s="4"/>
      <c r="B3233" s="7">
        <v>5993112</v>
      </c>
      <c r="C3233" s="6" t="s">
        <v>250</v>
      </c>
      <c r="D3233" s="4" t="s">
        <v>239</v>
      </c>
      <c r="E3233" s="7">
        <v>60</v>
      </c>
      <c r="F3233" s="4" t="s">
        <v>221</v>
      </c>
      <c r="G3233" s="4">
        <f>IF(I3233="",SUMIFS([1]怪物表!$A:$A,[1]怪物表!$B:$B,C3233,[1]怪物表!$C:$C,D3233),"")</f>
        <v>1599302</v>
      </c>
      <c r="H3233" s="8" t="str">
        <f>IF(G3233="","",INDEX([1]怪物表!$C:$C,MATCH(G3233,[1]怪物表!$A:$A,0)))</f>
        <v>小象</v>
      </c>
      <c r="I3233" s="4"/>
      <c r="J3233" s="4" t="str">
        <f>IF(I3233="","",INDEX([1]怪物阵型表!$B:$B,MATCH(I3233,[1]怪物阵型表!$A:$A,0)))</f>
        <v/>
      </c>
      <c r="K3233" s="4"/>
      <c r="L3233" s="4"/>
      <c r="M3233" s="4"/>
      <c r="N3233" s="4"/>
      <c r="O3233" s="4" t="str">
        <f>IF(N3233="","",INDEX([2]物品表!$B:$B,MATCH(N3233,[2]物品表!$A:$A,0)))</f>
        <v/>
      </c>
      <c r="P3233" s="4"/>
      <c r="Q3233" s="7" t="s">
        <v>31</v>
      </c>
      <c r="R3233" s="7" t="s">
        <v>29</v>
      </c>
      <c r="S3233" s="9">
        <f>INDEX('#怪物刷新配置索引'!$E:$E,MATCH(E3233&amp;"-"&amp;F3233,'#怪物刷新配置索引'!$D:$D,0),1)</f>
        <v>4</v>
      </c>
      <c r="T3233" s="4"/>
      <c r="U3233" s="9">
        <f>INDEX('#怪物刷新配置索引'!$F:$F,MATCH(E3233&amp;"-"&amp;F3233,'#怪物刷新配置索引'!$D:$D,0),1)</f>
        <v>2</v>
      </c>
      <c r="V3233" s="4" t="str">
        <f t="shared" si="435"/>
        <v/>
      </c>
      <c r="W3233" s="4"/>
      <c r="X3233" s="4"/>
      <c r="Y3233" s="4"/>
      <c r="Z3233" s="28"/>
      <c r="AA3233" s="77">
        <f>COUNTIF([3]经验升级表!$C:$C,"&lt;="&amp;SUMIFS($AB$4:AB3233,$C$4:C3233,C3233))</f>
        <v>0</v>
      </c>
      <c r="AB3233" s="77">
        <f>IFERROR(INDEX([1]怪物表!$U:$U,MATCH(G3233,[1]怪物表!$A:$A,0),1)*S3233/U3233,0)*AC3233</f>
        <v>0</v>
      </c>
      <c r="AC3233" s="77">
        <f t="shared" si="433"/>
        <v>30</v>
      </c>
      <c r="AD3233" s="77">
        <f>IFERROR(INDEX([1]怪物表!$J:$J,MATCH(G3233,[1]怪物表!$A:$A,0),1),0)*AE3233</f>
        <v>60</v>
      </c>
      <c r="AE3233" s="77">
        <f t="shared" si="434"/>
        <v>60</v>
      </c>
    </row>
    <row r="3234" spans="1:31" x14ac:dyDescent="0.45">
      <c r="A3234" s="4"/>
      <c r="B3234" s="7">
        <v>5993113</v>
      </c>
      <c r="C3234" s="6" t="s">
        <v>250</v>
      </c>
      <c r="D3234" s="4"/>
      <c r="E3234" s="7"/>
      <c r="F3234" s="4">
        <v>660</v>
      </c>
      <c r="G3234" s="4"/>
      <c r="H3234" s="8"/>
      <c r="I3234" s="4"/>
      <c r="J3234" s="4" t="str">
        <f>IF(I3234="","",INDEX([1]怪物阵型表!$B:$B,MATCH(I3234,[1]怪物阵型表!$A:$A,0)))</f>
        <v/>
      </c>
      <c r="K3234" s="4">
        <v>599319</v>
      </c>
      <c r="L3234" s="25" t="str" cm="1">
        <f t="array" ref="L3234">INDEX(怪物链表!A:C,MATCH(怪物刷新表!K3234&amp;C3234,怪物链表!A:A&amp;怪物链表!C:C,),2)</f>
        <v>骤变_中级_100</v>
      </c>
      <c r="M3234" s="4" t="str" cm="1">
        <f t="array" ref="M3234">INDEX(怪物链表!A:D,MATCH(怪物刷新表!L3234&amp;K3234,怪物链表!B:B&amp;怪物链表!A:A,),4)</f>
        <v>840-870</v>
      </c>
      <c r="N3234" s="4"/>
      <c r="O3234" s="4" t="str">
        <f>IF(N3234="","",INDEX([2]物品表!$B:$B,MATCH(N3234,[2]物品表!$A:$A,0)))</f>
        <v/>
      </c>
      <c r="P3234" s="4"/>
      <c r="Q3234" s="7" t="s">
        <v>120</v>
      </c>
      <c r="R3234" s="7" t="s">
        <v>29</v>
      </c>
      <c r="S3234" s="9">
        <v>1</v>
      </c>
      <c r="T3234" s="4"/>
      <c r="U3234" s="9">
        <v>0</v>
      </c>
      <c r="V3234" s="4" t="str">
        <f>IF(W3234=1,"TID_Survivor_Notice_Occur_2",IF(W3234=2,"TID_Survivor_Notice_Occur_1",""))</f>
        <v/>
      </c>
      <c r="W3234" s="4"/>
      <c r="X3234" s="4"/>
      <c r="Y3234" s="4"/>
      <c r="Z3234" s="28"/>
      <c r="AA3234" s="77">
        <f>COUNTIF([3]经验升级表!$C:$C,"&lt;="&amp;SUMIFS($AB$4:AB3234,$C$4:C3234,C3234))</f>
        <v>0</v>
      </c>
      <c r="AB3234" s="77">
        <f>IFERROR(INDEX([1]怪物表!$U:$U,MATCH(G3234,[1]怪物表!$A:$A,0),1)*S3234/U3234,0)*AC3234</f>
        <v>0</v>
      </c>
      <c r="AC3234" s="77">
        <f t="shared" si="433"/>
        <v>1</v>
      </c>
      <c r="AD3234" s="77">
        <f>IFERROR(INDEX([1]怪物表!$J:$J,MATCH(G3234,[1]怪物表!$A:$A,0),1),0)*AE3234</f>
        <v>0</v>
      </c>
      <c r="AE3234" s="77">
        <f t="shared" si="434"/>
        <v>0</v>
      </c>
    </row>
    <row r="3235" spans="1:31" x14ac:dyDescent="0.45">
      <c r="A3235" s="4"/>
      <c r="B3235" s="7">
        <v>5993114</v>
      </c>
      <c r="C3235" s="6" t="s">
        <v>250</v>
      </c>
      <c r="D3235" s="4"/>
      <c r="E3235" s="7"/>
      <c r="F3235" s="4">
        <v>660</v>
      </c>
      <c r="G3235" s="4"/>
      <c r="H3235" s="8"/>
      <c r="I3235" s="4"/>
      <c r="J3235" s="4" t="str">
        <f>IF(I3235="","",INDEX([1]怪物阵型表!$B:$B,MATCH(I3235,[1]怪物阵型表!$A:$A,0)))</f>
        <v/>
      </c>
      <c r="K3235" s="4">
        <v>599320</v>
      </c>
      <c r="L3235" s="25" t="str" cm="1">
        <f t="array" ref="L3235">INDEX(怪物链表!A:C,MATCH(怪物刷新表!K3235&amp;C3235,怪物链表!A:A&amp;怪物链表!C:C,),2)</f>
        <v>骤变_特殊_30</v>
      </c>
      <c r="M3235" s="4" t="str" cm="1">
        <f t="array" ref="M3235">INDEX(怪物链表!A:D,MATCH(怪物刷新表!L3235&amp;K3235,怪物链表!B:B&amp;怪物链表!A:A,),4)</f>
        <v>840-870</v>
      </c>
      <c r="N3235" s="4"/>
      <c r="O3235" s="4" t="str">
        <f>IF(N3235="","",INDEX([2]物品表!$B:$B,MATCH(N3235,[2]物品表!$A:$A,0)))</f>
        <v/>
      </c>
      <c r="P3235" s="4"/>
      <c r="Q3235" s="7" t="s">
        <v>120</v>
      </c>
      <c r="R3235" s="7" t="s">
        <v>29</v>
      </c>
      <c r="S3235" s="9">
        <v>1</v>
      </c>
      <c r="T3235" s="4"/>
      <c r="U3235" s="9">
        <v>0</v>
      </c>
      <c r="V3235" s="4" t="str">
        <f>IF(W3235=1,"TID_Survivor_Notice_Occur_2",IF(W3235=2,"TID_Survivor_Notice_Occur_1",""))</f>
        <v/>
      </c>
      <c r="W3235" s="4"/>
      <c r="X3235" s="4"/>
      <c r="Y3235" s="4"/>
      <c r="Z3235" s="28"/>
      <c r="AA3235" s="77">
        <f>COUNTIF([3]经验升级表!$C:$C,"&lt;="&amp;SUMIFS($AB$4:AB3235,$C$4:C3235,C3235))</f>
        <v>0</v>
      </c>
      <c r="AB3235" s="77">
        <f>IFERROR(INDEX([1]怪物表!$U:$U,MATCH(G3235,[1]怪物表!$A:$A,0),1)*S3235/U3235,0)*AC3235</f>
        <v>0</v>
      </c>
      <c r="AC3235" s="77">
        <f t="shared" si="433"/>
        <v>1</v>
      </c>
      <c r="AD3235" s="77">
        <f>IFERROR(INDEX([1]怪物表!$J:$J,MATCH(G3235,[1]怪物表!$A:$A,0),1),0)*AE3235</f>
        <v>0</v>
      </c>
      <c r="AE3235" s="77">
        <f t="shared" si="434"/>
        <v>0</v>
      </c>
    </row>
    <row r="3236" spans="1:31" x14ac:dyDescent="0.45">
      <c r="A3236" s="4"/>
      <c r="B3236" s="7">
        <v>5993115</v>
      </c>
      <c r="C3236" s="6" t="s">
        <v>250</v>
      </c>
      <c r="D3236" s="4"/>
      <c r="E3236" s="7"/>
      <c r="F3236" s="4">
        <v>660</v>
      </c>
      <c r="G3236" s="4"/>
      <c r="H3236" s="8"/>
      <c r="I3236" s="4"/>
      <c r="J3236" s="4" t="str">
        <f>IF(I3236="","",INDEX([1]怪物阵型表!$B:$B,MATCH(I3236,[1]怪物阵型表!$A:$A,0)))</f>
        <v/>
      </c>
      <c r="K3236" s="4">
        <v>599321</v>
      </c>
      <c r="L3236" s="25" t="str" cm="1">
        <f t="array" ref="L3236">INDEX(怪物链表!A:C,MATCH(怪物刷新表!K3236&amp;C3236,怪物链表!A:A&amp;怪物链表!C:C,),2)</f>
        <v>骤变_特殊_50</v>
      </c>
      <c r="M3236" s="4" t="str" cm="1">
        <f t="array" ref="M3236">INDEX(怪物链表!A:D,MATCH(怪物刷新表!L3236&amp;K3236,怪物链表!B:B&amp;怪物链表!A:A,),4)</f>
        <v>840-870</v>
      </c>
      <c r="N3236" s="4"/>
      <c r="O3236" s="4" t="str">
        <f>IF(N3236="","",INDEX([2]物品表!$B:$B,MATCH(N3236,[2]物品表!$A:$A,0)))</f>
        <v/>
      </c>
      <c r="P3236" s="4"/>
      <c r="Q3236" s="7" t="s">
        <v>120</v>
      </c>
      <c r="R3236" s="7" t="s">
        <v>29</v>
      </c>
      <c r="S3236" s="9">
        <v>1</v>
      </c>
      <c r="T3236" s="4"/>
      <c r="U3236" s="9">
        <v>0</v>
      </c>
      <c r="V3236" s="4" t="str">
        <f>IF(W3236=1,"TID_Survivor_Notice_Occur_2",IF(W3236=2,"TID_Survivor_Notice_Occur_1",""))</f>
        <v/>
      </c>
      <c r="W3236" s="4"/>
      <c r="X3236" s="4"/>
      <c r="Y3236" s="4"/>
      <c r="Z3236" s="28"/>
      <c r="AA3236" s="77">
        <f>COUNTIF([3]经验升级表!$C:$C,"&lt;="&amp;SUMIFS($AB$4:AB3236,$C$4:C3236,C3236))</f>
        <v>0</v>
      </c>
      <c r="AB3236" s="77">
        <f>IFERROR(INDEX([1]怪物表!$U:$U,MATCH(G3236,[1]怪物表!$A:$A,0),1)*S3236/U3236,0)*AC3236</f>
        <v>0</v>
      </c>
      <c r="AC3236" s="77">
        <f t="shared" si="433"/>
        <v>1</v>
      </c>
      <c r="AD3236" s="77">
        <f>IFERROR(INDEX([1]怪物表!$J:$J,MATCH(G3236,[1]怪物表!$A:$A,0),1),0)*AE3236</f>
        <v>0</v>
      </c>
      <c r="AE3236" s="77">
        <f t="shared" si="434"/>
        <v>0</v>
      </c>
    </row>
    <row r="3237" spans="1:31" x14ac:dyDescent="0.45">
      <c r="A3237" s="4"/>
      <c r="B3237" s="7">
        <v>5993116</v>
      </c>
      <c r="C3237" s="6" t="s">
        <v>250</v>
      </c>
      <c r="D3237" s="4" t="s">
        <v>247</v>
      </c>
      <c r="E3237" s="7">
        <v>60</v>
      </c>
      <c r="F3237" s="4" t="s">
        <v>223</v>
      </c>
      <c r="G3237" s="4">
        <f>SUMIFS([1]怪物表!$A:$A,[1]怪物表!$B:$B,C3237,[1]怪物表!$C:$C,D3237)</f>
        <v>1599304</v>
      </c>
      <c r="H3237" s="8" t="str">
        <f>IF(G3237="","",INDEX([1]怪物表!$C:$C,MATCH(G3237,[1]怪物表!$A:$A,0)))</f>
        <v>狼人（紫）</v>
      </c>
      <c r="I3237" s="4"/>
      <c r="J3237" s="4" t="str">
        <f>IF(I3237="","",INDEX([1]怪物阵型表!$B:$B,MATCH(I3237,[1]怪物阵型表!$A:$A,0)))</f>
        <v/>
      </c>
      <c r="K3237" s="4"/>
      <c r="L3237" s="4"/>
      <c r="M3237" s="4"/>
      <c r="N3237" s="4"/>
      <c r="O3237" s="4" t="str">
        <f>IF(N3237="","",INDEX([2]物品表!$B:$B,MATCH(N3237,[2]物品表!$A:$A,0)))</f>
        <v/>
      </c>
      <c r="P3237" s="4"/>
      <c r="Q3237" s="7" t="s">
        <v>31</v>
      </c>
      <c r="R3237" s="7" t="s">
        <v>29</v>
      </c>
      <c r="S3237" s="9">
        <f>INDEX('#怪物刷新配置索引'!$E:$E,MATCH(E3237&amp;"-"&amp;F3237,'#怪物刷新配置索引'!$D:$D,0),1)</f>
        <v>4</v>
      </c>
      <c r="T3237" s="4"/>
      <c r="U3237" s="9">
        <f>INDEX('#怪物刷新配置索引'!$F:$F,MATCH(E3237&amp;"-"&amp;F3237,'#怪物刷新配置索引'!$D:$D,0),1)</f>
        <v>2</v>
      </c>
      <c r="V3237" s="4" t="str">
        <f t="shared" ref="V3237:V3239" si="436">IF(W3237=1,"TID_Survivor_Notice_Occur_2",IF(W3237=2,"TID_Survivor_Notice_Occur_1",""))</f>
        <v/>
      </c>
      <c r="W3237" s="4"/>
      <c r="X3237" s="4"/>
      <c r="Y3237" s="7"/>
      <c r="Z3237" s="28"/>
      <c r="AA3237" s="77">
        <f>COUNTIF([3]经验升级表!$C:$C,"&lt;="&amp;SUMIFS($AB$4:AB3237,$C$4:C3237,C3237))</f>
        <v>0</v>
      </c>
      <c r="AB3237" s="77">
        <f>IFERROR(INDEX([1]怪物表!$U:$U,MATCH(G3237,[1]怪物表!$A:$A,0),1)*S3237/U3237,0)*AC3237</f>
        <v>0</v>
      </c>
      <c r="AC3237" s="77">
        <f t="shared" si="433"/>
        <v>30</v>
      </c>
      <c r="AD3237" s="77">
        <f>IFERROR(INDEX([1]怪物表!$J:$J,MATCH(G3237,[1]怪物表!$A:$A,0),1),0)*AE3237</f>
        <v>60</v>
      </c>
      <c r="AE3237" s="77">
        <f t="shared" si="434"/>
        <v>60</v>
      </c>
    </row>
    <row r="3238" spans="1:31" x14ac:dyDescent="0.45">
      <c r="A3238" s="4"/>
      <c r="B3238" s="7">
        <v>5993117</v>
      </c>
      <c r="C3238" s="6" t="s">
        <v>250</v>
      </c>
      <c r="D3238" s="4" t="s">
        <v>247</v>
      </c>
      <c r="E3238" s="7">
        <v>150</v>
      </c>
      <c r="F3238" s="4" t="s">
        <v>223</v>
      </c>
      <c r="G3238" s="4">
        <f>SUMIFS([1]怪物表!$A:$A,[1]怪物表!$B:$B,C3238,[1]怪物表!$C:$C,D3238)</f>
        <v>1599304</v>
      </c>
      <c r="H3238" s="8" t="str">
        <f>IF(G3238="","",INDEX([1]怪物表!$C:$C,MATCH(G3238,[1]怪物表!$A:$A,0)))</f>
        <v>狼人（紫）</v>
      </c>
      <c r="I3238" s="4"/>
      <c r="J3238" s="4" t="str">
        <f>IF(I3238="","",INDEX([1]怪物阵型表!$B:$B,MATCH(I3238,[1]怪物阵型表!$A:$A,0)))</f>
        <v/>
      </c>
      <c r="K3238" s="4"/>
      <c r="L3238" s="4"/>
      <c r="M3238" s="4"/>
      <c r="N3238" s="4"/>
      <c r="O3238" s="4" t="str">
        <f>IF(N3238="","",INDEX([2]物品表!$B:$B,MATCH(N3238,[2]物品表!$A:$A,0)))</f>
        <v/>
      </c>
      <c r="P3238" s="4"/>
      <c r="Q3238" s="7" t="s">
        <v>31</v>
      </c>
      <c r="R3238" s="7" t="s">
        <v>29</v>
      </c>
      <c r="S3238" s="9">
        <f>INDEX('#怪物刷新配置索引'!$E:$E,MATCH(E3238&amp;"-"&amp;F3238,'#怪物刷新配置索引'!$D:$D,0),1)</f>
        <v>5</v>
      </c>
      <c r="T3238" s="4"/>
      <c r="U3238" s="9">
        <f>INDEX('#怪物刷新配置索引'!$F:$F,MATCH(E3238&amp;"-"&amp;F3238,'#怪物刷新配置索引'!$D:$D,0),1)</f>
        <v>1</v>
      </c>
      <c r="V3238" s="4" t="str">
        <f t="shared" si="436"/>
        <v/>
      </c>
      <c r="W3238" s="4"/>
      <c r="X3238" s="4"/>
      <c r="Y3238" s="7"/>
      <c r="Z3238" s="28"/>
      <c r="AA3238" s="77">
        <f>COUNTIF([3]经验升级表!$C:$C,"&lt;="&amp;SUMIFS($AB$4:AB3238,$C$4:C3238,C3238))</f>
        <v>0</v>
      </c>
      <c r="AB3238" s="77">
        <f>IFERROR(INDEX([1]怪物表!$U:$U,MATCH(G3238,[1]怪物表!$A:$A,0),1)*S3238/U3238,0)*AC3238</f>
        <v>0</v>
      </c>
      <c r="AC3238" s="77">
        <f t="shared" si="433"/>
        <v>30</v>
      </c>
      <c r="AD3238" s="77">
        <f>IFERROR(INDEX([1]怪物表!$J:$J,MATCH(G3238,[1]怪物表!$A:$A,0),1),0)*AE3238</f>
        <v>150</v>
      </c>
      <c r="AE3238" s="77">
        <f t="shared" si="434"/>
        <v>150</v>
      </c>
    </row>
    <row r="3239" spans="1:31" x14ac:dyDescent="0.45">
      <c r="A3239" s="4"/>
      <c r="B3239" s="7">
        <v>5993118</v>
      </c>
      <c r="C3239" s="6" t="s">
        <v>250</v>
      </c>
      <c r="D3239" s="4" t="s">
        <v>130</v>
      </c>
      <c r="E3239" s="7">
        <v>20</v>
      </c>
      <c r="F3239" s="4" t="s">
        <v>223</v>
      </c>
      <c r="G3239" s="4">
        <f>SUMIFS([1]怪物表!$A:$A,[1]怪物表!$B:$B,C3239,[1]怪物表!$C:$C,D3239)</f>
        <v>1599306</v>
      </c>
      <c r="H3239" s="8" t="str">
        <f>IF(G3239="","",INDEX([1]怪物表!$C:$C,MATCH(G3239,[1]怪物表!$A:$A,0)))</f>
        <v>毒气怪</v>
      </c>
      <c r="I3239" s="4"/>
      <c r="J3239" s="4" t="str">
        <f>IF(I3239="","",INDEX([1]怪物阵型表!$B:$B,MATCH(I3239,[1]怪物阵型表!$A:$A,0)))</f>
        <v/>
      </c>
      <c r="K3239" s="4"/>
      <c r="L3239" s="4"/>
      <c r="M3239" s="4"/>
      <c r="N3239" s="4"/>
      <c r="O3239" s="4" t="str">
        <f>IF(N3239="","",INDEX([2]物品表!$B:$B,MATCH(N3239,[2]物品表!$A:$A,0)))</f>
        <v/>
      </c>
      <c r="P3239" s="4"/>
      <c r="Q3239" s="7" t="s">
        <v>31</v>
      </c>
      <c r="R3239" s="7" t="s">
        <v>29</v>
      </c>
      <c r="S3239" s="9">
        <f>INDEX('#怪物刷新配置索引'!$E:$E,MATCH(E3239&amp;"-"&amp;F3239,'#怪物刷新配置索引'!$D:$D,0),1)</f>
        <v>4</v>
      </c>
      <c r="T3239" s="4"/>
      <c r="U3239" s="9">
        <f>INDEX('#怪物刷新配置索引'!$F:$F,MATCH(E3239&amp;"-"&amp;F3239,'#怪物刷新配置索引'!$D:$D,0),1)</f>
        <v>6</v>
      </c>
      <c r="V3239" s="4" t="str">
        <f t="shared" si="436"/>
        <v/>
      </c>
      <c r="W3239" s="4"/>
      <c r="X3239" s="7"/>
      <c r="Y3239" s="7"/>
      <c r="Z3239" s="28"/>
      <c r="AA3239" s="77">
        <f>COUNTIF([3]经验升级表!$C:$C,"&lt;="&amp;SUMIFS($AB$4:AB3239,$C$4:C3239,C3239))</f>
        <v>0</v>
      </c>
      <c r="AB3239" s="77">
        <f>IFERROR(INDEX([1]怪物表!$U:$U,MATCH(G3239,[1]怪物表!$A:$A,0),1)*S3239/U3239,0)*AC3239</f>
        <v>0</v>
      </c>
      <c r="AC3239" s="77">
        <f t="shared" si="433"/>
        <v>30</v>
      </c>
      <c r="AD3239" s="77">
        <f>IFERROR(INDEX([1]怪物表!$J:$J,MATCH(G3239,[1]怪物表!$A:$A,0),1),0)*AE3239</f>
        <v>20</v>
      </c>
      <c r="AE3239" s="77">
        <f t="shared" si="434"/>
        <v>20</v>
      </c>
    </row>
    <row r="3240" spans="1:31" s="46" customFormat="1" x14ac:dyDescent="0.45">
      <c r="A3240" s="20"/>
      <c r="B3240" s="21">
        <v>5993119</v>
      </c>
      <c r="C3240" s="22" t="s">
        <v>250</v>
      </c>
      <c r="D3240" s="20" t="s">
        <v>144</v>
      </c>
      <c r="E3240" s="21"/>
      <c r="F3240" s="20">
        <v>690</v>
      </c>
      <c r="G3240" s="20">
        <f>IF(I3240="",SUMIFS([1]怪物表!$A:$A,[1]怪物表!$B:$B,C3240,[1]怪物表!$C:$C,D3240),"")</f>
        <v>1599308</v>
      </c>
      <c r="H3240" s="23" t="str">
        <f>IF(G3240="","",INDEX([1]怪物表!$C:$C,MATCH(G3240,[1]怪物表!$A:$A,0)))</f>
        <v>大象</v>
      </c>
      <c r="I3240" s="20" t="s">
        <v>54</v>
      </c>
      <c r="J3240" s="20" t="str">
        <f>IF(I3240="","",INDEX([1]怪物阵型表!$B:$B,MATCH(I3240,[1]怪物阵型表!$A:$A,0)))</f>
        <v/>
      </c>
      <c r="K3240" s="20"/>
      <c r="L3240" s="20"/>
      <c r="M3240" s="20"/>
      <c r="N3240" s="20"/>
      <c r="O3240" s="20" t="str">
        <f>IF(N3240="","",INDEX([2]物品表!$B:$B,MATCH(N3240,[2]物品表!$A:$A,0)))</f>
        <v/>
      </c>
      <c r="P3240" s="20"/>
      <c r="Q3240" s="21" t="s">
        <v>120</v>
      </c>
      <c r="R3240" s="21" t="s">
        <v>29</v>
      </c>
      <c r="S3240" s="24">
        <v>1</v>
      </c>
      <c r="T3240" s="20"/>
      <c r="U3240" s="24">
        <v>0</v>
      </c>
      <c r="V3240" s="20" t="str">
        <f>IF(W3240=1,"TID_Survivor_Notice_Occur_2",IF(W3240=2,"TID_Survivor_Notice_Occur_1",""))</f>
        <v/>
      </c>
      <c r="W3240" s="20"/>
      <c r="X3240" s="20"/>
      <c r="Y3240" s="20"/>
      <c r="Z3240" s="79"/>
      <c r="AA3240" s="79">
        <f>COUNTIF([3]经验升级表!$C:$C,"&lt;="&amp;SUMIFS($AB$4:AB3240,$C$4:C3240,C3240))</f>
        <v>0</v>
      </c>
      <c r="AB3240" s="79">
        <f>IFERROR(INDEX([1]怪物表!$U:$U,MATCH(G3240,[1]怪物表!$A:$A,0),1)*S3240/U3240,0)*AC3240</f>
        <v>0</v>
      </c>
      <c r="AC3240" s="79">
        <f t="shared" si="433"/>
        <v>1</v>
      </c>
      <c r="AD3240" s="79">
        <f>IFERROR(INDEX([1]怪物表!$J:$J,MATCH(G3240,[1]怪物表!$A:$A,0),1),0)*AE3240</f>
        <v>0</v>
      </c>
      <c r="AE3240" s="79">
        <f t="shared" si="434"/>
        <v>0</v>
      </c>
    </row>
    <row r="3241" spans="1:31" x14ac:dyDescent="0.45">
      <c r="A3241" s="4"/>
      <c r="B3241" s="7">
        <v>5993120</v>
      </c>
      <c r="C3241" s="6" t="s">
        <v>250</v>
      </c>
      <c r="D3241" s="4"/>
      <c r="E3241" s="7"/>
      <c r="F3241" s="4">
        <v>690</v>
      </c>
      <c r="G3241" s="4" t="str">
        <f>IF(I3241="",SUMIFS([1]怪物表!$A:$A,[1]怪物表!$B:$B,C3241,[1]怪物表!$C:$C,D3241),"")</f>
        <v/>
      </c>
      <c r="H3241" s="8" t="str">
        <f>IF(G3241="","",INDEX([1]怪物表!$C:$C,MATCH(G3241,[1]怪物表!$A:$A,0)))</f>
        <v/>
      </c>
      <c r="I3241" s="4">
        <v>599302</v>
      </c>
      <c r="J3241" s="4" t="str">
        <f>IF(I3241="","",INDEX([1]怪物阵型表!$B:$B,MATCH(I3241,[1]怪物阵型表!$A:$A,0)))</f>
        <v>圆环防御怪物阵型</v>
      </c>
      <c r="K3241" s="4"/>
      <c r="L3241" s="4"/>
      <c r="M3241" s="4"/>
      <c r="N3241" s="4"/>
      <c r="O3241" s="4" t="str">
        <f>IF(N3241="","",INDEX([2]物品表!$B:$B,MATCH(N3241,[2]物品表!$A:$A,0)))</f>
        <v/>
      </c>
      <c r="P3241" s="4"/>
      <c r="Q3241" s="7" t="s">
        <v>109</v>
      </c>
      <c r="R3241" s="7" t="s">
        <v>29</v>
      </c>
      <c r="S3241" s="9">
        <v>1</v>
      </c>
      <c r="T3241" s="4"/>
      <c r="U3241" s="9">
        <v>0</v>
      </c>
      <c r="V3241" s="4" t="str">
        <f t="shared" ref="V3241:V3248" si="437">IF(W3241=1,"TID_Survivor_Notice_Occur_2",IF(W3241=2,"TID_Survivor_Notice_Occur_1",""))</f>
        <v>TID_Survivor_Notice_Occur_2</v>
      </c>
      <c r="W3241" s="4">
        <v>1</v>
      </c>
      <c r="X3241" s="4"/>
      <c r="Y3241" s="4"/>
      <c r="Z3241" s="28"/>
      <c r="AA3241" s="77">
        <f>COUNTIF([3]经验升级表!$C:$C,"&lt;="&amp;SUMIFS($AB$4:AB3241,$C$4:C3241,C3241))</f>
        <v>0</v>
      </c>
      <c r="AB3241" s="77">
        <f>IFERROR(INDEX([1]怪物表!$U:$U,MATCH(G3241,[1]怪物表!$A:$A,0),1)*S3241/U3241,0)*AC3241</f>
        <v>0</v>
      </c>
      <c r="AC3241" s="77">
        <f t="shared" si="433"/>
        <v>1</v>
      </c>
      <c r="AD3241" s="77">
        <f>IFERROR(INDEX([1]怪物表!$J:$J,MATCH(G3241,[1]怪物表!$A:$A,0),1),0)*AE3241</f>
        <v>0</v>
      </c>
      <c r="AE3241" s="77">
        <f t="shared" si="434"/>
        <v>0</v>
      </c>
    </row>
    <row r="3242" spans="1:31" x14ac:dyDescent="0.45">
      <c r="A3242" s="4"/>
      <c r="B3242" s="7">
        <v>5993121</v>
      </c>
      <c r="C3242" s="6" t="s">
        <v>250</v>
      </c>
      <c r="D3242" s="4"/>
      <c r="E3242" s="7"/>
      <c r="F3242" s="4">
        <v>690</v>
      </c>
      <c r="G3242" s="4"/>
      <c r="H3242" s="8"/>
      <c r="I3242" s="4"/>
      <c r="J3242" s="4" t="str">
        <f>IF(I3242="","",INDEX([1]怪物阵型表!$B:$B,MATCH(I3242,[1]怪物阵型表!$A:$A,0)))</f>
        <v/>
      </c>
      <c r="K3242" s="4">
        <v>599322</v>
      </c>
      <c r="L3242" s="25" t="str" cm="1">
        <f t="array" ref="L3242">INDEX(怪物链表!A:C,MATCH(怪物刷新表!K3242&amp;C3242,怪物链表!A:A&amp;怪物链表!C:C,),2)</f>
        <v>骤变_高级_100</v>
      </c>
      <c r="M3242" s="4" t="str" cm="1">
        <f t="array" ref="M3242">INDEX(怪物链表!A:D,MATCH(怪物刷新表!L3242&amp;K3242,怪物链表!B:B&amp;怪物链表!A:A,),4)</f>
        <v>870-900</v>
      </c>
      <c r="N3242" s="4"/>
      <c r="O3242" s="4" t="str">
        <f>IF(N3242="","",INDEX([2]物品表!$B:$B,MATCH(N3242,[2]物品表!$A:$A,0)))</f>
        <v/>
      </c>
      <c r="P3242" s="4"/>
      <c r="Q3242" s="7" t="s">
        <v>120</v>
      </c>
      <c r="R3242" s="7" t="s">
        <v>29</v>
      </c>
      <c r="S3242" s="9">
        <v>1</v>
      </c>
      <c r="T3242" s="4"/>
      <c r="U3242" s="9">
        <v>0</v>
      </c>
      <c r="V3242" s="4" t="str">
        <f>IF(W3242=1,"TID_Survivor_Notice_Occur_2",IF(W3242=2,"TID_Survivor_Notice_Occur_1",""))</f>
        <v/>
      </c>
      <c r="W3242" s="4"/>
      <c r="X3242" s="4"/>
      <c r="Y3242" s="4"/>
      <c r="Z3242" s="28"/>
      <c r="AA3242" s="77">
        <f>COUNTIF([3]经验升级表!$C:$C,"&lt;="&amp;SUMIFS($AB$4:AB3242,$C$4:C3242,C3242))</f>
        <v>0</v>
      </c>
      <c r="AB3242" s="77">
        <f>IFERROR(INDEX([1]怪物表!$U:$U,MATCH(G3242,[1]怪物表!$A:$A,0),1)*S3242/U3242,0)*AC3242</f>
        <v>0</v>
      </c>
      <c r="AC3242" s="77">
        <f t="shared" si="433"/>
        <v>1</v>
      </c>
      <c r="AD3242" s="77">
        <f>IFERROR(INDEX([1]怪物表!$J:$J,MATCH(G3242,[1]怪物表!$A:$A,0),1),0)*AE3242</f>
        <v>0</v>
      </c>
      <c r="AE3242" s="77">
        <f t="shared" si="434"/>
        <v>0</v>
      </c>
    </row>
    <row r="3243" spans="1:31" x14ac:dyDescent="0.45">
      <c r="A3243" s="4"/>
      <c r="B3243" s="7">
        <v>5993122</v>
      </c>
      <c r="C3243" s="6" t="s">
        <v>250</v>
      </c>
      <c r="D3243" s="4" t="s">
        <v>319</v>
      </c>
      <c r="E3243" s="7"/>
      <c r="F3243" s="4">
        <v>690</v>
      </c>
      <c r="G3243" s="4"/>
      <c r="H3243" s="8"/>
      <c r="I3243" s="4"/>
      <c r="J3243" s="4" t="str">
        <f>IF(I3243="","",INDEX([1]怪物阵型表!$B:$B,MATCH(I3243,[1]怪物阵型表!$A:$A,0)))</f>
        <v/>
      </c>
      <c r="K3243" s="4">
        <v>599323</v>
      </c>
      <c r="L3243" s="25" t="str" cm="1">
        <f t="array" ref="L3243">INDEX(怪物链表!A:C,MATCH(怪物刷新表!K3243&amp;C3243,怪物链表!A:A&amp;怪物链表!C:C,),2)</f>
        <v>骤变_特殊_30</v>
      </c>
      <c r="M3243" s="4" t="str" cm="1">
        <f t="array" ref="M3243">INDEX(怪物链表!A:D,MATCH(怪物刷新表!L3243&amp;K3243,怪物链表!B:B&amp;怪物链表!A:A,),4)</f>
        <v>870-900</v>
      </c>
      <c r="N3243" s="4"/>
      <c r="O3243" s="4" t="str">
        <f>IF(N3243="","",INDEX([2]物品表!$B:$B,MATCH(N3243,[2]物品表!$A:$A,0)))</f>
        <v/>
      </c>
      <c r="P3243" s="4"/>
      <c r="Q3243" s="7" t="s">
        <v>120</v>
      </c>
      <c r="R3243" s="7" t="s">
        <v>29</v>
      </c>
      <c r="S3243" s="9">
        <v>1</v>
      </c>
      <c r="T3243" s="4"/>
      <c r="U3243" s="9">
        <v>0</v>
      </c>
      <c r="V3243" s="4" t="str">
        <f>IF(W3243=1,"TID_Survivor_Notice_Occur_2",IF(W3243=2,"TID_Survivor_Notice_Occur_1",""))</f>
        <v/>
      </c>
      <c r="W3243" s="4"/>
      <c r="X3243" s="4"/>
      <c r="Y3243" s="4"/>
      <c r="Z3243" s="28"/>
      <c r="AA3243" s="77">
        <f>COUNTIF([3]经验升级表!$C:$C,"&lt;="&amp;SUMIFS($AB$4:AB3243,$C$4:C3243,C3243))</f>
        <v>0</v>
      </c>
      <c r="AB3243" s="77">
        <f>IFERROR(INDEX([1]怪物表!$U:$U,MATCH(G3243,[1]怪物表!$A:$A,0),1)*S3243/U3243,0)*AC3243</f>
        <v>0</v>
      </c>
      <c r="AC3243" s="77">
        <f t="shared" si="433"/>
        <v>1</v>
      </c>
      <c r="AD3243" s="77">
        <f>IFERROR(INDEX([1]怪物表!$J:$J,MATCH(G3243,[1]怪物表!$A:$A,0),1),0)*AE3243</f>
        <v>0</v>
      </c>
      <c r="AE3243" s="77">
        <f t="shared" si="434"/>
        <v>0</v>
      </c>
    </row>
    <row r="3244" spans="1:31" x14ac:dyDescent="0.45">
      <c r="A3244" s="4"/>
      <c r="B3244" s="7">
        <v>5993123</v>
      </c>
      <c r="C3244" s="6" t="s">
        <v>250</v>
      </c>
      <c r="D3244" s="4"/>
      <c r="E3244" s="7"/>
      <c r="F3244" s="4">
        <v>690</v>
      </c>
      <c r="G3244" s="4"/>
      <c r="H3244" s="8"/>
      <c r="I3244" s="4"/>
      <c r="J3244" s="4" t="str">
        <f>IF(I3244="","",INDEX([1]怪物阵型表!$B:$B,MATCH(I3244,[1]怪物阵型表!$A:$A,0)))</f>
        <v/>
      </c>
      <c r="K3244" s="4">
        <v>599324</v>
      </c>
      <c r="L3244" s="25" t="str" cm="1">
        <f t="array" ref="L3244">INDEX(怪物链表!A:C,MATCH(怪物刷新表!K3244&amp;C3244,怪物链表!A:A&amp;怪物链表!C:C,),2)</f>
        <v>骤变_特殊_50</v>
      </c>
      <c r="M3244" s="4" t="str" cm="1">
        <f t="array" ref="M3244">INDEX(怪物链表!A:D,MATCH(怪物刷新表!L3244&amp;K3244,怪物链表!B:B&amp;怪物链表!A:A,),4)</f>
        <v>870-900</v>
      </c>
      <c r="N3244" s="4"/>
      <c r="O3244" s="4" t="str">
        <f>IF(N3244="","",INDEX([2]物品表!$B:$B,MATCH(N3244,[2]物品表!$A:$A,0)))</f>
        <v/>
      </c>
      <c r="P3244" s="4"/>
      <c r="Q3244" s="7" t="s">
        <v>120</v>
      </c>
      <c r="R3244" s="7" t="s">
        <v>29</v>
      </c>
      <c r="S3244" s="9">
        <v>1</v>
      </c>
      <c r="T3244" s="4"/>
      <c r="U3244" s="9">
        <v>0</v>
      </c>
      <c r="V3244" s="4" t="str">
        <f>IF(W3244=1,"TID_Survivor_Notice_Occur_2",IF(W3244=2,"TID_Survivor_Notice_Occur_1",""))</f>
        <v/>
      </c>
      <c r="W3244" s="4"/>
      <c r="X3244" s="4"/>
      <c r="Y3244" s="4"/>
      <c r="Z3244" s="28"/>
      <c r="AA3244" s="77">
        <f>COUNTIF([3]经验升级表!$C:$C,"&lt;="&amp;SUMIFS($AB$4:AB3244,$C$4:C3244,C3244))</f>
        <v>0</v>
      </c>
      <c r="AB3244" s="77">
        <f>IFERROR(INDEX([1]怪物表!$U:$U,MATCH(G3244,[1]怪物表!$A:$A,0),1)*S3244/U3244,0)*AC3244</f>
        <v>0</v>
      </c>
      <c r="AC3244" s="77">
        <f t="shared" ref="AC3244:AC3577" si="438">IFERROR(INDEX(_xlfn.TEXTSPLIT(F3244,"-"),1,2)-INDEX(_xlfn.TEXTSPLIT(F3244,"-"),1,1),1)</f>
        <v>1</v>
      </c>
      <c r="AD3244" s="77">
        <f>IFERROR(INDEX([1]怪物表!$J:$J,MATCH(G3244,[1]怪物表!$A:$A,0),1),0)*AE3244</f>
        <v>0</v>
      </c>
      <c r="AE3244" s="77">
        <f t="shared" ref="AE3244:AE3577" si="439">IFERROR(ROUNDUP(AC3244*S3244/U3244,),0)</f>
        <v>0</v>
      </c>
    </row>
    <row r="3245" spans="1:31" x14ac:dyDescent="0.45">
      <c r="A3245" s="4"/>
      <c r="B3245" s="7">
        <v>5993124</v>
      </c>
      <c r="C3245" s="6" t="s">
        <v>250</v>
      </c>
      <c r="D3245" s="4" t="s">
        <v>247</v>
      </c>
      <c r="E3245" s="7">
        <v>50</v>
      </c>
      <c r="F3245" s="4" t="s">
        <v>225</v>
      </c>
      <c r="G3245" s="4">
        <f>SUMIFS([1]怪物表!$A:$A,[1]怪物表!$B:$B,C3245,[1]怪物表!$C:$C,D3245)</f>
        <v>1599304</v>
      </c>
      <c r="H3245" s="8" t="str">
        <f>IF(G3245="","",INDEX([1]怪物表!$C:$C,MATCH(G3245,[1]怪物表!$A:$A,0)))</f>
        <v>狼人（紫）</v>
      </c>
      <c r="I3245" s="4"/>
      <c r="J3245" s="4" t="str">
        <f>IF(I3245="","",INDEX([1]怪物阵型表!$B:$B,MATCH(I3245,[1]怪物阵型表!$A:$A,0)))</f>
        <v/>
      </c>
      <c r="K3245" s="4"/>
      <c r="L3245" s="4"/>
      <c r="M3245" s="4"/>
      <c r="N3245" s="4"/>
      <c r="O3245" s="4" t="str">
        <f>IF(N3245="","",INDEX([2]物品表!$B:$B,MATCH(N3245,[2]物品表!$A:$A,0)))</f>
        <v/>
      </c>
      <c r="P3245" s="4"/>
      <c r="Q3245" s="7" t="s">
        <v>31</v>
      </c>
      <c r="R3245" s="7" t="s">
        <v>29</v>
      </c>
      <c r="S3245" s="9">
        <f>INDEX('#怪物刷新配置索引'!$E:$E,MATCH(E3245&amp;"-"&amp;F3245,'#怪物刷新配置索引'!$D:$D,0),1)</f>
        <v>5</v>
      </c>
      <c r="T3245" s="4"/>
      <c r="U3245" s="9">
        <f>INDEX('#怪物刷新配置索引'!$F:$F,MATCH(E3245&amp;"-"&amp;F3245,'#怪物刷新配置索引'!$D:$D,0),1)</f>
        <v>3</v>
      </c>
      <c r="V3245" s="4" t="str">
        <f t="shared" si="437"/>
        <v/>
      </c>
      <c r="W3245" s="4"/>
      <c r="X3245" s="4"/>
      <c r="Y3245" s="7"/>
      <c r="Z3245" s="28"/>
      <c r="AA3245" s="77">
        <f>COUNTIF([3]经验升级表!$C:$C,"&lt;="&amp;SUMIFS($AB$4:AB3245,$C$4:C3245,C3245))</f>
        <v>0</v>
      </c>
      <c r="AB3245" s="77">
        <f>IFERROR(INDEX([1]怪物表!$U:$U,MATCH(G3245,[1]怪物表!$A:$A,0),1)*S3245/U3245,0)*AC3245</f>
        <v>0</v>
      </c>
      <c r="AC3245" s="77">
        <f t="shared" si="438"/>
        <v>30</v>
      </c>
      <c r="AD3245" s="77">
        <f>IFERROR(INDEX([1]怪物表!$J:$J,MATCH(G3245,[1]怪物表!$A:$A,0),1),0)*AE3245</f>
        <v>50</v>
      </c>
      <c r="AE3245" s="77">
        <f t="shared" si="439"/>
        <v>50</v>
      </c>
    </row>
    <row r="3246" spans="1:31" x14ac:dyDescent="0.45">
      <c r="A3246" s="4"/>
      <c r="B3246" s="7">
        <v>5993125</v>
      </c>
      <c r="C3246" s="6" t="s">
        <v>250</v>
      </c>
      <c r="D3246" s="4" t="s">
        <v>247</v>
      </c>
      <c r="E3246" s="7">
        <v>120</v>
      </c>
      <c r="F3246" s="4" t="s">
        <v>225</v>
      </c>
      <c r="G3246" s="4">
        <f>SUMIFS([1]怪物表!$A:$A,[1]怪物表!$B:$B,C3246,[1]怪物表!$C:$C,D3246)</f>
        <v>1599304</v>
      </c>
      <c r="H3246" s="8" t="str">
        <f>IF(G3246="","",INDEX([1]怪物表!$C:$C,MATCH(G3246,[1]怪物表!$A:$A,0)))</f>
        <v>狼人（紫）</v>
      </c>
      <c r="I3246" s="4"/>
      <c r="J3246" s="4" t="str">
        <f>IF(I3246="","",INDEX([1]怪物阵型表!$B:$B,MATCH(I3246,[1]怪物阵型表!$A:$A,0)))</f>
        <v/>
      </c>
      <c r="K3246" s="4"/>
      <c r="L3246" s="4"/>
      <c r="M3246" s="4"/>
      <c r="N3246" s="4"/>
      <c r="O3246" s="4" t="str">
        <f>IF(N3246="","",INDEX([2]物品表!$B:$B,MATCH(N3246,[2]物品表!$A:$A,0)))</f>
        <v/>
      </c>
      <c r="P3246" s="4"/>
      <c r="Q3246" s="7" t="s">
        <v>31</v>
      </c>
      <c r="R3246" s="7" t="s">
        <v>29</v>
      </c>
      <c r="S3246" s="9">
        <f>INDEX('#怪物刷新配置索引'!$E:$E,MATCH(E3246&amp;"-"&amp;F3246,'#怪物刷新配置索引'!$D:$D,0),1)</f>
        <v>4</v>
      </c>
      <c r="T3246" s="4"/>
      <c r="U3246" s="9">
        <f>INDEX('#怪物刷新配置索引'!$F:$F,MATCH(E3246&amp;"-"&amp;F3246,'#怪物刷新配置索引'!$D:$D,0),1)</f>
        <v>1</v>
      </c>
      <c r="V3246" s="4" t="str">
        <f t="shared" si="437"/>
        <v/>
      </c>
      <c r="W3246" s="4"/>
      <c r="X3246" s="4"/>
      <c r="Y3246" s="4"/>
      <c r="Z3246" s="28"/>
      <c r="AA3246" s="77">
        <f>COUNTIF([3]经验升级表!$C:$C,"&lt;="&amp;SUMIFS($AB$4:AB3246,$C$4:C3246,C3246))</f>
        <v>0</v>
      </c>
      <c r="AB3246" s="77">
        <f>IFERROR(INDEX([1]怪物表!$U:$U,MATCH(G3246,[1]怪物表!$A:$A,0),1)*S3246/U3246,0)*AC3246</f>
        <v>0</v>
      </c>
      <c r="AC3246" s="77">
        <f t="shared" si="438"/>
        <v>30</v>
      </c>
      <c r="AD3246" s="77">
        <f>IFERROR(INDEX([1]怪物表!$J:$J,MATCH(G3246,[1]怪物表!$A:$A,0),1),0)*AE3246</f>
        <v>120</v>
      </c>
      <c r="AE3246" s="77">
        <f t="shared" si="439"/>
        <v>120</v>
      </c>
    </row>
    <row r="3247" spans="1:31" x14ac:dyDescent="0.45">
      <c r="A3247" s="4"/>
      <c r="B3247" s="7">
        <v>5993126</v>
      </c>
      <c r="C3247" s="6" t="s">
        <v>250</v>
      </c>
      <c r="D3247" s="4" t="s">
        <v>247</v>
      </c>
      <c r="E3247" s="7">
        <v>120</v>
      </c>
      <c r="F3247" s="4" t="s">
        <v>225</v>
      </c>
      <c r="G3247" s="4">
        <f>SUMIFS([1]怪物表!$A:$A,[1]怪物表!$B:$B,C3247,[1]怪物表!$C:$C,D3247)</f>
        <v>1599304</v>
      </c>
      <c r="H3247" s="8" t="str">
        <f>IF(G3247="","",INDEX([1]怪物表!$C:$C,MATCH(G3247,[1]怪物表!$A:$A,0)))</f>
        <v>狼人（紫）</v>
      </c>
      <c r="I3247" s="4"/>
      <c r="J3247" s="4" t="str">
        <f>IF(I3247="","",INDEX([1]怪物阵型表!$B:$B,MATCH(I3247,[1]怪物阵型表!$A:$A,0)))</f>
        <v/>
      </c>
      <c r="K3247" s="4"/>
      <c r="L3247" s="4"/>
      <c r="M3247" s="4"/>
      <c r="N3247" s="4"/>
      <c r="O3247" s="4" t="str">
        <f>IF(N3247="","",INDEX([2]物品表!$B:$B,MATCH(N3247,[2]物品表!$A:$A,0)))</f>
        <v/>
      </c>
      <c r="P3247" s="4"/>
      <c r="Q3247" s="7" t="s">
        <v>31</v>
      </c>
      <c r="R3247" s="7" t="s">
        <v>29</v>
      </c>
      <c r="S3247" s="9">
        <f>INDEX('#怪物刷新配置索引'!$E:$E,MATCH(E3247&amp;"-"&amp;F3247,'#怪物刷新配置索引'!$D:$D,0),1)</f>
        <v>4</v>
      </c>
      <c r="T3247" s="4"/>
      <c r="U3247" s="9">
        <f>INDEX('#怪物刷新配置索引'!$F:$F,MATCH(E3247&amp;"-"&amp;F3247,'#怪物刷新配置索引'!$D:$D,0),1)</f>
        <v>1</v>
      </c>
      <c r="V3247" s="4" t="str">
        <f t="shared" si="437"/>
        <v/>
      </c>
      <c r="W3247" s="4"/>
      <c r="X3247" s="4"/>
      <c r="Y3247" s="4"/>
      <c r="Z3247" s="28"/>
      <c r="AA3247" s="77">
        <f>COUNTIF([3]经验升级表!$C:$C,"&lt;="&amp;SUMIFS($AB$4:AB3247,$C$4:C3247,C3247))</f>
        <v>0</v>
      </c>
      <c r="AB3247" s="77">
        <f>IFERROR(INDEX([1]怪物表!$U:$U,MATCH(G3247,[1]怪物表!$A:$A,0),1)*S3247/U3247,0)*AC3247</f>
        <v>0</v>
      </c>
      <c r="AC3247" s="77">
        <f t="shared" si="438"/>
        <v>30</v>
      </c>
      <c r="AD3247" s="77">
        <f>IFERROR(INDEX([1]怪物表!$J:$J,MATCH(G3247,[1]怪物表!$A:$A,0),1),0)*AE3247</f>
        <v>120</v>
      </c>
      <c r="AE3247" s="77">
        <f t="shared" si="439"/>
        <v>120</v>
      </c>
    </row>
    <row r="3248" spans="1:31" x14ac:dyDescent="0.45">
      <c r="A3248" s="4"/>
      <c r="B3248" s="7">
        <v>5993127</v>
      </c>
      <c r="C3248" s="6" t="s">
        <v>250</v>
      </c>
      <c r="D3248" s="4" t="s">
        <v>145</v>
      </c>
      <c r="E3248" s="7">
        <v>20</v>
      </c>
      <c r="F3248" s="4" t="s">
        <v>225</v>
      </c>
      <c r="G3248" s="4">
        <f>SUMIFS([1]怪物表!$A:$A,[1]怪物表!$B:$B,C3248,[1]怪物表!$C:$C,D3248)</f>
        <v>1599307</v>
      </c>
      <c r="H3248" s="8" t="str">
        <f>IF(G3248="","",INDEX([1]怪物表!$C:$C,MATCH(G3248,[1]怪物表!$A:$A,0)))</f>
        <v>毒气怪2</v>
      </c>
      <c r="I3248" s="4"/>
      <c r="J3248" s="4" t="str">
        <f>IF(I3248="","",INDEX([1]怪物阵型表!$B:$B,MATCH(I3248,[1]怪物阵型表!$A:$A,0)))</f>
        <v/>
      </c>
      <c r="K3248" s="4"/>
      <c r="L3248" s="4"/>
      <c r="M3248" s="4"/>
      <c r="N3248" s="4"/>
      <c r="O3248" s="4" t="str">
        <f>IF(N3248="","",INDEX([2]物品表!$B:$B,MATCH(N3248,[2]物品表!$A:$A,0)))</f>
        <v/>
      </c>
      <c r="P3248" s="4"/>
      <c r="Q3248" s="7" t="s">
        <v>31</v>
      </c>
      <c r="R3248" s="7" t="s">
        <v>29</v>
      </c>
      <c r="S3248" s="9">
        <f>INDEX('#怪物刷新配置索引'!$E:$E,MATCH(E3248&amp;"-"&amp;F3248,'#怪物刷新配置索引'!$D:$D,0),1)</f>
        <v>4</v>
      </c>
      <c r="T3248" s="4"/>
      <c r="U3248" s="9">
        <f>INDEX('#怪物刷新配置索引'!$F:$F,MATCH(E3248&amp;"-"&amp;F3248,'#怪物刷新配置索引'!$D:$D,0),1)</f>
        <v>6</v>
      </c>
      <c r="V3248" s="4" t="str">
        <f t="shared" si="437"/>
        <v/>
      </c>
      <c r="W3248" s="4"/>
      <c r="X3248" s="7"/>
      <c r="Y3248" s="7"/>
      <c r="Z3248" s="28"/>
      <c r="AA3248" s="77">
        <f>COUNTIF([3]经验升级表!$C:$C,"&lt;="&amp;SUMIFS($AB$4:AB3248,$C$4:C3248,C3248))</f>
        <v>0</v>
      </c>
      <c r="AB3248" s="77">
        <f>IFERROR(INDEX([1]怪物表!$U:$U,MATCH(G3248,[1]怪物表!$A:$A,0),1)*S3248/U3248,0)*AC3248</f>
        <v>0</v>
      </c>
      <c r="AC3248" s="77">
        <f t="shared" si="438"/>
        <v>30</v>
      </c>
      <c r="AD3248" s="77">
        <f>IFERROR(INDEX([1]怪物表!$J:$J,MATCH(G3248,[1]怪物表!$A:$A,0),1),0)*AE3248</f>
        <v>20</v>
      </c>
      <c r="AE3248" s="77">
        <f t="shared" si="439"/>
        <v>20</v>
      </c>
    </row>
    <row r="3249" spans="1:46" s="47" customFormat="1" x14ac:dyDescent="0.45">
      <c r="A3249" s="81"/>
      <c r="B3249" s="82">
        <v>5993128</v>
      </c>
      <c r="C3249" s="83" t="s">
        <v>250</v>
      </c>
      <c r="D3249" s="81" t="s">
        <v>244</v>
      </c>
      <c r="E3249" s="82"/>
      <c r="F3249" s="81">
        <v>720</v>
      </c>
      <c r="G3249" s="81">
        <f>IF(I3249="",SUMIFS([1]怪物表!$A:$A,[1]怪物表!$B:$B,C3249,[1]怪物表!$C:$C,D3249),"")</f>
        <v>1599312</v>
      </c>
      <c r="H3249" s="84" t="str">
        <f>IF(G3249="","",INDEX([1]怪物表!$C:$C,MATCH(G3249,[1]怪物表!$A:$A,0)))</f>
        <v>木马</v>
      </c>
      <c r="I3249" s="81" t="s">
        <v>54</v>
      </c>
      <c r="J3249" s="81" t="str">
        <f>IF(I3249="","",INDEX([1]怪物阵型表!$B:$B,MATCH(I3249,[1]怪物阵型表!$A:$A,0)))</f>
        <v/>
      </c>
      <c r="K3249" s="81"/>
      <c r="L3249" s="81"/>
      <c r="M3249" s="81"/>
      <c r="N3249" s="81"/>
      <c r="O3249" s="81" t="str">
        <f>IF(N3249="","",INDEX([2]物品表!$B:$B,MATCH(N3249,[2]物品表!$A:$A,0)))</f>
        <v/>
      </c>
      <c r="P3249" s="81"/>
      <c r="Q3249" s="82" t="s">
        <v>120</v>
      </c>
      <c r="R3249" s="82" t="s">
        <v>29</v>
      </c>
      <c r="S3249" s="85">
        <v>1</v>
      </c>
      <c r="T3249" s="81"/>
      <c r="U3249" s="85">
        <v>0</v>
      </c>
      <c r="V3249" s="81" t="str">
        <f>IF(W3249=1,"TID_Survivor_Notice_Occur_2",IF(W3249=2,"TID_Survivor_Notice_Occur_1",""))</f>
        <v>TID_Survivor_Notice_Occur_1</v>
      </c>
      <c r="W3249" s="81">
        <v>2</v>
      </c>
      <c r="X3249" s="81"/>
      <c r="Y3249" s="81"/>
      <c r="Z3249" s="86"/>
      <c r="AA3249" s="86">
        <f>COUNTIF([3]经验升级表!$C:$C,"&lt;="&amp;SUMIFS($AB$4:AB3249,$C$4:C3249,C3249))</f>
        <v>0</v>
      </c>
      <c r="AB3249" s="86">
        <f>IFERROR(INDEX([1]怪物表!$U:$U,MATCH(G3249,[1]怪物表!$A:$A,0),1)*S3249/U3249,0)*AC3249</f>
        <v>0</v>
      </c>
      <c r="AC3249" s="86">
        <f t="shared" si="438"/>
        <v>1</v>
      </c>
      <c r="AD3249" s="86">
        <f>IFERROR(INDEX([1]怪物表!$J:$J,MATCH(G3249,[1]怪物表!$A:$A,0),1),0)*AE3249</f>
        <v>0</v>
      </c>
      <c r="AE3249" s="86">
        <f t="shared" si="439"/>
        <v>0</v>
      </c>
    </row>
    <row r="3250" spans="1:46" x14ac:dyDescent="0.45">
      <c r="A3250" s="4"/>
      <c r="B3250" s="7">
        <v>5993901</v>
      </c>
      <c r="C3250" s="6" t="s">
        <v>250</v>
      </c>
      <c r="D3250" s="4" t="s">
        <v>142</v>
      </c>
      <c r="E3250" s="7"/>
      <c r="F3250" s="4">
        <v>0</v>
      </c>
      <c r="G3250" s="4"/>
      <c r="H3250" s="8" t="str">
        <f>IF(G3250="","",INDEX([1]怪物表!$C:$C,MATCH(G3250,[1]怪物表!$A:$A,0)))</f>
        <v/>
      </c>
      <c r="I3250" s="4"/>
      <c r="J3250" s="4" t="str">
        <f>IF(I3250="","",INDEX([1]怪物阵型表!$B:$B,MATCH(I3250,[1]怪物阵型表!$A:$A,0)))</f>
        <v/>
      </c>
      <c r="K3250" s="4"/>
      <c r="L3250" s="4"/>
      <c r="M3250" s="4"/>
      <c r="N3250" s="4">
        <v>4</v>
      </c>
      <c r="O3250" s="4" t="str">
        <f>IF(N3250="","",INDEX([2]物品表!$B:$B,MATCH(N3250,[2]物品表!$A:$A,0)))</f>
        <v>Survivor_Item_3</v>
      </c>
      <c r="P3250" s="4"/>
      <c r="Q3250" s="7" t="s">
        <v>302</v>
      </c>
      <c r="R3250" s="7" t="s">
        <v>29</v>
      </c>
      <c r="S3250" s="9">
        <v>8</v>
      </c>
      <c r="T3250" s="4"/>
      <c r="U3250" s="9">
        <v>0</v>
      </c>
      <c r="V3250" s="4" t="str">
        <f t="shared" ref="V3250:V3252" si="440">IF(W3250=1,"TID_Survivor_Notice_Occur_2",IF(W3250=2,"TID_Survivor_Notice_Occur_1",""))</f>
        <v/>
      </c>
      <c r="W3250" s="4"/>
      <c r="X3250" s="4"/>
      <c r="Y3250" s="4"/>
      <c r="Z3250" s="28"/>
      <c r="AA3250" s="77">
        <f>COUNTIF([3]经验升级表!$C:$C,"&lt;="&amp;SUMIFS($AB$4:AB3250,$C$4:C3250,C3250))</f>
        <v>0</v>
      </c>
      <c r="AB3250" s="77">
        <f>IFERROR(INDEX([1]怪物表!$U:$U,MATCH(G3250,[1]怪物表!$A:$A,0),1)*S3250/U3250,0)*AC3250</f>
        <v>0</v>
      </c>
      <c r="AC3250" s="77">
        <f t="shared" si="438"/>
        <v>1</v>
      </c>
      <c r="AD3250" s="77">
        <f>IFERROR(INDEX([1]怪物表!$J:$J,MATCH(G3250,[1]怪物表!$A:$A,0),1),0)*AE3250</f>
        <v>0</v>
      </c>
      <c r="AE3250" s="77">
        <f t="shared" si="439"/>
        <v>0</v>
      </c>
    </row>
    <row r="3251" spans="1:46" x14ac:dyDescent="0.45">
      <c r="A3251" s="4"/>
      <c r="B3251" s="7">
        <v>5993902</v>
      </c>
      <c r="C3251" s="6" t="s">
        <v>250</v>
      </c>
      <c r="D3251" s="4" t="s">
        <v>47</v>
      </c>
      <c r="E3251" s="7"/>
      <c r="F3251" s="4" t="s">
        <v>317</v>
      </c>
      <c r="G3251" s="4"/>
      <c r="H3251" s="8" t="str">
        <f>IF(G3251="","",INDEX([1]怪物表!$C:$C,MATCH(G3251,[1]怪物表!$A:$A,0)))</f>
        <v/>
      </c>
      <c r="I3251" s="4"/>
      <c r="J3251" s="4" t="str">
        <f>IF(I3251="","",INDEX([1]怪物阵型表!$B:$B,MATCH(I3251,[1]怪物阵型表!$A:$A,0)))</f>
        <v/>
      </c>
      <c r="K3251" s="4"/>
      <c r="L3251" s="4"/>
      <c r="M3251" s="4"/>
      <c r="N3251" s="4">
        <v>17</v>
      </c>
      <c r="O3251" s="4" t="str">
        <f>IF(N3251="","",INDEX([2]物品表!$B:$B,MATCH(N3251,[2]物品表!$A:$A,0)))</f>
        <v>Survivor_Item_8</v>
      </c>
      <c r="P3251" s="4"/>
      <c r="Q3251" s="7" t="s">
        <v>107</v>
      </c>
      <c r="R3251" s="7" t="s">
        <v>29</v>
      </c>
      <c r="S3251" s="9">
        <v>1</v>
      </c>
      <c r="T3251" s="4"/>
      <c r="U3251" s="9">
        <v>16</v>
      </c>
      <c r="V3251" s="4" t="str">
        <f t="shared" si="440"/>
        <v/>
      </c>
      <c r="W3251" s="4"/>
      <c r="X3251" s="4"/>
      <c r="Y3251" s="4"/>
      <c r="Z3251" s="28"/>
      <c r="AA3251" s="77">
        <f>COUNTIF([3]经验升级表!$C:$C,"&lt;="&amp;SUMIFS($AB$4:AB3251,$C$4:C3251,C3251))</f>
        <v>0</v>
      </c>
      <c r="AB3251" s="77">
        <f>IFERROR(INDEX([1]怪物表!$U:$U,MATCH(G3251,[1]怪物表!$A:$A,0),1)*S3251/U3251,0)*AC3251</f>
        <v>0</v>
      </c>
      <c r="AC3251" s="77">
        <f t="shared" si="438"/>
        <v>690</v>
      </c>
      <c r="AD3251" s="77">
        <f>IFERROR(INDEX([1]怪物表!$J:$J,MATCH(G3251,[1]怪物表!$A:$A,0),1),0)*AE3251</f>
        <v>0</v>
      </c>
      <c r="AE3251" s="77">
        <f t="shared" si="439"/>
        <v>44</v>
      </c>
    </row>
    <row r="3252" spans="1:46" x14ac:dyDescent="0.45">
      <c r="A3252" s="4"/>
      <c r="B3252" s="7">
        <v>5993903</v>
      </c>
      <c r="C3252" s="6" t="s">
        <v>250</v>
      </c>
      <c r="D3252" s="4" t="s">
        <v>51</v>
      </c>
      <c r="E3252" s="7"/>
      <c r="F3252" s="4" t="s">
        <v>318</v>
      </c>
      <c r="G3252" s="4"/>
      <c r="H3252" s="8" t="str">
        <f>IF(G3252="","",INDEX([1]怪物表!$C:$C,MATCH(G3252,[1]怪物表!$A:$A,0)))</f>
        <v/>
      </c>
      <c r="I3252" s="4"/>
      <c r="J3252" s="4" t="str">
        <f>IF(I3252="","",INDEX([1]怪物阵型表!$B:$B,MATCH(I3252,[1]怪物阵型表!$A:$A,0)))</f>
        <v/>
      </c>
      <c r="K3252" s="4"/>
      <c r="L3252" s="4"/>
      <c r="M3252" s="4"/>
      <c r="N3252" s="4">
        <v>3004</v>
      </c>
      <c r="O3252" s="4" t="str">
        <f>IF(N3252="","",INDEX([2]物品表!$B:$B,MATCH(N3252,[2]物品表!$A:$A,0)))</f>
        <v>Survivor_Item_8</v>
      </c>
      <c r="P3252" s="4"/>
      <c r="Q3252" s="7" t="s">
        <v>107</v>
      </c>
      <c r="R3252" s="7" t="s">
        <v>29</v>
      </c>
      <c r="S3252" s="9">
        <v>1</v>
      </c>
      <c r="T3252" s="4"/>
      <c r="U3252" s="9">
        <v>16</v>
      </c>
      <c r="V3252" s="4" t="str">
        <f t="shared" si="440"/>
        <v/>
      </c>
      <c r="W3252" s="4"/>
      <c r="X3252" s="4"/>
      <c r="Y3252" s="4"/>
      <c r="Z3252" s="28"/>
      <c r="AA3252" s="77">
        <f>COUNTIF([3]经验升级表!$C:$C,"&lt;="&amp;SUMIFS($AB$4:AB3252,$C$4:C3252,C3252))</f>
        <v>0</v>
      </c>
      <c r="AB3252" s="77">
        <f>IFERROR(INDEX([1]怪物表!$U:$U,MATCH(G3252,[1]怪物表!$A:$A,0),1)*S3252/U3252,0)*AC3252</f>
        <v>0</v>
      </c>
      <c r="AC3252" s="77">
        <f t="shared" si="438"/>
        <v>700</v>
      </c>
      <c r="AD3252" s="77">
        <f>IFERROR(INDEX([1]怪物表!$J:$J,MATCH(G3252,[1]怪物表!$A:$A,0),1),0)*AE3252</f>
        <v>0</v>
      </c>
      <c r="AE3252" s="77">
        <f t="shared" si="439"/>
        <v>44</v>
      </c>
    </row>
    <row r="3253" spans="1:46" s="51" customFormat="1" x14ac:dyDescent="0.45">
      <c r="A3253" s="89"/>
      <c r="B3253" s="7">
        <v>5993904</v>
      </c>
      <c r="C3253" s="6" t="s">
        <v>250</v>
      </c>
      <c r="D3253" s="89" t="s">
        <v>115</v>
      </c>
      <c r="E3253" s="73"/>
      <c r="F3253" s="89">
        <v>60</v>
      </c>
      <c r="G3253" s="89"/>
      <c r="H3253" s="89" t="str">
        <f>IF(G3253="","",INDEX([1]怪物表!$C:$C,MATCH(G3253,[1]怪物表!$A:$A,0)))</f>
        <v/>
      </c>
      <c r="I3253" s="89"/>
      <c r="J3253" s="89" t="str">
        <f>IF(I3253="","",INDEX([1]怪物阵型表!$B:$B,MATCH(I3253,[1]怪物阵型表!$A:$A,0)))</f>
        <v/>
      </c>
      <c r="K3253" s="89"/>
      <c r="L3253" s="89"/>
      <c r="M3253" s="89"/>
      <c r="N3253" s="89">
        <v>200401</v>
      </c>
      <c r="O3253" s="89" t="str">
        <f>IF(N3253="","",INDEX([2]物品表!$B:$B,MATCH(N3253,[2]物品表!$A:$A,0)))</f>
        <v>Survivor_Item_9</v>
      </c>
      <c r="P3253" s="89" t="b">
        <v>1</v>
      </c>
      <c r="Q3253" s="73" t="s">
        <v>160</v>
      </c>
      <c r="R3253" s="73" t="s">
        <v>29</v>
      </c>
      <c r="S3253" s="89">
        <v>1</v>
      </c>
      <c r="T3253" s="89"/>
      <c r="U3253" s="89">
        <v>0</v>
      </c>
      <c r="V3253" s="89"/>
      <c r="W3253" s="89"/>
      <c r="X3253" s="89" t="s">
        <v>110</v>
      </c>
      <c r="Y3253" s="89" t="s">
        <v>161</v>
      </c>
      <c r="Z3253" s="89"/>
      <c r="AA3253" s="77">
        <f>COUNTIF([3]经验升级表!$C:$C,"&lt;="&amp;SUMIFS($AB$4:AB3253,$C$4:C3253,C3253))</f>
        <v>0</v>
      </c>
      <c r="AB3253" s="77">
        <f>IFERROR(INDEX([1]怪物表!$U:$U,MATCH(G3253,[1]怪物表!$A:$A,0),1)*S3253/U3253,0)*AC3253</f>
        <v>0</v>
      </c>
      <c r="AC3253" s="77">
        <f t="shared" si="438"/>
        <v>1</v>
      </c>
      <c r="AD3253" s="77">
        <f>IFERROR(INDEX([1]怪物表!$J:$J,MATCH(G3253,[1]怪物表!$A:$A,0),1),0)*AE3253</f>
        <v>0</v>
      </c>
      <c r="AE3253" s="77">
        <f t="shared" si="439"/>
        <v>0</v>
      </c>
      <c r="AF3253" s="50"/>
      <c r="AG3253" s="45"/>
      <c r="AH3253" s="50"/>
      <c r="AI3253" s="50"/>
      <c r="AJ3253" s="50"/>
      <c r="AK3253" s="50"/>
      <c r="AL3253" s="50"/>
      <c r="AM3253" s="50"/>
      <c r="AN3253" s="50"/>
      <c r="AO3253" s="50"/>
      <c r="AP3253" s="50"/>
      <c r="AQ3253" s="50"/>
      <c r="AR3253" s="50"/>
      <c r="AS3253" s="50"/>
      <c r="AT3253" s="50"/>
    </row>
    <row r="3254" spans="1:46" s="51" customFormat="1" x14ac:dyDescent="0.45">
      <c r="A3254" s="89"/>
      <c r="B3254" s="7">
        <v>5993905</v>
      </c>
      <c r="C3254" s="6" t="s">
        <v>296</v>
      </c>
      <c r="D3254" s="89" t="s">
        <v>378</v>
      </c>
      <c r="E3254" s="73"/>
      <c r="F3254" s="89">
        <v>10</v>
      </c>
      <c r="G3254" s="89"/>
      <c r="H3254" s="89" t="str">
        <f>IF(G3254="","",INDEX([1]怪物表!$C:$C,MATCH(G3254,[1]怪物表!$A:$A,0)))</f>
        <v/>
      </c>
      <c r="I3254" s="89"/>
      <c r="J3254" s="89" t="str">
        <f>IF(I3254="","",INDEX([1]怪物阵型表!$B:$B,MATCH(I3254,[1]怪物阵型表!$A:$A,0)))</f>
        <v/>
      </c>
      <c r="K3254" s="89"/>
      <c r="L3254" s="89"/>
      <c r="M3254" s="89"/>
      <c r="N3254" s="89">
        <v>700101</v>
      </c>
      <c r="O3254" s="89" t="str">
        <f>IF(N3254="","",INDEX([2]物品表!$B:$B,MATCH(N3254,[2]物品表!$A:$A,0)))</f>
        <v>Survivor_Item_13</v>
      </c>
      <c r="P3254" s="89" t="b">
        <v>1</v>
      </c>
      <c r="Q3254" s="73" t="s">
        <v>385</v>
      </c>
      <c r="R3254" s="73" t="s">
        <v>29</v>
      </c>
      <c r="S3254" s="89">
        <v>1</v>
      </c>
      <c r="T3254" s="89"/>
      <c r="U3254" s="89">
        <v>0</v>
      </c>
      <c r="V3254" s="89"/>
      <c r="W3254" s="89"/>
      <c r="X3254" s="89" t="s">
        <v>110</v>
      </c>
      <c r="Y3254" s="89" t="s">
        <v>379</v>
      </c>
      <c r="Z3254" s="89" t="s">
        <v>388</v>
      </c>
      <c r="AA3254" s="77">
        <f>COUNTIF([3]经验升级表!$C:$C,"&lt;="&amp;SUMIFS($AB$4:AB3254,$C$4:C3254,C3254))</f>
        <v>0</v>
      </c>
      <c r="AB3254" s="77">
        <f>IFERROR(INDEX([1]怪物表!$U:$U,MATCH(G3254,[1]怪物表!$A:$A,0),1)*S3254/U3254,0)*AC3254</f>
        <v>0</v>
      </c>
      <c r="AC3254" s="77">
        <f t="shared" si="438"/>
        <v>1</v>
      </c>
      <c r="AD3254" s="77">
        <f>IFERROR(INDEX([1]怪物表!$J:$J,MATCH(G3254,[1]怪物表!$A:$A,0),1),0)*AE3254</f>
        <v>0</v>
      </c>
      <c r="AE3254" s="77">
        <f t="shared" si="439"/>
        <v>0</v>
      </c>
      <c r="AF3254" s="50"/>
      <c r="AG3254" s="45"/>
      <c r="AH3254" s="50"/>
      <c r="AI3254" s="50"/>
      <c r="AJ3254" s="50"/>
      <c r="AK3254" s="50"/>
      <c r="AL3254" s="50"/>
      <c r="AM3254" s="50"/>
      <c r="AN3254" s="50"/>
      <c r="AO3254" s="50"/>
      <c r="AP3254" s="50"/>
      <c r="AQ3254" s="50"/>
      <c r="AR3254" s="50"/>
      <c r="AS3254" s="50"/>
      <c r="AT3254" s="50"/>
    </row>
    <row r="3255" spans="1:46" x14ac:dyDescent="0.45">
      <c r="A3255" s="4"/>
      <c r="B3255" s="7">
        <v>5993906</v>
      </c>
      <c r="C3255" s="6" t="s">
        <v>206</v>
      </c>
      <c r="D3255" s="4" t="s">
        <v>383</v>
      </c>
      <c r="E3255" s="7"/>
      <c r="F3255" s="4">
        <v>150</v>
      </c>
      <c r="G3255" s="81">
        <f>IF(I3255="",SUMIFS([1]怪物表!$A:$A,[1]怪物表!$B:$B,C3255,[1]怪物表!$C:$C,D3255),"")</f>
        <v>1299117</v>
      </c>
      <c r="H3255" s="84" t="str">
        <f>IF(G3255="","",INDEX([1]怪物表!$C:$C,MATCH(G3255,[1]怪物表!$A:$A,0)))</f>
        <v>塔罗牌_狼</v>
      </c>
      <c r="I3255" s="4"/>
      <c r="J3255" s="4"/>
      <c r="K3255" s="4"/>
      <c r="L3255" s="4"/>
      <c r="M3255" s="4"/>
      <c r="N3255" s="4"/>
      <c r="O3255" s="4"/>
      <c r="P3255" s="4" t="b">
        <v>1</v>
      </c>
      <c r="Q3255" s="82" t="s">
        <v>120</v>
      </c>
      <c r="R3255" s="82" t="s">
        <v>29</v>
      </c>
      <c r="S3255" s="85">
        <v>1</v>
      </c>
      <c r="T3255" s="81"/>
      <c r="U3255" s="85">
        <v>0</v>
      </c>
      <c r="V3255" s="4"/>
      <c r="W3255" s="4"/>
      <c r="X3255" s="4"/>
      <c r="Y3255" s="4"/>
      <c r="Z3255" s="28"/>
      <c r="AA3255" s="77"/>
      <c r="AB3255" s="77"/>
      <c r="AC3255" s="77"/>
      <c r="AD3255" s="77"/>
      <c r="AE3255" s="77"/>
    </row>
    <row r="3256" spans="1:46" x14ac:dyDescent="0.45">
      <c r="A3256" s="4"/>
      <c r="B3256" s="7">
        <v>5993907</v>
      </c>
      <c r="C3256" s="6" t="s">
        <v>206</v>
      </c>
      <c r="D3256" s="4" t="s">
        <v>383</v>
      </c>
      <c r="E3256" s="7"/>
      <c r="F3256" s="4">
        <v>300</v>
      </c>
      <c r="G3256" s="81">
        <f>IF(I3256="",SUMIFS([1]怪物表!$A:$A,[1]怪物表!$B:$B,C3256,[1]怪物表!$C:$C,D3256),"")</f>
        <v>1299117</v>
      </c>
      <c r="H3256" s="84" t="str">
        <f>IF(G3256="","",INDEX([1]怪物表!$C:$C,MATCH(G3256,[1]怪物表!$A:$A,0)))</f>
        <v>塔罗牌_狼</v>
      </c>
      <c r="I3256" s="4"/>
      <c r="J3256" s="4"/>
      <c r="K3256" s="4"/>
      <c r="L3256" s="4"/>
      <c r="M3256" s="4"/>
      <c r="N3256" s="4"/>
      <c r="O3256" s="4"/>
      <c r="P3256" s="4" t="b">
        <v>1</v>
      </c>
      <c r="Q3256" s="82" t="s">
        <v>120</v>
      </c>
      <c r="R3256" s="82" t="s">
        <v>29</v>
      </c>
      <c r="S3256" s="85">
        <v>1</v>
      </c>
      <c r="T3256" s="81"/>
      <c r="U3256" s="85">
        <v>0</v>
      </c>
      <c r="V3256" s="4"/>
      <c r="W3256" s="4"/>
      <c r="X3256" s="4"/>
      <c r="Y3256" s="4"/>
      <c r="Z3256" s="28"/>
      <c r="AA3256" s="77"/>
      <c r="AB3256" s="77"/>
      <c r="AC3256" s="77"/>
      <c r="AD3256" s="77"/>
      <c r="AE3256" s="77"/>
    </row>
    <row r="3257" spans="1:46" s="44" customFormat="1" x14ac:dyDescent="0.45">
      <c r="A3257" s="15">
        <v>5994</v>
      </c>
      <c r="B3257" s="16">
        <v>5994001</v>
      </c>
      <c r="C3257" s="17" t="s">
        <v>351</v>
      </c>
      <c r="D3257" s="15" t="s">
        <v>246</v>
      </c>
      <c r="E3257" s="15">
        <v>5</v>
      </c>
      <c r="F3257" s="15">
        <v>0</v>
      </c>
      <c r="G3257" s="15">
        <f>IF(I3257="",SUMIFS([1]怪物表!$A:$A,[1]怪物表!$B:$B,C3257,[1]怪物表!$C:$C,D3257),"")</f>
        <v>1599401</v>
      </c>
      <c r="H3257" s="18" t="str">
        <f>IF(G3257="","",INDEX([1]怪物表!$C:$C,MATCH(G3257,[1]怪物表!$A:$A,0)))</f>
        <v>小熊</v>
      </c>
      <c r="I3257" s="15"/>
      <c r="J3257" s="15" t="str">
        <f>IF(I3257="","",INDEX([1]怪物阵型表!$B:$B,MATCH(I3257,[1]怪物阵型表!$A:$A,0)))</f>
        <v/>
      </c>
      <c r="K3257" s="15"/>
      <c r="L3257" s="15"/>
      <c r="M3257" s="15"/>
      <c r="N3257" s="16"/>
      <c r="O3257" s="16" t="str">
        <f>IF(N3257="","",INDEX([2]物品表!$B:$B,MATCH(N3257,[2]物品表!$A:$A,0)))</f>
        <v/>
      </c>
      <c r="P3257" s="16"/>
      <c r="Q3257" s="16" t="s">
        <v>107</v>
      </c>
      <c r="R3257" s="16" t="s">
        <v>29</v>
      </c>
      <c r="S3257" s="19">
        <v>5</v>
      </c>
      <c r="T3257" s="15"/>
      <c r="U3257" s="19">
        <v>0</v>
      </c>
      <c r="V3257" s="15" t="str">
        <f t="shared" ref="V3257:V3262" si="441">IF(W3257=1,"TID_Survivor_Notice_Occur_2",IF(W3257=2,"TID_Survivor_Notice_Occur_1",""))</f>
        <v/>
      </c>
      <c r="W3257" s="15"/>
      <c r="X3257" s="15"/>
      <c r="Y3257" s="15"/>
      <c r="Z3257" s="76"/>
      <c r="AA3257" s="77">
        <f>COUNTIF([3]经验升级表!$C:$C,"&lt;="&amp;SUMIFS($AB$4:AB3257,$C$4:C3257,C3257))</f>
        <v>0</v>
      </c>
      <c r="AB3257" s="77">
        <f>IFERROR(INDEX([1]怪物表!$U:$U,MATCH(G3257,[1]怪物表!$A:$A,0),1)*S3257/U3257,0)*AC3257</f>
        <v>0</v>
      </c>
      <c r="AC3257" s="77">
        <f t="shared" si="438"/>
        <v>1</v>
      </c>
      <c r="AD3257" s="77">
        <f>IFERROR(INDEX([1]怪物表!$J:$J,MATCH(G3257,[1]怪物表!$A:$A,0),1),0)*AE3257</f>
        <v>0</v>
      </c>
      <c r="AE3257" s="77">
        <f t="shared" si="439"/>
        <v>0</v>
      </c>
      <c r="AF3257" s="45"/>
      <c r="AG3257" s="45"/>
      <c r="AH3257" s="45"/>
      <c r="AI3257" s="45"/>
      <c r="AJ3257" s="45"/>
      <c r="AK3257" s="45"/>
      <c r="AL3257" s="45"/>
      <c r="AM3257" s="45"/>
      <c r="AN3257" s="45"/>
      <c r="AO3257" s="45"/>
      <c r="AP3257" s="45"/>
      <c r="AQ3257" s="45"/>
      <c r="AR3257" s="45"/>
      <c r="AS3257" s="45"/>
      <c r="AT3257" s="45"/>
    </row>
    <row r="3258" spans="1:46" x14ac:dyDescent="0.45">
      <c r="A3258" s="4"/>
      <c r="B3258" s="7">
        <v>5994002</v>
      </c>
      <c r="C3258" s="6" t="s">
        <v>351</v>
      </c>
      <c r="D3258" s="4" t="s">
        <v>246</v>
      </c>
      <c r="E3258" s="4">
        <v>10</v>
      </c>
      <c r="F3258" s="4" t="s">
        <v>30</v>
      </c>
      <c r="G3258" s="4">
        <f>IF(I3258="",SUMIFS([1]怪物表!$A:$A,[1]怪物表!$B:$B,C3258,[1]怪物表!$C:$C,D3258),"")</f>
        <v>1599401</v>
      </c>
      <c r="H3258" s="8" t="str">
        <f>IF(G3258="","",INDEX([1]怪物表!$C:$C,MATCH(G3258,[1]怪物表!$A:$A,0)))</f>
        <v>小熊</v>
      </c>
      <c r="I3258" s="4"/>
      <c r="J3258" s="4" t="str">
        <f>IF(I3258="","",INDEX([1]怪物阵型表!$B:$B,MATCH(I3258,[1]怪物阵型表!$A:$A,0)))</f>
        <v/>
      </c>
      <c r="K3258" s="4"/>
      <c r="L3258" s="4"/>
      <c r="M3258" s="4"/>
      <c r="N3258" s="4"/>
      <c r="O3258" s="4" t="str">
        <f>IF(N3258="","",INDEX([2]物品表!$B:$B,MATCH(N3258,[2]物品表!$A:$A,0)))</f>
        <v/>
      </c>
      <c r="P3258" s="4"/>
      <c r="Q3258" s="7" t="s">
        <v>31</v>
      </c>
      <c r="R3258" s="7" t="s">
        <v>29</v>
      </c>
      <c r="S3258" s="9">
        <f>INDEX('#怪物刷新配置索引'!$E:$E,MATCH(E3258&amp;"-"&amp;F3258,'#怪物刷新配置索引'!$D:$D,0),1)</f>
        <v>1</v>
      </c>
      <c r="T3258" s="4"/>
      <c r="U3258" s="9">
        <f>INDEX('#怪物刷新配置索引'!$F:$F,MATCH(E3258&amp;"-"&amp;F3258,'#怪物刷新配置索引'!$D:$D,0),1)</f>
        <v>3</v>
      </c>
      <c r="V3258" s="4" t="str">
        <f t="shared" si="441"/>
        <v/>
      </c>
      <c r="W3258" s="4"/>
      <c r="X3258" s="4"/>
      <c r="Y3258" s="4"/>
      <c r="Z3258" s="28"/>
      <c r="AA3258" s="77">
        <f>COUNTIF([3]经验升级表!$C:$C,"&lt;="&amp;SUMIFS($AB$4:AB3258,$C$4:C3258,C3258))</f>
        <v>0</v>
      </c>
      <c r="AB3258" s="77">
        <f>IFERROR(INDEX([1]怪物表!$U:$U,MATCH(G3258,[1]怪物表!$A:$A,0),1)*S3258/U3258,0)*AC3258</f>
        <v>0</v>
      </c>
      <c r="AC3258" s="77">
        <f t="shared" si="438"/>
        <v>30</v>
      </c>
      <c r="AD3258" s="77">
        <f>IFERROR(INDEX([1]怪物表!$J:$J,MATCH(G3258,[1]怪物表!$A:$A,0),1),0)*AE3258</f>
        <v>10</v>
      </c>
      <c r="AE3258" s="77">
        <f t="shared" si="439"/>
        <v>10</v>
      </c>
    </row>
    <row r="3259" spans="1:46" x14ac:dyDescent="0.45">
      <c r="A3259" s="4"/>
      <c r="B3259" s="7">
        <v>5994003</v>
      </c>
      <c r="C3259" s="6" t="s">
        <v>351</v>
      </c>
      <c r="D3259" s="4" t="s">
        <v>246</v>
      </c>
      <c r="E3259" s="4">
        <v>20</v>
      </c>
      <c r="F3259" s="4" t="s">
        <v>30</v>
      </c>
      <c r="G3259" s="4">
        <f>IF(I3259="",SUMIFS([1]怪物表!$A:$A,[1]怪物表!$B:$B,C3259,[1]怪物表!$C:$C,D3259),"")</f>
        <v>1599401</v>
      </c>
      <c r="H3259" s="8" t="str">
        <f>IF(G3259="","",INDEX([1]怪物表!$C:$C,MATCH(G3259,[1]怪物表!$A:$A,0)))</f>
        <v>小熊</v>
      </c>
      <c r="I3259" s="4"/>
      <c r="J3259" s="4" t="str">
        <f>IF(I3259="","",INDEX([1]怪物阵型表!$B:$B,MATCH(I3259,[1]怪物阵型表!$A:$A,0)))</f>
        <v/>
      </c>
      <c r="K3259" s="4"/>
      <c r="L3259" s="4"/>
      <c r="M3259" s="4"/>
      <c r="N3259" s="4"/>
      <c r="O3259" s="4" t="str">
        <f>IF(N3259="","",INDEX([2]物品表!$B:$B,MATCH(N3259,[2]物品表!$A:$A,0)))</f>
        <v/>
      </c>
      <c r="P3259" s="4"/>
      <c r="Q3259" s="7" t="s">
        <v>31</v>
      </c>
      <c r="R3259" s="7" t="s">
        <v>29</v>
      </c>
      <c r="S3259" s="9">
        <f>INDEX('#怪物刷新配置索引'!$E:$E,MATCH(E3259&amp;"-"&amp;F3259,'#怪物刷新配置索引'!$D:$D,0),1)</f>
        <v>2</v>
      </c>
      <c r="T3259" s="4"/>
      <c r="U3259" s="9">
        <f>INDEX('#怪物刷新配置索引'!$F:$F,MATCH(E3259&amp;"-"&amp;F3259,'#怪物刷新配置索引'!$D:$D,0),1)</f>
        <v>3</v>
      </c>
      <c r="V3259" s="4" t="str">
        <f t="shared" si="441"/>
        <v/>
      </c>
      <c r="W3259" s="4"/>
      <c r="X3259" s="4"/>
      <c r="Y3259" s="4"/>
      <c r="Z3259" s="28"/>
      <c r="AA3259" s="77">
        <f>COUNTIF([3]经验升级表!$C:$C,"&lt;="&amp;SUMIFS($AB$4:AB3259,$C$4:C3259,C3259))</f>
        <v>0</v>
      </c>
      <c r="AB3259" s="77">
        <f>IFERROR(INDEX([1]怪物表!$U:$U,MATCH(G3259,[1]怪物表!$A:$A,0),1)*S3259/U3259,0)*AC3259</f>
        <v>0</v>
      </c>
      <c r="AC3259" s="77">
        <f t="shared" si="438"/>
        <v>30</v>
      </c>
      <c r="AD3259" s="77">
        <f>IFERROR(INDEX([1]怪物表!$J:$J,MATCH(G3259,[1]怪物表!$A:$A,0),1),0)*AE3259</f>
        <v>20</v>
      </c>
      <c r="AE3259" s="77">
        <f t="shared" si="439"/>
        <v>20</v>
      </c>
    </row>
    <row r="3260" spans="1:46" x14ac:dyDescent="0.45">
      <c r="A3260" s="4"/>
      <c r="B3260" s="7">
        <v>5994004</v>
      </c>
      <c r="C3260" s="6" t="s">
        <v>351</v>
      </c>
      <c r="D3260" s="4" t="s">
        <v>246</v>
      </c>
      <c r="E3260" s="4">
        <v>20</v>
      </c>
      <c r="F3260" s="4" t="s">
        <v>43</v>
      </c>
      <c r="G3260" s="4">
        <f>IF(I3260="",SUMIFS([1]怪物表!$A:$A,[1]怪物表!$B:$B,C3260,[1]怪物表!$C:$C,D3260),"")</f>
        <v>1599401</v>
      </c>
      <c r="H3260" s="8" t="str">
        <f>IF(G3260="","",INDEX([1]怪物表!$C:$C,MATCH(G3260,[1]怪物表!$A:$A,0)))</f>
        <v>小熊</v>
      </c>
      <c r="I3260" s="4"/>
      <c r="J3260" s="4" t="str">
        <f>IF(I3260="","",INDEX([1]怪物阵型表!$B:$B,MATCH(I3260,[1]怪物阵型表!$A:$A,0)))</f>
        <v/>
      </c>
      <c r="K3260" s="4"/>
      <c r="L3260" s="4"/>
      <c r="M3260" s="4"/>
      <c r="N3260" s="4"/>
      <c r="O3260" s="4" t="str">
        <f>IF(N3260="","",INDEX([2]物品表!$B:$B,MATCH(N3260,[2]物品表!$A:$A,0)))</f>
        <v/>
      </c>
      <c r="P3260" s="4"/>
      <c r="Q3260" s="7" t="s">
        <v>31</v>
      </c>
      <c r="R3260" s="7" t="s">
        <v>29</v>
      </c>
      <c r="S3260" s="9">
        <f>INDEX('#怪物刷新配置索引'!$E:$E,MATCH(E3260&amp;"-"&amp;F3260,'#怪物刷新配置索引'!$D:$D,0),1)</f>
        <v>2</v>
      </c>
      <c r="T3260" s="4"/>
      <c r="U3260" s="9">
        <f>INDEX('#怪物刷新配置索引'!$F:$F,MATCH(E3260&amp;"-"&amp;F3260,'#怪物刷新配置索引'!$D:$D,0),1)</f>
        <v>3</v>
      </c>
      <c r="V3260" s="4" t="str">
        <f t="shared" si="441"/>
        <v/>
      </c>
      <c r="W3260" s="4"/>
      <c r="X3260" s="4"/>
      <c r="Y3260" s="4"/>
      <c r="Z3260" s="28"/>
      <c r="AA3260" s="77">
        <f>COUNTIF([3]经验升级表!$C:$C,"&lt;="&amp;SUMIFS($AB$4:AB3260,$C$4:C3260,C3260))</f>
        <v>0</v>
      </c>
      <c r="AB3260" s="77">
        <f>IFERROR(INDEX([1]怪物表!$U:$U,MATCH(G3260,[1]怪物表!$A:$A,0),1)*S3260/U3260,0)*AC3260</f>
        <v>0</v>
      </c>
      <c r="AC3260" s="77">
        <f t="shared" si="438"/>
        <v>30</v>
      </c>
      <c r="AD3260" s="77">
        <f>IFERROR(INDEX([1]怪物表!$J:$J,MATCH(G3260,[1]怪物表!$A:$A,0),1),0)*AE3260</f>
        <v>20</v>
      </c>
      <c r="AE3260" s="77">
        <f t="shared" si="439"/>
        <v>20</v>
      </c>
    </row>
    <row r="3261" spans="1:46" x14ac:dyDescent="0.45">
      <c r="A3261" s="4"/>
      <c r="B3261" s="7">
        <v>5994005</v>
      </c>
      <c r="C3261" s="6" t="s">
        <v>351</v>
      </c>
      <c r="D3261" s="4" t="s">
        <v>246</v>
      </c>
      <c r="E3261" s="4">
        <v>20</v>
      </c>
      <c r="F3261" s="4" t="s">
        <v>43</v>
      </c>
      <c r="G3261" s="4">
        <f>IF(I3261="",SUMIFS([1]怪物表!$A:$A,[1]怪物表!$B:$B,C3261,[1]怪物表!$C:$C,D3261),"")</f>
        <v>1599401</v>
      </c>
      <c r="H3261" s="8" t="str">
        <f>IF(G3261="","",INDEX([1]怪物表!$C:$C,MATCH(G3261,[1]怪物表!$A:$A,0)))</f>
        <v>小熊</v>
      </c>
      <c r="I3261" s="4"/>
      <c r="J3261" s="4" t="str">
        <f>IF(I3261="","",INDEX([1]怪物阵型表!$B:$B,MATCH(I3261,[1]怪物阵型表!$A:$A,0)))</f>
        <v/>
      </c>
      <c r="K3261" s="4"/>
      <c r="L3261" s="4"/>
      <c r="M3261" s="4"/>
      <c r="N3261" s="4"/>
      <c r="O3261" s="4" t="str">
        <f>IF(N3261="","",INDEX([2]物品表!$B:$B,MATCH(N3261,[2]物品表!$A:$A,0)))</f>
        <v/>
      </c>
      <c r="P3261" s="4"/>
      <c r="Q3261" s="7" t="s">
        <v>31</v>
      </c>
      <c r="R3261" s="7" t="s">
        <v>29</v>
      </c>
      <c r="S3261" s="9">
        <f>INDEX('#怪物刷新配置索引'!$E:$E,MATCH(E3261&amp;"-"&amp;F3261,'#怪物刷新配置索引'!$D:$D,0),1)</f>
        <v>2</v>
      </c>
      <c r="T3261" s="4"/>
      <c r="U3261" s="9">
        <f>INDEX('#怪物刷新配置索引'!$F:$F,MATCH(E3261&amp;"-"&amp;F3261,'#怪物刷新配置索引'!$D:$D,0),1)</f>
        <v>3</v>
      </c>
      <c r="V3261" s="4" t="str">
        <f t="shared" si="441"/>
        <v/>
      </c>
      <c r="W3261" s="4"/>
      <c r="X3261" s="4"/>
      <c r="Y3261" s="4"/>
      <c r="Z3261" s="28"/>
      <c r="AA3261" s="77">
        <f>COUNTIF([3]经验升级表!$C:$C,"&lt;="&amp;SUMIFS($AB$4:AB3261,$C$4:C3261,C3261))</f>
        <v>0</v>
      </c>
      <c r="AB3261" s="77">
        <f>IFERROR(INDEX([1]怪物表!$U:$U,MATCH(G3261,[1]怪物表!$A:$A,0),1)*S3261/U3261,0)*AC3261</f>
        <v>0</v>
      </c>
      <c r="AC3261" s="77">
        <f t="shared" si="438"/>
        <v>30</v>
      </c>
      <c r="AD3261" s="77">
        <f>IFERROR(INDEX([1]怪物表!$J:$J,MATCH(G3261,[1]怪物表!$A:$A,0),1),0)*AE3261</f>
        <v>20</v>
      </c>
      <c r="AE3261" s="77">
        <f t="shared" si="439"/>
        <v>20</v>
      </c>
    </row>
    <row r="3262" spans="1:46" x14ac:dyDescent="0.45">
      <c r="A3262" s="4"/>
      <c r="B3262" s="7">
        <v>5994006</v>
      </c>
      <c r="C3262" s="6" t="s">
        <v>351</v>
      </c>
      <c r="D3262" s="4" t="s">
        <v>133</v>
      </c>
      <c r="E3262" s="4">
        <v>20</v>
      </c>
      <c r="F3262" s="4" t="s">
        <v>43</v>
      </c>
      <c r="G3262" s="4">
        <f>IF(I3262="",SUMIFS([1]怪物表!$A:$A,[1]怪物表!$B:$B,C3262,[1]怪物表!$C:$C,D3262),"")</f>
        <v>1599403</v>
      </c>
      <c r="H3262" s="8" t="str">
        <f>IF(G3262="","",INDEX([1]怪物表!$C:$C,MATCH(G3262,[1]怪物表!$A:$A,0)))</f>
        <v>密林窃贼</v>
      </c>
      <c r="I3262" s="4"/>
      <c r="J3262" s="4" t="str">
        <f>IF(I3262="","",INDEX([1]怪物阵型表!$B:$B,MATCH(I3262,[1]怪物阵型表!$A:$A,0)))</f>
        <v/>
      </c>
      <c r="K3262" s="4"/>
      <c r="L3262" s="4"/>
      <c r="M3262" s="4"/>
      <c r="N3262" s="4"/>
      <c r="O3262" s="4" t="str">
        <f>IF(N3262="","",INDEX([2]物品表!$B:$B,MATCH(N3262,[2]物品表!$A:$A,0)))</f>
        <v/>
      </c>
      <c r="P3262" s="4"/>
      <c r="Q3262" s="7" t="s">
        <v>31</v>
      </c>
      <c r="R3262" s="7" t="s">
        <v>29</v>
      </c>
      <c r="S3262" s="9">
        <f>INDEX('#怪物刷新配置索引'!$E:$E,MATCH(E3262&amp;"-"&amp;F3262,'#怪物刷新配置索引'!$D:$D,0),1)</f>
        <v>2</v>
      </c>
      <c r="T3262" s="4"/>
      <c r="U3262" s="9">
        <f>INDEX('#怪物刷新配置索引'!$F:$F,MATCH(E3262&amp;"-"&amp;F3262,'#怪物刷新配置索引'!$D:$D,0),1)</f>
        <v>3</v>
      </c>
      <c r="V3262" s="4" t="str">
        <f t="shared" si="441"/>
        <v/>
      </c>
      <c r="W3262" s="4"/>
      <c r="X3262" s="4"/>
      <c r="Y3262" s="4"/>
      <c r="Z3262" s="28"/>
      <c r="AA3262" s="77">
        <f>COUNTIF([3]经验升级表!$C:$C,"&lt;="&amp;SUMIFS($AB$4:AB3262,$C$4:C3262,C3262))</f>
        <v>0</v>
      </c>
      <c r="AB3262" s="77">
        <f>IFERROR(INDEX([1]怪物表!$U:$U,MATCH(G3262,[1]怪物表!$A:$A,0),1)*S3262/U3262,0)*AC3262</f>
        <v>0</v>
      </c>
      <c r="AC3262" s="77">
        <f t="shared" si="438"/>
        <v>30</v>
      </c>
      <c r="AD3262" s="77">
        <f>IFERROR(INDEX([1]怪物表!$J:$J,MATCH(G3262,[1]怪物表!$A:$A,0),1),0)*AE3262</f>
        <v>20</v>
      </c>
      <c r="AE3262" s="77">
        <f t="shared" si="439"/>
        <v>20</v>
      </c>
    </row>
    <row r="3263" spans="1:46" s="46" customFormat="1" x14ac:dyDescent="0.45">
      <c r="A3263" s="20"/>
      <c r="B3263" s="21">
        <v>5994007</v>
      </c>
      <c r="C3263" s="22" t="s">
        <v>351</v>
      </c>
      <c r="D3263" s="20" t="s">
        <v>144</v>
      </c>
      <c r="E3263" s="21"/>
      <c r="F3263" s="20">
        <v>60</v>
      </c>
      <c r="G3263" s="20">
        <f>IF(I3263="",SUMIFS([1]怪物表!$A:$A,[1]怪物表!$B:$B,C3263,[1]怪物表!$C:$C,D3263),"")</f>
        <v>1599408</v>
      </c>
      <c r="H3263" s="23" t="str">
        <f>IF(G3263="","",INDEX([1]怪物表!$C:$C,MATCH(G3263,[1]怪物表!$A:$A,0)))</f>
        <v>大象</v>
      </c>
      <c r="I3263" s="20" t="s">
        <v>54</v>
      </c>
      <c r="J3263" s="20" t="str">
        <f>IF(I3263="","",INDEX([1]怪物阵型表!$B:$B,MATCH(I3263,[1]怪物阵型表!$A:$A,0)))</f>
        <v/>
      </c>
      <c r="K3263" s="20"/>
      <c r="L3263" s="20"/>
      <c r="M3263" s="20"/>
      <c r="N3263" s="20"/>
      <c r="O3263" s="20" t="str">
        <f>IF(N3263="","",INDEX([2]物品表!$B:$B,MATCH(N3263,[2]物品表!$A:$A,0)))</f>
        <v/>
      </c>
      <c r="P3263" s="20"/>
      <c r="Q3263" s="21" t="s">
        <v>120</v>
      </c>
      <c r="R3263" s="21" t="s">
        <v>29</v>
      </c>
      <c r="S3263" s="24">
        <v>1</v>
      </c>
      <c r="T3263" s="20"/>
      <c r="U3263" s="24">
        <v>0</v>
      </c>
      <c r="V3263" s="20" t="str">
        <f>IF(W3263=1,"TID_Survivor_Notice_Occur_2",IF(W3263=2,"TID_Survivor_Notice_Occur_1",""))</f>
        <v/>
      </c>
      <c r="W3263" s="20"/>
      <c r="X3263" s="20"/>
      <c r="Y3263" s="20"/>
      <c r="Z3263" s="79"/>
      <c r="AA3263" s="77">
        <f>COUNTIF([3]经验升级表!$C:$C,"&lt;="&amp;SUMIFS($AB$4:AB3263,$C$4:C3263,C3263))</f>
        <v>0</v>
      </c>
      <c r="AB3263" s="77">
        <f>IFERROR(INDEX([1]怪物表!$U:$U,MATCH(G3263,[1]怪物表!$A:$A,0),1)*S3263/U3263,0)*AC3263</f>
        <v>0</v>
      </c>
      <c r="AC3263" s="77">
        <f t="shared" si="438"/>
        <v>1</v>
      </c>
      <c r="AD3263" s="77">
        <f>IFERROR(INDEX([1]怪物表!$J:$J,MATCH(G3263,[1]怪物表!$A:$A,0),1),0)*AE3263</f>
        <v>0</v>
      </c>
      <c r="AE3263" s="77">
        <f t="shared" si="439"/>
        <v>0</v>
      </c>
      <c r="AF3263" s="45"/>
      <c r="AG3263" s="45"/>
      <c r="AH3263" s="45"/>
      <c r="AI3263" s="45"/>
      <c r="AJ3263" s="45"/>
      <c r="AK3263" s="45"/>
      <c r="AL3263" s="45"/>
      <c r="AM3263" s="45"/>
      <c r="AN3263" s="45"/>
      <c r="AO3263" s="45"/>
      <c r="AP3263" s="45"/>
      <c r="AQ3263" s="45"/>
      <c r="AR3263" s="45"/>
      <c r="AS3263" s="45"/>
      <c r="AT3263" s="45"/>
    </row>
    <row r="3264" spans="1:46" x14ac:dyDescent="0.45">
      <c r="A3264" s="4"/>
      <c r="B3264" s="7">
        <v>5994008</v>
      </c>
      <c r="C3264" s="6" t="s">
        <v>351</v>
      </c>
      <c r="D3264" s="4" t="s">
        <v>239</v>
      </c>
      <c r="E3264" s="4">
        <v>30</v>
      </c>
      <c r="F3264" s="4" t="s">
        <v>32</v>
      </c>
      <c r="G3264" s="4">
        <f>IF(I3264="",SUMIFS([1]怪物表!$A:$A,[1]怪物表!$B:$B,C3264,[1]怪物表!$C:$C,D3264),"")</f>
        <v>1599402</v>
      </c>
      <c r="H3264" s="8" t="str">
        <f>IF(G3264="","",INDEX([1]怪物表!$C:$C,MATCH(G3264,[1]怪物表!$A:$A,0)))</f>
        <v>小象</v>
      </c>
      <c r="I3264" s="4"/>
      <c r="J3264" s="4" t="str">
        <f>IF(I3264="","",INDEX([1]怪物阵型表!$B:$B,MATCH(I3264,[1]怪物阵型表!$A:$A,0)))</f>
        <v/>
      </c>
      <c r="K3264" s="4"/>
      <c r="L3264" s="4"/>
      <c r="M3264" s="4"/>
      <c r="N3264" s="4"/>
      <c r="O3264" s="4" t="str">
        <f>IF(N3264="","",INDEX([2]物品表!$B:$B,MATCH(N3264,[2]物品表!$A:$A,0)))</f>
        <v/>
      </c>
      <c r="P3264" s="4"/>
      <c r="Q3264" s="7" t="s">
        <v>31</v>
      </c>
      <c r="R3264" s="7" t="s">
        <v>29</v>
      </c>
      <c r="S3264" s="9">
        <f>INDEX('#怪物刷新配置索引'!$E:$E,MATCH(E3264&amp;"-"&amp;F3264,'#怪物刷新配置索引'!$D:$D,0),1)</f>
        <v>2</v>
      </c>
      <c r="T3264" s="4"/>
      <c r="U3264" s="9">
        <f>INDEX('#怪物刷新配置索引'!$F:$F,MATCH(E3264&amp;"-"&amp;F3264,'#怪物刷新配置索引'!$D:$D,0),1)</f>
        <v>2</v>
      </c>
      <c r="V3264" s="4" t="str">
        <f t="shared" ref="V3264:V3277" si="442">IF(W3264=1,"TID_Survivor_Notice_Occur_2",IF(W3264=2,"TID_Survivor_Notice_Occur_1",""))</f>
        <v/>
      </c>
      <c r="W3264" s="4"/>
      <c r="X3264" s="4"/>
      <c r="Y3264" s="4"/>
      <c r="Z3264" s="28"/>
      <c r="AA3264" s="77">
        <f>COUNTIF([3]经验升级表!$C:$C,"&lt;="&amp;SUMIFS($AB$4:AB3264,$C$4:C3264,C3264))</f>
        <v>0</v>
      </c>
      <c r="AB3264" s="77">
        <f>IFERROR(INDEX([1]怪物表!$U:$U,MATCH(G3264,[1]怪物表!$A:$A,0),1)*S3264/U3264,0)*AC3264</f>
        <v>0</v>
      </c>
      <c r="AC3264" s="77">
        <f t="shared" si="438"/>
        <v>30</v>
      </c>
      <c r="AD3264" s="77">
        <f>IFERROR(INDEX([1]怪物表!$J:$J,MATCH(G3264,[1]怪物表!$A:$A,0),1),0)*AE3264</f>
        <v>30</v>
      </c>
      <c r="AE3264" s="77">
        <f t="shared" si="439"/>
        <v>30</v>
      </c>
    </row>
    <row r="3265" spans="1:31" x14ac:dyDescent="0.45">
      <c r="A3265" s="4"/>
      <c r="B3265" s="7">
        <v>5994009</v>
      </c>
      <c r="C3265" s="6" t="s">
        <v>351</v>
      </c>
      <c r="D3265" s="4" t="s">
        <v>239</v>
      </c>
      <c r="E3265" s="4">
        <v>30</v>
      </c>
      <c r="F3265" s="4" t="s">
        <v>32</v>
      </c>
      <c r="G3265" s="4">
        <f>IF(I3265="",SUMIFS([1]怪物表!$A:$A,[1]怪物表!$B:$B,C3265,[1]怪物表!$C:$C,D3265),"")</f>
        <v>1599402</v>
      </c>
      <c r="H3265" s="8" t="str">
        <f>IF(G3265="","",INDEX([1]怪物表!$C:$C,MATCH(G3265,[1]怪物表!$A:$A,0)))</f>
        <v>小象</v>
      </c>
      <c r="I3265" s="4"/>
      <c r="J3265" s="4" t="str">
        <f>IF(I3265="","",INDEX([1]怪物阵型表!$B:$B,MATCH(I3265,[1]怪物阵型表!$A:$A,0)))</f>
        <v/>
      </c>
      <c r="K3265" s="4"/>
      <c r="L3265" s="4"/>
      <c r="M3265" s="4"/>
      <c r="N3265" s="4"/>
      <c r="O3265" s="4" t="str">
        <f>IF(N3265="","",INDEX([2]物品表!$B:$B,MATCH(N3265,[2]物品表!$A:$A,0)))</f>
        <v/>
      </c>
      <c r="P3265" s="4"/>
      <c r="Q3265" s="7" t="s">
        <v>31</v>
      </c>
      <c r="R3265" s="7" t="s">
        <v>29</v>
      </c>
      <c r="S3265" s="9">
        <f>INDEX('#怪物刷新配置索引'!$E:$E,MATCH(E3265&amp;"-"&amp;F3265,'#怪物刷新配置索引'!$D:$D,0),1)</f>
        <v>2</v>
      </c>
      <c r="T3265" s="4"/>
      <c r="U3265" s="9">
        <f>INDEX('#怪物刷新配置索引'!$F:$F,MATCH(E3265&amp;"-"&amp;F3265,'#怪物刷新配置索引'!$D:$D,0),1)</f>
        <v>2</v>
      </c>
      <c r="V3265" s="4" t="str">
        <f t="shared" si="442"/>
        <v/>
      </c>
      <c r="W3265" s="4"/>
      <c r="X3265" s="4"/>
      <c r="Y3265" s="4"/>
      <c r="Z3265" s="28"/>
      <c r="AA3265" s="77">
        <f>COUNTIF([3]经验升级表!$C:$C,"&lt;="&amp;SUMIFS($AB$4:AB3265,$C$4:C3265,C3265))</f>
        <v>0</v>
      </c>
      <c r="AB3265" s="77">
        <f>IFERROR(INDEX([1]怪物表!$U:$U,MATCH(G3265,[1]怪物表!$A:$A,0),1)*S3265/U3265,0)*AC3265</f>
        <v>0</v>
      </c>
      <c r="AC3265" s="77">
        <f t="shared" si="438"/>
        <v>30</v>
      </c>
      <c r="AD3265" s="77">
        <f>IFERROR(INDEX([1]怪物表!$J:$J,MATCH(G3265,[1]怪物表!$A:$A,0),1),0)*AE3265</f>
        <v>30</v>
      </c>
      <c r="AE3265" s="77">
        <f t="shared" si="439"/>
        <v>30</v>
      </c>
    </row>
    <row r="3266" spans="1:31" x14ac:dyDescent="0.45">
      <c r="A3266" s="4"/>
      <c r="B3266" s="7">
        <v>5994010</v>
      </c>
      <c r="C3266" s="6" t="s">
        <v>351</v>
      </c>
      <c r="D3266" s="4" t="s">
        <v>239</v>
      </c>
      <c r="E3266" s="4">
        <v>30</v>
      </c>
      <c r="F3266" s="4" t="s">
        <v>32</v>
      </c>
      <c r="G3266" s="4">
        <f>IF(I3266="",SUMIFS([1]怪物表!$A:$A,[1]怪物表!$B:$B,C3266,[1]怪物表!$C:$C,D3266),"")</f>
        <v>1599402</v>
      </c>
      <c r="H3266" s="8" t="str">
        <f>IF(G3266="","",INDEX([1]怪物表!$C:$C,MATCH(G3266,[1]怪物表!$A:$A,0)))</f>
        <v>小象</v>
      </c>
      <c r="I3266" s="4"/>
      <c r="J3266" s="4" t="str">
        <f>IF(I3266="","",INDEX([1]怪物阵型表!$B:$B,MATCH(I3266,[1]怪物阵型表!$A:$A,0)))</f>
        <v/>
      </c>
      <c r="K3266" s="4"/>
      <c r="L3266" s="4"/>
      <c r="M3266" s="4"/>
      <c r="N3266" s="4"/>
      <c r="O3266" s="4" t="str">
        <f>IF(N3266="","",INDEX([2]物品表!$B:$B,MATCH(N3266,[2]物品表!$A:$A,0)))</f>
        <v/>
      </c>
      <c r="P3266" s="4"/>
      <c r="Q3266" s="7" t="s">
        <v>31</v>
      </c>
      <c r="R3266" s="7" t="s">
        <v>29</v>
      </c>
      <c r="S3266" s="9">
        <f>INDEX('#怪物刷新配置索引'!$E:$E,MATCH(E3266&amp;"-"&amp;F3266,'#怪物刷新配置索引'!$D:$D,0),1)</f>
        <v>2</v>
      </c>
      <c r="T3266" s="4"/>
      <c r="U3266" s="9">
        <f>INDEX('#怪物刷新配置索引'!$F:$F,MATCH(E3266&amp;"-"&amp;F3266,'#怪物刷新配置索引'!$D:$D,0),1)</f>
        <v>2</v>
      </c>
      <c r="V3266" s="4" t="str">
        <f t="shared" si="442"/>
        <v/>
      </c>
      <c r="W3266" s="4"/>
      <c r="X3266" s="4"/>
      <c r="Y3266" s="4"/>
      <c r="Z3266" s="28"/>
      <c r="AA3266" s="77">
        <f>COUNTIF([3]经验升级表!$C:$C,"&lt;="&amp;SUMIFS($AB$4:AB3266,$C$4:C3266,C3266))</f>
        <v>0</v>
      </c>
      <c r="AB3266" s="77">
        <f>IFERROR(INDEX([1]怪物表!$U:$U,MATCH(G3266,[1]怪物表!$A:$A,0),1)*S3266/U3266,0)*AC3266</f>
        <v>0</v>
      </c>
      <c r="AC3266" s="77">
        <f t="shared" si="438"/>
        <v>30</v>
      </c>
      <c r="AD3266" s="77">
        <f>IFERROR(INDEX([1]怪物表!$J:$J,MATCH(G3266,[1]怪物表!$A:$A,0),1),0)*AE3266</f>
        <v>30</v>
      </c>
      <c r="AE3266" s="77">
        <f t="shared" si="439"/>
        <v>30</v>
      </c>
    </row>
    <row r="3267" spans="1:31" x14ac:dyDescent="0.45">
      <c r="A3267" s="4"/>
      <c r="B3267" s="7">
        <v>5994011</v>
      </c>
      <c r="C3267" s="6" t="s">
        <v>351</v>
      </c>
      <c r="D3267" s="4" t="s">
        <v>130</v>
      </c>
      <c r="E3267" s="7">
        <v>10</v>
      </c>
      <c r="F3267" s="4" t="s">
        <v>32</v>
      </c>
      <c r="G3267" s="4">
        <f>IF(I3267="",SUMIFS([1]怪物表!$A:$A,[1]怪物表!$B:$B,C3267,[1]怪物表!$C:$C,D3267),"")</f>
        <v>1599406</v>
      </c>
      <c r="H3267" s="8" t="str">
        <f>IF(G3267="","",INDEX([1]怪物表!$C:$C,MATCH(G3267,[1]怪物表!$A:$A,0)))</f>
        <v>毒气怪</v>
      </c>
      <c r="I3267" s="4"/>
      <c r="J3267" s="4" t="str">
        <f>IF(I3267="","",INDEX([1]怪物阵型表!$B:$B,MATCH(I3267,[1]怪物阵型表!$A:$A,0)))</f>
        <v/>
      </c>
      <c r="K3267" s="4"/>
      <c r="L3267" s="4"/>
      <c r="M3267" s="4"/>
      <c r="N3267" s="4"/>
      <c r="O3267" s="4" t="str">
        <f>IF(N3267="","",INDEX([2]物品表!$B:$B,MATCH(N3267,[2]物品表!$A:$A,0)))</f>
        <v/>
      </c>
      <c r="P3267" s="4"/>
      <c r="Q3267" s="7" t="s">
        <v>31</v>
      </c>
      <c r="R3267" s="7" t="s">
        <v>29</v>
      </c>
      <c r="S3267" s="9">
        <f>INDEX('#怪物刷新配置索引'!$E:$E,MATCH(E3267&amp;"-"&amp;F3267,'#怪物刷新配置索引'!$D:$D,0),1)</f>
        <v>1</v>
      </c>
      <c r="T3267" s="4"/>
      <c r="U3267" s="9">
        <f>INDEX('#怪物刷新配置索引'!$F:$F,MATCH(E3267&amp;"-"&amp;F3267,'#怪物刷新配置索引'!$D:$D,0),1)</f>
        <v>3</v>
      </c>
      <c r="V3267" s="4" t="str">
        <f t="shared" si="442"/>
        <v/>
      </c>
      <c r="W3267" s="4"/>
      <c r="X3267" s="4"/>
      <c r="Y3267" s="4"/>
      <c r="Z3267" s="28"/>
      <c r="AA3267" s="77">
        <f>COUNTIF([3]经验升级表!$C:$C,"&lt;="&amp;SUMIFS($AB$4:AB3267,$C$4:C3267,C3267))</f>
        <v>0</v>
      </c>
      <c r="AB3267" s="77">
        <f>IFERROR(INDEX([1]怪物表!$U:$U,MATCH(G3267,[1]怪物表!$A:$A,0),1)*S3267/U3267,0)*AC3267</f>
        <v>0</v>
      </c>
      <c r="AC3267" s="77">
        <f t="shared" si="438"/>
        <v>30</v>
      </c>
      <c r="AD3267" s="77">
        <f>IFERROR(INDEX([1]怪物表!$J:$J,MATCH(G3267,[1]怪物表!$A:$A,0),1),0)*AE3267</f>
        <v>10</v>
      </c>
      <c r="AE3267" s="77">
        <f t="shared" si="439"/>
        <v>10</v>
      </c>
    </row>
    <row r="3268" spans="1:31" x14ac:dyDescent="0.45">
      <c r="A3268" s="4"/>
      <c r="B3268" s="7">
        <v>5994012</v>
      </c>
      <c r="C3268" s="6" t="s">
        <v>351</v>
      </c>
      <c r="D3268" s="4"/>
      <c r="E3268" s="7"/>
      <c r="F3268" s="4">
        <v>90</v>
      </c>
      <c r="G3268" s="4" t="str">
        <f>IF(I3268="",SUMIFS([1]怪物表!$A:$A,[1]怪物表!$B:$B,C3268,[1]怪物表!$C:$C,D3268),"")</f>
        <v/>
      </c>
      <c r="H3268" s="8" t="str">
        <f>IF(G3268="","",INDEX([1]怪物表!$C:$C,MATCH(G3268,[1]怪物表!$A:$A,0)))</f>
        <v/>
      </c>
      <c r="I3268" s="4">
        <v>599401</v>
      </c>
      <c r="J3268" s="4" t="str">
        <f>IF(I3268="","",INDEX([1]怪物阵型表!$B:$B,MATCH(I3268,[1]怪物阵型表!$A:$A,0)))</f>
        <v>冲锋阵型</v>
      </c>
      <c r="K3268" s="4"/>
      <c r="L3268" s="4"/>
      <c r="M3268" s="4"/>
      <c r="N3268" s="4"/>
      <c r="O3268" s="4" t="str">
        <f>IF(N3268="","",INDEX([2]物品表!$B:$B,MATCH(N3268,[2]物品表!$A:$A,0)))</f>
        <v/>
      </c>
      <c r="P3268" s="4"/>
      <c r="Q3268" s="7" t="s">
        <v>309</v>
      </c>
      <c r="R3268" s="7" t="s">
        <v>29</v>
      </c>
      <c r="S3268" s="9">
        <v>1</v>
      </c>
      <c r="T3268" s="4"/>
      <c r="U3268" s="9">
        <v>0</v>
      </c>
      <c r="V3268" s="4" t="str">
        <f t="shared" si="442"/>
        <v/>
      </c>
      <c r="W3268" s="4"/>
      <c r="X3268" s="4"/>
      <c r="Y3268" s="4"/>
      <c r="Z3268" s="28"/>
      <c r="AA3268" s="77">
        <f>COUNTIF([3]经验升级表!$C:$C,"&lt;="&amp;SUMIFS($AB$4:AB3268,$C$4:C3268,C3268))</f>
        <v>0</v>
      </c>
      <c r="AB3268" s="77">
        <f>IFERROR(INDEX([1]怪物表!$U:$U,MATCH(G3268,[1]怪物表!$A:$A,0),1)*S3268/U3268,0)*AC3268</f>
        <v>0</v>
      </c>
      <c r="AC3268" s="77">
        <f t="shared" si="438"/>
        <v>1</v>
      </c>
      <c r="AD3268" s="77">
        <f>IFERROR(INDEX([1]怪物表!$J:$J,MATCH(G3268,[1]怪物表!$A:$A,0),1),0)*AE3268</f>
        <v>0</v>
      </c>
      <c r="AE3268" s="77">
        <f t="shared" si="439"/>
        <v>0</v>
      </c>
    </row>
    <row r="3269" spans="1:31" x14ac:dyDescent="0.45">
      <c r="A3269" s="4"/>
      <c r="B3269" s="7">
        <v>5994013</v>
      </c>
      <c r="C3269" s="6" t="s">
        <v>351</v>
      </c>
      <c r="D3269" s="4"/>
      <c r="E3269" s="7"/>
      <c r="F3269" s="4">
        <v>90</v>
      </c>
      <c r="G3269" s="4" t="str">
        <f>IF(I3269="",SUMIFS([1]怪物表!$A:$A,[1]怪物表!$B:$B,C3269,[1]怪物表!$C:$C,D3269),"")</f>
        <v/>
      </c>
      <c r="H3269" s="8" t="str">
        <f>IF(G3269="","",INDEX([1]怪物表!$C:$C,MATCH(G3269,[1]怪物表!$A:$A,0)))</f>
        <v/>
      </c>
      <c r="I3269" s="4">
        <v>599401</v>
      </c>
      <c r="J3269" s="4" t="str">
        <f>IF(I3269="","",INDEX([1]怪物阵型表!$B:$B,MATCH(I3269,[1]怪物阵型表!$A:$A,0)))</f>
        <v>冲锋阵型</v>
      </c>
      <c r="K3269" s="4"/>
      <c r="L3269" s="4"/>
      <c r="M3269" s="4"/>
      <c r="N3269" s="4"/>
      <c r="O3269" s="4" t="str">
        <f>IF(N3269="","",INDEX([2]物品表!$B:$B,MATCH(N3269,[2]物品表!$A:$A,0)))</f>
        <v/>
      </c>
      <c r="P3269" s="4"/>
      <c r="Q3269" s="7" t="s">
        <v>309</v>
      </c>
      <c r="R3269" s="7" t="s">
        <v>29</v>
      </c>
      <c r="S3269" s="9">
        <v>1</v>
      </c>
      <c r="T3269" s="4"/>
      <c r="U3269" s="9">
        <v>0</v>
      </c>
      <c r="V3269" s="4" t="str">
        <f t="shared" si="442"/>
        <v/>
      </c>
      <c r="W3269" s="4"/>
      <c r="X3269" s="4"/>
      <c r="Y3269" s="4"/>
      <c r="Z3269" s="28"/>
      <c r="AA3269" s="77">
        <f>COUNTIF([3]经验升级表!$C:$C,"&lt;="&amp;SUMIFS($AB$4:AB3269,$C$4:C3269,C3269))</f>
        <v>0</v>
      </c>
      <c r="AB3269" s="77">
        <f>IFERROR(INDEX([1]怪物表!$U:$U,MATCH(G3269,[1]怪物表!$A:$A,0),1)*S3269/U3269,0)*AC3269</f>
        <v>0</v>
      </c>
      <c r="AC3269" s="77">
        <f t="shared" si="438"/>
        <v>1</v>
      </c>
      <c r="AD3269" s="77">
        <f>IFERROR(INDEX([1]怪物表!$J:$J,MATCH(G3269,[1]怪物表!$A:$A,0),1),0)*AE3269</f>
        <v>0</v>
      </c>
      <c r="AE3269" s="77">
        <f t="shared" si="439"/>
        <v>0</v>
      </c>
    </row>
    <row r="3270" spans="1:31" x14ac:dyDescent="0.45">
      <c r="A3270" s="4"/>
      <c r="B3270" s="7">
        <v>5994014</v>
      </c>
      <c r="C3270" s="6" t="s">
        <v>351</v>
      </c>
      <c r="D3270" s="4"/>
      <c r="E3270" s="7"/>
      <c r="F3270" s="4">
        <v>95</v>
      </c>
      <c r="G3270" s="4" t="str">
        <f>IF(I3270="",SUMIFS([1]怪物表!$A:$A,[1]怪物表!$B:$B,C3270,[1]怪物表!$C:$C,D3270),"")</f>
        <v/>
      </c>
      <c r="H3270" s="8" t="str">
        <f>IF(G3270="","",INDEX([1]怪物表!$C:$C,MATCH(G3270,[1]怪物表!$A:$A,0)))</f>
        <v/>
      </c>
      <c r="I3270" s="4">
        <v>599401</v>
      </c>
      <c r="J3270" s="4" t="str">
        <f>IF(I3270="","",INDEX([1]怪物阵型表!$B:$B,MATCH(I3270,[1]怪物阵型表!$A:$A,0)))</f>
        <v>冲锋阵型</v>
      </c>
      <c r="K3270" s="4"/>
      <c r="L3270" s="4"/>
      <c r="M3270" s="4"/>
      <c r="N3270" s="4"/>
      <c r="O3270" s="4" t="str">
        <f>IF(N3270="","",INDEX([2]物品表!$B:$B,MATCH(N3270,[2]物品表!$A:$A,0)))</f>
        <v/>
      </c>
      <c r="P3270" s="4"/>
      <c r="Q3270" s="7" t="s">
        <v>309</v>
      </c>
      <c r="R3270" s="7" t="s">
        <v>29</v>
      </c>
      <c r="S3270" s="9">
        <v>1</v>
      </c>
      <c r="T3270" s="4"/>
      <c r="U3270" s="9">
        <v>0</v>
      </c>
      <c r="V3270" s="4" t="str">
        <f t="shared" si="442"/>
        <v/>
      </c>
      <c r="W3270" s="4"/>
      <c r="X3270" s="4"/>
      <c r="Y3270" s="4"/>
      <c r="Z3270" s="28"/>
      <c r="AA3270" s="77">
        <f>COUNTIF([3]经验升级表!$C:$C,"&lt;="&amp;SUMIFS($AB$4:AB3270,$C$4:C3270,C3270))</f>
        <v>0</v>
      </c>
      <c r="AB3270" s="77">
        <f>IFERROR(INDEX([1]怪物表!$U:$U,MATCH(G3270,[1]怪物表!$A:$A,0),1)*S3270/U3270,0)*AC3270</f>
        <v>0</v>
      </c>
      <c r="AC3270" s="77">
        <f t="shared" si="438"/>
        <v>1</v>
      </c>
      <c r="AD3270" s="77">
        <f>IFERROR(INDEX([1]怪物表!$J:$J,MATCH(G3270,[1]怪物表!$A:$A,0),1),0)*AE3270</f>
        <v>0</v>
      </c>
      <c r="AE3270" s="77">
        <f t="shared" si="439"/>
        <v>0</v>
      </c>
    </row>
    <row r="3271" spans="1:31" x14ac:dyDescent="0.45">
      <c r="A3271" s="4"/>
      <c r="B3271" s="7">
        <v>5994015</v>
      </c>
      <c r="C3271" s="6" t="s">
        <v>351</v>
      </c>
      <c r="D3271" s="4"/>
      <c r="E3271" s="7"/>
      <c r="F3271" s="4">
        <v>95</v>
      </c>
      <c r="G3271" s="4" t="str">
        <f>IF(I3271="",SUMIFS([1]怪物表!$A:$A,[1]怪物表!$B:$B,C3271,[1]怪物表!$C:$C,D3271),"")</f>
        <v/>
      </c>
      <c r="H3271" s="8" t="str">
        <f>IF(G3271="","",INDEX([1]怪物表!$C:$C,MATCH(G3271,[1]怪物表!$A:$A,0)))</f>
        <v/>
      </c>
      <c r="I3271" s="4">
        <v>599401</v>
      </c>
      <c r="J3271" s="4" t="str">
        <f>IF(I3271="","",INDEX([1]怪物阵型表!$B:$B,MATCH(I3271,[1]怪物阵型表!$A:$A,0)))</f>
        <v>冲锋阵型</v>
      </c>
      <c r="K3271" s="4"/>
      <c r="L3271" s="4"/>
      <c r="M3271" s="4"/>
      <c r="N3271" s="4"/>
      <c r="O3271" s="4" t="str">
        <f>IF(N3271="","",INDEX([2]物品表!$B:$B,MATCH(N3271,[2]物品表!$A:$A,0)))</f>
        <v/>
      </c>
      <c r="P3271" s="4"/>
      <c r="Q3271" s="7" t="s">
        <v>309</v>
      </c>
      <c r="R3271" s="7" t="s">
        <v>29</v>
      </c>
      <c r="S3271" s="9">
        <v>1</v>
      </c>
      <c r="T3271" s="4"/>
      <c r="U3271" s="9">
        <v>0</v>
      </c>
      <c r="V3271" s="4" t="str">
        <f t="shared" si="442"/>
        <v/>
      </c>
      <c r="W3271" s="4"/>
      <c r="X3271" s="4"/>
      <c r="Y3271" s="4"/>
      <c r="Z3271" s="28"/>
      <c r="AA3271" s="77">
        <f>COUNTIF([3]经验升级表!$C:$C,"&lt;="&amp;SUMIFS($AB$4:AB3271,$C$4:C3271,C3271))</f>
        <v>0</v>
      </c>
      <c r="AB3271" s="77">
        <f>IFERROR(INDEX([1]怪物表!$U:$U,MATCH(G3271,[1]怪物表!$A:$A,0),1)*S3271/U3271,0)*AC3271</f>
        <v>0</v>
      </c>
      <c r="AC3271" s="77">
        <f t="shared" si="438"/>
        <v>1</v>
      </c>
      <c r="AD3271" s="77">
        <f>IFERROR(INDEX([1]怪物表!$J:$J,MATCH(G3271,[1]怪物表!$A:$A,0),1),0)*AE3271</f>
        <v>0</v>
      </c>
      <c r="AE3271" s="77">
        <f t="shared" si="439"/>
        <v>0</v>
      </c>
    </row>
    <row r="3272" spans="1:31" x14ac:dyDescent="0.45">
      <c r="A3272" s="4"/>
      <c r="B3272" s="7">
        <v>5994016</v>
      </c>
      <c r="C3272" s="6" t="s">
        <v>351</v>
      </c>
      <c r="D3272" s="4" t="s">
        <v>239</v>
      </c>
      <c r="E3272" s="7">
        <v>60</v>
      </c>
      <c r="F3272" s="4" t="s">
        <v>58</v>
      </c>
      <c r="G3272" s="4">
        <f>IF(I3272="",SUMIFS([1]怪物表!$A:$A,[1]怪物表!$B:$B,C3272,[1]怪物表!$C:$C,D3272),"")</f>
        <v>1599402</v>
      </c>
      <c r="H3272" s="8" t="str">
        <f>IF(G3272="","",INDEX([1]怪物表!$C:$C,MATCH(G3272,[1]怪物表!$A:$A,0)))</f>
        <v>小象</v>
      </c>
      <c r="I3272" s="4"/>
      <c r="J3272" s="4" t="str">
        <f>IF(I3272="","",INDEX([1]怪物阵型表!$B:$B,MATCH(I3272,[1]怪物阵型表!$A:$A,0)))</f>
        <v/>
      </c>
      <c r="K3272" s="4"/>
      <c r="L3272" s="4"/>
      <c r="M3272" s="4"/>
      <c r="N3272" s="4"/>
      <c r="O3272" s="4" t="str">
        <f>IF(N3272="","",INDEX([2]物品表!$B:$B,MATCH(N3272,[2]物品表!$A:$A,0)))</f>
        <v/>
      </c>
      <c r="P3272" s="4"/>
      <c r="Q3272" s="7" t="s">
        <v>31</v>
      </c>
      <c r="R3272" s="7" t="s">
        <v>29</v>
      </c>
      <c r="S3272" s="9">
        <f>INDEX('#怪物刷新配置索引'!$E:$E,MATCH(E3272&amp;"-"&amp;F3272,'#怪物刷新配置索引'!$D:$D,0),1)</f>
        <v>2</v>
      </c>
      <c r="T3272" s="4"/>
      <c r="U3272" s="9">
        <f>INDEX('#怪物刷新配置索引'!$F:$F,MATCH(E3272&amp;"-"&amp;F3272,'#怪物刷新配置索引'!$D:$D,0),1)</f>
        <v>1</v>
      </c>
      <c r="V3272" s="4" t="str">
        <f t="shared" si="442"/>
        <v/>
      </c>
      <c r="W3272" s="4"/>
      <c r="X3272" s="4"/>
      <c r="Y3272" s="4"/>
      <c r="Z3272" s="28"/>
      <c r="AA3272" s="77">
        <f>COUNTIF([3]经验升级表!$C:$C,"&lt;="&amp;SUMIFS($AB$4:AB3272,$C$4:C3272,C3272))</f>
        <v>0</v>
      </c>
      <c r="AB3272" s="77">
        <f>IFERROR(INDEX([1]怪物表!$U:$U,MATCH(G3272,[1]怪物表!$A:$A,0),1)*S3272/U3272,0)*AC3272</f>
        <v>0</v>
      </c>
      <c r="AC3272" s="77">
        <f t="shared" si="438"/>
        <v>30</v>
      </c>
      <c r="AD3272" s="77">
        <f>IFERROR(INDEX([1]怪物表!$J:$J,MATCH(G3272,[1]怪物表!$A:$A,0),1),0)*AE3272</f>
        <v>60</v>
      </c>
      <c r="AE3272" s="77">
        <f t="shared" si="439"/>
        <v>60</v>
      </c>
    </row>
    <row r="3273" spans="1:31" x14ac:dyDescent="0.45">
      <c r="A3273" s="4"/>
      <c r="B3273" s="7">
        <v>5994017</v>
      </c>
      <c r="C3273" s="6" t="s">
        <v>351</v>
      </c>
      <c r="D3273" s="4" t="s">
        <v>239</v>
      </c>
      <c r="E3273" s="7">
        <v>60</v>
      </c>
      <c r="F3273" s="4" t="s">
        <v>58</v>
      </c>
      <c r="G3273" s="4">
        <f>IF(I3273="",SUMIFS([1]怪物表!$A:$A,[1]怪物表!$B:$B,C3273,[1]怪物表!$C:$C,D3273),"")</f>
        <v>1599402</v>
      </c>
      <c r="H3273" s="8" t="str">
        <f>IF(G3273="","",INDEX([1]怪物表!$C:$C,MATCH(G3273,[1]怪物表!$A:$A,0)))</f>
        <v>小象</v>
      </c>
      <c r="I3273" s="4"/>
      <c r="J3273" s="4" t="str">
        <f>IF(I3273="","",INDEX([1]怪物阵型表!$B:$B,MATCH(I3273,[1]怪物阵型表!$A:$A,0)))</f>
        <v/>
      </c>
      <c r="K3273" s="4"/>
      <c r="L3273" s="4"/>
      <c r="M3273" s="4"/>
      <c r="N3273" s="4"/>
      <c r="O3273" s="4" t="str">
        <f>IF(N3273="","",INDEX([2]物品表!$B:$B,MATCH(N3273,[2]物品表!$A:$A,0)))</f>
        <v/>
      </c>
      <c r="P3273" s="4"/>
      <c r="Q3273" s="7" t="s">
        <v>31</v>
      </c>
      <c r="R3273" s="7" t="s">
        <v>29</v>
      </c>
      <c r="S3273" s="9">
        <f>INDEX('#怪物刷新配置索引'!$E:$E,MATCH(E3273&amp;"-"&amp;F3273,'#怪物刷新配置索引'!$D:$D,0),1)</f>
        <v>2</v>
      </c>
      <c r="T3273" s="4"/>
      <c r="U3273" s="9">
        <f>INDEX('#怪物刷新配置索引'!$F:$F,MATCH(E3273&amp;"-"&amp;F3273,'#怪物刷新配置索引'!$D:$D,0),1)</f>
        <v>1</v>
      </c>
      <c r="V3273" s="4" t="str">
        <f t="shared" si="442"/>
        <v/>
      </c>
      <c r="W3273" s="4"/>
      <c r="X3273" s="4"/>
      <c r="Y3273" s="4"/>
      <c r="Z3273" s="28"/>
      <c r="AA3273" s="77">
        <f>COUNTIF([3]经验升级表!$C:$C,"&lt;="&amp;SUMIFS($AB$4:AB3273,$C$4:C3273,C3273))</f>
        <v>0</v>
      </c>
      <c r="AB3273" s="77">
        <f>IFERROR(INDEX([1]怪物表!$U:$U,MATCH(G3273,[1]怪物表!$A:$A,0),1)*S3273/U3273,0)*AC3273</f>
        <v>0</v>
      </c>
      <c r="AC3273" s="77">
        <f t="shared" si="438"/>
        <v>30</v>
      </c>
      <c r="AD3273" s="77">
        <f>IFERROR(INDEX([1]怪物表!$J:$J,MATCH(G3273,[1]怪物表!$A:$A,0),1),0)*AE3273</f>
        <v>60</v>
      </c>
      <c r="AE3273" s="77">
        <f t="shared" si="439"/>
        <v>60</v>
      </c>
    </row>
    <row r="3274" spans="1:31" x14ac:dyDescent="0.45">
      <c r="A3274" s="4"/>
      <c r="B3274" s="7">
        <v>5994018</v>
      </c>
      <c r="C3274" s="6" t="s">
        <v>351</v>
      </c>
      <c r="D3274" s="4" t="s">
        <v>239</v>
      </c>
      <c r="E3274" s="7">
        <v>60</v>
      </c>
      <c r="F3274" s="4" t="s">
        <v>58</v>
      </c>
      <c r="G3274" s="4">
        <f>IF(I3274="",SUMIFS([1]怪物表!$A:$A,[1]怪物表!$B:$B,C3274,[1]怪物表!$C:$C,D3274),"")</f>
        <v>1599402</v>
      </c>
      <c r="H3274" s="8" t="str">
        <f>IF(G3274="","",INDEX([1]怪物表!$C:$C,MATCH(G3274,[1]怪物表!$A:$A,0)))</f>
        <v>小象</v>
      </c>
      <c r="I3274" s="4"/>
      <c r="J3274" s="4" t="str">
        <f>IF(I3274="","",INDEX([1]怪物阵型表!$B:$B,MATCH(I3274,[1]怪物阵型表!$A:$A,0)))</f>
        <v/>
      </c>
      <c r="K3274" s="4"/>
      <c r="L3274" s="4"/>
      <c r="M3274" s="4"/>
      <c r="N3274" s="4"/>
      <c r="O3274" s="4" t="str">
        <f>IF(N3274="","",INDEX([2]物品表!$B:$B,MATCH(N3274,[2]物品表!$A:$A,0)))</f>
        <v/>
      </c>
      <c r="P3274" s="4"/>
      <c r="Q3274" s="7" t="s">
        <v>31</v>
      </c>
      <c r="R3274" s="7" t="s">
        <v>29</v>
      </c>
      <c r="S3274" s="9">
        <f>INDEX('#怪物刷新配置索引'!$E:$E,MATCH(E3274&amp;"-"&amp;F3274,'#怪物刷新配置索引'!$D:$D,0),1)</f>
        <v>2</v>
      </c>
      <c r="T3274" s="4"/>
      <c r="U3274" s="9">
        <f>INDEX('#怪物刷新配置索引'!$F:$F,MATCH(E3274&amp;"-"&amp;F3274,'#怪物刷新配置索引'!$D:$D,0),1)</f>
        <v>1</v>
      </c>
      <c r="V3274" s="4" t="str">
        <f t="shared" si="442"/>
        <v/>
      </c>
      <c r="W3274" s="4"/>
      <c r="X3274" s="4"/>
      <c r="Y3274" s="4"/>
      <c r="Z3274" s="28"/>
      <c r="AA3274" s="77">
        <f>COUNTIF([3]经验升级表!$C:$C,"&lt;="&amp;SUMIFS($AB$4:AB3274,$C$4:C3274,C3274))</f>
        <v>0</v>
      </c>
      <c r="AB3274" s="77">
        <f>IFERROR(INDEX([1]怪物表!$U:$U,MATCH(G3274,[1]怪物表!$A:$A,0),1)*S3274/U3274,0)*AC3274</f>
        <v>0</v>
      </c>
      <c r="AC3274" s="77">
        <f t="shared" si="438"/>
        <v>30</v>
      </c>
      <c r="AD3274" s="77">
        <f>IFERROR(INDEX([1]怪物表!$J:$J,MATCH(G3274,[1]怪物表!$A:$A,0),1),0)*AE3274</f>
        <v>60</v>
      </c>
      <c r="AE3274" s="77">
        <f t="shared" si="439"/>
        <v>60</v>
      </c>
    </row>
    <row r="3275" spans="1:31" x14ac:dyDescent="0.45">
      <c r="A3275" s="4"/>
      <c r="B3275" s="7">
        <v>5994019</v>
      </c>
      <c r="C3275" s="6" t="s">
        <v>351</v>
      </c>
      <c r="D3275" s="4" t="s">
        <v>133</v>
      </c>
      <c r="E3275" s="7">
        <v>60</v>
      </c>
      <c r="F3275" s="4" t="s">
        <v>38</v>
      </c>
      <c r="G3275" s="4">
        <f>IF(I3275="",SUMIFS([1]怪物表!$A:$A,[1]怪物表!$B:$B,C3275,[1]怪物表!$C:$C,D3275),"")</f>
        <v>1599403</v>
      </c>
      <c r="H3275" s="8" t="str">
        <f>IF(G3275="","",INDEX([1]怪物表!$C:$C,MATCH(G3275,[1]怪物表!$A:$A,0)))</f>
        <v>密林窃贼</v>
      </c>
      <c r="I3275" s="4"/>
      <c r="J3275" s="4" t="str">
        <f>IF(I3275="","",INDEX([1]怪物阵型表!$B:$B,MATCH(I3275,[1]怪物阵型表!$A:$A,0)))</f>
        <v/>
      </c>
      <c r="K3275" s="4"/>
      <c r="L3275" s="4"/>
      <c r="M3275" s="4"/>
      <c r="N3275" s="4"/>
      <c r="O3275" s="4" t="str">
        <f>IF(N3275="","",INDEX([2]物品表!$B:$B,MATCH(N3275,[2]物品表!$A:$A,0)))</f>
        <v/>
      </c>
      <c r="P3275" s="4"/>
      <c r="Q3275" s="7" t="s">
        <v>31</v>
      </c>
      <c r="R3275" s="7" t="s">
        <v>29</v>
      </c>
      <c r="S3275" s="9">
        <f>INDEX('#怪物刷新配置索引'!$E:$E,MATCH(E3275&amp;"-"&amp;F3275,'#怪物刷新配置索引'!$D:$D,0),1)</f>
        <v>2</v>
      </c>
      <c r="T3275" s="4"/>
      <c r="U3275" s="9">
        <f>INDEX('#怪物刷新配置索引'!$F:$F,MATCH(E3275&amp;"-"&amp;F3275,'#怪物刷新配置索引'!$D:$D,0),1)</f>
        <v>1</v>
      </c>
      <c r="V3275" s="4" t="str">
        <f t="shared" si="442"/>
        <v/>
      </c>
      <c r="W3275" s="4"/>
      <c r="X3275" s="4"/>
      <c r="Y3275" s="4"/>
      <c r="Z3275" s="28"/>
      <c r="AA3275" s="77">
        <f>COUNTIF([3]经验升级表!$C:$C,"&lt;="&amp;SUMIFS($AB$4:AB3275,$C$4:C3275,C3275))</f>
        <v>0</v>
      </c>
      <c r="AB3275" s="77">
        <f>IFERROR(INDEX([1]怪物表!$U:$U,MATCH(G3275,[1]怪物表!$A:$A,0),1)*S3275/U3275,0)*AC3275</f>
        <v>0</v>
      </c>
      <c r="AC3275" s="77">
        <f t="shared" si="438"/>
        <v>30</v>
      </c>
      <c r="AD3275" s="77">
        <f>IFERROR(INDEX([1]怪物表!$J:$J,MATCH(G3275,[1]怪物表!$A:$A,0),1),0)*AE3275</f>
        <v>60</v>
      </c>
      <c r="AE3275" s="77">
        <f t="shared" si="439"/>
        <v>60</v>
      </c>
    </row>
    <row r="3276" spans="1:31" x14ac:dyDescent="0.45">
      <c r="A3276" s="4"/>
      <c r="B3276" s="7">
        <v>5994020</v>
      </c>
      <c r="C3276" s="6" t="s">
        <v>351</v>
      </c>
      <c r="D3276" s="4" t="s">
        <v>133</v>
      </c>
      <c r="E3276" s="7">
        <v>60</v>
      </c>
      <c r="F3276" s="4" t="s">
        <v>38</v>
      </c>
      <c r="G3276" s="4">
        <f>IF(I3276="",SUMIFS([1]怪物表!$A:$A,[1]怪物表!$B:$B,C3276,[1]怪物表!$C:$C,D3276),"")</f>
        <v>1599403</v>
      </c>
      <c r="H3276" s="8" t="str">
        <f>IF(G3276="","",INDEX([1]怪物表!$C:$C,MATCH(G3276,[1]怪物表!$A:$A,0)))</f>
        <v>密林窃贼</v>
      </c>
      <c r="I3276" s="4"/>
      <c r="J3276" s="4" t="str">
        <f>IF(I3276="","",INDEX([1]怪物阵型表!$B:$B,MATCH(I3276,[1]怪物阵型表!$A:$A,0)))</f>
        <v/>
      </c>
      <c r="K3276" s="4"/>
      <c r="L3276" s="4"/>
      <c r="M3276" s="4"/>
      <c r="N3276" s="4"/>
      <c r="O3276" s="4" t="str">
        <f>IF(N3276="","",INDEX([2]物品表!$B:$B,MATCH(N3276,[2]物品表!$A:$A,0)))</f>
        <v/>
      </c>
      <c r="P3276" s="4"/>
      <c r="Q3276" s="7" t="s">
        <v>31</v>
      </c>
      <c r="R3276" s="7" t="s">
        <v>29</v>
      </c>
      <c r="S3276" s="9">
        <f>INDEX('#怪物刷新配置索引'!$E:$E,MATCH(E3276&amp;"-"&amp;F3276,'#怪物刷新配置索引'!$D:$D,0),1)</f>
        <v>2</v>
      </c>
      <c r="T3276" s="4"/>
      <c r="U3276" s="9">
        <f>INDEX('#怪物刷新配置索引'!$F:$F,MATCH(E3276&amp;"-"&amp;F3276,'#怪物刷新配置索引'!$D:$D,0),1)</f>
        <v>1</v>
      </c>
      <c r="V3276" s="4" t="str">
        <f t="shared" si="442"/>
        <v/>
      </c>
      <c r="W3276" s="4"/>
      <c r="X3276" s="4"/>
      <c r="Y3276" s="4"/>
      <c r="Z3276" s="28"/>
      <c r="AA3276" s="77">
        <f>COUNTIF([3]经验升级表!$C:$C,"&lt;="&amp;SUMIFS($AB$4:AB3276,$C$4:C3276,C3276))</f>
        <v>0</v>
      </c>
      <c r="AB3276" s="77">
        <f>IFERROR(INDEX([1]怪物表!$U:$U,MATCH(G3276,[1]怪物表!$A:$A,0),1)*S3276/U3276,0)*AC3276</f>
        <v>0</v>
      </c>
      <c r="AC3276" s="77">
        <f t="shared" si="438"/>
        <v>30</v>
      </c>
      <c r="AD3276" s="77">
        <f>IFERROR(INDEX([1]怪物表!$J:$J,MATCH(G3276,[1]怪物表!$A:$A,0),1),0)*AE3276</f>
        <v>60</v>
      </c>
      <c r="AE3276" s="77">
        <f t="shared" si="439"/>
        <v>60</v>
      </c>
    </row>
    <row r="3277" spans="1:31" x14ac:dyDescent="0.45">
      <c r="A3277" s="4"/>
      <c r="B3277" s="7">
        <v>5994021</v>
      </c>
      <c r="C3277" s="6" t="s">
        <v>351</v>
      </c>
      <c r="D3277" s="4" t="s">
        <v>130</v>
      </c>
      <c r="E3277" s="7">
        <v>10</v>
      </c>
      <c r="F3277" s="4" t="s">
        <v>38</v>
      </c>
      <c r="G3277" s="4">
        <f>IF(I3277="",SUMIFS([1]怪物表!$A:$A,[1]怪物表!$B:$B,C3277,[1]怪物表!$C:$C,D3277),"")</f>
        <v>1599406</v>
      </c>
      <c r="H3277" s="8" t="str">
        <f>IF(G3277="","",INDEX([1]怪物表!$C:$C,MATCH(G3277,[1]怪物表!$A:$A,0)))</f>
        <v>毒气怪</v>
      </c>
      <c r="I3277" s="4"/>
      <c r="J3277" s="4" t="str">
        <f>IF(I3277="","",INDEX([1]怪物阵型表!$B:$B,MATCH(I3277,[1]怪物阵型表!$A:$A,0)))</f>
        <v/>
      </c>
      <c r="K3277" s="4"/>
      <c r="L3277" s="4"/>
      <c r="M3277" s="4"/>
      <c r="N3277" s="4"/>
      <c r="O3277" s="4" t="str">
        <f>IF(N3277="","",INDEX([2]物品表!$B:$B,MATCH(N3277,[2]物品表!$A:$A,0)))</f>
        <v/>
      </c>
      <c r="P3277" s="4"/>
      <c r="Q3277" s="7" t="s">
        <v>31</v>
      </c>
      <c r="R3277" s="7" t="s">
        <v>29</v>
      </c>
      <c r="S3277" s="9">
        <f>INDEX('#怪物刷新配置索引'!$E:$E,MATCH(E3277&amp;"-"&amp;F3277,'#怪物刷新配置索引'!$D:$D,0),1)</f>
        <v>2</v>
      </c>
      <c r="T3277" s="4"/>
      <c r="U3277" s="9">
        <f>INDEX('#怪物刷新配置索引'!$F:$F,MATCH(E3277&amp;"-"&amp;F3277,'#怪物刷新配置索引'!$D:$D,0),1)</f>
        <v>6</v>
      </c>
      <c r="V3277" s="4" t="str">
        <f t="shared" si="442"/>
        <v/>
      </c>
      <c r="W3277" s="4"/>
      <c r="X3277" s="4"/>
      <c r="Y3277" s="4"/>
      <c r="Z3277" s="28"/>
      <c r="AA3277" s="77">
        <f>COUNTIF([3]经验升级表!$C:$C,"&lt;="&amp;SUMIFS($AB$4:AB3277,$C$4:C3277,C3277))</f>
        <v>0</v>
      </c>
      <c r="AB3277" s="77">
        <f>IFERROR(INDEX([1]怪物表!$U:$U,MATCH(G3277,[1]怪物表!$A:$A,0),1)*S3277/U3277,0)*AC3277</f>
        <v>0</v>
      </c>
      <c r="AC3277" s="77">
        <f t="shared" si="438"/>
        <v>30</v>
      </c>
      <c r="AD3277" s="77">
        <f>IFERROR(INDEX([1]怪物表!$J:$J,MATCH(G3277,[1]怪物表!$A:$A,0),1),0)*AE3277</f>
        <v>10</v>
      </c>
      <c r="AE3277" s="77">
        <f t="shared" si="439"/>
        <v>10</v>
      </c>
    </row>
    <row r="3278" spans="1:31" x14ac:dyDescent="0.45">
      <c r="A3278" s="4"/>
      <c r="B3278" s="7">
        <v>5994022</v>
      </c>
      <c r="C3278" s="6" t="s">
        <v>351</v>
      </c>
      <c r="D3278" s="4"/>
      <c r="E3278" s="7"/>
      <c r="F3278" s="4">
        <v>150</v>
      </c>
      <c r="G3278" s="4" t="str">
        <f>IF(I3278="",SUMIFS([1]怪物表!$A:$A,[1]怪物表!$B:$B,C3278,[1]怪物表!$C:$C,D3278),"")</f>
        <v/>
      </c>
      <c r="H3278" s="8" t="str">
        <f>IF(G3278="","",INDEX([1]怪物表!$C:$C,MATCH(G3278,[1]怪物表!$A:$A,0)))</f>
        <v/>
      </c>
      <c r="I3278" s="4">
        <v>599402</v>
      </c>
      <c r="J3278" s="4" t="str">
        <f>IF(I3278="","",INDEX([1]怪物阵型表!$B:$B,MATCH(I3278,[1]怪物阵型表!$A:$A,0)))</f>
        <v>圆环防御怪物阵型</v>
      </c>
      <c r="K3278" s="4"/>
      <c r="L3278" s="4"/>
      <c r="M3278" s="4"/>
      <c r="N3278" s="4"/>
      <c r="O3278" s="4" t="str">
        <f>IF(N3278="","",INDEX([2]物品表!$B:$B,MATCH(N3278,[2]物品表!$A:$A,0)))</f>
        <v/>
      </c>
      <c r="P3278" s="4"/>
      <c r="Q3278" s="7" t="s">
        <v>109</v>
      </c>
      <c r="R3278" s="7" t="s">
        <v>29</v>
      </c>
      <c r="S3278" s="9">
        <v>1</v>
      </c>
      <c r="T3278" s="4"/>
      <c r="U3278" s="9">
        <v>0</v>
      </c>
      <c r="V3278" s="4" t="str">
        <f t="shared" ref="V3278:V3295" si="443">IF(W3278=1,"TID_Survivor_Notice_Occur_2",IF(W3278=2,"TID_Survivor_Notice_Occur_1",""))</f>
        <v>TID_Survivor_Notice_Occur_2</v>
      </c>
      <c r="W3278" s="4">
        <v>1</v>
      </c>
      <c r="X3278" s="4"/>
      <c r="Y3278" s="4"/>
      <c r="Z3278" s="28"/>
      <c r="AA3278" s="77">
        <f>COUNTIF([3]经验升级表!$C:$C,"&lt;="&amp;SUMIFS($AB$4:AB3278,$C$4:C3278,C3278))</f>
        <v>0</v>
      </c>
      <c r="AB3278" s="77">
        <f>IFERROR(INDEX([1]怪物表!$U:$U,MATCH(G3278,[1]怪物表!$A:$A,0),1)*S3278/U3278,0)*AC3278</f>
        <v>0</v>
      </c>
      <c r="AC3278" s="77">
        <f t="shared" si="438"/>
        <v>1</v>
      </c>
      <c r="AD3278" s="77">
        <f>IFERROR(INDEX([1]怪物表!$J:$J,MATCH(G3278,[1]怪物表!$A:$A,0),1),0)*AE3278</f>
        <v>0</v>
      </c>
      <c r="AE3278" s="77">
        <f t="shared" si="439"/>
        <v>0</v>
      </c>
    </row>
    <row r="3279" spans="1:31" x14ac:dyDescent="0.45">
      <c r="A3279" s="4"/>
      <c r="B3279" s="7">
        <v>5994023</v>
      </c>
      <c r="C3279" s="6" t="s">
        <v>351</v>
      </c>
      <c r="D3279" s="4" t="s">
        <v>246</v>
      </c>
      <c r="E3279" s="4">
        <v>20</v>
      </c>
      <c r="F3279" s="4" t="s">
        <v>39</v>
      </c>
      <c r="G3279" s="4">
        <f>SUMIFS([1]怪物表!$A:$A,[1]怪物表!$B:$B,C3279,[1]怪物表!$C:$C,D3279)</f>
        <v>1599401</v>
      </c>
      <c r="H3279" s="8" t="str">
        <f>IF(G3279="","",INDEX([1]怪物表!$C:$C,MATCH(G3279,[1]怪物表!$A:$A,0)))</f>
        <v>小熊</v>
      </c>
      <c r="I3279" s="4"/>
      <c r="J3279" s="4" t="str">
        <f>IF(I3279="","",INDEX([1]怪物阵型表!$B:$B,MATCH(I3279,[1]怪物阵型表!$A:$A,0)))</f>
        <v/>
      </c>
      <c r="K3279" s="4"/>
      <c r="L3279" s="4"/>
      <c r="M3279" s="4"/>
      <c r="N3279" s="4"/>
      <c r="O3279" s="4" t="str">
        <f>IF(N3279="","",INDEX([2]物品表!$B:$B,MATCH(N3279,[2]物品表!$A:$A,0)))</f>
        <v/>
      </c>
      <c r="P3279" s="4"/>
      <c r="Q3279" s="7" t="s">
        <v>31</v>
      </c>
      <c r="R3279" s="7" t="s">
        <v>29</v>
      </c>
      <c r="S3279" s="9">
        <f>INDEX('#怪物刷新配置索引'!$E:$E,MATCH(E3279&amp;"-"&amp;F3279,'#怪物刷新配置索引'!$D:$D,0),1)</f>
        <v>2</v>
      </c>
      <c r="T3279" s="4"/>
      <c r="U3279" s="9">
        <f>INDEX('#怪物刷新配置索引'!$F:$F,MATCH(E3279&amp;"-"&amp;F3279,'#怪物刷新配置索引'!$D:$D,0),1)</f>
        <v>3</v>
      </c>
      <c r="V3279" s="4" t="str">
        <f t="shared" si="443"/>
        <v/>
      </c>
      <c r="W3279" s="4"/>
      <c r="X3279" s="4"/>
      <c r="Y3279" s="4"/>
      <c r="Z3279" s="28"/>
      <c r="AA3279" s="77">
        <f>COUNTIF([3]经验升级表!$C:$C,"&lt;="&amp;SUMIFS($AB$4:AB3279,$C$4:C3279,C3279))</f>
        <v>0</v>
      </c>
      <c r="AB3279" s="77">
        <f>IFERROR(INDEX([1]怪物表!$U:$U,MATCH(G3279,[1]怪物表!$A:$A,0),1)*S3279/U3279,0)*AC3279</f>
        <v>0</v>
      </c>
      <c r="AC3279" s="77">
        <f t="shared" si="438"/>
        <v>30</v>
      </c>
      <c r="AD3279" s="77">
        <f>IFERROR(INDEX([1]怪物表!$J:$J,MATCH(G3279,[1]怪物表!$A:$A,0),1),0)*AE3279</f>
        <v>20</v>
      </c>
      <c r="AE3279" s="77">
        <f t="shared" si="439"/>
        <v>20</v>
      </c>
    </row>
    <row r="3280" spans="1:31" x14ac:dyDescent="0.45">
      <c r="A3280" s="4"/>
      <c r="B3280" s="7">
        <v>5994024</v>
      </c>
      <c r="C3280" s="6" t="s">
        <v>351</v>
      </c>
      <c r="D3280" s="4" t="s">
        <v>246</v>
      </c>
      <c r="E3280" s="4">
        <v>20</v>
      </c>
      <c r="F3280" s="4" t="s">
        <v>39</v>
      </c>
      <c r="G3280" s="4">
        <f>SUMIFS([1]怪物表!$A:$A,[1]怪物表!$B:$B,C3280,[1]怪物表!$C:$C,D3280)</f>
        <v>1599401</v>
      </c>
      <c r="H3280" s="8" t="str">
        <f>IF(G3280="","",INDEX([1]怪物表!$C:$C,MATCH(G3280,[1]怪物表!$A:$A,0)))</f>
        <v>小熊</v>
      </c>
      <c r="I3280" s="4"/>
      <c r="J3280" s="4" t="str">
        <f>IF(I3280="","",INDEX([1]怪物阵型表!$B:$B,MATCH(I3280,[1]怪物阵型表!$A:$A,0)))</f>
        <v/>
      </c>
      <c r="K3280" s="4"/>
      <c r="L3280" s="4"/>
      <c r="M3280" s="4"/>
      <c r="N3280" s="4"/>
      <c r="O3280" s="4" t="str">
        <f>IF(N3280="","",INDEX([2]物品表!$B:$B,MATCH(N3280,[2]物品表!$A:$A,0)))</f>
        <v/>
      </c>
      <c r="P3280" s="4"/>
      <c r="Q3280" s="7" t="s">
        <v>31</v>
      </c>
      <c r="R3280" s="7" t="s">
        <v>29</v>
      </c>
      <c r="S3280" s="9">
        <f>INDEX('#怪物刷新配置索引'!$E:$E,MATCH(E3280&amp;"-"&amp;F3280,'#怪物刷新配置索引'!$D:$D,0),1)</f>
        <v>2</v>
      </c>
      <c r="T3280" s="4"/>
      <c r="U3280" s="9">
        <f>INDEX('#怪物刷新配置索引'!$F:$F,MATCH(E3280&amp;"-"&amp;F3280,'#怪物刷新配置索引'!$D:$D,0),1)</f>
        <v>3</v>
      </c>
      <c r="V3280" s="4" t="str">
        <f t="shared" si="443"/>
        <v/>
      </c>
      <c r="W3280" s="4"/>
      <c r="X3280" s="4"/>
      <c r="Y3280" s="4"/>
      <c r="Z3280" s="28"/>
      <c r="AA3280" s="77">
        <f>COUNTIF([3]经验升级表!$C:$C,"&lt;="&amp;SUMIFS($AB$4:AB3280,$C$4:C3280,C3280))</f>
        <v>0</v>
      </c>
      <c r="AB3280" s="77">
        <f>IFERROR(INDEX([1]怪物表!$U:$U,MATCH(G3280,[1]怪物表!$A:$A,0),1)*S3280/U3280,0)*AC3280</f>
        <v>0</v>
      </c>
      <c r="AC3280" s="77">
        <f t="shared" si="438"/>
        <v>30</v>
      </c>
      <c r="AD3280" s="77">
        <f>IFERROR(INDEX([1]怪物表!$J:$J,MATCH(G3280,[1]怪物表!$A:$A,0),1),0)*AE3280</f>
        <v>20</v>
      </c>
      <c r="AE3280" s="77">
        <f t="shared" si="439"/>
        <v>20</v>
      </c>
    </row>
    <row r="3281" spans="1:31" s="46" customFormat="1" x14ac:dyDescent="0.45">
      <c r="A3281" s="20"/>
      <c r="B3281" s="21">
        <v>5994025</v>
      </c>
      <c r="C3281" s="22" t="s">
        <v>351</v>
      </c>
      <c r="D3281" s="20" t="s">
        <v>148</v>
      </c>
      <c r="E3281" s="21"/>
      <c r="F3281" s="20">
        <v>180</v>
      </c>
      <c r="G3281" s="20">
        <f>IF(I3281="",SUMIFS([1]怪物表!$A:$A,[1]怪物表!$B:$B,C3281,[1]怪物表!$C:$C,D3281),"")</f>
        <v>1599409</v>
      </c>
      <c r="H3281" s="23" t="str">
        <f>IF(G3281="","",INDEX([1]怪物表!$C:$C,MATCH(G3281,[1]怪物表!$A:$A,0)))</f>
        <v>狼人</v>
      </c>
      <c r="I3281" s="20" t="s">
        <v>54</v>
      </c>
      <c r="J3281" s="20" t="str">
        <f>IF(I3281="","",INDEX([1]怪物阵型表!$B:$B,MATCH(I3281,[1]怪物阵型表!$A:$A,0)))</f>
        <v/>
      </c>
      <c r="K3281" s="20"/>
      <c r="L3281" s="20"/>
      <c r="M3281" s="20"/>
      <c r="N3281" s="20"/>
      <c r="O3281" s="20" t="str">
        <f>IF(N3281="","",INDEX([2]物品表!$B:$B,MATCH(N3281,[2]物品表!$A:$A,0)))</f>
        <v/>
      </c>
      <c r="P3281" s="20"/>
      <c r="Q3281" s="21" t="s">
        <v>120</v>
      </c>
      <c r="R3281" s="21" t="s">
        <v>29</v>
      </c>
      <c r="S3281" s="24">
        <v>1</v>
      </c>
      <c r="T3281" s="20"/>
      <c r="U3281" s="24">
        <v>0</v>
      </c>
      <c r="V3281" s="20" t="str">
        <f>IF(W3281=1,"TID_Survivor_Notice_Occur_2",IF(W3281=2,"TID_Survivor_Notice_Occur_1",""))</f>
        <v/>
      </c>
      <c r="W3281" s="20"/>
      <c r="X3281" s="20"/>
      <c r="Y3281" s="20"/>
      <c r="Z3281" s="79"/>
      <c r="AA3281" s="79">
        <f>COUNTIF([3]经验升级表!$C:$C,"&lt;="&amp;SUMIFS($AB$4:AB3281,$C$4:C3281,C3281))</f>
        <v>0</v>
      </c>
      <c r="AB3281" s="79">
        <f>IFERROR(INDEX([1]怪物表!$U:$U,MATCH(G3281,[1]怪物表!$A:$A,0),1)*S3281/U3281,0)*AC3281</f>
        <v>0</v>
      </c>
      <c r="AC3281" s="79">
        <f>IFERROR(INDEX(_xlfn.TEXTSPLIT(F3281,"-"),1,2)-INDEX(_xlfn.TEXTSPLIT(F3281,"-"),1,1),1)</f>
        <v>1</v>
      </c>
      <c r="AD3281" s="79">
        <f>IFERROR(INDEX([1]怪物表!$J:$J,MATCH(G3281,[1]怪物表!$A:$A,0),1),0)*AE3281</f>
        <v>0</v>
      </c>
      <c r="AE3281" s="79">
        <f>IFERROR(ROUNDUP(AC3281*S3281/U3281,),0)</f>
        <v>0</v>
      </c>
    </row>
    <row r="3282" spans="1:31" x14ac:dyDescent="0.45">
      <c r="A3282" s="4"/>
      <c r="B3282" s="7">
        <v>5994026</v>
      </c>
      <c r="C3282" s="6" t="s">
        <v>351</v>
      </c>
      <c r="D3282" s="4" t="s">
        <v>246</v>
      </c>
      <c r="E3282" s="4">
        <v>20</v>
      </c>
      <c r="F3282" s="4" t="s">
        <v>46</v>
      </c>
      <c r="G3282" s="4">
        <f>SUMIFS([1]怪物表!$A:$A,[1]怪物表!$B:$B,C3282,[1]怪物表!$C:$C,D3282)</f>
        <v>1599401</v>
      </c>
      <c r="H3282" s="8" t="str">
        <f>IF(G3282="","",INDEX([1]怪物表!$C:$C,MATCH(G3282,[1]怪物表!$A:$A,0)))</f>
        <v>小熊</v>
      </c>
      <c r="I3282" s="4"/>
      <c r="J3282" s="4" t="str">
        <f>IF(I3282="","",INDEX([1]怪物阵型表!$B:$B,MATCH(I3282,[1]怪物阵型表!$A:$A,0)))</f>
        <v/>
      </c>
      <c r="K3282" s="4"/>
      <c r="L3282" s="4"/>
      <c r="M3282" s="4"/>
      <c r="N3282" s="4"/>
      <c r="O3282" s="4" t="str">
        <f>IF(N3282="","",INDEX([2]物品表!$B:$B,MATCH(N3282,[2]物品表!$A:$A,0)))</f>
        <v/>
      </c>
      <c r="P3282" s="4"/>
      <c r="Q3282" s="7" t="s">
        <v>31</v>
      </c>
      <c r="R3282" s="7" t="s">
        <v>29</v>
      </c>
      <c r="S3282" s="9">
        <f>INDEX('#怪物刷新配置索引'!$E:$E,MATCH(E3282&amp;"-"&amp;F3282,'#怪物刷新配置索引'!$D:$D,0),1)</f>
        <v>2</v>
      </c>
      <c r="T3282" s="4"/>
      <c r="U3282" s="9">
        <f>INDEX('#怪物刷新配置索引'!$F:$F,MATCH(E3282&amp;"-"&amp;F3282,'#怪物刷新配置索引'!$D:$D,0),1)</f>
        <v>3</v>
      </c>
      <c r="V3282" s="4" t="str">
        <f t="shared" si="443"/>
        <v/>
      </c>
      <c r="W3282" s="4"/>
      <c r="X3282" s="7"/>
      <c r="Y3282" s="4"/>
      <c r="Z3282" s="28"/>
      <c r="AA3282" s="77">
        <f>COUNTIF([3]经验升级表!$C:$C,"&lt;="&amp;SUMIFS($AB$4:AB3282,$C$4:C3282,C3282))</f>
        <v>0</v>
      </c>
      <c r="AB3282" s="77">
        <f>IFERROR(INDEX([1]怪物表!$U:$U,MATCH(G3282,[1]怪物表!$A:$A,0),1)*S3282/U3282,0)*AC3282</f>
        <v>0</v>
      </c>
      <c r="AC3282" s="77">
        <f t="shared" si="438"/>
        <v>30</v>
      </c>
      <c r="AD3282" s="77">
        <f>IFERROR(INDEX([1]怪物表!$J:$J,MATCH(G3282,[1]怪物表!$A:$A,0),1),0)*AE3282</f>
        <v>20</v>
      </c>
      <c r="AE3282" s="77">
        <f t="shared" si="439"/>
        <v>20</v>
      </c>
    </row>
    <row r="3283" spans="1:31" x14ac:dyDescent="0.45">
      <c r="A3283" s="4"/>
      <c r="B3283" s="7">
        <v>5994027</v>
      </c>
      <c r="C3283" s="6" t="s">
        <v>351</v>
      </c>
      <c r="D3283" s="4" t="s">
        <v>246</v>
      </c>
      <c r="E3283" s="4">
        <v>20</v>
      </c>
      <c r="F3283" s="4" t="s">
        <v>46</v>
      </c>
      <c r="G3283" s="4">
        <f>SUMIFS([1]怪物表!$A:$A,[1]怪物表!$B:$B,C3283,[1]怪物表!$C:$C,D3283)</f>
        <v>1599401</v>
      </c>
      <c r="H3283" s="8" t="str">
        <f>IF(G3283="","",INDEX([1]怪物表!$C:$C,MATCH(G3283,[1]怪物表!$A:$A,0)))</f>
        <v>小熊</v>
      </c>
      <c r="I3283" s="4"/>
      <c r="J3283" s="4" t="str">
        <f>IF(I3283="","",INDEX([1]怪物阵型表!$B:$B,MATCH(I3283,[1]怪物阵型表!$A:$A,0)))</f>
        <v/>
      </c>
      <c r="K3283" s="4"/>
      <c r="L3283" s="4"/>
      <c r="M3283" s="4"/>
      <c r="N3283" s="4"/>
      <c r="O3283" s="4" t="str">
        <f>IF(N3283="","",INDEX([2]物品表!$B:$B,MATCH(N3283,[2]物品表!$A:$A,0)))</f>
        <v/>
      </c>
      <c r="P3283" s="4"/>
      <c r="Q3283" s="7" t="s">
        <v>31</v>
      </c>
      <c r="R3283" s="7" t="s">
        <v>29</v>
      </c>
      <c r="S3283" s="9">
        <f>INDEX('#怪物刷新配置索引'!$E:$E,MATCH(E3283&amp;"-"&amp;F3283,'#怪物刷新配置索引'!$D:$D,0),1)</f>
        <v>2</v>
      </c>
      <c r="T3283" s="4"/>
      <c r="U3283" s="9">
        <f>INDEX('#怪物刷新配置索引'!$F:$F,MATCH(E3283&amp;"-"&amp;F3283,'#怪物刷新配置索引'!$D:$D,0),1)</f>
        <v>3</v>
      </c>
      <c r="V3283" s="7" t="str">
        <f t="shared" si="443"/>
        <v/>
      </c>
      <c r="W3283" s="4"/>
      <c r="X3283" s="4"/>
      <c r="Y3283" s="4"/>
      <c r="Z3283" s="28"/>
      <c r="AA3283" s="77">
        <f>COUNTIF([3]经验升级表!$C:$C,"&lt;="&amp;SUMIFS($AB$4:AB3283,$C$4:C3283,C3283))</f>
        <v>0</v>
      </c>
      <c r="AB3283" s="77">
        <f>IFERROR(INDEX([1]怪物表!$U:$U,MATCH(G3283,[1]怪物表!$A:$A,0),1)*S3283/U3283,0)*AC3283</f>
        <v>0</v>
      </c>
      <c r="AC3283" s="77">
        <f t="shared" si="438"/>
        <v>30</v>
      </c>
      <c r="AD3283" s="77">
        <f>IFERROR(INDEX([1]怪物表!$J:$J,MATCH(G3283,[1]怪物表!$A:$A,0),1),0)*AE3283</f>
        <v>20</v>
      </c>
      <c r="AE3283" s="77">
        <f t="shared" si="439"/>
        <v>20</v>
      </c>
    </row>
    <row r="3284" spans="1:31" x14ac:dyDescent="0.45">
      <c r="A3284" s="4"/>
      <c r="B3284" s="7">
        <v>5994028</v>
      </c>
      <c r="C3284" s="6" t="s">
        <v>351</v>
      </c>
      <c r="D3284" s="4" t="s">
        <v>133</v>
      </c>
      <c r="E3284" s="4">
        <v>20</v>
      </c>
      <c r="F3284" s="4" t="s">
        <v>46</v>
      </c>
      <c r="G3284" s="4">
        <f>SUMIFS([1]怪物表!$A:$A,[1]怪物表!$B:$B,C3284,[1]怪物表!$C:$C,D3284)</f>
        <v>1599403</v>
      </c>
      <c r="H3284" s="8" t="str">
        <f>IF(G3284="","",INDEX([1]怪物表!$C:$C,MATCH(G3284,[1]怪物表!$A:$A,0)))</f>
        <v>密林窃贼</v>
      </c>
      <c r="I3284" s="4"/>
      <c r="J3284" s="4" t="str">
        <f>IF(I3284="","",INDEX([1]怪物阵型表!$B:$B,MATCH(I3284,[1]怪物阵型表!$A:$A,0)))</f>
        <v/>
      </c>
      <c r="K3284" s="4"/>
      <c r="L3284" s="4"/>
      <c r="M3284" s="4"/>
      <c r="N3284" s="4"/>
      <c r="O3284" s="4" t="str">
        <f>IF(N3284="","",INDEX([2]物品表!$B:$B,MATCH(N3284,[2]物品表!$A:$A,0)))</f>
        <v/>
      </c>
      <c r="P3284" s="4"/>
      <c r="Q3284" s="7" t="s">
        <v>31</v>
      </c>
      <c r="R3284" s="7" t="s">
        <v>29</v>
      </c>
      <c r="S3284" s="9">
        <f>INDEX('#怪物刷新配置索引'!$E:$E,MATCH(E3284&amp;"-"&amp;F3284,'#怪物刷新配置索引'!$D:$D,0),1)</f>
        <v>2</v>
      </c>
      <c r="T3284" s="4"/>
      <c r="U3284" s="9">
        <f>INDEX('#怪物刷新配置索引'!$F:$F,MATCH(E3284&amp;"-"&amp;F3284,'#怪物刷新配置索引'!$D:$D,0),1)</f>
        <v>3</v>
      </c>
      <c r="V3284" s="4" t="str">
        <f t="shared" si="443"/>
        <v/>
      </c>
      <c r="W3284" s="4"/>
      <c r="X3284" s="7"/>
      <c r="Y3284" s="7"/>
      <c r="Z3284" s="28"/>
      <c r="AA3284" s="77">
        <f>COUNTIF([3]经验升级表!$C:$C,"&lt;="&amp;SUMIFS($AB$4:AB3284,$C$4:C3284,C3284))</f>
        <v>0</v>
      </c>
      <c r="AB3284" s="77">
        <f>IFERROR(INDEX([1]怪物表!$U:$U,MATCH(G3284,[1]怪物表!$A:$A,0),1)*S3284/U3284,0)*AC3284</f>
        <v>0</v>
      </c>
      <c r="AC3284" s="77">
        <f t="shared" si="438"/>
        <v>30</v>
      </c>
      <c r="AD3284" s="77">
        <f>IFERROR(INDEX([1]怪物表!$J:$J,MATCH(G3284,[1]怪物表!$A:$A,0),1),0)*AE3284</f>
        <v>20</v>
      </c>
      <c r="AE3284" s="77">
        <f t="shared" si="439"/>
        <v>20</v>
      </c>
    </row>
    <row r="3285" spans="1:31" x14ac:dyDescent="0.45">
      <c r="A3285" s="4"/>
      <c r="B3285" s="7">
        <v>5994029</v>
      </c>
      <c r="C3285" s="6" t="s">
        <v>351</v>
      </c>
      <c r="D3285" s="4" t="s">
        <v>133</v>
      </c>
      <c r="E3285" s="4">
        <v>20</v>
      </c>
      <c r="F3285" s="4" t="s">
        <v>46</v>
      </c>
      <c r="G3285" s="4">
        <f>SUMIFS([1]怪物表!$A:$A,[1]怪物表!$B:$B,C3285,[1]怪物表!$C:$C,D3285)</f>
        <v>1599403</v>
      </c>
      <c r="H3285" s="8" t="str">
        <f>IF(G3285="","",INDEX([1]怪物表!$C:$C,MATCH(G3285,[1]怪物表!$A:$A,0)))</f>
        <v>密林窃贼</v>
      </c>
      <c r="I3285" s="4"/>
      <c r="J3285" s="4" t="str">
        <f>IF(I3285="","",INDEX([1]怪物阵型表!$B:$B,MATCH(I3285,[1]怪物阵型表!$A:$A,0)))</f>
        <v/>
      </c>
      <c r="K3285" s="4"/>
      <c r="L3285" s="4"/>
      <c r="M3285" s="4"/>
      <c r="N3285" s="4"/>
      <c r="O3285" s="4" t="str">
        <f>IF(N3285="","",INDEX([2]物品表!$B:$B,MATCH(N3285,[2]物品表!$A:$A,0)))</f>
        <v/>
      </c>
      <c r="P3285" s="4"/>
      <c r="Q3285" s="7" t="s">
        <v>31</v>
      </c>
      <c r="R3285" s="7" t="s">
        <v>29</v>
      </c>
      <c r="S3285" s="9">
        <f>INDEX('#怪物刷新配置索引'!$E:$E,MATCH(E3285&amp;"-"&amp;F3285,'#怪物刷新配置索引'!$D:$D,0),1)</f>
        <v>2</v>
      </c>
      <c r="T3285" s="4"/>
      <c r="U3285" s="9">
        <f>INDEX('#怪物刷新配置索引'!$F:$F,MATCH(E3285&amp;"-"&amp;F3285,'#怪物刷新配置索引'!$D:$D,0),1)</f>
        <v>3</v>
      </c>
      <c r="V3285" s="4" t="str">
        <f t="shared" si="443"/>
        <v/>
      </c>
      <c r="W3285" s="4"/>
      <c r="X3285" s="7"/>
      <c r="Y3285" s="7"/>
      <c r="Z3285" s="28"/>
      <c r="AA3285" s="77">
        <f>COUNTIF([3]经验升级表!$C:$C,"&lt;="&amp;SUMIFS($AB$4:AB3285,$C$4:C3285,C3285))</f>
        <v>0</v>
      </c>
      <c r="AB3285" s="77">
        <f>IFERROR(INDEX([1]怪物表!$U:$U,MATCH(G3285,[1]怪物表!$A:$A,0),1)*S3285/U3285,0)*AC3285</f>
        <v>0</v>
      </c>
      <c r="AC3285" s="77">
        <f t="shared" si="438"/>
        <v>30</v>
      </c>
      <c r="AD3285" s="77">
        <f>IFERROR(INDEX([1]怪物表!$J:$J,MATCH(G3285,[1]怪物表!$A:$A,0),1),0)*AE3285</f>
        <v>20</v>
      </c>
      <c r="AE3285" s="77">
        <f t="shared" si="439"/>
        <v>20</v>
      </c>
    </row>
    <row r="3286" spans="1:31" x14ac:dyDescent="0.45">
      <c r="A3286" s="4"/>
      <c r="B3286" s="7">
        <v>5994030</v>
      </c>
      <c r="C3286" s="6" t="s">
        <v>351</v>
      </c>
      <c r="D3286" s="4" t="s">
        <v>130</v>
      </c>
      <c r="E3286" s="7">
        <v>10</v>
      </c>
      <c r="F3286" s="4" t="s">
        <v>46</v>
      </c>
      <c r="G3286" s="4">
        <f>SUMIFS([1]怪物表!$A:$A,[1]怪物表!$B:$B,C3286,[1]怪物表!$C:$C,D3286)</f>
        <v>1599406</v>
      </c>
      <c r="H3286" s="8" t="str">
        <f>IF(G3286="","",INDEX([1]怪物表!$C:$C,MATCH(G3286,[1]怪物表!$A:$A,0)))</f>
        <v>毒气怪</v>
      </c>
      <c r="I3286" s="4"/>
      <c r="J3286" s="4" t="str">
        <f>IF(I3286="","",INDEX([1]怪物阵型表!$B:$B,MATCH(I3286,[1]怪物阵型表!$A:$A,0)))</f>
        <v/>
      </c>
      <c r="K3286" s="4"/>
      <c r="L3286" s="4"/>
      <c r="M3286" s="4"/>
      <c r="N3286" s="4"/>
      <c r="O3286" s="4" t="str">
        <f>IF(N3286="","",INDEX([2]物品表!$B:$B,MATCH(N3286,[2]物品表!$A:$A,0)))</f>
        <v/>
      </c>
      <c r="P3286" s="4"/>
      <c r="Q3286" s="7" t="s">
        <v>31</v>
      </c>
      <c r="R3286" s="7" t="s">
        <v>29</v>
      </c>
      <c r="S3286" s="9">
        <f>INDEX('#怪物刷新配置索引'!$E:$E,MATCH(E3286&amp;"-"&amp;F3286,'#怪物刷新配置索引'!$D:$D,0),1)</f>
        <v>2</v>
      </c>
      <c r="T3286" s="4"/>
      <c r="U3286" s="9">
        <f>INDEX('#怪物刷新配置索引'!$F:$F,MATCH(E3286&amp;"-"&amp;F3286,'#怪物刷新配置索引'!$D:$D,0),1)</f>
        <v>6</v>
      </c>
      <c r="V3286" s="4" t="str">
        <f t="shared" si="443"/>
        <v/>
      </c>
      <c r="W3286" s="4"/>
      <c r="X3286" s="4"/>
      <c r="Y3286" s="4"/>
      <c r="Z3286" s="28"/>
      <c r="AA3286" s="77">
        <f>COUNTIF([3]经验升级表!$C:$C,"&lt;="&amp;SUMIFS($AB$4:AB3286,$C$4:C3286,C3286))</f>
        <v>0</v>
      </c>
      <c r="AB3286" s="77">
        <f>IFERROR(INDEX([1]怪物表!$U:$U,MATCH(G3286,[1]怪物表!$A:$A,0),1)*S3286/U3286,0)*AC3286</f>
        <v>0</v>
      </c>
      <c r="AC3286" s="77">
        <f t="shared" si="438"/>
        <v>30</v>
      </c>
      <c r="AD3286" s="77">
        <f>IFERROR(INDEX([1]怪物表!$J:$J,MATCH(G3286,[1]怪物表!$A:$A,0),1),0)*AE3286</f>
        <v>10</v>
      </c>
      <c r="AE3286" s="77">
        <f t="shared" si="439"/>
        <v>10</v>
      </c>
    </row>
    <row r="3287" spans="1:31" x14ac:dyDescent="0.45">
      <c r="A3287" s="4"/>
      <c r="B3287" s="7">
        <v>5994031</v>
      </c>
      <c r="C3287" s="6" t="s">
        <v>351</v>
      </c>
      <c r="D3287" s="4"/>
      <c r="E3287" s="7"/>
      <c r="F3287" s="4">
        <v>210</v>
      </c>
      <c r="G3287" s="4"/>
      <c r="H3287" s="8"/>
      <c r="I3287" s="4"/>
      <c r="J3287" s="4" t="str">
        <f>IF(I3287="","",INDEX([1]怪物阵型表!$B:$B,MATCH(I3287,[1]怪物阵型表!$A:$A,0)))</f>
        <v/>
      </c>
      <c r="K3287" s="4">
        <v>599405</v>
      </c>
      <c r="L3287" s="25" t="str" cm="1">
        <f t="array" ref="L3287">INDEX(怪物链表!A:C,MATCH(怪物刷新表!K3287&amp;C3287,怪物链表!A:A&amp;怪物链表!C:C,),2)</f>
        <v>骤变_中级_50</v>
      </c>
      <c r="M3287" s="4" t="str" cm="1">
        <f t="array" ref="M3287">INDEX(怪物链表!A:D,MATCH(怪物刷新表!L3287&amp;K3287,怪物链表!B:B&amp;怪物链表!A:A,),4)</f>
        <v>240-270</v>
      </c>
      <c r="N3287" s="4"/>
      <c r="O3287" s="4" t="str">
        <f>IF(N3287="","",INDEX([2]物品表!$B:$B,MATCH(N3287,[2]物品表!$A:$A,0)))</f>
        <v/>
      </c>
      <c r="P3287" s="4"/>
      <c r="Q3287" s="7" t="s">
        <v>120</v>
      </c>
      <c r="R3287" s="7" t="s">
        <v>29</v>
      </c>
      <c r="S3287" s="9">
        <v>1</v>
      </c>
      <c r="T3287" s="4"/>
      <c r="U3287" s="9">
        <v>0</v>
      </c>
      <c r="V3287" s="4" t="str">
        <f>IF(W3287=1,"TID_Survivor_Notice_Occur_2",IF(W3287=2,"TID_Survivor_Notice_Occur_1",""))</f>
        <v/>
      </c>
      <c r="W3287" s="4"/>
      <c r="X3287" s="4"/>
      <c r="Y3287" s="4"/>
      <c r="Z3287" s="28"/>
      <c r="AA3287" s="77">
        <f>COUNTIF([3]经验升级表!$C:$C,"&lt;="&amp;SUMIFS($AB$4:AB3287,$C$4:C3287,C3287))</f>
        <v>0</v>
      </c>
      <c r="AB3287" s="77">
        <f>IFERROR(INDEX([1]怪物表!$U:$U,MATCH(G3287,[1]怪物表!$A:$A,0),1)*S3287/U3287,0)*AC3287</f>
        <v>0</v>
      </c>
      <c r="AC3287" s="77">
        <f t="shared" ref="AC3287" si="444">IFERROR(INDEX(_xlfn.TEXTSPLIT(F3287,"-"),1,2)-INDEX(_xlfn.TEXTSPLIT(F3287,"-"),1,1),1)</f>
        <v>1</v>
      </c>
      <c r="AD3287" s="77">
        <f>IFERROR(INDEX([1]怪物表!$J:$J,MATCH(G3287,[1]怪物表!$A:$A,0),1),0)*AE3287</f>
        <v>0</v>
      </c>
      <c r="AE3287" s="77">
        <f t="shared" ref="AE3287" si="445">IFERROR(ROUNDUP(AC3287*S3287/U3287,),0)</f>
        <v>0</v>
      </c>
    </row>
    <row r="3288" spans="1:31" x14ac:dyDescent="0.45">
      <c r="A3288" s="4"/>
      <c r="B3288" s="7">
        <v>5994032</v>
      </c>
      <c r="C3288" s="6" t="s">
        <v>351</v>
      </c>
      <c r="D3288" s="4"/>
      <c r="E3288" s="7"/>
      <c r="F3288" s="4">
        <v>210</v>
      </c>
      <c r="G3288" s="4" t="str">
        <f>IF(I3288="",SUMIFS([1]怪物表!$A:$A,[1]怪物表!$B:$B,C3288,[1]怪物表!$C:$C,D3288),"")</f>
        <v/>
      </c>
      <c r="H3288" s="8" t="str">
        <f>IF(G3288="","",INDEX([1]怪物表!$C:$C,MATCH(G3288,[1]怪物表!$A:$A,0)))</f>
        <v/>
      </c>
      <c r="I3288" s="4">
        <v>599401</v>
      </c>
      <c r="J3288" s="4" t="str">
        <f>IF(I3288="","",INDEX([1]怪物阵型表!$B:$B,MATCH(I3288,[1]怪物阵型表!$A:$A,0)))</f>
        <v>冲锋阵型</v>
      </c>
      <c r="K3288" s="4"/>
      <c r="L3288" s="4"/>
      <c r="M3288" s="4"/>
      <c r="N3288" s="4"/>
      <c r="O3288" s="4" t="str">
        <f>IF(N3288="","",INDEX([2]物品表!$B:$B,MATCH(N3288,[2]物品表!$A:$A,0)))</f>
        <v/>
      </c>
      <c r="P3288" s="4"/>
      <c r="Q3288" s="7" t="s">
        <v>309</v>
      </c>
      <c r="R3288" s="7" t="s">
        <v>29</v>
      </c>
      <c r="S3288" s="9">
        <v>1</v>
      </c>
      <c r="T3288" s="4"/>
      <c r="U3288" s="9">
        <v>0</v>
      </c>
      <c r="V3288" s="4" t="str">
        <f t="shared" si="443"/>
        <v/>
      </c>
      <c r="W3288" s="4"/>
      <c r="X3288" s="4"/>
      <c r="Y3288" s="4"/>
      <c r="Z3288" s="28"/>
      <c r="AA3288" s="77">
        <f>COUNTIF([3]经验升级表!$C:$C,"&lt;="&amp;SUMIFS($AB$4:AB3288,$C$4:C3288,C3288))</f>
        <v>0</v>
      </c>
      <c r="AB3288" s="77">
        <f>IFERROR(INDEX([1]怪物表!$U:$U,MATCH(G3288,[1]怪物表!$A:$A,0),1)*S3288/U3288,0)*AC3288</f>
        <v>0</v>
      </c>
      <c r="AC3288" s="77">
        <f t="shared" si="438"/>
        <v>1</v>
      </c>
      <c r="AD3288" s="77">
        <f>IFERROR(INDEX([1]怪物表!$J:$J,MATCH(G3288,[1]怪物表!$A:$A,0),1),0)*AE3288</f>
        <v>0</v>
      </c>
      <c r="AE3288" s="77">
        <f t="shared" si="439"/>
        <v>0</v>
      </c>
    </row>
    <row r="3289" spans="1:31" x14ac:dyDescent="0.45">
      <c r="A3289" s="4"/>
      <c r="B3289" s="7">
        <v>5994033</v>
      </c>
      <c r="C3289" s="6" t="s">
        <v>351</v>
      </c>
      <c r="D3289" s="4"/>
      <c r="E3289" s="7"/>
      <c r="F3289" s="4">
        <v>210</v>
      </c>
      <c r="G3289" s="4" t="str">
        <f>IF(I3289="",SUMIFS([1]怪物表!$A:$A,[1]怪物表!$B:$B,C3289,[1]怪物表!$C:$C,D3289),"")</f>
        <v/>
      </c>
      <c r="H3289" s="8" t="str">
        <f>IF(G3289="","",INDEX([1]怪物表!$C:$C,MATCH(G3289,[1]怪物表!$A:$A,0)))</f>
        <v/>
      </c>
      <c r="I3289" s="4">
        <v>599401</v>
      </c>
      <c r="J3289" s="4" t="str">
        <f>IF(I3289="","",INDEX([1]怪物阵型表!$B:$B,MATCH(I3289,[1]怪物阵型表!$A:$A,0)))</f>
        <v>冲锋阵型</v>
      </c>
      <c r="K3289" s="4"/>
      <c r="L3289" s="4"/>
      <c r="M3289" s="4"/>
      <c r="N3289" s="4"/>
      <c r="O3289" s="4" t="str">
        <f>IF(N3289="","",INDEX([2]物品表!$B:$B,MATCH(N3289,[2]物品表!$A:$A,0)))</f>
        <v/>
      </c>
      <c r="P3289" s="4"/>
      <c r="Q3289" s="7" t="s">
        <v>309</v>
      </c>
      <c r="R3289" s="7" t="s">
        <v>29</v>
      </c>
      <c r="S3289" s="9">
        <v>1</v>
      </c>
      <c r="T3289" s="4"/>
      <c r="U3289" s="9">
        <v>0</v>
      </c>
      <c r="V3289" s="4" t="str">
        <f t="shared" si="443"/>
        <v/>
      </c>
      <c r="W3289" s="4"/>
      <c r="X3289" s="4"/>
      <c r="Y3289" s="4"/>
      <c r="Z3289" s="28"/>
      <c r="AA3289" s="77">
        <f>COUNTIF([3]经验升级表!$C:$C,"&lt;="&amp;SUMIFS($AB$4:AB3289,$C$4:C3289,C3289))</f>
        <v>0</v>
      </c>
      <c r="AB3289" s="77">
        <f>IFERROR(INDEX([1]怪物表!$U:$U,MATCH(G3289,[1]怪物表!$A:$A,0),1)*S3289/U3289,0)*AC3289</f>
        <v>0</v>
      </c>
      <c r="AC3289" s="77">
        <f t="shared" si="438"/>
        <v>1</v>
      </c>
      <c r="AD3289" s="77">
        <f>IFERROR(INDEX([1]怪物表!$J:$J,MATCH(G3289,[1]怪物表!$A:$A,0),1),0)*AE3289</f>
        <v>0</v>
      </c>
      <c r="AE3289" s="77">
        <f t="shared" si="439"/>
        <v>0</v>
      </c>
    </row>
    <row r="3290" spans="1:31" x14ac:dyDescent="0.45">
      <c r="A3290" s="4"/>
      <c r="B3290" s="7">
        <v>5994034</v>
      </c>
      <c r="C3290" s="6" t="s">
        <v>351</v>
      </c>
      <c r="D3290" s="4"/>
      <c r="E3290" s="7"/>
      <c r="F3290" s="4">
        <v>215</v>
      </c>
      <c r="G3290" s="4" t="str">
        <f>IF(I3290="",SUMIFS([1]怪物表!$A:$A,[1]怪物表!$B:$B,C3290,[1]怪物表!$C:$C,D3290),"")</f>
        <v/>
      </c>
      <c r="H3290" s="8" t="str">
        <f>IF(G3290="","",INDEX([1]怪物表!$C:$C,MATCH(G3290,[1]怪物表!$A:$A,0)))</f>
        <v/>
      </c>
      <c r="I3290" s="4">
        <v>599401</v>
      </c>
      <c r="J3290" s="4" t="str">
        <f>IF(I3290="","",INDEX([1]怪物阵型表!$B:$B,MATCH(I3290,[1]怪物阵型表!$A:$A,0)))</f>
        <v>冲锋阵型</v>
      </c>
      <c r="K3290" s="4"/>
      <c r="L3290" s="4"/>
      <c r="M3290" s="4"/>
      <c r="N3290" s="4"/>
      <c r="O3290" s="4" t="str">
        <f>IF(N3290="","",INDEX([2]物品表!$B:$B,MATCH(N3290,[2]物品表!$A:$A,0)))</f>
        <v/>
      </c>
      <c r="P3290" s="4"/>
      <c r="Q3290" s="7" t="s">
        <v>309</v>
      </c>
      <c r="R3290" s="7" t="s">
        <v>29</v>
      </c>
      <c r="S3290" s="9">
        <v>1</v>
      </c>
      <c r="T3290" s="4"/>
      <c r="U3290" s="9">
        <v>0</v>
      </c>
      <c r="V3290" s="4" t="str">
        <f t="shared" si="443"/>
        <v/>
      </c>
      <c r="W3290" s="4"/>
      <c r="X3290" s="4"/>
      <c r="Y3290" s="4"/>
      <c r="Z3290" s="28"/>
      <c r="AA3290" s="77">
        <f>COUNTIF([3]经验升级表!$C:$C,"&lt;="&amp;SUMIFS($AB$4:AB3290,$C$4:C3290,C3290))</f>
        <v>0</v>
      </c>
      <c r="AB3290" s="77">
        <f>IFERROR(INDEX([1]怪物表!$U:$U,MATCH(G3290,[1]怪物表!$A:$A,0),1)*S3290/U3290,0)*AC3290</f>
        <v>0</v>
      </c>
      <c r="AC3290" s="77">
        <f t="shared" si="438"/>
        <v>1</v>
      </c>
      <c r="AD3290" s="77">
        <f>IFERROR(INDEX([1]怪物表!$J:$J,MATCH(G3290,[1]怪物表!$A:$A,0),1),0)*AE3290</f>
        <v>0</v>
      </c>
      <c r="AE3290" s="77">
        <f t="shared" si="439"/>
        <v>0</v>
      </c>
    </row>
    <row r="3291" spans="1:31" x14ac:dyDescent="0.45">
      <c r="A3291" s="4"/>
      <c r="B3291" s="7">
        <v>5994035</v>
      </c>
      <c r="C3291" s="6" t="s">
        <v>351</v>
      </c>
      <c r="D3291" s="4"/>
      <c r="E3291" s="7"/>
      <c r="F3291" s="4">
        <v>215</v>
      </c>
      <c r="G3291" s="4" t="str">
        <f>IF(I3291="",SUMIFS([1]怪物表!$A:$A,[1]怪物表!$B:$B,C3291,[1]怪物表!$C:$C,D3291),"")</f>
        <v/>
      </c>
      <c r="H3291" s="8" t="str">
        <f>IF(G3291="","",INDEX([1]怪物表!$C:$C,MATCH(G3291,[1]怪物表!$A:$A,0)))</f>
        <v/>
      </c>
      <c r="I3291" s="4">
        <v>599401</v>
      </c>
      <c r="J3291" s="4" t="str">
        <f>IF(I3291="","",INDEX([1]怪物阵型表!$B:$B,MATCH(I3291,[1]怪物阵型表!$A:$A,0)))</f>
        <v>冲锋阵型</v>
      </c>
      <c r="K3291" s="4"/>
      <c r="L3291" s="4"/>
      <c r="M3291" s="4"/>
      <c r="N3291" s="4"/>
      <c r="O3291" s="4" t="str">
        <f>IF(N3291="","",INDEX([2]物品表!$B:$B,MATCH(N3291,[2]物品表!$A:$A,0)))</f>
        <v/>
      </c>
      <c r="P3291" s="4"/>
      <c r="Q3291" s="7" t="s">
        <v>309</v>
      </c>
      <c r="R3291" s="7" t="s">
        <v>29</v>
      </c>
      <c r="S3291" s="9">
        <v>1</v>
      </c>
      <c r="T3291" s="4"/>
      <c r="U3291" s="9">
        <v>0</v>
      </c>
      <c r="V3291" s="4" t="str">
        <f t="shared" si="443"/>
        <v/>
      </c>
      <c r="W3291" s="4"/>
      <c r="X3291" s="4"/>
      <c r="Y3291" s="4"/>
      <c r="Z3291" s="28"/>
      <c r="AA3291" s="77">
        <f>COUNTIF([3]经验升级表!$C:$C,"&lt;="&amp;SUMIFS($AB$4:AB3291,$C$4:C3291,C3291))</f>
        <v>0</v>
      </c>
      <c r="AB3291" s="77">
        <f>IFERROR(INDEX([1]怪物表!$U:$U,MATCH(G3291,[1]怪物表!$A:$A,0),1)*S3291/U3291,0)*AC3291</f>
        <v>0</v>
      </c>
      <c r="AC3291" s="77">
        <f t="shared" si="438"/>
        <v>1</v>
      </c>
      <c r="AD3291" s="77">
        <f>IFERROR(INDEX([1]怪物表!$J:$J,MATCH(G3291,[1]怪物表!$A:$A,0),1),0)*AE3291</f>
        <v>0</v>
      </c>
      <c r="AE3291" s="77">
        <f t="shared" si="439"/>
        <v>0</v>
      </c>
    </row>
    <row r="3292" spans="1:31" x14ac:dyDescent="0.45">
      <c r="A3292" s="4"/>
      <c r="B3292" s="7">
        <v>5994036</v>
      </c>
      <c r="C3292" s="6" t="s">
        <v>351</v>
      </c>
      <c r="D3292" s="4" t="s">
        <v>239</v>
      </c>
      <c r="E3292" s="7">
        <v>60</v>
      </c>
      <c r="F3292" s="4" t="s">
        <v>64</v>
      </c>
      <c r="G3292" s="4">
        <f>SUMIFS([1]怪物表!$A:$A,[1]怪物表!$B:$B,C3292,[1]怪物表!$C:$C,D3292)</f>
        <v>1599402</v>
      </c>
      <c r="H3292" s="8" t="str">
        <f>IF(G3292="","",INDEX([1]怪物表!$C:$C,MATCH(G3292,[1]怪物表!$A:$A,0)))</f>
        <v>小象</v>
      </c>
      <c r="I3292" s="4"/>
      <c r="J3292" s="4" t="str">
        <f>IF(I3292="","",INDEX([1]怪物阵型表!$B:$B,MATCH(I3292,[1]怪物阵型表!$A:$A,0)))</f>
        <v/>
      </c>
      <c r="K3292" s="4"/>
      <c r="L3292" s="4"/>
      <c r="M3292" s="4"/>
      <c r="N3292" s="4"/>
      <c r="O3292" s="4" t="str">
        <f>IF(N3292="","",INDEX([2]物品表!$B:$B,MATCH(N3292,[2]物品表!$A:$A,0)))</f>
        <v/>
      </c>
      <c r="P3292" s="4"/>
      <c r="Q3292" s="7" t="s">
        <v>31</v>
      </c>
      <c r="R3292" s="7" t="s">
        <v>29</v>
      </c>
      <c r="S3292" s="9">
        <f>INDEX('#怪物刷新配置索引'!$E:$E,MATCH(E3292&amp;"-"&amp;F3292,'#怪物刷新配置索引'!$D:$D,0),1)</f>
        <v>2</v>
      </c>
      <c r="T3292" s="4"/>
      <c r="U3292" s="9">
        <f>INDEX('#怪物刷新配置索引'!$F:$F,MATCH(E3292&amp;"-"&amp;F3292,'#怪物刷新配置索引'!$D:$D,0),1)</f>
        <v>1</v>
      </c>
      <c r="V3292" s="7" t="str">
        <f t="shared" si="443"/>
        <v/>
      </c>
      <c r="W3292" s="4"/>
      <c r="X3292" s="4"/>
      <c r="Y3292" s="4"/>
      <c r="Z3292" s="28"/>
      <c r="AA3292" s="77">
        <f>COUNTIF([3]经验升级表!$C:$C,"&lt;="&amp;SUMIFS($AB$4:AB3292,$C$4:C3292,C3292))</f>
        <v>0</v>
      </c>
      <c r="AB3292" s="77">
        <f>IFERROR(INDEX([1]怪物表!$U:$U,MATCH(G3292,[1]怪物表!$A:$A,0),1)*S3292/U3292,0)*AC3292</f>
        <v>0</v>
      </c>
      <c r="AC3292" s="77">
        <f t="shared" si="438"/>
        <v>30</v>
      </c>
      <c r="AD3292" s="77">
        <f>IFERROR(INDEX([1]怪物表!$J:$J,MATCH(G3292,[1]怪物表!$A:$A,0),1),0)*AE3292</f>
        <v>60</v>
      </c>
      <c r="AE3292" s="77">
        <f t="shared" si="439"/>
        <v>60</v>
      </c>
    </row>
    <row r="3293" spans="1:31" x14ac:dyDescent="0.45">
      <c r="A3293" s="4"/>
      <c r="B3293" s="7">
        <v>5994037</v>
      </c>
      <c r="C3293" s="6" t="s">
        <v>351</v>
      </c>
      <c r="D3293" s="4" t="s">
        <v>133</v>
      </c>
      <c r="E3293" s="7">
        <v>40</v>
      </c>
      <c r="F3293" s="4" t="s">
        <v>64</v>
      </c>
      <c r="G3293" s="4">
        <f>SUMIFS([1]怪物表!$A:$A,[1]怪物表!$B:$B,C3293,[1]怪物表!$C:$C,D3293)</f>
        <v>1599403</v>
      </c>
      <c r="H3293" s="8" t="str">
        <f>IF(G3293="","",INDEX([1]怪物表!$C:$C,MATCH(G3293,[1]怪物表!$A:$A,0)))</f>
        <v>密林窃贼</v>
      </c>
      <c r="I3293" s="4"/>
      <c r="J3293" s="4" t="str">
        <f>IF(I3293="","",INDEX([1]怪物阵型表!$B:$B,MATCH(I3293,[1]怪物阵型表!$A:$A,0)))</f>
        <v/>
      </c>
      <c r="K3293" s="4"/>
      <c r="L3293" s="4"/>
      <c r="M3293" s="4"/>
      <c r="N3293" s="4"/>
      <c r="O3293" s="4" t="str">
        <f>IF(N3293="","",INDEX([2]物品表!$B:$B,MATCH(N3293,[2]物品表!$A:$A,0)))</f>
        <v/>
      </c>
      <c r="P3293" s="4"/>
      <c r="Q3293" s="7" t="s">
        <v>31</v>
      </c>
      <c r="R3293" s="7" t="s">
        <v>29</v>
      </c>
      <c r="S3293" s="9">
        <f>INDEX('#怪物刷新配置索引'!$E:$E,MATCH(E3293&amp;"-"&amp;F3293,'#怪物刷新配置索引'!$D:$D,0),1)</f>
        <v>4</v>
      </c>
      <c r="T3293" s="4"/>
      <c r="U3293" s="9">
        <f>INDEX('#怪物刷新配置索引'!$F:$F,MATCH(E3293&amp;"-"&amp;F3293,'#怪物刷新配置索引'!$D:$D,0),1)</f>
        <v>3</v>
      </c>
      <c r="V3293" s="4" t="str">
        <f t="shared" si="443"/>
        <v/>
      </c>
      <c r="W3293" s="4"/>
      <c r="X3293" s="4"/>
      <c r="Y3293" s="4"/>
      <c r="Z3293" s="28"/>
      <c r="AA3293" s="77">
        <f>COUNTIF([3]经验升级表!$C:$C,"&lt;="&amp;SUMIFS($AB$4:AB3293,$C$4:C3293,C3293))</f>
        <v>0</v>
      </c>
      <c r="AB3293" s="77">
        <f>IFERROR(INDEX([1]怪物表!$U:$U,MATCH(G3293,[1]怪物表!$A:$A,0),1)*S3293/U3293,0)*AC3293</f>
        <v>0</v>
      </c>
      <c r="AC3293" s="77">
        <f t="shared" si="438"/>
        <v>30</v>
      </c>
      <c r="AD3293" s="77">
        <f>IFERROR(INDEX([1]怪物表!$J:$J,MATCH(G3293,[1]怪物表!$A:$A,0),1),0)*AE3293</f>
        <v>40</v>
      </c>
      <c r="AE3293" s="77">
        <f t="shared" si="439"/>
        <v>40</v>
      </c>
    </row>
    <row r="3294" spans="1:31" x14ac:dyDescent="0.45">
      <c r="A3294" s="4"/>
      <c r="B3294" s="7">
        <v>5994038</v>
      </c>
      <c r="C3294" s="6" t="s">
        <v>351</v>
      </c>
      <c r="D3294" s="4" t="s">
        <v>133</v>
      </c>
      <c r="E3294" s="7">
        <v>40</v>
      </c>
      <c r="F3294" s="4" t="s">
        <v>64</v>
      </c>
      <c r="G3294" s="4">
        <f>SUMIFS([1]怪物表!$A:$A,[1]怪物表!$B:$B,C3294,[1]怪物表!$C:$C,D3294)</f>
        <v>1599403</v>
      </c>
      <c r="H3294" s="8" t="str">
        <f>IF(G3294="","",INDEX([1]怪物表!$C:$C,MATCH(G3294,[1]怪物表!$A:$A,0)))</f>
        <v>密林窃贼</v>
      </c>
      <c r="I3294" s="4"/>
      <c r="J3294" s="4" t="str">
        <f>IF(I3294="","",INDEX([1]怪物阵型表!$B:$B,MATCH(I3294,[1]怪物阵型表!$A:$A,0)))</f>
        <v/>
      </c>
      <c r="K3294" s="4"/>
      <c r="L3294" s="4"/>
      <c r="M3294" s="4"/>
      <c r="N3294" s="4"/>
      <c r="O3294" s="4" t="str">
        <f>IF(N3294="","",INDEX([2]物品表!$B:$B,MATCH(N3294,[2]物品表!$A:$A,0)))</f>
        <v/>
      </c>
      <c r="P3294" s="4"/>
      <c r="Q3294" s="7" t="s">
        <v>31</v>
      </c>
      <c r="R3294" s="7" t="s">
        <v>29</v>
      </c>
      <c r="S3294" s="9">
        <f>INDEX('#怪物刷新配置索引'!$E:$E,MATCH(E3294&amp;"-"&amp;F3294,'#怪物刷新配置索引'!$D:$D,0),1)</f>
        <v>4</v>
      </c>
      <c r="T3294" s="4"/>
      <c r="U3294" s="9">
        <f>INDEX('#怪物刷新配置索引'!$F:$F,MATCH(E3294&amp;"-"&amp;F3294,'#怪物刷新配置索引'!$D:$D,0),1)</f>
        <v>3</v>
      </c>
      <c r="V3294" s="4" t="str">
        <f t="shared" si="443"/>
        <v/>
      </c>
      <c r="W3294" s="4"/>
      <c r="X3294" s="7"/>
      <c r="Y3294" s="7"/>
      <c r="Z3294" s="28"/>
      <c r="AA3294" s="77">
        <f>COUNTIF([3]经验升级表!$C:$C,"&lt;="&amp;SUMIFS($AB$4:AB3294,$C$4:C3294,C3294))</f>
        <v>0</v>
      </c>
      <c r="AB3294" s="77">
        <f>IFERROR(INDEX([1]怪物表!$U:$U,MATCH(G3294,[1]怪物表!$A:$A,0),1)*S3294/U3294,0)*AC3294</f>
        <v>0</v>
      </c>
      <c r="AC3294" s="77">
        <f t="shared" si="438"/>
        <v>30</v>
      </c>
      <c r="AD3294" s="77">
        <f>IFERROR(INDEX([1]怪物表!$J:$J,MATCH(G3294,[1]怪物表!$A:$A,0),1),0)*AE3294</f>
        <v>40</v>
      </c>
      <c r="AE3294" s="77">
        <f t="shared" si="439"/>
        <v>40</v>
      </c>
    </row>
    <row r="3295" spans="1:31" x14ac:dyDescent="0.45">
      <c r="A3295" s="4"/>
      <c r="B3295" s="7">
        <v>5994039</v>
      </c>
      <c r="C3295" s="6" t="s">
        <v>351</v>
      </c>
      <c r="D3295" s="4" t="s">
        <v>130</v>
      </c>
      <c r="E3295" s="7">
        <v>15</v>
      </c>
      <c r="F3295" s="4" t="s">
        <v>64</v>
      </c>
      <c r="G3295" s="4">
        <f>SUMIFS([1]怪物表!$A:$A,[1]怪物表!$B:$B,C3295,[1]怪物表!$C:$C,D3295)</f>
        <v>1599406</v>
      </c>
      <c r="H3295" s="8" t="str">
        <f>IF(G3295="","",INDEX([1]怪物表!$C:$C,MATCH(G3295,[1]怪物表!$A:$A,0)))</f>
        <v>毒气怪</v>
      </c>
      <c r="I3295" s="4"/>
      <c r="J3295" s="4" t="str">
        <f>IF(I3295="","",INDEX([1]怪物阵型表!$B:$B,MATCH(I3295,[1]怪物阵型表!$A:$A,0)))</f>
        <v/>
      </c>
      <c r="K3295" s="4"/>
      <c r="L3295" s="4"/>
      <c r="M3295" s="4"/>
      <c r="N3295" s="4"/>
      <c r="O3295" s="4" t="str">
        <f>IF(N3295="","",INDEX([2]物品表!$B:$B,MATCH(N3295,[2]物品表!$A:$A,0)))</f>
        <v/>
      </c>
      <c r="P3295" s="4"/>
      <c r="Q3295" s="7" t="s">
        <v>31</v>
      </c>
      <c r="R3295" s="7" t="s">
        <v>29</v>
      </c>
      <c r="S3295" s="9">
        <f>INDEX('#怪物刷新配置索引'!$E:$E,MATCH(E3295&amp;"-"&amp;F3295,'#怪物刷新配置索引'!$D:$D,0),1)</f>
        <v>3</v>
      </c>
      <c r="T3295" s="4"/>
      <c r="U3295" s="9">
        <f>INDEX('#怪物刷新配置索引'!$F:$F,MATCH(E3295&amp;"-"&amp;F3295,'#怪物刷新配置索引'!$D:$D,0),1)</f>
        <v>6</v>
      </c>
      <c r="V3295" s="4" t="str">
        <f t="shared" si="443"/>
        <v/>
      </c>
      <c r="W3295" s="4"/>
      <c r="X3295" s="4"/>
      <c r="Y3295" s="4"/>
      <c r="Z3295" s="28"/>
      <c r="AA3295" s="77">
        <f>COUNTIF([3]经验升级表!$C:$C,"&lt;="&amp;SUMIFS($AB$4:AB3295,$C$4:C3295,C3295))</f>
        <v>0</v>
      </c>
      <c r="AB3295" s="77">
        <f>IFERROR(INDEX([1]怪物表!$U:$U,MATCH(G3295,[1]怪物表!$A:$A,0),1)*S3295/U3295,0)*AC3295</f>
        <v>0</v>
      </c>
      <c r="AC3295" s="77">
        <f t="shared" si="438"/>
        <v>30</v>
      </c>
      <c r="AD3295" s="77">
        <f>IFERROR(INDEX([1]怪物表!$J:$J,MATCH(G3295,[1]怪物表!$A:$A,0),1),0)*AE3295</f>
        <v>15</v>
      </c>
      <c r="AE3295" s="77">
        <f t="shared" si="439"/>
        <v>15</v>
      </c>
    </row>
    <row r="3296" spans="1:31" s="47" customFormat="1" x14ac:dyDescent="0.45">
      <c r="A3296" s="81"/>
      <c r="B3296" s="82">
        <v>5994040</v>
      </c>
      <c r="C3296" s="83" t="s">
        <v>351</v>
      </c>
      <c r="D3296" s="81" t="s">
        <v>132</v>
      </c>
      <c r="E3296" s="82"/>
      <c r="F3296" s="81">
        <v>240</v>
      </c>
      <c r="G3296" s="81">
        <f>IF(I3296="",SUMIFS([1]怪物表!$A:$A,[1]怪物表!$B:$B,C3296,[1]怪物表!$C:$C,D3296),"")</f>
        <v>1599410</v>
      </c>
      <c r="H3296" s="84" t="str">
        <f>IF(G3296="","",INDEX([1]怪物表!$C:$C,MATCH(G3296,[1]怪物表!$A:$A,0)))</f>
        <v>荒漠法师</v>
      </c>
      <c r="I3296" s="81" t="s">
        <v>54</v>
      </c>
      <c r="J3296" s="81" t="str">
        <f>IF(I3296="","",INDEX([1]怪物阵型表!$B:$B,MATCH(I3296,[1]怪物阵型表!$A:$A,0)))</f>
        <v/>
      </c>
      <c r="K3296" s="81"/>
      <c r="L3296" s="81"/>
      <c r="M3296" s="81"/>
      <c r="N3296" s="81"/>
      <c r="O3296" s="81" t="str">
        <f>IF(N3296="","",INDEX([2]物品表!$B:$B,MATCH(N3296,[2]物品表!$A:$A,0)))</f>
        <v/>
      </c>
      <c r="P3296" s="81"/>
      <c r="Q3296" s="82" t="s">
        <v>120</v>
      </c>
      <c r="R3296" s="82" t="s">
        <v>29</v>
      </c>
      <c r="S3296" s="85">
        <v>1</v>
      </c>
      <c r="T3296" s="81"/>
      <c r="U3296" s="85">
        <v>0</v>
      </c>
      <c r="V3296" s="81" t="str">
        <f>IF(W3296=1,"TID_Survivor_Notice_Occur_2",IF(W3296=2,"TID_Survivor_Notice_Occur_1",""))</f>
        <v>TID_Survivor_Notice_Occur_1</v>
      </c>
      <c r="W3296" s="81">
        <v>2</v>
      </c>
      <c r="X3296" s="81"/>
      <c r="Y3296" s="81"/>
      <c r="Z3296" s="86"/>
      <c r="AA3296" s="86">
        <f>COUNTIF([3]经验升级表!$C:$C,"&lt;="&amp;SUMIFS($AB$4:AB3296,$C$4:C3296,C3296))</f>
        <v>0</v>
      </c>
      <c r="AB3296" s="86">
        <f>IFERROR(INDEX([1]怪物表!$U:$U,MATCH(G3296,[1]怪物表!$A:$A,0),1)*S3296/U3296,0)*AC3296</f>
        <v>0</v>
      </c>
      <c r="AC3296" s="86">
        <f t="shared" si="438"/>
        <v>1</v>
      </c>
      <c r="AD3296" s="86">
        <f>IFERROR(INDEX([1]怪物表!$J:$J,MATCH(G3296,[1]怪物表!$A:$A,0),1),0)*AE3296</f>
        <v>0</v>
      </c>
      <c r="AE3296" s="86">
        <f t="shared" si="439"/>
        <v>0</v>
      </c>
    </row>
    <row r="3297" spans="1:31" x14ac:dyDescent="0.45">
      <c r="A3297" s="4"/>
      <c r="B3297" s="7">
        <v>5994041</v>
      </c>
      <c r="C3297" s="6" t="s">
        <v>351</v>
      </c>
      <c r="D3297" s="4"/>
      <c r="E3297" s="7"/>
      <c r="F3297" s="4">
        <v>240</v>
      </c>
      <c r="G3297" s="4"/>
      <c r="H3297" s="8"/>
      <c r="I3297" s="4"/>
      <c r="J3297" s="4" t="str">
        <f>IF(I3297="","",INDEX([1]怪物阵型表!$B:$B,MATCH(I3297,[1]怪物阵型表!$A:$A,0)))</f>
        <v/>
      </c>
      <c r="K3297" s="4">
        <v>599405</v>
      </c>
      <c r="L3297" s="25" t="str" cm="1">
        <f t="array" ref="L3297">INDEX(怪物链表!A:C,MATCH(怪物刷新表!K3297&amp;C3297,怪物链表!A:A&amp;怪物链表!C:C,),2)</f>
        <v>骤变_中级_50</v>
      </c>
      <c r="M3297" s="4" t="str" cm="1">
        <f t="array" ref="M3297">INDEX(怪物链表!A:D,MATCH(怪物刷新表!L3297&amp;K3297,怪物链表!B:B&amp;怪物链表!A:A,),4)</f>
        <v>240-270</v>
      </c>
      <c r="N3297" s="4"/>
      <c r="O3297" s="4" t="str">
        <f>IF(N3297="","",INDEX([2]物品表!$B:$B,MATCH(N3297,[2]物品表!$A:$A,0)))</f>
        <v/>
      </c>
      <c r="P3297" s="4"/>
      <c r="Q3297" s="7" t="s">
        <v>120</v>
      </c>
      <c r="R3297" s="7" t="s">
        <v>29</v>
      </c>
      <c r="S3297" s="9">
        <v>1</v>
      </c>
      <c r="T3297" s="4"/>
      <c r="U3297" s="9">
        <v>0</v>
      </c>
      <c r="V3297" s="4" t="str">
        <f>IF(W3297=1,"TID_Survivor_Notice_Occur_2",IF(W3297=2,"TID_Survivor_Notice_Occur_1",""))</f>
        <v/>
      </c>
      <c r="W3297" s="4"/>
      <c r="X3297" s="4"/>
      <c r="Y3297" s="4"/>
      <c r="Z3297" s="28"/>
      <c r="AA3297" s="77">
        <f>COUNTIF([3]经验升级表!$C:$C,"&lt;="&amp;SUMIFS($AB$4:AB3297,$C$4:C3297,C3297))</f>
        <v>0</v>
      </c>
      <c r="AB3297" s="77">
        <f>IFERROR(INDEX([1]怪物表!$U:$U,MATCH(G3297,[1]怪物表!$A:$A,0),1)*S3297/U3297,0)*AC3297</f>
        <v>0</v>
      </c>
      <c r="AC3297" s="77">
        <f t="shared" si="438"/>
        <v>1</v>
      </c>
      <c r="AD3297" s="77">
        <f>IFERROR(INDEX([1]怪物表!$J:$J,MATCH(G3297,[1]怪物表!$A:$A,0),1),0)*AE3297</f>
        <v>0</v>
      </c>
      <c r="AE3297" s="77">
        <f t="shared" si="439"/>
        <v>0</v>
      </c>
    </row>
    <row r="3298" spans="1:31" x14ac:dyDescent="0.45">
      <c r="A3298" s="4"/>
      <c r="B3298" s="7">
        <v>5994042</v>
      </c>
      <c r="C3298" s="6" t="s">
        <v>351</v>
      </c>
      <c r="D3298" s="4"/>
      <c r="E3298" s="7"/>
      <c r="F3298" s="4">
        <v>240</v>
      </c>
      <c r="G3298" s="4"/>
      <c r="H3298" s="8"/>
      <c r="I3298" s="4"/>
      <c r="J3298" s="4" t="str">
        <f>IF(I3298="","",INDEX([1]怪物阵型表!$B:$B,MATCH(I3298,[1]怪物阵型表!$A:$A,0)))</f>
        <v/>
      </c>
      <c r="K3298" s="4">
        <v>599406</v>
      </c>
      <c r="L3298" s="25" t="str" cm="1">
        <f t="array" ref="L3298">INDEX(怪物链表!A:C,MATCH(怪物刷新表!K3298&amp;C3298,怪物链表!A:A&amp;怪物链表!C:C,),2)</f>
        <v>骤变_中级_75</v>
      </c>
      <c r="M3298" s="4" t="str" cm="1">
        <f t="array" ref="M3298">INDEX(怪物链表!A:D,MATCH(怪物刷新表!L3298&amp;K3298,怪物链表!B:B&amp;怪物链表!A:A,),4)</f>
        <v>240-270</v>
      </c>
      <c r="N3298" s="4"/>
      <c r="O3298" s="4" t="str">
        <f>IF(N3298="","",INDEX([2]物品表!$B:$B,MATCH(N3298,[2]物品表!$A:$A,0)))</f>
        <v/>
      </c>
      <c r="P3298" s="4"/>
      <c r="Q3298" s="7" t="s">
        <v>120</v>
      </c>
      <c r="R3298" s="7" t="s">
        <v>29</v>
      </c>
      <c r="S3298" s="9">
        <v>1</v>
      </c>
      <c r="T3298" s="4"/>
      <c r="U3298" s="9">
        <v>0</v>
      </c>
      <c r="V3298" s="4" t="str">
        <f>IF(W3298=1,"TID_Survivor_Notice_Occur_2",IF(W3298=2,"TID_Survivor_Notice_Occur_1",""))</f>
        <v/>
      </c>
      <c r="W3298" s="4"/>
      <c r="X3298" s="4"/>
      <c r="Y3298" s="4"/>
      <c r="Z3298" s="28"/>
      <c r="AA3298" s="77">
        <f>COUNTIF([3]经验升级表!$C:$C,"&lt;="&amp;SUMIFS($AB$4:AB3298,$C$4:C3298,C3298))</f>
        <v>0</v>
      </c>
      <c r="AB3298" s="77">
        <f>IFERROR(INDEX([1]怪物表!$U:$U,MATCH(G3298,[1]怪物表!$A:$A,0),1)*S3298/U3298,0)*AC3298</f>
        <v>0</v>
      </c>
      <c r="AC3298" s="77">
        <f t="shared" si="438"/>
        <v>1</v>
      </c>
      <c r="AD3298" s="77">
        <f>IFERROR(INDEX([1]怪物表!$J:$J,MATCH(G3298,[1]怪物表!$A:$A,0),1),0)*AE3298</f>
        <v>0</v>
      </c>
      <c r="AE3298" s="77">
        <f t="shared" si="439"/>
        <v>0</v>
      </c>
    </row>
    <row r="3299" spans="1:31" x14ac:dyDescent="0.45">
      <c r="A3299" s="4"/>
      <c r="B3299" s="7">
        <v>5994043</v>
      </c>
      <c r="C3299" s="6" t="s">
        <v>351</v>
      </c>
      <c r="D3299" s="4" t="s">
        <v>247</v>
      </c>
      <c r="E3299" s="7">
        <v>60</v>
      </c>
      <c r="F3299" s="4" t="s">
        <v>55</v>
      </c>
      <c r="G3299" s="4">
        <f>SUMIFS([1]怪物表!$A:$A,[1]怪物表!$B:$B,C3299,[1]怪物表!$C:$C,D3299)</f>
        <v>1599404</v>
      </c>
      <c r="H3299" s="8" t="str">
        <f>IF(G3299="","",INDEX([1]怪物表!$C:$C,MATCH(G3299,[1]怪物表!$A:$A,0)))</f>
        <v>狼人（紫）</v>
      </c>
      <c r="I3299" s="4"/>
      <c r="J3299" s="4" t="str">
        <f>IF(I3299="","",INDEX([1]怪物阵型表!$B:$B,MATCH(I3299,[1]怪物阵型表!$A:$A,0)))</f>
        <v/>
      </c>
      <c r="K3299" s="4"/>
      <c r="L3299" s="4"/>
      <c r="M3299" s="4"/>
      <c r="N3299" s="4"/>
      <c r="O3299" s="4" t="str">
        <f>IF(N3299="","",INDEX([2]物品表!$B:$B,MATCH(N3299,[2]物品表!$A:$A,0)))</f>
        <v/>
      </c>
      <c r="P3299" s="4"/>
      <c r="Q3299" s="7" t="s">
        <v>31</v>
      </c>
      <c r="R3299" s="7" t="s">
        <v>29</v>
      </c>
      <c r="S3299" s="9">
        <f>INDEX('#怪物刷新配置索引'!$E:$E,MATCH(E3299&amp;"-"&amp;F3299,'#怪物刷新配置索引'!$D:$D,0),1)</f>
        <v>2</v>
      </c>
      <c r="T3299" s="4"/>
      <c r="U3299" s="9">
        <f>INDEX('#怪物刷新配置索引'!$F:$F,MATCH(E3299&amp;"-"&amp;F3299,'#怪物刷新配置索引'!$D:$D,0),1)</f>
        <v>1</v>
      </c>
      <c r="V3299" s="4" t="str">
        <f t="shared" ref="V3299:V3301" si="446">IF(W3299=1,"TID_Survivor_Notice_Occur_2",IF(W3299=2,"TID_Survivor_Notice_Occur_1",""))</f>
        <v/>
      </c>
      <c r="W3299" s="4"/>
      <c r="X3299" s="4"/>
      <c r="Y3299" s="7"/>
      <c r="Z3299" s="28"/>
      <c r="AA3299" s="77">
        <f>COUNTIF([3]经验升级表!$C:$C,"&lt;="&amp;SUMIFS($AB$4:AB3299,$C$4:C3299,C3299))</f>
        <v>0</v>
      </c>
      <c r="AB3299" s="77">
        <f>IFERROR(INDEX([1]怪物表!$U:$U,MATCH(G3299,[1]怪物表!$A:$A,0),1)*S3299/U3299,0)*AC3299</f>
        <v>0</v>
      </c>
      <c r="AC3299" s="77">
        <f t="shared" si="438"/>
        <v>30</v>
      </c>
      <c r="AD3299" s="77">
        <f>IFERROR(INDEX([1]怪物表!$J:$J,MATCH(G3299,[1]怪物表!$A:$A,0),1),0)*AE3299</f>
        <v>60</v>
      </c>
      <c r="AE3299" s="77">
        <f t="shared" si="439"/>
        <v>60</v>
      </c>
    </row>
    <row r="3300" spans="1:31" x14ac:dyDescent="0.45">
      <c r="A3300" s="4"/>
      <c r="B3300" s="7">
        <v>5994044</v>
      </c>
      <c r="C3300" s="6" t="s">
        <v>351</v>
      </c>
      <c r="D3300" s="4" t="s">
        <v>247</v>
      </c>
      <c r="E3300" s="7">
        <v>60</v>
      </c>
      <c r="F3300" s="4" t="s">
        <v>55</v>
      </c>
      <c r="G3300" s="4">
        <f>SUMIFS([1]怪物表!$A:$A,[1]怪物表!$B:$B,C3300,[1]怪物表!$C:$C,D3300)</f>
        <v>1599404</v>
      </c>
      <c r="H3300" s="8" t="str">
        <f>IF(G3300="","",INDEX([1]怪物表!$C:$C,MATCH(G3300,[1]怪物表!$A:$A,0)))</f>
        <v>狼人（紫）</v>
      </c>
      <c r="I3300" s="4"/>
      <c r="J3300" s="4" t="str">
        <f>IF(I3300="","",INDEX([1]怪物阵型表!$B:$B,MATCH(I3300,[1]怪物阵型表!$A:$A,0)))</f>
        <v/>
      </c>
      <c r="K3300" s="4"/>
      <c r="L3300" s="4"/>
      <c r="M3300" s="4"/>
      <c r="N3300" s="4"/>
      <c r="O3300" s="4" t="str">
        <f>IF(N3300="","",INDEX([2]物品表!$B:$B,MATCH(N3300,[2]物品表!$A:$A,0)))</f>
        <v/>
      </c>
      <c r="P3300" s="4"/>
      <c r="Q3300" s="7" t="s">
        <v>31</v>
      </c>
      <c r="R3300" s="7" t="s">
        <v>29</v>
      </c>
      <c r="S3300" s="9">
        <f>INDEX('#怪物刷新配置索引'!$E:$E,MATCH(E3300&amp;"-"&amp;F3300,'#怪物刷新配置索引'!$D:$D,0),1)</f>
        <v>2</v>
      </c>
      <c r="T3300" s="4"/>
      <c r="U3300" s="9">
        <f>INDEX('#怪物刷新配置索引'!$F:$F,MATCH(E3300&amp;"-"&amp;F3300,'#怪物刷新配置索引'!$D:$D,0),1)</f>
        <v>1</v>
      </c>
      <c r="V3300" s="4" t="str">
        <f t="shared" si="446"/>
        <v/>
      </c>
      <c r="W3300" s="4"/>
      <c r="X3300" s="4"/>
      <c r="Y3300" s="7"/>
      <c r="Z3300" s="28"/>
      <c r="AA3300" s="77">
        <f>COUNTIF([3]经验升级表!$C:$C,"&lt;="&amp;SUMIFS($AB$4:AB3300,$C$4:C3300,C3300))</f>
        <v>0</v>
      </c>
      <c r="AB3300" s="77">
        <f>IFERROR(INDEX([1]怪物表!$U:$U,MATCH(G3300,[1]怪物表!$A:$A,0),1)*S3300/U3300,0)*AC3300</f>
        <v>0</v>
      </c>
      <c r="AC3300" s="77">
        <f t="shared" si="438"/>
        <v>30</v>
      </c>
      <c r="AD3300" s="77">
        <f>IFERROR(INDEX([1]怪物表!$J:$J,MATCH(G3300,[1]怪物表!$A:$A,0),1),0)*AE3300</f>
        <v>60</v>
      </c>
      <c r="AE3300" s="77">
        <f t="shared" si="439"/>
        <v>60</v>
      </c>
    </row>
    <row r="3301" spans="1:31" x14ac:dyDescent="0.45">
      <c r="A3301" s="4"/>
      <c r="B3301" s="7">
        <v>5994045</v>
      </c>
      <c r="C3301" s="6" t="s">
        <v>351</v>
      </c>
      <c r="D3301" s="4" t="s">
        <v>130</v>
      </c>
      <c r="E3301" s="7">
        <v>20</v>
      </c>
      <c r="F3301" s="4" t="s">
        <v>55</v>
      </c>
      <c r="G3301" s="4">
        <f>SUMIFS([1]怪物表!$A:$A,[1]怪物表!$B:$B,C3301,[1]怪物表!$C:$C,D3301)</f>
        <v>1599406</v>
      </c>
      <c r="H3301" s="8" t="str">
        <f>IF(G3301="","",INDEX([1]怪物表!$C:$C,MATCH(G3301,[1]怪物表!$A:$A,0)))</f>
        <v>毒气怪</v>
      </c>
      <c r="I3301" s="4"/>
      <c r="J3301" s="4" t="str">
        <f>IF(I3301="","",INDEX([1]怪物阵型表!$B:$B,MATCH(I3301,[1]怪物阵型表!$A:$A,0)))</f>
        <v/>
      </c>
      <c r="K3301" s="4"/>
      <c r="L3301" s="4"/>
      <c r="M3301" s="4"/>
      <c r="N3301" s="4"/>
      <c r="O3301" s="4" t="str">
        <f>IF(N3301="","",INDEX([2]物品表!$B:$B,MATCH(N3301,[2]物品表!$A:$A,0)))</f>
        <v/>
      </c>
      <c r="P3301" s="4"/>
      <c r="Q3301" s="7" t="s">
        <v>31</v>
      </c>
      <c r="R3301" s="7" t="s">
        <v>29</v>
      </c>
      <c r="S3301" s="9">
        <f>INDEX('#怪物刷新配置索引'!$E:$E,MATCH(E3301&amp;"-"&amp;F3301,'#怪物刷新配置索引'!$D:$D,0),1)</f>
        <v>2</v>
      </c>
      <c r="T3301" s="4"/>
      <c r="U3301" s="9">
        <f>INDEX('#怪物刷新配置索引'!$F:$F,MATCH(E3301&amp;"-"&amp;F3301,'#怪物刷新配置索引'!$D:$D,0),1)</f>
        <v>3</v>
      </c>
      <c r="V3301" s="4" t="str">
        <f t="shared" si="446"/>
        <v/>
      </c>
      <c r="W3301" s="4"/>
      <c r="X3301" s="7"/>
      <c r="Y3301" s="7"/>
      <c r="Z3301" s="28"/>
      <c r="AA3301" s="77">
        <f>COUNTIF([3]经验升级表!$C:$C,"&lt;="&amp;SUMIFS($AB$4:AB3301,$C$4:C3301,C3301))</f>
        <v>0</v>
      </c>
      <c r="AB3301" s="77">
        <f>IFERROR(INDEX([1]怪物表!$U:$U,MATCH(G3301,[1]怪物表!$A:$A,0),1)*S3301/U3301,0)*AC3301</f>
        <v>0</v>
      </c>
      <c r="AC3301" s="77">
        <f t="shared" si="438"/>
        <v>30</v>
      </c>
      <c r="AD3301" s="77">
        <f>IFERROR(INDEX([1]怪物表!$J:$J,MATCH(G3301,[1]怪物表!$A:$A,0),1),0)*AE3301</f>
        <v>20</v>
      </c>
      <c r="AE3301" s="77">
        <f t="shared" si="439"/>
        <v>20</v>
      </c>
    </row>
    <row r="3302" spans="1:31" x14ac:dyDescent="0.45">
      <c r="A3302" s="4"/>
      <c r="B3302" s="7">
        <v>5994046</v>
      </c>
      <c r="C3302" s="6" t="s">
        <v>351</v>
      </c>
      <c r="D3302" s="4"/>
      <c r="E3302" s="7"/>
      <c r="F3302" s="4">
        <v>270</v>
      </c>
      <c r="G3302" s="4"/>
      <c r="H3302" s="8"/>
      <c r="I3302" s="4"/>
      <c r="J3302" s="4" t="str">
        <f>IF(I3302="","",INDEX([1]怪物阵型表!$B:$B,MATCH(I3302,[1]怪物阵型表!$A:$A,0)))</f>
        <v/>
      </c>
      <c r="K3302" s="4">
        <v>599407</v>
      </c>
      <c r="L3302" s="25" t="str" cm="1">
        <f t="array" ref="L3302">INDEX(怪物链表!A:C,MATCH(怪物刷新表!K3302&amp;C3302,怪物链表!A:A&amp;怪物链表!C:C,),2)</f>
        <v>骤变_高级_50</v>
      </c>
      <c r="M3302" s="4" t="str" cm="1">
        <f t="array" ref="M3302">INDEX(怪物链表!A:D,MATCH(怪物刷新表!L3302&amp;K3302,怪物链表!B:B&amp;怪物链表!A:A,),4)</f>
        <v>270-300</v>
      </c>
      <c r="N3302" s="4"/>
      <c r="O3302" s="4" t="str">
        <f>IF(N3302="","",INDEX([2]物品表!$B:$B,MATCH(N3302,[2]物品表!$A:$A,0)))</f>
        <v/>
      </c>
      <c r="P3302" s="4"/>
      <c r="Q3302" s="7" t="s">
        <v>120</v>
      </c>
      <c r="R3302" s="7" t="s">
        <v>29</v>
      </c>
      <c r="S3302" s="9">
        <v>1</v>
      </c>
      <c r="T3302" s="4"/>
      <c r="U3302" s="9">
        <v>0</v>
      </c>
      <c r="V3302" s="4" t="str">
        <f>IF(W3302=1,"TID_Survivor_Notice_Occur_2",IF(W3302=2,"TID_Survivor_Notice_Occur_1",""))</f>
        <v/>
      </c>
      <c r="W3302" s="4"/>
      <c r="X3302" s="4"/>
      <c r="Y3302" s="4"/>
      <c r="Z3302" s="28"/>
      <c r="AA3302" s="77">
        <f>COUNTIF([3]经验升级表!$C:$C,"&lt;="&amp;SUMIFS($AB$4:AB3302,$C$4:C3302,C3302))</f>
        <v>0</v>
      </c>
      <c r="AB3302" s="77">
        <f>IFERROR(INDEX([1]怪物表!$U:$U,MATCH(G3302,[1]怪物表!$A:$A,0),1)*S3302/U3302,0)*AC3302</f>
        <v>0</v>
      </c>
      <c r="AC3302" s="77">
        <f t="shared" si="438"/>
        <v>1</v>
      </c>
      <c r="AD3302" s="77">
        <f>IFERROR(INDEX([1]怪物表!$J:$J,MATCH(G3302,[1]怪物表!$A:$A,0),1),0)*AE3302</f>
        <v>0</v>
      </c>
      <c r="AE3302" s="77">
        <f t="shared" si="439"/>
        <v>0</v>
      </c>
    </row>
    <row r="3303" spans="1:31" x14ac:dyDescent="0.45">
      <c r="A3303" s="4"/>
      <c r="B3303" s="7">
        <v>5994047</v>
      </c>
      <c r="C3303" s="6" t="s">
        <v>351</v>
      </c>
      <c r="D3303" s="4"/>
      <c r="E3303" s="7"/>
      <c r="F3303" s="4">
        <v>270</v>
      </c>
      <c r="G3303" s="4"/>
      <c r="H3303" s="8"/>
      <c r="I3303" s="4"/>
      <c r="J3303" s="4" t="str">
        <f>IF(I3303="","",INDEX([1]怪物阵型表!$B:$B,MATCH(I3303,[1]怪物阵型表!$A:$A,0)))</f>
        <v/>
      </c>
      <c r="K3303" s="4">
        <v>599408</v>
      </c>
      <c r="L3303" s="25" t="str" cm="1">
        <f t="array" ref="L3303">INDEX(怪物链表!A:C,MATCH(怪物刷新表!K3303&amp;C3303,怪物链表!A:A&amp;怪物链表!C:C,),2)</f>
        <v>骤变_高级_50</v>
      </c>
      <c r="M3303" s="4" t="str" cm="1">
        <f t="array" ref="M3303">INDEX(怪物链表!A:D,MATCH(怪物刷新表!L3303&amp;K3303,怪物链表!B:B&amp;怪物链表!A:A,),4)</f>
        <v>270-300</v>
      </c>
      <c r="N3303" s="4"/>
      <c r="O3303" s="4" t="str">
        <f>IF(N3303="","",INDEX([2]物品表!$B:$B,MATCH(N3303,[2]物品表!$A:$A,0)))</f>
        <v/>
      </c>
      <c r="P3303" s="4"/>
      <c r="Q3303" s="7" t="s">
        <v>120</v>
      </c>
      <c r="R3303" s="7" t="s">
        <v>29</v>
      </c>
      <c r="S3303" s="9">
        <v>1</v>
      </c>
      <c r="T3303" s="4"/>
      <c r="U3303" s="9">
        <v>0</v>
      </c>
      <c r="V3303" s="4" t="str">
        <f>IF(W3303=1,"TID_Survivor_Notice_Occur_2",IF(W3303=2,"TID_Survivor_Notice_Occur_1",""))</f>
        <v/>
      </c>
      <c r="W3303" s="4"/>
      <c r="X3303" s="4"/>
      <c r="Y3303" s="4"/>
      <c r="Z3303" s="28"/>
      <c r="AA3303" s="77">
        <f>COUNTIF([3]经验升级表!$C:$C,"&lt;="&amp;SUMIFS($AB$4:AB3303,$C$4:C3303,C3303))</f>
        <v>0</v>
      </c>
      <c r="AB3303" s="77">
        <f>IFERROR(INDEX([1]怪物表!$U:$U,MATCH(G3303,[1]怪物表!$A:$A,0),1)*S3303/U3303,0)*AC3303</f>
        <v>0</v>
      </c>
      <c r="AC3303" s="77">
        <f t="shared" si="438"/>
        <v>1</v>
      </c>
      <c r="AD3303" s="77">
        <f>IFERROR(INDEX([1]怪物表!$J:$J,MATCH(G3303,[1]怪物表!$A:$A,0),1),0)*AE3303</f>
        <v>0</v>
      </c>
      <c r="AE3303" s="77">
        <f t="shared" si="439"/>
        <v>0</v>
      </c>
    </row>
    <row r="3304" spans="1:31" x14ac:dyDescent="0.45">
      <c r="A3304" s="4"/>
      <c r="B3304" s="7">
        <v>5994048</v>
      </c>
      <c r="C3304" s="6" t="s">
        <v>351</v>
      </c>
      <c r="D3304" s="4" t="s">
        <v>247</v>
      </c>
      <c r="E3304" s="7">
        <v>50</v>
      </c>
      <c r="F3304" s="4" t="s">
        <v>49</v>
      </c>
      <c r="G3304" s="4">
        <f>SUMIFS([1]怪物表!$A:$A,[1]怪物表!$B:$B,C3304,[1]怪物表!$C:$C,D3304)</f>
        <v>1599404</v>
      </c>
      <c r="H3304" s="8" t="str">
        <f>IF(G3304="","",INDEX([1]怪物表!$C:$C,MATCH(G3304,[1]怪物表!$A:$A,0)))</f>
        <v>狼人（紫）</v>
      </c>
      <c r="I3304" s="4"/>
      <c r="J3304" s="4" t="str">
        <f>IF(I3304="","",INDEX([1]怪物阵型表!$B:$B,MATCH(I3304,[1]怪物阵型表!$A:$A,0)))</f>
        <v/>
      </c>
      <c r="K3304" s="4"/>
      <c r="L3304" s="4"/>
      <c r="M3304" s="4"/>
      <c r="N3304" s="4"/>
      <c r="O3304" s="4" t="str">
        <f>IF(N3304="","",INDEX([2]物品表!$B:$B,MATCH(N3304,[2]物品表!$A:$A,0)))</f>
        <v/>
      </c>
      <c r="P3304" s="4"/>
      <c r="Q3304" s="7" t="s">
        <v>31</v>
      </c>
      <c r="R3304" s="7" t="s">
        <v>29</v>
      </c>
      <c r="S3304" s="9">
        <f>INDEX('#怪物刷新配置索引'!$E:$E,MATCH(E3304&amp;"-"&amp;F3304,'#怪物刷新配置索引'!$D:$D,0),1)</f>
        <v>5</v>
      </c>
      <c r="T3304" s="4"/>
      <c r="U3304" s="9">
        <f>INDEX('#怪物刷新配置索引'!$F:$F,MATCH(E3304&amp;"-"&amp;F3304,'#怪物刷新配置索引'!$D:$D,0),1)</f>
        <v>3</v>
      </c>
      <c r="V3304" s="4" t="str">
        <f t="shared" ref="V3304:V3306" si="447">IF(W3304=1,"TID_Survivor_Notice_Occur_2",IF(W3304=2,"TID_Survivor_Notice_Occur_1",""))</f>
        <v/>
      </c>
      <c r="W3304" s="4"/>
      <c r="X3304" s="4"/>
      <c r="Y3304" s="7"/>
      <c r="Z3304" s="28"/>
      <c r="AA3304" s="77">
        <f>COUNTIF([3]经验升级表!$C:$C,"&lt;="&amp;SUMIFS($AB$4:AB3304,$C$4:C3304,C3304))</f>
        <v>0</v>
      </c>
      <c r="AB3304" s="77">
        <f>IFERROR(INDEX([1]怪物表!$U:$U,MATCH(G3304,[1]怪物表!$A:$A,0),1)*S3304/U3304,0)*AC3304</f>
        <v>0</v>
      </c>
      <c r="AC3304" s="77">
        <f t="shared" si="438"/>
        <v>30</v>
      </c>
      <c r="AD3304" s="77">
        <f>IFERROR(INDEX([1]怪物表!$J:$J,MATCH(G3304,[1]怪物表!$A:$A,0),1),0)*AE3304</f>
        <v>50</v>
      </c>
      <c r="AE3304" s="77">
        <f t="shared" si="439"/>
        <v>50</v>
      </c>
    </row>
    <row r="3305" spans="1:31" x14ac:dyDescent="0.45">
      <c r="A3305" s="4"/>
      <c r="B3305" s="7">
        <v>5994049</v>
      </c>
      <c r="C3305" s="6" t="s">
        <v>351</v>
      </c>
      <c r="D3305" s="4" t="s">
        <v>247</v>
      </c>
      <c r="E3305" s="7">
        <v>50</v>
      </c>
      <c r="F3305" s="4" t="s">
        <v>49</v>
      </c>
      <c r="G3305" s="4">
        <f>SUMIFS([1]怪物表!$A:$A,[1]怪物表!$B:$B,C3305,[1]怪物表!$C:$C,D3305)</f>
        <v>1599404</v>
      </c>
      <c r="H3305" s="8" t="str">
        <f>IF(G3305="","",INDEX([1]怪物表!$C:$C,MATCH(G3305,[1]怪物表!$A:$A,0)))</f>
        <v>狼人（紫）</v>
      </c>
      <c r="I3305" s="4"/>
      <c r="J3305" s="4" t="str">
        <f>IF(I3305="","",INDEX([1]怪物阵型表!$B:$B,MATCH(I3305,[1]怪物阵型表!$A:$A,0)))</f>
        <v/>
      </c>
      <c r="K3305" s="4"/>
      <c r="L3305" s="4"/>
      <c r="M3305" s="4"/>
      <c r="N3305" s="4"/>
      <c r="O3305" s="4" t="str">
        <f>IF(N3305="","",INDEX([2]物品表!$B:$B,MATCH(N3305,[2]物品表!$A:$A,0)))</f>
        <v/>
      </c>
      <c r="P3305" s="4"/>
      <c r="Q3305" s="7" t="s">
        <v>31</v>
      </c>
      <c r="R3305" s="7" t="s">
        <v>29</v>
      </c>
      <c r="S3305" s="9">
        <f>INDEX('#怪物刷新配置索引'!$E:$E,MATCH(E3305&amp;"-"&amp;F3305,'#怪物刷新配置索引'!$D:$D,0),1)</f>
        <v>5</v>
      </c>
      <c r="T3305" s="4"/>
      <c r="U3305" s="9">
        <f>INDEX('#怪物刷新配置索引'!$F:$F,MATCH(E3305&amp;"-"&amp;F3305,'#怪物刷新配置索引'!$D:$D,0),1)</f>
        <v>3</v>
      </c>
      <c r="V3305" s="4" t="str">
        <f t="shared" si="447"/>
        <v/>
      </c>
      <c r="W3305" s="4"/>
      <c r="X3305" s="4"/>
      <c r="Y3305" s="4"/>
      <c r="Z3305" s="28"/>
      <c r="AA3305" s="77">
        <f>COUNTIF([3]经验升级表!$C:$C,"&lt;="&amp;SUMIFS($AB$4:AB3305,$C$4:C3305,C3305))</f>
        <v>0</v>
      </c>
      <c r="AB3305" s="77">
        <f>IFERROR(INDEX([1]怪物表!$U:$U,MATCH(G3305,[1]怪物表!$A:$A,0),1)*S3305/U3305,0)*AC3305</f>
        <v>0</v>
      </c>
      <c r="AC3305" s="77">
        <f t="shared" si="438"/>
        <v>30</v>
      </c>
      <c r="AD3305" s="77">
        <f>IFERROR(INDEX([1]怪物表!$J:$J,MATCH(G3305,[1]怪物表!$A:$A,0),1),0)*AE3305</f>
        <v>50</v>
      </c>
      <c r="AE3305" s="77">
        <f t="shared" si="439"/>
        <v>50</v>
      </c>
    </row>
    <row r="3306" spans="1:31" x14ac:dyDescent="0.45">
      <c r="A3306" s="4"/>
      <c r="B3306" s="7">
        <v>5994050</v>
      </c>
      <c r="C3306" s="6" t="s">
        <v>351</v>
      </c>
      <c r="D3306" s="4" t="s">
        <v>247</v>
      </c>
      <c r="E3306" s="7">
        <v>120</v>
      </c>
      <c r="F3306" s="4" t="s">
        <v>49</v>
      </c>
      <c r="G3306" s="4">
        <f>SUMIFS([1]怪物表!$A:$A,[1]怪物表!$B:$B,C3306,[1]怪物表!$C:$C,D3306)</f>
        <v>1599404</v>
      </c>
      <c r="H3306" s="8" t="str">
        <f>IF(G3306="","",INDEX([1]怪物表!$C:$C,MATCH(G3306,[1]怪物表!$A:$A,0)))</f>
        <v>狼人（紫）</v>
      </c>
      <c r="I3306" s="4"/>
      <c r="J3306" s="4" t="str">
        <f>IF(I3306="","",INDEX([1]怪物阵型表!$B:$B,MATCH(I3306,[1]怪物阵型表!$A:$A,0)))</f>
        <v/>
      </c>
      <c r="K3306" s="4"/>
      <c r="L3306" s="4"/>
      <c r="M3306" s="4"/>
      <c r="N3306" s="4"/>
      <c r="O3306" s="4" t="str">
        <f>IF(N3306="","",INDEX([2]物品表!$B:$B,MATCH(N3306,[2]物品表!$A:$A,0)))</f>
        <v/>
      </c>
      <c r="P3306" s="4"/>
      <c r="Q3306" s="7" t="s">
        <v>31</v>
      </c>
      <c r="R3306" s="7" t="s">
        <v>29</v>
      </c>
      <c r="S3306" s="9">
        <f>INDEX('#怪物刷新配置索引'!$E:$E,MATCH(E3306&amp;"-"&amp;F3306,'#怪物刷新配置索引'!$D:$D,0),1)</f>
        <v>4</v>
      </c>
      <c r="T3306" s="4"/>
      <c r="U3306" s="9">
        <f>INDEX('#怪物刷新配置索引'!$F:$F,MATCH(E3306&amp;"-"&amp;F3306,'#怪物刷新配置索引'!$D:$D,0),1)</f>
        <v>1</v>
      </c>
      <c r="V3306" s="4" t="str">
        <f t="shared" si="447"/>
        <v/>
      </c>
      <c r="W3306" s="4"/>
      <c r="X3306" s="4"/>
      <c r="Y3306" s="4"/>
      <c r="Z3306" s="28"/>
      <c r="AA3306" s="77">
        <f>COUNTIF([3]经验升级表!$C:$C,"&lt;="&amp;SUMIFS($AB$4:AB3306,$C$4:C3306,C3306))</f>
        <v>0</v>
      </c>
      <c r="AB3306" s="77">
        <f>IFERROR(INDEX([1]怪物表!$U:$U,MATCH(G3306,[1]怪物表!$A:$A,0),1)*S3306/U3306,0)*AC3306</f>
        <v>0</v>
      </c>
      <c r="AC3306" s="77">
        <f t="shared" si="438"/>
        <v>30</v>
      </c>
      <c r="AD3306" s="77">
        <f>IFERROR(INDEX([1]怪物表!$J:$J,MATCH(G3306,[1]怪物表!$A:$A,0),1),0)*AE3306</f>
        <v>120</v>
      </c>
      <c r="AE3306" s="77">
        <f t="shared" si="439"/>
        <v>120</v>
      </c>
    </row>
    <row r="3307" spans="1:31" x14ac:dyDescent="0.45">
      <c r="A3307" s="4"/>
      <c r="B3307" s="7">
        <v>5994051</v>
      </c>
      <c r="C3307" s="6" t="s">
        <v>351</v>
      </c>
      <c r="D3307" s="4"/>
      <c r="E3307" s="7"/>
      <c r="F3307" s="4">
        <v>300</v>
      </c>
      <c r="G3307" s="4" t="str">
        <f>IF(I3307="",SUMIFS([1]怪物表!$A:$A,[1]怪物表!$B:$B,C3307,[1]怪物表!$C:$C,D3307),"")</f>
        <v/>
      </c>
      <c r="H3307" s="8" t="str">
        <f>IF(G3307="","",INDEX([1]怪物表!$C:$C,MATCH(G3307,[1]怪物表!$A:$A,0)))</f>
        <v/>
      </c>
      <c r="I3307" s="4">
        <v>599403</v>
      </c>
      <c r="J3307" s="4" t="str">
        <f>IF(I3307="","",INDEX([1]怪物阵型表!$B:$B,MATCH(I3307,[1]怪物阵型表!$A:$A,0)))</f>
        <v>圆环防御怪物阵型</v>
      </c>
      <c r="K3307" s="4"/>
      <c r="L3307" s="4"/>
      <c r="M3307" s="4"/>
      <c r="N3307" s="4"/>
      <c r="O3307" s="4" t="str">
        <f>IF(N3307="","",INDEX([2]物品表!$B:$B,MATCH(N3307,[2]物品表!$A:$A,0)))</f>
        <v/>
      </c>
      <c r="P3307" s="4"/>
      <c r="Q3307" s="7" t="s">
        <v>109</v>
      </c>
      <c r="R3307" s="7" t="s">
        <v>29</v>
      </c>
      <c r="S3307" s="9">
        <v>1</v>
      </c>
      <c r="T3307" s="4"/>
      <c r="U3307" s="9">
        <v>0</v>
      </c>
      <c r="V3307" s="4"/>
      <c r="W3307" s="4"/>
      <c r="X3307" s="4"/>
      <c r="Y3307" s="4"/>
      <c r="Z3307" s="28"/>
      <c r="AA3307" s="77">
        <f>COUNTIF([3]经验升级表!$C:$C,"&lt;="&amp;SUMIFS($AB$4:AB3307,$C$4:C3307,C3307))</f>
        <v>0</v>
      </c>
      <c r="AB3307" s="77">
        <f>IFERROR(INDEX([1]怪物表!$U:$U,MATCH(G3307,[1]怪物表!$A:$A,0),1)*S3307/U3307,0)*AC3307</f>
        <v>0</v>
      </c>
      <c r="AC3307" s="77">
        <f t="shared" si="438"/>
        <v>1</v>
      </c>
      <c r="AD3307" s="77">
        <f>IFERROR(INDEX([1]怪物表!$J:$J,MATCH(G3307,[1]怪物表!$A:$A,0),1),0)*AE3307</f>
        <v>0</v>
      </c>
      <c r="AE3307" s="77">
        <f t="shared" si="439"/>
        <v>0</v>
      </c>
    </row>
    <row r="3308" spans="1:31" x14ac:dyDescent="0.45">
      <c r="A3308" s="4"/>
      <c r="B3308" s="7">
        <v>5994052</v>
      </c>
      <c r="C3308" s="6" t="s">
        <v>351</v>
      </c>
      <c r="D3308" s="4"/>
      <c r="E3308" s="7"/>
      <c r="F3308" s="4">
        <v>330</v>
      </c>
      <c r="G3308" s="4"/>
      <c r="H3308" s="8"/>
      <c r="I3308" s="4"/>
      <c r="J3308" s="4" t="str">
        <f>IF(I3308="","",INDEX([1]怪物阵型表!$B:$B,MATCH(I3308,[1]怪物阵型表!$A:$A,0)))</f>
        <v/>
      </c>
      <c r="K3308" s="4">
        <v>599409</v>
      </c>
      <c r="L3308" s="25" t="str" cm="1">
        <f t="array" ref="L3308">INDEX(怪物链表!A:C,MATCH(怪物刷新表!K3308&amp;C3308,怪物链表!A:A&amp;怪物链表!C:C,),2)</f>
        <v>平滑_初级_150</v>
      </c>
      <c r="M3308" s="4" t="str" cm="1">
        <f t="array" ref="M3308">INDEX(怪物链表!A:D,MATCH(怪物刷新表!L3308&amp;K3308,怪物链表!B:B&amp;怪物链表!A:A,),4)</f>
        <v>330-360</v>
      </c>
      <c r="N3308" s="4"/>
      <c r="O3308" s="4" t="str">
        <f>IF(N3308="","",INDEX([2]物品表!$B:$B,MATCH(N3308,[2]物品表!$A:$A,0)))</f>
        <v/>
      </c>
      <c r="P3308" s="4"/>
      <c r="Q3308" s="7" t="s">
        <v>120</v>
      </c>
      <c r="R3308" s="7" t="s">
        <v>29</v>
      </c>
      <c r="S3308" s="9">
        <v>1</v>
      </c>
      <c r="T3308" s="4"/>
      <c r="U3308" s="9">
        <v>0</v>
      </c>
      <c r="V3308" s="4" t="str">
        <f>IF(W3308=1,"TID_Survivor_Notice_Occur_2",IF(W3308=2,"TID_Survivor_Notice_Occur_1",""))</f>
        <v/>
      </c>
      <c r="W3308" s="4"/>
      <c r="X3308" s="4"/>
      <c r="Y3308" s="4"/>
      <c r="Z3308" s="28"/>
      <c r="AA3308" s="77">
        <f>COUNTIF([3]经验升级表!$C:$C,"&lt;="&amp;SUMIFS($AB$4:AB3308,$C$4:C3308,C3308))</f>
        <v>0</v>
      </c>
      <c r="AB3308" s="77">
        <f>IFERROR(INDEX([1]怪物表!$U:$U,MATCH(G3308,[1]怪物表!$A:$A,0),1)*S3308/U3308,0)*AC3308</f>
        <v>0</v>
      </c>
      <c r="AC3308" s="77">
        <f t="shared" si="438"/>
        <v>1</v>
      </c>
      <c r="AD3308" s="77">
        <f>IFERROR(INDEX([1]怪物表!$J:$J,MATCH(G3308,[1]怪物表!$A:$A,0),1),0)*AE3308</f>
        <v>0</v>
      </c>
      <c r="AE3308" s="77">
        <f t="shared" si="439"/>
        <v>0</v>
      </c>
    </row>
    <row r="3309" spans="1:31" x14ac:dyDescent="0.45">
      <c r="A3309" s="4"/>
      <c r="B3309" s="7">
        <v>5994053</v>
      </c>
      <c r="C3309" s="6" t="s">
        <v>351</v>
      </c>
      <c r="D3309" s="4" t="s">
        <v>239</v>
      </c>
      <c r="E3309" s="7">
        <v>20</v>
      </c>
      <c r="F3309" s="4" t="s">
        <v>191</v>
      </c>
      <c r="G3309" s="4">
        <f>IF(I3309="",SUMIFS([1]怪物表!$A:$A,[1]怪物表!$B:$B,C3309,[1]怪物表!$C:$C,D3309),"")</f>
        <v>1599402</v>
      </c>
      <c r="H3309" s="8" t="str">
        <f>IF(G3309="","",INDEX([1]怪物表!$C:$C,MATCH(G3309,[1]怪物表!$A:$A,0)))</f>
        <v>小象</v>
      </c>
      <c r="I3309" s="4"/>
      <c r="J3309" s="4" t="str">
        <f>IF(I3309="","",INDEX([1]怪物阵型表!$B:$B,MATCH(I3309,[1]怪物阵型表!$A:$A,0)))</f>
        <v/>
      </c>
      <c r="K3309" s="4"/>
      <c r="L3309" s="4"/>
      <c r="M3309" s="4"/>
      <c r="N3309" s="4"/>
      <c r="O3309" s="4" t="str">
        <f>IF(N3309="","",INDEX([2]物品表!$B:$B,MATCH(N3309,[2]物品表!$A:$A,0)))</f>
        <v/>
      </c>
      <c r="P3309" s="4"/>
      <c r="Q3309" s="7" t="s">
        <v>31</v>
      </c>
      <c r="R3309" s="7" t="s">
        <v>29</v>
      </c>
      <c r="S3309" s="9">
        <f>INDEX('#怪物刷新配置索引'!$E:$E,MATCH(E3309&amp;"-"&amp;F3309,'#怪物刷新配置索引'!$D:$D,0),1)</f>
        <v>4</v>
      </c>
      <c r="T3309" s="4"/>
      <c r="U3309" s="9">
        <f>INDEX('#怪物刷新配置索引'!$F:$F,MATCH(E3309&amp;"-"&amp;F3309,'#怪物刷新配置索引'!$D:$D,0),1)</f>
        <v>6</v>
      </c>
      <c r="V3309" s="4" t="str">
        <f t="shared" ref="V3309:V3312" si="448">IF(W3309=1,"TID_Survivor_Notice_Occur_2",IF(W3309=2,"TID_Survivor_Notice_Occur_1",""))</f>
        <v/>
      </c>
      <c r="W3309" s="4"/>
      <c r="X3309" s="4"/>
      <c r="Y3309" s="4"/>
      <c r="Z3309" s="28"/>
      <c r="AA3309" s="77">
        <f>COUNTIF([3]经验升级表!$C:$C,"&lt;="&amp;SUMIFS($AB$4:AB3309,$C$4:C3309,C3309))</f>
        <v>0</v>
      </c>
      <c r="AB3309" s="77">
        <f>IFERROR(INDEX([1]怪物表!$U:$U,MATCH(G3309,[1]怪物表!$A:$A,0),1)*S3309/U3309,0)*AC3309</f>
        <v>0</v>
      </c>
      <c r="AC3309" s="77">
        <f t="shared" si="438"/>
        <v>30</v>
      </c>
      <c r="AD3309" s="77">
        <f>IFERROR(INDEX([1]怪物表!$J:$J,MATCH(G3309,[1]怪物表!$A:$A,0),1),0)*AE3309</f>
        <v>20</v>
      </c>
      <c r="AE3309" s="77">
        <f t="shared" si="439"/>
        <v>20</v>
      </c>
    </row>
    <row r="3310" spans="1:31" x14ac:dyDescent="0.45">
      <c r="A3310" s="4"/>
      <c r="B3310" s="7">
        <v>5994054</v>
      </c>
      <c r="C3310" s="6" t="s">
        <v>351</v>
      </c>
      <c r="D3310" s="4" t="s">
        <v>239</v>
      </c>
      <c r="E3310" s="4">
        <v>30</v>
      </c>
      <c r="F3310" s="4" t="s">
        <v>191</v>
      </c>
      <c r="G3310" s="4">
        <f>IF(I3310="",SUMIFS([1]怪物表!$A:$A,[1]怪物表!$B:$B,C3310,[1]怪物表!$C:$C,D3310),"")</f>
        <v>1599402</v>
      </c>
      <c r="H3310" s="8" t="str">
        <f>IF(G3310="","",INDEX([1]怪物表!$C:$C,MATCH(G3310,[1]怪物表!$A:$A,0)))</f>
        <v>小象</v>
      </c>
      <c r="I3310" s="4"/>
      <c r="J3310" s="4" t="str">
        <f>IF(I3310="","",INDEX([1]怪物阵型表!$B:$B,MATCH(I3310,[1]怪物阵型表!$A:$A,0)))</f>
        <v/>
      </c>
      <c r="K3310" s="4"/>
      <c r="L3310" s="4"/>
      <c r="M3310" s="4"/>
      <c r="N3310" s="4"/>
      <c r="O3310" s="4" t="str">
        <f>IF(N3310="","",INDEX([2]物品表!$B:$B,MATCH(N3310,[2]物品表!$A:$A,0)))</f>
        <v/>
      </c>
      <c r="P3310" s="4"/>
      <c r="Q3310" s="7" t="s">
        <v>31</v>
      </c>
      <c r="R3310" s="7" t="s">
        <v>29</v>
      </c>
      <c r="S3310" s="9">
        <f>INDEX('#怪物刷新配置索引'!$E:$E,MATCH(E3310&amp;"-"&amp;F3310,'#怪物刷新配置索引'!$D:$D,0),1)</f>
        <v>4</v>
      </c>
      <c r="T3310" s="4"/>
      <c r="U3310" s="9">
        <f>INDEX('#怪物刷新配置索引'!$F:$F,MATCH(E3310&amp;"-"&amp;F3310,'#怪物刷新配置索引'!$D:$D,0),1)</f>
        <v>4</v>
      </c>
      <c r="V3310" s="4" t="str">
        <f t="shared" si="448"/>
        <v/>
      </c>
      <c r="W3310" s="4"/>
      <c r="X3310" s="4"/>
      <c r="Y3310" s="4"/>
      <c r="Z3310" s="28"/>
      <c r="AA3310" s="77">
        <f>COUNTIF([3]经验升级表!$C:$C,"&lt;="&amp;SUMIFS($AB$4:AB3310,$C$4:C3310,C3310))</f>
        <v>0</v>
      </c>
      <c r="AB3310" s="77">
        <f>IFERROR(INDEX([1]怪物表!$U:$U,MATCH(G3310,[1]怪物表!$A:$A,0),1)*S3310/U3310,0)*AC3310</f>
        <v>0</v>
      </c>
      <c r="AC3310" s="77">
        <f t="shared" si="438"/>
        <v>30</v>
      </c>
      <c r="AD3310" s="77">
        <f>IFERROR(INDEX([1]怪物表!$J:$J,MATCH(G3310,[1]怪物表!$A:$A,0),1),0)*AE3310</f>
        <v>30</v>
      </c>
      <c r="AE3310" s="77">
        <f t="shared" si="439"/>
        <v>30</v>
      </c>
    </row>
    <row r="3311" spans="1:31" x14ac:dyDescent="0.45">
      <c r="A3311" s="4"/>
      <c r="B3311" s="7">
        <v>5994055</v>
      </c>
      <c r="C3311" s="6" t="s">
        <v>351</v>
      </c>
      <c r="D3311" s="4" t="s">
        <v>239</v>
      </c>
      <c r="E3311" s="7">
        <v>45</v>
      </c>
      <c r="F3311" s="4" t="s">
        <v>200</v>
      </c>
      <c r="G3311" s="4">
        <f>IF(I3311="",SUMIFS([1]怪物表!$A:$A,[1]怪物表!$B:$B,C3311,[1]怪物表!$C:$C,D3311),"")</f>
        <v>1599402</v>
      </c>
      <c r="H3311" s="8" t="str">
        <f>IF(G3311="","",INDEX([1]怪物表!$C:$C,MATCH(G3311,[1]怪物表!$A:$A,0)))</f>
        <v>小象</v>
      </c>
      <c r="I3311" s="4"/>
      <c r="J3311" s="4" t="str">
        <f>IF(I3311="","",INDEX([1]怪物阵型表!$B:$B,MATCH(I3311,[1]怪物阵型表!$A:$A,0)))</f>
        <v/>
      </c>
      <c r="K3311" s="4"/>
      <c r="L3311" s="4"/>
      <c r="M3311" s="4"/>
      <c r="N3311" s="4"/>
      <c r="O3311" s="4" t="str">
        <f>IF(N3311="","",INDEX([2]物品表!$B:$B,MATCH(N3311,[2]物品表!$A:$A,0)))</f>
        <v/>
      </c>
      <c r="P3311" s="4"/>
      <c r="Q3311" s="7" t="s">
        <v>31</v>
      </c>
      <c r="R3311" s="7" t="s">
        <v>29</v>
      </c>
      <c r="S3311" s="9">
        <f>INDEX('#怪物刷新配置索引'!$E:$E,MATCH(E3311&amp;"-"&amp;F3311,'#怪物刷新配置索引'!$D:$D,0),1)</f>
        <v>3</v>
      </c>
      <c r="T3311" s="4"/>
      <c r="U3311" s="9">
        <f>INDEX('#怪物刷新配置索引'!$F:$F,MATCH(E3311&amp;"-"&amp;F3311,'#怪物刷新配置索引'!$D:$D,0),1)</f>
        <v>2</v>
      </c>
      <c r="V3311" s="4" t="str">
        <f t="shared" si="448"/>
        <v/>
      </c>
      <c r="W3311" s="4"/>
      <c r="X3311" s="4"/>
      <c r="Y3311" s="4"/>
      <c r="Z3311" s="28"/>
      <c r="AA3311" s="77">
        <f>COUNTIF([3]经验升级表!$C:$C,"&lt;="&amp;SUMIFS($AB$4:AB3311,$C$4:C3311,C3311))</f>
        <v>0</v>
      </c>
      <c r="AB3311" s="77">
        <f>IFERROR(INDEX([1]怪物表!$U:$U,MATCH(G3311,[1]怪物表!$A:$A,0),1)*S3311/U3311,0)*AC3311</f>
        <v>0</v>
      </c>
      <c r="AC3311" s="77">
        <f t="shared" si="438"/>
        <v>30</v>
      </c>
      <c r="AD3311" s="77">
        <f>IFERROR(INDEX([1]怪物表!$J:$J,MATCH(G3311,[1]怪物表!$A:$A,0),1),0)*AE3311</f>
        <v>45</v>
      </c>
      <c r="AE3311" s="77">
        <f t="shared" si="439"/>
        <v>45</v>
      </c>
    </row>
    <row r="3312" spans="1:31" x14ac:dyDescent="0.45">
      <c r="A3312" s="4"/>
      <c r="B3312" s="7">
        <v>5994056</v>
      </c>
      <c r="C3312" s="6" t="s">
        <v>351</v>
      </c>
      <c r="D3312" s="4" t="s">
        <v>239</v>
      </c>
      <c r="E3312" s="7">
        <v>50</v>
      </c>
      <c r="F3312" s="4" t="s">
        <v>200</v>
      </c>
      <c r="G3312" s="4">
        <f>IF(I3312="",SUMIFS([1]怪物表!$A:$A,[1]怪物表!$B:$B,C3312,[1]怪物表!$C:$C,D3312),"")</f>
        <v>1599402</v>
      </c>
      <c r="H3312" s="8" t="str">
        <f>IF(G3312="","",INDEX([1]怪物表!$C:$C,MATCH(G3312,[1]怪物表!$A:$A,0)))</f>
        <v>小象</v>
      </c>
      <c r="I3312" s="4"/>
      <c r="J3312" s="4" t="str">
        <f>IF(I3312="","",INDEX([1]怪物阵型表!$B:$B,MATCH(I3312,[1]怪物阵型表!$A:$A,0)))</f>
        <v/>
      </c>
      <c r="K3312" s="4"/>
      <c r="L3312" s="4"/>
      <c r="M3312" s="4"/>
      <c r="N3312" s="4"/>
      <c r="O3312" s="4" t="str">
        <f>IF(N3312="","",INDEX([2]物品表!$B:$B,MATCH(N3312,[2]物品表!$A:$A,0)))</f>
        <v/>
      </c>
      <c r="P3312" s="4"/>
      <c r="Q3312" s="7" t="s">
        <v>31</v>
      </c>
      <c r="R3312" s="7" t="s">
        <v>29</v>
      </c>
      <c r="S3312" s="9">
        <f>INDEX('#怪物刷新配置索引'!$E:$E,MATCH(E3312&amp;"-"&amp;F3312,'#怪物刷新配置索引'!$D:$D,0),1)</f>
        <v>5</v>
      </c>
      <c r="T3312" s="4"/>
      <c r="U3312" s="9">
        <f>INDEX('#怪物刷新配置索引'!$F:$F,MATCH(E3312&amp;"-"&amp;F3312,'#怪物刷新配置索引'!$D:$D,0),1)</f>
        <v>3</v>
      </c>
      <c r="V3312" s="4" t="str">
        <f t="shared" si="448"/>
        <v/>
      </c>
      <c r="W3312" s="4"/>
      <c r="X3312" s="4"/>
      <c r="Y3312" s="4"/>
      <c r="Z3312" s="28"/>
      <c r="AA3312" s="77">
        <f>COUNTIF([3]经验升级表!$C:$C,"&lt;="&amp;SUMIFS($AB$4:AB3312,$C$4:C3312,C3312))</f>
        <v>0</v>
      </c>
      <c r="AB3312" s="77">
        <f>IFERROR(INDEX([1]怪物表!$U:$U,MATCH(G3312,[1]怪物表!$A:$A,0),1)*S3312/U3312,0)*AC3312</f>
        <v>0</v>
      </c>
      <c r="AC3312" s="77">
        <f t="shared" si="438"/>
        <v>30</v>
      </c>
      <c r="AD3312" s="77">
        <f>IFERROR(INDEX([1]怪物表!$J:$J,MATCH(G3312,[1]怪物表!$A:$A,0),1),0)*AE3312</f>
        <v>50</v>
      </c>
      <c r="AE3312" s="77">
        <f t="shared" si="439"/>
        <v>50</v>
      </c>
    </row>
    <row r="3313" spans="1:31" x14ac:dyDescent="0.45">
      <c r="A3313" s="4"/>
      <c r="B3313" s="7">
        <v>5994057</v>
      </c>
      <c r="C3313" s="6" t="s">
        <v>351</v>
      </c>
      <c r="D3313" s="4"/>
      <c r="E3313" s="7"/>
      <c r="F3313" s="4">
        <v>390</v>
      </c>
      <c r="G3313" s="4"/>
      <c r="H3313" s="8"/>
      <c r="I3313" s="4"/>
      <c r="J3313" s="4" t="str">
        <f>IF(I3313="","",INDEX([1]怪物阵型表!$B:$B,MATCH(I3313,[1]怪物阵型表!$A:$A,0)))</f>
        <v/>
      </c>
      <c r="K3313" s="4">
        <v>599410</v>
      </c>
      <c r="L3313" s="25" t="str" cm="1">
        <f t="array" ref="L3313">INDEX(怪物链表!A:C,MATCH(怪物刷新表!K3313&amp;C3313,怪物链表!A:A&amp;怪物链表!C:C,),2)</f>
        <v>平滑_中级_150</v>
      </c>
      <c r="M3313" s="4" t="str" cm="1">
        <f t="array" ref="M3313">INDEX(怪物链表!A:D,MATCH(怪物刷新表!L3313&amp;K3313,怪物链表!B:B&amp;怪物链表!A:A,),4)</f>
        <v>390-420</v>
      </c>
      <c r="N3313" s="4"/>
      <c r="O3313" s="4" t="str">
        <f>IF(N3313="","",INDEX([2]物品表!$B:$B,MATCH(N3313,[2]物品表!$A:$A,0)))</f>
        <v/>
      </c>
      <c r="P3313" s="4"/>
      <c r="Q3313" s="7" t="s">
        <v>120</v>
      </c>
      <c r="R3313" s="7" t="s">
        <v>29</v>
      </c>
      <c r="S3313" s="9">
        <v>1</v>
      </c>
      <c r="T3313" s="4"/>
      <c r="U3313" s="9">
        <v>0</v>
      </c>
      <c r="V3313" s="4" t="str">
        <f>IF(W3313=1,"TID_Survivor_Notice_Occur_2",IF(W3313=2,"TID_Survivor_Notice_Occur_1",""))</f>
        <v/>
      </c>
      <c r="W3313" s="4"/>
      <c r="X3313" s="4"/>
      <c r="Y3313" s="4"/>
      <c r="Z3313" s="28"/>
      <c r="AA3313" s="77">
        <f>COUNTIF([3]经验升级表!$C:$C,"&lt;="&amp;SUMIFS($AB$4:AB3313,$C$4:C3313,C3313))</f>
        <v>0</v>
      </c>
      <c r="AB3313" s="77">
        <f>IFERROR(INDEX([1]怪物表!$U:$U,MATCH(G3313,[1]怪物表!$A:$A,0),1)*S3313/U3313,0)*AC3313</f>
        <v>0</v>
      </c>
      <c r="AC3313" s="77">
        <f t="shared" si="438"/>
        <v>1</v>
      </c>
      <c r="AD3313" s="77">
        <f>IFERROR(INDEX([1]怪物表!$J:$J,MATCH(G3313,[1]怪物表!$A:$A,0),1),0)*AE3313</f>
        <v>0</v>
      </c>
      <c r="AE3313" s="77">
        <f t="shared" si="439"/>
        <v>0</v>
      </c>
    </row>
    <row r="3314" spans="1:31" x14ac:dyDescent="0.45">
      <c r="A3314" s="4"/>
      <c r="B3314" s="7">
        <v>5994058</v>
      </c>
      <c r="C3314" s="6" t="s">
        <v>351</v>
      </c>
      <c r="D3314" s="4"/>
      <c r="E3314" s="7"/>
      <c r="F3314" s="4">
        <v>390</v>
      </c>
      <c r="G3314" s="4"/>
      <c r="H3314" s="8"/>
      <c r="I3314" s="4"/>
      <c r="J3314" s="4" t="str">
        <f>IF(I3314="","",INDEX([1]怪物阵型表!$B:$B,MATCH(I3314,[1]怪物阵型表!$A:$A,0)))</f>
        <v/>
      </c>
      <c r="K3314" s="4">
        <v>599411</v>
      </c>
      <c r="L3314" s="25" t="str" cm="1">
        <f t="array" ref="L3314">INDEX(怪物链表!A:C,MATCH(怪物刷新表!K3314&amp;C3314,怪物链表!A:A&amp;怪物链表!C:C,),2)</f>
        <v>平滑_中级_75</v>
      </c>
      <c r="M3314" s="4" t="str" cm="1">
        <f t="array" ref="M3314">INDEX(怪物链表!A:D,MATCH(怪物刷新表!L3314&amp;K3314,怪物链表!B:B&amp;怪物链表!A:A,),4)</f>
        <v>390-420</v>
      </c>
      <c r="N3314" s="4"/>
      <c r="O3314" s="4" t="str">
        <f>IF(N3314="","",INDEX([2]物品表!$B:$B,MATCH(N3314,[2]物品表!$A:$A,0)))</f>
        <v/>
      </c>
      <c r="P3314" s="4"/>
      <c r="Q3314" s="7" t="s">
        <v>120</v>
      </c>
      <c r="R3314" s="7" t="s">
        <v>29</v>
      </c>
      <c r="S3314" s="9">
        <v>1</v>
      </c>
      <c r="T3314" s="4"/>
      <c r="U3314" s="9">
        <v>0</v>
      </c>
      <c r="V3314" s="4" t="str">
        <f>IF(W3314=1,"TID_Survivor_Notice_Occur_2",IF(W3314=2,"TID_Survivor_Notice_Occur_1",""))</f>
        <v/>
      </c>
      <c r="W3314" s="4"/>
      <c r="X3314" s="4"/>
      <c r="Y3314" s="4"/>
      <c r="Z3314" s="28"/>
      <c r="AA3314" s="77">
        <f>COUNTIF([3]经验升级表!$C:$C,"&lt;="&amp;SUMIFS($AB$4:AB3314,$C$4:C3314,C3314))</f>
        <v>0</v>
      </c>
      <c r="AB3314" s="77">
        <f>IFERROR(INDEX([1]怪物表!$U:$U,MATCH(G3314,[1]怪物表!$A:$A,0),1)*S3314/U3314,0)*AC3314</f>
        <v>0</v>
      </c>
      <c r="AC3314" s="77">
        <f t="shared" si="438"/>
        <v>1</v>
      </c>
      <c r="AD3314" s="77">
        <f>IFERROR(INDEX([1]怪物表!$J:$J,MATCH(G3314,[1]怪物表!$A:$A,0),1),0)*AE3314</f>
        <v>0</v>
      </c>
      <c r="AE3314" s="77">
        <f t="shared" si="439"/>
        <v>0</v>
      </c>
    </row>
    <row r="3315" spans="1:31" x14ac:dyDescent="0.45">
      <c r="A3315" s="4"/>
      <c r="B3315" s="7">
        <v>5994059</v>
      </c>
      <c r="C3315" s="6" t="s">
        <v>351</v>
      </c>
      <c r="D3315" s="4" t="s">
        <v>147</v>
      </c>
      <c r="E3315" s="7">
        <v>30</v>
      </c>
      <c r="F3315" s="4" t="s">
        <v>201</v>
      </c>
      <c r="G3315" s="4">
        <f>IF(I3315="",SUMIFS([1]怪物表!$A:$A,[1]怪物表!$B:$B,C3315,[1]怪物表!$C:$C,D3315),"")</f>
        <v>1599405</v>
      </c>
      <c r="H3315" s="8" t="str">
        <f>IF(G3315="","",INDEX([1]怪物表!$C:$C,MATCH(G3315,[1]怪物表!$A:$A,0)))</f>
        <v>狼人（灰）</v>
      </c>
      <c r="I3315" s="4"/>
      <c r="J3315" s="4" t="str">
        <f>IF(I3315="","",INDEX([1]怪物阵型表!$B:$B,MATCH(I3315,[1]怪物阵型表!$A:$A,0)))</f>
        <v/>
      </c>
      <c r="K3315" s="4"/>
      <c r="L3315" s="4"/>
      <c r="M3315" s="4"/>
      <c r="N3315" s="4"/>
      <c r="O3315" s="4" t="str">
        <f>IF(N3315="","",INDEX([2]物品表!$B:$B,MATCH(N3315,[2]物品表!$A:$A,0)))</f>
        <v/>
      </c>
      <c r="P3315" s="4"/>
      <c r="Q3315" s="7" t="s">
        <v>31</v>
      </c>
      <c r="R3315" s="7" t="s">
        <v>29</v>
      </c>
      <c r="S3315" s="9">
        <f>INDEX('#怪物刷新配置索引'!$E:$E,MATCH(E3315&amp;"-"&amp;F3315,'#怪物刷新配置索引'!$D:$D,0),1)</f>
        <v>4</v>
      </c>
      <c r="T3315" s="4"/>
      <c r="U3315" s="9">
        <f>INDEX('#怪物刷新配置索引'!$F:$F,MATCH(E3315&amp;"-"&amp;F3315,'#怪物刷新配置索引'!$D:$D,0),1)</f>
        <v>4</v>
      </c>
      <c r="V3315" s="4" t="str">
        <f t="shared" ref="V3315:V3317" si="449">IF(W3315=1,"TID_Survivor_Notice_Occur_2",IF(W3315=2,"TID_Survivor_Notice_Occur_1",""))</f>
        <v/>
      </c>
      <c r="W3315" s="4"/>
      <c r="X3315" s="4"/>
      <c r="Y3315" s="4"/>
      <c r="Z3315" s="28"/>
      <c r="AA3315" s="77">
        <f>COUNTIF([3]经验升级表!$C:$C,"&lt;="&amp;SUMIFS($AB$4:AB3315,$C$4:C3315,C3315))</f>
        <v>0</v>
      </c>
      <c r="AB3315" s="77">
        <f>IFERROR(INDEX([1]怪物表!$U:$U,MATCH(G3315,[1]怪物表!$A:$A,0),1)*S3315/U3315,0)*AC3315</f>
        <v>0</v>
      </c>
      <c r="AC3315" s="77">
        <f t="shared" si="438"/>
        <v>30</v>
      </c>
      <c r="AD3315" s="77">
        <f>IFERROR(INDEX([1]怪物表!$J:$J,MATCH(G3315,[1]怪物表!$A:$A,0),1),0)*AE3315</f>
        <v>30</v>
      </c>
      <c r="AE3315" s="77">
        <f t="shared" si="439"/>
        <v>30</v>
      </c>
    </row>
    <row r="3316" spans="1:31" x14ac:dyDescent="0.45">
      <c r="A3316" s="4"/>
      <c r="B3316" s="7">
        <v>5994060</v>
      </c>
      <c r="C3316" s="6" t="s">
        <v>351</v>
      </c>
      <c r="D3316" s="4" t="s">
        <v>147</v>
      </c>
      <c r="E3316" s="7">
        <v>90</v>
      </c>
      <c r="F3316" s="4" t="s">
        <v>201</v>
      </c>
      <c r="G3316" s="4">
        <f>IF(I3316="",SUMIFS([1]怪物表!$A:$A,[1]怪物表!$B:$B,C3316,[1]怪物表!$C:$C,D3316),"")</f>
        <v>1599405</v>
      </c>
      <c r="H3316" s="8" t="str">
        <f>IF(G3316="","",INDEX([1]怪物表!$C:$C,MATCH(G3316,[1]怪物表!$A:$A,0)))</f>
        <v>狼人（灰）</v>
      </c>
      <c r="I3316" s="4"/>
      <c r="J3316" s="4" t="str">
        <f>IF(I3316="","",INDEX([1]怪物阵型表!$B:$B,MATCH(I3316,[1]怪物阵型表!$A:$A,0)))</f>
        <v/>
      </c>
      <c r="K3316" s="4"/>
      <c r="L3316" s="4"/>
      <c r="M3316" s="4"/>
      <c r="N3316" s="4"/>
      <c r="O3316" s="4" t="str">
        <f>IF(N3316="","",INDEX([2]物品表!$B:$B,MATCH(N3316,[2]物品表!$A:$A,0)))</f>
        <v/>
      </c>
      <c r="P3316" s="4"/>
      <c r="Q3316" s="7" t="s">
        <v>31</v>
      </c>
      <c r="R3316" s="7" t="s">
        <v>29</v>
      </c>
      <c r="S3316" s="9">
        <f>INDEX('#怪物刷新配置索引'!$E:$E,MATCH(E3316&amp;"-"&amp;F3316,'#怪物刷新配置索引'!$D:$D,0),1)</f>
        <v>3</v>
      </c>
      <c r="T3316" s="4"/>
      <c r="U3316" s="9">
        <f>INDEX('#怪物刷新配置索引'!$F:$F,MATCH(E3316&amp;"-"&amp;F3316,'#怪物刷新配置索引'!$D:$D,0),1)</f>
        <v>1</v>
      </c>
      <c r="V3316" s="4" t="str">
        <f t="shared" si="449"/>
        <v/>
      </c>
      <c r="W3316" s="4"/>
      <c r="X3316" s="4"/>
      <c r="Y3316" s="4"/>
      <c r="Z3316" s="28"/>
      <c r="AA3316" s="77">
        <f>COUNTIF([3]经验升级表!$C:$C,"&lt;="&amp;SUMIFS($AB$4:AB3316,$C$4:C3316,C3316))</f>
        <v>0</v>
      </c>
      <c r="AB3316" s="77">
        <f>IFERROR(INDEX([1]怪物表!$U:$U,MATCH(G3316,[1]怪物表!$A:$A,0),1)*S3316/U3316,0)*AC3316</f>
        <v>0</v>
      </c>
      <c r="AC3316" s="77">
        <f t="shared" si="438"/>
        <v>30</v>
      </c>
      <c r="AD3316" s="77">
        <f>IFERROR(INDEX([1]怪物表!$J:$J,MATCH(G3316,[1]怪物表!$A:$A,0),1),0)*AE3316</f>
        <v>90</v>
      </c>
      <c r="AE3316" s="77">
        <f t="shared" si="439"/>
        <v>90</v>
      </c>
    </row>
    <row r="3317" spans="1:31" x14ac:dyDescent="0.45">
      <c r="A3317" s="4"/>
      <c r="B3317" s="7">
        <v>5994061</v>
      </c>
      <c r="C3317" s="6" t="s">
        <v>351</v>
      </c>
      <c r="D3317" s="4" t="s">
        <v>145</v>
      </c>
      <c r="E3317" s="7">
        <v>20</v>
      </c>
      <c r="F3317" s="4" t="s">
        <v>201</v>
      </c>
      <c r="G3317" s="4">
        <f>IF(I3317="",SUMIFS([1]怪物表!$A:$A,[1]怪物表!$B:$B,C3317,[1]怪物表!$C:$C,D3317),"")</f>
        <v>1599407</v>
      </c>
      <c r="H3317" s="8" t="str">
        <f>IF(G3317="","",INDEX([1]怪物表!$C:$C,MATCH(G3317,[1]怪物表!$A:$A,0)))</f>
        <v>毒气怪2</v>
      </c>
      <c r="I3317" s="4"/>
      <c r="J3317" s="4" t="str">
        <f>IF(I3317="","",INDEX([1]怪物阵型表!$B:$B,MATCH(I3317,[1]怪物阵型表!$A:$A,0)))</f>
        <v/>
      </c>
      <c r="K3317" s="4"/>
      <c r="L3317" s="4"/>
      <c r="M3317" s="4"/>
      <c r="N3317" s="4"/>
      <c r="O3317" s="4" t="str">
        <f>IF(N3317="","",INDEX([2]物品表!$B:$B,MATCH(N3317,[2]物品表!$A:$A,0)))</f>
        <v/>
      </c>
      <c r="P3317" s="4"/>
      <c r="Q3317" s="7" t="s">
        <v>31</v>
      </c>
      <c r="R3317" s="7" t="s">
        <v>29</v>
      </c>
      <c r="S3317" s="9">
        <f>INDEX('#怪物刷新配置索引'!$E:$E,MATCH(E3317&amp;"-"&amp;F3317,'#怪物刷新配置索引'!$D:$D,0),1)</f>
        <v>4</v>
      </c>
      <c r="T3317" s="4"/>
      <c r="U3317" s="9">
        <f>INDEX('#怪物刷新配置索引'!$F:$F,MATCH(E3317&amp;"-"&amp;F3317,'#怪物刷新配置索引'!$D:$D,0),1)</f>
        <v>6</v>
      </c>
      <c r="V3317" s="4" t="str">
        <f t="shared" si="449"/>
        <v/>
      </c>
      <c r="W3317" s="4"/>
      <c r="X3317" s="4"/>
      <c r="Y3317" s="4"/>
      <c r="Z3317" s="28"/>
      <c r="AA3317" s="77">
        <f>COUNTIF([3]经验升级表!$C:$C,"&lt;="&amp;SUMIFS($AB$4:AB3317,$C$4:C3317,C3317))</f>
        <v>0</v>
      </c>
      <c r="AB3317" s="77">
        <f>IFERROR(INDEX([1]怪物表!$U:$U,MATCH(G3317,[1]怪物表!$A:$A,0),1)*S3317/U3317,0)*AC3317</f>
        <v>0</v>
      </c>
      <c r="AC3317" s="77">
        <f t="shared" si="438"/>
        <v>30</v>
      </c>
      <c r="AD3317" s="77">
        <f>IFERROR(INDEX([1]怪物表!$J:$J,MATCH(G3317,[1]怪物表!$A:$A,0),1),0)*AE3317</f>
        <v>20</v>
      </c>
      <c r="AE3317" s="77">
        <f t="shared" si="439"/>
        <v>20</v>
      </c>
    </row>
    <row r="3318" spans="1:31" s="46" customFormat="1" x14ac:dyDescent="0.45">
      <c r="A3318" s="20"/>
      <c r="B3318" s="21">
        <v>5994062</v>
      </c>
      <c r="C3318" s="22" t="s">
        <v>351</v>
      </c>
      <c r="D3318" s="20" t="s">
        <v>144</v>
      </c>
      <c r="E3318" s="21"/>
      <c r="F3318" s="20">
        <v>420</v>
      </c>
      <c r="G3318" s="20">
        <f>IF(I3318="",SUMIFS([1]怪物表!$A:$A,[1]怪物表!$B:$B,C3318,[1]怪物表!$C:$C,D3318),"")</f>
        <v>1599408</v>
      </c>
      <c r="H3318" s="23" t="str">
        <f>IF(G3318="","",INDEX([1]怪物表!$C:$C,MATCH(G3318,[1]怪物表!$A:$A,0)))</f>
        <v>大象</v>
      </c>
      <c r="I3318" s="20" t="s">
        <v>54</v>
      </c>
      <c r="J3318" s="20" t="str">
        <f>IF(I3318="","",INDEX([1]怪物阵型表!$B:$B,MATCH(I3318,[1]怪物阵型表!$A:$A,0)))</f>
        <v/>
      </c>
      <c r="K3318" s="20"/>
      <c r="L3318" s="20"/>
      <c r="M3318" s="20"/>
      <c r="N3318" s="20"/>
      <c r="O3318" s="20" t="str">
        <f>IF(N3318="","",INDEX([2]物品表!$B:$B,MATCH(N3318,[2]物品表!$A:$A,0)))</f>
        <v/>
      </c>
      <c r="P3318" s="20"/>
      <c r="Q3318" s="21" t="s">
        <v>120</v>
      </c>
      <c r="R3318" s="21" t="s">
        <v>29</v>
      </c>
      <c r="S3318" s="24">
        <v>1</v>
      </c>
      <c r="T3318" s="20"/>
      <c r="U3318" s="24">
        <v>0</v>
      </c>
      <c r="V3318" s="20" t="str">
        <f>IF(W3318=1,"TID_Survivor_Notice_Occur_2",IF(W3318=2,"TID_Survivor_Notice_Occur_1",""))</f>
        <v/>
      </c>
      <c r="W3318" s="20"/>
      <c r="X3318" s="20"/>
      <c r="Y3318" s="20"/>
      <c r="Z3318" s="79"/>
      <c r="AA3318" s="79">
        <f>COUNTIF([3]经验升级表!$C:$C,"&lt;="&amp;SUMIFS($AB$4:AB3318,$C$4:C3318,C3318))</f>
        <v>0</v>
      </c>
      <c r="AB3318" s="79">
        <f>IFERROR(INDEX([1]怪物表!$U:$U,MATCH(G3318,[1]怪物表!$A:$A,0),1)*S3318/U3318,0)*AC3318</f>
        <v>0</v>
      </c>
      <c r="AC3318" s="79">
        <f>IFERROR(INDEX(_xlfn.TEXTSPLIT(F3318,"-"),1,2)-INDEX(_xlfn.TEXTSPLIT(F3318,"-"),1,1),1)</f>
        <v>1</v>
      </c>
      <c r="AD3318" s="79">
        <f>IFERROR(INDEX([1]怪物表!$J:$J,MATCH(G3318,[1]怪物表!$A:$A,0),1),0)*AE3318</f>
        <v>0</v>
      </c>
      <c r="AE3318" s="79">
        <f>IFERROR(ROUNDUP(AC3318*S3318/U3318,),0)</f>
        <v>0</v>
      </c>
    </row>
    <row r="3319" spans="1:31" x14ac:dyDescent="0.45">
      <c r="A3319" s="4"/>
      <c r="B3319" s="7">
        <v>5994063</v>
      </c>
      <c r="C3319" s="6" t="s">
        <v>351</v>
      </c>
      <c r="D3319" s="4"/>
      <c r="E3319" s="7"/>
      <c r="F3319" s="4">
        <v>420</v>
      </c>
      <c r="G3319" s="4" t="str">
        <f>IF(I3319="",SUMIFS([1]怪物表!$A:$A,[1]怪物表!$B:$B,C3319,[1]怪物表!$C:$C,D3319),"")</f>
        <v/>
      </c>
      <c r="H3319" s="8" t="str">
        <f>IF(G3319="","",INDEX([1]怪物表!$C:$C,MATCH(G3319,[1]怪物表!$A:$A,0)))</f>
        <v/>
      </c>
      <c r="I3319" s="4">
        <v>599401</v>
      </c>
      <c r="J3319" s="4" t="str">
        <f>IF(I3319="","",INDEX([1]怪物阵型表!$B:$B,MATCH(I3319,[1]怪物阵型表!$A:$A,0)))</f>
        <v>冲锋阵型</v>
      </c>
      <c r="K3319" s="4"/>
      <c r="L3319" s="4"/>
      <c r="M3319" s="4"/>
      <c r="N3319" s="4"/>
      <c r="O3319" s="4" t="str">
        <f>IF(N3319="","",INDEX([2]物品表!$B:$B,MATCH(N3319,[2]物品表!$A:$A,0)))</f>
        <v/>
      </c>
      <c r="P3319" s="4"/>
      <c r="Q3319" s="7" t="s">
        <v>309</v>
      </c>
      <c r="R3319" s="7" t="s">
        <v>29</v>
      </c>
      <c r="S3319" s="9">
        <v>1</v>
      </c>
      <c r="T3319" s="4"/>
      <c r="U3319" s="9">
        <v>0</v>
      </c>
      <c r="V3319" s="4" t="str">
        <f t="shared" ref="V3319:V3332" si="450">IF(W3319=1,"TID_Survivor_Notice_Occur_2",IF(W3319=2,"TID_Survivor_Notice_Occur_1",""))</f>
        <v/>
      </c>
      <c r="W3319" s="4"/>
      <c r="X3319" s="4"/>
      <c r="Y3319" s="4"/>
      <c r="Z3319" s="28"/>
      <c r="AA3319" s="77">
        <f>COUNTIF([3]经验升级表!$C:$C,"&lt;="&amp;SUMIFS($AB$4:AB3319,$C$4:C3319,C3319))</f>
        <v>0</v>
      </c>
      <c r="AB3319" s="77">
        <f>IFERROR(INDEX([1]怪物表!$U:$U,MATCH(G3319,[1]怪物表!$A:$A,0),1)*S3319/U3319,0)*AC3319</f>
        <v>0</v>
      </c>
      <c r="AC3319" s="77">
        <f t="shared" si="438"/>
        <v>1</v>
      </c>
      <c r="AD3319" s="77">
        <f>IFERROR(INDEX([1]怪物表!$J:$J,MATCH(G3319,[1]怪物表!$A:$A,0),1),0)*AE3319</f>
        <v>0</v>
      </c>
      <c r="AE3319" s="77">
        <f t="shared" si="439"/>
        <v>0</v>
      </c>
    </row>
    <row r="3320" spans="1:31" x14ac:dyDescent="0.45">
      <c r="A3320" s="4"/>
      <c r="B3320" s="7">
        <v>5994064</v>
      </c>
      <c r="C3320" s="6" t="s">
        <v>351</v>
      </c>
      <c r="D3320" s="4"/>
      <c r="E3320" s="7"/>
      <c r="F3320" s="4">
        <v>420</v>
      </c>
      <c r="G3320" s="4" t="str">
        <f>IF(I3320="",SUMIFS([1]怪物表!$A:$A,[1]怪物表!$B:$B,C3320,[1]怪物表!$C:$C,D3320),"")</f>
        <v/>
      </c>
      <c r="H3320" s="8" t="str">
        <f>IF(G3320="","",INDEX([1]怪物表!$C:$C,MATCH(G3320,[1]怪物表!$A:$A,0)))</f>
        <v/>
      </c>
      <c r="I3320" s="4">
        <v>599401</v>
      </c>
      <c r="J3320" s="4" t="str">
        <f>IF(I3320="","",INDEX([1]怪物阵型表!$B:$B,MATCH(I3320,[1]怪物阵型表!$A:$A,0)))</f>
        <v>冲锋阵型</v>
      </c>
      <c r="K3320" s="4"/>
      <c r="L3320" s="4"/>
      <c r="M3320" s="4"/>
      <c r="N3320" s="4"/>
      <c r="O3320" s="4" t="str">
        <f>IF(N3320="","",INDEX([2]物品表!$B:$B,MATCH(N3320,[2]物品表!$A:$A,0)))</f>
        <v/>
      </c>
      <c r="P3320" s="4"/>
      <c r="Q3320" s="7" t="s">
        <v>309</v>
      </c>
      <c r="R3320" s="7" t="s">
        <v>29</v>
      </c>
      <c r="S3320" s="9">
        <v>1</v>
      </c>
      <c r="T3320" s="4"/>
      <c r="U3320" s="9">
        <v>0</v>
      </c>
      <c r="V3320" s="4" t="str">
        <f t="shared" si="450"/>
        <v/>
      </c>
      <c r="W3320" s="4"/>
      <c r="X3320" s="4"/>
      <c r="Y3320" s="4"/>
      <c r="Z3320" s="28"/>
      <c r="AA3320" s="77">
        <f>COUNTIF([3]经验升级表!$C:$C,"&lt;="&amp;SUMIFS($AB$4:AB3320,$C$4:C3320,C3320))</f>
        <v>0</v>
      </c>
      <c r="AB3320" s="77">
        <f>IFERROR(INDEX([1]怪物表!$U:$U,MATCH(G3320,[1]怪物表!$A:$A,0),1)*S3320/U3320,0)*AC3320</f>
        <v>0</v>
      </c>
      <c r="AC3320" s="77">
        <f t="shared" si="438"/>
        <v>1</v>
      </c>
      <c r="AD3320" s="77">
        <f>IFERROR(INDEX([1]怪物表!$J:$J,MATCH(G3320,[1]怪物表!$A:$A,0),1),0)*AE3320</f>
        <v>0</v>
      </c>
      <c r="AE3320" s="77">
        <f t="shared" si="439"/>
        <v>0</v>
      </c>
    </row>
    <row r="3321" spans="1:31" x14ac:dyDescent="0.45">
      <c r="A3321" s="4"/>
      <c r="B3321" s="7">
        <v>5994065</v>
      </c>
      <c r="C3321" s="6" t="s">
        <v>351</v>
      </c>
      <c r="D3321" s="4"/>
      <c r="E3321" s="7"/>
      <c r="F3321" s="4">
        <v>425</v>
      </c>
      <c r="G3321" s="4" t="str">
        <f>IF(I3321="",SUMIFS([1]怪物表!$A:$A,[1]怪物表!$B:$B,C3321,[1]怪物表!$C:$C,D3321),"")</f>
        <v/>
      </c>
      <c r="H3321" s="8" t="str">
        <f>IF(G3321="","",INDEX([1]怪物表!$C:$C,MATCH(G3321,[1]怪物表!$A:$A,0)))</f>
        <v/>
      </c>
      <c r="I3321" s="4">
        <v>599401</v>
      </c>
      <c r="J3321" s="4" t="str">
        <f>IF(I3321="","",INDEX([1]怪物阵型表!$B:$B,MATCH(I3321,[1]怪物阵型表!$A:$A,0)))</f>
        <v>冲锋阵型</v>
      </c>
      <c r="K3321" s="4"/>
      <c r="L3321" s="4"/>
      <c r="M3321" s="4"/>
      <c r="N3321" s="4"/>
      <c r="O3321" s="4" t="str">
        <f>IF(N3321="","",INDEX([2]物品表!$B:$B,MATCH(N3321,[2]物品表!$A:$A,0)))</f>
        <v/>
      </c>
      <c r="P3321" s="4"/>
      <c r="Q3321" s="7" t="s">
        <v>309</v>
      </c>
      <c r="R3321" s="7" t="s">
        <v>29</v>
      </c>
      <c r="S3321" s="9">
        <v>1</v>
      </c>
      <c r="T3321" s="4"/>
      <c r="U3321" s="9">
        <v>0</v>
      </c>
      <c r="V3321" s="4" t="str">
        <f t="shared" si="450"/>
        <v/>
      </c>
      <c r="W3321" s="4"/>
      <c r="X3321" s="4"/>
      <c r="Y3321" s="4"/>
      <c r="Z3321" s="28"/>
      <c r="AA3321" s="77">
        <f>COUNTIF([3]经验升级表!$C:$C,"&lt;="&amp;SUMIFS($AB$4:AB3321,$C$4:C3321,C3321))</f>
        <v>0</v>
      </c>
      <c r="AB3321" s="77">
        <f>IFERROR(INDEX([1]怪物表!$U:$U,MATCH(G3321,[1]怪物表!$A:$A,0),1)*S3321/U3321,0)*AC3321</f>
        <v>0</v>
      </c>
      <c r="AC3321" s="77">
        <f t="shared" si="438"/>
        <v>1</v>
      </c>
      <c r="AD3321" s="77">
        <f>IFERROR(INDEX([1]怪物表!$J:$J,MATCH(G3321,[1]怪物表!$A:$A,0),1),0)*AE3321</f>
        <v>0</v>
      </c>
      <c r="AE3321" s="77">
        <f t="shared" si="439"/>
        <v>0</v>
      </c>
    </row>
    <row r="3322" spans="1:31" x14ac:dyDescent="0.45">
      <c r="A3322" s="4"/>
      <c r="B3322" s="7">
        <v>5994066</v>
      </c>
      <c r="C3322" s="6" t="s">
        <v>351</v>
      </c>
      <c r="D3322" s="4"/>
      <c r="E3322" s="7"/>
      <c r="F3322" s="4">
        <v>425</v>
      </c>
      <c r="G3322" s="4" t="str">
        <f>IF(I3322="",SUMIFS([1]怪物表!$A:$A,[1]怪物表!$B:$B,C3322,[1]怪物表!$C:$C,D3322),"")</f>
        <v/>
      </c>
      <c r="H3322" s="8" t="str">
        <f>IF(G3322="","",INDEX([1]怪物表!$C:$C,MATCH(G3322,[1]怪物表!$A:$A,0)))</f>
        <v/>
      </c>
      <c r="I3322" s="4">
        <v>599401</v>
      </c>
      <c r="J3322" s="4" t="str">
        <f>IF(I3322="","",INDEX([1]怪物阵型表!$B:$B,MATCH(I3322,[1]怪物阵型表!$A:$A,0)))</f>
        <v>冲锋阵型</v>
      </c>
      <c r="K3322" s="4"/>
      <c r="L3322" s="4"/>
      <c r="M3322" s="4"/>
      <c r="N3322" s="4"/>
      <c r="O3322" s="4" t="str">
        <f>IF(N3322="","",INDEX([2]物品表!$B:$B,MATCH(N3322,[2]物品表!$A:$A,0)))</f>
        <v/>
      </c>
      <c r="P3322" s="4"/>
      <c r="Q3322" s="7" t="s">
        <v>309</v>
      </c>
      <c r="R3322" s="7" t="s">
        <v>29</v>
      </c>
      <c r="S3322" s="9">
        <v>1</v>
      </c>
      <c r="T3322" s="4"/>
      <c r="U3322" s="9">
        <v>0</v>
      </c>
      <c r="V3322" s="4" t="str">
        <f t="shared" si="450"/>
        <v/>
      </c>
      <c r="W3322" s="4"/>
      <c r="X3322" s="4"/>
      <c r="Y3322" s="4"/>
      <c r="Z3322" s="28"/>
      <c r="AA3322" s="77">
        <f>COUNTIF([3]经验升级表!$C:$C,"&lt;="&amp;SUMIFS($AB$4:AB3322,$C$4:C3322,C3322))</f>
        <v>0</v>
      </c>
      <c r="AB3322" s="77">
        <f>IFERROR(INDEX([1]怪物表!$U:$U,MATCH(G3322,[1]怪物表!$A:$A,0),1)*S3322/U3322,0)*AC3322</f>
        <v>0</v>
      </c>
      <c r="AC3322" s="77">
        <f t="shared" si="438"/>
        <v>1</v>
      </c>
      <c r="AD3322" s="77">
        <f>IFERROR(INDEX([1]怪物表!$J:$J,MATCH(G3322,[1]怪物表!$A:$A,0),1),0)*AE3322</f>
        <v>0</v>
      </c>
      <c r="AE3322" s="77">
        <f t="shared" si="439"/>
        <v>0</v>
      </c>
    </row>
    <row r="3323" spans="1:31" x14ac:dyDescent="0.45">
      <c r="A3323" s="4"/>
      <c r="B3323" s="7">
        <v>5994067</v>
      </c>
      <c r="C3323" s="6" t="s">
        <v>351</v>
      </c>
      <c r="D3323" s="4"/>
      <c r="E3323" s="7"/>
      <c r="F3323" s="4">
        <v>430</v>
      </c>
      <c r="G3323" s="4" t="str">
        <f>IF(I3323="",SUMIFS([1]怪物表!$A:$A,[1]怪物表!$B:$B,C3323,[1]怪物表!$C:$C,D3323),"")</f>
        <v/>
      </c>
      <c r="H3323" s="8" t="str">
        <f>IF(G3323="","",INDEX([1]怪物表!$C:$C,MATCH(G3323,[1]怪物表!$A:$A,0)))</f>
        <v/>
      </c>
      <c r="I3323" s="4">
        <v>599401</v>
      </c>
      <c r="J3323" s="4" t="str">
        <f>IF(I3323="","",INDEX([1]怪物阵型表!$B:$B,MATCH(I3323,[1]怪物阵型表!$A:$A,0)))</f>
        <v>冲锋阵型</v>
      </c>
      <c r="K3323" s="4"/>
      <c r="L3323" s="4"/>
      <c r="M3323" s="4"/>
      <c r="N3323" s="4"/>
      <c r="O3323" s="4" t="str">
        <f>IF(N3323="","",INDEX([2]物品表!$B:$B,MATCH(N3323,[2]物品表!$A:$A,0)))</f>
        <v/>
      </c>
      <c r="P3323" s="4"/>
      <c r="Q3323" s="7" t="s">
        <v>309</v>
      </c>
      <c r="R3323" s="7" t="s">
        <v>29</v>
      </c>
      <c r="S3323" s="9">
        <v>1</v>
      </c>
      <c r="T3323" s="4"/>
      <c r="U3323" s="9">
        <v>0</v>
      </c>
      <c r="V3323" s="4" t="str">
        <f t="shared" si="450"/>
        <v/>
      </c>
      <c r="W3323" s="4"/>
      <c r="X3323" s="4"/>
      <c r="Y3323" s="4"/>
      <c r="Z3323" s="28"/>
      <c r="AA3323" s="77">
        <f>COUNTIF([3]经验升级表!$C:$C,"&lt;="&amp;SUMIFS($AB$4:AB3323,$C$4:C3323,C3323))</f>
        <v>0</v>
      </c>
      <c r="AB3323" s="77">
        <f>IFERROR(INDEX([1]怪物表!$U:$U,MATCH(G3323,[1]怪物表!$A:$A,0),1)*S3323/U3323,0)*AC3323</f>
        <v>0</v>
      </c>
      <c r="AC3323" s="77">
        <f t="shared" si="438"/>
        <v>1</v>
      </c>
      <c r="AD3323" s="77">
        <f>IFERROR(INDEX([1]怪物表!$J:$J,MATCH(G3323,[1]怪物表!$A:$A,0),1),0)*AE3323</f>
        <v>0</v>
      </c>
      <c r="AE3323" s="77">
        <f t="shared" si="439"/>
        <v>0</v>
      </c>
    </row>
    <row r="3324" spans="1:31" x14ac:dyDescent="0.45">
      <c r="A3324" s="4"/>
      <c r="B3324" s="7">
        <v>5994068</v>
      </c>
      <c r="C3324" s="6" t="s">
        <v>351</v>
      </c>
      <c r="D3324" s="4"/>
      <c r="E3324" s="7"/>
      <c r="F3324" s="4">
        <v>430</v>
      </c>
      <c r="G3324" s="4" t="str">
        <f>IF(I3324="",SUMIFS([1]怪物表!$A:$A,[1]怪物表!$B:$B,C3324,[1]怪物表!$C:$C,D3324),"")</f>
        <v/>
      </c>
      <c r="H3324" s="8" t="str">
        <f>IF(G3324="","",INDEX([1]怪物表!$C:$C,MATCH(G3324,[1]怪物表!$A:$A,0)))</f>
        <v/>
      </c>
      <c r="I3324" s="4">
        <v>599401</v>
      </c>
      <c r="J3324" s="4" t="str">
        <f>IF(I3324="","",INDEX([1]怪物阵型表!$B:$B,MATCH(I3324,[1]怪物阵型表!$A:$A,0)))</f>
        <v>冲锋阵型</v>
      </c>
      <c r="K3324" s="4"/>
      <c r="L3324" s="4"/>
      <c r="M3324" s="4"/>
      <c r="N3324" s="4"/>
      <c r="O3324" s="4" t="str">
        <f>IF(N3324="","",INDEX([2]物品表!$B:$B,MATCH(N3324,[2]物品表!$A:$A,0)))</f>
        <v/>
      </c>
      <c r="P3324" s="4"/>
      <c r="Q3324" s="7" t="s">
        <v>309</v>
      </c>
      <c r="R3324" s="7" t="s">
        <v>29</v>
      </c>
      <c r="S3324" s="9">
        <v>1</v>
      </c>
      <c r="T3324" s="4"/>
      <c r="U3324" s="9">
        <v>0</v>
      </c>
      <c r="V3324" s="4" t="str">
        <f t="shared" si="450"/>
        <v/>
      </c>
      <c r="W3324" s="4"/>
      <c r="X3324" s="4"/>
      <c r="Y3324" s="4"/>
      <c r="Z3324" s="28"/>
      <c r="AA3324" s="77">
        <f>COUNTIF([3]经验升级表!$C:$C,"&lt;="&amp;SUMIFS($AB$4:AB3324,$C$4:C3324,C3324))</f>
        <v>0</v>
      </c>
      <c r="AB3324" s="77">
        <f>IFERROR(INDEX([1]怪物表!$U:$U,MATCH(G3324,[1]怪物表!$A:$A,0),1)*S3324/U3324,0)*AC3324</f>
        <v>0</v>
      </c>
      <c r="AC3324" s="77">
        <f t="shared" si="438"/>
        <v>1</v>
      </c>
      <c r="AD3324" s="77">
        <f>IFERROR(INDEX([1]怪物表!$J:$J,MATCH(G3324,[1]怪物表!$A:$A,0),1),0)*AE3324</f>
        <v>0</v>
      </c>
      <c r="AE3324" s="77">
        <f t="shared" si="439"/>
        <v>0</v>
      </c>
    </row>
    <row r="3325" spans="1:31" x14ac:dyDescent="0.45">
      <c r="A3325" s="4"/>
      <c r="B3325" s="7">
        <v>5994069</v>
      </c>
      <c r="C3325" s="6" t="s">
        <v>351</v>
      </c>
      <c r="D3325" s="4"/>
      <c r="E3325" s="7"/>
      <c r="F3325" s="4">
        <v>420</v>
      </c>
      <c r="G3325" s="4"/>
      <c r="H3325" s="8"/>
      <c r="I3325" s="4"/>
      <c r="J3325" s="4" t="str">
        <f>IF(I3325="","",INDEX([1]怪物阵型表!$B:$B,MATCH(I3325,[1]怪物阵型表!$A:$A,0)))</f>
        <v/>
      </c>
      <c r="K3325" s="4">
        <v>599410</v>
      </c>
      <c r="L3325" s="25" t="str" cm="1">
        <f t="array" ref="L3325">INDEX(怪物链表!A:C,MATCH(怪物刷新表!K3325&amp;C3325,怪物链表!A:A&amp;怪物链表!C:C,),2)</f>
        <v>平滑_中级_150</v>
      </c>
      <c r="M3325" s="4" t="str" cm="1">
        <f t="array" ref="M3325">INDEX(怪物链表!A:D,MATCH(怪物刷新表!L3325&amp;K3325,怪物链表!B:B&amp;怪物链表!A:A,),4)</f>
        <v>390-420</v>
      </c>
      <c r="N3325" s="4"/>
      <c r="O3325" s="4" t="str">
        <f>IF(N3325="","",INDEX([2]物品表!$B:$B,MATCH(N3325,[2]物品表!$A:$A,0)))</f>
        <v/>
      </c>
      <c r="P3325" s="4"/>
      <c r="Q3325" s="7" t="s">
        <v>120</v>
      </c>
      <c r="R3325" s="7" t="s">
        <v>29</v>
      </c>
      <c r="S3325" s="9">
        <v>1</v>
      </c>
      <c r="T3325" s="4"/>
      <c r="U3325" s="9">
        <v>0</v>
      </c>
      <c r="V3325" s="4" t="str">
        <f>IF(W3325=1,"TID_Survivor_Notice_Occur_2",IF(W3325=2,"TID_Survivor_Notice_Occur_1",""))</f>
        <v/>
      </c>
      <c r="W3325" s="4"/>
      <c r="X3325" s="4"/>
      <c r="Y3325" s="4"/>
      <c r="Z3325" s="28"/>
      <c r="AA3325" s="77">
        <f>COUNTIF([3]经验升级表!$C:$C,"&lt;="&amp;SUMIFS($AB$4:AB3325,$C$4:C3325,C3325))</f>
        <v>0</v>
      </c>
      <c r="AB3325" s="77">
        <f>IFERROR(INDEX([1]怪物表!$U:$U,MATCH(G3325,[1]怪物表!$A:$A,0),1)*S3325/U3325,0)*AC3325</f>
        <v>0</v>
      </c>
      <c r="AC3325" s="77">
        <f t="shared" ref="AC3325:AC3326" si="451">IFERROR(INDEX(_xlfn.TEXTSPLIT(F3325,"-"),1,2)-INDEX(_xlfn.TEXTSPLIT(F3325,"-"),1,1),1)</f>
        <v>1</v>
      </c>
      <c r="AD3325" s="77">
        <f>IFERROR(INDEX([1]怪物表!$J:$J,MATCH(G3325,[1]怪物表!$A:$A,0),1),0)*AE3325</f>
        <v>0</v>
      </c>
      <c r="AE3325" s="77">
        <f t="shared" ref="AE3325:AE3326" si="452">IFERROR(ROUNDUP(AC3325*S3325/U3325,),0)</f>
        <v>0</v>
      </c>
    </row>
    <row r="3326" spans="1:31" x14ac:dyDescent="0.45">
      <c r="A3326" s="4"/>
      <c r="B3326" s="7">
        <v>5994070</v>
      </c>
      <c r="C3326" s="6" t="s">
        <v>351</v>
      </c>
      <c r="D3326" s="4"/>
      <c r="E3326" s="7"/>
      <c r="F3326" s="4">
        <v>420</v>
      </c>
      <c r="G3326" s="4"/>
      <c r="H3326" s="8"/>
      <c r="I3326" s="4"/>
      <c r="J3326" s="4" t="str">
        <f>IF(I3326="","",INDEX([1]怪物阵型表!$B:$B,MATCH(I3326,[1]怪物阵型表!$A:$A,0)))</f>
        <v/>
      </c>
      <c r="K3326" s="4">
        <v>599411</v>
      </c>
      <c r="L3326" s="25" t="str" cm="1">
        <f t="array" ref="L3326">INDEX(怪物链表!A:C,MATCH(怪物刷新表!K3326&amp;C3326,怪物链表!A:A&amp;怪物链表!C:C,),2)</f>
        <v>平滑_中级_75</v>
      </c>
      <c r="M3326" s="4" t="str" cm="1">
        <f t="array" ref="M3326">INDEX(怪物链表!A:D,MATCH(怪物刷新表!L3326&amp;K3326,怪物链表!B:B&amp;怪物链表!A:A,),4)</f>
        <v>390-420</v>
      </c>
      <c r="N3326" s="4"/>
      <c r="O3326" s="4" t="str">
        <f>IF(N3326="","",INDEX([2]物品表!$B:$B,MATCH(N3326,[2]物品表!$A:$A,0)))</f>
        <v/>
      </c>
      <c r="P3326" s="4"/>
      <c r="Q3326" s="7" t="s">
        <v>120</v>
      </c>
      <c r="R3326" s="7" t="s">
        <v>29</v>
      </c>
      <c r="S3326" s="9">
        <v>1</v>
      </c>
      <c r="T3326" s="4"/>
      <c r="U3326" s="9">
        <v>0</v>
      </c>
      <c r="V3326" s="4" t="str">
        <f>IF(W3326=1,"TID_Survivor_Notice_Occur_2",IF(W3326=2,"TID_Survivor_Notice_Occur_1",""))</f>
        <v/>
      </c>
      <c r="W3326" s="4"/>
      <c r="X3326" s="4"/>
      <c r="Y3326" s="4"/>
      <c r="Z3326" s="28"/>
      <c r="AA3326" s="77">
        <f>COUNTIF([3]经验升级表!$C:$C,"&lt;="&amp;SUMIFS($AB$4:AB3326,$C$4:C3326,C3326))</f>
        <v>0</v>
      </c>
      <c r="AB3326" s="77">
        <f>IFERROR(INDEX([1]怪物表!$U:$U,MATCH(G3326,[1]怪物表!$A:$A,0),1)*S3326/U3326,0)*AC3326</f>
        <v>0</v>
      </c>
      <c r="AC3326" s="77">
        <f t="shared" si="451"/>
        <v>1</v>
      </c>
      <c r="AD3326" s="77">
        <f>IFERROR(INDEX([1]怪物表!$J:$J,MATCH(G3326,[1]怪物表!$A:$A,0),1),0)*AE3326</f>
        <v>0</v>
      </c>
      <c r="AE3326" s="77">
        <f t="shared" si="452"/>
        <v>0</v>
      </c>
    </row>
    <row r="3327" spans="1:31" x14ac:dyDescent="0.45">
      <c r="A3327" s="4"/>
      <c r="B3327" s="7">
        <v>5994071</v>
      </c>
      <c r="C3327" s="6" t="s">
        <v>351</v>
      </c>
      <c r="D3327" s="4" t="s">
        <v>147</v>
      </c>
      <c r="E3327" s="7">
        <v>60</v>
      </c>
      <c r="F3327" s="4" t="s">
        <v>202</v>
      </c>
      <c r="G3327" s="4">
        <f>SUMIFS([1]怪物表!$A:$A,[1]怪物表!$B:$B,C3327,[1]怪物表!$C:$C,D3327)</f>
        <v>1599405</v>
      </c>
      <c r="H3327" s="8" t="str">
        <f>IF(G3327="","",INDEX([1]怪物表!$C:$C,MATCH(G3327,[1]怪物表!$A:$A,0)))</f>
        <v>狼人（灰）</v>
      </c>
      <c r="I3327" s="4"/>
      <c r="J3327" s="4" t="str">
        <f>IF(I3327="","",INDEX([1]怪物阵型表!$B:$B,MATCH(I3327,[1]怪物阵型表!$A:$A,0)))</f>
        <v/>
      </c>
      <c r="K3327" s="4"/>
      <c r="L3327" s="4"/>
      <c r="M3327" s="4"/>
      <c r="N3327" s="4"/>
      <c r="O3327" s="4" t="str">
        <f>IF(N3327="","",INDEX([2]物品表!$B:$B,MATCH(N3327,[2]物品表!$A:$A,0)))</f>
        <v/>
      </c>
      <c r="P3327" s="4"/>
      <c r="Q3327" s="7" t="s">
        <v>31</v>
      </c>
      <c r="R3327" s="7" t="s">
        <v>29</v>
      </c>
      <c r="S3327" s="9">
        <f>INDEX('#怪物刷新配置索引'!$E:$E,MATCH(E3327&amp;"-"&amp;F3327,'#怪物刷新配置索引'!$D:$D,0),1)</f>
        <v>4</v>
      </c>
      <c r="T3327" s="4"/>
      <c r="U3327" s="9">
        <f>INDEX('#怪物刷新配置索引'!$F:$F,MATCH(E3327&amp;"-"&amp;F3327,'#怪物刷新配置索引'!$D:$D,0),1)</f>
        <v>2</v>
      </c>
      <c r="V3327" s="4" t="str">
        <f t="shared" si="450"/>
        <v/>
      </c>
      <c r="W3327" s="4"/>
      <c r="X3327" s="4"/>
      <c r="Y3327" s="4"/>
      <c r="Z3327" s="28"/>
      <c r="AA3327" s="77">
        <f>COUNTIF([3]经验升级表!$C:$C,"&lt;="&amp;SUMIFS($AB$4:AB3327,$C$4:C3327,C3327))</f>
        <v>0</v>
      </c>
      <c r="AB3327" s="77">
        <f>IFERROR(INDEX([1]怪物表!$U:$U,MATCH(G3327,[1]怪物表!$A:$A,0),1)*S3327/U3327,0)*AC3327</f>
        <v>0</v>
      </c>
      <c r="AC3327" s="77">
        <f t="shared" si="438"/>
        <v>30</v>
      </c>
      <c r="AD3327" s="77">
        <f>IFERROR(INDEX([1]怪物表!$J:$J,MATCH(G3327,[1]怪物表!$A:$A,0),1),0)*AE3327</f>
        <v>60</v>
      </c>
      <c r="AE3327" s="77">
        <f t="shared" si="439"/>
        <v>60</v>
      </c>
    </row>
    <row r="3328" spans="1:31" x14ac:dyDescent="0.45">
      <c r="A3328" s="4"/>
      <c r="B3328" s="7">
        <v>5994072</v>
      </c>
      <c r="C3328" s="6" t="s">
        <v>351</v>
      </c>
      <c r="D3328" s="4" t="s">
        <v>147</v>
      </c>
      <c r="E3328" s="7">
        <v>60</v>
      </c>
      <c r="F3328" s="4" t="s">
        <v>202</v>
      </c>
      <c r="G3328" s="4">
        <f>SUMIFS([1]怪物表!$A:$A,[1]怪物表!$B:$B,C3328,[1]怪物表!$C:$C,D3328)</f>
        <v>1599405</v>
      </c>
      <c r="H3328" s="8" t="str">
        <f>IF(G3328="","",INDEX([1]怪物表!$C:$C,MATCH(G3328,[1]怪物表!$A:$A,0)))</f>
        <v>狼人（灰）</v>
      </c>
      <c r="I3328" s="4"/>
      <c r="J3328" s="4" t="str">
        <f>IF(I3328="","",INDEX([1]怪物阵型表!$B:$B,MATCH(I3328,[1]怪物阵型表!$A:$A,0)))</f>
        <v/>
      </c>
      <c r="K3328" s="4"/>
      <c r="L3328" s="4"/>
      <c r="M3328" s="4"/>
      <c r="N3328" s="4"/>
      <c r="O3328" s="4" t="str">
        <f>IF(N3328="","",INDEX([2]物品表!$B:$B,MATCH(N3328,[2]物品表!$A:$A,0)))</f>
        <v/>
      </c>
      <c r="P3328" s="4"/>
      <c r="Q3328" s="7" t="s">
        <v>31</v>
      </c>
      <c r="R3328" s="7" t="s">
        <v>29</v>
      </c>
      <c r="S3328" s="9">
        <f>INDEX('#怪物刷新配置索引'!$E:$E,MATCH(E3328&amp;"-"&amp;F3328,'#怪物刷新配置索引'!$D:$D,0),1)</f>
        <v>4</v>
      </c>
      <c r="T3328" s="4"/>
      <c r="U3328" s="9">
        <f>INDEX('#怪物刷新配置索引'!$F:$F,MATCH(E3328&amp;"-"&amp;F3328,'#怪物刷新配置索引'!$D:$D,0),1)</f>
        <v>2</v>
      </c>
      <c r="V3328" s="4" t="str">
        <f t="shared" si="450"/>
        <v/>
      </c>
      <c r="W3328" s="4"/>
      <c r="X3328" s="4"/>
      <c r="Y3328" s="4"/>
      <c r="Z3328" s="28"/>
      <c r="AA3328" s="77">
        <f>COUNTIF([3]经验升级表!$C:$C,"&lt;="&amp;SUMIFS($AB$4:AB3328,$C$4:C3328,C3328))</f>
        <v>0</v>
      </c>
      <c r="AB3328" s="77">
        <f>IFERROR(INDEX([1]怪物表!$U:$U,MATCH(G3328,[1]怪物表!$A:$A,0),1)*S3328/U3328,0)*AC3328</f>
        <v>0</v>
      </c>
      <c r="AC3328" s="77">
        <f t="shared" si="438"/>
        <v>30</v>
      </c>
      <c r="AD3328" s="77">
        <f>IFERROR(INDEX([1]怪物表!$J:$J,MATCH(G3328,[1]怪物表!$A:$A,0),1),0)*AE3328</f>
        <v>60</v>
      </c>
      <c r="AE3328" s="77">
        <f t="shared" si="439"/>
        <v>60</v>
      </c>
    </row>
    <row r="3329" spans="1:31" x14ac:dyDescent="0.45">
      <c r="A3329" s="4"/>
      <c r="B3329" s="7">
        <v>5994073</v>
      </c>
      <c r="C3329" s="6" t="s">
        <v>351</v>
      </c>
      <c r="D3329" s="4" t="s">
        <v>145</v>
      </c>
      <c r="E3329" s="7">
        <v>20</v>
      </c>
      <c r="F3329" s="4" t="s">
        <v>202</v>
      </c>
      <c r="G3329" s="4">
        <f>SUMIFS([1]怪物表!$A:$A,[1]怪物表!$B:$B,C3329,[1]怪物表!$C:$C,D3329)</f>
        <v>1599407</v>
      </c>
      <c r="H3329" s="8" t="str">
        <f>IF(G3329="","",INDEX([1]怪物表!$C:$C,MATCH(G3329,[1]怪物表!$A:$A,0)))</f>
        <v>毒气怪2</v>
      </c>
      <c r="I3329" s="4"/>
      <c r="J3329" s="4" t="str">
        <f>IF(I3329="","",INDEX([1]怪物阵型表!$B:$B,MATCH(I3329,[1]怪物阵型表!$A:$A,0)))</f>
        <v/>
      </c>
      <c r="K3329" s="4"/>
      <c r="L3329" s="4"/>
      <c r="M3329" s="4"/>
      <c r="N3329" s="4"/>
      <c r="O3329" s="4" t="str">
        <f>IF(N3329="","",INDEX([2]物品表!$B:$B,MATCH(N3329,[2]物品表!$A:$A,0)))</f>
        <v/>
      </c>
      <c r="P3329" s="4"/>
      <c r="Q3329" s="7" t="s">
        <v>31</v>
      </c>
      <c r="R3329" s="7" t="s">
        <v>29</v>
      </c>
      <c r="S3329" s="9">
        <f>INDEX('#怪物刷新配置索引'!$E:$E,MATCH(E3329&amp;"-"&amp;F3329,'#怪物刷新配置索引'!$D:$D,0),1)</f>
        <v>4</v>
      </c>
      <c r="T3329" s="4"/>
      <c r="U3329" s="9">
        <f>INDEX('#怪物刷新配置索引'!$F:$F,MATCH(E3329&amp;"-"&amp;F3329,'#怪物刷新配置索引'!$D:$D,0),1)</f>
        <v>6</v>
      </c>
      <c r="V3329" s="4" t="str">
        <f t="shared" si="450"/>
        <v/>
      </c>
      <c r="W3329" s="4"/>
      <c r="X3329" s="4"/>
      <c r="Y3329" s="4"/>
      <c r="Z3329" s="28"/>
      <c r="AA3329" s="77">
        <f>COUNTIF([3]经验升级表!$C:$C,"&lt;="&amp;SUMIFS($AB$4:AB3329,$C$4:C3329,C3329))</f>
        <v>0</v>
      </c>
      <c r="AB3329" s="77">
        <f>IFERROR(INDEX([1]怪物表!$U:$U,MATCH(G3329,[1]怪物表!$A:$A,0),1)*S3329/U3329,0)*AC3329</f>
        <v>0</v>
      </c>
      <c r="AC3329" s="77">
        <f t="shared" si="438"/>
        <v>30</v>
      </c>
      <c r="AD3329" s="77">
        <f>IFERROR(INDEX([1]怪物表!$J:$J,MATCH(G3329,[1]怪物表!$A:$A,0),1),0)*AE3329</f>
        <v>20</v>
      </c>
      <c r="AE3329" s="77">
        <f t="shared" si="439"/>
        <v>20</v>
      </c>
    </row>
    <row r="3330" spans="1:31" x14ac:dyDescent="0.45">
      <c r="A3330" s="4"/>
      <c r="B3330" s="7">
        <v>5994074</v>
      </c>
      <c r="C3330" s="6" t="s">
        <v>351</v>
      </c>
      <c r="D3330" s="4"/>
      <c r="E3330" s="7"/>
      <c r="F3330" s="4">
        <v>450</v>
      </c>
      <c r="G3330" s="4" t="str">
        <f>IF(I3330="",SUMIFS([1]怪物表!$A:$A,[1]怪物表!$B:$B,C3330,[1]怪物表!$C:$C,D3330),"")</f>
        <v/>
      </c>
      <c r="H3330" s="8" t="str">
        <f>IF(G3330="","",INDEX([1]怪物表!$C:$C,MATCH(G3330,[1]怪物表!$A:$A,0)))</f>
        <v/>
      </c>
      <c r="I3330" s="4">
        <v>599402</v>
      </c>
      <c r="J3330" s="4" t="str">
        <f>IF(I3330="","",INDEX([1]怪物阵型表!$B:$B,MATCH(I3330,[1]怪物阵型表!$A:$A,0)))</f>
        <v>圆环防御怪物阵型</v>
      </c>
      <c r="K3330" s="4"/>
      <c r="L3330" s="4"/>
      <c r="M3330" s="4"/>
      <c r="N3330" s="4"/>
      <c r="O3330" s="4" t="str">
        <f>IF(N3330="","",INDEX([2]物品表!$B:$B,MATCH(N3330,[2]物品表!$A:$A,0)))</f>
        <v/>
      </c>
      <c r="P3330" s="4"/>
      <c r="Q3330" s="7" t="s">
        <v>109</v>
      </c>
      <c r="R3330" s="7" t="s">
        <v>29</v>
      </c>
      <c r="S3330" s="9">
        <v>1</v>
      </c>
      <c r="T3330" s="4"/>
      <c r="U3330" s="9">
        <v>0</v>
      </c>
      <c r="V3330" s="4" t="str">
        <f t="shared" si="450"/>
        <v>TID_Survivor_Notice_Occur_2</v>
      </c>
      <c r="W3330" s="4">
        <v>1</v>
      </c>
      <c r="X3330" s="4"/>
      <c r="Y3330" s="4"/>
      <c r="Z3330" s="28"/>
      <c r="AA3330" s="77">
        <f>COUNTIF([3]经验升级表!$C:$C,"&lt;="&amp;SUMIFS($AB$4:AB3330,$C$4:C3330,C3330))</f>
        <v>0</v>
      </c>
      <c r="AB3330" s="77">
        <f>IFERROR(INDEX([1]怪物表!$U:$U,MATCH(G3330,[1]怪物表!$A:$A,0),1)*S3330/U3330,0)*AC3330</f>
        <v>0</v>
      </c>
      <c r="AC3330" s="77">
        <f t="shared" si="438"/>
        <v>1</v>
      </c>
      <c r="AD3330" s="77">
        <f>IFERROR(INDEX([1]怪物表!$J:$J,MATCH(G3330,[1]怪物表!$A:$A,0),1),0)*AE3330</f>
        <v>0</v>
      </c>
      <c r="AE3330" s="77">
        <f t="shared" si="439"/>
        <v>0</v>
      </c>
    </row>
    <row r="3331" spans="1:31" x14ac:dyDescent="0.45">
      <c r="A3331" s="4"/>
      <c r="B3331" s="7">
        <v>5994075</v>
      </c>
      <c r="C3331" s="6" t="s">
        <v>351</v>
      </c>
      <c r="D3331" s="4" t="s">
        <v>239</v>
      </c>
      <c r="E3331" s="7">
        <v>20</v>
      </c>
      <c r="F3331" s="4" t="s">
        <v>203</v>
      </c>
      <c r="G3331" s="4">
        <f>SUMIFS([1]怪物表!$A:$A,[1]怪物表!$B:$B,C3331,[1]怪物表!$C:$C,D3331)</f>
        <v>1599402</v>
      </c>
      <c r="H3331" s="8" t="str">
        <f>IF(G3331="","",INDEX([1]怪物表!$C:$C,MATCH(G3331,[1]怪物表!$A:$A,0)))</f>
        <v>小象</v>
      </c>
      <c r="I3331" s="4"/>
      <c r="J3331" s="4" t="str">
        <f>IF(I3331="","",INDEX([1]怪物阵型表!$B:$B,MATCH(I3331,[1]怪物阵型表!$A:$A,0)))</f>
        <v/>
      </c>
      <c r="K3331" s="4"/>
      <c r="L3331" s="4"/>
      <c r="M3331" s="4"/>
      <c r="N3331" s="4"/>
      <c r="O3331" s="4" t="str">
        <f>IF(N3331="","",INDEX([2]物品表!$B:$B,MATCH(N3331,[2]物品表!$A:$A,0)))</f>
        <v/>
      </c>
      <c r="P3331" s="4"/>
      <c r="Q3331" s="7" t="s">
        <v>31</v>
      </c>
      <c r="R3331" s="7" t="s">
        <v>29</v>
      </c>
      <c r="S3331" s="9">
        <f>INDEX('#怪物刷新配置索引'!$E:$E,MATCH(E3331&amp;"-"&amp;F3331,'#怪物刷新配置索引'!$D:$D,0),1)</f>
        <v>4</v>
      </c>
      <c r="T3331" s="4"/>
      <c r="U3331" s="9">
        <f>INDEX('#怪物刷新配置索引'!$F:$F,MATCH(E3331&amp;"-"&amp;F3331,'#怪物刷新配置索引'!$D:$D,0),1)</f>
        <v>6</v>
      </c>
      <c r="V3331" s="4" t="str">
        <f t="shared" si="450"/>
        <v/>
      </c>
      <c r="W3331" s="4"/>
      <c r="X3331" s="4"/>
      <c r="Y3331" s="4"/>
      <c r="Z3331" s="28"/>
      <c r="AA3331" s="77">
        <f>COUNTIF([3]经验升级表!$C:$C,"&lt;="&amp;SUMIFS($AB$4:AB3331,$C$4:C3331,C3331))</f>
        <v>0</v>
      </c>
      <c r="AB3331" s="77">
        <f>IFERROR(INDEX([1]怪物表!$U:$U,MATCH(G3331,[1]怪物表!$A:$A,0),1)*S3331/U3331,0)*AC3331</f>
        <v>0</v>
      </c>
      <c r="AC3331" s="77">
        <f t="shared" si="438"/>
        <v>30</v>
      </c>
      <c r="AD3331" s="77">
        <f>IFERROR(INDEX([1]怪物表!$J:$J,MATCH(G3331,[1]怪物表!$A:$A,0),1),0)*AE3331</f>
        <v>20</v>
      </c>
      <c r="AE3331" s="77">
        <f t="shared" si="439"/>
        <v>20</v>
      </c>
    </row>
    <row r="3332" spans="1:31" x14ac:dyDescent="0.45">
      <c r="A3332" s="4"/>
      <c r="B3332" s="7">
        <v>5994076</v>
      </c>
      <c r="C3332" s="6" t="s">
        <v>351</v>
      </c>
      <c r="D3332" s="4" t="s">
        <v>239</v>
      </c>
      <c r="E3332" s="7">
        <v>20</v>
      </c>
      <c r="F3332" s="4" t="s">
        <v>203</v>
      </c>
      <c r="G3332" s="4">
        <f>SUMIFS([1]怪物表!$A:$A,[1]怪物表!$B:$B,C3332,[1]怪物表!$C:$C,D3332)</f>
        <v>1599402</v>
      </c>
      <c r="H3332" s="8" t="str">
        <f>IF(G3332="","",INDEX([1]怪物表!$C:$C,MATCH(G3332,[1]怪物表!$A:$A,0)))</f>
        <v>小象</v>
      </c>
      <c r="I3332" s="4"/>
      <c r="J3332" s="4" t="str">
        <f>IF(I3332="","",INDEX([1]怪物阵型表!$B:$B,MATCH(I3332,[1]怪物阵型表!$A:$A,0)))</f>
        <v/>
      </c>
      <c r="K3332" s="4"/>
      <c r="L3332" s="4"/>
      <c r="M3332" s="4"/>
      <c r="N3332" s="4"/>
      <c r="O3332" s="4" t="str">
        <f>IF(N3332="","",INDEX([2]物品表!$B:$B,MATCH(N3332,[2]物品表!$A:$A,0)))</f>
        <v/>
      </c>
      <c r="P3332" s="4"/>
      <c r="Q3332" s="7" t="s">
        <v>31</v>
      </c>
      <c r="R3332" s="7" t="s">
        <v>29</v>
      </c>
      <c r="S3332" s="9">
        <f>INDEX('#怪物刷新配置索引'!$E:$E,MATCH(E3332&amp;"-"&amp;F3332,'#怪物刷新配置索引'!$D:$D,0),1)</f>
        <v>4</v>
      </c>
      <c r="T3332" s="4"/>
      <c r="U3332" s="9">
        <f>INDEX('#怪物刷新配置索引'!$F:$F,MATCH(E3332&amp;"-"&amp;F3332,'#怪物刷新配置索引'!$D:$D,0),1)</f>
        <v>6</v>
      </c>
      <c r="V3332" s="4" t="str">
        <f t="shared" si="450"/>
        <v/>
      </c>
      <c r="W3332" s="4"/>
      <c r="X3332" s="4"/>
      <c r="Y3332" s="4"/>
      <c r="Z3332" s="28"/>
      <c r="AA3332" s="77">
        <f>COUNTIF([3]经验升级表!$C:$C,"&lt;="&amp;SUMIFS($AB$4:AB3332,$C$4:C3332,C3332))</f>
        <v>0</v>
      </c>
      <c r="AB3332" s="77">
        <f>IFERROR(INDEX([1]怪物表!$U:$U,MATCH(G3332,[1]怪物表!$A:$A,0),1)*S3332/U3332,0)*AC3332</f>
        <v>0</v>
      </c>
      <c r="AC3332" s="77">
        <f t="shared" si="438"/>
        <v>30</v>
      </c>
      <c r="AD3332" s="77">
        <f>IFERROR(INDEX([1]怪物表!$J:$J,MATCH(G3332,[1]怪物表!$A:$A,0),1),0)*AE3332</f>
        <v>20</v>
      </c>
      <c r="AE3332" s="77">
        <f t="shared" si="439"/>
        <v>20</v>
      </c>
    </row>
    <row r="3333" spans="1:31" s="47" customFormat="1" x14ac:dyDescent="0.45">
      <c r="A3333" s="81"/>
      <c r="B3333" s="82">
        <v>5994077</v>
      </c>
      <c r="C3333" s="83" t="s">
        <v>351</v>
      </c>
      <c r="D3333" s="81" t="s">
        <v>158</v>
      </c>
      <c r="E3333" s="82"/>
      <c r="F3333" s="81">
        <v>480</v>
      </c>
      <c r="G3333" s="81">
        <f>IF(I3333="",SUMIFS([1]怪物表!$A:$A,[1]怪物表!$B:$B,C3333,[1]怪物表!$C:$C,D3333),"")</f>
        <v>1599411</v>
      </c>
      <c r="H3333" s="84" t="str">
        <f>IF(G3333="","",INDEX([1]怪物表!$C:$C,MATCH(G3333,[1]怪物表!$A:$A,0)))</f>
        <v>斯芬克斯的幻影</v>
      </c>
      <c r="I3333" s="81" t="s">
        <v>54</v>
      </c>
      <c r="J3333" s="81" t="str">
        <f>IF(I3333="","",INDEX([1]怪物阵型表!$B:$B,MATCH(I3333,[1]怪物阵型表!$A:$A,0)))</f>
        <v/>
      </c>
      <c r="K3333" s="81"/>
      <c r="L3333" s="81"/>
      <c r="M3333" s="81"/>
      <c r="N3333" s="81"/>
      <c r="O3333" s="81" t="str">
        <f>IF(N3333="","",INDEX([2]物品表!$B:$B,MATCH(N3333,[2]物品表!$A:$A,0)))</f>
        <v/>
      </c>
      <c r="P3333" s="81"/>
      <c r="Q3333" s="82" t="s">
        <v>120</v>
      </c>
      <c r="R3333" s="82" t="s">
        <v>29</v>
      </c>
      <c r="S3333" s="85">
        <v>1</v>
      </c>
      <c r="T3333" s="81"/>
      <c r="U3333" s="85">
        <v>0</v>
      </c>
      <c r="V3333" s="81" t="str">
        <f>IF(W3333=1,"TID_Survivor_Notice_Occur_2",IF(W3333=2,"TID_Survivor_Notice_Occur_1",""))</f>
        <v>TID_Survivor_Notice_Occur_1</v>
      </c>
      <c r="W3333" s="81">
        <v>2</v>
      </c>
      <c r="X3333" s="81"/>
      <c r="Y3333" s="81"/>
      <c r="Z3333" s="86"/>
      <c r="AA3333" s="86">
        <f>COUNTIF([3]经验升级表!$C:$C,"&lt;="&amp;SUMIFS($AB$4:AB3333,$C$4:C3333,C3333))</f>
        <v>0</v>
      </c>
      <c r="AB3333" s="86">
        <f>IFERROR(INDEX([1]怪物表!$U:$U,MATCH(G3333,[1]怪物表!$A:$A,0),1)*S3333/U3333,0)*AC3333</f>
        <v>0</v>
      </c>
      <c r="AC3333" s="86">
        <f t="shared" si="438"/>
        <v>1</v>
      </c>
      <c r="AD3333" s="86">
        <f>IFERROR(INDEX([1]怪物表!$J:$J,MATCH(G3333,[1]怪物表!$A:$A,0),1),0)*AE3333</f>
        <v>0</v>
      </c>
      <c r="AE3333" s="86">
        <f t="shared" si="439"/>
        <v>0</v>
      </c>
    </row>
    <row r="3334" spans="1:31" x14ac:dyDescent="0.45">
      <c r="A3334" s="4"/>
      <c r="B3334" s="7">
        <v>5994078</v>
      </c>
      <c r="C3334" s="6" t="s">
        <v>351</v>
      </c>
      <c r="D3334" s="4" t="s">
        <v>246</v>
      </c>
      <c r="E3334" s="7">
        <v>40</v>
      </c>
      <c r="F3334" s="4" t="s">
        <v>193</v>
      </c>
      <c r="G3334" s="4">
        <f>SUMIFS([1]怪物表!$A:$A,[1]怪物表!$B:$B,C3334,[1]怪物表!$C:$C,D3334)</f>
        <v>1599401</v>
      </c>
      <c r="H3334" s="8" t="str">
        <f>IF(G3334="","",INDEX([1]怪物表!$C:$C,MATCH(G3334,[1]怪物表!$A:$A,0)))</f>
        <v>小熊</v>
      </c>
      <c r="I3334" s="4"/>
      <c r="J3334" s="4" t="str">
        <f>IF(I3334="","",INDEX([1]怪物阵型表!$B:$B,MATCH(I3334,[1]怪物阵型表!$A:$A,0)))</f>
        <v/>
      </c>
      <c r="K3334" s="4"/>
      <c r="L3334" s="4"/>
      <c r="M3334" s="4"/>
      <c r="N3334" s="4"/>
      <c r="O3334" s="4" t="str">
        <f>IF(N3334="","",INDEX([2]物品表!$B:$B,MATCH(N3334,[2]物品表!$A:$A,0)))</f>
        <v/>
      </c>
      <c r="P3334" s="4"/>
      <c r="Q3334" s="7" t="s">
        <v>31</v>
      </c>
      <c r="R3334" s="7" t="s">
        <v>29</v>
      </c>
      <c r="S3334" s="9">
        <f>INDEX('#怪物刷新配置索引'!$E:$E,MATCH(E3334&amp;"-"&amp;F3334,'#怪物刷新配置索引'!$D:$D,0),1)</f>
        <v>4</v>
      </c>
      <c r="T3334" s="4"/>
      <c r="U3334" s="9">
        <f>INDEX('#怪物刷新配置索引'!$F:$F,MATCH(E3334&amp;"-"&amp;F3334,'#怪物刷新配置索引'!$D:$D,0),1)</f>
        <v>3</v>
      </c>
      <c r="V3334" s="4" t="str">
        <f t="shared" ref="V3334:V3347" si="453">IF(W3334=1,"TID_Survivor_Notice_Occur_2",IF(W3334=2,"TID_Survivor_Notice_Occur_1",""))</f>
        <v/>
      </c>
      <c r="W3334" s="4"/>
      <c r="X3334" s="7"/>
      <c r="Y3334" s="4"/>
      <c r="Z3334" s="28"/>
      <c r="AA3334" s="77">
        <f>COUNTIF([3]经验升级表!$C:$C,"&lt;="&amp;SUMIFS($AB$4:AB3334,$C$4:C3334,C3334))</f>
        <v>0</v>
      </c>
      <c r="AB3334" s="77">
        <f>IFERROR(INDEX([1]怪物表!$U:$U,MATCH(G3334,[1]怪物表!$A:$A,0),1)*S3334/U3334,0)*AC3334</f>
        <v>0</v>
      </c>
      <c r="AC3334" s="77">
        <f t="shared" si="438"/>
        <v>30</v>
      </c>
      <c r="AD3334" s="77">
        <f>IFERROR(INDEX([1]怪物表!$J:$J,MATCH(G3334,[1]怪物表!$A:$A,0),1),0)*AE3334</f>
        <v>40</v>
      </c>
      <c r="AE3334" s="77">
        <f t="shared" si="439"/>
        <v>40</v>
      </c>
    </row>
    <row r="3335" spans="1:31" x14ac:dyDescent="0.45">
      <c r="A3335" s="4"/>
      <c r="B3335" s="7">
        <v>5994079</v>
      </c>
      <c r="C3335" s="6" t="s">
        <v>351</v>
      </c>
      <c r="D3335" s="4" t="s">
        <v>246</v>
      </c>
      <c r="E3335" s="7">
        <v>60</v>
      </c>
      <c r="F3335" s="4" t="s">
        <v>193</v>
      </c>
      <c r="G3335" s="4">
        <f>SUMIFS([1]怪物表!$A:$A,[1]怪物表!$B:$B,C3335,[1]怪物表!$C:$C,D3335)</f>
        <v>1599401</v>
      </c>
      <c r="H3335" s="8" t="str">
        <f>IF(G3335="","",INDEX([1]怪物表!$C:$C,MATCH(G3335,[1]怪物表!$A:$A,0)))</f>
        <v>小熊</v>
      </c>
      <c r="I3335" s="4"/>
      <c r="J3335" s="4" t="str">
        <f>IF(I3335="","",INDEX([1]怪物阵型表!$B:$B,MATCH(I3335,[1]怪物阵型表!$A:$A,0)))</f>
        <v/>
      </c>
      <c r="K3335" s="4"/>
      <c r="L3335" s="4"/>
      <c r="M3335" s="4"/>
      <c r="N3335" s="4"/>
      <c r="O3335" s="4" t="str">
        <f>IF(N3335="","",INDEX([2]物品表!$B:$B,MATCH(N3335,[2]物品表!$A:$A,0)))</f>
        <v/>
      </c>
      <c r="P3335" s="4"/>
      <c r="Q3335" s="7" t="s">
        <v>31</v>
      </c>
      <c r="R3335" s="7" t="s">
        <v>29</v>
      </c>
      <c r="S3335" s="9">
        <f>INDEX('#怪物刷新配置索引'!$E:$E,MATCH(E3335&amp;"-"&amp;F3335,'#怪物刷新配置索引'!$D:$D,0),1)</f>
        <v>4</v>
      </c>
      <c r="T3335" s="4"/>
      <c r="U3335" s="9">
        <f>INDEX('#怪物刷新配置索引'!$F:$F,MATCH(E3335&amp;"-"&amp;F3335,'#怪物刷新配置索引'!$D:$D,0),1)</f>
        <v>2</v>
      </c>
      <c r="V3335" s="7" t="str">
        <f t="shared" si="453"/>
        <v/>
      </c>
      <c r="W3335" s="4"/>
      <c r="X3335" s="4"/>
      <c r="Y3335" s="4"/>
      <c r="Z3335" s="28"/>
      <c r="AA3335" s="77">
        <f>COUNTIF([3]经验升级表!$C:$C,"&lt;="&amp;SUMIFS($AB$4:AB3335,$C$4:C3335,C3335))</f>
        <v>0</v>
      </c>
      <c r="AB3335" s="77">
        <f>IFERROR(INDEX([1]怪物表!$U:$U,MATCH(G3335,[1]怪物表!$A:$A,0),1)*S3335/U3335,0)*AC3335</f>
        <v>0</v>
      </c>
      <c r="AC3335" s="77">
        <f t="shared" si="438"/>
        <v>30</v>
      </c>
      <c r="AD3335" s="77">
        <f>IFERROR(INDEX([1]怪物表!$J:$J,MATCH(G3335,[1]怪物表!$A:$A,0),1),0)*AE3335</f>
        <v>60</v>
      </c>
      <c r="AE3335" s="77">
        <f t="shared" si="439"/>
        <v>60</v>
      </c>
    </row>
    <row r="3336" spans="1:31" x14ac:dyDescent="0.45">
      <c r="A3336" s="4"/>
      <c r="B3336" s="7">
        <v>5994080</v>
      </c>
      <c r="C3336" s="6" t="s">
        <v>351</v>
      </c>
      <c r="D3336" s="4" t="s">
        <v>246</v>
      </c>
      <c r="E3336" s="7">
        <v>60</v>
      </c>
      <c r="F3336" s="4" t="s">
        <v>193</v>
      </c>
      <c r="G3336" s="4">
        <f>SUMIFS([1]怪物表!$A:$A,[1]怪物表!$B:$B,C3336,[1]怪物表!$C:$C,D3336)</f>
        <v>1599401</v>
      </c>
      <c r="H3336" s="8" t="str">
        <f>IF(G3336="","",INDEX([1]怪物表!$C:$C,MATCH(G3336,[1]怪物表!$A:$A,0)))</f>
        <v>小熊</v>
      </c>
      <c r="I3336" s="4"/>
      <c r="J3336" s="4" t="str">
        <f>IF(I3336="","",INDEX([1]怪物阵型表!$B:$B,MATCH(I3336,[1]怪物阵型表!$A:$A,0)))</f>
        <v/>
      </c>
      <c r="K3336" s="4"/>
      <c r="L3336" s="4"/>
      <c r="M3336" s="4"/>
      <c r="N3336" s="4"/>
      <c r="O3336" s="4" t="str">
        <f>IF(N3336="","",INDEX([2]物品表!$B:$B,MATCH(N3336,[2]物品表!$A:$A,0)))</f>
        <v/>
      </c>
      <c r="P3336" s="4"/>
      <c r="Q3336" s="7" t="s">
        <v>31</v>
      </c>
      <c r="R3336" s="7" t="s">
        <v>29</v>
      </c>
      <c r="S3336" s="9">
        <f>INDEX('#怪物刷新配置索引'!$E:$E,MATCH(E3336&amp;"-"&amp;F3336,'#怪物刷新配置索引'!$D:$D,0),1)</f>
        <v>4</v>
      </c>
      <c r="T3336" s="4"/>
      <c r="U3336" s="9">
        <f>INDEX('#怪物刷新配置索引'!$F:$F,MATCH(E3336&amp;"-"&amp;F3336,'#怪物刷新配置索引'!$D:$D,0),1)</f>
        <v>2</v>
      </c>
      <c r="V3336" s="4" t="str">
        <f t="shared" si="453"/>
        <v/>
      </c>
      <c r="W3336" s="4"/>
      <c r="X3336" s="7"/>
      <c r="Y3336" s="7"/>
      <c r="Z3336" s="28"/>
      <c r="AA3336" s="77">
        <f>COUNTIF([3]经验升级表!$C:$C,"&lt;="&amp;SUMIFS($AB$4:AB3336,$C$4:C3336,C3336))</f>
        <v>0</v>
      </c>
      <c r="AB3336" s="77">
        <f>IFERROR(INDEX([1]怪物表!$U:$U,MATCH(G3336,[1]怪物表!$A:$A,0),1)*S3336/U3336,0)*AC3336</f>
        <v>0</v>
      </c>
      <c r="AC3336" s="77">
        <f t="shared" si="438"/>
        <v>30</v>
      </c>
      <c r="AD3336" s="77">
        <f>IFERROR(INDEX([1]怪物表!$J:$J,MATCH(G3336,[1]怪物表!$A:$A,0),1),0)*AE3336</f>
        <v>60</v>
      </c>
      <c r="AE3336" s="77">
        <f t="shared" si="439"/>
        <v>60</v>
      </c>
    </row>
    <row r="3337" spans="1:31" x14ac:dyDescent="0.45">
      <c r="A3337" s="4"/>
      <c r="B3337" s="7">
        <v>5994081</v>
      </c>
      <c r="C3337" s="6" t="s">
        <v>351</v>
      </c>
      <c r="D3337" s="4" t="s">
        <v>145</v>
      </c>
      <c r="E3337" s="7">
        <v>20</v>
      </c>
      <c r="F3337" s="4" t="s">
        <v>193</v>
      </c>
      <c r="G3337" s="4">
        <f>SUMIFS([1]怪物表!$A:$A,[1]怪物表!$B:$B,C3337,[1]怪物表!$C:$C,D3337)</f>
        <v>1599407</v>
      </c>
      <c r="H3337" s="8" t="str">
        <f>IF(G3337="","",INDEX([1]怪物表!$C:$C,MATCH(G3337,[1]怪物表!$A:$A,0)))</f>
        <v>毒气怪2</v>
      </c>
      <c r="I3337" s="4"/>
      <c r="J3337" s="4" t="str">
        <f>IF(I3337="","",INDEX([1]怪物阵型表!$B:$B,MATCH(I3337,[1]怪物阵型表!$A:$A,0)))</f>
        <v/>
      </c>
      <c r="K3337" s="4"/>
      <c r="L3337" s="4"/>
      <c r="M3337" s="4"/>
      <c r="N3337" s="4"/>
      <c r="O3337" s="4" t="str">
        <f>IF(N3337="","",INDEX([2]物品表!$B:$B,MATCH(N3337,[2]物品表!$A:$A,0)))</f>
        <v/>
      </c>
      <c r="P3337" s="4"/>
      <c r="Q3337" s="7" t="s">
        <v>31</v>
      </c>
      <c r="R3337" s="7" t="s">
        <v>29</v>
      </c>
      <c r="S3337" s="9">
        <f>INDEX('#怪物刷新配置索引'!$E:$E,MATCH(E3337&amp;"-"&amp;F3337,'#怪物刷新配置索引'!$D:$D,0),1)</f>
        <v>4</v>
      </c>
      <c r="T3337" s="4"/>
      <c r="U3337" s="9">
        <f>INDEX('#怪物刷新配置索引'!$F:$F,MATCH(E3337&amp;"-"&amp;F3337,'#怪物刷新配置索引'!$D:$D,0),1)</f>
        <v>6</v>
      </c>
      <c r="V3337" s="4" t="str">
        <f t="shared" si="453"/>
        <v/>
      </c>
      <c r="W3337" s="4"/>
      <c r="X3337" s="7"/>
      <c r="Y3337" s="7"/>
      <c r="Z3337" s="28"/>
      <c r="AA3337" s="77">
        <f>COUNTIF([3]经验升级表!$C:$C,"&lt;="&amp;SUMIFS($AB$4:AB3337,$C$4:C3337,C3337))</f>
        <v>0</v>
      </c>
      <c r="AB3337" s="77">
        <f>IFERROR(INDEX([1]怪物表!$U:$U,MATCH(G3337,[1]怪物表!$A:$A,0),1)*S3337/U3337,0)*AC3337</f>
        <v>0</v>
      </c>
      <c r="AC3337" s="77">
        <f t="shared" si="438"/>
        <v>30</v>
      </c>
      <c r="AD3337" s="77">
        <f>IFERROR(INDEX([1]怪物表!$J:$J,MATCH(G3337,[1]怪物表!$A:$A,0),1),0)*AE3337</f>
        <v>20</v>
      </c>
      <c r="AE3337" s="77">
        <f t="shared" si="439"/>
        <v>20</v>
      </c>
    </row>
    <row r="3338" spans="1:31" x14ac:dyDescent="0.45">
      <c r="A3338" s="4"/>
      <c r="B3338" s="7">
        <v>5994082</v>
      </c>
      <c r="C3338" s="6" t="s">
        <v>351</v>
      </c>
      <c r="D3338" s="4"/>
      <c r="E3338" s="7"/>
      <c r="F3338" s="4">
        <v>510</v>
      </c>
      <c r="G3338" s="4" t="str">
        <f>IF(I3338="",SUMIFS([1]怪物表!$A:$A,[1]怪物表!$B:$B,C3338,[1]怪物表!$C:$C,D3338),"")</f>
        <v/>
      </c>
      <c r="H3338" s="8" t="str">
        <f>IF(G3338="","",INDEX([1]怪物表!$C:$C,MATCH(G3338,[1]怪物表!$A:$A,0)))</f>
        <v/>
      </c>
      <c r="I3338" s="4">
        <v>599401</v>
      </c>
      <c r="J3338" s="4" t="str">
        <f>IF(I3338="","",INDEX([1]怪物阵型表!$B:$B,MATCH(I3338,[1]怪物阵型表!$A:$A,0)))</f>
        <v>冲锋阵型</v>
      </c>
      <c r="K3338" s="4"/>
      <c r="L3338" s="4"/>
      <c r="M3338" s="4"/>
      <c r="N3338" s="4"/>
      <c r="O3338" s="4" t="str">
        <f>IF(N3338="","",INDEX([2]物品表!$B:$B,MATCH(N3338,[2]物品表!$A:$A,0)))</f>
        <v/>
      </c>
      <c r="P3338" s="4"/>
      <c r="Q3338" s="7" t="s">
        <v>309</v>
      </c>
      <c r="R3338" s="7" t="s">
        <v>29</v>
      </c>
      <c r="S3338" s="9">
        <v>1</v>
      </c>
      <c r="T3338" s="4"/>
      <c r="U3338" s="9">
        <v>0</v>
      </c>
      <c r="V3338" s="4" t="str">
        <f t="shared" si="453"/>
        <v/>
      </c>
      <c r="W3338" s="4"/>
      <c r="X3338" s="4"/>
      <c r="Y3338" s="4"/>
      <c r="Z3338" s="28"/>
      <c r="AA3338" s="77">
        <f>COUNTIF([3]经验升级表!$C:$C,"&lt;="&amp;SUMIFS($AB$4:AB3338,$C$4:C3338,C3338))</f>
        <v>0</v>
      </c>
      <c r="AB3338" s="77">
        <f>IFERROR(INDEX([1]怪物表!$U:$U,MATCH(G3338,[1]怪物表!$A:$A,0),1)*S3338/U3338,0)*AC3338</f>
        <v>0</v>
      </c>
      <c r="AC3338" s="77">
        <f t="shared" si="438"/>
        <v>1</v>
      </c>
      <c r="AD3338" s="77">
        <f>IFERROR(INDEX([1]怪物表!$J:$J,MATCH(G3338,[1]怪物表!$A:$A,0),1),0)*AE3338</f>
        <v>0</v>
      </c>
      <c r="AE3338" s="77">
        <f t="shared" si="439"/>
        <v>0</v>
      </c>
    </row>
    <row r="3339" spans="1:31" x14ac:dyDescent="0.45">
      <c r="A3339" s="4"/>
      <c r="B3339" s="7">
        <v>5994083</v>
      </c>
      <c r="C3339" s="6" t="s">
        <v>351</v>
      </c>
      <c r="D3339" s="4"/>
      <c r="E3339" s="7"/>
      <c r="F3339" s="4">
        <v>510</v>
      </c>
      <c r="G3339" s="4" t="str">
        <f>IF(I3339="",SUMIFS([1]怪物表!$A:$A,[1]怪物表!$B:$B,C3339,[1]怪物表!$C:$C,D3339),"")</f>
        <v/>
      </c>
      <c r="H3339" s="8" t="str">
        <f>IF(G3339="","",INDEX([1]怪物表!$C:$C,MATCH(G3339,[1]怪物表!$A:$A,0)))</f>
        <v/>
      </c>
      <c r="I3339" s="4">
        <v>599401</v>
      </c>
      <c r="J3339" s="4" t="str">
        <f>IF(I3339="","",INDEX([1]怪物阵型表!$B:$B,MATCH(I3339,[1]怪物阵型表!$A:$A,0)))</f>
        <v>冲锋阵型</v>
      </c>
      <c r="K3339" s="4"/>
      <c r="L3339" s="4"/>
      <c r="M3339" s="4"/>
      <c r="N3339" s="4"/>
      <c r="O3339" s="4" t="str">
        <f>IF(N3339="","",INDEX([2]物品表!$B:$B,MATCH(N3339,[2]物品表!$A:$A,0)))</f>
        <v/>
      </c>
      <c r="P3339" s="4"/>
      <c r="Q3339" s="7" t="s">
        <v>309</v>
      </c>
      <c r="R3339" s="7" t="s">
        <v>29</v>
      </c>
      <c r="S3339" s="9">
        <v>1</v>
      </c>
      <c r="T3339" s="4"/>
      <c r="U3339" s="9">
        <v>0</v>
      </c>
      <c r="V3339" s="4" t="str">
        <f t="shared" si="453"/>
        <v/>
      </c>
      <c r="W3339" s="4"/>
      <c r="X3339" s="4"/>
      <c r="Y3339" s="4"/>
      <c r="Z3339" s="28"/>
      <c r="AA3339" s="77">
        <f>COUNTIF([3]经验升级表!$C:$C,"&lt;="&amp;SUMIFS($AB$4:AB3339,$C$4:C3339,C3339))</f>
        <v>0</v>
      </c>
      <c r="AB3339" s="77">
        <f>IFERROR(INDEX([1]怪物表!$U:$U,MATCH(G3339,[1]怪物表!$A:$A,0),1)*S3339/U3339,0)*AC3339</f>
        <v>0</v>
      </c>
      <c r="AC3339" s="77">
        <f t="shared" si="438"/>
        <v>1</v>
      </c>
      <c r="AD3339" s="77">
        <f>IFERROR(INDEX([1]怪物表!$J:$J,MATCH(G3339,[1]怪物表!$A:$A,0),1),0)*AE3339</f>
        <v>0</v>
      </c>
      <c r="AE3339" s="77">
        <f t="shared" si="439"/>
        <v>0</v>
      </c>
    </row>
    <row r="3340" spans="1:31" x14ac:dyDescent="0.45">
      <c r="A3340" s="4"/>
      <c r="B3340" s="7">
        <v>5994084</v>
      </c>
      <c r="C3340" s="6" t="s">
        <v>351</v>
      </c>
      <c r="D3340" s="4"/>
      <c r="E3340" s="7"/>
      <c r="F3340" s="4">
        <v>515</v>
      </c>
      <c r="G3340" s="4" t="str">
        <f>IF(I3340="",SUMIFS([1]怪物表!$A:$A,[1]怪物表!$B:$B,C3340,[1]怪物表!$C:$C,D3340),"")</f>
        <v/>
      </c>
      <c r="H3340" s="8" t="str">
        <f>IF(G3340="","",INDEX([1]怪物表!$C:$C,MATCH(G3340,[1]怪物表!$A:$A,0)))</f>
        <v/>
      </c>
      <c r="I3340" s="4">
        <v>599401</v>
      </c>
      <c r="J3340" s="4" t="str">
        <f>IF(I3340="","",INDEX([1]怪物阵型表!$B:$B,MATCH(I3340,[1]怪物阵型表!$A:$A,0)))</f>
        <v>冲锋阵型</v>
      </c>
      <c r="K3340" s="4"/>
      <c r="L3340" s="4"/>
      <c r="M3340" s="4"/>
      <c r="N3340" s="4"/>
      <c r="O3340" s="4" t="str">
        <f>IF(N3340="","",INDEX([2]物品表!$B:$B,MATCH(N3340,[2]物品表!$A:$A,0)))</f>
        <v/>
      </c>
      <c r="P3340" s="4"/>
      <c r="Q3340" s="7" t="s">
        <v>309</v>
      </c>
      <c r="R3340" s="7" t="s">
        <v>29</v>
      </c>
      <c r="S3340" s="9">
        <v>1</v>
      </c>
      <c r="T3340" s="4"/>
      <c r="U3340" s="9">
        <v>0</v>
      </c>
      <c r="V3340" s="4" t="str">
        <f t="shared" si="453"/>
        <v/>
      </c>
      <c r="W3340" s="4"/>
      <c r="X3340" s="4"/>
      <c r="Y3340" s="4"/>
      <c r="Z3340" s="28"/>
      <c r="AA3340" s="77">
        <f>COUNTIF([3]经验升级表!$C:$C,"&lt;="&amp;SUMIFS($AB$4:AB3340,$C$4:C3340,C3340))</f>
        <v>0</v>
      </c>
      <c r="AB3340" s="77">
        <f>IFERROR(INDEX([1]怪物表!$U:$U,MATCH(G3340,[1]怪物表!$A:$A,0),1)*S3340/U3340,0)*AC3340</f>
        <v>0</v>
      </c>
      <c r="AC3340" s="77">
        <f t="shared" si="438"/>
        <v>1</v>
      </c>
      <c r="AD3340" s="77">
        <f>IFERROR(INDEX([1]怪物表!$J:$J,MATCH(G3340,[1]怪物表!$A:$A,0),1),0)*AE3340</f>
        <v>0</v>
      </c>
      <c r="AE3340" s="77">
        <f t="shared" si="439"/>
        <v>0</v>
      </c>
    </row>
    <row r="3341" spans="1:31" x14ac:dyDescent="0.45">
      <c r="A3341" s="4"/>
      <c r="B3341" s="7">
        <v>5994085</v>
      </c>
      <c r="C3341" s="6" t="s">
        <v>351</v>
      </c>
      <c r="D3341" s="4"/>
      <c r="E3341" s="7"/>
      <c r="F3341" s="4">
        <v>515</v>
      </c>
      <c r="G3341" s="4" t="str">
        <f>IF(I3341="",SUMIFS([1]怪物表!$A:$A,[1]怪物表!$B:$B,C3341,[1]怪物表!$C:$C,D3341),"")</f>
        <v/>
      </c>
      <c r="H3341" s="8" t="str">
        <f>IF(G3341="","",INDEX([1]怪物表!$C:$C,MATCH(G3341,[1]怪物表!$A:$A,0)))</f>
        <v/>
      </c>
      <c r="I3341" s="4">
        <v>599401</v>
      </c>
      <c r="J3341" s="4" t="str">
        <f>IF(I3341="","",INDEX([1]怪物阵型表!$B:$B,MATCH(I3341,[1]怪物阵型表!$A:$A,0)))</f>
        <v>冲锋阵型</v>
      </c>
      <c r="K3341" s="4"/>
      <c r="L3341" s="4"/>
      <c r="M3341" s="4"/>
      <c r="N3341" s="4"/>
      <c r="O3341" s="4" t="str">
        <f>IF(N3341="","",INDEX([2]物品表!$B:$B,MATCH(N3341,[2]物品表!$A:$A,0)))</f>
        <v/>
      </c>
      <c r="P3341" s="4"/>
      <c r="Q3341" s="7" t="s">
        <v>309</v>
      </c>
      <c r="R3341" s="7" t="s">
        <v>29</v>
      </c>
      <c r="S3341" s="9">
        <v>1</v>
      </c>
      <c r="T3341" s="4"/>
      <c r="U3341" s="9">
        <v>0</v>
      </c>
      <c r="V3341" s="4" t="str">
        <f t="shared" si="453"/>
        <v/>
      </c>
      <c r="W3341" s="4"/>
      <c r="X3341" s="4"/>
      <c r="Y3341" s="4"/>
      <c r="Z3341" s="28"/>
      <c r="AA3341" s="77">
        <f>COUNTIF([3]经验升级表!$C:$C,"&lt;="&amp;SUMIFS($AB$4:AB3341,$C$4:C3341,C3341))</f>
        <v>0</v>
      </c>
      <c r="AB3341" s="77">
        <f>IFERROR(INDEX([1]怪物表!$U:$U,MATCH(G3341,[1]怪物表!$A:$A,0),1)*S3341/U3341,0)*AC3341</f>
        <v>0</v>
      </c>
      <c r="AC3341" s="77">
        <f t="shared" si="438"/>
        <v>1</v>
      </c>
      <c r="AD3341" s="77">
        <f>IFERROR(INDEX([1]怪物表!$J:$J,MATCH(G3341,[1]怪物表!$A:$A,0),1),0)*AE3341</f>
        <v>0</v>
      </c>
      <c r="AE3341" s="77">
        <f t="shared" si="439"/>
        <v>0</v>
      </c>
    </row>
    <row r="3342" spans="1:31" x14ac:dyDescent="0.45">
      <c r="A3342" s="4"/>
      <c r="B3342" s="7">
        <v>5994086</v>
      </c>
      <c r="C3342" s="6" t="s">
        <v>351</v>
      </c>
      <c r="D3342" s="4"/>
      <c r="E3342" s="7"/>
      <c r="F3342" s="4">
        <v>520</v>
      </c>
      <c r="G3342" s="4" t="str">
        <f>IF(I3342="",SUMIFS([1]怪物表!$A:$A,[1]怪物表!$B:$B,C3342,[1]怪物表!$C:$C,D3342),"")</f>
        <v/>
      </c>
      <c r="H3342" s="8" t="str">
        <f>IF(G3342="","",INDEX([1]怪物表!$C:$C,MATCH(G3342,[1]怪物表!$A:$A,0)))</f>
        <v/>
      </c>
      <c r="I3342" s="4">
        <v>599401</v>
      </c>
      <c r="J3342" s="4" t="str">
        <f>IF(I3342="","",INDEX([1]怪物阵型表!$B:$B,MATCH(I3342,[1]怪物阵型表!$A:$A,0)))</f>
        <v>冲锋阵型</v>
      </c>
      <c r="K3342" s="4"/>
      <c r="L3342" s="4"/>
      <c r="M3342" s="4"/>
      <c r="N3342" s="4"/>
      <c r="O3342" s="4" t="str">
        <f>IF(N3342="","",INDEX([2]物品表!$B:$B,MATCH(N3342,[2]物品表!$A:$A,0)))</f>
        <v/>
      </c>
      <c r="P3342" s="4"/>
      <c r="Q3342" s="7" t="s">
        <v>309</v>
      </c>
      <c r="R3342" s="7" t="s">
        <v>29</v>
      </c>
      <c r="S3342" s="9">
        <v>1</v>
      </c>
      <c r="T3342" s="4"/>
      <c r="U3342" s="9">
        <v>0</v>
      </c>
      <c r="V3342" s="4" t="str">
        <f t="shared" si="453"/>
        <v/>
      </c>
      <c r="W3342" s="4"/>
      <c r="X3342" s="4"/>
      <c r="Y3342" s="4"/>
      <c r="Z3342" s="28"/>
      <c r="AA3342" s="77">
        <f>COUNTIF([3]经验升级表!$C:$C,"&lt;="&amp;SUMIFS($AB$4:AB3342,$C$4:C3342,C3342))</f>
        <v>0</v>
      </c>
      <c r="AB3342" s="77">
        <f>IFERROR(INDEX([1]怪物表!$U:$U,MATCH(G3342,[1]怪物表!$A:$A,0),1)*S3342/U3342,0)*AC3342</f>
        <v>0</v>
      </c>
      <c r="AC3342" s="77">
        <f t="shared" si="438"/>
        <v>1</v>
      </c>
      <c r="AD3342" s="77">
        <f>IFERROR(INDEX([1]怪物表!$J:$J,MATCH(G3342,[1]怪物表!$A:$A,0),1),0)*AE3342</f>
        <v>0</v>
      </c>
      <c r="AE3342" s="77">
        <f t="shared" si="439"/>
        <v>0</v>
      </c>
    </row>
    <row r="3343" spans="1:31" x14ac:dyDescent="0.45">
      <c r="A3343" s="4"/>
      <c r="B3343" s="7">
        <v>5994087</v>
      </c>
      <c r="C3343" s="6" t="s">
        <v>351</v>
      </c>
      <c r="D3343" s="4"/>
      <c r="E3343" s="7"/>
      <c r="F3343" s="4">
        <v>520</v>
      </c>
      <c r="G3343" s="4" t="str">
        <f>IF(I3343="",SUMIFS([1]怪物表!$A:$A,[1]怪物表!$B:$B,C3343,[1]怪物表!$C:$C,D3343),"")</f>
        <v/>
      </c>
      <c r="H3343" s="8" t="str">
        <f>IF(G3343="","",INDEX([1]怪物表!$C:$C,MATCH(G3343,[1]怪物表!$A:$A,0)))</f>
        <v/>
      </c>
      <c r="I3343" s="4">
        <v>599401</v>
      </c>
      <c r="J3343" s="4" t="str">
        <f>IF(I3343="","",INDEX([1]怪物阵型表!$B:$B,MATCH(I3343,[1]怪物阵型表!$A:$A,0)))</f>
        <v>冲锋阵型</v>
      </c>
      <c r="K3343" s="4"/>
      <c r="L3343" s="4"/>
      <c r="M3343" s="4"/>
      <c r="N3343" s="4"/>
      <c r="O3343" s="4" t="str">
        <f>IF(N3343="","",INDEX([2]物品表!$B:$B,MATCH(N3343,[2]物品表!$A:$A,0)))</f>
        <v/>
      </c>
      <c r="P3343" s="4"/>
      <c r="Q3343" s="7" t="s">
        <v>309</v>
      </c>
      <c r="R3343" s="7" t="s">
        <v>29</v>
      </c>
      <c r="S3343" s="9">
        <v>1</v>
      </c>
      <c r="T3343" s="4"/>
      <c r="U3343" s="9">
        <v>0</v>
      </c>
      <c r="V3343" s="4" t="str">
        <f t="shared" si="453"/>
        <v/>
      </c>
      <c r="W3343" s="4"/>
      <c r="X3343" s="4"/>
      <c r="Y3343" s="4"/>
      <c r="Z3343" s="28"/>
      <c r="AA3343" s="77">
        <f>COUNTIF([3]经验升级表!$C:$C,"&lt;="&amp;SUMIFS($AB$4:AB3343,$C$4:C3343,C3343))</f>
        <v>0</v>
      </c>
      <c r="AB3343" s="77">
        <f>IFERROR(INDEX([1]怪物表!$U:$U,MATCH(G3343,[1]怪物表!$A:$A,0),1)*S3343/U3343,0)*AC3343</f>
        <v>0</v>
      </c>
      <c r="AC3343" s="77">
        <f t="shared" si="438"/>
        <v>1</v>
      </c>
      <c r="AD3343" s="77">
        <f>IFERROR(INDEX([1]怪物表!$J:$J,MATCH(G3343,[1]怪物表!$A:$A,0),1),0)*AE3343</f>
        <v>0</v>
      </c>
      <c r="AE3343" s="77">
        <f t="shared" si="439"/>
        <v>0</v>
      </c>
    </row>
    <row r="3344" spans="1:31" x14ac:dyDescent="0.45">
      <c r="A3344" s="4"/>
      <c r="B3344" s="7">
        <v>5994088</v>
      </c>
      <c r="C3344" s="6" t="s">
        <v>351</v>
      </c>
      <c r="D3344" s="4" t="s">
        <v>147</v>
      </c>
      <c r="E3344" s="7">
        <v>60</v>
      </c>
      <c r="F3344" s="4" t="s">
        <v>195</v>
      </c>
      <c r="G3344" s="4">
        <f>SUMIFS([1]怪物表!$A:$A,[1]怪物表!$B:$B,C3344,[1]怪物表!$C:$C,D3344)</f>
        <v>1599405</v>
      </c>
      <c r="H3344" s="8" t="str">
        <f>IF(G3344="","",INDEX([1]怪物表!$C:$C,MATCH(G3344,[1]怪物表!$A:$A,0)))</f>
        <v>狼人（灰）</v>
      </c>
      <c r="I3344" s="4"/>
      <c r="J3344" s="4" t="str">
        <f>IF(I3344="","",INDEX([1]怪物阵型表!$B:$B,MATCH(I3344,[1]怪物阵型表!$A:$A,0)))</f>
        <v/>
      </c>
      <c r="K3344" s="4"/>
      <c r="L3344" s="4"/>
      <c r="M3344" s="4"/>
      <c r="N3344" s="4"/>
      <c r="O3344" s="4" t="str">
        <f>IF(N3344="","",INDEX([2]物品表!$B:$B,MATCH(N3344,[2]物品表!$A:$A,0)))</f>
        <v/>
      </c>
      <c r="P3344" s="4"/>
      <c r="Q3344" s="7" t="s">
        <v>31</v>
      </c>
      <c r="R3344" s="7" t="s">
        <v>29</v>
      </c>
      <c r="S3344" s="9">
        <f>INDEX('#怪物刷新配置索引'!$E:$E,MATCH(E3344&amp;"-"&amp;F3344,'#怪物刷新配置索引'!$D:$D,0),1)</f>
        <v>4</v>
      </c>
      <c r="T3344" s="4"/>
      <c r="U3344" s="9">
        <f>INDEX('#怪物刷新配置索引'!$F:$F,MATCH(E3344&amp;"-"&amp;F3344,'#怪物刷新配置索引'!$D:$D,0),1)</f>
        <v>2</v>
      </c>
      <c r="V3344" s="4" t="str">
        <f t="shared" si="453"/>
        <v/>
      </c>
      <c r="W3344" s="4"/>
      <c r="X3344" s="7"/>
      <c r="Y3344" s="4"/>
      <c r="Z3344" s="28"/>
      <c r="AA3344" s="77">
        <f>COUNTIF([3]经验升级表!$C:$C,"&lt;="&amp;SUMIFS($AB$4:AB3344,$C$4:C3344,C3344))</f>
        <v>0</v>
      </c>
      <c r="AB3344" s="77">
        <f>IFERROR(INDEX([1]怪物表!$U:$U,MATCH(G3344,[1]怪物表!$A:$A,0),1)*S3344/U3344,0)*AC3344</f>
        <v>0</v>
      </c>
      <c r="AC3344" s="77">
        <f t="shared" si="438"/>
        <v>30</v>
      </c>
      <c r="AD3344" s="77">
        <f>IFERROR(INDEX([1]怪物表!$J:$J,MATCH(G3344,[1]怪物表!$A:$A,0),1),0)*AE3344</f>
        <v>60</v>
      </c>
      <c r="AE3344" s="77">
        <f t="shared" si="439"/>
        <v>60</v>
      </c>
    </row>
    <row r="3345" spans="1:31" x14ac:dyDescent="0.45">
      <c r="A3345" s="4"/>
      <c r="B3345" s="7">
        <v>5994089</v>
      </c>
      <c r="C3345" s="6" t="s">
        <v>351</v>
      </c>
      <c r="D3345" s="4" t="s">
        <v>147</v>
      </c>
      <c r="E3345" s="7">
        <v>60</v>
      </c>
      <c r="F3345" s="4" t="s">
        <v>195</v>
      </c>
      <c r="G3345" s="4">
        <f>SUMIFS([1]怪物表!$A:$A,[1]怪物表!$B:$B,C3345,[1]怪物表!$C:$C,D3345)</f>
        <v>1599405</v>
      </c>
      <c r="H3345" s="8" t="str">
        <f>IF(G3345="","",INDEX([1]怪物表!$C:$C,MATCH(G3345,[1]怪物表!$A:$A,0)))</f>
        <v>狼人（灰）</v>
      </c>
      <c r="I3345" s="4"/>
      <c r="J3345" s="4" t="str">
        <f>IF(I3345="","",INDEX([1]怪物阵型表!$B:$B,MATCH(I3345,[1]怪物阵型表!$A:$A,0)))</f>
        <v/>
      </c>
      <c r="K3345" s="4"/>
      <c r="L3345" s="4"/>
      <c r="M3345" s="4"/>
      <c r="N3345" s="4"/>
      <c r="O3345" s="4" t="str">
        <f>IF(N3345="","",INDEX([2]物品表!$B:$B,MATCH(N3345,[2]物品表!$A:$A,0)))</f>
        <v/>
      </c>
      <c r="P3345" s="4"/>
      <c r="Q3345" s="7" t="s">
        <v>31</v>
      </c>
      <c r="R3345" s="7" t="s">
        <v>29</v>
      </c>
      <c r="S3345" s="9">
        <f>INDEX('#怪物刷新配置索引'!$E:$E,MATCH(E3345&amp;"-"&amp;F3345,'#怪物刷新配置索引'!$D:$D,0),1)</f>
        <v>4</v>
      </c>
      <c r="T3345" s="4"/>
      <c r="U3345" s="9">
        <f>INDEX('#怪物刷新配置索引'!$F:$F,MATCH(E3345&amp;"-"&amp;F3345,'#怪物刷新配置索引'!$D:$D,0),1)</f>
        <v>2</v>
      </c>
      <c r="V3345" s="7" t="str">
        <f t="shared" si="453"/>
        <v/>
      </c>
      <c r="W3345" s="4"/>
      <c r="X3345" s="4"/>
      <c r="Y3345" s="4"/>
      <c r="Z3345" s="28"/>
      <c r="AA3345" s="77">
        <f>COUNTIF([3]经验升级表!$C:$C,"&lt;="&amp;SUMIFS($AB$4:AB3345,$C$4:C3345,C3345))</f>
        <v>0</v>
      </c>
      <c r="AB3345" s="77">
        <f>IFERROR(INDEX([1]怪物表!$U:$U,MATCH(G3345,[1]怪物表!$A:$A,0),1)*S3345/U3345,0)*AC3345</f>
        <v>0</v>
      </c>
      <c r="AC3345" s="77">
        <f t="shared" si="438"/>
        <v>30</v>
      </c>
      <c r="AD3345" s="77">
        <f>IFERROR(INDEX([1]怪物表!$J:$J,MATCH(G3345,[1]怪物表!$A:$A,0),1),0)*AE3345</f>
        <v>60</v>
      </c>
      <c r="AE3345" s="77">
        <f t="shared" si="439"/>
        <v>60</v>
      </c>
    </row>
    <row r="3346" spans="1:31" x14ac:dyDescent="0.45">
      <c r="A3346" s="4"/>
      <c r="B3346" s="7">
        <v>5994090</v>
      </c>
      <c r="C3346" s="6" t="s">
        <v>351</v>
      </c>
      <c r="D3346" s="4" t="s">
        <v>145</v>
      </c>
      <c r="E3346" s="7">
        <v>30</v>
      </c>
      <c r="F3346" s="4" t="s">
        <v>195</v>
      </c>
      <c r="G3346" s="4">
        <f>SUMIFS([1]怪物表!$A:$A,[1]怪物表!$B:$B,C3346,[1]怪物表!$C:$C,D3346)</f>
        <v>1599407</v>
      </c>
      <c r="H3346" s="8" t="str">
        <f>IF(G3346="","",INDEX([1]怪物表!$C:$C,MATCH(G3346,[1]怪物表!$A:$A,0)))</f>
        <v>毒气怪2</v>
      </c>
      <c r="I3346" s="4"/>
      <c r="J3346" s="4" t="str">
        <f>IF(I3346="","",INDEX([1]怪物阵型表!$B:$B,MATCH(I3346,[1]怪物阵型表!$A:$A,0)))</f>
        <v/>
      </c>
      <c r="K3346" s="4"/>
      <c r="L3346" s="4"/>
      <c r="M3346" s="4"/>
      <c r="N3346" s="4"/>
      <c r="O3346" s="4" t="str">
        <f>IF(N3346="","",INDEX([2]物品表!$B:$B,MATCH(N3346,[2]物品表!$A:$A,0)))</f>
        <v/>
      </c>
      <c r="P3346" s="4"/>
      <c r="Q3346" s="7" t="s">
        <v>31</v>
      </c>
      <c r="R3346" s="7" t="s">
        <v>29</v>
      </c>
      <c r="S3346" s="9">
        <f>INDEX('#怪物刷新配置索引'!$E:$E,MATCH(E3346&amp;"-"&amp;F3346,'#怪物刷新配置索引'!$D:$D,0),1)</f>
        <v>4</v>
      </c>
      <c r="T3346" s="4"/>
      <c r="U3346" s="9">
        <f>INDEX('#怪物刷新配置索引'!$F:$F,MATCH(E3346&amp;"-"&amp;F3346,'#怪物刷新配置索引'!$D:$D,0),1)</f>
        <v>4</v>
      </c>
      <c r="V3346" s="4" t="str">
        <f t="shared" si="453"/>
        <v/>
      </c>
      <c r="W3346" s="4"/>
      <c r="X3346" s="4"/>
      <c r="Y3346" s="4"/>
      <c r="Z3346" s="28"/>
      <c r="AA3346" s="77">
        <f>COUNTIF([3]经验升级表!$C:$C,"&lt;="&amp;SUMIFS($AB$4:AB3346,$C$4:C3346,C3346))</f>
        <v>0</v>
      </c>
      <c r="AB3346" s="77">
        <f>IFERROR(INDEX([1]怪物表!$U:$U,MATCH(G3346,[1]怪物表!$A:$A,0),1)*S3346/U3346,0)*AC3346</f>
        <v>0</v>
      </c>
      <c r="AC3346" s="77">
        <f t="shared" si="438"/>
        <v>30</v>
      </c>
      <c r="AD3346" s="77">
        <f>IFERROR(INDEX([1]怪物表!$J:$J,MATCH(G3346,[1]怪物表!$A:$A,0),1),0)*AE3346</f>
        <v>30</v>
      </c>
      <c r="AE3346" s="77">
        <f t="shared" si="439"/>
        <v>30</v>
      </c>
    </row>
    <row r="3347" spans="1:31" s="46" customFormat="1" x14ac:dyDescent="0.45">
      <c r="A3347" s="20"/>
      <c r="B3347" s="21">
        <v>5994091</v>
      </c>
      <c r="C3347" s="22" t="s">
        <v>351</v>
      </c>
      <c r="D3347" s="20" t="s">
        <v>148</v>
      </c>
      <c r="E3347" s="21"/>
      <c r="F3347" s="20">
        <v>540</v>
      </c>
      <c r="G3347" s="20">
        <f>SUMIFS([1]怪物表!$A:$A,[1]怪物表!$B:$B,C3347,[1]怪物表!$C:$C,D3347)</f>
        <v>1599409</v>
      </c>
      <c r="H3347" s="23" t="str">
        <f>IF(G3347="","",INDEX([1]怪物表!$C:$C,MATCH(G3347,[1]怪物表!$A:$A,0)))</f>
        <v>狼人</v>
      </c>
      <c r="I3347" s="20" t="s">
        <v>54</v>
      </c>
      <c r="J3347" s="20" t="str">
        <f>IF(I3347="","",INDEX([1]怪物阵型表!$B:$B,MATCH(I3347,[1]怪物阵型表!$A:$A,0)))</f>
        <v/>
      </c>
      <c r="K3347" s="20"/>
      <c r="L3347" s="20"/>
      <c r="M3347" s="20"/>
      <c r="N3347" s="20"/>
      <c r="O3347" s="20" t="str">
        <f>IF(N3347="","",INDEX([2]物品表!$B:$B,MATCH(N3347,[2]物品表!$A:$A,0)))</f>
        <v/>
      </c>
      <c r="P3347" s="20"/>
      <c r="Q3347" s="21" t="s">
        <v>120</v>
      </c>
      <c r="R3347" s="21" t="s">
        <v>29</v>
      </c>
      <c r="S3347" s="24">
        <v>1</v>
      </c>
      <c r="T3347" s="20"/>
      <c r="U3347" s="24">
        <v>0</v>
      </c>
      <c r="V3347" s="20" t="str">
        <f t="shared" si="453"/>
        <v/>
      </c>
      <c r="W3347" s="20"/>
      <c r="X3347" s="20"/>
      <c r="Y3347" s="20"/>
      <c r="Z3347" s="79"/>
      <c r="AA3347" s="79">
        <f>COUNTIF([3]经验升级表!$C:$C,"&lt;="&amp;SUMIFS($AB$4:AB3347,$C$4:C3347,C3347))</f>
        <v>0</v>
      </c>
      <c r="AB3347" s="79">
        <f>IFERROR(INDEX([1]怪物表!$U:$U,MATCH(G3347,[1]怪物表!$A:$A,0),1)*S3347/U3347,0)*AC3347</f>
        <v>0</v>
      </c>
      <c r="AC3347" s="79">
        <f t="shared" si="438"/>
        <v>1</v>
      </c>
      <c r="AD3347" s="79">
        <f>IFERROR(INDEX([1]怪物表!$J:$J,MATCH(G3347,[1]怪物表!$A:$A,0),1),0)*AE3347</f>
        <v>0</v>
      </c>
      <c r="AE3347" s="79">
        <f t="shared" si="439"/>
        <v>0</v>
      </c>
    </row>
    <row r="3348" spans="1:31" x14ac:dyDescent="0.45">
      <c r="A3348" s="4"/>
      <c r="B3348" s="7">
        <v>5994092</v>
      </c>
      <c r="C3348" s="6" t="s">
        <v>351</v>
      </c>
      <c r="D3348" s="4"/>
      <c r="E3348" s="7"/>
      <c r="F3348" s="4">
        <v>540</v>
      </c>
      <c r="G3348" s="4"/>
      <c r="H3348" s="8"/>
      <c r="I3348" s="4"/>
      <c r="J3348" s="4" t="str">
        <f>IF(I3348="","",INDEX([1]怪物阵型表!$B:$B,MATCH(I3348,[1]怪物阵型表!$A:$A,0)))</f>
        <v/>
      </c>
      <c r="K3348" s="4">
        <v>599412</v>
      </c>
      <c r="L3348" s="25" t="str" cm="1">
        <f t="array" ref="L3348">INDEX(怪物链表!A:C,MATCH(怪物刷新表!K3348&amp;C3348,怪物链表!A:A&amp;怪物链表!C:C,),2)</f>
        <v>骤变_中级_150</v>
      </c>
      <c r="M3348" s="4" t="str" cm="1">
        <f t="array" ref="M3348">INDEX(怪物链表!A:D,MATCH(怪物刷新表!L3348&amp;K3348,怪物链表!B:B&amp;怪物链表!A:A,),4)</f>
        <v>540-570</v>
      </c>
      <c r="N3348" s="4"/>
      <c r="O3348" s="4" t="str">
        <f>IF(N3348="","",INDEX([2]物品表!$B:$B,MATCH(N3348,[2]物品表!$A:$A,0)))</f>
        <v/>
      </c>
      <c r="P3348" s="4"/>
      <c r="Q3348" s="7" t="s">
        <v>120</v>
      </c>
      <c r="R3348" s="7" t="s">
        <v>29</v>
      </c>
      <c r="S3348" s="9">
        <v>1</v>
      </c>
      <c r="T3348" s="4"/>
      <c r="U3348" s="9">
        <v>0</v>
      </c>
      <c r="V3348" s="4" t="str">
        <f>IF(W3348=1,"TID_Survivor_Notice_Occur_2",IF(W3348=2,"TID_Survivor_Notice_Occur_1",""))</f>
        <v/>
      </c>
      <c r="W3348" s="4"/>
      <c r="X3348" s="4"/>
      <c r="Y3348" s="4"/>
      <c r="Z3348" s="28"/>
      <c r="AA3348" s="77">
        <f>COUNTIF([3]经验升级表!$C:$C,"&lt;="&amp;SUMIFS($AB$4:AB3348,$C$4:C3348,C3348))</f>
        <v>0</v>
      </c>
      <c r="AB3348" s="77">
        <f>IFERROR(INDEX([1]怪物表!$U:$U,MATCH(G3348,[1]怪物表!$A:$A,0),1)*S3348/U3348,0)*AC3348</f>
        <v>0</v>
      </c>
      <c r="AC3348" s="77">
        <f t="shared" si="438"/>
        <v>1</v>
      </c>
      <c r="AD3348" s="77">
        <f>IFERROR(INDEX([1]怪物表!$J:$J,MATCH(G3348,[1]怪物表!$A:$A,0),1),0)*AE3348</f>
        <v>0</v>
      </c>
      <c r="AE3348" s="77">
        <f t="shared" si="439"/>
        <v>0</v>
      </c>
    </row>
    <row r="3349" spans="1:31" x14ac:dyDescent="0.45">
      <c r="A3349" s="4"/>
      <c r="B3349" s="7">
        <v>5994093</v>
      </c>
      <c r="C3349" s="6" t="s">
        <v>351</v>
      </c>
      <c r="D3349" s="4"/>
      <c r="E3349" s="7"/>
      <c r="F3349" s="4">
        <v>540</v>
      </c>
      <c r="G3349" s="4"/>
      <c r="H3349" s="8"/>
      <c r="I3349" s="4"/>
      <c r="J3349" s="4" t="str">
        <f>IF(I3349="","",INDEX([1]怪物阵型表!$B:$B,MATCH(I3349,[1]怪物阵型表!$A:$A,0)))</f>
        <v/>
      </c>
      <c r="K3349" s="4">
        <v>599413</v>
      </c>
      <c r="L3349" s="25" t="str" cm="1">
        <f t="array" ref="L3349">INDEX(怪物链表!A:C,MATCH(怪物刷新表!K3349&amp;C3349,怪物链表!A:A&amp;怪物链表!C:C,),2)</f>
        <v>骤变_特殊_150</v>
      </c>
      <c r="M3349" s="4" t="str" cm="1">
        <f t="array" ref="M3349">INDEX(怪物链表!A:D,MATCH(怪物刷新表!L3349&amp;K3349,怪物链表!B:B&amp;怪物链表!A:A,),4)</f>
        <v>540-570</v>
      </c>
      <c r="N3349" s="4"/>
      <c r="O3349" s="4" t="str">
        <f>IF(N3349="","",INDEX([2]物品表!$B:$B,MATCH(N3349,[2]物品表!$A:$A,0)))</f>
        <v/>
      </c>
      <c r="P3349" s="4"/>
      <c r="Q3349" s="7" t="s">
        <v>120</v>
      </c>
      <c r="R3349" s="7" t="s">
        <v>29</v>
      </c>
      <c r="S3349" s="9">
        <v>1</v>
      </c>
      <c r="T3349" s="4"/>
      <c r="U3349" s="9">
        <v>0</v>
      </c>
      <c r="V3349" s="4" t="str">
        <f>IF(W3349=1,"TID_Survivor_Notice_Occur_2",IF(W3349=2,"TID_Survivor_Notice_Occur_1",""))</f>
        <v/>
      </c>
      <c r="W3349" s="4"/>
      <c r="X3349" s="4"/>
      <c r="Y3349" s="4"/>
      <c r="Z3349" s="28"/>
      <c r="AA3349" s="77">
        <f>COUNTIF([3]经验升级表!$C:$C,"&lt;="&amp;SUMIFS($AB$4:AB3349,$C$4:C3349,C3349))</f>
        <v>0</v>
      </c>
      <c r="AB3349" s="77">
        <f>IFERROR(INDEX([1]怪物表!$U:$U,MATCH(G3349,[1]怪物表!$A:$A,0),1)*S3349/U3349,0)*AC3349</f>
        <v>0</v>
      </c>
      <c r="AC3349" s="77">
        <f t="shared" si="438"/>
        <v>1</v>
      </c>
      <c r="AD3349" s="77">
        <f>IFERROR(INDEX([1]怪物表!$J:$J,MATCH(G3349,[1]怪物表!$A:$A,0),1),0)*AE3349</f>
        <v>0</v>
      </c>
      <c r="AE3349" s="77">
        <f t="shared" si="439"/>
        <v>0</v>
      </c>
    </row>
    <row r="3350" spans="1:31" x14ac:dyDescent="0.45">
      <c r="A3350" s="4"/>
      <c r="B3350" s="7">
        <v>5994094</v>
      </c>
      <c r="C3350" s="6" t="s">
        <v>351</v>
      </c>
      <c r="D3350" s="4"/>
      <c r="E3350" s="7"/>
      <c r="F3350" s="4">
        <v>540</v>
      </c>
      <c r="G3350" s="4"/>
      <c r="H3350" s="8"/>
      <c r="I3350" s="4"/>
      <c r="J3350" s="4" t="str">
        <f>IF(I3350="","",INDEX([1]怪物阵型表!$B:$B,MATCH(I3350,[1]怪物阵型表!$A:$A,0)))</f>
        <v/>
      </c>
      <c r="K3350" s="4">
        <v>599414</v>
      </c>
      <c r="L3350" s="25" t="str" cm="1">
        <f t="array" ref="L3350">INDEX(怪物链表!A:C,MATCH(怪物刷新表!K3350&amp;C3350,怪物链表!A:A&amp;怪物链表!C:C,),2)</f>
        <v>骤变_特殊_150</v>
      </c>
      <c r="M3350" s="4" t="str" cm="1">
        <f t="array" ref="M3350">INDEX(怪物链表!A:D,MATCH(怪物刷新表!L3350&amp;K3350,怪物链表!B:B&amp;怪物链表!A:A,),4)</f>
        <v>540-570</v>
      </c>
      <c r="N3350" s="4"/>
      <c r="O3350" s="4" t="str">
        <f>IF(N3350="","",INDEX([2]物品表!$B:$B,MATCH(N3350,[2]物品表!$A:$A,0)))</f>
        <v/>
      </c>
      <c r="P3350" s="4"/>
      <c r="Q3350" s="7" t="s">
        <v>120</v>
      </c>
      <c r="R3350" s="7" t="s">
        <v>29</v>
      </c>
      <c r="S3350" s="9">
        <v>1</v>
      </c>
      <c r="T3350" s="4"/>
      <c r="U3350" s="9">
        <v>0</v>
      </c>
      <c r="V3350" s="4" t="str">
        <f>IF(W3350=1,"TID_Survivor_Notice_Occur_2",IF(W3350=2,"TID_Survivor_Notice_Occur_1",""))</f>
        <v/>
      </c>
      <c r="W3350" s="4"/>
      <c r="X3350" s="4"/>
      <c r="Y3350" s="4"/>
      <c r="Z3350" s="28"/>
      <c r="AA3350" s="77">
        <f>COUNTIF([3]经验升级表!$C:$C,"&lt;="&amp;SUMIFS($AB$4:AB3350,$C$4:C3350,C3350))</f>
        <v>0</v>
      </c>
      <c r="AB3350" s="77">
        <f>IFERROR(INDEX([1]怪物表!$U:$U,MATCH(G3350,[1]怪物表!$A:$A,0),1)*S3350/U3350,0)*AC3350</f>
        <v>0</v>
      </c>
      <c r="AC3350" s="77">
        <f t="shared" si="438"/>
        <v>1</v>
      </c>
      <c r="AD3350" s="77">
        <f>IFERROR(INDEX([1]怪物表!$J:$J,MATCH(G3350,[1]怪物表!$A:$A,0),1),0)*AE3350</f>
        <v>0</v>
      </c>
      <c r="AE3350" s="77">
        <f t="shared" si="439"/>
        <v>0</v>
      </c>
    </row>
    <row r="3351" spans="1:31" x14ac:dyDescent="0.45">
      <c r="A3351" s="4"/>
      <c r="B3351" s="7">
        <v>5994095</v>
      </c>
      <c r="C3351" s="6" t="s">
        <v>351</v>
      </c>
      <c r="D3351" s="4" t="s">
        <v>247</v>
      </c>
      <c r="E3351" s="7">
        <v>60</v>
      </c>
      <c r="F3351" s="4" t="s">
        <v>197</v>
      </c>
      <c r="G3351" s="4">
        <f>SUMIFS([1]怪物表!$A:$A,[1]怪物表!$B:$B,C3351,[1]怪物表!$C:$C,D3351)</f>
        <v>1599404</v>
      </c>
      <c r="H3351" s="8" t="str">
        <f>IF(G3351="","",INDEX([1]怪物表!$C:$C,MATCH(G3351,[1]怪物表!$A:$A,0)))</f>
        <v>狼人（紫）</v>
      </c>
      <c r="I3351" s="4"/>
      <c r="J3351" s="4" t="str">
        <f>IF(I3351="","",INDEX([1]怪物阵型表!$B:$B,MATCH(I3351,[1]怪物阵型表!$A:$A,0)))</f>
        <v/>
      </c>
      <c r="K3351" s="4"/>
      <c r="L3351" s="4"/>
      <c r="M3351" s="4"/>
      <c r="N3351" s="4"/>
      <c r="O3351" s="4" t="str">
        <f>IF(N3351="","",INDEX([2]物品表!$B:$B,MATCH(N3351,[2]物品表!$A:$A,0)))</f>
        <v/>
      </c>
      <c r="P3351" s="4"/>
      <c r="Q3351" s="7" t="s">
        <v>31</v>
      </c>
      <c r="R3351" s="7" t="s">
        <v>29</v>
      </c>
      <c r="S3351" s="9">
        <f>INDEX('#怪物刷新配置索引'!$E:$E,MATCH(E3351&amp;"-"&amp;F3351,'#怪物刷新配置索引'!$D:$D,0),1)</f>
        <v>4</v>
      </c>
      <c r="T3351" s="4"/>
      <c r="U3351" s="9">
        <f>INDEX('#怪物刷新配置索引'!$F:$F,MATCH(E3351&amp;"-"&amp;F3351,'#怪物刷新配置索引'!$D:$D,0),1)</f>
        <v>2</v>
      </c>
      <c r="V3351" s="4" t="str">
        <f t="shared" ref="V3351:V3352" si="454">IF(W3351=1,"TID_Survivor_Notice_Occur_2",IF(W3351=2,"TID_Survivor_Notice_Occur_1",""))</f>
        <v/>
      </c>
      <c r="W3351" s="4"/>
      <c r="X3351" s="4"/>
      <c r="Y3351" s="7"/>
      <c r="Z3351" s="28"/>
      <c r="AA3351" s="77">
        <f>COUNTIF([3]经验升级表!$C:$C,"&lt;="&amp;SUMIFS($AB$4:AB3351,$C$4:C3351,C3351))</f>
        <v>0</v>
      </c>
      <c r="AB3351" s="77">
        <f>IFERROR(INDEX([1]怪物表!$U:$U,MATCH(G3351,[1]怪物表!$A:$A,0),1)*S3351/U3351,0)*AC3351</f>
        <v>0</v>
      </c>
      <c r="AC3351" s="77">
        <f t="shared" si="438"/>
        <v>30</v>
      </c>
      <c r="AD3351" s="77">
        <f>IFERROR(INDEX([1]怪物表!$J:$J,MATCH(G3351,[1]怪物表!$A:$A,0),1),0)*AE3351</f>
        <v>60</v>
      </c>
      <c r="AE3351" s="77">
        <f t="shared" si="439"/>
        <v>60</v>
      </c>
    </row>
    <row r="3352" spans="1:31" x14ac:dyDescent="0.45">
      <c r="A3352" s="4"/>
      <c r="B3352" s="7">
        <v>5994096</v>
      </c>
      <c r="C3352" s="6" t="s">
        <v>351</v>
      </c>
      <c r="D3352" s="4" t="s">
        <v>247</v>
      </c>
      <c r="E3352" s="7">
        <v>150</v>
      </c>
      <c r="F3352" s="4" t="s">
        <v>197</v>
      </c>
      <c r="G3352" s="4">
        <f>SUMIFS([1]怪物表!$A:$A,[1]怪物表!$B:$B,C3352,[1]怪物表!$C:$C,D3352)</f>
        <v>1599404</v>
      </c>
      <c r="H3352" s="8" t="str">
        <f>IF(G3352="","",INDEX([1]怪物表!$C:$C,MATCH(G3352,[1]怪物表!$A:$A,0)))</f>
        <v>狼人（紫）</v>
      </c>
      <c r="I3352" s="4"/>
      <c r="J3352" s="4" t="str">
        <f>IF(I3352="","",INDEX([1]怪物阵型表!$B:$B,MATCH(I3352,[1]怪物阵型表!$A:$A,0)))</f>
        <v/>
      </c>
      <c r="K3352" s="4"/>
      <c r="L3352" s="4"/>
      <c r="M3352" s="4"/>
      <c r="N3352" s="4"/>
      <c r="O3352" s="4" t="str">
        <f>IF(N3352="","",INDEX([2]物品表!$B:$B,MATCH(N3352,[2]物品表!$A:$A,0)))</f>
        <v/>
      </c>
      <c r="P3352" s="4"/>
      <c r="Q3352" s="7" t="s">
        <v>31</v>
      </c>
      <c r="R3352" s="7" t="s">
        <v>29</v>
      </c>
      <c r="S3352" s="9">
        <f>INDEX('#怪物刷新配置索引'!$E:$E,MATCH(E3352&amp;"-"&amp;F3352,'#怪物刷新配置索引'!$D:$D,0),1)</f>
        <v>5</v>
      </c>
      <c r="T3352" s="4"/>
      <c r="U3352" s="9">
        <f>INDEX('#怪物刷新配置索引'!$F:$F,MATCH(E3352&amp;"-"&amp;F3352,'#怪物刷新配置索引'!$D:$D,0),1)</f>
        <v>1</v>
      </c>
      <c r="V3352" s="4" t="str">
        <f t="shared" si="454"/>
        <v/>
      </c>
      <c r="W3352" s="4"/>
      <c r="X3352" s="4"/>
      <c r="Y3352" s="7"/>
      <c r="Z3352" s="28"/>
      <c r="AA3352" s="77">
        <f>COUNTIF([3]经验升级表!$C:$C,"&lt;="&amp;SUMIFS($AB$4:AB3352,$C$4:C3352,C3352))</f>
        <v>0</v>
      </c>
      <c r="AB3352" s="77">
        <f>IFERROR(INDEX([1]怪物表!$U:$U,MATCH(G3352,[1]怪物表!$A:$A,0),1)*S3352/U3352,0)*AC3352</f>
        <v>0</v>
      </c>
      <c r="AC3352" s="77">
        <f t="shared" si="438"/>
        <v>30</v>
      </c>
      <c r="AD3352" s="77">
        <f>IFERROR(INDEX([1]怪物表!$J:$J,MATCH(G3352,[1]怪物表!$A:$A,0),1),0)*AE3352</f>
        <v>150</v>
      </c>
      <c r="AE3352" s="77">
        <f t="shared" si="439"/>
        <v>150</v>
      </c>
    </row>
    <row r="3353" spans="1:31" x14ac:dyDescent="0.45">
      <c r="A3353" s="4"/>
      <c r="B3353" s="7">
        <v>5994097</v>
      </c>
      <c r="C3353" s="6" t="s">
        <v>351</v>
      </c>
      <c r="D3353" s="4"/>
      <c r="E3353" s="7"/>
      <c r="F3353" s="4">
        <v>570</v>
      </c>
      <c r="G3353" s="4"/>
      <c r="H3353" s="8"/>
      <c r="I3353" s="4"/>
      <c r="J3353" s="4" t="str">
        <f>IF(I3353="","",INDEX([1]怪物阵型表!$B:$B,MATCH(I3353,[1]怪物阵型表!$A:$A,0)))</f>
        <v/>
      </c>
      <c r="K3353" s="4">
        <v>599415</v>
      </c>
      <c r="L3353" s="25" t="str" cm="1">
        <f t="array" ref="L3353">INDEX(怪物链表!A:C,MATCH(怪物刷新表!K3353&amp;C3353,怪物链表!A:A&amp;怪物链表!C:C,),2)</f>
        <v>骤变_高级_150</v>
      </c>
      <c r="M3353" s="4" t="str" cm="1">
        <f t="array" ref="M3353">INDEX(怪物链表!A:D,MATCH(怪物刷新表!L3353&amp;K3353,怪物链表!B:B&amp;怪物链表!A:A,),4)</f>
        <v>570-600</v>
      </c>
      <c r="N3353" s="4"/>
      <c r="O3353" s="4" t="str">
        <f>IF(N3353="","",INDEX([2]物品表!$B:$B,MATCH(N3353,[2]物品表!$A:$A,0)))</f>
        <v/>
      </c>
      <c r="P3353" s="4"/>
      <c r="Q3353" s="7" t="s">
        <v>120</v>
      </c>
      <c r="R3353" s="7" t="s">
        <v>29</v>
      </c>
      <c r="S3353" s="9">
        <v>1</v>
      </c>
      <c r="T3353" s="4"/>
      <c r="U3353" s="9">
        <v>0</v>
      </c>
      <c r="V3353" s="4" t="str">
        <f>IF(W3353=1,"TID_Survivor_Notice_Occur_2",IF(W3353=2,"TID_Survivor_Notice_Occur_1",""))</f>
        <v/>
      </c>
      <c r="W3353" s="4"/>
      <c r="X3353" s="4"/>
      <c r="Y3353" s="4"/>
      <c r="Z3353" s="28"/>
      <c r="AA3353" s="77">
        <f>COUNTIF([3]经验升级表!$C:$C,"&lt;="&amp;SUMIFS($AB$4:AB3353,$C$4:C3353,C3353))</f>
        <v>0</v>
      </c>
      <c r="AB3353" s="77">
        <f>IFERROR(INDEX([1]怪物表!$U:$U,MATCH(G3353,[1]怪物表!$A:$A,0),1)*S3353/U3353,0)*AC3353</f>
        <v>0</v>
      </c>
      <c r="AC3353" s="77">
        <f t="shared" si="438"/>
        <v>1</v>
      </c>
      <c r="AD3353" s="77">
        <f>IFERROR(INDEX([1]怪物表!$J:$J,MATCH(G3353,[1]怪物表!$A:$A,0),1),0)*AE3353</f>
        <v>0</v>
      </c>
      <c r="AE3353" s="77">
        <f t="shared" si="439"/>
        <v>0</v>
      </c>
    </row>
    <row r="3354" spans="1:31" x14ac:dyDescent="0.45">
      <c r="A3354" s="4"/>
      <c r="B3354" s="7">
        <v>5994098</v>
      </c>
      <c r="C3354" s="6" t="s">
        <v>351</v>
      </c>
      <c r="D3354" s="4"/>
      <c r="E3354" s="7"/>
      <c r="F3354" s="4">
        <v>570</v>
      </c>
      <c r="G3354" s="4"/>
      <c r="H3354" s="8"/>
      <c r="I3354" s="4"/>
      <c r="J3354" s="4" t="str">
        <f>IF(I3354="","",INDEX([1]怪物阵型表!$B:$B,MATCH(I3354,[1]怪物阵型表!$A:$A,0)))</f>
        <v/>
      </c>
      <c r="K3354" s="4">
        <v>599416</v>
      </c>
      <c r="L3354" s="25" t="str" cm="1">
        <f t="array" ref="L3354">INDEX(怪物链表!A:C,MATCH(怪物刷新表!K3354&amp;C3354,怪物链表!A:A&amp;怪物链表!C:C,),2)</f>
        <v>骤变_特殊_150</v>
      </c>
      <c r="M3354" s="4" t="str" cm="1">
        <f t="array" ref="M3354">INDEX(怪物链表!A:D,MATCH(怪物刷新表!L3354&amp;K3354,怪物链表!B:B&amp;怪物链表!A:A,),4)</f>
        <v>570-600</v>
      </c>
      <c r="N3354" s="4"/>
      <c r="O3354" s="4" t="str">
        <f>IF(N3354="","",INDEX([2]物品表!$B:$B,MATCH(N3354,[2]物品表!$A:$A,0)))</f>
        <v/>
      </c>
      <c r="P3354" s="4"/>
      <c r="Q3354" s="7" t="s">
        <v>120</v>
      </c>
      <c r="R3354" s="7" t="s">
        <v>29</v>
      </c>
      <c r="S3354" s="9">
        <v>1</v>
      </c>
      <c r="T3354" s="4"/>
      <c r="U3354" s="9">
        <v>0</v>
      </c>
      <c r="V3354" s="4" t="str">
        <f>IF(W3354=1,"TID_Survivor_Notice_Occur_2",IF(W3354=2,"TID_Survivor_Notice_Occur_1",""))</f>
        <v/>
      </c>
      <c r="W3354" s="4"/>
      <c r="X3354" s="4"/>
      <c r="Y3354" s="4"/>
      <c r="Z3354" s="28"/>
      <c r="AA3354" s="77">
        <f>COUNTIF([3]经验升级表!$C:$C,"&lt;="&amp;SUMIFS($AB$4:AB3354,$C$4:C3354,C3354))</f>
        <v>0</v>
      </c>
      <c r="AB3354" s="77">
        <f>IFERROR(INDEX([1]怪物表!$U:$U,MATCH(G3354,[1]怪物表!$A:$A,0),1)*S3354/U3354,0)*AC3354</f>
        <v>0</v>
      </c>
      <c r="AC3354" s="77">
        <f t="shared" si="438"/>
        <v>1</v>
      </c>
      <c r="AD3354" s="77">
        <f>IFERROR(INDEX([1]怪物表!$J:$J,MATCH(G3354,[1]怪物表!$A:$A,0),1),0)*AE3354</f>
        <v>0</v>
      </c>
      <c r="AE3354" s="77">
        <f t="shared" si="439"/>
        <v>0</v>
      </c>
    </row>
    <row r="3355" spans="1:31" x14ac:dyDescent="0.45">
      <c r="A3355" s="4"/>
      <c r="B3355" s="7">
        <v>5994099</v>
      </c>
      <c r="C3355" s="6" t="s">
        <v>351</v>
      </c>
      <c r="D3355" s="4"/>
      <c r="E3355" s="7"/>
      <c r="F3355" s="4">
        <v>570</v>
      </c>
      <c r="G3355" s="4"/>
      <c r="H3355" s="8"/>
      <c r="I3355" s="4"/>
      <c r="J3355" s="4" t="str">
        <f>IF(I3355="","",INDEX([1]怪物阵型表!$B:$B,MATCH(I3355,[1]怪物阵型表!$A:$A,0)))</f>
        <v/>
      </c>
      <c r="K3355" s="4">
        <v>599414</v>
      </c>
      <c r="L3355" s="25" t="str" cm="1">
        <f t="array" ref="L3355">INDEX(怪物链表!A:C,MATCH(怪物刷新表!K3355&amp;C3355,怪物链表!A:A&amp;怪物链表!C:C,),2)</f>
        <v>骤变_特殊_150</v>
      </c>
      <c r="M3355" s="4" t="str" cm="1">
        <f t="array" ref="M3355">INDEX(怪物链表!A:D,MATCH(怪物刷新表!L3355&amp;K3355,怪物链表!B:B&amp;怪物链表!A:A,),4)</f>
        <v>540-570</v>
      </c>
      <c r="N3355" s="4"/>
      <c r="O3355" s="4" t="str">
        <f>IF(N3355="","",INDEX([2]物品表!$B:$B,MATCH(N3355,[2]物品表!$A:$A,0)))</f>
        <v/>
      </c>
      <c r="P3355" s="4"/>
      <c r="Q3355" s="7" t="s">
        <v>120</v>
      </c>
      <c r="R3355" s="7" t="s">
        <v>29</v>
      </c>
      <c r="S3355" s="9">
        <v>1</v>
      </c>
      <c r="T3355" s="4"/>
      <c r="U3355" s="9">
        <v>0</v>
      </c>
      <c r="V3355" s="4" t="str">
        <f>IF(W3355=1,"TID_Survivor_Notice_Occur_2",IF(W3355=2,"TID_Survivor_Notice_Occur_1",""))</f>
        <v/>
      </c>
      <c r="W3355" s="4"/>
      <c r="X3355" s="4"/>
      <c r="Y3355" s="4"/>
      <c r="Z3355" s="28"/>
      <c r="AA3355" s="77">
        <f>COUNTIF([3]经验升级表!$C:$C,"&lt;="&amp;SUMIFS($AB$4:AB3355,$C$4:C3355,C3355))</f>
        <v>0</v>
      </c>
      <c r="AB3355" s="77">
        <f>IFERROR(INDEX([1]怪物表!$U:$U,MATCH(G3355,[1]怪物表!$A:$A,0),1)*S3355/U3355,0)*AC3355</f>
        <v>0</v>
      </c>
      <c r="AC3355" s="77">
        <f t="shared" ref="AC3355" si="455">IFERROR(INDEX(_xlfn.TEXTSPLIT(F3355,"-"),1,2)-INDEX(_xlfn.TEXTSPLIT(F3355,"-"),1,1),1)</f>
        <v>1</v>
      </c>
      <c r="AD3355" s="77">
        <f>IFERROR(INDEX([1]怪物表!$J:$J,MATCH(G3355,[1]怪物表!$A:$A,0),1),0)*AE3355</f>
        <v>0</v>
      </c>
      <c r="AE3355" s="77">
        <f t="shared" ref="AE3355" si="456">IFERROR(ROUNDUP(AC3355*S3355/U3355,),0)</f>
        <v>0</v>
      </c>
    </row>
    <row r="3356" spans="1:31" x14ac:dyDescent="0.45">
      <c r="A3356" s="4"/>
      <c r="B3356" s="7">
        <v>5994100</v>
      </c>
      <c r="C3356" s="6" t="s">
        <v>351</v>
      </c>
      <c r="D3356" s="4" t="s">
        <v>247</v>
      </c>
      <c r="E3356" s="7">
        <v>50</v>
      </c>
      <c r="F3356" s="4" t="s">
        <v>199</v>
      </c>
      <c r="G3356" s="4">
        <f>SUMIFS([1]怪物表!$A:$A,[1]怪物表!$B:$B,C3356,[1]怪物表!$C:$C,D3356)</f>
        <v>1599404</v>
      </c>
      <c r="H3356" s="8" t="str">
        <f>IF(G3356="","",INDEX([1]怪物表!$C:$C,MATCH(G3356,[1]怪物表!$A:$A,0)))</f>
        <v>狼人（紫）</v>
      </c>
      <c r="I3356" s="4"/>
      <c r="J3356" s="4" t="str">
        <f>IF(I3356="","",INDEX([1]怪物阵型表!$B:$B,MATCH(I3356,[1]怪物阵型表!$A:$A,0)))</f>
        <v/>
      </c>
      <c r="K3356" s="4"/>
      <c r="L3356" s="4"/>
      <c r="M3356" s="4"/>
      <c r="N3356" s="4"/>
      <c r="O3356" s="4" t="str">
        <f>IF(N3356="","",INDEX([2]物品表!$B:$B,MATCH(N3356,[2]物品表!$A:$A,0)))</f>
        <v/>
      </c>
      <c r="P3356" s="4"/>
      <c r="Q3356" s="7" t="s">
        <v>31</v>
      </c>
      <c r="R3356" s="7" t="s">
        <v>29</v>
      </c>
      <c r="S3356" s="9">
        <f>INDEX('#怪物刷新配置索引'!$E:$E,MATCH(E3356&amp;"-"&amp;F3356,'#怪物刷新配置索引'!$D:$D,0),1)</f>
        <v>5</v>
      </c>
      <c r="T3356" s="4"/>
      <c r="U3356" s="9">
        <f>INDEX('#怪物刷新配置索引'!$F:$F,MATCH(E3356&amp;"-"&amp;F3356,'#怪物刷新配置索引'!$D:$D,0),1)</f>
        <v>3</v>
      </c>
      <c r="V3356" s="4" t="str">
        <f t="shared" ref="V3356:V3358" si="457">IF(W3356=1,"TID_Survivor_Notice_Occur_2",IF(W3356=2,"TID_Survivor_Notice_Occur_1",""))</f>
        <v/>
      </c>
      <c r="W3356" s="4"/>
      <c r="X3356" s="4"/>
      <c r="Y3356" s="7"/>
      <c r="Z3356" s="28"/>
      <c r="AA3356" s="77">
        <f>COUNTIF([3]经验升级表!$C:$C,"&lt;="&amp;SUMIFS($AB$4:AB3356,$C$4:C3356,C3356))</f>
        <v>0</v>
      </c>
      <c r="AB3356" s="77">
        <f>IFERROR(INDEX([1]怪物表!$U:$U,MATCH(G3356,[1]怪物表!$A:$A,0),1)*S3356/U3356,0)*AC3356</f>
        <v>0</v>
      </c>
      <c r="AC3356" s="77">
        <f t="shared" si="438"/>
        <v>30</v>
      </c>
      <c r="AD3356" s="77">
        <f>IFERROR(INDEX([1]怪物表!$J:$J,MATCH(G3356,[1]怪物表!$A:$A,0),1),0)*AE3356</f>
        <v>50</v>
      </c>
      <c r="AE3356" s="77">
        <f t="shared" si="439"/>
        <v>50</v>
      </c>
    </row>
    <row r="3357" spans="1:31" x14ac:dyDescent="0.45">
      <c r="A3357" s="4"/>
      <c r="B3357" s="7">
        <v>5994101</v>
      </c>
      <c r="C3357" s="6" t="s">
        <v>351</v>
      </c>
      <c r="D3357" s="4" t="s">
        <v>247</v>
      </c>
      <c r="E3357" s="7">
        <v>120</v>
      </c>
      <c r="F3357" s="4" t="s">
        <v>199</v>
      </c>
      <c r="G3357" s="4">
        <f>SUMIFS([1]怪物表!$A:$A,[1]怪物表!$B:$B,C3357,[1]怪物表!$C:$C,D3357)</f>
        <v>1599404</v>
      </c>
      <c r="H3357" s="8" t="str">
        <f>IF(G3357="","",INDEX([1]怪物表!$C:$C,MATCH(G3357,[1]怪物表!$A:$A,0)))</f>
        <v>狼人（紫）</v>
      </c>
      <c r="I3357" s="4"/>
      <c r="J3357" s="4" t="str">
        <f>IF(I3357="","",INDEX([1]怪物阵型表!$B:$B,MATCH(I3357,[1]怪物阵型表!$A:$A,0)))</f>
        <v/>
      </c>
      <c r="K3357" s="4"/>
      <c r="L3357" s="4"/>
      <c r="M3357" s="4"/>
      <c r="N3357" s="4"/>
      <c r="O3357" s="4" t="str">
        <f>IF(N3357="","",INDEX([2]物品表!$B:$B,MATCH(N3357,[2]物品表!$A:$A,0)))</f>
        <v/>
      </c>
      <c r="P3357" s="4"/>
      <c r="Q3357" s="7" t="s">
        <v>31</v>
      </c>
      <c r="R3357" s="7" t="s">
        <v>29</v>
      </c>
      <c r="S3357" s="9">
        <f>INDEX('#怪物刷新配置索引'!$E:$E,MATCH(E3357&amp;"-"&amp;F3357,'#怪物刷新配置索引'!$D:$D,0),1)</f>
        <v>4</v>
      </c>
      <c r="T3357" s="4"/>
      <c r="U3357" s="9">
        <f>INDEX('#怪物刷新配置索引'!$F:$F,MATCH(E3357&amp;"-"&amp;F3357,'#怪物刷新配置索引'!$D:$D,0),1)</f>
        <v>1</v>
      </c>
      <c r="V3357" s="4" t="str">
        <f t="shared" si="457"/>
        <v/>
      </c>
      <c r="W3357" s="4"/>
      <c r="X3357" s="4"/>
      <c r="Y3357" s="4"/>
      <c r="Z3357" s="28"/>
      <c r="AA3357" s="77">
        <f>COUNTIF([3]经验升级表!$C:$C,"&lt;="&amp;SUMIFS($AB$4:AB3357,$C$4:C3357,C3357))</f>
        <v>0</v>
      </c>
      <c r="AB3357" s="77">
        <f>IFERROR(INDEX([1]怪物表!$U:$U,MATCH(G3357,[1]怪物表!$A:$A,0),1)*S3357/U3357,0)*AC3357</f>
        <v>0</v>
      </c>
      <c r="AC3357" s="77">
        <f t="shared" si="438"/>
        <v>30</v>
      </c>
      <c r="AD3357" s="77">
        <f>IFERROR(INDEX([1]怪物表!$J:$J,MATCH(G3357,[1]怪物表!$A:$A,0),1),0)*AE3357</f>
        <v>120</v>
      </c>
      <c r="AE3357" s="77">
        <f t="shared" si="439"/>
        <v>120</v>
      </c>
    </row>
    <row r="3358" spans="1:31" x14ac:dyDescent="0.45">
      <c r="A3358" s="4"/>
      <c r="B3358" s="7">
        <v>5994102</v>
      </c>
      <c r="C3358" s="6" t="s">
        <v>351</v>
      </c>
      <c r="D3358" s="4" t="s">
        <v>247</v>
      </c>
      <c r="E3358" s="7">
        <v>120</v>
      </c>
      <c r="F3358" s="4" t="s">
        <v>199</v>
      </c>
      <c r="G3358" s="4">
        <f>SUMIFS([1]怪物表!$A:$A,[1]怪物表!$B:$B,C3358,[1]怪物表!$C:$C,D3358)</f>
        <v>1599404</v>
      </c>
      <c r="H3358" s="8" t="str">
        <f>IF(G3358="","",INDEX([1]怪物表!$C:$C,MATCH(G3358,[1]怪物表!$A:$A,0)))</f>
        <v>狼人（紫）</v>
      </c>
      <c r="I3358" s="4"/>
      <c r="J3358" s="4" t="str">
        <f>IF(I3358="","",INDEX([1]怪物阵型表!$B:$B,MATCH(I3358,[1]怪物阵型表!$A:$A,0)))</f>
        <v/>
      </c>
      <c r="K3358" s="4"/>
      <c r="L3358" s="4"/>
      <c r="M3358" s="4"/>
      <c r="N3358" s="4"/>
      <c r="O3358" s="4" t="str">
        <f>IF(N3358="","",INDEX([2]物品表!$B:$B,MATCH(N3358,[2]物品表!$A:$A,0)))</f>
        <v/>
      </c>
      <c r="P3358" s="4"/>
      <c r="Q3358" s="7" t="s">
        <v>31</v>
      </c>
      <c r="R3358" s="7" t="s">
        <v>29</v>
      </c>
      <c r="S3358" s="9">
        <f>INDEX('#怪物刷新配置索引'!$E:$E,MATCH(E3358&amp;"-"&amp;F3358,'#怪物刷新配置索引'!$D:$D,0),1)</f>
        <v>4</v>
      </c>
      <c r="T3358" s="4"/>
      <c r="U3358" s="9">
        <f>INDEX('#怪物刷新配置索引'!$F:$F,MATCH(E3358&amp;"-"&amp;F3358,'#怪物刷新配置索引'!$D:$D,0),1)</f>
        <v>1</v>
      </c>
      <c r="V3358" s="4" t="str">
        <f t="shared" si="457"/>
        <v/>
      </c>
      <c r="W3358" s="4"/>
      <c r="X3358" s="4"/>
      <c r="Y3358" s="4"/>
      <c r="Z3358" s="28"/>
      <c r="AA3358" s="77">
        <f>COUNTIF([3]经验升级表!$C:$C,"&lt;="&amp;SUMIFS($AB$4:AB3358,$C$4:C3358,C3358))</f>
        <v>0</v>
      </c>
      <c r="AB3358" s="77">
        <f>IFERROR(INDEX([1]怪物表!$U:$U,MATCH(G3358,[1]怪物表!$A:$A,0),1)*S3358/U3358,0)*AC3358</f>
        <v>0</v>
      </c>
      <c r="AC3358" s="77">
        <f t="shared" si="438"/>
        <v>30</v>
      </c>
      <c r="AD3358" s="77">
        <f>IFERROR(INDEX([1]怪物表!$J:$J,MATCH(G3358,[1]怪物表!$A:$A,0),1),0)*AE3358</f>
        <v>120</v>
      </c>
      <c r="AE3358" s="77">
        <f t="shared" si="439"/>
        <v>120</v>
      </c>
    </row>
    <row r="3359" spans="1:31" x14ac:dyDescent="0.45">
      <c r="A3359" s="4"/>
      <c r="B3359" s="7">
        <v>5994103</v>
      </c>
      <c r="C3359" s="6" t="s">
        <v>351</v>
      </c>
      <c r="D3359" s="4"/>
      <c r="E3359" s="7"/>
      <c r="F3359" s="4">
        <v>600</v>
      </c>
      <c r="G3359" s="4" t="str">
        <f>IF(I3359="",SUMIFS([1]怪物表!$A:$A,[1]怪物表!$B:$B,C3359,[1]怪物表!$C:$C,D3359),"")</f>
        <v/>
      </c>
      <c r="H3359" s="8" t="str">
        <f>IF(G3359="","",INDEX([1]怪物表!$C:$C,MATCH(G3359,[1]怪物表!$A:$A,0)))</f>
        <v/>
      </c>
      <c r="I3359" s="4">
        <v>599403</v>
      </c>
      <c r="J3359" s="4" t="str">
        <f>IF(I3359="","",INDEX([1]怪物阵型表!$B:$B,MATCH(I3359,[1]怪物阵型表!$A:$A,0)))</f>
        <v>圆环防御怪物阵型</v>
      </c>
      <c r="K3359" s="4"/>
      <c r="L3359" s="4"/>
      <c r="M3359" s="4"/>
      <c r="N3359" s="4"/>
      <c r="O3359" s="4" t="str">
        <f>IF(N3359="","",INDEX([2]物品表!$B:$B,MATCH(N3359,[2]物品表!$A:$A,0)))</f>
        <v/>
      </c>
      <c r="P3359" s="4"/>
      <c r="Q3359" s="7" t="s">
        <v>109</v>
      </c>
      <c r="R3359" s="7" t="s">
        <v>29</v>
      </c>
      <c r="S3359" s="9">
        <v>1</v>
      </c>
      <c r="T3359" s="4"/>
      <c r="U3359" s="9">
        <v>0</v>
      </c>
      <c r="V3359" s="4"/>
      <c r="W3359" s="4"/>
      <c r="X3359" s="4"/>
      <c r="Y3359" s="4"/>
      <c r="Z3359" s="28"/>
      <c r="AA3359" s="77">
        <f>COUNTIF([3]经验升级表!$C:$C,"&lt;="&amp;SUMIFS($AB$4:AB3359,$C$4:C3359,C3359))</f>
        <v>0</v>
      </c>
      <c r="AB3359" s="77">
        <f>IFERROR(INDEX([1]怪物表!$U:$U,MATCH(G3359,[1]怪物表!$A:$A,0),1)*S3359/U3359,0)*AC3359</f>
        <v>0</v>
      </c>
      <c r="AC3359" s="77">
        <f t="shared" si="438"/>
        <v>1</v>
      </c>
      <c r="AD3359" s="77">
        <f>IFERROR(INDEX([1]怪物表!$J:$J,MATCH(G3359,[1]怪物表!$A:$A,0),1),0)*AE3359</f>
        <v>0</v>
      </c>
      <c r="AE3359" s="77">
        <f t="shared" si="439"/>
        <v>0</v>
      </c>
    </row>
    <row r="3360" spans="1:31" x14ac:dyDescent="0.45">
      <c r="A3360" s="4"/>
      <c r="B3360" s="7">
        <v>5994104</v>
      </c>
      <c r="C3360" s="6" t="s">
        <v>351</v>
      </c>
      <c r="D3360" s="4" t="s">
        <v>239</v>
      </c>
      <c r="E3360" s="4">
        <v>30</v>
      </c>
      <c r="F3360" s="4" t="s">
        <v>219</v>
      </c>
      <c r="G3360" s="4">
        <f>IF(I3360="",SUMIFS([1]怪物表!$A:$A,[1]怪物表!$B:$B,C3360,[1]怪物表!$C:$C,D3360),"")</f>
        <v>1599402</v>
      </c>
      <c r="H3360" s="8" t="str">
        <f>IF(G3360="","",INDEX([1]怪物表!$C:$C,MATCH(G3360,[1]怪物表!$A:$A,0)))</f>
        <v>小象</v>
      </c>
      <c r="I3360" s="4"/>
      <c r="J3360" s="4" t="str">
        <f>IF(I3360="","",INDEX([1]怪物阵型表!$B:$B,MATCH(I3360,[1]怪物阵型表!$A:$A,0)))</f>
        <v/>
      </c>
      <c r="K3360" s="4"/>
      <c r="L3360" s="4"/>
      <c r="M3360" s="4"/>
      <c r="N3360" s="4"/>
      <c r="O3360" s="4" t="str">
        <f>IF(N3360="","",INDEX([2]物品表!$B:$B,MATCH(N3360,[2]物品表!$A:$A,0)))</f>
        <v/>
      </c>
      <c r="P3360" s="4"/>
      <c r="Q3360" s="7" t="s">
        <v>31</v>
      </c>
      <c r="R3360" s="7" t="s">
        <v>29</v>
      </c>
      <c r="S3360" s="9">
        <f>INDEX('#怪物刷新配置索引'!$E:$E,MATCH(E3360&amp;"-"&amp;F3360,'#怪物刷新配置索引'!$D:$D,0),1)</f>
        <v>4</v>
      </c>
      <c r="T3360" s="4"/>
      <c r="U3360" s="9">
        <f>INDEX('#怪物刷新配置索引'!$F:$F,MATCH(E3360&amp;"-"&amp;F3360,'#怪物刷新配置索引'!$D:$D,0),1)</f>
        <v>4</v>
      </c>
      <c r="V3360" s="4" t="str">
        <f t="shared" ref="V3360:V3368" si="458">IF(W3360=1,"TID_Survivor_Notice_Occur_2",IF(W3360=2,"TID_Survivor_Notice_Occur_1",""))</f>
        <v/>
      </c>
      <c r="W3360" s="4"/>
      <c r="X3360" s="4"/>
      <c r="Y3360" s="4"/>
      <c r="Z3360" s="28"/>
      <c r="AA3360" s="77">
        <f>COUNTIF([3]经验升级表!$C:$C,"&lt;="&amp;SUMIFS($AB$4:AB3360,$C$4:C3360,C3360))</f>
        <v>0</v>
      </c>
      <c r="AB3360" s="77">
        <f>IFERROR(INDEX([1]怪物表!$U:$U,MATCH(G3360,[1]怪物表!$A:$A,0),1)*S3360/U3360,0)*AC3360</f>
        <v>0</v>
      </c>
      <c r="AC3360" s="77">
        <f t="shared" si="438"/>
        <v>30</v>
      </c>
      <c r="AD3360" s="77">
        <f>IFERROR(INDEX([1]怪物表!$J:$J,MATCH(G3360,[1]怪物表!$A:$A,0),1),0)*AE3360</f>
        <v>30</v>
      </c>
      <c r="AE3360" s="77">
        <f t="shared" si="439"/>
        <v>30</v>
      </c>
    </row>
    <row r="3361" spans="1:31" x14ac:dyDescent="0.45">
      <c r="A3361" s="4"/>
      <c r="B3361" s="7">
        <v>5994105</v>
      </c>
      <c r="C3361" s="6" t="s">
        <v>351</v>
      </c>
      <c r="D3361" s="4" t="s">
        <v>239</v>
      </c>
      <c r="E3361" s="4">
        <v>90</v>
      </c>
      <c r="F3361" s="4" t="s">
        <v>219</v>
      </c>
      <c r="G3361" s="4">
        <f>IF(I3361="",SUMIFS([1]怪物表!$A:$A,[1]怪物表!$B:$B,C3361,[1]怪物表!$C:$C,D3361),"")</f>
        <v>1599402</v>
      </c>
      <c r="H3361" s="8" t="str">
        <f>IF(G3361="","",INDEX([1]怪物表!$C:$C,MATCH(G3361,[1]怪物表!$A:$A,0)))</f>
        <v>小象</v>
      </c>
      <c r="I3361" s="4"/>
      <c r="J3361" s="4" t="str">
        <f>IF(I3361="","",INDEX([1]怪物阵型表!$B:$B,MATCH(I3361,[1]怪物阵型表!$A:$A,0)))</f>
        <v/>
      </c>
      <c r="K3361" s="4"/>
      <c r="L3361" s="4"/>
      <c r="M3361" s="4"/>
      <c r="N3361" s="4"/>
      <c r="O3361" s="4" t="str">
        <f>IF(N3361="","",INDEX([2]物品表!$B:$B,MATCH(N3361,[2]物品表!$A:$A,0)))</f>
        <v/>
      </c>
      <c r="P3361" s="4"/>
      <c r="Q3361" s="7" t="s">
        <v>31</v>
      </c>
      <c r="R3361" s="7" t="s">
        <v>29</v>
      </c>
      <c r="S3361" s="9">
        <f>INDEX('#怪物刷新配置索引'!$E:$E,MATCH(E3361&amp;"-"&amp;F3361,'#怪物刷新配置索引'!$D:$D,0),1)</f>
        <v>3</v>
      </c>
      <c r="T3361" s="4"/>
      <c r="U3361" s="9">
        <f>INDEX('#怪物刷新配置索引'!$F:$F,MATCH(E3361&amp;"-"&amp;F3361,'#怪物刷新配置索引'!$D:$D,0),1)</f>
        <v>1</v>
      </c>
      <c r="V3361" s="4" t="str">
        <f t="shared" si="458"/>
        <v/>
      </c>
      <c r="W3361" s="4"/>
      <c r="X3361" s="4"/>
      <c r="Y3361" s="4"/>
      <c r="Z3361" s="28"/>
      <c r="AA3361" s="77">
        <f>COUNTIF([3]经验升级表!$C:$C,"&lt;="&amp;SUMIFS($AB$4:AB3361,$C$4:C3361,C3361))</f>
        <v>0</v>
      </c>
      <c r="AB3361" s="77">
        <f>IFERROR(INDEX([1]怪物表!$U:$U,MATCH(G3361,[1]怪物表!$A:$A,0),1)*S3361/U3361,0)*AC3361</f>
        <v>0</v>
      </c>
      <c r="AC3361" s="77">
        <f t="shared" si="438"/>
        <v>30</v>
      </c>
      <c r="AD3361" s="77">
        <f>IFERROR(INDEX([1]怪物表!$J:$J,MATCH(G3361,[1]怪物表!$A:$A,0),1),0)*AE3361</f>
        <v>90</v>
      </c>
      <c r="AE3361" s="77">
        <f t="shared" si="439"/>
        <v>90</v>
      </c>
    </row>
    <row r="3362" spans="1:31" x14ac:dyDescent="0.45">
      <c r="A3362" s="4"/>
      <c r="B3362" s="7">
        <v>5994106</v>
      </c>
      <c r="C3362" s="6" t="s">
        <v>351</v>
      </c>
      <c r="D3362" s="4" t="s">
        <v>130</v>
      </c>
      <c r="E3362" s="4">
        <v>20</v>
      </c>
      <c r="F3362" s="4" t="s">
        <v>219</v>
      </c>
      <c r="G3362" s="4">
        <f>IF(I3362="",SUMIFS([1]怪物表!$A:$A,[1]怪物表!$B:$B,C3362,[1]怪物表!$C:$C,D3362),"")</f>
        <v>1599406</v>
      </c>
      <c r="H3362" s="8" t="str">
        <f>IF(G3362="","",INDEX([1]怪物表!$C:$C,MATCH(G3362,[1]怪物表!$A:$A,0)))</f>
        <v>毒气怪</v>
      </c>
      <c r="I3362" s="4"/>
      <c r="J3362" s="4" t="str">
        <f>IF(I3362="","",INDEX([1]怪物阵型表!$B:$B,MATCH(I3362,[1]怪物阵型表!$A:$A,0)))</f>
        <v/>
      </c>
      <c r="K3362" s="4"/>
      <c r="L3362" s="4"/>
      <c r="M3362" s="4"/>
      <c r="N3362" s="4"/>
      <c r="O3362" s="4" t="str">
        <f>IF(N3362="","",INDEX([2]物品表!$B:$B,MATCH(N3362,[2]物品表!$A:$A,0)))</f>
        <v/>
      </c>
      <c r="P3362" s="4"/>
      <c r="Q3362" s="7" t="s">
        <v>31</v>
      </c>
      <c r="R3362" s="7" t="s">
        <v>29</v>
      </c>
      <c r="S3362" s="9">
        <f>INDEX('#怪物刷新配置索引'!$E:$E,MATCH(E3362&amp;"-"&amp;F3362,'#怪物刷新配置索引'!$D:$D,0),1)</f>
        <v>4</v>
      </c>
      <c r="T3362" s="4"/>
      <c r="U3362" s="9">
        <f>INDEX('#怪物刷新配置索引'!$F:$F,MATCH(E3362&amp;"-"&amp;F3362,'#怪物刷新配置索引'!$D:$D,0),1)</f>
        <v>6</v>
      </c>
      <c r="V3362" s="4" t="str">
        <f t="shared" si="458"/>
        <v/>
      </c>
      <c r="W3362" s="4"/>
      <c r="X3362" s="4"/>
      <c r="Y3362" s="4"/>
      <c r="Z3362" s="28"/>
      <c r="AA3362" s="77">
        <f>COUNTIF([3]经验升级表!$C:$C,"&lt;="&amp;SUMIFS($AB$4:AB3362,$C$4:C3362,C3362))</f>
        <v>0</v>
      </c>
      <c r="AB3362" s="77">
        <f>IFERROR(INDEX([1]怪物表!$U:$U,MATCH(G3362,[1]怪物表!$A:$A,0),1)*S3362/U3362,0)*AC3362</f>
        <v>0</v>
      </c>
      <c r="AC3362" s="77">
        <f t="shared" si="438"/>
        <v>30</v>
      </c>
      <c r="AD3362" s="77">
        <f>IFERROR(INDEX([1]怪物表!$J:$J,MATCH(G3362,[1]怪物表!$A:$A,0),1),0)*AE3362</f>
        <v>20</v>
      </c>
      <c r="AE3362" s="77">
        <f t="shared" si="439"/>
        <v>20</v>
      </c>
    </row>
    <row r="3363" spans="1:31" x14ac:dyDescent="0.45">
      <c r="A3363" s="4"/>
      <c r="B3363" s="7">
        <v>5994107</v>
      </c>
      <c r="C3363" s="6" t="s">
        <v>351</v>
      </c>
      <c r="D3363" s="4"/>
      <c r="E3363" s="7"/>
      <c r="F3363" s="4">
        <v>630</v>
      </c>
      <c r="G3363" s="4" t="str">
        <f>IF(I3363="",SUMIFS([1]怪物表!$A:$A,[1]怪物表!$B:$B,C3363,[1]怪物表!$C:$C,D3363),"")</f>
        <v/>
      </c>
      <c r="H3363" s="8" t="str">
        <f>IF(G3363="","",INDEX([1]怪物表!$C:$C,MATCH(G3363,[1]怪物表!$A:$A,0)))</f>
        <v/>
      </c>
      <c r="I3363" s="4">
        <v>599401</v>
      </c>
      <c r="J3363" s="4" t="str">
        <f>IF(I3363="","",INDEX([1]怪物阵型表!$B:$B,MATCH(I3363,[1]怪物阵型表!$A:$A,0)))</f>
        <v>冲锋阵型</v>
      </c>
      <c r="K3363" s="4"/>
      <c r="L3363" s="4"/>
      <c r="M3363" s="4"/>
      <c r="N3363" s="4"/>
      <c r="O3363" s="4" t="str">
        <f>IF(N3363="","",INDEX([2]物品表!$B:$B,MATCH(N3363,[2]物品表!$A:$A,0)))</f>
        <v/>
      </c>
      <c r="P3363" s="4"/>
      <c r="Q3363" s="7" t="s">
        <v>309</v>
      </c>
      <c r="R3363" s="7" t="s">
        <v>29</v>
      </c>
      <c r="S3363" s="9">
        <v>1</v>
      </c>
      <c r="T3363" s="4"/>
      <c r="U3363" s="9">
        <v>0</v>
      </c>
      <c r="V3363" s="4" t="str">
        <f t="shared" si="458"/>
        <v/>
      </c>
      <c r="W3363" s="4"/>
      <c r="X3363" s="4"/>
      <c r="Y3363" s="4"/>
      <c r="Z3363" s="28"/>
      <c r="AA3363" s="77">
        <f>COUNTIF([3]经验升级表!$C:$C,"&lt;="&amp;SUMIFS($AB$4:AB3363,$C$4:C3363,C3363))</f>
        <v>0</v>
      </c>
      <c r="AB3363" s="77">
        <f>IFERROR(INDEX([1]怪物表!$U:$U,MATCH(G3363,[1]怪物表!$A:$A,0),1)*S3363/U3363,0)*AC3363</f>
        <v>0</v>
      </c>
      <c r="AC3363" s="77">
        <f t="shared" si="438"/>
        <v>1</v>
      </c>
      <c r="AD3363" s="77">
        <f>IFERROR(INDEX([1]怪物表!$J:$J,MATCH(G3363,[1]怪物表!$A:$A,0),1),0)*AE3363</f>
        <v>0</v>
      </c>
      <c r="AE3363" s="77">
        <f t="shared" si="439"/>
        <v>0</v>
      </c>
    </row>
    <row r="3364" spans="1:31" x14ac:dyDescent="0.45">
      <c r="A3364" s="4"/>
      <c r="B3364" s="7">
        <v>5994108</v>
      </c>
      <c r="C3364" s="6" t="s">
        <v>351</v>
      </c>
      <c r="D3364" s="4"/>
      <c r="E3364" s="7"/>
      <c r="F3364" s="4">
        <v>630</v>
      </c>
      <c r="G3364" s="4" t="str">
        <f>IF(I3364="",SUMIFS([1]怪物表!$A:$A,[1]怪物表!$B:$B,C3364,[1]怪物表!$C:$C,D3364),"")</f>
        <v/>
      </c>
      <c r="H3364" s="8" t="str">
        <f>IF(G3364="","",INDEX([1]怪物表!$C:$C,MATCH(G3364,[1]怪物表!$A:$A,0)))</f>
        <v/>
      </c>
      <c r="I3364" s="4">
        <v>599401</v>
      </c>
      <c r="J3364" s="4" t="str">
        <f>IF(I3364="","",INDEX([1]怪物阵型表!$B:$B,MATCH(I3364,[1]怪物阵型表!$A:$A,0)))</f>
        <v>冲锋阵型</v>
      </c>
      <c r="K3364" s="4"/>
      <c r="L3364" s="4"/>
      <c r="M3364" s="4"/>
      <c r="N3364" s="4"/>
      <c r="O3364" s="4" t="str">
        <f>IF(N3364="","",INDEX([2]物品表!$B:$B,MATCH(N3364,[2]物品表!$A:$A,0)))</f>
        <v/>
      </c>
      <c r="P3364" s="4"/>
      <c r="Q3364" s="7" t="s">
        <v>309</v>
      </c>
      <c r="R3364" s="7" t="s">
        <v>29</v>
      </c>
      <c r="S3364" s="9">
        <v>1</v>
      </c>
      <c r="T3364" s="4"/>
      <c r="U3364" s="9">
        <v>0</v>
      </c>
      <c r="V3364" s="4" t="str">
        <f t="shared" si="458"/>
        <v/>
      </c>
      <c r="W3364" s="4"/>
      <c r="X3364" s="4"/>
      <c r="Y3364" s="4"/>
      <c r="Z3364" s="28"/>
      <c r="AA3364" s="77">
        <f>COUNTIF([3]经验升级表!$C:$C,"&lt;="&amp;SUMIFS($AB$4:AB3364,$C$4:C3364,C3364))</f>
        <v>0</v>
      </c>
      <c r="AB3364" s="77">
        <f>IFERROR(INDEX([1]怪物表!$U:$U,MATCH(G3364,[1]怪物表!$A:$A,0),1)*S3364/U3364,0)*AC3364</f>
        <v>0</v>
      </c>
      <c r="AC3364" s="77">
        <f t="shared" si="438"/>
        <v>1</v>
      </c>
      <c r="AD3364" s="77">
        <f>IFERROR(INDEX([1]怪物表!$J:$J,MATCH(G3364,[1]怪物表!$A:$A,0),1),0)*AE3364</f>
        <v>0</v>
      </c>
      <c r="AE3364" s="77">
        <f t="shared" si="439"/>
        <v>0</v>
      </c>
    </row>
    <row r="3365" spans="1:31" x14ac:dyDescent="0.45">
      <c r="A3365" s="4"/>
      <c r="B3365" s="7">
        <v>5994109</v>
      </c>
      <c r="C3365" s="6" t="s">
        <v>351</v>
      </c>
      <c r="D3365" s="4"/>
      <c r="E3365" s="7"/>
      <c r="F3365" s="4">
        <v>635</v>
      </c>
      <c r="G3365" s="4" t="str">
        <f>IF(I3365="",SUMIFS([1]怪物表!$A:$A,[1]怪物表!$B:$B,C3365,[1]怪物表!$C:$C,D3365),"")</f>
        <v/>
      </c>
      <c r="H3365" s="8" t="str">
        <f>IF(G3365="","",INDEX([1]怪物表!$C:$C,MATCH(G3365,[1]怪物表!$A:$A,0)))</f>
        <v/>
      </c>
      <c r="I3365" s="4">
        <v>599401</v>
      </c>
      <c r="J3365" s="4" t="str">
        <f>IF(I3365="","",INDEX([1]怪物阵型表!$B:$B,MATCH(I3365,[1]怪物阵型表!$A:$A,0)))</f>
        <v>冲锋阵型</v>
      </c>
      <c r="K3365" s="4"/>
      <c r="L3365" s="4"/>
      <c r="M3365" s="4"/>
      <c r="N3365" s="4"/>
      <c r="O3365" s="4" t="str">
        <f>IF(N3365="","",INDEX([2]物品表!$B:$B,MATCH(N3365,[2]物品表!$A:$A,0)))</f>
        <v/>
      </c>
      <c r="P3365" s="4"/>
      <c r="Q3365" s="7" t="s">
        <v>309</v>
      </c>
      <c r="R3365" s="7" t="s">
        <v>29</v>
      </c>
      <c r="S3365" s="9">
        <v>1</v>
      </c>
      <c r="T3365" s="4"/>
      <c r="U3365" s="9">
        <v>0</v>
      </c>
      <c r="V3365" s="4" t="str">
        <f t="shared" si="458"/>
        <v/>
      </c>
      <c r="W3365" s="4"/>
      <c r="X3365" s="4"/>
      <c r="Y3365" s="4"/>
      <c r="Z3365" s="28"/>
      <c r="AA3365" s="77">
        <f>COUNTIF([3]经验升级表!$C:$C,"&lt;="&amp;SUMIFS($AB$4:AB3365,$C$4:C3365,C3365))</f>
        <v>0</v>
      </c>
      <c r="AB3365" s="77">
        <f>IFERROR(INDEX([1]怪物表!$U:$U,MATCH(G3365,[1]怪物表!$A:$A,0),1)*S3365/U3365,0)*AC3365</f>
        <v>0</v>
      </c>
      <c r="AC3365" s="77">
        <f t="shared" si="438"/>
        <v>1</v>
      </c>
      <c r="AD3365" s="77">
        <f>IFERROR(INDEX([1]怪物表!$J:$J,MATCH(G3365,[1]怪物表!$A:$A,0),1),0)*AE3365</f>
        <v>0</v>
      </c>
      <c r="AE3365" s="77">
        <f t="shared" si="439"/>
        <v>0</v>
      </c>
    </row>
    <row r="3366" spans="1:31" x14ac:dyDescent="0.45">
      <c r="A3366" s="4"/>
      <c r="B3366" s="7">
        <v>5994110</v>
      </c>
      <c r="C3366" s="6" t="s">
        <v>351</v>
      </c>
      <c r="D3366" s="4"/>
      <c r="E3366" s="7"/>
      <c r="F3366" s="4">
        <v>635</v>
      </c>
      <c r="G3366" s="4" t="str">
        <f>IF(I3366="",SUMIFS([1]怪物表!$A:$A,[1]怪物表!$B:$B,C3366,[1]怪物表!$C:$C,D3366),"")</f>
        <v/>
      </c>
      <c r="H3366" s="8" t="str">
        <f>IF(G3366="","",INDEX([1]怪物表!$C:$C,MATCH(G3366,[1]怪物表!$A:$A,0)))</f>
        <v/>
      </c>
      <c r="I3366" s="4">
        <v>599401</v>
      </c>
      <c r="J3366" s="4" t="str">
        <f>IF(I3366="","",INDEX([1]怪物阵型表!$B:$B,MATCH(I3366,[1]怪物阵型表!$A:$A,0)))</f>
        <v>冲锋阵型</v>
      </c>
      <c r="K3366" s="4"/>
      <c r="L3366" s="4"/>
      <c r="M3366" s="4"/>
      <c r="N3366" s="4"/>
      <c r="O3366" s="4" t="str">
        <f>IF(N3366="","",INDEX([2]物品表!$B:$B,MATCH(N3366,[2]物品表!$A:$A,0)))</f>
        <v/>
      </c>
      <c r="P3366" s="4"/>
      <c r="Q3366" s="7" t="s">
        <v>309</v>
      </c>
      <c r="R3366" s="7" t="s">
        <v>29</v>
      </c>
      <c r="S3366" s="9">
        <v>1</v>
      </c>
      <c r="T3366" s="4"/>
      <c r="U3366" s="9">
        <v>0</v>
      </c>
      <c r="V3366" s="4" t="str">
        <f t="shared" si="458"/>
        <v/>
      </c>
      <c r="W3366" s="4"/>
      <c r="X3366" s="4"/>
      <c r="Y3366" s="4"/>
      <c r="Z3366" s="28"/>
      <c r="AA3366" s="77">
        <f>COUNTIF([3]经验升级表!$C:$C,"&lt;="&amp;SUMIFS($AB$4:AB3366,$C$4:C3366,C3366))</f>
        <v>0</v>
      </c>
      <c r="AB3366" s="77">
        <f>IFERROR(INDEX([1]怪物表!$U:$U,MATCH(G3366,[1]怪物表!$A:$A,0),1)*S3366/U3366,0)*AC3366</f>
        <v>0</v>
      </c>
      <c r="AC3366" s="77">
        <f t="shared" si="438"/>
        <v>1</v>
      </c>
      <c r="AD3366" s="77">
        <f>IFERROR(INDEX([1]怪物表!$J:$J,MATCH(G3366,[1]怪物表!$A:$A,0),1),0)*AE3366</f>
        <v>0</v>
      </c>
      <c r="AE3366" s="77">
        <f t="shared" si="439"/>
        <v>0</v>
      </c>
    </row>
    <row r="3367" spans="1:31" x14ac:dyDescent="0.45">
      <c r="A3367" s="4"/>
      <c r="B3367" s="7">
        <v>5994111</v>
      </c>
      <c r="C3367" s="6" t="s">
        <v>351</v>
      </c>
      <c r="D3367" s="4"/>
      <c r="E3367" s="7"/>
      <c r="F3367" s="4">
        <v>640</v>
      </c>
      <c r="G3367" s="4" t="str">
        <f>IF(I3367="",SUMIFS([1]怪物表!$A:$A,[1]怪物表!$B:$B,C3367,[1]怪物表!$C:$C,D3367),"")</f>
        <v/>
      </c>
      <c r="H3367" s="8" t="str">
        <f>IF(G3367="","",INDEX([1]怪物表!$C:$C,MATCH(G3367,[1]怪物表!$A:$A,0)))</f>
        <v/>
      </c>
      <c r="I3367" s="4">
        <v>599401</v>
      </c>
      <c r="J3367" s="4" t="str">
        <f>IF(I3367="","",INDEX([1]怪物阵型表!$B:$B,MATCH(I3367,[1]怪物阵型表!$A:$A,0)))</f>
        <v>冲锋阵型</v>
      </c>
      <c r="K3367" s="4"/>
      <c r="L3367" s="4"/>
      <c r="M3367" s="4"/>
      <c r="N3367" s="4"/>
      <c r="O3367" s="4" t="str">
        <f>IF(N3367="","",INDEX([2]物品表!$B:$B,MATCH(N3367,[2]物品表!$A:$A,0)))</f>
        <v/>
      </c>
      <c r="P3367" s="4"/>
      <c r="Q3367" s="7" t="s">
        <v>309</v>
      </c>
      <c r="R3367" s="7" t="s">
        <v>29</v>
      </c>
      <c r="S3367" s="9">
        <v>1</v>
      </c>
      <c r="T3367" s="4"/>
      <c r="U3367" s="9">
        <v>0</v>
      </c>
      <c r="V3367" s="4" t="str">
        <f t="shared" si="458"/>
        <v/>
      </c>
      <c r="W3367" s="4"/>
      <c r="X3367" s="4"/>
      <c r="Y3367" s="4"/>
      <c r="Z3367" s="28"/>
      <c r="AA3367" s="77">
        <f>COUNTIF([3]经验升级表!$C:$C,"&lt;="&amp;SUMIFS($AB$4:AB3367,$C$4:C3367,C3367))</f>
        <v>0</v>
      </c>
      <c r="AB3367" s="77">
        <f>IFERROR(INDEX([1]怪物表!$U:$U,MATCH(G3367,[1]怪物表!$A:$A,0),1)*S3367/U3367,0)*AC3367</f>
        <v>0</v>
      </c>
      <c r="AC3367" s="77">
        <f t="shared" si="438"/>
        <v>1</v>
      </c>
      <c r="AD3367" s="77">
        <f>IFERROR(INDEX([1]怪物表!$J:$J,MATCH(G3367,[1]怪物表!$A:$A,0),1),0)*AE3367</f>
        <v>0</v>
      </c>
      <c r="AE3367" s="77">
        <f t="shared" si="439"/>
        <v>0</v>
      </c>
    </row>
    <row r="3368" spans="1:31" x14ac:dyDescent="0.45">
      <c r="A3368" s="4"/>
      <c r="B3368" s="7">
        <v>5994112</v>
      </c>
      <c r="C3368" s="6" t="s">
        <v>351</v>
      </c>
      <c r="D3368" s="4"/>
      <c r="E3368" s="7"/>
      <c r="F3368" s="4">
        <v>640</v>
      </c>
      <c r="G3368" s="4" t="str">
        <f>IF(I3368="",SUMIFS([1]怪物表!$A:$A,[1]怪物表!$B:$B,C3368,[1]怪物表!$C:$C,D3368),"")</f>
        <v/>
      </c>
      <c r="H3368" s="8" t="str">
        <f>IF(G3368="","",INDEX([1]怪物表!$C:$C,MATCH(G3368,[1]怪物表!$A:$A,0)))</f>
        <v/>
      </c>
      <c r="I3368" s="4">
        <v>599401</v>
      </c>
      <c r="J3368" s="4" t="str">
        <f>IF(I3368="","",INDEX([1]怪物阵型表!$B:$B,MATCH(I3368,[1]怪物阵型表!$A:$A,0)))</f>
        <v>冲锋阵型</v>
      </c>
      <c r="K3368" s="4"/>
      <c r="L3368" s="4"/>
      <c r="M3368" s="4"/>
      <c r="N3368" s="4"/>
      <c r="O3368" s="4" t="str">
        <f>IF(N3368="","",INDEX([2]物品表!$B:$B,MATCH(N3368,[2]物品表!$A:$A,0)))</f>
        <v/>
      </c>
      <c r="P3368" s="4"/>
      <c r="Q3368" s="7" t="s">
        <v>309</v>
      </c>
      <c r="R3368" s="7" t="s">
        <v>29</v>
      </c>
      <c r="S3368" s="9">
        <v>1</v>
      </c>
      <c r="T3368" s="4"/>
      <c r="U3368" s="9">
        <v>0</v>
      </c>
      <c r="V3368" s="4" t="str">
        <f t="shared" si="458"/>
        <v/>
      </c>
      <c r="W3368" s="4"/>
      <c r="X3368" s="4"/>
      <c r="Y3368" s="4"/>
      <c r="Z3368" s="28"/>
      <c r="AA3368" s="77">
        <f>COUNTIF([3]经验升级表!$C:$C,"&lt;="&amp;SUMIFS($AB$4:AB3368,$C$4:C3368,C3368))</f>
        <v>0</v>
      </c>
      <c r="AB3368" s="77">
        <f>IFERROR(INDEX([1]怪物表!$U:$U,MATCH(G3368,[1]怪物表!$A:$A,0),1)*S3368/U3368,0)*AC3368</f>
        <v>0</v>
      </c>
      <c r="AC3368" s="77">
        <f t="shared" si="438"/>
        <v>1</v>
      </c>
      <c r="AD3368" s="77">
        <f>IFERROR(INDEX([1]怪物表!$J:$J,MATCH(G3368,[1]怪物表!$A:$A,0),1),0)*AE3368</f>
        <v>0</v>
      </c>
      <c r="AE3368" s="77">
        <f t="shared" si="439"/>
        <v>0</v>
      </c>
    </row>
    <row r="3369" spans="1:31" x14ac:dyDescent="0.45">
      <c r="A3369" s="4"/>
      <c r="B3369" s="7">
        <v>5994113</v>
      </c>
      <c r="C3369" s="6" t="s">
        <v>351</v>
      </c>
      <c r="D3369" s="4"/>
      <c r="E3369" s="7"/>
      <c r="F3369" s="4">
        <v>630</v>
      </c>
      <c r="G3369" s="4"/>
      <c r="H3369" s="8"/>
      <c r="I3369" s="4"/>
      <c r="J3369" s="4" t="str">
        <f>IF(I3369="","",INDEX([1]怪物阵型表!$B:$B,MATCH(I3369,[1]怪物阵型表!$A:$A,0)))</f>
        <v/>
      </c>
      <c r="K3369" s="4">
        <v>599418</v>
      </c>
      <c r="L3369" s="25" t="str" cm="1">
        <f t="array" ref="L3369">INDEX(怪物链表!A:C,MATCH(怪物刷新表!K3369&amp;C3369,怪物链表!A:A&amp;怪物链表!C:C,),2)</f>
        <v>平滑_初级_150</v>
      </c>
      <c r="M3369" s="4" t="str" cm="1">
        <f t="array" ref="M3369">INDEX(怪物链表!A:D,MATCH(怪物刷新表!L3369&amp;K3369,怪物链表!B:B&amp;怪物链表!A:A,),4)</f>
        <v>690-720</v>
      </c>
      <c r="N3369" s="4"/>
      <c r="O3369" s="4" t="str">
        <f>IF(N3369="","",INDEX([2]物品表!$B:$B,MATCH(N3369,[2]物品表!$A:$A,0)))</f>
        <v/>
      </c>
      <c r="P3369" s="4"/>
      <c r="Q3369" s="7" t="s">
        <v>120</v>
      </c>
      <c r="R3369" s="7" t="s">
        <v>29</v>
      </c>
      <c r="S3369" s="9">
        <v>1</v>
      </c>
      <c r="T3369" s="4"/>
      <c r="U3369" s="9">
        <v>0</v>
      </c>
      <c r="V3369" s="4" t="str">
        <f>IF(W3369=1,"TID_Survivor_Notice_Occur_2",IF(W3369=2,"TID_Survivor_Notice_Occur_1",""))</f>
        <v/>
      </c>
      <c r="W3369" s="4"/>
      <c r="X3369" s="4"/>
      <c r="Y3369" s="4"/>
      <c r="Z3369" s="28"/>
      <c r="AA3369" s="77">
        <f>COUNTIF([3]经验升级表!$C:$C,"&lt;="&amp;SUMIFS($AB$4:AB3369,$C$4:C3369,C3369))</f>
        <v>0</v>
      </c>
      <c r="AB3369" s="77">
        <f>IFERROR(INDEX([1]怪物表!$U:$U,MATCH(G3369,[1]怪物表!$A:$A,0),1)*S3369/U3369,0)*AC3369</f>
        <v>0</v>
      </c>
      <c r="AC3369" s="77">
        <f t="shared" si="438"/>
        <v>1</v>
      </c>
      <c r="AD3369" s="77">
        <f>IFERROR(INDEX([1]怪物表!$J:$J,MATCH(G3369,[1]怪物表!$A:$A,0),1),0)*AE3369</f>
        <v>0</v>
      </c>
      <c r="AE3369" s="77">
        <f t="shared" si="439"/>
        <v>0</v>
      </c>
    </row>
    <row r="3370" spans="1:31" x14ac:dyDescent="0.45">
      <c r="A3370" s="4"/>
      <c r="B3370" s="7">
        <v>5994114</v>
      </c>
      <c r="C3370" s="6" t="s">
        <v>351</v>
      </c>
      <c r="D3370" s="4"/>
      <c r="E3370" s="7"/>
      <c r="F3370" s="4">
        <v>630</v>
      </c>
      <c r="G3370" s="4"/>
      <c r="H3370" s="8"/>
      <c r="I3370" s="4"/>
      <c r="J3370" s="4" t="str">
        <f>IF(I3370="","",INDEX([1]怪物阵型表!$B:$B,MATCH(I3370,[1]怪物阵型表!$A:$A,0)))</f>
        <v/>
      </c>
      <c r="K3370" s="4">
        <v>599420</v>
      </c>
      <c r="L3370" s="25" t="str" cm="1">
        <f t="array" ref="L3370">INDEX(怪物链表!A:C,MATCH(怪物刷新表!K3370&amp;C3370,怪物链表!A:A&amp;怪物链表!C:C,),2)</f>
        <v>骤变_特殊_50</v>
      </c>
      <c r="M3370" s="4" t="str" cm="1">
        <f t="array" ref="M3370">INDEX(怪物链表!A:D,MATCH(怪物刷新表!L3370&amp;K3370,怪物链表!B:B&amp;怪物链表!A:A,),4)</f>
        <v>840-870</v>
      </c>
      <c r="N3370" s="4"/>
      <c r="O3370" s="4" t="str">
        <f>IF(N3370="","",INDEX([2]物品表!$B:$B,MATCH(N3370,[2]物品表!$A:$A,0)))</f>
        <v/>
      </c>
      <c r="P3370" s="4"/>
      <c r="Q3370" s="7" t="s">
        <v>120</v>
      </c>
      <c r="R3370" s="7" t="s">
        <v>29</v>
      </c>
      <c r="S3370" s="9">
        <v>1</v>
      </c>
      <c r="T3370" s="4"/>
      <c r="U3370" s="9">
        <v>0</v>
      </c>
      <c r="V3370" s="4" t="str">
        <f>IF(W3370=1,"TID_Survivor_Notice_Occur_2",IF(W3370=2,"TID_Survivor_Notice_Occur_1",""))</f>
        <v/>
      </c>
      <c r="W3370" s="4"/>
      <c r="X3370" s="4"/>
      <c r="Y3370" s="4"/>
      <c r="Z3370" s="28"/>
      <c r="AA3370" s="77">
        <f>COUNTIF([3]经验升级表!$C:$C,"&lt;="&amp;SUMIFS($AB$4:AB3370,$C$4:C3370,C3370))</f>
        <v>0</v>
      </c>
      <c r="AB3370" s="77">
        <f>IFERROR(INDEX([1]怪物表!$U:$U,MATCH(G3370,[1]怪物表!$A:$A,0),1)*S3370/U3370,0)*AC3370</f>
        <v>0</v>
      </c>
      <c r="AC3370" s="77">
        <f t="shared" ref="AC3370" si="459">IFERROR(INDEX(_xlfn.TEXTSPLIT(F3370,"-"),1,2)-INDEX(_xlfn.TEXTSPLIT(F3370,"-"),1,1),1)</f>
        <v>1</v>
      </c>
      <c r="AD3370" s="77">
        <f>IFERROR(INDEX([1]怪物表!$J:$J,MATCH(G3370,[1]怪物表!$A:$A,0),1),0)*AE3370</f>
        <v>0</v>
      </c>
      <c r="AE3370" s="77">
        <f t="shared" ref="AE3370" si="460">IFERROR(ROUNDUP(AC3370*S3370/U3370,),0)</f>
        <v>0</v>
      </c>
    </row>
    <row r="3371" spans="1:31" x14ac:dyDescent="0.45">
      <c r="A3371" s="4"/>
      <c r="B3371" s="7">
        <v>5994115</v>
      </c>
      <c r="C3371" s="6" t="s">
        <v>351</v>
      </c>
      <c r="D3371" s="4" t="s">
        <v>239</v>
      </c>
      <c r="E3371" s="7">
        <v>60</v>
      </c>
      <c r="F3371" s="4" t="s">
        <v>221</v>
      </c>
      <c r="G3371" s="4">
        <f>IF(I3371="",SUMIFS([1]怪物表!$A:$A,[1]怪物表!$B:$B,C3371,[1]怪物表!$C:$C,D3371),"")</f>
        <v>1599402</v>
      </c>
      <c r="H3371" s="8" t="str">
        <f>IF(G3371="","",INDEX([1]怪物表!$C:$C,MATCH(G3371,[1]怪物表!$A:$A,0)))</f>
        <v>小象</v>
      </c>
      <c r="I3371" s="4"/>
      <c r="J3371" s="4" t="str">
        <f>IF(I3371="","",INDEX([1]怪物阵型表!$B:$B,MATCH(I3371,[1]怪物阵型表!$A:$A,0)))</f>
        <v/>
      </c>
      <c r="K3371" s="4"/>
      <c r="L3371" s="4"/>
      <c r="M3371" s="4"/>
      <c r="N3371" s="4"/>
      <c r="O3371" s="4" t="str">
        <f>IF(N3371="","",INDEX([2]物品表!$B:$B,MATCH(N3371,[2]物品表!$A:$A,0)))</f>
        <v/>
      </c>
      <c r="P3371" s="4"/>
      <c r="Q3371" s="7" t="s">
        <v>31</v>
      </c>
      <c r="R3371" s="7" t="s">
        <v>29</v>
      </c>
      <c r="S3371" s="9">
        <f>INDEX('#怪物刷新配置索引'!$E:$E,MATCH(E3371&amp;"-"&amp;F3371,'#怪物刷新配置索引'!$D:$D,0),1)</f>
        <v>4</v>
      </c>
      <c r="T3371" s="4"/>
      <c r="U3371" s="9">
        <f>INDEX('#怪物刷新配置索引'!$F:$F,MATCH(E3371&amp;"-"&amp;F3371,'#怪物刷新配置索引'!$D:$D,0),1)</f>
        <v>2</v>
      </c>
      <c r="V3371" s="4" t="str">
        <f t="shared" ref="V3371:V3373" si="461">IF(W3371=1,"TID_Survivor_Notice_Occur_2",IF(W3371=2,"TID_Survivor_Notice_Occur_1",""))</f>
        <v/>
      </c>
      <c r="W3371" s="4"/>
      <c r="X3371" s="4"/>
      <c r="Y3371" s="4"/>
      <c r="Z3371" s="28"/>
      <c r="AA3371" s="77">
        <f>COUNTIF([3]经验升级表!$C:$C,"&lt;="&amp;SUMIFS($AB$4:AB3371,$C$4:C3371,C3371))</f>
        <v>0</v>
      </c>
      <c r="AB3371" s="77">
        <f>IFERROR(INDEX([1]怪物表!$U:$U,MATCH(G3371,[1]怪物表!$A:$A,0),1)*S3371/U3371,0)*AC3371</f>
        <v>0</v>
      </c>
      <c r="AC3371" s="77">
        <f t="shared" si="438"/>
        <v>30</v>
      </c>
      <c r="AD3371" s="77">
        <f>IFERROR(INDEX([1]怪物表!$J:$J,MATCH(G3371,[1]怪物表!$A:$A,0),1),0)*AE3371</f>
        <v>60</v>
      </c>
      <c r="AE3371" s="77">
        <f t="shared" si="439"/>
        <v>60</v>
      </c>
    </row>
    <row r="3372" spans="1:31" x14ac:dyDescent="0.45">
      <c r="A3372" s="4"/>
      <c r="B3372" s="7">
        <v>5994116</v>
      </c>
      <c r="C3372" s="6" t="s">
        <v>351</v>
      </c>
      <c r="D3372" s="4" t="s">
        <v>239</v>
      </c>
      <c r="E3372" s="7">
        <v>60</v>
      </c>
      <c r="F3372" s="4" t="s">
        <v>221</v>
      </c>
      <c r="G3372" s="4">
        <f>IF(I3372="",SUMIFS([1]怪物表!$A:$A,[1]怪物表!$B:$B,C3372,[1]怪物表!$C:$C,D3372),"")</f>
        <v>1599402</v>
      </c>
      <c r="H3372" s="8" t="str">
        <f>IF(G3372="","",INDEX([1]怪物表!$C:$C,MATCH(G3372,[1]怪物表!$A:$A,0)))</f>
        <v>小象</v>
      </c>
      <c r="I3372" s="4"/>
      <c r="J3372" s="4" t="str">
        <f>IF(I3372="","",INDEX([1]怪物阵型表!$B:$B,MATCH(I3372,[1]怪物阵型表!$A:$A,0)))</f>
        <v/>
      </c>
      <c r="K3372" s="4"/>
      <c r="L3372" s="4"/>
      <c r="M3372" s="4"/>
      <c r="N3372" s="4"/>
      <c r="O3372" s="4" t="str">
        <f>IF(N3372="","",INDEX([2]物品表!$B:$B,MATCH(N3372,[2]物品表!$A:$A,0)))</f>
        <v/>
      </c>
      <c r="P3372" s="4"/>
      <c r="Q3372" s="7" t="s">
        <v>31</v>
      </c>
      <c r="R3372" s="7" t="s">
        <v>29</v>
      </c>
      <c r="S3372" s="9">
        <f>INDEX('#怪物刷新配置索引'!$E:$E,MATCH(E3372&amp;"-"&amp;F3372,'#怪物刷新配置索引'!$D:$D,0),1)</f>
        <v>4</v>
      </c>
      <c r="T3372" s="4"/>
      <c r="U3372" s="9">
        <f>INDEX('#怪物刷新配置索引'!$F:$F,MATCH(E3372&amp;"-"&amp;F3372,'#怪物刷新配置索引'!$D:$D,0),1)</f>
        <v>2</v>
      </c>
      <c r="V3372" s="4" t="str">
        <f t="shared" si="461"/>
        <v/>
      </c>
      <c r="W3372" s="4"/>
      <c r="X3372" s="4"/>
      <c r="Y3372" s="4"/>
      <c r="Z3372" s="28"/>
      <c r="AA3372" s="77">
        <f>COUNTIF([3]经验升级表!$C:$C,"&lt;="&amp;SUMIFS($AB$4:AB3372,$C$4:C3372,C3372))</f>
        <v>0</v>
      </c>
      <c r="AB3372" s="77">
        <f>IFERROR(INDEX([1]怪物表!$U:$U,MATCH(G3372,[1]怪物表!$A:$A,0),1)*S3372/U3372,0)*AC3372</f>
        <v>0</v>
      </c>
      <c r="AC3372" s="77">
        <f t="shared" si="438"/>
        <v>30</v>
      </c>
      <c r="AD3372" s="77">
        <f>IFERROR(INDEX([1]怪物表!$J:$J,MATCH(G3372,[1]怪物表!$A:$A,0),1),0)*AE3372</f>
        <v>60</v>
      </c>
      <c r="AE3372" s="77">
        <f t="shared" si="439"/>
        <v>60</v>
      </c>
    </row>
    <row r="3373" spans="1:31" x14ac:dyDescent="0.45">
      <c r="A3373" s="4"/>
      <c r="B3373" s="7">
        <v>5994117</v>
      </c>
      <c r="C3373" s="6" t="s">
        <v>351</v>
      </c>
      <c r="D3373" s="4" t="s">
        <v>239</v>
      </c>
      <c r="E3373" s="7">
        <v>60</v>
      </c>
      <c r="F3373" s="4" t="s">
        <v>221</v>
      </c>
      <c r="G3373" s="4">
        <f>IF(I3373="",SUMIFS([1]怪物表!$A:$A,[1]怪物表!$B:$B,C3373,[1]怪物表!$C:$C,D3373),"")</f>
        <v>1599402</v>
      </c>
      <c r="H3373" s="8" t="str">
        <f>IF(G3373="","",INDEX([1]怪物表!$C:$C,MATCH(G3373,[1]怪物表!$A:$A,0)))</f>
        <v>小象</v>
      </c>
      <c r="I3373" s="4"/>
      <c r="J3373" s="4" t="str">
        <f>IF(I3373="","",INDEX([1]怪物阵型表!$B:$B,MATCH(I3373,[1]怪物阵型表!$A:$A,0)))</f>
        <v/>
      </c>
      <c r="K3373" s="4"/>
      <c r="L3373" s="4"/>
      <c r="M3373" s="4"/>
      <c r="N3373" s="4"/>
      <c r="O3373" s="4" t="str">
        <f>IF(N3373="","",INDEX([2]物品表!$B:$B,MATCH(N3373,[2]物品表!$A:$A,0)))</f>
        <v/>
      </c>
      <c r="P3373" s="4"/>
      <c r="Q3373" s="7" t="s">
        <v>31</v>
      </c>
      <c r="R3373" s="7" t="s">
        <v>29</v>
      </c>
      <c r="S3373" s="9">
        <f>INDEX('#怪物刷新配置索引'!$E:$E,MATCH(E3373&amp;"-"&amp;F3373,'#怪物刷新配置索引'!$D:$D,0),1)</f>
        <v>4</v>
      </c>
      <c r="T3373" s="4"/>
      <c r="U3373" s="9">
        <f>INDEX('#怪物刷新配置索引'!$F:$F,MATCH(E3373&amp;"-"&amp;F3373,'#怪物刷新配置索引'!$D:$D,0),1)</f>
        <v>2</v>
      </c>
      <c r="V3373" s="4" t="str">
        <f t="shared" si="461"/>
        <v/>
      </c>
      <c r="W3373" s="4"/>
      <c r="X3373" s="4"/>
      <c r="Y3373" s="4"/>
      <c r="Z3373" s="28"/>
      <c r="AA3373" s="77">
        <f>COUNTIF([3]经验升级表!$C:$C,"&lt;="&amp;SUMIFS($AB$4:AB3373,$C$4:C3373,C3373))</f>
        <v>0</v>
      </c>
      <c r="AB3373" s="77">
        <f>IFERROR(INDEX([1]怪物表!$U:$U,MATCH(G3373,[1]怪物表!$A:$A,0),1)*S3373/U3373,0)*AC3373</f>
        <v>0</v>
      </c>
      <c r="AC3373" s="77">
        <f t="shared" si="438"/>
        <v>30</v>
      </c>
      <c r="AD3373" s="77">
        <f>IFERROR(INDEX([1]怪物表!$J:$J,MATCH(G3373,[1]怪物表!$A:$A,0),1),0)*AE3373</f>
        <v>60</v>
      </c>
      <c r="AE3373" s="77">
        <f t="shared" si="439"/>
        <v>60</v>
      </c>
    </row>
    <row r="3374" spans="1:31" x14ac:dyDescent="0.45">
      <c r="A3374" s="4"/>
      <c r="B3374" s="7">
        <v>5994118</v>
      </c>
      <c r="C3374" s="6" t="s">
        <v>351</v>
      </c>
      <c r="D3374" s="4"/>
      <c r="E3374" s="7"/>
      <c r="F3374" s="4">
        <v>660</v>
      </c>
      <c r="G3374" s="4"/>
      <c r="H3374" s="8"/>
      <c r="I3374" s="4"/>
      <c r="J3374" s="4" t="str">
        <f>IF(I3374="","",INDEX([1]怪物阵型表!$B:$B,MATCH(I3374,[1]怪物阵型表!$A:$A,0)))</f>
        <v/>
      </c>
      <c r="K3374" s="4">
        <v>599419</v>
      </c>
      <c r="L3374" s="25" t="str" cm="1">
        <f t="array" ref="L3374">INDEX(怪物链表!A:C,MATCH(怪物刷新表!K3374&amp;C3374,怪物链表!A:A&amp;怪物链表!C:C,),2)</f>
        <v>骤变_中级_150</v>
      </c>
      <c r="M3374" s="4" t="str" cm="1">
        <f t="array" ref="M3374">INDEX(怪物链表!A:D,MATCH(怪物刷新表!L3374&amp;K3374,怪物链表!B:B&amp;怪物链表!A:A,),4)</f>
        <v>840-870</v>
      </c>
      <c r="N3374" s="4"/>
      <c r="O3374" s="4" t="str">
        <f>IF(N3374="","",INDEX([2]物品表!$B:$B,MATCH(N3374,[2]物品表!$A:$A,0)))</f>
        <v/>
      </c>
      <c r="P3374" s="4"/>
      <c r="Q3374" s="7" t="s">
        <v>120</v>
      </c>
      <c r="R3374" s="7" t="s">
        <v>29</v>
      </c>
      <c r="S3374" s="9">
        <v>1</v>
      </c>
      <c r="T3374" s="4"/>
      <c r="U3374" s="9">
        <v>0</v>
      </c>
      <c r="V3374" s="4" t="str">
        <f>IF(W3374=1,"TID_Survivor_Notice_Occur_2",IF(W3374=2,"TID_Survivor_Notice_Occur_1",""))</f>
        <v/>
      </c>
      <c r="W3374" s="4"/>
      <c r="X3374" s="4"/>
      <c r="Y3374" s="4"/>
      <c r="Z3374" s="28"/>
      <c r="AA3374" s="77">
        <f>COUNTIF([3]经验升级表!$C:$C,"&lt;="&amp;SUMIFS($AB$4:AB3374,$C$4:C3374,C3374))</f>
        <v>0</v>
      </c>
      <c r="AB3374" s="77">
        <f>IFERROR(INDEX([1]怪物表!$U:$U,MATCH(G3374,[1]怪物表!$A:$A,0),1)*S3374/U3374,0)*AC3374</f>
        <v>0</v>
      </c>
      <c r="AC3374" s="77">
        <f t="shared" si="438"/>
        <v>1</v>
      </c>
      <c r="AD3374" s="77">
        <f>IFERROR(INDEX([1]怪物表!$J:$J,MATCH(G3374,[1]怪物表!$A:$A,0),1),0)*AE3374</f>
        <v>0</v>
      </c>
      <c r="AE3374" s="77">
        <f t="shared" si="439"/>
        <v>0</v>
      </c>
    </row>
    <row r="3375" spans="1:31" x14ac:dyDescent="0.45">
      <c r="A3375" s="4"/>
      <c r="B3375" s="7">
        <v>5994119</v>
      </c>
      <c r="C3375" s="6" t="s">
        <v>351</v>
      </c>
      <c r="D3375" s="4"/>
      <c r="E3375" s="7"/>
      <c r="F3375" s="4">
        <v>660</v>
      </c>
      <c r="G3375" s="4"/>
      <c r="H3375" s="8"/>
      <c r="I3375" s="4"/>
      <c r="J3375" s="4" t="str">
        <f>IF(I3375="","",INDEX([1]怪物阵型表!$B:$B,MATCH(I3375,[1]怪物阵型表!$A:$A,0)))</f>
        <v/>
      </c>
      <c r="K3375" s="4">
        <v>599420</v>
      </c>
      <c r="L3375" s="25" t="str" cm="1">
        <f t="array" ref="L3375">INDEX(怪物链表!A:C,MATCH(怪物刷新表!K3375&amp;C3375,怪物链表!A:A&amp;怪物链表!C:C,),2)</f>
        <v>骤变_特殊_50</v>
      </c>
      <c r="M3375" s="4" t="str" cm="1">
        <f t="array" ref="M3375">INDEX(怪物链表!A:D,MATCH(怪物刷新表!L3375&amp;K3375,怪物链表!B:B&amp;怪物链表!A:A,),4)</f>
        <v>840-870</v>
      </c>
      <c r="N3375" s="4"/>
      <c r="O3375" s="4" t="str">
        <f>IF(N3375="","",INDEX([2]物品表!$B:$B,MATCH(N3375,[2]物品表!$A:$A,0)))</f>
        <v/>
      </c>
      <c r="P3375" s="4"/>
      <c r="Q3375" s="7" t="s">
        <v>120</v>
      </c>
      <c r="R3375" s="7" t="s">
        <v>29</v>
      </c>
      <c r="S3375" s="9">
        <v>1</v>
      </c>
      <c r="T3375" s="4"/>
      <c r="U3375" s="9">
        <v>0</v>
      </c>
      <c r="V3375" s="4" t="str">
        <f>IF(W3375=1,"TID_Survivor_Notice_Occur_2",IF(W3375=2,"TID_Survivor_Notice_Occur_1",""))</f>
        <v/>
      </c>
      <c r="W3375" s="4"/>
      <c r="X3375" s="4"/>
      <c r="Y3375" s="4"/>
      <c r="Z3375" s="28"/>
      <c r="AA3375" s="77">
        <f>COUNTIF([3]经验升级表!$C:$C,"&lt;="&amp;SUMIFS($AB$4:AB3375,$C$4:C3375,C3375))</f>
        <v>0</v>
      </c>
      <c r="AB3375" s="77">
        <f>IFERROR(INDEX([1]怪物表!$U:$U,MATCH(G3375,[1]怪物表!$A:$A,0),1)*S3375/U3375,0)*AC3375</f>
        <v>0</v>
      </c>
      <c r="AC3375" s="77">
        <f t="shared" si="438"/>
        <v>1</v>
      </c>
      <c r="AD3375" s="77">
        <f>IFERROR(INDEX([1]怪物表!$J:$J,MATCH(G3375,[1]怪物表!$A:$A,0),1),0)*AE3375</f>
        <v>0</v>
      </c>
      <c r="AE3375" s="77">
        <f t="shared" si="439"/>
        <v>0</v>
      </c>
    </row>
    <row r="3376" spans="1:31" x14ac:dyDescent="0.45">
      <c r="A3376" s="4"/>
      <c r="B3376" s="7">
        <v>5994120</v>
      </c>
      <c r="C3376" s="6" t="s">
        <v>351</v>
      </c>
      <c r="D3376" s="4"/>
      <c r="E3376" s="7"/>
      <c r="F3376" s="4">
        <v>660</v>
      </c>
      <c r="G3376" s="4"/>
      <c r="H3376" s="8"/>
      <c r="I3376" s="4"/>
      <c r="J3376" s="4" t="str">
        <f>IF(I3376="","",INDEX([1]怪物阵型表!$B:$B,MATCH(I3376,[1]怪物阵型表!$A:$A,0)))</f>
        <v/>
      </c>
      <c r="K3376" s="4">
        <v>599421</v>
      </c>
      <c r="L3376" s="25" t="str" cm="1">
        <f t="array" ref="L3376">INDEX(怪物链表!A:C,MATCH(怪物刷新表!K3376&amp;C3376,怪物链表!A:A&amp;怪物链表!C:C,),2)</f>
        <v>骤变_特殊_150</v>
      </c>
      <c r="M3376" s="4" t="str" cm="1">
        <f t="array" ref="M3376">INDEX(怪物链表!A:D,MATCH(怪物刷新表!L3376&amp;K3376,怪物链表!B:B&amp;怪物链表!A:A,),4)</f>
        <v>840-870</v>
      </c>
      <c r="N3376" s="4"/>
      <c r="O3376" s="4" t="str">
        <f>IF(N3376="","",INDEX([2]物品表!$B:$B,MATCH(N3376,[2]物品表!$A:$A,0)))</f>
        <v/>
      </c>
      <c r="P3376" s="4"/>
      <c r="Q3376" s="7" t="s">
        <v>120</v>
      </c>
      <c r="R3376" s="7" t="s">
        <v>29</v>
      </c>
      <c r="S3376" s="9">
        <v>1</v>
      </c>
      <c r="T3376" s="4"/>
      <c r="U3376" s="9">
        <v>0</v>
      </c>
      <c r="V3376" s="4" t="str">
        <f>IF(W3376=1,"TID_Survivor_Notice_Occur_2",IF(W3376=2,"TID_Survivor_Notice_Occur_1",""))</f>
        <v/>
      </c>
      <c r="W3376" s="4"/>
      <c r="X3376" s="4"/>
      <c r="Y3376" s="4"/>
      <c r="Z3376" s="28"/>
      <c r="AA3376" s="77">
        <f>COUNTIF([3]经验升级表!$C:$C,"&lt;="&amp;SUMIFS($AB$4:AB3376,$C$4:C3376,C3376))</f>
        <v>0</v>
      </c>
      <c r="AB3376" s="77">
        <f>IFERROR(INDEX([1]怪物表!$U:$U,MATCH(G3376,[1]怪物表!$A:$A,0),1)*S3376/U3376,0)*AC3376</f>
        <v>0</v>
      </c>
      <c r="AC3376" s="77">
        <f t="shared" si="438"/>
        <v>1</v>
      </c>
      <c r="AD3376" s="77">
        <f>IFERROR(INDEX([1]怪物表!$J:$J,MATCH(G3376,[1]怪物表!$A:$A,0),1),0)*AE3376</f>
        <v>0</v>
      </c>
      <c r="AE3376" s="77">
        <f t="shared" si="439"/>
        <v>0</v>
      </c>
    </row>
    <row r="3377" spans="1:31" x14ac:dyDescent="0.45">
      <c r="A3377" s="4"/>
      <c r="B3377" s="7">
        <v>5994121</v>
      </c>
      <c r="C3377" s="6" t="s">
        <v>351</v>
      </c>
      <c r="D3377" s="4" t="s">
        <v>247</v>
      </c>
      <c r="E3377" s="7">
        <v>60</v>
      </c>
      <c r="F3377" s="4" t="s">
        <v>223</v>
      </c>
      <c r="G3377" s="4">
        <f>SUMIFS([1]怪物表!$A:$A,[1]怪物表!$B:$B,C3377,[1]怪物表!$C:$C,D3377)</f>
        <v>1599404</v>
      </c>
      <c r="H3377" s="8" t="str">
        <f>IF(G3377="","",INDEX([1]怪物表!$C:$C,MATCH(G3377,[1]怪物表!$A:$A,0)))</f>
        <v>狼人（紫）</v>
      </c>
      <c r="I3377" s="4"/>
      <c r="J3377" s="4" t="str">
        <f>IF(I3377="","",INDEX([1]怪物阵型表!$B:$B,MATCH(I3377,[1]怪物阵型表!$A:$A,0)))</f>
        <v/>
      </c>
      <c r="K3377" s="4"/>
      <c r="L3377" s="4"/>
      <c r="M3377" s="4"/>
      <c r="N3377" s="4"/>
      <c r="O3377" s="4" t="str">
        <f>IF(N3377="","",INDEX([2]物品表!$B:$B,MATCH(N3377,[2]物品表!$A:$A,0)))</f>
        <v/>
      </c>
      <c r="P3377" s="4"/>
      <c r="Q3377" s="7" t="s">
        <v>31</v>
      </c>
      <c r="R3377" s="7" t="s">
        <v>29</v>
      </c>
      <c r="S3377" s="9">
        <f>INDEX('#怪物刷新配置索引'!$E:$E,MATCH(E3377&amp;"-"&amp;F3377,'#怪物刷新配置索引'!$D:$D,0),1)</f>
        <v>4</v>
      </c>
      <c r="T3377" s="4"/>
      <c r="U3377" s="9">
        <f>INDEX('#怪物刷新配置索引'!$F:$F,MATCH(E3377&amp;"-"&amp;F3377,'#怪物刷新配置索引'!$D:$D,0),1)</f>
        <v>2</v>
      </c>
      <c r="V3377" s="4" t="str">
        <f t="shared" ref="V3377:V3379" si="462">IF(W3377=1,"TID_Survivor_Notice_Occur_2",IF(W3377=2,"TID_Survivor_Notice_Occur_1",""))</f>
        <v/>
      </c>
      <c r="W3377" s="4"/>
      <c r="X3377" s="4"/>
      <c r="Y3377" s="7"/>
      <c r="Z3377" s="28"/>
      <c r="AA3377" s="77">
        <f>COUNTIF([3]经验升级表!$C:$C,"&lt;="&amp;SUMIFS($AB$4:AB3377,$C$4:C3377,C3377))</f>
        <v>0</v>
      </c>
      <c r="AB3377" s="77">
        <f>IFERROR(INDEX([1]怪物表!$U:$U,MATCH(G3377,[1]怪物表!$A:$A,0),1)*S3377/U3377,0)*AC3377</f>
        <v>0</v>
      </c>
      <c r="AC3377" s="77">
        <f t="shared" si="438"/>
        <v>30</v>
      </c>
      <c r="AD3377" s="77">
        <f>IFERROR(INDEX([1]怪物表!$J:$J,MATCH(G3377,[1]怪物表!$A:$A,0),1),0)*AE3377</f>
        <v>60</v>
      </c>
      <c r="AE3377" s="77">
        <f t="shared" si="439"/>
        <v>60</v>
      </c>
    </row>
    <row r="3378" spans="1:31" x14ac:dyDescent="0.45">
      <c r="A3378" s="4"/>
      <c r="B3378" s="7">
        <v>5994122</v>
      </c>
      <c r="C3378" s="6" t="s">
        <v>351</v>
      </c>
      <c r="D3378" s="4" t="s">
        <v>247</v>
      </c>
      <c r="E3378" s="7">
        <v>150</v>
      </c>
      <c r="F3378" s="4" t="s">
        <v>223</v>
      </c>
      <c r="G3378" s="4">
        <f>SUMIFS([1]怪物表!$A:$A,[1]怪物表!$B:$B,C3378,[1]怪物表!$C:$C,D3378)</f>
        <v>1599404</v>
      </c>
      <c r="H3378" s="8" t="str">
        <f>IF(G3378="","",INDEX([1]怪物表!$C:$C,MATCH(G3378,[1]怪物表!$A:$A,0)))</f>
        <v>狼人（紫）</v>
      </c>
      <c r="I3378" s="4"/>
      <c r="J3378" s="4" t="str">
        <f>IF(I3378="","",INDEX([1]怪物阵型表!$B:$B,MATCH(I3378,[1]怪物阵型表!$A:$A,0)))</f>
        <v/>
      </c>
      <c r="K3378" s="4"/>
      <c r="L3378" s="4"/>
      <c r="M3378" s="4"/>
      <c r="N3378" s="4"/>
      <c r="O3378" s="4" t="str">
        <f>IF(N3378="","",INDEX([2]物品表!$B:$B,MATCH(N3378,[2]物品表!$A:$A,0)))</f>
        <v/>
      </c>
      <c r="P3378" s="4"/>
      <c r="Q3378" s="7" t="s">
        <v>31</v>
      </c>
      <c r="R3378" s="7" t="s">
        <v>29</v>
      </c>
      <c r="S3378" s="9">
        <f>INDEX('#怪物刷新配置索引'!$E:$E,MATCH(E3378&amp;"-"&amp;F3378,'#怪物刷新配置索引'!$D:$D,0),1)</f>
        <v>5</v>
      </c>
      <c r="T3378" s="4"/>
      <c r="U3378" s="9">
        <f>INDEX('#怪物刷新配置索引'!$F:$F,MATCH(E3378&amp;"-"&amp;F3378,'#怪物刷新配置索引'!$D:$D,0),1)</f>
        <v>1</v>
      </c>
      <c r="V3378" s="4" t="str">
        <f t="shared" si="462"/>
        <v/>
      </c>
      <c r="W3378" s="4"/>
      <c r="X3378" s="4"/>
      <c r="Y3378" s="7"/>
      <c r="Z3378" s="28"/>
      <c r="AA3378" s="77">
        <f>COUNTIF([3]经验升级表!$C:$C,"&lt;="&amp;SUMIFS($AB$4:AB3378,$C$4:C3378,C3378))</f>
        <v>0</v>
      </c>
      <c r="AB3378" s="77">
        <f>IFERROR(INDEX([1]怪物表!$U:$U,MATCH(G3378,[1]怪物表!$A:$A,0),1)*S3378/U3378,0)*AC3378</f>
        <v>0</v>
      </c>
      <c r="AC3378" s="77">
        <f t="shared" si="438"/>
        <v>30</v>
      </c>
      <c r="AD3378" s="77">
        <f>IFERROR(INDEX([1]怪物表!$J:$J,MATCH(G3378,[1]怪物表!$A:$A,0),1),0)*AE3378</f>
        <v>150</v>
      </c>
      <c r="AE3378" s="77">
        <f t="shared" si="439"/>
        <v>150</v>
      </c>
    </row>
    <row r="3379" spans="1:31" x14ac:dyDescent="0.45">
      <c r="A3379" s="4"/>
      <c r="B3379" s="7">
        <v>5994123</v>
      </c>
      <c r="C3379" s="6" t="s">
        <v>351</v>
      </c>
      <c r="D3379" s="4" t="s">
        <v>130</v>
      </c>
      <c r="E3379" s="7">
        <v>20</v>
      </c>
      <c r="F3379" s="4" t="s">
        <v>223</v>
      </c>
      <c r="G3379" s="4">
        <f>SUMIFS([1]怪物表!$A:$A,[1]怪物表!$B:$B,C3379,[1]怪物表!$C:$C,D3379)</f>
        <v>1599406</v>
      </c>
      <c r="H3379" s="8" t="str">
        <f>IF(G3379="","",INDEX([1]怪物表!$C:$C,MATCH(G3379,[1]怪物表!$A:$A,0)))</f>
        <v>毒气怪</v>
      </c>
      <c r="I3379" s="4"/>
      <c r="J3379" s="4" t="str">
        <f>IF(I3379="","",INDEX([1]怪物阵型表!$B:$B,MATCH(I3379,[1]怪物阵型表!$A:$A,0)))</f>
        <v/>
      </c>
      <c r="K3379" s="4"/>
      <c r="L3379" s="4"/>
      <c r="M3379" s="4"/>
      <c r="N3379" s="4"/>
      <c r="O3379" s="4" t="str">
        <f>IF(N3379="","",INDEX([2]物品表!$B:$B,MATCH(N3379,[2]物品表!$A:$A,0)))</f>
        <v/>
      </c>
      <c r="P3379" s="4"/>
      <c r="Q3379" s="7" t="s">
        <v>31</v>
      </c>
      <c r="R3379" s="7" t="s">
        <v>29</v>
      </c>
      <c r="S3379" s="9">
        <f>INDEX('#怪物刷新配置索引'!$E:$E,MATCH(E3379&amp;"-"&amp;F3379,'#怪物刷新配置索引'!$D:$D,0),1)</f>
        <v>4</v>
      </c>
      <c r="T3379" s="4"/>
      <c r="U3379" s="9">
        <f>INDEX('#怪物刷新配置索引'!$F:$F,MATCH(E3379&amp;"-"&amp;F3379,'#怪物刷新配置索引'!$D:$D,0),1)</f>
        <v>6</v>
      </c>
      <c r="V3379" s="4" t="str">
        <f t="shared" si="462"/>
        <v/>
      </c>
      <c r="W3379" s="4"/>
      <c r="X3379" s="7"/>
      <c r="Y3379" s="7"/>
      <c r="Z3379" s="28"/>
      <c r="AA3379" s="77">
        <f>COUNTIF([3]经验升级表!$C:$C,"&lt;="&amp;SUMIFS($AB$4:AB3379,$C$4:C3379,C3379))</f>
        <v>0</v>
      </c>
      <c r="AB3379" s="77">
        <f>IFERROR(INDEX([1]怪物表!$U:$U,MATCH(G3379,[1]怪物表!$A:$A,0),1)*S3379/U3379,0)*AC3379</f>
        <v>0</v>
      </c>
      <c r="AC3379" s="77">
        <f t="shared" si="438"/>
        <v>30</v>
      </c>
      <c r="AD3379" s="77">
        <f>IFERROR(INDEX([1]怪物表!$J:$J,MATCH(G3379,[1]怪物表!$A:$A,0),1),0)*AE3379</f>
        <v>20</v>
      </c>
      <c r="AE3379" s="77">
        <f t="shared" si="439"/>
        <v>20</v>
      </c>
    </row>
    <row r="3380" spans="1:31" s="46" customFormat="1" x14ac:dyDescent="0.45">
      <c r="A3380" s="20"/>
      <c r="B3380" s="21">
        <v>5994124</v>
      </c>
      <c r="C3380" s="22" t="s">
        <v>351</v>
      </c>
      <c r="D3380" s="20" t="s">
        <v>144</v>
      </c>
      <c r="E3380" s="21"/>
      <c r="F3380" s="20">
        <v>690</v>
      </c>
      <c r="G3380" s="20">
        <f>IF(I3380="",SUMIFS([1]怪物表!$A:$A,[1]怪物表!$B:$B,C3380,[1]怪物表!$C:$C,D3380),"")</f>
        <v>1599408</v>
      </c>
      <c r="H3380" s="23" t="str">
        <f>IF(G3380="","",INDEX([1]怪物表!$C:$C,MATCH(G3380,[1]怪物表!$A:$A,0)))</f>
        <v>大象</v>
      </c>
      <c r="I3380" s="20" t="s">
        <v>54</v>
      </c>
      <c r="J3380" s="20" t="str">
        <f>IF(I3380="","",INDEX([1]怪物阵型表!$B:$B,MATCH(I3380,[1]怪物阵型表!$A:$A,0)))</f>
        <v/>
      </c>
      <c r="K3380" s="20"/>
      <c r="L3380" s="20"/>
      <c r="M3380" s="20"/>
      <c r="N3380" s="20"/>
      <c r="O3380" s="20" t="str">
        <f>IF(N3380="","",INDEX([2]物品表!$B:$B,MATCH(N3380,[2]物品表!$A:$A,0)))</f>
        <v/>
      </c>
      <c r="P3380" s="20"/>
      <c r="Q3380" s="21" t="s">
        <v>120</v>
      </c>
      <c r="R3380" s="21" t="s">
        <v>29</v>
      </c>
      <c r="S3380" s="24">
        <v>1</v>
      </c>
      <c r="T3380" s="20"/>
      <c r="U3380" s="24">
        <v>0</v>
      </c>
      <c r="V3380" s="20" t="str">
        <f>IF(W3380=1,"TID_Survivor_Notice_Occur_2",IF(W3380=2,"TID_Survivor_Notice_Occur_1",""))</f>
        <v/>
      </c>
      <c r="W3380" s="20"/>
      <c r="X3380" s="20"/>
      <c r="Y3380" s="20"/>
      <c r="Z3380" s="79"/>
      <c r="AA3380" s="79">
        <f>COUNTIF([3]经验升级表!$C:$C,"&lt;="&amp;SUMIFS($AB$4:AB3380,$C$4:C3380,C3380))</f>
        <v>0</v>
      </c>
      <c r="AB3380" s="79">
        <f>IFERROR(INDEX([1]怪物表!$U:$U,MATCH(G3380,[1]怪物表!$A:$A,0),1)*S3380/U3380,0)*AC3380</f>
        <v>0</v>
      </c>
      <c r="AC3380" s="79">
        <f t="shared" si="438"/>
        <v>1</v>
      </c>
      <c r="AD3380" s="79">
        <f>IFERROR(INDEX([1]怪物表!$J:$J,MATCH(G3380,[1]怪物表!$A:$A,0),1),0)*AE3380</f>
        <v>0</v>
      </c>
      <c r="AE3380" s="79">
        <f t="shared" si="439"/>
        <v>0</v>
      </c>
    </row>
    <row r="3381" spans="1:31" x14ac:dyDescent="0.45">
      <c r="A3381" s="4"/>
      <c r="B3381" s="7">
        <v>5994125</v>
      </c>
      <c r="C3381" s="6" t="s">
        <v>351</v>
      </c>
      <c r="D3381" s="4"/>
      <c r="E3381" s="7"/>
      <c r="F3381" s="4">
        <v>690</v>
      </c>
      <c r="G3381" s="4" t="str">
        <f>IF(I3381="",SUMIFS([1]怪物表!$A:$A,[1]怪物表!$B:$B,C3381,[1]怪物表!$C:$C,D3381),"")</f>
        <v/>
      </c>
      <c r="H3381" s="8" t="str">
        <f>IF(G3381="","",INDEX([1]怪物表!$C:$C,MATCH(G3381,[1]怪物表!$A:$A,0)))</f>
        <v/>
      </c>
      <c r="I3381" s="4">
        <v>599402</v>
      </c>
      <c r="J3381" s="4" t="str">
        <f>IF(I3381="","",INDEX([1]怪物阵型表!$B:$B,MATCH(I3381,[1]怪物阵型表!$A:$A,0)))</f>
        <v>圆环防御怪物阵型</v>
      </c>
      <c r="K3381" s="4"/>
      <c r="L3381" s="4"/>
      <c r="M3381" s="4"/>
      <c r="N3381" s="4"/>
      <c r="O3381" s="4" t="str">
        <f>IF(N3381="","",INDEX([2]物品表!$B:$B,MATCH(N3381,[2]物品表!$A:$A,0)))</f>
        <v/>
      </c>
      <c r="P3381" s="4"/>
      <c r="Q3381" s="7" t="s">
        <v>109</v>
      </c>
      <c r="R3381" s="7" t="s">
        <v>29</v>
      </c>
      <c r="S3381" s="9">
        <v>1</v>
      </c>
      <c r="T3381" s="4"/>
      <c r="U3381" s="9">
        <v>0</v>
      </c>
      <c r="V3381" s="4" t="str">
        <f t="shared" ref="V3381" si="463">IF(W3381=1,"TID_Survivor_Notice_Occur_2",IF(W3381=2,"TID_Survivor_Notice_Occur_1",""))</f>
        <v>TID_Survivor_Notice_Occur_2</v>
      </c>
      <c r="W3381" s="4">
        <v>1</v>
      </c>
      <c r="X3381" s="4"/>
      <c r="Y3381" s="4"/>
      <c r="Z3381" s="28"/>
      <c r="AA3381" s="77">
        <f>COUNTIF([3]经验升级表!$C:$C,"&lt;="&amp;SUMIFS($AB$4:AB3381,$C$4:C3381,C3381))</f>
        <v>0</v>
      </c>
      <c r="AB3381" s="77">
        <f>IFERROR(INDEX([1]怪物表!$U:$U,MATCH(G3381,[1]怪物表!$A:$A,0),1)*S3381/U3381,0)*AC3381</f>
        <v>0</v>
      </c>
      <c r="AC3381" s="77">
        <f t="shared" si="438"/>
        <v>1</v>
      </c>
      <c r="AD3381" s="77">
        <f>IFERROR(INDEX([1]怪物表!$J:$J,MATCH(G3381,[1]怪物表!$A:$A,0),1),0)*AE3381</f>
        <v>0</v>
      </c>
      <c r="AE3381" s="77">
        <f t="shared" si="439"/>
        <v>0</v>
      </c>
    </row>
    <row r="3382" spans="1:31" x14ac:dyDescent="0.45">
      <c r="A3382" s="4"/>
      <c r="B3382" s="7">
        <v>5994126</v>
      </c>
      <c r="C3382" s="6" t="s">
        <v>351</v>
      </c>
      <c r="D3382" s="4"/>
      <c r="E3382" s="7"/>
      <c r="F3382" s="4">
        <v>690</v>
      </c>
      <c r="G3382" s="4"/>
      <c r="H3382" s="8"/>
      <c r="I3382" s="4"/>
      <c r="J3382" s="4" t="str">
        <f>IF(I3382="","",INDEX([1]怪物阵型表!$B:$B,MATCH(I3382,[1]怪物阵型表!$A:$A,0)))</f>
        <v/>
      </c>
      <c r="K3382" s="4">
        <v>599422</v>
      </c>
      <c r="L3382" s="25" t="str" cm="1">
        <f t="array" ref="L3382">INDEX(怪物链表!A:C,MATCH(怪物刷新表!K3382&amp;C3382,怪物链表!A:A&amp;怪物链表!C:C,),2)</f>
        <v>骤变_高级_150</v>
      </c>
      <c r="M3382" s="4" t="str" cm="1">
        <f t="array" ref="M3382">INDEX(怪物链表!A:D,MATCH(怪物刷新表!L3382&amp;K3382,怪物链表!B:B&amp;怪物链表!A:A,),4)</f>
        <v>870-900</v>
      </c>
      <c r="N3382" s="4"/>
      <c r="O3382" s="4" t="str">
        <f>IF(N3382="","",INDEX([2]物品表!$B:$B,MATCH(N3382,[2]物品表!$A:$A,0)))</f>
        <v/>
      </c>
      <c r="P3382" s="4"/>
      <c r="Q3382" s="7" t="s">
        <v>120</v>
      </c>
      <c r="R3382" s="7" t="s">
        <v>29</v>
      </c>
      <c r="S3382" s="9">
        <v>1</v>
      </c>
      <c r="T3382" s="4"/>
      <c r="U3382" s="9">
        <v>0</v>
      </c>
      <c r="V3382" s="4" t="str">
        <f>IF(W3382=1,"TID_Survivor_Notice_Occur_2",IF(W3382=2,"TID_Survivor_Notice_Occur_1",""))</f>
        <v/>
      </c>
      <c r="W3382" s="4"/>
      <c r="X3382" s="4"/>
      <c r="Y3382" s="4"/>
      <c r="Z3382" s="28"/>
      <c r="AA3382" s="77">
        <f>COUNTIF([3]经验升级表!$C:$C,"&lt;="&amp;SUMIFS($AB$4:AB3382,$C$4:C3382,C3382))</f>
        <v>0</v>
      </c>
      <c r="AB3382" s="77">
        <f>IFERROR(INDEX([1]怪物表!$U:$U,MATCH(G3382,[1]怪物表!$A:$A,0),1)*S3382/U3382,0)*AC3382</f>
        <v>0</v>
      </c>
      <c r="AC3382" s="77">
        <f t="shared" si="438"/>
        <v>1</v>
      </c>
      <c r="AD3382" s="77">
        <f>IFERROR(INDEX([1]怪物表!$J:$J,MATCH(G3382,[1]怪物表!$A:$A,0),1),0)*AE3382</f>
        <v>0</v>
      </c>
      <c r="AE3382" s="77">
        <f t="shared" si="439"/>
        <v>0</v>
      </c>
    </row>
    <row r="3383" spans="1:31" x14ac:dyDescent="0.45">
      <c r="A3383" s="4"/>
      <c r="B3383" s="7">
        <v>5994127</v>
      </c>
      <c r="C3383" s="6" t="s">
        <v>351</v>
      </c>
      <c r="D3383" s="4"/>
      <c r="E3383" s="7"/>
      <c r="F3383" s="4">
        <v>690</v>
      </c>
      <c r="G3383" s="4"/>
      <c r="H3383" s="8"/>
      <c r="I3383" s="4"/>
      <c r="J3383" s="4" t="str">
        <f>IF(I3383="","",INDEX([1]怪物阵型表!$B:$B,MATCH(I3383,[1]怪物阵型表!$A:$A,0)))</f>
        <v/>
      </c>
      <c r="K3383" s="4">
        <v>599422</v>
      </c>
      <c r="L3383" s="25" t="str" cm="1">
        <f t="array" ref="L3383">INDEX(怪物链表!A:C,MATCH(怪物刷新表!K3383&amp;C3383,怪物链表!A:A&amp;怪物链表!C:C,),2)</f>
        <v>骤变_高级_150</v>
      </c>
      <c r="M3383" s="4" t="str" cm="1">
        <f t="array" ref="M3383">INDEX(怪物链表!A:D,MATCH(怪物刷新表!L3383&amp;K3383,怪物链表!B:B&amp;怪物链表!A:A,),4)</f>
        <v>870-900</v>
      </c>
      <c r="N3383" s="4"/>
      <c r="O3383" s="4" t="str">
        <f>IF(N3383="","",INDEX([2]物品表!$B:$B,MATCH(N3383,[2]物品表!$A:$A,0)))</f>
        <v/>
      </c>
      <c r="P3383" s="4"/>
      <c r="Q3383" s="7" t="s">
        <v>120</v>
      </c>
      <c r="R3383" s="7" t="s">
        <v>29</v>
      </c>
      <c r="S3383" s="9">
        <v>1</v>
      </c>
      <c r="T3383" s="4"/>
      <c r="U3383" s="9">
        <v>0</v>
      </c>
      <c r="V3383" s="4" t="str">
        <f>IF(W3383=1,"TID_Survivor_Notice_Occur_2",IF(W3383=2,"TID_Survivor_Notice_Occur_1",""))</f>
        <v/>
      </c>
      <c r="W3383" s="4"/>
      <c r="X3383" s="4"/>
      <c r="Y3383" s="4"/>
      <c r="Z3383" s="28"/>
      <c r="AA3383" s="77">
        <f>COUNTIF([3]经验升级表!$C:$C,"&lt;="&amp;SUMIFS($AB$4:AB3383,$C$4:C3383,C3383))</f>
        <v>0</v>
      </c>
      <c r="AB3383" s="77">
        <f>IFERROR(INDEX([1]怪物表!$U:$U,MATCH(G3383,[1]怪物表!$A:$A,0),1)*S3383/U3383,0)*AC3383</f>
        <v>0</v>
      </c>
      <c r="AC3383" s="77">
        <f t="shared" ref="AC3383" si="464">IFERROR(INDEX(_xlfn.TEXTSPLIT(F3383,"-"),1,2)-INDEX(_xlfn.TEXTSPLIT(F3383,"-"),1,1),1)</f>
        <v>1</v>
      </c>
      <c r="AD3383" s="77">
        <f>IFERROR(INDEX([1]怪物表!$J:$J,MATCH(G3383,[1]怪物表!$A:$A,0),1),0)*AE3383</f>
        <v>0</v>
      </c>
      <c r="AE3383" s="77">
        <f t="shared" ref="AE3383" si="465">IFERROR(ROUNDUP(AC3383*S3383/U3383,),0)</f>
        <v>0</v>
      </c>
    </row>
    <row r="3384" spans="1:31" x14ac:dyDescent="0.45">
      <c r="A3384" s="4"/>
      <c r="B3384" s="7">
        <v>5994128</v>
      </c>
      <c r="C3384" s="6" t="s">
        <v>351</v>
      </c>
      <c r="D3384" s="4" t="s">
        <v>319</v>
      </c>
      <c r="E3384" s="7"/>
      <c r="F3384" s="4">
        <v>690</v>
      </c>
      <c r="G3384" s="4"/>
      <c r="H3384" s="8"/>
      <c r="I3384" s="4"/>
      <c r="J3384" s="4" t="str">
        <f>IF(I3384="","",INDEX([1]怪物阵型表!$B:$B,MATCH(I3384,[1]怪物阵型表!$A:$A,0)))</f>
        <v/>
      </c>
      <c r="K3384" s="4">
        <v>599423</v>
      </c>
      <c r="L3384" s="25" t="str" cm="1">
        <f t="array" ref="L3384">INDEX(怪物链表!A:C,MATCH(怪物刷新表!K3384&amp;C3384,怪物链表!A:A&amp;怪物链表!C:C,),2)</f>
        <v>骤变_特殊_150</v>
      </c>
      <c r="M3384" s="4" t="str" cm="1">
        <f t="array" ref="M3384">INDEX(怪物链表!A:D,MATCH(怪物刷新表!L3384&amp;K3384,怪物链表!B:B&amp;怪物链表!A:A,),4)</f>
        <v>870-900</v>
      </c>
      <c r="N3384" s="4"/>
      <c r="O3384" s="4" t="str">
        <f>IF(N3384="","",INDEX([2]物品表!$B:$B,MATCH(N3384,[2]物品表!$A:$A,0)))</f>
        <v/>
      </c>
      <c r="P3384" s="4"/>
      <c r="Q3384" s="7" t="s">
        <v>120</v>
      </c>
      <c r="R3384" s="7" t="s">
        <v>29</v>
      </c>
      <c r="S3384" s="9">
        <v>1</v>
      </c>
      <c r="T3384" s="4"/>
      <c r="U3384" s="9">
        <v>0</v>
      </c>
      <c r="V3384" s="4" t="str">
        <f>IF(W3384=1,"TID_Survivor_Notice_Occur_2",IF(W3384=2,"TID_Survivor_Notice_Occur_1",""))</f>
        <v/>
      </c>
      <c r="W3384" s="4"/>
      <c r="X3384" s="4"/>
      <c r="Y3384" s="4"/>
      <c r="Z3384" s="28"/>
      <c r="AA3384" s="77">
        <f>COUNTIF([3]经验升级表!$C:$C,"&lt;="&amp;SUMIFS($AB$4:AB3384,$C$4:C3384,C3384))</f>
        <v>0</v>
      </c>
      <c r="AB3384" s="77">
        <f>IFERROR(INDEX([1]怪物表!$U:$U,MATCH(G3384,[1]怪物表!$A:$A,0),1)*S3384/U3384,0)*AC3384</f>
        <v>0</v>
      </c>
      <c r="AC3384" s="77">
        <f t="shared" si="438"/>
        <v>1</v>
      </c>
      <c r="AD3384" s="77">
        <f>IFERROR(INDEX([1]怪物表!$J:$J,MATCH(G3384,[1]怪物表!$A:$A,0),1),0)*AE3384</f>
        <v>0</v>
      </c>
      <c r="AE3384" s="77">
        <f t="shared" si="439"/>
        <v>0</v>
      </c>
    </row>
    <row r="3385" spans="1:31" x14ac:dyDescent="0.45">
      <c r="A3385" s="4"/>
      <c r="B3385" s="7">
        <v>5994129</v>
      </c>
      <c r="C3385" s="6" t="s">
        <v>351</v>
      </c>
      <c r="D3385" s="4"/>
      <c r="E3385" s="7"/>
      <c r="F3385" s="4">
        <v>690</v>
      </c>
      <c r="G3385" s="4"/>
      <c r="H3385" s="8"/>
      <c r="I3385" s="4"/>
      <c r="J3385" s="4" t="str">
        <f>IF(I3385="","",INDEX([1]怪物阵型表!$B:$B,MATCH(I3385,[1]怪物阵型表!$A:$A,0)))</f>
        <v/>
      </c>
      <c r="K3385" s="4">
        <v>599424</v>
      </c>
      <c r="L3385" s="25" t="str" cm="1">
        <f t="array" ref="L3385">INDEX(怪物链表!A:C,MATCH(怪物刷新表!K3385&amp;C3385,怪物链表!A:A&amp;怪物链表!C:C,),2)</f>
        <v>骤变_特殊_150</v>
      </c>
      <c r="M3385" s="4" t="str" cm="1">
        <f t="array" ref="M3385">INDEX(怪物链表!A:D,MATCH(怪物刷新表!L3385&amp;K3385,怪物链表!B:B&amp;怪物链表!A:A,),4)</f>
        <v>870-900</v>
      </c>
      <c r="N3385" s="4"/>
      <c r="O3385" s="4" t="str">
        <f>IF(N3385="","",INDEX([2]物品表!$B:$B,MATCH(N3385,[2]物品表!$A:$A,0)))</f>
        <v/>
      </c>
      <c r="P3385" s="4"/>
      <c r="Q3385" s="7" t="s">
        <v>120</v>
      </c>
      <c r="R3385" s="7" t="s">
        <v>29</v>
      </c>
      <c r="S3385" s="9">
        <v>1</v>
      </c>
      <c r="T3385" s="4"/>
      <c r="U3385" s="9">
        <v>0</v>
      </c>
      <c r="V3385" s="4" t="str">
        <f>IF(W3385=1,"TID_Survivor_Notice_Occur_2",IF(W3385=2,"TID_Survivor_Notice_Occur_1",""))</f>
        <v/>
      </c>
      <c r="W3385" s="4"/>
      <c r="X3385" s="4"/>
      <c r="Y3385" s="4"/>
      <c r="Z3385" s="28"/>
      <c r="AA3385" s="77">
        <f>COUNTIF([3]经验升级表!$C:$C,"&lt;="&amp;SUMIFS($AB$4:AB3385,$C$4:C3385,C3385))</f>
        <v>0</v>
      </c>
      <c r="AB3385" s="77">
        <f>IFERROR(INDEX([1]怪物表!$U:$U,MATCH(G3385,[1]怪物表!$A:$A,0),1)*S3385/U3385,0)*AC3385</f>
        <v>0</v>
      </c>
      <c r="AC3385" s="77">
        <f t="shared" ref="AC3385:AC3421" si="466">IFERROR(INDEX(_xlfn.TEXTSPLIT(F3385,"-"),1,2)-INDEX(_xlfn.TEXTSPLIT(F3385,"-"),1,1),1)</f>
        <v>1</v>
      </c>
      <c r="AD3385" s="77">
        <f>IFERROR(INDEX([1]怪物表!$J:$J,MATCH(G3385,[1]怪物表!$A:$A,0),1),0)*AE3385</f>
        <v>0</v>
      </c>
      <c r="AE3385" s="77">
        <f t="shared" ref="AE3385:AE3421" si="467">IFERROR(ROUNDUP(AC3385*S3385/U3385,),0)</f>
        <v>0</v>
      </c>
    </row>
    <row r="3386" spans="1:31" x14ac:dyDescent="0.45">
      <c r="A3386" s="4"/>
      <c r="B3386" s="7">
        <v>5994130</v>
      </c>
      <c r="C3386" s="6" t="s">
        <v>351</v>
      </c>
      <c r="D3386" s="4" t="s">
        <v>247</v>
      </c>
      <c r="E3386" s="7">
        <v>50</v>
      </c>
      <c r="F3386" s="4" t="s">
        <v>225</v>
      </c>
      <c r="G3386" s="4">
        <f>SUMIFS([1]怪物表!$A:$A,[1]怪物表!$B:$B,C3386,[1]怪物表!$C:$C,D3386)</f>
        <v>1599404</v>
      </c>
      <c r="H3386" s="8" t="str">
        <f>IF(G3386="","",INDEX([1]怪物表!$C:$C,MATCH(G3386,[1]怪物表!$A:$A,0)))</f>
        <v>狼人（紫）</v>
      </c>
      <c r="I3386" s="4"/>
      <c r="J3386" s="4" t="str">
        <f>IF(I3386="","",INDEX([1]怪物阵型表!$B:$B,MATCH(I3386,[1]怪物阵型表!$A:$A,0)))</f>
        <v/>
      </c>
      <c r="K3386" s="4"/>
      <c r="L3386" s="4"/>
      <c r="M3386" s="4"/>
      <c r="N3386" s="4"/>
      <c r="O3386" s="4" t="str">
        <f>IF(N3386="","",INDEX([2]物品表!$B:$B,MATCH(N3386,[2]物品表!$A:$A,0)))</f>
        <v/>
      </c>
      <c r="P3386" s="4"/>
      <c r="Q3386" s="7" t="s">
        <v>31</v>
      </c>
      <c r="R3386" s="7" t="s">
        <v>29</v>
      </c>
      <c r="S3386" s="9">
        <f>INDEX('#怪物刷新配置索引'!$E:$E,MATCH(E3386&amp;"-"&amp;F3386,'#怪物刷新配置索引'!$D:$D,0),1)</f>
        <v>5</v>
      </c>
      <c r="T3386" s="4"/>
      <c r="U3386" s="9">
        <f>INDEX('#怪物刷新配置索引'!$F:$F,MATCH(E3386&amp;"-"&amp;F3386,'#怪物刷新配置索引'!$D:$D,0),1)</f>
        <v>3</v>
      </c>
      <c r="V3386" s="4" t="str">
        <f t="shared" ref="V3386:V3389" si="468">IF(W3386=1,"TID_Survivor_Notice_Occur_2",IF(W3386=2,"TID_Survivor_Notice_Occur_1",""))</f>
        <v/>
      </c>
      <c r="W3386" s="4"/>
      <c r="X3386" s="4"/>
      <c r="Y3386" s="7"/>
      <c r="Z3386" s="28"/>
      <c r="AA3386" s="77">
        <f>COUNTIF([3]经验升级表!$C:$C,"&lt;="&amp;SUMIFS($AB$4:AB3386,$C$4:C3386,C3386))</f>
        <v>0</v>
      </c>
      <c r="AB3386" s="77">
        <f>IFERROR(INDEX([1]怪物表!$U:$U,MATCH(G3386,[1]怪物表!$A:$A,0),1)*S3386/U3386,0)*AC3386</f>
        <v>0</v>
      </c>
      <c r="AC3386" s="77">
        <f t="shared" si="466"/>
        <v>30</v>
      </c>
      <c r="AD3386" s="77">
        <f>IFERROR(INDEX([1]怪物表!$J:$J,MATCH(G3386,[1]怪物表!$A:$A,0),1),0)*AE3386</f>
        <v>50</v>
      </c>
      <c r="AE3386" s="77">
        <f t="shared" si="467"/>
        <v>50</v>
      </c>
    </row>
    <row r="3387" spans="1:31" x14ac:dyDescent="0.45">
      <c r="A3387" s="4"/>
      <c r="B3387" s="7">
        <v>5994131</v>
      </c>
      <c r="C3387" s="6" t="s">
        <v>351</v>
      </c>
      <c r="D3387" s="4" t="s">
        <v>247</v>
      </c>
      <c r="E3387" s="7">
        <v>120</v>
      </c>
      <c r="F3387" s="4" t="s">
        <v>225</v>
      </c>
      <c r="G3387" s="4">
        <f>SUMIFS([1]怪物表!$A:$A,[1]怪物表!$B:$B,C3387,[1]怪物表!$C:$C,D3387)</f>
        <v>1599404</v>
      </c>
      <c r="H3387" s="8" t="str">
        <f>IF(G3387="","",INDEX([1]怪物表!$C:$C,MATCH(G3387,[1]怪物表!$A:$A,0)))</f>
        <v>狼人（紫）</v>
      </c>
      <c r="I3387" s="4"/>
      <c r="J3387" s="4" t="str">
        <f>IF(I3387="","",INDEX([1]怪物阵型表!$B:$B,MATCH(I3387,[1]怪物阵型表!$A:$A,0)))</f>
        <v/>
      </c>
      <c r="K3387" s="4"/>
      <c r="L3387" s="4"/>
      <c r="M3387" s="4"/>
      <c r="N3387" s="4"/>
      <c r="O3387" s="4" t="str">
        <f>IF(N3387="","",INDEX([2]物品表!$B:$B,MATCH(N3387,[2]物品表!$A:$A,0)))</f>
        <v/>
      </c>
      <c r="P3387" s="4"/>
      <c r="Q3387" s="7" t="s">
        <v>31</v>
      </c>
      <c r="R3387" s="7" t="s">
        <v>29</v>
      </c>
      <c r="S3387" s="9">
        <f>INDEX('#怪物刷新配置索引'!$E:$E,MATCH(E3387&amp;"-"&amp;F3387,'#怪物刷新配置索引'!$D:$D,0),1)</f>
        <v>4</v>
      </c>
      <c r="T3387" s="4"/>
      <c r="U3387" s="9">
        <f>INDEX('#怪物刷新配置索引'!$F:$F,MATCH(E3387&amp;"-"&amp;F3387,'#怪物刷新配置索引'!$D:$D,0),1)</f>
        <v>1</v>
      </c>
      <c r="V3387" s="4" t="str">
        <f t="shared" si="468"/>
        <v/>
      </c>
      <c r="W3387" s="4"/>
      <c r="X3387" s="4"/>
      <c r="Y3387" s="4"/>
      <c r="Z3387" s="28"/>
      <c r="AA3387" s="77">
        <f>COUNTIF([3]经验升级表!$C:$C,"&lt;="&amp;SUMIFS($AB$4:AB3387,$C$4:C3387,C3387))</f>
        <v>0</v>
      </c>
      <c r="AB3387" s="77">
        <f>IFERROR(INDEX([1]怪物表!$U:$U,MATCH(G3387,[1]怪物表!$A:$A,0),1)*S3387/U3387,0)*AC3387</f>
        <v>0</v>
      </c>
      <c r="AC3387" s="77">
        <f t="shared" si="466"/>
        <v>30</v>
      </c>
      <c r="AD3387" s="77">
        <f>IFERROR(INDEX([1]怪物表!$J:$J,MATCH(G3387,[1]怪物表!$A:$A,0),1),0)*AE3387</f>
        <v>120</v>
      </c>
      <c r="AE3387" s="77">
        <f t="shared" si="467"/>
        <v>120</v>
      </c>
    </row>
    <row r="3388" spans="1:31" x14ac:dyDescent="0.45">
      <c r="A3388" s="4"/>
      <c r="B3388" s="7">
        <v>5994132</v>
      </c>
      <c r="C3388" s="6" t="s">
        <v>351</v>
      </c>
      <c r="D3388" s="4" t="s">
        <v>247</v>
      </c>
      <c r="E3388" s="7">
        <v>120</v>
      </c>
      <c r="F3388" s="4" t="s">
        <v>225</v>
      </c>
      <c r="G3388" s="4">
        <f>SUMIFS([1]怪物表!$A:$A,[1]怪物表!$B:$B,C3388,[1]怪物表!$C:$C,D3388)</f>
        <v>1599404</v>
      </c>
      <c r="H3388" s="8" t="str">
        <f>IF(G3388="","",INDEX([1]怪物表!$C:$C,MATCH(G3388,[1]怪物表!$A:$A,0)))</f>
        <v>狼人（紫）</v>
      </c>
      <c r="I3388" s="4"/>
      <c r="J3388" s="4" t="str">
        <f>IF(I3388="","",INDEX([1]怪物阵型表!$B:$B,MATCH(I3388,[1]怪物阵型表!$A:$A,0)))</f>
        <v/>
      </c>
      <c r="K3388" s="4"/>
      <c r="L3388" s="4"/>
      <c r="M3388" s="4"/>
      <c r="N3388" s="4"/>
      <c r="O3388" s="4" t="str">
        <f>IF(N3388="","",INDEX([2]物品表!$B:$B,MATCH(N3388,[2]物品表!$A:$A,0)))</f>
        <v/>
      </c>
      <c r="P3388" s="4"/>
      <c r="Q3388" s="7" t="s">
        <v>31</v>
      </c>
      <c r="R3388" s="7" t="s">
        <v>29</v>
      </c>
      <c r="S3388" s="9">
        <f>INDEX('#怪物刷新配置索引'!$E:$E,MATCH(E3388&amp;"-"&amp;F3388,'#怪物刷新配置索引'!$D:$D,0),1)</f>
        <v>4</v>
      </c>
      <c r="T3388" s="4"/>
      <c r="U3388" s="9">
        <f>INDEX('#怪物刷新配置索引'!$F:$F,MATCH(E3388&amp;"-"&amp;F3388,'#怪物刷新配置索引'!$D:$D,0),1)</f>
        <v>1</v>
      </c>
      <c r="V3388" s="4" t="str">
        <f t="shared" si="468"/>
        <v/>
      </c>
      <c r="W3388" s="4"/>
      <c r="X3388" s="4"/>
      <c r="Y3388" s="4"/>
      <c r="Z3388" s="28"/>
      <c r="AA3388" s="77">
        <f>COUNTIF([3]经验升级表!$C:$C,"&lt;="&amp;SUMIFS($AB$4:AB3388,$C$4:C3388,C3388))</f>
        <v>0</v>
      </c>
      <c r="AB3388" s="77">
        <f>IFERROR(INDEX([1]怪物表!$U:$U,MATCH(G3388,[1]怪物表!$A:$A,0),1)*S3388/U3388,0)*AC3388</f>
        <v>0</v>
      </c>
      <c r="AC3388" s="77">
        <f t="shared" si="466"/>
        <v>30</v>
      </c>
      <c r="AD3388" s="77">
        <f>IFERROR(INDEX([1]怪物表!$J:$J,MATCH(G3388,[1]怪物表!$A:$A,0),1),0)*AE3388</f>
        <v>120</v>
      </c>
      <c r="AE3388" s="77">
        <f t="shared" si="467"/>
        <v>120</v>
      </c>
    </row>
    <row r="3389" spans="1:31" x14ac:dyDescent="0.45">
      <c r="A3389" s="4"/>
      <c r="B3389" s="7">
        <v>5994133</v>
      </c>
      <c r="C3389" s="6" t="s">
        <v>351</v>
      </c>
      <c r="D3389" s="4" t="s">
        <v>145</v>
      </c>
      <c r="E3389" s="7">
        <v>20</v>
      </c>
      <c r="F3389" s="4" t="s">
        <v>225</v>
      </c>
      <c r="G3389" s="4">
        <f>SUMIFS([1]怪物表!$A:$A,[1]怪物表!$B:$B,C3389,[1]怪物表!$C:$C,D3389)</f>
        <v>1599407</v>
      </c>
      <c r="H3389" s="8" t="str">
        <f>IF(G3389="","",INDEX([1]怪物表!$C:$C,MATCH(G3389,[1]怪物表!$A:$A,0)))</f>
        <v>毒气怪2</v>
      </c>
      <c r="I3389" s="4"/>
      <c r="J3389" s="4" t="str">
        <f>IF(I3389="","",INDEX([1]怪物阵型表!$B:$B,MATCH(I3389,[1]怪物阵型表!$A:$A,0)))</f>
        <v/>
      </c>
      <c r="K3389" s="4"/>
      <c r="L3389" s="4"/>
      <c r="M3389" s="4"/>
      <c r="N3389" s="4"/>
      <c r="O3389" s="4" t="str">
        <f>IF(N3389="","",INDEX([2]物品表!$B:$B,MATCH(N3389,[2]物品表!$A:$A,0)))</f>
        <v/>
      </c>
      <c r="P3389" s="4"/>
      <c r="Q3389" s="7" t="s">
        <v>31</v>
      </c>
      <c r="R3389" s="7" t="s">
        <v>29</v>
      </c>
      <c r="S3389" s="9">
        <f>INDEX('#怪物刷新配置索引'!$E:$E,MATCH(E3389&amp;"-"&amp;F3389,'#怪物刷新配置索引'!$D:$D,0),1)</f>
        <v>4</v>
      </c>
      <c r="T3389" s="4"/>
      <c r="U3389" s="9">
        <f>INDEX('#怪物刷新配置索引'!$F:$F,MATCH(E3389&amp;"-"&amp;F3389,'#怪物刷新配置索引'!$D:$D,0),1)</f>
        <v>6</v>
      </c>
      <c r="V3389" s="4" t="str">
        <f t="shared" si="468"/>
        <v/>
      </c>
      <c r="W3389" s="4"/>
      <c r="X3389" s="7"/>
      <c r="Y3389" s="7"/>
      <c r="Z3389" s="28"/>
      <c r="AA3389" s="77">
        <f>COUNTIF([3]经验升级表!$C:$C,"&lt;="&amp;SUMIFS($AB$4:AB3389,$C$4:C3389,C3389))</f>
        <v>0</v>
      </c>
      <c r="AB3389" s="77">
        <f>IFERROR(INDEX([1]怪物表!$U:$U,MATCH(G3389,[1]怪物表!$A:$A,0),1)*S3389/U3389,0)*AC3389</f>
        <v>0</v>
      </c>
      <c r="AC3389" s="77">
        <f t="shared" si="466"/>
        <v>30</v>
      </c>
      <c r="AD3389" s="77">
        <f>IFERROR(INDEX([1]怪物表!$J:$J,MATCH(G3389,[1]怪物表!$A:$A,0),1),0)*AE3389</f>
        <v>20</v>
      </c>
      <c r="AE3389" s="77">
        <f t="shared" si="467"/>
        <v>20</v>
      </c>
    </row>
    <row r="3390" spans="1:31" s="47" customFormat="1" x14ac:dyDescent="0.45">
      <c r="A3390" s="81"/>
      <c r="B3390" s="82">
        <v>5994134</v>
      </c>
      <c r="C3390" s="83" t="s">
        <v>351</v>
      </c>
      <c r="D3390" s="81" t="s">
        <v>244</v>
      </c>
      <c r="E3390" s="82"/>
      <c r="F3390" s="81">
        <v>720</v>
      </c>
      <c r="G3390" s="81">
        <f>IF(I3390="",SUMIFS([1]怪物表!$A:$A,[1]怪物表!$B:$B,C3390,[1]怪物表!$C:$C,D3390),"")</f>
        <v>1599412</v>
      </c>
      <c r="H3390" s="84" t="str">
        <f>IF(G3390="","",INDEX([1]怪物表!$C:$C,MATCH(G3390,[1]怪物表!$A:$A,0)))</f>
        <v>木马</v>
      </c>
      <c r="I3390" s="81" t="s">
        <v>54</v>
      </c>
      <c r="J3390" s="81" t="str">
        <f>IF(I3390="","",INDEX([1]怪物阵型表!$B:$B,MATCH(I3390,[1]怪物阵型表!$A:$A,0)))</f>
        <v/>
      </c>
      <c r="K3390" s="81"/>
      <c r="L3390" s="81"/>
      <c r="M3390" s="81"/>
      <c r="N3390" s="81"/>
      <c r="O3390" s="81" t="str">
        <f>IF(N3390="","",INDEX([2]物品表!$B:$B,MATCH(N3390,[2]物品表!$A:$A,0)))</f>
        <v/>
      </c>
      <c r="P3390" s="81"/>
      <c r="Q3390" s="82" t="s">
        <v>120</v>
      </c>
      <c r="R3390" s="82" t="s">
        <v>29</v>
      </c>
      <c r="S3390" s="85">
        <v>1</v>
      </c>
      <c r="T3390" s="81"/>
      <c r="U3390" s="85">
        <v>0</v>
      </c>
      <c r="V3390" s="81" t="str">
        <f>IF(W3390=1,"TID_Survivor_Notice_Occur_2",IF(W3390=2,"TID_Survivor_Notice_Occur_1",""))</f>
        <v>TID_Survivor_Notice_Occur_1</v>
      </c>
      <c r="W3390" s="81">
        <v>2</v>
      </c>
      <c r="X3390" s="81"/>
      <c r="Y3390" s="81"/>
      <c r="Z3390" s="86"/>
      <c r="AA3390" s="86">
        <f>COUNTIF([3]经验升级表!$C:$C,"&lt;="&amp;SUMIFS($AB$4:AB3390,$C$4:C3390,C3390))</f>
        <v>0</v>
      </c>
      <c r="AB3390" s="86">
        <f>IFERROR(INDEX([1]怪物表!$U:$U,MATCH(G3390,[1]怪物表!$A:$A,0),1)*S3390/U3390,0)*AC3390</f>
        <v>0</v>
      </c>
      <c r="AC3390" s="86">
        <f t="shared" si="466"/>
        <v>1</v>
      </c>
      <c r="AD3390" s="86">
        <f>IFERROR(INDEX([1]怪物表!$J:$J,MATCH(G3390,[1]怪物表!$A:$A,0),1),0)*AE3390</f>
        <v>0</v>
      </c>
      <c r="AE3390" s="86">
        <f t="shared" si="467"/>
        <v>0</v>
      </c>
    </row>
    <row r="3391" spans="1:31" x14ac:dyDescent="0.45">
      <c r="A3391" s="4"/>
      <c r="B3391" s="7">
        <v>5994901</v>
      </c>
      <c r="C3391" s="6" t="s">
        <v>351</v>
      </c>
      <c r="D3391" s="4" t="s">
        <v>142</v>
      </c>
      <c r="E3391" s="7"/>
      <c r="F3391" s="4">
        <v>0</v>
      </c>
      <c r="G3391" s="4"/>
      <c r="H3391" s="8" t="str">
        <f>IF(G3391="","",INDEX([1]怪物表!$C:$C,MATCH(G3391,[1]怪物表!$A:$A,0)))</f>
        <v/>
      </c>
      <c r="I3391" s="4"/>
      <c r="J3391" s="4" t="str">
        <f>IF(I3391="","",INDEX([1]怪物阵型表!$B:$B,MATCH(I3391,[1]怪物阵型表!$A:$A,0)))</f>
        <v/>
      </c>
      <c r="K3391" s="4"/>
      <c r="L3391" s="4"/>
      <c r="M3391" s="4"/>
      <c r="N3391" s="4">
        <v>4</v>
      </c>
      <c r="O3391" s="4" t="str">
        <f>IF(N3391="","",INDEX([2]物品表!$B:$B,MATCH(N3391,[2]物品表!$A:$A,0)))</f>
        <v>Survivor_Item_3</v>
      </c>
      <c r="P3391" s="4"/>
      <c r="Q3391" s="7" t="s">
        <v>302</v>
      </c>
      <c r="R3391" s="7" t="s">
        <v>29</v>
      </c>
      <c r="S3391" s="9">
        <v>8</v>
      </c>
      <c r="T3391" s="4"/>
      <c r="U3391" s="9">
        <v>0</v>
      </c>
      <c r="V3391" s="4" t="str">
        <f t="shared" ref="V3391:V3393" si="469">IF(W3391=1,"TID_Survivor_Notice_Occur_2",IF(W3391=2,"TID_Survivor_Notice_Occur_1",""))</f>
        <v/>
      </c>
      <c r="W3391" s="4"/>
      <c r="X3391" s="4"/>
      <c r="Y3391" s="4"/>
      <c r="Z3391" s="28"/>
      <c r="AA3391" s="77">
        <f>COUNTIF([3]经验升级表!$C:$C,"&lt;="&amp;SUMIFS($AB$4:AB3391,$C$4:C3391,C3391))</f>
        <v>0</v>
      </c>
      <c r="AB3391" s="77">
        <f>IFERROR(INDEX([1]怪物表!$U:$U,MATCH(G3391,[1]怪物表!$A:$A,0),1)*S3391/U3391,0)*AC3391</f>
        <v>0</v>
      </c>
      <c r="AC3391" s="77">
        <f t="shared" si="466"/>
        <v>1</v>
      </c>
      <c r="AD3391" s="77">
        <f>IFERROR(INDEX([1]怪物表!$J:$J,MATCH(G3391,[1]怪物表!$A:$A,0),1),0)*AE3391</f>
        <v>0</v>
      </c>
      <c r="AE3391" s="77">
        <f t="shared" si="467"/>
        <v>0</v>
      </c>
    </row>
    <row r="3392" spans="1:31" x14ac:dyDescent="0.45">
      <c r="A3392" s="4"/>
      <c r="B3392" s="7">
        <v>5994902</v>
      </c>
      <c r="C3392" s="6" t="s">
        <v>351</v>
      </c>
      <c r="D3392" s="4" t="s">
        <v>47</v>
      </c>
      <c r="E3392" s="7"/>
      <c r="F3392" s="4" t="s">
        <v>317</v>
      </c>
      <c r="G3392" s="4"/>
      <c r="H3392" s="8" t="str">
        <f>IF(G3392="","",INDEX([1]怪物表!$C:$C,MATCH(G3392,[1]怪物表!$A:$A,0)))</f>
        <v/>
      </c>
      <c r="I3392" s="4"/>
      <c r="J3392" s="4" t="str">
        <f>IF(I3392="","",INDEX([1]怪物阵型表!$B:$B,MATCH(I3392,[1]怪物阵型表!$A:$A,0)))</f>
        <v/>
      </c>
      <c r="K3392" s="4"/>
      <c r="L3392" s="4"/>
      <c r="M3392" s="4"/>
      <c r="N3392" s="4">
        <v>17</v>
      </c>
      <c r="O3392" s="4" t="str">
        <f>IF(N3392="","",INDEX([2]物品表!$B:$B,MATCH(N3392,[2]物品表!$A:$A,0)))</f>
        <v>Survivor_Item_8</v>
      </c>
      <c r="P3392" s="4"/>
      <c r="Q3392" s="7" t="s">
        <v>107</v>
      </c>
      <c r="R3392" s="7" t="s">
        <v>29</v>
      </c>
      <c r="S3392" s="9">
        <v>1</v>
      </c>
      <c r="T3392" s="4"/>
      <c r="U3392" s="9">
        <v>16</v>
      </c>
      <c r="V3392" s="4" t="str">
        <f t="shared" si="469"/>
        <v/>
      </c>
      <c r="W3392" s="4"/>
      <c r="X3392" s="4"/>
      <c r="Y3392" s="4"/>
      <c r="Z3392" s="28"/>
      <c r="AA3392" s="77">
        <f>COUNTIF([3]经验升级表!$C:$C,"&lt;="&amp;SUMIFS($AB$4:AB3392,$C$4:C3392,C3392))</f>
        <v>0</v>
      </c>
      <c r="AB3392" s="77">
        <f>IFERROR(INDEX([1]怪物表!$U:$U,MATCH(G3392,[1]怪物表!$A:$A,0),1)*S3392/U3392,0)*AC3392</f>
        <v>0</v>
      </c>
      <c r="AC3392" s="77">
        <f t="shared" si="466"/>
        <v>690</v>
      </c>
      <c r="AD3392" s="77">
        <f>IFERROR(INDEX([1]怪物表!$J:$J,MATCH(G3392,[1]怪物表!$A:$A,0),1),0)*AE3392</f>
        <v>0</v>
      </c>
      <c r="AE3392" s="77">
        <f t="shared" si="467"/>
        <v>44</v>
      </c>
    </row>
    <row r="3393" spans="1:46" x14ac:dyDescent="0.45">
      <c r="A3393" s="4"/>
      <c r="B3393" s="7">
        <v>5994903</v>
      </c>
      <c r="C3393" s="6" t="s">
        <v>351</v>
      </c>
      <c r="D3393" s="4" t="s">
        <v>51</v>
      </c>
      <c r="E3393" s="7"/>
      <c r="F3393" s="4" t="s">
        <v>318</v>
      </c>
      <c r="G3393" s="4"/>
      <c r="H3393" s="8" t="str">
        <f>IF(G3393="","",INDEX([1]怪物表!$C:$C,MATCH(G3393,[1]怪物表!$A:$A,0)))</f>
        <v/>
      </c>
      <c r="I3393" s="4"/>
      <c r="J3393" s="4" t="str">
        <f>IF(I3393="","",INDEX([1]怪物阵型表!$B:$B,MATCH(I3393,[1]怪物阵型表!$A:$A,0)))</f>
        <v/>
      </c>
      <c r="K3393" s="4"/>
      <c r="L3393" s="4"/>
      <c r="M3393" s="4"/>
      <c r="N3393" s="4">
        <v>3004</v>
      </c>
      <c r="O3393" s="4" t="str">
        <f>IF(N3393="","",INDEX([2]物品表!$B:$B,MATCH(N3393,[2]物品表!$A:$A,0)))</f>
        <v>Survivor_Item_8</v>
      </c>
      <c r="P3393" s="4"/>
      <c r="Q3393" s="7" t="s">
        <v>107</v>
      </c>
      <c r="R3393" s="7" t="s">
        <v>29</v>
      </c>
      <c r="S3393" s="9">
        <v>1</v>
      </c>
      <c r="T3393" s="4"/>
      <c r="U3393" s="9">
        <v>16</v>
      </c>
      <c r="V3393" s="4" t="str">
        <f t="shared" si="469"/>
        <v/>
      </c>
      <c r="W3393" s="4"/>
      <c r="X3393" s="4"/>
      <c r="Y3393" s="4"/>
      <c r="Z3393" s="28"/>
      <c r="AA3393" s="77">
        <f>COUNTIF([3]经验升级表!$C:$C,"&lt;="&amp;SUMIFS($AB$4:AB3393,$C$4:C3393,C3393))</f>
        <v>0</v>
      </c>
      <c r="AB3393" s="77">
        <f>IFERROR(INDEX([1]怪物表!$U:$U,MATCH(G3393,[1]怪物表!$A:$A,0),1)*S3393/U3393,0)*AC3393</f>
        <v>0</v>
      </c>
      <c r="AC3393" s="77">
        <f t="shared" si="466"/>
        <v>700</v>
      </c>
      <c r="AD3393" s="77">
        <f>IFERROR(INDEX([1]怪物表!$J:$J,MATCH(G3393,[1]怪物表!$A:$A,0),1),0)*AE3393</f>
        <v>0</v>
      </c>
      <c r="AE3393" s="77">
        <f t="shared" si="467"/>
        <v>44</v>
      </c>
    </row>
    <row r="3394" spans="1:46" s="51" customFormat="1" x14ac:dyDescent="0.45">
      <c r="A3394" s="89"/>
      <c r="B3394" s="7">
        <v>5994904</v>
      </c>
      <c r="C3394" s="6" t="s">
        <v>351</v>
      </c>
      <c r="D3394" s="89" t="s">
        <v>115</v>
      </c>
      <c r="E3394" s="73"/>
      <c r="F3394" s="89">
        <v>60</v>
      </c>
      <c r="G3394" s="89"/>
      <c r="H3394" s="89" t="str">
        <f>IF(G3394="","",INDEX([1]怪物表!$C:$C,MATCH(G3394,[1]怪物表!$A:$A,0)))</f>
        <v/>
      </c>
      <c r="I3394" s="89"/>
      <c r="J3394" s="89" t="str">
        <f>IF(I3394="","",INDEX([1]怪物阵型表!$B:$B,MATCH(I3394,[1]怪物阵型表!$A:$A,0)))</f>
        <v/>
      </c>
      <c r="K3394" s="89"/>
      <c r="L3394" s="89"/>
      <c r="M3394" s="89"/>
      <c r="N3394" s="89">
        <v>200401</v>
      </c>
      <c r="O3394" s="89" t="str">
        <f>IF(N3394="","",INDEX([2]物品表!$B:$B,MATCH(N3394,[2]物品表!$A:$A,0)))</f>
        <v>Survivor_Item_9</v>
      </c>
      <c r="P3394" s="89" t="b">
        <v>1</v>
      </c>
      <c r="Q3394" s="73" t="s">
        <v>160</v>
      </c>
      <c r="R3394" s="73" t="s">
        <v>29</v>
      </c>
      <c r="S3394" s="89">
        <v>1</v>
      </c>
      <c r="T3394" s="89"/>
      <c r="U3394" s="89">
        <v>0</v>
      </c>
      <c r="V3394" s="89"/>
      <c r="W3394" s="89"/>
      <c r="X3394" s="89" t="s">
        <v>110</v>
      </c>
      <c r="Y3394" s="89" t="s">
        <v>161</v>
      </c>
      <c r="Z3394" s="89"/>
      <c r="AA3394" s="77">
        <f>COUNTIF([3]经验升级表!$C:$C,"&lt;="&amp;SUMIFS($AB$4:AB3394,$C$4:C3394,C3394))</f>
        <v>0</v>
      </c>
      <c r="AB3394" s="77">
        <f>IFERROR(INDEX([1]怪物表!$U:$U,MATCH(G3394,[1]怪物表!$A:$A,0),1)*S3394/U3394,0)*AC3394</f>
        <v>0</v>
      </c>
      <c r="AC3394" s="77">
        <f t="shared" si="466"/>
        <v>1</v>
      </c>
      <c r="AD3394" s="77">
        <f>IFERROR(INDEX([1]怪物表!$J:$J,MATCH(G3394,[1]怪物表!$A:$A,0),1),0)*AE3394</f>
        <v>0</v>
      </c>
      <c r="AE3394" s="77">
        <f t="shared" si="467"/>
        <v>0</v>
      </c>
      <c r="AF3394" s="50"/>
      <c r="AG3394" s="45"/>
      <c r="AH3394" s="50"/>
      <c r="AI3394" s="50"/>
      <c r="AJ3394" s="50"/>
      <c r="AK3394" s="50"/>
      <c r="AL3394" s="50"/>
      <c r="AM3394" s="50"/>
      <c r="AN3394" s="50"/>
      <c r="AO3394" s="50"/>
      <c r="AP3394" s="50"/>
      <c r="AQ3394" s="50"/>
      <c r="AR3394" s="50"/>
      <c r="AS3394" s="50"/>
      <c r="AT3394" s="50"/>
    </row>
    <row r="3395" spans="1:46" s="51" customFormat="1" x14ac:dyDescent="0.45">
      <c r="A3395" s="89"/>
      <c r="B3395" s="7">
        <v>5994905</v>
      </c>
      <c r="C3395" s="6" t="s">
        <v>356</v>
      </c>
      <c r="D3395" s="89" t="s">
        <v>378</v>
      </c>
      <c r="E3395" s="73"/>
      <c r="F3395" s="89">
        <v>10</v>
      </c>
      <c r="G3395" s="89"/>
      <c r="H3395" s="89" t="str">
        <f>IF(G3395="","",INDEX([1]怪物表!$C:$C,MATCH(G3395,[1]怪物表!$A:$A,0)))</f>
        <v/>
      </c>
      <c r="I3395" s="89"/>
      <c r="J3395" s="89" t="str">
        <f>IF(I3395="","",INDEX([1]怪物阵型表!$B:$B,MATCH(I3395,[1]怪物阵型表!$A:$A,0)))</f>
        <v/>
      </c>
      <c r="K3395" s="89"/>
      <c r="L3395" s="89"/>
      <c r="M3395" s="89"/>
      <c r="N3395" s="89">
        <v>700101</v>
      </c>
      <c r="O3395" s="89" t="str">
        <f>IF(N3395="","",INDEX([2]物品表!$B:$B,MATCH(N3395,[2]物品表!$A:$A,0)))</f>
        <v>Survivor_Item_13</v>
      </c>
      <c r="P3395" s="89" t="b">
        <v>1</v>
      </c>
      <c r="Q3395" s="73" t="s">
        <v>385</v>
      </c>
      <c r="R3395" s="73" t="s">
        <v>29</v>
      </c>
      <c r="S3395" s="89">
        <v>1</v>
      </c>
      <c r="T3395" s="89"/>
      <c r="U3395" s="89">
        <v>0</v>
      </c>
      <c r="V3395" s="89"/>
      <c r="W3395" s="89"/>
      <c r="X3395" s="89" t="s">
        <v>110</v>
      </c>
      <c r="Y3395" s="89" t="s">
        <v>379</v>
      </c>
      <c r="Z3395" s="89" t="s">
        <v>388</v>
      </c>
      <c r="AA3395" s="77">
        <f>COUNTIF([3]经验升级表!$C:$C,"&lt;="&amp;SUMIFS($AB$4:AB3395,$C$4:C3395,C3395))</f>
        <v>0</v>
      </c>
      <c r="AB3395" s="77">
        <f>IFERROR(INDEX([1]怪物表!$U:$U,MATCH(G3395,[1]怪物表!$A:$A,0),1)*S3395/U3395,0)*AC3395</f>
        <v>0</v>
      </c>
      <c r="AC3395" s="77">
        <f t="shared" si="466"/>
        <v>1</v>
      </c>
      <c r="AD3395" s="77">
        <f>IFERROR(INDEX([1]怪物表!$J:$J,MATCH(G3395,[1]怪物表!$A:$A,0),1),0)*AE3395</f>
        <v>0</v>
      </c>
      <c r="AE3395" s="77">
        <f t="shared" si="467"/>
        <v>0</v>
      </c>
      <c r="AF3395" s="50"/>
      <c r="AG3395" s="45"/>
      <c r="AH3395" s="50"/>
      <c r="AI3395" s="50"/>
      <c r="AJ3395" s="50"/>
      <c r="AK3395" s="50"/>
      <c r="AL3395" s="50"/>
      <c r="AM3395" s="50"/>
      <c r="AN3395" s="50"/>
      <c r="AO3395" s="50"/>
      <c r="AP3395" s="50"/>
      <c r="AQ3395" s="50"/>
      <c r="AR3395" s="50"/>
      <c r="AS3395" s="50"/>
      <c r="AT3395" s="50"/>
    </row>
    <row r="3396" spans="1:46" x14ac:dyDescent="0.45">
      <c r="A3396" s="4"/>
      <c r="B3396" s="7">
        <v>5994906</v>
      </c>
      <c r="C3396" s="6" t="s">
        <v>206</v>
      </c>
      <c r="D3396" s="4" t="s">
        <v>383</v>
      </c>
      <c r="E3396" s="7"/>
      <c r="F3396" s="4">
        <v>150</v>
      </c>
      <c r="G3396" s="81">
        <f>IF(I3396="",SUMIFS([1]怪物表!$A:$A,[1]怪物表!$B:$B,C3396,[1]怪物表!$C:$C,D3396),"")</f>
        <v>1299117</v>
      </c>
      <c r="H3396" s="84" t="str">
        <f>IF(G3396="","",INDEX([1]怪物表!$C:$C,MATCH(G3396,[1]怪物表!$A:$A,0)))</f>
        <v>塔罗牌_狼</v>
      </c>
      <c r="I3396" s="4"/>
      <c r="J3396" s="4"/>
      <c r="K3396" s="4"/>
      <c r="L3396" s="4"/>
      <c r="M3396" s="4"/>
      <c r="N3396" s="4"/>
      <c r="O3396" s="4"/>
      <c r="P3396" s="4" t="b">
        <v>1</v>
      </c>
      <c r="Q3396" s="82" t="s">
        <v>120</v>
      </c>
      <c r="R3396" s="82" t="s">
        <v>29</v>
      </c>
      <c r="S3396" s="85">
        <v>1</v>
      </c>
      <c r="T3396" s="81"/>
      <c r="U3396" s="85">
        <v>0</v>
      </c>
      <c r="V3396" s="4"/>
      <c r="W3396" s="4"/>
      <c r="X3396" s="4"/>
      <c r="Y3396" s="4"/>
      <c r="Z3396" s="28"/>
      <c r="AA3396" s="77"/>
      <c r="AB3396" s="77"/>
      <c r="AC3396" s="77"/>
      <c r="AD3396" s="77"/>
      <c r="AE3396" s="77"/>
    </row>
    <row r="3397" spans="1:46" x14ac:dyDescent="0.45">
      <c r="A3397" s="4"/>
      <c r="B3397" s="7">
        <v>5994907</v>
      </c>
      <c r="C3397" s="6" t="s">
        <v>206</v>
      </c>
      <c r="D3397" s="4" t="s">
        <v>383</v>
      </c>
      <c r="E3397" s="7"/>
      <c r="F3397" s="4">
        <v>300</v>
      </c>
      <c r="G3397" s="81">
        <f>IF(I3397="",SUMIFS([1]怪物表!$A:$A,[1]怪物表!$B:$B,C3397,[1]怪物表!$C:$C,D3397),"")</f>
        <v>1299117</v>
      </c>
      <c r="H3397" s="84" t="str">
        <f>IF(G3397="","",INDEX([1]怪物表!$C:$C,MATCH(G3397,[1]怪物表!$A:$A,0)))</f>
        <v>塔罗牌_狼</v>
      </c>
      <c r="I3397" s="4"/>
      <c r="J3397" s="4"/>
      <c r="K3397" s="4"/>
      <c r="L3397" s="4"/>
      <c r="M3397" s="4"/>
      <c r="N3397" s="4"/>
      <c r="O3397" s="4"/>
      <c r="P3397" s="4" t="b">
        <v>1</v>
      </c>
      <c r="Q3397" s="82" t="s">
        <v>120</v>
      </c>
      <c r="R3397" s="82" t="s">
        <v>29</v>
      </c>
      <c r="S3397" s="85">
        <v>1</v>
      </c>
      <c r="T3397" s="81"/>
      <c r="U3397" s="85">
        <v>0</v>
      </c>
      <c r="V3397" s="4"/>
      <c r="W3397" s="4"/>
      <c r="X3397" s="4"/>
      <c r="Y3397" s="4"/>
      <c r="Z3397" s="28"/>
      <c r="AA3397" s="77"/>
      <c r="AB3397" s="77"/>
      <c r="AC3397" s="77"/>
      <c r="AD3397" s="77"/>
      <c r="AE3397" s="77"/>
    </row>
    <row r="3398" spans="1:46" s="44" customFormat="1" x14ac:dyDescent="0.45">
      <c r="A3398" s="15">
        <v>5995</v>
      </c>
      <c r="B3398" s="16">
        <v>5995001</v>
      </c>
      <c r="C3398" s="17" t="s">
        <v>361</v>
      </c>
      <c r="D3398" s="15" t="s">
        <v>246</v>
      </c>
      <c r="E3398" s="15">
        <v>5</v>
      </c>
      <c r="F3398" s="15">
        <v>0</v>
      </c>
      <c r="G3398" s="15">
        <f>IF(I3398="",SUMIFS([1]怪物表!$A:$A,[1]怪物表!$B:$B,C3398,[1]怪物表!$C:$C,D3398),"")</f>
        <v>1599501</v>
      </c>
      <c r="H3398" s="18" t="str">
        <f>IF(G3398="","",INDEX([1]怪物表!$C:$C,MATCH(G3398,[1]怪物表!$A:$A,0)))</f>
        <v>小熊</v>
      </c>
      <c r="I3398" s="15"/>
      <c r="J3398" s="15" t="str">
        <f>IF(I3398="","",INDEX([1]怪物阵型表!$B:$B,MATCH(I3398,[1]怪物阵型表!$A:$A,0)))</f>
        <v/>
      </c>
      <c r="K3398" s="15"/>
      <c r="L3398" s="15"/>
      <c r="M3398" s="15"/>
      <c r="N3398" s="16"/>
      <c r="O3398" s="16" t="str">
        <f>IF(N3398="","",INDEX([2]物品表!$B:$B,MATCH(N3398,[2]物品表!$A:$A,0)))</f>
        <v/>
      </c>
      <c r="P3398" s="16"/>
      <c r="Q3398" s="16" t="s">
        <v>107</v>
      </c>
      <c r="R3398" s="16" t="s">
        <v>29</v>
      </c>
      <c r="S3398" s="19">
        <v>5</v>
      </c>
      <c r="T3398" s="15"/>
      <c r="U3398" s="19">
        <v>0</v>
      </c>
      <c r="V3398" s="15" t="str">
        <f t="shared" ref="V3398:V3403" si="470">IF(W3398=1,"TID_Survivor_Notice_Occur_2",IF(W3398=2,"TID_Survivor_Notice_Occur_1",""))</f>
        <v/>
      </c>
      <c r="W3398" s="15"/>
      <c r="X3398" s="15"/>
      <c r="Y3398" s="15"/>
      <c r="Z3398" s="76"/>
      <c r="AA3398" s="77">
        <f>COUNTIF([3]经验升级表!$C:$C,"&lt;="&amp;SUMIFS($AB$4:AB3398,$C$4:C3398,C3398))</f>
        <v>0</v>
      </c>
      <c r="AB3398" s="77">
        <f>IFERROR(INDEX([1]怪物表!$U:$U,MATCH(G3398,[1]怪物表!$A:$A,0),1)*S3398/U3398,0)*AC3398</f>
        <v>0</v>
      </c>
      <c r="AC3398" s="77">
        <f t="shared" si="466"/>
        <v>1</v>
      </c>
      <c r="AD3398" s="77">
        <f>IFERROR(INDEX([1]怪物表!$J:$J,MATCH(G3398,[1]怪物表!$A:$A,0),1),0)*AE3398</f>
        <v>0</v>
      </c>
      <c r="AE3398" s="77">
        <f t="shared" si="467"/>
        <v>0</v>
      </c>
      <c r="AF3398" s="45"/>
      <c r="AG3398" s="45"/>
      <c r="AH3398" s="45"/>
      <c r="AI3398" s="45"/>
      <c r="AJ3398" s="45"/>
      <c r="AK3398" s="45"/>
      <c r="AL3398" s="45"/>
      <c r="AM3398" s="45"/>
      <c r="AN3398" s="45"/>
      <c r="AO3398" s="45"/>
      <c r="AP3398" s="45"/>
      <c r="AQ3398" s="45"/>
      <c r="AR3398" s="45"/>
      <c r="AS3398" s="45"/>
      <c r="AT3398" s="45"/>
    </row>
    <row r="3399" spans="1:46" x14ac:dyDescent="0.45">
      <c r="A3399" s="4"/>
      <c r="B3399" s="7">
        <v>5995002</v>
      </c>
      <c r="C3399" s="6" t="s">
        <v>361</v>
      </c>
      <c r="D3399" s="4" t="s">
        <v>246</v>
      </c>
      <c r="E3399" s="4">
        <v>10</v>
      </c>
      <c r="F3399" s="4" t="s">
        <v>30</v>
      </c>
      <c r="G3399" s="4">
        <f>IF(I3399="",SUMIFS([1]怪物表!$A:$A,[1]怪物表!$B:$B,C3399,[1]怪物表!$C:$C,D3399),"")</f>
        <v>1599501</v>
      </c>
      <c r="H3399" s="8" t="str">
        <f>IF(G3399="","",INDEX([1]怪物表!$C:$C,MATCH(G3399,[1]怪物表!$A:$A,0)))</f>
        <v>小熊</v>
      </c>
      <c r="I3399" s="4"/>
      <c r="J3399" s="4" t="str">
        <f>IF(I3399="","",INDEX([1]怪物阵型表!$B:$B,MATCH(I3399,[1]怪物阵型表!$A:$A,0)))</f>
        <v/>
      </c>
      <c r="K3399" s="4"/>
      <c r="L3399" s="4"/>
      <c r="M3399" s="4"/>
      <c r="N3399" s="4"/>
      <c r="O3399" s="4" t="str">
        <f>IF(N3399="","",INDEX([2]物品表!$B:$B,MATCH(N3399,[2]物品表!$A:$A,0)))</f>
        <v/>
      </c>
      <c r="P3399" s="4"/>
      <c r="Q3399" s="7" t="s">
        <v>31</v>
      </c>
      <c r="R3399" s="7" t="s">
        <v>29</v>
      </c>
      <c r="S3399" s="9">
        <f>INDEX('#怪物刷新配置索引'!$E:$E,MATCH(E3399&amp;"-"&amp;F3399,'#怪物刷新配置索引'!$D:$D,0),1)</f>
        <v>1</v>
      </c>
      <c r="T3399" s="4"/>
      <c r="U3399" s="9">
        <f>INDEX('#怪物刷新配置索引'!$F:$F,MATCH(E3399&amp;"-"&amp;F3399,'#怪物刷新配置索引'!$D:$D,0),1)</f>
        <v>3</v>
      </c>
      <c r="V3399" s="4" t="str">
        <f t="shared" si="470"/>
        <v/>
      </c>
      <c r="W3399" s="4"/>
      <c r="X3399" s="4"/>
      <c r="Y3399" s="4"/>
      <c r="Z3399" s="28"/>
      <c r="AA3399" s="77">
        <f>COUNTIF([3]经验升级表!$C:$C,"&lt;="&amp;SUMIFS($AB$4:AB3399,$C$4:C3399,C3399))</f>
        <v>0</v>
      </c>
      <c r="AB3399" s="77">
        <f>IFERROR(INDEX([1]怪物表!$U:$U,MATCH(G3399,[1]怪物表!$A:$A,0),1)*S3399/U3399,0)*AC3399</f>
        <v>0</v>
      </c>
      <c r="AC3399" s="77">
        <f t="shared" si="466"/>
        <v>30</v>
      </c>
      <c r="AD3399" s="77">
        <f>IFERROR(INDEX([1]怪物表!$J:$J,MATCH(G3399,[1]怪物表!$A:$A,0),1),0)*AE3399</f>
        <v>10</v>
      </c>
      <c r="AE3399" s="77">
        <f t="shared" si="467"/>
        <v>10</v>
      </c>
    </row>
    <row r="3400" spans="1:46" x14ac:dyDescent="0.45">
      <c r="A3400" s="4"/>
      <c r="B3400" s="7">
        <v>5995003</v>
      </c>
      <c r="C3400" s="6" t="s">
        <v>361</v>
      </c>
      <c r="D3400" s="4" t="s">
        <v>246</v>
      </c>
      <c r="E3400" s="4">
        <v>20</v>
      </c>
      <c r="F3400" s="4" t="s">
        <v>30</v>
      </c>
      <c r="G3400" s="4">
        <f>IF(I3400="",SUMIFS([1]怪物表!$A:$A,[1]怪物表!$B:$B,C3400,[1]怪物表!$C:$C,D3400),"")</f>
        <v>1599501</v>
      </c>
      <c r="H3400" s="8" t="str">
        <f>IF(G3400="","",INDEX([1]怪物表!$C:$C,MATCH(G3400,[1]怪物表!$A:$A,0)))</f>
        <v>小熊</v>
      </c>
      <c r="I3400" s="4"/>
      <c r="J3400" s="4" t="str">
        <f>IF(I3400="","",INDEX([1]怪物阵型表!$B:$B,MATCH(I3400,[1]怪物阵型表!$A:$A,0)))</f>
        <v/>
      </c>
      <c r="K3400" s="4"/>
      <c r="L3400" s="4"/>
      <c r="M3400" s="4"/>
      <c r="N3400" s="4"/>
      <c r="O3400" s="4" t="str">
        <f>IF(N3400="","",INDEX([2]物品表!$B:$B,MATCH(N3400,[2]物品表!$A:$A,0)))</f>
        <v/>
      </c>
      <c r="P3400" s="4"/>
      <c r="Q3400" s="7" t="s">
        <v>31</v>
      </c>
      <c r="R3400" s="7" t="s">
        <v>29</v>
      </c>
      <c r="S3400" s="9">
        <f>INDEX('#怪物刷新配置索引'!$E:$E,MATCH(E3400&amp;"-"&amp;F3400,'#怪物刷新配置索引'!$D:$D,0),1)</f>
        <v>2</v>
      </c>
      <c r="T3400" s="4"/>
      <c r="U3400" s="9">
        <f>INDEX('#怪物刷新配置索引'!$F:$F,MATCH(E3400&amp;"-"&amp;F3400,'#怪物刷新配置索引'!$D:$D,0),1)</f>
        <v>3</v>
      </c>
      <c r="V3400" s="4" t="str">
        <f t="shared" si="470"/>
        <v/>
      </c>
      <c r="W3400" s="4"/>
      <c r="X3400" s="4"/>
      <c r="Y3400" s="4"/>
      <c r="Z3400" s="28"/>
      <c r="AA3400" s="77">
        <f>COUNTIF([3]经验升级表!$C:$C,"&lt;="&amp;SUMIFS($AB$4:AB3400,$C$4:C3400,C3400))</f>
        <v>0</v>
      </c>
      <c r="AB3400" s="77">
        <f>IFERROR(INDEX([1]怪物表!$U:$U,MATCH(G3400,[1]怪物表!$A:$A,0),1)*S3400/U3400,0)*AC3400</f>
        <v>0</v>
      </c>
      <c r="AC3400" s="77">
        <f t="shared" si="466"/>
        <v>30</v>
      </c>
      <c r="AD3400" s="77">
        <f>IFERROR(INDEX([1]怪物表!$J:$J,MATCH(G3400,[1]怪物表!$A:$A,0),1),0)*AE3400</f>
        <v>20</v>
      </c>
      <c r="AE3400" s="77">
        <f t="shared" si="467"/>
        <v>20</v>
      </c>
    </row>
    <row r="3401" spans="1:46" x14ac:dyDescent="0.45">
      <c r="A3401" s="4"/>
      <c r="B3401" s="7">
        <v>5995004</v>
      </c>
      <c r="C3401" s="6" t="s">
        <v>361</v>
      </c>
      <c r="D3401" s="4" t="s">
        <v>246</v>
      </c>
      <c r="E3401" s="4">
        <v>20</v>
      </c>
      <c r="F3401" s="4" t="s">
        <v>43</v>
      </c>
      <c r="G3401" s="4">
        <f>IF(I3401="",SUMIFS([1]怪物表!$A:$A,[1]怪物表!$B:$B,C3401,[1]怪物表!$C:$C,D3401),"")</f>
        <v>1599501</v>
      </c>
      <c r="H3401" s="8" t="str">
        <f>IF(G3401="","",INDEX([1]怪物表!$C:$C,MATCH(G3401,[1]怪物表!$A:$A,0)))</f>
        <v>小熊</v>
      </c>
      <c r="I3401" s="4"/>
      <c r="J3401" s="4" t="str">
        <f>IF(I3401="","",INDEX([1]怪物阵型表!$B:$B,MATCH(I3401,[1]怪物阵型表!$A:$A,0)))</f>
        <v/>
      </c>
      <c r="K3401" s="4"/>
      <c r="L3401" s="4"/>
      <c r="M3401" s="4"/>
      <c r="N3401" s="4"/>
      <c r="O3401" s="4" t="str">
        <f>IF(N3401="","",INDEX([2]物品表!$B:$B,MATCH(N3401,[2]物品表!$A:$A,0)))</f>
        <v/>
      </c>
      <c r="P3401" s="4"/>
      <c r="Q3401" s="7" t="s">
        <v>31</v>
      </c>
      <c r="R3401" s="7" t="s">
        <v>29</v>
      </c>
      <c r="S3401" s="9">
        <f>INDEX('#怪物刷新配置索引'!$E:$E,MATCH(E3401&amp;"-"&amp;F3401,'#怪物刷新配置索引'!$D:$D,0),1)</f>
        <v>2</v>
      </c>
      <c r="T3401" s="4"/>
      <c r="U3401" s="9">
        <f>INDEX('#怪物刷新配置索引'!$F:$F,MATCH(E3401&amp;"-"&amp;F3401,'#怪物刷新配置索引'!$D:$D,0),1)</f>
        <v>3</v>
      </c>
      <c r="V3401" s="4" t="str">
        <f t="shared" si="470"/>
        <v/>
      </c>
      <c r="W3401" s="4"/>
      <c r="X3401" s="4"/>
      <c r="Y3401" s="4"/>
      <c r="Z3401" s="28"/>
      <c r="AA3401" s="77">
        <f>COUNTIF([3]经验升级表!$C:$C,"&lt;="&amp;SUMIFS($AB$4:AB3401,$C$4:C3401,C3401))</f>
        <v>0</v>
      </c>
      <c r="AB3401" s="77">
        <f>IFERROR(INDEX([1]怪物表!$U:$U,MATCH(G3401,[1]怪物表!$A:$A,0),1)*S3401/U3401,0)*AC3401</f>
        <v>0</v>
      </c>
      <c r="AC3401" s="77">
        <f t="shared" si="466"/>
        <v>30</v>
      </c>
      <c r="AD3401" s="77">
        <f>IFERROR(INDEX([1]怪物表!$J:$J,MATCH(G3401,[1]怪物表!$A:$A,0),1),0)*AE3401</f>
        <v>20</v>
      </c>
      <c r="AE3401" s="77">
        <f t="shared" si="467"/>
        <v>20</v>
      </c>
    </row>
    <row r="3402" spans="1:46" x14ac:dyDescent="0.45">
      <c r="A3402" s="4"/>
      <c r="B3402" s="7">
        <v>5995005</v>
      </c>
      <c r="C3402" s="6" t="s">
        <v>361</v>
      </c>
      <c r="D3402" s="4" t="s">
        <v>246</v>
      </c>
      <c r="E3402" s="4">
        <v>20</v>
      </c>
      <c r="F3402" s="4" t="s">
        <v>43</v>
      </c>
      <c r="G3402" s="4">
        <f>IF(I3402="",SUMIFS([1]怪物表!$A:$A,[1]怪物表!$B:$B,C3402,[1]怪物表!$C:$C,D3402),"")</f>
        <v>1599501</v>
      </c>
      <c r="H3402" s="8" t="str">
        <f>IF(G3402="","",INDEX([1]怪物表!$C:$C,MATCH(G3402,[1]怪物表!$A:$A,0)))</f>
        <v>小熊</v>
      </c>
      <c r="I3402" s="4"/>
      <c r="J3402" s="4" t="str">
        <f>IF(I3402="","",INDEX([1]怪物阵型表!$B:$B,MATCH(I3402,[1]怪物阵型表!$A:$A,0)))</f>
        <v/>
      </c>
      <c r="K3402" s="4"/>
      <c r="L3402" s="4"/>
      <c r="M3402" s="4"/>
      <c r="N3402" s="4"/>
      <c r="O3402" s="4" t="str">
        <f>IF(N3402="","",INDEX([2]物品表!$B:$B,MATCH(N3402,[2]物品表!$A:$A,0)))</f>
        <v/>
      </c>
      <c r="P3402" s="4"/>
      <c r="Q3402" s="7" t="s">
        <v>31</v>
      </c>
      <c r="R3402" s="7" t="s">
        <v>29</v>
      </c>
      <c r="S3402" s="9">
        <f>INDEX('#怪物刷新配置索引'!$E:$E,MATCH(E3402&amp;"-"&amp;F3402,'#怪物刷新配置索引'!$D:$D,0),1)</f>
        <v>2</v>
      </c>
      <c r="T3402" s="4"/>
      <c r="U3402" s="9">
        <f>INDEX('#怪物刷新配置索引'!$F:$F,MATCH(E3402&amp;"-"&amp;F3402,'#怪物刷新配置索引'!$D:$D,0),1)</f>
        <v>3</v>
      </c>
      <c r="V3402" s="4" t="str">
        <f t="shared" si="470"/>
        <v/>
      </c>
      <c r="W3402" s="4"/>
      <c r="X3402" s="4"/>
      <c r="Y3402" s="4"/>
      <c r="Z3402" s="28"/>
      <c r="AA3402" s="77">
        <f>COUNTIF([3]经验升级表!$C:$C,"&lt;="&amp;SUMIFS($AB$4:AB3402,$C$4:C3402,C3402))</f>
        <v>0</v>
      </c>
      <c r="AB3402" s="77">
        <f>IFERROR(INDEX([1]怪物表!$U:$U,MATCH(G3402,[1]怪物表!$A:$A,0),1)*S3402/U3402,0)*AC3402</f>
        <v>0</v>
      </c>
      <c r="AC3402" s="77">
        <f t="shared" si="466"/>
        <v>30</v>
      </c>
      <c r="AD3402" s="77">
        <f>IFERROR(INDEX([1]怪物表!$J:$J,MATCH(G3402,[1]怪物表!$A:$A,0),1),0)*AE3402</f>
        <v>20</v>
      </c>
      <c r="AE3402" s="77">
        <f t="shared" si="467"/>
        <v>20</v>
      </c>
    </row>
    <row r="3403" spans="1:46" x14ac:dyDescent="0.45">
      <c r="A3403" s="4"/>
      <c r="B3403" s="7">
        <v>5995006</v>
      </c>
      <c r="C3403" s="6" t="s">
        <v>361</v>
      </c>
      <c r="D3403" s="4" t="s">
        <v>133</v>
      </c>
      <c r="E3403" s="4">
        <v>20</v>
      </c>
      <c r="F3403" s="4" t="s">
        <v>43</v>
      </c>
      <c r="G3403" s="4">
        <f>IF(I3403="",SUMIFS([1]怪物表!$A:$A,[1]怪物表!$B:$B,C3403,[1]怪物表!$C:$C,D3403),"")</f>
        <v>1599503</v>
      </c>
      <c r="H3403" s="8" t="str">
        <f>IF(G3403="","",INDEX([1]怪物表!$C:$C,MATCH(G3403,[1]怪物表!$A:$A,0)))</f>
        <v>密林窃贼</v>
      </c>
      <c r="I3403" s="4"/>
      <c r="J3403" s="4" t="str">
        <f>IF(I3403="","",INDEX([1]怪物阵型表!$B:$B,MATCH(I3403,[1]怪物阵型表!$A:$A,0)))</f>
        <v/>
      </c>
      <c r="K3403" s="4"/>
      <c r="L3403" s="4"/>
      <c r="M3403" s="4"/>
      <c r="N3403" s="4"/>
      <c r="O3403" s="4" t="str">
        <f>IF(N3403="","",INDEX([2]物品表!$B:$B,MATCH(N3403,[2]物品表!$A:$A,0)))</f>
        <v/>
      </c>
      <c r="P3403" s="4"/>
      <c r="Q3403" s="7" t="s">
        <v>31</v>
      </c>
      <c r="R3403" s="7" t="s">
        <v>29</v>
      </c>
      <c r="S3403" s="9">
        <f>INDEX('#怪物刷新配置索引'!$E:$E,MATCH(E3403&amp;"-"&amp;F3403,'#怪物刷新配置索引'!$D:$D,0),1)</f>
        <v>2</v>
      </c>
      <c r="T3403" s="4"/>
      <c r="U3403" s="9">
        <f>INDEX('#怪物刷新配置索引'!$F:$F,MATCH(E3403&amp;"-"&amp;F3403,'#怪物刷新配置索引'!$D:$D,0),1)</f>
        <v>3</v>
      </c>
      <c r="V3403" s="4" t="str">
        <f t="shared" si="470"/>
        <v/>
      </c>
      <c r="W3403" s="4"/>
      <c r="X3403" s="4"/>
      <c r="Y3403" s="4"/>
      <c r="Z3403" s="28"/>
      <c r="AA3403" s="77">
        <f>COUNTIF([3]经验升级表!$C:$C,"&lt;="&amp;SUMIFS($AB$4:AB3403,$C$4:C3403,C3403))</f>
        <v>0</v>
      </c>
      <c r="AB3403" s="77">
        <f>IFERROR(INDEX([1]怪物表!$U:$U,MATCH(G3403,[1]怪物表!$A:$A,0),1)*S3403/U3403,0)*AC3403</f>
        <v>0</v>
      </c>
      <c r="AC3403" s="77">
        <f t="shared" si="466"/>
        <v>30</v>
      </c>
      <c r="AD3403" s="77">
        <f>IFERROR(INDEX([1]怪物表!$J:$J,MATCH(G3403,[1]怪物表!$A:$A,0),1),0)*AE3403</f>
        <v>20</v>
      </c>
      <c r="AE3403" s="77">
        <f t="shared" si="467"/>
        <v>20</v>
      </c>
    </row>
    <row r="3404" spans="1:46" s="46" customFormat="1" x14ac:dyDescent="0.45">
      <c r="A3404" s="20"/>
      <c r="B3404" s="21">
        <v>5995007</v>
      </c>
      <c r="C3404" s="22" t="s">
        <v>361</v>
      </c>
      <c r="D3404" s="20" t="s">
        <v>144</v>
      </c>
      <c r="E3404" s="21"/>
      <c r="F3404" s="20">
        <v>60</v>
      </c>
      <c r="G3404" s="20">
        <f>IF(I3404="",SUMIFS([1]怪物表!$A:$A,[1]怪物表!$B:$B,C3404,[1]怪物表!$C:$C,D3404),"")</f>
        <v>1599508</v>
      </c>
      <c r="H3404" s="23" t="str">
        <f>IF(G3404="","",INDEX([1]怪物表!$C:$C,MATCH(G3404,[1]怪物表!$A:$A,0)))</f>
        <v>大象</v>
      </c>
      <c r="I3404" s="20" t="s">
        <v>54</v>
      </c>
      <c r="J3404" s="20" t="str">
        <f>IF(I3404="","",INDEX([1]怪物阵型表!$B:$B,MATCH(I3404,[1]怪物阵型表!$A:$A,0)))</f>
        <v/>
      </c>
      <c r="K3404" s="20"/>
      <c r="L3404" s="20"/>
      <c r="M3404" s="20"/>
      <c r="N3404" s="20"/>
      <c r="O3404" s="20" t="str">
        <f>IF(N3404="","",INDEX([2]物品表!$B:$B,MATCH(N3404,[2]物品表!$A:$A,0)))</f>
        <v/>
      </c>
      <c r="P3404" s="20"/>
      <c r="Q3404" s="21" t="s">
        <v>120</v>
      </c>
      <c r="R3404" s="21" t="s">
        <v>29</v>
      </c>
      <c r="S3404" s="24">
        <v>1</v>
      </c>
      <c r="T3404" s="20"/>
      <c r="U3404" s="24">
        <v>0</v>
      </c>
      <c r="V3404" s="20" t="str">
        <f>IF(W3404=1,"TID_Survivor_Notice_Occur_2",IF(W3404=2,"TID_Survivor_Notice_Occur_1",""))</f>
        <v/>
      </c>
      <c r="W3404" s="20"/>
      <c r="X3404" s="20"/>
      <c r="Y3404" s="20"/>
      <c r="Z3404" s="79"/>
      <c r="AA3404" s="77">
        <f>COUNTIF([3]经验升级表!$C:$C,"&lt;="&amp;SUMIFS($AB$4:AB3404,$C$4:C3404,C3404))</f>
        <v>0</v>
      </c>
      <c r="AB3404" s="77">
        <f>IFERROR(INDEX([1]怪物表!$U:$U,MATCH(G3404,[1]怪物表!$A:$A,0),1)*S3404/U3404,0)*AC3404</f>
        <v>0</v>
      </c>
      <c r="AC3404" s="77">
        <f t="shared" si="466"/>
        <v>1</v>
      </c>
      <c r="AD3404" s="77">
        <f>IFERROR(INDEX([1]怪物表!$J:$J,MATCH(G3404,[1]怪物表!$A:$A,0),1),0)*AE3404</f>
        <v>0</v>
      </c>
      <c r="AE3404" s="77">
        <f t="shared" si="467"/>
        <v>0</v>
      </c>
      <c r="AF3404" s="45"/>
      <c r="AG3404" s="45"/>
      <c r="AH3404" s="45"/>
      <c r="AI3404" s="45"/>
      <c r="AJ3404" s="45"/>
      <c r="AK3404" s="45"/>
      <c r="AL3404" s="45"/>
      <c r="AM3404" s="45"/>
      <c r="AN3404" s="45"/>
      <c r="AO3404" s="45"/>
      <c r="AP3404" s="45"/>
      <c r="AQ3404" s="45"/>
      <c r="AR3404" s="45"/>
      <c r="AS3404" s="45"/>
      <c r="AT3404" s="45"/>
    </row>
    <row r="3405" spans="1:46" x14ac:dyDescent="0.45">
      <c r="A3405" s="4"/>
      <c r="B3405" s="7">
        <v>5995008</v>
      </c>
      <c r="C3405" s="6" t="s">
        <v>361</v>
      </c>
      <c r="D3405" s="4" t="s">
        <v>239</v>
      </c>
      <c r="E3405" s="4">
        <v>30</v>
      </c>
      <c r="F3405" s="4" t="s">
        <v>32</v>
      </c>
      <c r="G3405" s="4">
        <f>IF(I3405="",SUMIFS([1]怪物表!$A:$A,[1]怪物表!$B:$B,C3405,[1]怪物表!$C:$C,D3405),"")</f>
        <v>1599502</v>
      </c>
      <c r="H3405" s="8" t="str">
        <f>IF(G3405="","",INDEX([1]怪物表!$C:$C,MATCH(G3405,[1]怪物表!$A:$A,0)))</f>
        <v>小象</v>
      </c>
      <c r="I3405" s="4"/>
      <c r="J3405" s="4" t="str">
        <f>IF(I3405="","",INDEX([1]怪物阵型表!$B:$B,MATCH(I3405,[1]怪物阵型表!$A:$A,0)))</f>
        <v/>
      </c>
      <c r="K3405" s="4"/>
      <c r="L3405" s="4"/>
      <c r="M3405" s="4"/>
      <c r="N3405" s="4"/>
      <c r="O3405" s="4" t="str">
        <f>IF(N3405="","",INDEX([2]物品表!$B:$B,MATCH(N3405,[2]物品表!$A:$A,0)))</f>
        <v/>
      </c>
      <c r="P3405" s="4"/>
      <c r="Q3405" s="7" t="s">
        <v>31</v>
      </c>
      <c r="R3405" s="7" t="s">
        <v>29</v>
      </c>
      <c r="S3405" s="9">
        <f>INDEX('#怪物刷新配置索引'!$E:$E,MATCH(E3405&amp;"-"&amp;F3405,'#怪物刷新配置索引'!$D:$D,0),1)</f>
        <v>2</v>
      </c>
      <c r="T3405" s="4"/>
      <c r="U3405" s="9">
        <f>INDEX('#怪物刷新配置索引'!$F:$F,MATCH(E3405&amp;"-"&amp;F3405,'#怪物刷新配置索引'!$D:$D,0),1)</f>
        <v>2</v>
      </c>
      <c r="V3405" s="4" t="str">
        <f t="shared" ref="V3405:V3421" si="471">IF(W3405=1,"TID_Survivor_Notice_Occur_2",IF(W3405=2,"TID_Survivor_Notice_Occur_1",""))</f>
        <v/>
      </c>
      <c r="W3405" s="4"/>
      <c r="X3405" s="4"/>
      <c r="Y3405" s="4"/>
      <c r="Z3405" s="28"/>
      <c r="AA3405" s="77">
        <f>COUNTIF([3]经验升级表!$C:$C,"&lt;="&amp;SUMIFS($AB$4:AB3405,$C$4:C3405,C3405))</f>
        <v>0</v>
      </c>
      <c r="AB3405" s="77">
        <f>IFERROR(INDEX([1]怪物表!$U:$U,MATCH(G3405,[1]怪物表!$A:$A,0),1)*S3405/U3405,0)*AC3405</f>
        <v>0</v>
      </c>
      <c r="AC3405" s="77">
        <f t="shared" si="466"/>
        <v>30</v>
      </c>
      <c r="AD3405" s="77">
        <f>IFERROR(INDEX([1]怪物表!$J:$J,MATCH(G3405,[1]怪物表!$A:$A,0),1),0)*AE3405</f>
        <v>30</v>
      </c>
      <c r="AE3405" s="77">
        <f t="shared" si="467"/>
        <v>30</v>
      </c>
    </row>
    <row r="3406" spans="1:46" x14ac:dyDescent="0.45">
      <c r="A3406" s="4"/>
      <c r="B3406" s="7">
        <v>5995009</v>
      </c>
      <c r="C3406" s="6" t="s">
        <v>361</v>
      </c>
      <c r="D3406" s="4" t="s">
        <v>239</v>
      </c>
      <c r="E3406" s="4">
        <v>30</v>
      </c>
      <c r="F3406" s="4" t="s">
        <v>32</v>
      </c>
      <c r="G3406" s="4">
        <f>IF(I3406="",SUMIFS([1]怪物表!$A:$A,[1]怪物表!$B:$B,C3406,[1]怪物表!$C:$C,D3406),"")</f>
        <v>1599502</v>
      </c>
      <c r="H3406" s="8" t="str">
        <f>IF(G3406="","",INDEX([1]怪物表!$C:$C,MATCH(G3406,[1]怪物表!$A:$A,0)))</f>
        <v>小象</v>
      </c>
      <c r="I3406" s="4"/>
      <c r="J3406" s="4" t="str">
        <f>IF(I3406="","",INDEX([1]怪物阵型表!$B:$B,MATCH(I3406,[1]怪物阵型表!$A:$A,0)))</f>
        <v/>
      </c>
      <c r="K3406" s="4"/>
      <c r="L3406" s="4"/>
      <c r="M3406" s="4"/>
      <c r="N3406" s="4"/>
      <c r="O3406" s="4" t="str">
        <f>IF(N3406="","",INDEX([2]物品表!$B:$B,MATCH(N3406,[2]物品表!$A:$A,0)))</f>
        <v/>
      </c>
      <c r="P3406" s="4"/>
      <c r="Q3406" s="7" t="s">
        <v>31</v>
      </c>
      <c r="R3406" s="7" t="s">
        <v>29</v>
      </c>
      <c r="S3406" s="9">
        <f>INDEX('#怪物刷新配置索引'!$E:$E,MATCH(E3406&amp;"-"&amp;F3406,'#怪物刷新配置索引'!$D:$D,0),1)</f>
        <v>2</v>
      </c>
      <c r="T3406" s="4"/>
      <c r="U3406" s="9">
        <f>INDEX('#怪物刷新配置索引'!$F:$F,MATCH(E3406&amp;"-"&amp;F3406,'#怪物刷新配置索引'!$D:$D,0),1)</f>
        <v>2</v>
      </c>
      <c r="V3406" s="4" t="str">
        <f t="shared" si="471"/>
        <v/>
      </c>
      <c r="W3406" s="4"/>
      <c r="X3406" s="4"/>
      <c r="Y3406" s="4"/>
      <c r="Z3406" s="28"/>
      <c r="AA3406" s="77">
        <f>COUNTIF([3]经验升级表!$C:$C,"&lt;="&amp;SUMIFS($AB$4:AB3406,$C$4:C3406,C3406))</f>
        <v>0</v>
      </c>
      <c r="AB3406" s="77">
        <f>IFERROR(INDEX([1]怪物表!$U:$U,MATCH(G3406,[1]怪物表!$A:$A,0),1)*S3406/U3406,0)*AC3406</f>
        <v>0</v>
      </c>
      <c r="AC3406" s="77">
        <f t="shared" si="466"/>
        <v>30</v>
      </c>
      <c r="AD3406" s="77">
        <f>IFERROR(INDEX([1]怪物表!$J:$J,MATCH(G3406,[1]怪物表!$A:$A,0),1),0)*AE3406</f>
        <v>30</v>
      </c>
      <c r="AE3406" s="77">
        <f t="shared" si="467"/>
        <v>30</v>
      </c>
    </row>
    <row r="3407" spans="1:46" x14ac:dyDescent="0.45">
      <c r="A3407" s="4"/>
      <c r="B3407" s="7">
        <v>5995010</v>
      </c>
      <c r="C3407" s="6" t="s">
        <v>361</v>
      </c>
      <c r="D3407" s="4" t="s">
        <v>239</v>
      </c>
      <c r="E3407" s="4">
        <v>30</v>
      </c>
      <c r="F3407" s="4" t="s">
        <v>32</v>
      </c>
      <c r="G3407" s="4">
        <f>IF(I3407="",SUMIFS([1]怪物表!$A:$A,[1]怪物表!$B:$B,C3407,[1]怪物表!$C:$C,D3407),"")</f>
        <v>1599502</v>
      </c>
      <c r="H3407" s="8" t="str">
        <f>IF(G3407="","",INDEX([1]怪物表!$C:$C,MATCH(G3407,[1]怪物表!$A:$A,0)))</f>
        <v>小象</v>
      </c>
      <c r="I3407" s="4"/>
      <c r="J3407" s="4" t="str">
        <f>IF(I3407="","",INDEX([1]怪物阵型表!$B:$B,MATCH(I3407,[1]怪物阵型表!$A:$A,0)))</f>
        <v/>
      </c>
      <c r="K3407" s="4"/>
      <c r="L3407" s="4"/>
      <c r="M3407" s="4"/>
      <c r="N3407" s="4"/>
      <c r="O3407" s="4" t="str">
        <f>IF(N3407="","",INDEX([2]物品表!$B:$B,MATCH(N3407,[2]物品表!$A:$A,0)))</f>
        <v/>
      </c>
      <c r="P3407" s="4"/>
      <c r="Q3407" s="7" t="s">
        <v>31</v>
      </c>
      <c r="R3407" s="7" t="s">
        <v>29</v>
      </c>
      <c r="S3407" s="9">
        <f>INDEX('#怪物刷新配置索引'!$E:$E,MATCH(E3407&amp;"-"&amp;F3407,'#怪物刷新配置索引'!$D:$D,0),1)</f>
        <v>2</v>
      </c>
      <c r="T3407" s="4"/>
      <c r="U3407" s="9">
        <f>INDEX('#怪物刷新配置索引'!$F:$F,MATCH(E3407&amp;"-"&amp;F3407,'#怪物刷新配置索引'!$D:$D,0),1)</f>
        <v>2</v>
      </c>
      <c r="V3407" s="4" t="str">
        <f t="shared" si="471"/>
        <v/>
      </c>
      <c r="W3407" s="4"/>
      <c r="X3407" s="4"/>
      <c r="Y3407" s="4"/>
      <c r="Z3407" s="28"/>
      <c r="AA3407" s="77">
        <f>COUNTIF([3]经验升级表!$C:$C,"&lt;="&amp;SUMIFS($AB$4:AB3407,$C$4:C3407,C3407))</f>
        <v>0</v>
      </c>
      <c r="AB3407" s="77">
        <f>IFERROR(INDEX([1]怪物表!$U:$U,MATCH(G3407,[1]怪物表!$A:$A,0),1)*S3407/U3407,0)*AC3407</f>
        <v>0</v>
      </c>
      <c r="AC3407" s="77">
        <f t="shared" si="466"/>
        <v>30</v>
      </c>
      <c r="AD3407" s="77">
        <f>IFERROR(INDEX([1]怪物表!$J:$J,MATCH(G3407,[1]怪物表!$A:$A,0),1),0)*AE3407</f>
        <v>30</v>
      </c>
      <c r="AE3407" s="77">
        <f t="shared" si="467"/>
        <v>30</v>
      </c>
    </row>
    <row r="3408" spans="1:46" x14ac:dyDescent="0.45">
      <c r="A3408" s="4"/>
      <c r="B3408" s="7">
        <v>5995011</v>
      </c>
      <c r="C3408" s="6" t="s">
        <v>361</v>
      </c>
      <c r="D3408" s="4" t="s">
        <v>130</v>
      </c>
      <c r="E3408" s="7">
        <v>10</v>
      </c>
      <c r="F3408" s="4" t="s">
        <v>32</v>
      </c>
      <c r="G3408" s="4">
        <f>IF(I3408="",SUMIFS([1]怪物表!$A:$A,[1]怪物表!$B:$B,C3408,[1]怪物表!$C:$C,D3408),"")</f>
        <v>1599506</v>
      </c>
      <c r="H3408" s="8" t="str">
        <f>IF(G3408="","",INDEX([1]怪物表!$C:$C,MATCH(G3408,[1]怪物表!$A:$A,0)))</f>
        <v>毒气怪</v>
      </c>
      <c r="I3408" s="4"/>
      <c r="J3408" s="4" t="str">
        <f>IF(I3408="","",INDEX([1]怪物阵型表!$B:$B,MATCH(I3408,[1]怪物阵型表!$A:$A,0)))</f>
        <v/>
      </c>
      <c r="K3408" s="4"/>
      <c r="L3408" s="4"/>
      <c r="M3408" s="4"/>
      <c r="N3408" s="4"/>
      <c r="O3408" s="4" t="str">
        <f>IF(N3408="","",INDEX([2]物品表!$B:$B,MATCH(N3408,[2]物品表!$A:$A,0)))</f>
        <v/>
      </c>
      <c r="P3408" s="4"/>
      <c r="Q3408" s="7" t="s">
        <v>31</v>
      </c>
      <c r="R3408" s="7" t="s">
        <v>29</v>
      </c>
      <c r="S3408" s="9">
        <f>INDEX('#怪物刷新配置索引'!$E:$E,MATCH(E3408&amp;"-"&amp;F3408,'#怪物刷新配置索引'!$D:$D,0),1)</f>
        <v>1</v>
      </c>
      <c r="T3408" s="4"/>
      <c r="U3408" s="9">
        <f>INDEX('#怪物刷新配置索引'!$F:$F,MATCH(E3408&amp;"-"&amp;F3408,'#怪物刷新配置索引'!$D:$D,0),1)</f>
        <v>3</v>
      </c>
      <c r="V3408" s="4" t="str">
        <f t="shared" si="471"/>
        <v/>
      </c>
      <c r="W3408" s="4"/>
      <c r="X3408" s="4"/>
      <c r="Y3408" s="4"/>
      <c r="Z3408" s="28"/>
      <c r="AA3408" s="77">
        <f>COUNTIF([3]经验升级表!$C:$C,"&lt;="&amp;SUMIFS($AB$4:AB3408,$C$4:C3408,C3408))</f>
        <v>0</v>
      </c>
      <c r="AB3408" s="77">
        <f>IFERROR(INDEX([1]怪物表!$U:$U,MATCH(G3408,[1]怪物表!$A:$A,0),1)*S3408/U3408,0)*AC3408</f>
        <v>0</v>
      </c>
      <c r="AC3408" s="77">
        <f t="shared" si="466"/>
        <v>30</v>
      </c>
      <c r="AD3408" s="77">
        <f>IFERROR(INDEX([1]怪物表!$J:$J,MATCH(G3408,[1]怪物表!$A:$A,0),1),0)*AE3408</f>
        <v>10</v>
      </c>
      <c r="AE3408" s="77">
        <f t="shared" si="467"/>
        <v>10</v>
      </c>
    </row>
    <row r="3409" spans="1:31" x14ac:dyDescent="0.45">
      <c r="A3409" s="4"/>
      <c r="B3409" s="7">
        <v>5995012</v>
      </c>
      <c r="C3409" s="6" t="s">
        <v>361</v>
      </c>
      <c r="D3409" s="4"/>
      <c r="E3409" s="7"/>
      <c r="F3409" s="4">
        <v>90</v>
      </c>
      <c r="G3409" s="4" t="str">
        <f>IF(I3409="",SUMIFS([1]怪物表!$A:$A,[1]怪物表!$B:$B,C3409,[1]怪物表!$C:$C,D3409),"")</f>
        <v/>
      </c>
      <c r="H3409" s="8" t="str">
        <f>IF(G3409="","",INDEX([1]怪物表!$C:$C,MATCH(G3409,[1]怪物表!$A:$A,0)))</f>
        <v/>
      </c>
      <c r="I3409" s="4">
        <v>599501</v>
      </c>
      <c r="J3409" s="4" t="str">
        <f>IF(I3409="","",INDEX([1]怪物阵型表!$B:$B,MATCH(I3409,[1]怪物阵型表!$A:$A,0)))</f>
        <v>冲锋阵型</v>
      </c>
      <c r="K3409" s="4"/>
      <c r="L3409" s="4"/>
      <c r="M3409" s="4"/>
      <c r="N3409" s="4"/>
      <c r="O3409" s="4" t="str">
        <f>IF(N3409="","",INDEX([2]物品表!$B:$B,MATCH(N3409,[2]物品表!$A:$A,0)))</f>
        <v/>
      </c>
      <c r="P3409" s="4"/>
      <c r="Q3409" s="7" t="s">
        <v>309</v>
      </c>
      <c r="R3409" s="7" t="s">
        <v>29</v>
      </c>
      <c r="S3409" s="9">
        <v>1</v>
      </c>
      <c r="T3409" s="4"/>
      <c r="U3409" s="9">
        <v>0</v>
      </c>
      <c r="V3409" s="4" t="str">
        <f t="shared" si="471"/>
        <v/>
      </c>
      <c r="W3409" s="4"/>
      <c r="X3409" s="4"/>
      <c r="Y3409" s="4"/>
      <c r="Z3409" s="28"/>
      <c r="AA3409" s="77">
        <f>COUNTIF([3]经验升级表!$C:$C,"&lt;="&amp;SUMIFS($AB$4:AB3409,$C$4:C3409,C3409))</f>
        <v>0</v>
      </c>
      <c r="AB3409" s="77">
        <f>IFERROR(INDEX([1]怪物表!$U:$U,MATCH(G3409,[1]怪物表!$A:$A,0),1)*S3409/U3409,0)*AC3409</f>
        <v>0</v>
      </c>
      <c r="AC3409" s="77">
        <f t="shared" si="466"/>
        <v>1</v>
      </c>
      <c r="AD3409" s="77">
        <f>IFERROR(INDEX([1]怪物表!$J:$J,MATCH(G3409,[1]怪物表!$A:$A,0),1),0)*AE3409</f>
        <v>0</v>
      </c>
      <c r="AE3409" s="77">
        <f t="shared" si="467"/>
        <v>0</v>
      </c>
    </row>
    <row r="3410" spans="1:31" x14ac:dyDescent="0.45">
      <c r="A3410" s="4"/>
      <c r="B3410" s="7">
        <v>5995013</v>
      </c>
      <c r="C3410" s="6" t="s">
        <v>361</v>
      </c>
      <c r="D3410" s="4"/>
      <c r="E3410" s="7"/>
      <c r="F3410" s="4">
        <v>90</v>
      </c>
      <c r="G3410" s="4" t="str">
        <f>IF(I3410="",SUMIFS([1]怪物表!$A:$A,[1]怪物表!$B:$B,C3410,[1]怪物表!$C:$C,D3410),"")</f>
        <v/>
      </c>
      <c r="H3410" s="8" t="str">
        <f>IF(G3410="","",INDEX([1]怪物表!$C:$C,MATCH(G3410,[1]怪物表!$A:$A,0)))</f>
        <v/>
      </c>
      <c r="I3410" s="4">
        <v>599501</v>
      </c>
      <c r="J3410" s="4" t="str">
        <f>IF(I3410="","",INDEX([1]怪物阵型表!$B:$B,MATCH(I3410,[1]怪物阵型表!$A:$A,0)))</f>
        <v>冲锋阵型</v>
      </c>
      <c r="K3410" s="4"/>
      <c r="L3410" s="4"/>
      <c r="M3410" s="4"/>
      <c r="N3410" s="4"/>
      <c r="O3410" s="4" t="str">
        <f>IF(N3410="","",INDEX([2]物品表!$B:$B,MATCH(N3410,[2]物品表!$A:$A,0)))</f>
        <v/>
      </c>
      <c r="P3410" s="4"/>
      <c r="Q3410" s="7" t="s">
        <v>309</v>
      </c>
      <c r="R3410" s="7" t="s">
        <v>29</v>
      </c>
      <c r="S3410" s="9">
        <v>1</v>
      </c>
      <c r="T3410" s="4"/>
      <c r="U3410" s="9">
        <v>0</v>
      </c>
      <c r="V3410" s="4" t="str">
        <f t="shared" si="471"/>
        <v/>
      </c>
      <c r="W3410" s="4"/>
      <c r="X3410" s="4"/>
      <c r="Y3410" s="4"/>
      <c r="Z3410" s="28"/>
      <c r="AA3410" s="77">
        <f>COUNTIF([3]经验升级表!$C:$C,"&lt;="&amp;SUMIFS($AB$4:AB3410,$C$4:C3410,C3410))</f>
        <v>0</v>
      </c>
      <c r="AB3410" s="77">
        <f>IFERROR(INDEX([1]怪物表!$U:$U,MATCH(G3410,[1]怪物表!$A:$A,0),1)*S3410/U3410,0)*AC3410</f>
        <v>0</v>
      </c>
      <c r="AC3410" s="77">
        <f t="shared" si="466"/>
        <v>1</v>
      </c>
      <c r="AD3410" s="77">
        <f>IFERROR(INDEX([1]怪物表!$J:$J,MATCH(G3410,[1]怪物表!$A:$A,0),1),0)*AE3410</f>
        <v>0</v>
      </c>
      <c r="AE3410" s="77">
        <f t="shared" si="467"/>
        <v>0</v>
      </c>
    </row>
    <row r="3411" spans="1:31" x14ac:dyDescent="0.45">
      <c r="A3411" s="4"/>
      <c r="B3411" s="7">
        <v>5995014</v>
      </c>
      <c r="C3411" s="6" t="s">
        <v>361</v>
      </c>
      <c r="D3411" s="4"/>
      <c r="E3411" s="7"/>
      <c r="F3411" s="4">
        <v>95</v>
      </c>
      <c r="G3411" s="4" t="str">
        <f>IF(I3411="",SUMIFS([1]怪物表!$A:$A,[1]怪物表!$B:$B,C3411,[1]怪物表!$C:$C,D3411),"")</f>
        <v/>
      </c>
      <c r="H3411" s="8" t="str">
        <f>IF(G3411="","",INDEX([1]怪物表!$C:$C,MATCH(G3411,[1]怪物表!$A:$A,0)))</f>
        <v/>
      </c>
      <c r="I3411" s="4">
        <v>599501</v>
      </c>
      <c r="J3411" s="4" t="str">
        <f>IF(I3411="","",INDEX([1]怪物阵型表!$B:$B,MATCH(I3411,[1]怪物阵型表!$A:$A,0)))</f>
        <v>冲锋阵型</v>
      </c>
      <c r="K3411" s="4"/>
      <c r="L3411" s="4"/>
      <c r="M3411" s="4"/>
      <c r="N3411" s="4"/>
      <c r="O3411" s="4" t="str">
        <f>IF(N3411="","",INDEX([2]物品表!$B:$B,MATCH(N3411,[2]物品表!$A:$A,0)))</f>
        <v/>
      </c>
      <c r="P3411" s="4"/>
      <c r="Q3411" s="7" t="s">
        <v>309</v>
      </c>
      <c r="R3411" s="7" t="s">
        <v>29</v>
      </c>
      <c r="S3411" s="9">
        <v>1</v>
      </c>
      <c r="T3411" s="4"/>
      <c r="U3411" s="9">
        <v>0</v>
      </c>
      <c r="V3411" s="4" t="str">
        <f t="shared" si="471"/>
        <v/>
      </c>
      <c r="W3411" s="4"/>
      <c r="X3411" s="4"/>
      <c r="Y3411" s="4"/>
      <c r="Z3411" s="28"/>
      <c r="AA3411" s="77">
        <f>COUNTIF([3]经验升级表!$C:$C,"&lt;="&amp;SUMIFS($AB$4:AB3411,$C$4:C3411,C3411))</f>
        <v>0</v>
      </c>
      <c r="AB3411" s="77">
        <f>IFERROR(INDEX([1]怪物表!$U:$U,MATCH(G3411,[1]怪物表!$A:$A,0),1)*S3411/U3411,0)*AC3411</f>
        <v>0</v>
      </c>
      <c r="AC3411" s="77">
        <f t="shared" si="466"/>
        <v>1</v>
      </c>
      <c r="AD3411" s="77">
        <f>IFERROR(INDEX([1]怪物表!$J:$J,MATCH(G3411,[1]怪物表!$A:$A,0),1),0)*AE3411</f>
        <v>0</v>
      </c>
      <c r="AE3411" s="77">
        <f t="shared" si="467"/>
        <v>0</v>
      </c>
    </row>
    <row r="3412" spans="1:31" x14ac:dyDescent="0.45">
      <c r="A3412" s="4"/>
      <c r="B3412" s="7">
        <v>5995015</v>
      </c>
      <c r="C3412" s="6" t="s">
        <v>361</v>
      </c>
      <c r="D3412" s="4"/>
      <c r="E3412" s="7"/>
      <c r="F3412" s="4">
        <v>95</v>
      </c>
      <c r="G3412" s="4" t="str">
        <f>IF(I3412="",SUMIFS([1]怪物表!$A:$A,[1]怪物表!$B:$B,C3412,[1]怪物表!$C:$C,D3412),"")</f>
        <v/>
      </c>
      <c r="H3412" s="8" t="str">
        <f>IF(G3412="","",INDEX([1]怪物表!$C:$C,MATCH(G3412,[1]怪物表!$A:$A,0)))</f>
        <v/>
      </c>
      <c r="I3412" s="4">
        <v>599501</v>
      </c>
      <c r="J3412" s="4" t="str">
        <f>IF(I3412="","",INDEX([1]怪物阵型表!$B:$B,MATCH(I3412,[1]怪物阵型表!$A:$A,0)))</f>
        <v>冲锋阵型</v>
      </c>
      <c r="K3412" s="4"/>
      <c r="L3412" s="4"/>
      <c r="M3412" s="4"/>
      <c r="N3412" s="4"/>
      <c r="O3412" s="4" t="str">
        <f>IF(N3412="","",INDEX([2]物品表!$B:$B,MATCH(N3412,[2]物品表!$A:$A,0)))</f>
        <v/>
      </c>
      <c r="P3412" s="4"/>
      <c r="Q3412" s="7" t="s">
        <v>309</v>
      </c>
      <c r="R3412" s="7" t="s">
        <v>29</v>
      </c>
      <c r="S3412" s="9">
        <v>1</v>
      </c>
      <c r="T3412" s="4"/>
      <c r="U3412" s="9">
        <v>0</v>
      </c>
      <c r="V3412" s="4" t="str">
        <f t="shared" si="471"/>
        <v/>
      </c>
      <c r="W3412" s="4"/>
      <c r="X3412" s="4"/>
      <c r="Y3412" s="4"/>
      <c r="Z3412" s="28"/>
      <c r="AA3412" s="77">
        <f>COUNTIF([3]经验升级表!$C:$C,"&lt;="&amp;SUMIFS($AB$4:AB3412,$C$4:C3412,C3412))</f>
        <v>0</v>
      </c>
      <c r="AB3412" s="77">
        <f>IFERROR(INDEX([1]怪物表!$U:$U,MATCH(G3412,[1]怪物表!$A:$A,0),1)*S3412/U3412,0)*AC3412</f>
        <v>0</v>
      </c>
      <c r="AC3412" s="77">
        <f t="shared" si="466"/>
        <v>1</v>
      </c>
      <c r="AD3412" s="77">
        <f>IFERROR(INDEX([1]怪物表!$J:$J,MATCH(G3412,[1]怪物表!$A:$A,0),1),0)*AE3412</f>
        <v>0</v>
      </c>
      <c r="AE3412" s="77">
        <f t="shared" si="467"/>
        <v>0</v>
      </c>
    </row>
    <row r="3413" spans="1:31" x14ac:dyDescent="0.45">
      <c r="A3413" s="4"/>
      <c r="B3413" s="7">
        <v>5995016</v>
      </c>
      <c r="C3413" s="6" t="s">
        <v>361</v>
      </c>
      <c r="D3413" s="4" t="s">
        <v>239</v>
      </c>
      <c r="E3413" s="7">
        <v>60</v>
      </c>
      <c r="F3413" s="4" t="s">
        <v>58</v>
      </c>
      <c r="G3413" s="4">
        <f>IF(I3413="",SUMIFS([1]怪物表!$A:$A,[1]怪物表!$B:$B,C3413,[1]怪物表!$C:$C,D3413),"")</f>
        <v>1599502</v>
      </c>
      <c r="H3413" s="8" t="str">
        <f>IF(G3413="","",INDEX([1]怪物表!$C:$C,MATCH(G3413,[1]怪物表!$A:$A,0)))</f>
        <v>小象</v>
      </c>
      <c r="I3413" s="4"/>
      <c r="J3413" s="4" t="str">
        <f>IF(I3413="","",INDEX([1]怪物阵型表!$B:$B,MATCH(I3413,[1]怪物阵型表!$A:$A,0)))</f>
        <v/>
      </c>
      <c r="K3413" s="4"/>
      <c r="L3413" s="4"/>
      <c r="M3413" s="4"/>
      <c r="N3413" s="4"/>
      <c r="O3413" s="4" t="str">
        <f>IF(N3413="","",INDEX([2]物品表!$B:$B,MATCH(N3413,[2]物品表!$A:$A,0)))</f>
        <v/>
      </c>
      <c r="P3413" s="4"/>
      <c r="Q3413" s="7" t="s">
        <v>31</v>
      </c>
      <c r="R3413" s="7" t="s">
        <v>29</v>
      </c>
      <c r="S3413" s="9">
        <f>INDEX('#怪物刷新配置索引'!$E:$E,MATCH(E3413&amp;"-"&amp;F3413,'#怪物刷新配置索引'!$D:$D,0),1)</f>
        <v>2</v>
      </c>
      <c r="T3413" s="4"/>
      <c r="U3413" s="9">
        <f>INDEX('#怪物刷新配置索引'!$F:$F,MATCH(E3413&amp;"-"&amp;F3413,'#怪物刷新配置索引'!$D:$D,0),1)</f>
        <v>1</v>
      </c>
      <c r="V3413" s="4" t="str">
        <f t="shared" si="471"/>
        <v/>
      </c>
      <c r="W3413" s="4"/>
      <c r="X3413" s="4"/>
      <c r="Y3413" s="4"/>
      <c r="Z3413" s="28"/>
      <c r="AA3413" s="77">
        <f>COUNTIF([3]经验升级表!$C:$C,"&lt;="&amp;SUMIFS($AB$4:AB3413,$C$4:C3413,C3413))</f>
        <v>0</v>
      </c>
      <c r="AB3413" s="77">
        <f>IFERROR(INDEX([1]怪物表!$U:$U,MATCH(G3413,[1]怪物表!$A:$A,0),1)*S3413/U3413,0)*AC3413</f>
        <v>0</v>
      </c>
      <c r="AC3413" s="77">
        <f t="shared" si="466"/>
        <v>30</v>
      </c>
      <c r="AD3413" s="77">
        <f>IFERROR(INDEX([1]怪物表!$J:$J,MATCH(G3413,[1]怪物表!$A:$A,0),1),0)*AE3413</f>
        <v>60</v>
      </c>
      <c r="AE3413" s="77">
        <f t="shared" si="467"/>
        <v>60</v>
      </c>
    </row>
    <row r="3414" spans="1:31" x14ac:dyDescent="0.45">
      <c r="A3414" s="4"/>
      <c r="B3414" s="7">
        <v>5995017</v>
      </c>
      <c r="C3414" s="6" t="s">
        <v>361</v>
      </c>
      <c r="D3414" s="4" t="s">
        <v>239</v>
      </c>
      <c r="E3414" s="7">
        <v>60</v>
      </c>
      <c r="F3414" s="4" t="s">
        <v>58</v>
      </c>
      <c r="G3414" s="4">
        <f>IF(I3414="",SUMIFS([1]怪物表!$A:$A,[1]怪物表!$B:$B,C3414,[1]怪物表!$C:$C,D3414),"")</f>
        <v>1599502</v>
      </c>
      <c r="H3414" s="8" t="str">
        <f>IF(G3414="","",INDEX([1]怪物表!$C:$C,MATCH(G3414,[1]怪物表!$A:$A,0)))</f>
        <v>小象</v>
      </c>
      <c r="I3414" s="4"/>
      <c r="J3414" s="4" t="str">
        <f>IF(I3414="","",INDEX([1]怪物阵型表!$B:$B,MATCH(I3414,[1]怪物阵型表!$A:$A,0)))</f>
        <v/>
      </c>
      <c r="K3414" s="4"/>
      <c r="L3414" s="4"/>
      <c r="M3414" s="4"/>
      <c r="N3414" s="4"/>
      <c r="O3414" s="4" t="str">
        <f>IF(N3414="","",INDEX([2]物品表!$B:$B,MATCH(N3414,[2]物品表!$A:$A,0)))</f>
        <v/>
      </c>
      <c r="P3414" s="4"/>
      <c r="Q3414" s="7" t="s">
        <v>31</v>
      </c>
      <c r="R3414" s="7" t="s">
        <v>29</v>
      </c>
      <c r="S3414" s="9">
        <f>INDEX('#怪物刷新配置索引'!$E:$E,MATCH(E3414&amp;"-"&amp;F3414,'#怪物刷新配置索引'!$D:$D,0),1)</f>
        <v>2</v>
      </c>
      <c r="T3414" s="4"/>
      <c r="U3414" s="9">
        <f>INDEX('#怪物刷新配置索引'!$F:$F,MATCH(E3414&amp;"-"&amp;F3414,'#怪物刷新配置索引'!$D:$D,0),1)</f>
        <v>1</v>
      </c>
      <c r="V3414" s="4" t="str">
        <f t="shared" si="471"/>
        <v/>
      </c>
      <c r="W3414" s="4"/>
      <c r="X3414" s="4"/>
      <c r="Y3414" s="4"/>
      <c r="Z3414" s="28"/>
      <c r="AA3414" s="77">
        <f>COUNTIF([3]经验升级表!$C:$C,"&lt;="&amp;SUMIFS($AB$4:AB3414,$C$4:C3414,C3414))</f>
        <v>0</v>
      </c>
      <c r="AB3414" s="77">
        <f>IFERROR(INDEX([1]怪物表!$U:$U,MATCH(G3414,[1]怪物表!$A:$A,0),1)*S3414/U3414,0)*AC3414</f>
        <v>0</v>
      </c>
      <c r="AC3414" s="77">
        <f t="shared" si="466"/>
        <v>30</v>
      </c>
      <c r="AD3414" s="77">
        <f>IFERROR(INDEX([1]怪物表!$J:$J,MATCH(G3414,[1]怪物表!$A:$A,0),1),0)*AE3414</f>
        <v>60</v>
      </c>
      <c r="AE3414" s="77">
        <f t="shared" si="467"/>
        <v>60</v>
      </c>
    </row>
    <row r="3415" spans="1:31" x14ac:dyDescent="0.45">
      <c r="A3415" s="4"/>
      <c r="B3415" s="7">
        <v>5995018</v>
      </c>
      <c r="C3415" s="6" t="s">
        <v>361</v>
      </c>
      <c r="D3415" s="4" t="s">
        <v>239</v>
      </c>
      <c r="E3415" s="7">
        <v>60</v>
      </c>
      <c r="F3415" s="4" t="s">
        <v>58</v>
      </c>
      <c r="G3415" s="4">
        <f>IF(I3415="",SUMIFS([1]怪物表!$A:$A,[1]怪物表!$B:$B,C3415,[1]怪物表!$C:$C,D3415),"")</f>
        <v>1599502</v>
      </c>
      <c r="H3415" s="8" t="str">
        <f>IF(G3415="","",INDEX([1]怪物表!$C:$C,MATCH(G3415,[1]怪物表!$A:$A,0)))</f>
        <v>小象</v>
      </c>
      <c r="I3415" s="4"/>
      <c r="J3415" s="4" t="str">
        <f>IF(I3415="","",INDEX([1]怪物阵型表!$B:$B,MATCH(I3415,[1]怪物阵型表!$A:$A,0)))</f>
        <v/>
      </c>
      <c r="K3415" s="4"/>
      <c r="L3415" s="4"/>
      <c r="M3415" s="4"/>
      <c r="N3415" s="4"/>
      <c r="O3415" s="4" t="str">
        <f>IF(N3415="","",INDEX([2]物品表!$B:$B,MATCH(N3415,[2]物品表!$A:$A,0)))</f>
        <v/>
      </c>
      <c r="P3415" s="4"/>
      <c r="Q3415" s="7" t="s">
        <v>31</v>
      </c>
      <c r="R3415" s="7" t="s">
        <v>29</v>
      </c>
      <c r="S3415" s="9">
        <f>INDEX('#怪物刷新配置索引'!$E:$E,MATCH(E3415&amp;"-"&amp;F3415,'#怪物刷新配置索引'!$D:$D,0),1)</f>
        <v>2</v>
      </c>
      <c r="T3415" s="4"/>
      <c r="U3415" s="9">
        <f>INDEX('#怪物刷新配置索引'!$F:$F,MATCH(E3415&amp;"-"&amp;F3415,'#怪物刷新配置索引'!$D:$D,0),1)</f>
        <v>1</v>
      </c>
      <c r="V3415" s="4" t="str">
        <f t="shared" si="471"/>
        <v/>
      </c>
      <c r="W3415" s="4"/>
      <c r="X3415" s="4"/>
      <c r="Y3415" s="4"/>
      <c r="Z3415" s="28"/>
      <c r="AA3415" s="77">
        <f>COUNTIF([3]经验升级表!$C:$C,"&lt;="&amp;SUMIFS($AB$4:AB3415,$C$4:C3415,C3415))</f>
        <v>0</v>
      </c>
      <c r="AB3415" s="77">
        <f>IFERROR(INDEX([1]怪物表!$U:$U,MATCH(G3415,[1]怪物表!$A:$A,0),1)*S3415/U3415,0)*AC3415</f>
        <v>0</v>
      </c>
      <c r="AC3415" s="77">
        <f t="shared" si="466"/>
        <v>30</v>
      </c>
      <c r="AD3415" s="77">
        <f>IFERROR(INDEX([1]怪物表!$J:$J,MATCH(G3415,[1]怪物表!$A:$A,0),1),0)*AE3415</f>
        <v>60</v>
      </c>
      <c r="AE3415" s="77">
        <f t="shared" si="467"/>
        <v>60</v>
      </c>
    </row>
    <row r="3416" spans="1:31" x14ac:dyDescent="0.45">
      <c r="A3416" s="4"/>
      <c r="B3416" s="7">
        <v>5995019</v>
      </c>
      <c r="C3416" s="6" t="s">
        <v>361</v>
      </c>
      <c r="D3416" s="4" t="s">
        <v>133</v>
      </c>
      <c r="E3416" s="7">
        <v>60</v>
      </c>
      <c r="F3416" s="4" t="s">
        <v>38</v>
      </c>
      <c r="G3416" s="4">
        <f>IF(I3416="",SUMIFS([1]怪物表!$A:$A,[1]怪物表!$B:$B,C3416,[1]怪物表!$C:$C,D3416),"")</f>
        <v>1599503</v>
      </c>
      <c r="H3416" s="8" t="str">
        <f>IF(G3416="","",INDEX([1]怪物表!$C:$C,MATCH(G3416,[1]怪物表!$A:$A,0)))</f>
        <v>密林窃贼</v>
      </c>
      <c r="I3416" s="4"/>
      <c r="J3416" s="4" t="str">
        <f>IF(I3416="","",INDEX([1]怪物阵型表!$B:$B,MATCH(I3416,[1]怪物阵型表!$A:$A,0)))</f>
        <v/>
      </c>
      <c r="K3416" s="4"/>
      <c r="L3416" s="4"/>
      <c r="M3416" s="4"/>
      <c r="N3416" s="4"/>
      <c r="O3416" s="4" t="str">
        <f>IF(N3416="","",INDEX([2]物品表!$B:$B,MATCH(N3416,[2]物品表!$A:$A,0)))</f>
        <v/>
      </c>
      <c r="P3416" s="4"/>
      <c r="Q3416" s="7" t="s">
        <v>31</v>
      </c>
      <c r="R3416" s="7" t="s">
        <v>29</v>
      </c>
      <c r="S3416" s="9">
        <f>INDEX('#怪物刷新配置索引'!$E:$E,MATCH(E3416&amp;"-"&amp;F3416,'#怪物刷新配置索引'!$D:$D,0),1)</f>
        <v>2</v>
      </c>
      <c r="T3416" s="4"/>
      <c r="U3416" s="9">
        <f>INDEX('#怪物刷新配置索引'!$F:$F,MATCH(E3416&amp;"-"&amp;F3416,'#怪物刷新配置索引'!$D:$D,0),1)</f>
        <v>1</v>
      </c>
      <c r="V3416" s="4" t="str">
        <f t="shared" si="471"/>
        <v/>
      </c>
      <c r="W3416" s="4"/>
      <c r="X3416" s="4"/>
      <c r="Y3416" s="4"/>
      <c r="Z3416" s="28"/>
      <c r="AA3416" s="77">
        <f>COUNTIF([3]经验升级表!$C:$C,"&lt;="&amp;SUMIFS($AB$4:AB3416,$C$4:C3416,C3416))</f>
        <v>0</v>
      </c>
      <c r="AB3416" s="77">
        <f>IFERROR(INDEX([1]怪物表!$U:$U,MATCH(G3416,[1]怪物表!$A:$A,0),1)*S3416/U3416,0)*AC3416</f>
        <v>0</v>
      </c>
      <c r="AC3416" s="77">
        <f t="shared" si="466"/>
        <v>30</v>
      </c>
      <c r="AD3416" s="77">
        <f>IFERROR(INDEX([1]怪物表!$J:$J,MATCH(G3416,[1]怪物表!$A:$A,0),1),0)*AE3416</f>
        <v>60</v>
      </c>
      <c r="AE3416" s="77">
        <f t="shared" si="467"/>
        <v>60</v>
      </c>
    </row>
    <row r="3417" spans="1:31" x14ac:dyDescent="0.45">
      <c r="A3417" s="4"/>
      <c r="B3417" s="7">
        <v>5995020</v>
      </c>
      <c r="C3417" s="6" t="s">
        <v>361</v>
      </c>
      <c r="D3417" s="4" t="s">
        <v>133</v>
      </c>
      <c r="E3417" s="7">
        <v>60</v>
      </c>
      <c r="F3417" s="4" t="s">
        <v>38</v>
      </c>
      <c r="G3417" s="4">
        <f>IF(I3417="",SUMIFS([1]怪物表!$A:$A,[1]怪物表!$B:$B,C3417,[1]怪物表!$C:$C,D3417),"")</f>
        <v>1599503</v>
      </c>
      <c r="H3417" s="8" t="str">
        <f>IF(G3417="","",INDEX([1]怪物表!$C:$C,MATCH(G3417,[1]怪物表!$A:$A,0)))</f>
        <v>密林窃贼</v>
      </c>
      <c r="I3417" s="4"/>
      <c r="J3417" s="4" t="str">
        <f>IF(I3417="","",INDEX([1]怪物阵型表!$B:$B,MATCH(I3417,[1]怪物阵型表!$A:$A,0)))</f>
        <v/>
      </c>
      <c r="K3417" s="4"/>
      <c r="L3417" s="4"/>
      <c r="M3417" s="4"/>
      <c r="N3417" s="4"/>
      <c r="O3417" s="4" t="str">
        <f>IF(N3417="","",INDEX([2]物品表!$B:$B,MATCH(N3417,[2]物品表!$A:$A,0)))</f>
        <v/>
      </c>
      <c r="P3417" s="4"/>
      <c r="Q3417" s="7" t="s">
        <v>31</v>
      </c>
      <c r="R3417" s="7" t="s">
        <v>29</v>
      </c>
      <c r="S3417" s="9">
        <f>INDEX('#怪物刷新配置索引'!$E:$E,MATCH(E3417&amp;"-"&amp;F3417,'#怪物刷新配置索引'!$D:$D,0),1)</f>
        <v>2</v>
      </c>
      <c r="T3417" s="4"/>
      <c r="U3417" s="9">
        <f>INDEX('#怪物刷新配置索引'!$F:$F,MATCH(E3417&amp;"-"&amp;F3417,'#怪物刷新配置索引'!$D:$D,0),1)</f>
        <v>1</v>
      </c>
      <c r="V3417" s="4" t="str">
        <f t="shared" si="471"/>
        <v/>
      </c>
      <c r="W3417" s="4"/>
      <c r="X3417" s="4"/>
      <c r="Y3417" s="4"/>
      <c r="Z3417" s="28"/>
      <c r="AA3417" s="77">
        <f>COUNTIF([3]经验升级表!$C:$C,"&lt;="&amp;SUMIFS($AB$4:AB3417,$C$4:C3417,C3417))</f>
        <v>0</v>
      </c>
      <c r="AB3417" s="77">
        <f>IFERROR(INDEX([1]怪物表!$U:$U,MATCH(G3417,[1]怪物表!$A:$A,0),1)*S3417/U3417,0)*AC3417</f>
        <v>0</v>
      </c>
      <c r="AC3417" s="77">
        <f t="shared" si="466"/>
        <v>30</v>
      </c>
      <c r="AD3417" s="77">
        <f>IFERROR(INDEX([1]怪物表!$J:$J,MATCH(G3417,[1]怪物表!$A:$A,0),1),0)*AE3417</f>
        <v>60</v>
      </c>
      <c r="AE3417" s="77">
        <f t="shared" si="467"/>
        <v>60</v>
      </c>
    </row>
    <row r="3418" spans="1:31" x14ac:dyDescent="0.45">
      <c r="A3418" s="4"/>
      <c r="B3418" s="7">
        <v>5995021</v>
      </c>
      <c r="C3418" s="6" t="s">
        <v>361</v>
      </c>
      <c r="D3418" s="4" t="s">
        <v>130</v>
      </c>
      <c r="E3418" s="7">
        <v>10</v>
      </c>
      <c r="F3418" s="4" t="s">
        <v>38</v>
      </c>
      <c r="G3418" s="4">
        <f>IF(I3418="",SUMIFS([1]怪物表!$A:$A,[1]怪物表!$B:$B,C3418,[1]怪物表!$C:$C,D3418),"")</f>
        <v>1599506</v>
      </c>
      <c r="H3418" s="8" t="str">
        <f>IF(G3418="","",INDEX([1]怪物表!$C:$C,MATCH(G3418,[1]怪物表!$A:$A,0)))</f>
        <v>毒气怪</v>
      </c>
      <c r="I3418" s="4"/>
      <c r="J3418" s="4" t="str">
        <f>IF(I3418="","",INDEX([1]怪物阵型表!$B:$B,MATCH(I3418,[1]怪物阵型表!$A:$A,0)))</f>
        <v/>
      </c>
      <c r="K3418" s="4"/>
      <c r="L3418" s="4"/>
      <c r="M3418" s="4"/>
      <c r="N3418" s="4"/>
      <c r="O3418" s="4" t="str">
        <f>IF(N3418="","",INDEX([2]物品表!$B:$B,MATCH(N3418,[2]物品表!$A:$A,0)))</f>
        <v/>
      </c>
      <c r="P3418" s="4"/>
      <c r="Q3418" s="7" t="s">
        <v>31</v>
      </c>
      <c r="R3418" s="7" t="s">
        <v>29</v>
      </c>
      <c r="S3418" s="9">
        <f>INDEX('#怪物刷新配置索引'!$E:$E,MATCH(E3418&amp;"-"&amp;F3418,'#怪物刷新配置索引'!$D:$D,0),1)</f>
        <v>2</v>
      </c>
      <c r="T3418" s="4"/>
      <c r="U3418" s="9">
        <f>INDEX('#怪物刷新配置索引'!$F:$F,MATCH(E3418&amp;"-"&amp;F3418,'#怪物刷新配置索引'!$D:$D,0),1)</f>
        <v>6</v>
      </c>
      <c r="V3418" s="4" t="str">
        <f t="shared" si="471"/>
        <v/>
      </c>
      <c r="W3418" s="4"/>
      <c r="X3418" s="4"/>
      <c r="Y3418" s="4"/>
      <c r="Z3418" s="28"/>
      <c r="AA3418" s="77">
        <f>COUNTIF([3]经验升级表!$C:$C,"&lt;="&amp;SUMIFS($AB$4:AB3418,$C$4:C3418,C3418))</f>
        <v>0</v>
      </c>
      <c r="AB3418" s="77">
        <f>IFERROR(INDEX([1]怪物表!$U:$U,MATCH(G3418,[1]怪物表!$A:$A,0),1)*S3418/U3418,0)*AC3418</f>
        <v>0</v>
      </c>
      <c r="AC3418" s="77">
        <f t="shared" si="466"/>
        <v>30</v>
      </c>
      <c r="AD3418" s="77">
        <f>IFERROR(INDEX([1]怪物表!$J:$J,MATCH(G3418,[1]怪物表!$A:$A,0),1),0)*AE3418</f>
        <v>10</v>
      </c>
      <c r="AE3418" s="77">
        <f t="shared" si="467"/>
        <v>10</v>
      </c>
    </row>
    <row r="3419" spans="1:31" x14ac:dyDescent="0.45">
      <c r="A3419" s="4"/>
      <c r="B3419" s="7">
        <v>5995022</v>
      </c>
      <c r="C3419" s="6" t="s">
        <v>361</v>
      </c>
      <c r="D3419" s="4"/>
      <c r="E3419" s="7"/>
      <c r="F3419" s="4">
        <v>150</v>
      </c>
      <c r="G3419" s="4" t="str">
        <f>IF(I3419="",SUMIFS([1]怪物表!$A:$A,[1]怪物表!$B:$B,C3419,[1]怪物表!$C:$C,D3419),"")</f>
        <v/>
      </c>
      <c r="H3419" s="8" t="str">
        <f>IF(G3419="","",INDEX([1]怪物表!$C:$C,MATCH(G3419,[1]怪物表!$A:$A,0)))</f>
        <v/>
      </c>
      <c r="I3419" s="4">
        <v>599502</v>
      </c>
      <c r="J3419" s="4" t="str">
        <f>IF(I3419="","",INDEX([1]怪物阵型表!$B:$B,MATCH(I3419,[1]怪物阵型表!$A:$A,0)))</f>
        <v>圆环防御怪物阵型</v>
      </c>
      <c r="K3419" s="4"/>
      <c r="L3419" s="4"/>
      <c r="M3419" s="4"/>
      <c r="N3419" s="4"/>
      <c r="O3419" s="4" t="str">
        <f>IF(N3419="","",INDEX([2]物品表!$B:$B,MATCH(N3419,[2]物品表!$A:$A,0)))</f>
        <v/>
      </c>
      <c r="P3419" s="4"/>
      <c r="Q3419" s="7" t="s">
        <v>109</v>
      </c>
      <c r="R3419" s="7" t="s">
        <v>29</v>
      </c>
      <c r="S3419" s="9">
        <v>1</v>
      </c>
      <c r="T3419" s="4"/>
      <c r="U3419" s="9">
        <v>0</v>
      </c>
      <c r="V3419" s="4" t="str">
        <f t="shared" si="471"/>
        <v>TID_Survivor_Notice_Occur_2</v>
      </c>
      <c r="W3419" s="4">
        <v>1</v>
      </c>
      <c r="X3419" s="4"/>
      <c r="Y3419" s="4"/>
      <c r="Z3419" s="28"/>
      <c r="AA3419" s="77">
        <f>COUNTIF([3]经验升级表!$C:$C,"&lt;="&amp;SUMIFS($AB$4:AB3419,$C$4:C3419,C3419))</f>
        <v>0</v>
      </c>
      <c r="AB3419" s="77">
        <f>IFERROR(INDEX([1]怪物表!$U:$U,MATCH(G3419,[1]怪物表!$A:$A,0),1)*S3419/U3419,0)*AC3419</f>
        <v>0</v>
      </c>
      <c r="AC3419" s="77">
        <f t="shared" si="466"/>
        <v>1</v>
      </c>
      <c r="AD3419" s="77">
        <f>IFERROR(INDEX([1]怪物表!$J:$J,MATCH(G3419,[1]怪物表!$A:$A,0),1),0)*AE3419</f>
        <v>0</v>
      </c>
      <c r="AE3419" s="77">
        <f t="shared" si="467"/>
        <v>0</v>
      </c>
    </row>
    <row r="3420" spans="1:31" x14ac:dyDescent="0.45">
      <c r="A3420" s="4"/>
      <c r="B3420" s="7">
        <v>5995023</v>
      </c>
      <c r="C3420" s="6" t="s">
        <v>361</v>
      </c>
      <c r="D3420" s="4" t="s">
        <v>246</v>
      </c>
      <c r="E3420" s="4">
        <v>20</v>
      </c>
      <c r="F3420" s="4" t="s">
        <v>39</v>
      </c>
      <c r="G3420" s="4">
        <f>SUMIFS([1]怪物表!$A:$A,[1]怪物表!$B:$B,C3420,[1]怪物表!$C:$C,D3420)</f>
        <v>1599501</v>
      </c>
      <c r="H3420" s="8" t="str">
        <f>IF(G3420="","",INDEX([1]怪物表!$C:$C,MATCH(G3420,[1]怪物表!$A:$A,0)))</f>
        <v>小熊</v>
      </c>
      <c r="I3420" s="4"/>
      <c r="J3420" s="4" t="str">
        <f>IF(I3420="","",INDEX([1]怪物阵型表!$B:$B,MATCH(I3420,[1]怪物阵型表!$A:$A,0)))</f>
        <v/>
      </c>
      <c r="K3420" s="4"/>
      <c r="L3420" s="4"/>
      <c r="M3420" s="4"/>
      <c r="N3420" s="4"/>
      <c r="O3420" s="4" t="str">
        <f>IF(N3420="","",INDEX([2]物品表!$B:$B,MATCH(N3420,[2]物品表!$A:$A,0)))</f>
        <v/>
      </c>
      <c r="P3420" s="4"/>
      <c r="Q3420" s="7" t="s">
        <v>31</v>
      </c>
      <c r="R3420" s="7" t="s">
        <v>29</v>
      </c>
      <c r="S3420" s="9">
        <f>INDEX('#怪物刷新配置索引'!$E:$E,MATCH(E3420&amp;"-"&amp;F3420,'#怪物刷新配置索引'!$D:$D,0),1)</f>
        <v>2</v>
      </c>
      <c r="T3420" s="4"/>
      <c r="U3420" s="9">
        <f>INDEX('#怪物刷新配置索引'!$F:$F,MATCH(E3420&amp;"-"&amp;F3420,'#怪物刷新配置索引'!$D:$D,0),1)</f>
        <v>3</v>
      </c>
      <c r="V3420" s="4" t="str">
        <f t="shared" si="471"/>
        <v/>
      </c>
      <c r="W3420" s="4"/>
      <c r="X3420" s="4"/>
      <c r="Y3420" s="4"/>
      <c r="Z3420" s="28"/>
      <c r="AA3420" s="77">
        <f>COUNTIF([3]经验升级表!$C:$C,"&lt;="&amp;SUMIFS($AB$4:AB3420,$C$4:C3420,C3420))</f>
        <v>0</v>
      </c>
      <c r="AB3420" s="77">
        <f>IFERROR(INDEX([1]怪物表!$U:$U,MATCH(G3420,[1]怪物表!$A:$A,0),1)*S3420/U3420,0)*AC3420</f>
        <v>0</v>
      </c>
      <c r="AC3420" s="77">
        <f t="shared" si="466"/>
        <v>30</v>
      </c>
      <c r="AD3420" s="77">
        <f>IFERROR(INDEX([1]怪物表!$J:$J,MATCH(G3420,[1]怪物表!$A:$A,0),1),0)*AE3420</f>
        <v>20</v>
      </c>
      <c r="AE3420" s="77">
        <f t="shared" si="467"/>
        <v>20</v>
      </c>
    </row>
    <row r="3421" spans="1:31" x14ac:dyDescent="0.45">
      <c r="A3421" s="4"/>
      <c r="B3421" s="7">
        <v>5995024</v>
      </c>
      <c r="C3421" s="6" t="s">
        <v>361</v>
      </c>
      <c r="D3421" s="4" t="s">
        <v>246</v>
      </c>
      <c r="E3421" s="4">
        <v>20</v>
      </c>
      <c r="F3421" s="4" t="s">
        <v>39</v>
      </c>
      <c r="G3421" s="4">
        <f>SUMIFS([1]怪物表!$A:$A,[1]怪物表!$B:$B,C3421,[1]怪物表!$C:$C,D3421)</f>
        <v>1599501</v>
      </c>
      <c r="H3421" s="8" t="str">
        <f>IF(G3421="","",INDEX([1]怪物表!$C:$C,MATCH(G3421,[1]怪物表!$A:$A,0)))</f>
        <v>小熊</v>
      </c>
      <c r="I3421" s="4"/>
      <c r="J3421" s="4" t="str">
        <f>IF(I3421="","",INDEX([1]怪物阵型表!$B:$B,MATCH(I3421,[1]怪物阵型表!$A:$A,0)))</f>
        <v/>
      </c>
      <c r="K3421" s="4"/>
      <c r="L3421" s="4"/>
      <c r="M3421" s="4"/>
      <c r="N3421" s="4"/>
      <c r="O3421" s="4" t="str">
        <f>IF(N3421="","",INDEX([2]物品表!$B:$B,MATCH(N3421,[2]物品表!$A:$A,0)))</f>
        <v/>
      </c>
      <c r="P3421" s="4"/>
      <c r="Q3421" s="7" t="s">
        <v>31</v>
      </c>
      <c r="R3421" s="7" t="s">
        <v>29</v>
      </c>
      <c r="S3421" s="9">
        <f>INDEX('#怪物刷新配置索引'!$E:$E,MATCH(E3421&amp;"-"&amp;F3421,'#怪物刷新配置索引'!$D:$D,0),1)</f>
        <v>2</v>
      </c>
      <c r="T3421" s="4"/>
      <c r="U3421" s="9">
        <f>INDEX('#怪物刷新配置索引'!$F:$F,MATCH(E3421&amp;"-"&amp;F3421,'#怪物刷新配置索引'!$D:$D,0),1)</f>
        <v>3</v>
      </c>
      <c r="V3421" s="4" t="str">
        <f t="shared" si="471"/>
        <v/>
      </c>
      <c r="W3421" s="4"/>
      <c r="X3421" s="4"/>
      <c r="Y3421" s="4"/>
      <c r="Z3421" s="28"/>
      <c r="AA3421" s="77">
        <f>COUNTIF([3]经验升级表!$C:$C,"&lt;="&amp;SUMIFS($AB$4:AB3421,$C$4:C3421,C3421))</f>
        <v>0</v>
      </c>
      <c r="AB3421" s="77">
        <f>IFERROR(INDEX([1]怪物表!$U:$U,MATCH(G3421,[1]怪物表!$A:$A,0),1)*S3421/U3421,0)*AC3421</f>
        <v>0</v>
      </c>
      <c r="AC3421" s="77">
        <f t="shared" si="466"/>
        <v>30</v>
      </c>
      <c r="AD3421" s="77">
        <f>IFERROR(INDEX([1]怪物表!$J:$J,MATCH(G3421,[1]怪物表!$A:$A,0),1),0)*AE3421</f>
        <v>20</v>
      </c>
      <c r="AE3421" s="77">
        <f t="shared" si="467"/>
        <v>20</v>
      </c>
    </row>
    <row r="3422" spans="1:31" s="46" customFormat="1" x14ac:dyDescent="0.45">
      <c r="A3422" s="20"/>
      <c r="B3422" s="21">
        <v>5995025</v>
      </c>
      <c r="C3422" s="22" t="s">
        <v>361</v>
      </c>
      <c r="D3422" s="20" t="s">
        <v>148</v>
      </c>
      <c r="E3422" s="21"/>
      <c r="F3422" s="20">
        <v>180</v>
      </c>
      <c r="G3422" s="20">
        <f>IF(I3422="",SUMIFS([1]怪物表!$A:$A,[1]怪物表!$B:$B,C3422,[1]怪物表!$C:$C,D3422),"")</f>
        <v>1599509</v>
      </c>
      <c r="H3422" s="23" t="str">
        <f>IF(G3422="","",INDEX([1]怪物表!$C:$C,MATCH(G3422,[1]怪物表!$A:$A,0)))</f>
        <v>狼人</v>
      </c>
      <c r="I3422" s="20" t="s">
        <v>54</v>
      </c>
      <c r="J3422" s="20" t="str">
        <f>IF(I3422="","",INDEX([1]怪物阵型表!$B:$B,MATCH(I3422,[1]怪物阵型表!$A:$A,0)))</f>
        <v/>
      </c>
      <c r="K3422" s="20"/>
      <c r="L3422" s="20"/>
      <c r="M3422" s="20"/>
      <c r="N3422" s="20"/>
      <c r="O3422" s="20" t="str">
        <f>IF(N3422="","",INDEX([2]物品表!$B:$B,MATCH(N3422,[2]物品表!$A:$A,0)))</f>
        <v/>
      </c>
      <c r="P3422" s="20"/>
      <c r="Q3422" s="21" t="s">
        <v>120</v>
      </c>
      <c r="R3422" s="21" t="s">
        <v>29</v>
      </c>
      <c r="S3422" s="24">
        <v>1</v>
      </c>
      <c r="T3422" s="20"/>
      <c r="U3422" s="24">
        <v>0</v>
      </c>
      <c r="V3422" s="20" t="str">
        <f>IF(W3422=1,"TID_Survivor_Notice_Occur_2",IF(W3422=2,"TID_Survivor_Notice_Occur_1",""))</f>
        <v/>
      </c>
      <c r="W3422" s="20"/>
      <c r="X3422" s="20"/>
      <c r="Y3422" s="20"/>
      <c r="Z3422" s="79"/>
      <c r="AA3422" s="79">
        <f>COUNTIF([3]经验升级表!$C:$C,"&lt;="&amp;SUMIFS($AB$4:AB3422,$C$4:C3422,C3422))</f>
        <v>0</v>
      </c>
      <c r="AB3422" s="79">
        <f>IFERROR(INDEX([1]怪物表!$U:$U,MATCH(G3422,[1]怪物表!$A:$A,0),1)*S3422/U3422,0)*AC3422</f>
        <v>0</v>
      </c>
      <c r="AC3422" s="79">
        <f>IFERROR(INDEX(_xlfn.TEXTSPLIT(F3422,"-"),1,2)-INDEX(_xlfn.TEXTSPLIT(F3422,"-"),1,1),1)</f>
        <v>1</v>
      </c>
      <c r="AD3422" s="79">
        <f>IFERROR(INDEX([1]怪物表!$J:$J,MATCH(G3422,[1]怪物表!$A:$A,0),1),0)*AE3422</f>
        <v>0</v>
      </c>
      <c r="AE3422" s="79">
        <f>IFERROR(ROUNDUP(AC3422*S3422/U3422,),0)</f>
        <v>0</v>
      </c>
    </row>
    <row r="3423" spans="1:31" x14ac:dyDescent="0.45">
      <c r="A3423" s="4"/>
      <c r="B3423" s="7">
        <v>5995026</v>
      </c>
      <c r="C3423" s="6" t="s">
        <v>361</v>
      </c>
      <c r="D3423" s="4" t="s">
        <v>246</v>
      </c>
      <c r="E3423" s="4">
        <v>20</v>
      </c>
      <c r="F3423" s="4" t="s">
        <v>46</v>
      </c>
      <c r="G3423" s="4">
        <f>SUMIFS([1]怪物表!$A:$A,[1]怪物表!$B:$B,C3423,[1]怪物表!$C:$C,D3423)</f>
        <v>1599501</v>
      </c>
      <c r="H3423" s="8" t="str">
        <f>IF(G3423="","",INDEX([1]怪物表!$C:$C,MATCH(G3423,[1]怪物表!$A:$A,0)))</f>
        <v>小熊</v>
      </c>
      <c r="I3423" s="4"/>
      <c r="J3423" s="4" t="str">
        <f>IF(I3423="","",INDEX([1]怪物阵型表!$B:$B,MATCH(I3423,[1]怪物阵型表!$A:$A,0)))</f>
        <v/>
      </c>
      <c r="K3423" s="4"/>
      <c r="L3423" s="4"/>
      <c r="M3423" s="4"/>
      <c r="N3423" s="4"/>
      <c r="O3423" s="4" t="str">
        <f>IF(N3423="","",INDEX([2]物品表!$B:$B,MATCH(N3423,[2]物品表!$A:$A,0)))</f>
        <v/>
      </c>
      <c r="P3423" s="4"/>
      <c r="Q3423" s="7" t="s">
        <v>31</v>
      </c>
      <c r="R3423" s="7" t="s">
        <v>29</v>
      </c>
      <c r="S3423" s="9">
        <f>INDEX('#怪物刷新配置索引'!$E:$E,MATCH(E3423&amp;"-"&amp;F3423,'#怪物刷新配置索引'!$D:$D,0),1)</f>
        <v>2</v>
      </c>
      <c r="T3423" s="4"/>
      <c r="U3423" s="9">
        <f>INDEX('#怪物刷新配置索引'!$F:$F,MATCH(E3423&amp;"-"&amp;F3423,'#怪物刷新配置索引'!$D:$D,0),1)</f>
        <v>3</v>
      </c>
      <c r="V3423" s="4" t="str">
        <f t="shared" ref="V3423:V3427" si="472">IF(W3423=1,"TID_Survivor_Notice_Occur_2",IF(W3423=2,"TID_Survivor_Notice_Occur_1",""))</f>
        <v/>
      </c>
      <c r="W3423" s="4"/>
      <c r="X3423" s="7"/>
      <c r="Y3423" s="4"/>
      <c r="Z3423" s="28"/>
      <c r="AA3423" s="77">
        <f>COUNTIF([3]经验升级表!$C:$C,"&lt;="&amp;SUMIFS($AB$4:AB3423,$C$4:C3423,C3423))</f>
        <v>0</v>
      </c>
      <c r="AB3423" s="77">
        <f>IFERROR(INDEX([1]怪物表!$U:$U,MATCH(G3423,[1]怪物表!$A:$A,0),1)*S3423/U3423,0)*AC3423</f>
        <v>0</v>
      </c>
      <c r="AC3423" s="77">
        <f t="shared" ref="AC3423:AC3458" si="473">IFERROR(INDEX(_xlfn.TEXTSPLIT(F3423,"-"),1,2)-INDEX(_xlfn.TEXTSPLIT(F3423,"-"),1,1),1)</f>
        <v>30</v>
      </c>
      <c r="AD3423" s="77">
        <f>IFERROR(INDEX([1]怪物表!$J:$J,MATCH(G3423,[1]怪物表!$A:$A,0),1),0)*AE3423</f>
        <v>20</v>
      </c>
      <c r="AE3423" s="77">
        <f t="shared" ref="AE3423:AE3458" si="474">IFERROR(ROUNDUP(AC3423*S3423/U3423,),0)</f>
        <v>20</v>
      </c>
    </row>
    <row r="3424" spans="1:31" x14ac:dyDescent="0.45">
      <c r="A3424" s="4"/>
      <c r="B3424" s="7">
        <v>5995027</v>
      </c>
      <c r="C3424" s="6" t="s">
        <v>361</v>
      </c>
      <c r="D3424" s="4" t="s">
        <v>246</v>
      </c>
      <c r="E3424" s="4">
        <v>20</v>
      </c>
      <c r="F3424" s="4" t="s">
        <v>46</v>
      </c>
      <c r="G3424" s="4">
        <f>SUMIFS([1]怪物表!$A:$A,[1]怪物表!$B:$B,C3424,[1]怪物表!$C:$C,D3424)</f>
        <v>1599501</v>
      </c>
      <c r="H3424" s="8" t="str">
        <f>IF(G3424="","",INDEX([1]怪物表!$C:$C,MATCH(G3424,[1]怪物表!$A:$A,0)))</f>
        <v>小熊</v>
      </c>
      <c r="I3424" s="4"/>
      <c r="J3424" s="4" t="str">
        <f>IF(I3424="","",INDEX([1]怪物阵型表!$B:$B,MATCH(I3424,[1]怪物阵型表!$A:$A,0)))</f>
        <v/>
      </c>
      <c r="K3424" s="4"/>
      <c r="L3424" s="4"/>
      <c r="M3424" s="4"/>
      <c r="N3424" s="4"/>
      <c r="O3424" s="4" t="str">
        <f>IF(N3424="","",INDEX([2]物品表!$B:$B,MATCH(N3424,[2]物品表!$A:$A,0)))</f>
        <v/>
      </c>
      <c r="P3424" s="4"/>
      <c r="Q3424" s="7" t="s">
        <v>31</v>
      </c>
      <c r="R3424" s="7" t="s">
        <v>29</v>
      </c>
      <c r="S3424" s="9">
        <f>INDEX('#怪物刷新配置索引'!$E:$E,MATCH(E3424&amp;"-"&amp;F3424,'#怪物刷新配置索引'!$D:$D,0),1)</f>
        <v>2</v>
      </c>
      <c r="T3424" s="4"/>
      <c r="U3424" s="9">
        <f>INDEX('#怪物刷新配置索引'!$F:$F,MATCH(E3424&amp;"-"&amp;F3424,'#怪物刷新配置索引'!$D:$D,0),1)</f>
        <v>3</v>
      </c>
      <c r="V3424" s="7" t="str">
        <f t="shared" si="472"/>
        <v/>
      </c>
      <c r="W3424" s="4"/>
      <c r="X3424" s="4"/>
      <c r="Y3424" s="4"/>
      <c r="Z3424" s="28"/>
      <c r="AA3424" s="77">
        <f>COUNTIF([3]经验升级表!$C:$C,"&lt;="&amp;SUMIFS($AB$4:AB3424,$C$4:C3424,C3424))</f>
        <v>0</v>
      </c>
      <c r="AB3424" s="77">
        <f>IFERROR(INDEX([1]怪物表!$U:$U,MATCH(G3424,[1]怪物表!$A:$A,0),1)*S3424/U3424,0)*AC3424</f>
        <v>0</v>
      </c>
      <c r="AC3424" s="77">
        <f t="shared" si="473"/>
        <v>30</v>
      </c>
      <c r="AD3424" s="77">
        <f>IFERROR(INDEX([1]怪物表!$J:$J,MATCH(G3424,[1]怪物表!$A:$A,0),1),0)*AE3424</f>
        <v>20</v>
      </c>
      <c r="AE3424" s="77">
        <f t="shared" si="474"/>
        <v>20</v>
      </c>
    </row>
    <row r="3425" spans="1:31" x14ac:dyDescent="0.45">
      <c r="A3425" s="4"/>
      <c r="B3425" s="7">
        <v>5995028</v>
      </c>
      <c r="C3425" s="6" t="s">
        <v>361</v>
      </c>
      <c r="D3425" s="4" t="s">
        <v>133</v>
      </c>
      <c r="E3425" s="4">
        <v>20</v>
      </c>
      <c r="F3425" s="4" t="s">
        <v>46</v>
      </c>
      <c r="G3425" s="4">
        <f>SUMIFS([1]怪物表!$A:$A,[1]怪物表!$B:$B,C3425,[1]怪物表!$C:$C,D3425)</f>
        <v>1599503</v>
      </c>
      <c r="H3425" s="8" t="str">
        <f>IF(G3425="","",INDEX([1]怪物表!$C:$C,MATCH(G3425,[1]怪物表!$A:$A,0)))</f>
        <v>密林窃贼</v>
      </c>
      <c r="I3425" s="4"/>
      <c r="J3425" s="4" t="str">
        <f>IF(I3425="","",INDEX([1]怪物阵型表!$B:$B,MATCH(I3425,[1]怪物阵型表!$A:$A,0)))</f>
        <v/>
      </c>
      <c r="K3425" s="4"/>
      <c r="L3425" s="4"/>
      <c r="M3425" s="4"/>
      <c r="N3425" s="4"/>
      <c r="O3425" s="4" t="str">
        <f>IF(N3425="","",INDEX([2]物品表!$B:$B,MATCH(N3425,[2]物品表!$A:$A,0)))</f>
        <v/>
      </c>
      <c r="P3425" s="4"/>
      <c r="Q3425" s="7" t="s">
        <v>31</v>
      </c>
      <c r="R3425" s="7" t="s">
        <v>29</v>
      </c>
      <c r="S3425" s="9">
        <f>INDEX('#怪物刷新配置索引'!$E:$E,MATCH(E3425&amp;"-"&amp;F3425,'#怪物刷新配置索引'!$D:$D,0),1)</f>
        <v>2</v>
      </c>
      <c r="T3425" s="4"/>
      <c r="U3425" s="9">
        <f>INDEX('#怪物刷新配置索引'!$F:$F,MATCH(E3425&amp;"-"&amp;F3425,'#怪物刷新配置索引'!$D:$D,0),1)</f>
        <v>3</v>
      </c>
      <c r="V3425" s="4" t="str">
        <f t="shared" si="472"/>
        <v/>
      </c>
      <c r="W3425" s="4"/>
      <c r="X3425" s="7"/>
      <c r="Y3425" s="7"/>
      <c r="Z3425" s="28"/>
      <c r="AA3425" s="77">
        <f>COUNTIF([3]经验升级表!$C:$C,"&lt;="&amp;SUMIFS($AB$4:AB3425,$C$4:C3425,C3425))</f>
        <v>0</v>
      </c>
      <c r="AB3425" s="77">
        <f>IFERROR(INDEX([1]怪物表!$U:$U,MATCH(G3425,[1]怪物表!$A:$A,0),1)*S3425/U3425,0)*AC3425</f>
        <v>0</v>
      </c>
      <c r="AC3425" s="77">
        <f t="shared" si="473"/>
        <v>30</v>
      </c>
      <c r="AD3425" s="77">
        <f>IFERROR(INDEX([1]怪物表!$J:$J,MATCH(G3425,[1]怪物表!$A:$A,0),1),0)*AE3425</f>
        <v>20</v>
      </c>
      <c r="AE3425" s="77">
        <f t="shared" si="474"/>
        <v>20</v>
      </c>
    </row>
    <row r="3426" spans="1:31" x14ac:dyDescent="0.45">
      <c r="A3426" s="4"/>
      <c r="B3426" s="7">
        <v>5995029</v>
      </c>
      <c r="C3426" s="6" t="s">
        <v>361</v>
      </c>
      <c r="D3426" s="4" t="s">
        <v>133</v>
      </c>
      <c r="E3426" s="4">
        <v>20</v>
      </c>
      <c r="F3426" s="4" t="s">
        <v>46</v>
      </c>
      <c r="G3426" s="4">
        <f>SUMIFS([1]怪物表!$A:$A,[1]怪物表!$B:$B,C3426,[1]怪物表!$C:$C,D3426)</f>
        <v>1599503</v>
      </c>
      <c r="H3426" s="8" t="str">
        <f>IF(G3426="","",INDEX([1]怪物表!$C:$C,MATCH(G3426,[1]怪物表!$A:$A,0)))</f>
        <v>密林窃贼</v>
      </c>
      <c r="I3426" s="4"/>
      <c r="J3426" s="4" t="str">
        <f>IF(I3426="","",INDEX([1]怪物阵型表!$B:$B,MATCH(I3426,[1]怪物阵型表!$A:$A,0)))</f>
        <v/>
      </c>
      <c r="K3426" s="4"/>
      <c r="L3426" s="4"/>
      <c r="M3426" s="4"/>
      <c r="N3426" s="4"/>
      <c r="O3426" s="4" t="str">
        <f>IF(N3426="","",INDEX([2]物品表!$B:$B,MATCH(N3426,[2]物品表!$A:$A,0)))</f>
        <v/>
      </c>
      <c r="P3426" s="4"/>
      <c r="Q3426" s="7" t="s">
        <v>31</v>
      </c>
      <c r="R3426" s="7" t="s">
        <v>29</v>
      </c>
      <c r="S3426" s="9">
        <f>INDEX('#怪物刷新配置索引'!$E:$E,MATCH(E3426&amp;"-"&amp;F3426,'#怪物刷新配置索引'!$D:$D,0),1)</f>
        <v>2</v>
      </c>
      <c r="T3426" s="4"/>
      <c r="U3426" s="9">
        <f>INDEX('#怪物刷新配置索引'!$F:$F,MATCH(E3426&amp;"-"&amp;F3426,'#怪物刷新配置索引'!$D:$D,0),1)</f>
        <v>3</v>
      </c>
      <c r="V3426" s="4" t="str">
        <f t="shared" si="472"/>
        <v/>
      </c>
      <c r="W3426" s="4"/>
      <c r="X3426" s="7"/>
      <c r="Y3426" s="7"/>
      <c r="Z3426" s="28"/>
      <c r="AA3426" s="77">
        <f>COUNTIF([3]经验升级表!$C:$C,"&lt;="&amp;SUMIFS($AB$4:AB3426,$C$4:C3426,C3426))</f>
        <v>0</v>
      </c>
      <c r="AB3426" s="77">
        <f>IFERROR(INDEX([1]怪物表!$U:$U,MATCH(G3426,[1]怪物表!$A:$A,0),1)*S3426/U3426,0)*AC3426</f>
        <v>0</v>
      </c>
      <c r="AC3426" s="77">
        <f t="shared" si="473"/>
        <v>30</v>
      </c>
      <c r="AD3426" s="77">
        <f>IFERROR(INDEX([1]怪物表!$J:$J,MATCH(G3426,[1]怪物表!$A:$A,0),1),0)*AE3426</f>
        <v>20</v>
      </c>
      <c r="AE3426" s="77">
        <f t="shared" si="474"/>
        <v>20</v>
      </c>
    </row>
    <row r="3427" spans="1:31" x14ac:dyDescent="0.45">
      <c r="A3427" s="4"/>
      <c r="B3427" s="7">
        <v>5995030</v>
      </c>
      <c r="C3427" s="6" t="s">
        <v>361</v>
      </c>
      <c r="D3427" s="4" t="s">
        <v>130</v>
      </c>
      <c r="E3427" s="7">
        <v>10</v>
      </c>
      <c r="F3427" s="4" t="s">
        <v>46</v>
      </c>
      <c r="G3427" s="4">
        <f>SUMIFS([1]怪物表!$A:$A,[1]怪物表!$B:$B,C3427,[1]怪物表!$C:$C,D3427)</f>
        <v>1599506</v>
      </c>
      <c r="H3427" s="8" t="str">
        <f>IF(G3427="","",INDEX([1]怪物表!$C:$C,MATCH(G3427,[1]怪物表!$A:$A,0)))</f>
        <v>毒气怪</v>
      </c>
      <c r="I3427" s="4"/>
      <c r="J3427" s="4" t="str">
        <f>IF(I3427="","",INDEX([1]怪物阵型表!$B:$B,MATCH(I3427,[1]怪物阵型表!$A:$A,0)))</f>
        <v/>
      </c>
      <c r="K3427" s="4"/>
      <c r="L3427" s="4"/>
      <c r="M3427" s="4"/>
      <c r="N3427" s="4"/>
      <c r="O3427" s="4" t="str">
        <f>IF(N3427="","",INDEX([2]物品表!$B:$B,MATCH(N3427,[2]物品表!$A:$A,0)))</f>
        <v/>
      </c>
      <c r="P3427" s="4"/>
      <c r="Q3427" s="7" t="s">
        <v>31</v>
      </c>
      <c r="R3427" s="7" t="s">
        <v>29</v>
      </c>
      <c r="S3427" s="9">
        <f>INDEX('#怪物刷新配置索引'!$E:$E,MATCH(E3427&amp;"-"&amp;F3427,'#怪物刷新配置索引'!$D:$D,0),1)</f>
        <v>2</v>
      </c>
      <c r="T3427" s="4"/>
      <c r="U3427" s="9">
        <f>INDEX('#怪物刷新配置索引'!$F:$F,MATCH(E3427&amp;"-"&amp;F3427,'#怪物刷新配置索引'!$D:$D,0),1)</f>
        <v>6</v>
      </c>
      <c r="V3427" s="4" t="str">
        <f t="shared" si="472"/>
        <v/>
      </c>
      <c r="W3427" s="4"/>
      <c r="X3427" s="4"/>
      <c r="Y3427" s="4"/>
      <c r="Z3427" s="28"/>
      <c r="AA3427" s="77">
        <f>COUNTIF([3]经验升级表!$C:$C,"&lt;="&amp;SUMIFS($AB$4:AB3427,$C$4:C3427,C3427))</f>
        <v>0</v>
      </c>
      <c r="AB3427" s="77">
        <f>IFERROR(INDEX([1]怪物表!$U:$U,MATCH(G3427,[1]怪物表!$A:$A,0),1)*S3427/U3427,0)*AC3427</f>
        <v>0</v>
      </c>
      <c r="AC3427" s="77">
        <f t="shared" si="473"/>
        <v>30</v>
      </c>
      <c r="AD3427" s="77">
        <f>IFERROR(INDEX([1]怪物表!$J:$J,MATCH(G3427,[1]怪物表!$A:$A,0),1),0)*AE3427</f>
        <v>10</v>
      </c>
      <c r="AE3427" s="77">
        <f t="shared" si="474"/>
        <v>10</v>
      </c>
    </row>
    <row r="3428" spans="1:31" x14ac:dyDescent="0.45">
      <c r="A3428" s="4"/>
      <c r="B3428" s="7">
        <v>5995031</v>
      </c>
      <c r="C3428" s="6" t="s">
        <v>361</v>
      </c>
      <c r="D3428" s="4"/>
      <c r="E3428" s="7"/>
      <c r="F3428" s="4">
        <v>210</v>
      </c>
      <c r="G3428" s="4"/>
      <c r="H3428" s="8"/>
      <c r="I3428" s="4"/>
      <c r="J3428" s="4" t="str">
        <f>IF(I3428="","",INDEX([1]怪物阵型表!$B:$B,MATCH(I3428,[1]怪物阵型表!$A:$A,0)))</f>
        <v/>
      </c>
      <c r="K3428" s="4">
        <v>599505</v>
      </c>
      <c r="L3428" s="25" t="str" cm="1">
        <f t="array" ref="L3428">INDEX(怪物链表!A:C,MATCH(怪物刷新表!K3428&amp;C3428,怪物链表!A:A&amp;怪物链表!C:C,),2)</f>
        <v>骤变_中级_50</v>
      </c>
      <c r="M3428" s="4" t="str" cm="1">
        <f t="array" ref="M3428">INDEX(怪物链表!A:D,MATCH(怪物刷新表!L3428&amp;K3428,怪物链表!B:B&amp;怪物链表!A:A,),4)</f>
        <v>240-270</v>
      </c>
      <c r="N3428" s="4"/>
      <c r="O3428" s="4" t="str">
        <f>IF(N3428="","",INDEX([2]物品表!$B:$B,MATCH(N3428,[2]物品表!$A:$A,0)))</f>
        <v/>
      </c>
      <c r="P3428" s="4"/>
      <c r="Q3428" s="7" t="s">
        <v>120</v>
      </c>
      <c r="R3428" s="7" t="s">
        <v>29</v>
      </c>
      <c r="S3428" s="9">
        <v>1</v>
      </c>
      <c r="T3428" s="4"/>
      <c r="U3428" s="9">
        <v>0</v>
      </c>
      <c r="V3428" s="4" t="str">
        <f>IF(W3428=1,"TID_Survivor_Notice_Occur_2",IF(W3428=2,"TID_Survivor_Notice_Occur_1",""))</f>
        <v/>
      </c>
      <c r="W3428" s="4"/>
      <c r="X3428" s="4"/>
      <c r="Y3428" s="4"/>
      <c r="Z3428" s="28"/>
      <c r="AA3428" s="77">
        <f>COUNTIF([3]经验升级表!$C:$C,"&lt;="&amp;SUMIFS($AB$4:AB3428,$C$4:C3428,C3428))</f>
        <v>0</v>
      </c>
      <c r="AB3428" s="77">
        <f>IFERROR(INDEX([1]怪物表!$U:$U,MATCH(G3428,[1]怪物表!$A:$A,0),1)*S3428/U3428,0)*AC3428</f>
        <v>0</v>
      </c>
      <c r="AC3428" s="77">
        <f t="shared" si="473"/>
        <v>1</v>
      </c>
      <c r="AD3428" s="77">
        <f>IFERROR(INDEX([1]怪物表!$J:$J,MATCH(G3428,[1]怪物表!$A:$A,0),1),0)*AE3428</f>
        <v>0</v>
      </c>
      <c r="AE3428" s="77">
        <f t="shared" si="474"/>
        <v>0</v>
      </c>
    </row>
    <row r="3429" spans="1:31" x14ac:dyDescent="0.45">
      <c r="A3429" s="4"/>
      <c r="B3429" s="7">
        <v>5995032</v>
      </c>
      <c r="C3429" s="6" t="s">
        <v>361</v>
      </c>
      <c r="D3429" s="4"/>
      <c r="E3429" s="7"/>
      <c r="F3429" s="4">
        <v>210</v>
      </c>
      <c r="G3429" s="4" t="str">
        <f>IF(I3429="",SUMIFS([1]怪物表!$A:$A,[1]怪物表!$B:$B,C3429,[1]怪物表!$C:$C,D3429),"")</f>
        <v/>
      </c>
      <c r="H3429" s="8" t="str">
        <f>IF(G3429="","",INDEX([1]怪物表!$C:$C,MATCH(G3429,[1]怪物表!$A:$A,0)))</f>
        <v/>
      </c>
      <c r="I3429" s="4">
        <v>599501</v>
      </c>
      <c r="J3429" s="4" t="str">
        <f>IF(I3429="","",INDEX([1]怪物阵型表!$B:$B,MATCH(I3429,[1]怪物阵型表!$A:$A,0)))</f>
        <v>冲锋阵型</v>
      </c>
      <c r="K3429" s="4"/>
      <c r="L3429" s="4"/>
      <c r="M3429" s="4"/>
      <c r="N3429" s="4"/>
      <c r="O3429" s="4" t="str">
        <f>IF(N3429="","",INDEX([2]物品表!$B:$B,MATCH(N3429,[2]物品表!$A:$A,0)))</f>
        <v/>
      </c>
      <c r="P3429" s="4"/>
      <c r="Q3429" s="7" t="s">
        <v>309</v>
      </c>
      <c r="R3429" s="7" t="s">
        <v>29</v>
      </c>
      <c r="S3429" s="9">
        <v>1</v>
      </c>
      <c r="T3429" s="4"/>
      <c r="U3429" s="9">
        <v>0</v>
      </c>
      <c r="V3429" s="4" t="str">
        <f t="shared" ref="V3429:V3436" si="475">IF(W3429=1,"TID_Survivor_Notice_Occur_2",IF(W3429=2,"TID_Survivor_Notice_Occur_1",""))</f>
        <v/>
      </c>
      <c r="W3429" s="4"/>
      <c r="X3429" s="4"/>
      <c r="Y3429" s="4"/>
      <c r="Z3429" s="28"/>
      <c r="AA3429" s="77">
        <f>COUNTIF([3]经验升级表!$C:$C,"&lt;="&amp;SUMIFS($AB$4:AB3429,$C$4:C3429,C3429))</f>
        <v>0</v>
      </c>
      <c r="AB3429" s="77">
        <f>IFERROR(INDEX([1]怪物表!$U:$U,MATCH(G3429,[1]怪物表!$A:$A,0),1)*S3429/U3429,0)*AC3429</f>
        <v>0</v>
      </c>
      <c r="AC3429" s="77">
        <f t="shared" si="473"/>
        <v>1</v>
      </c>
      <c r="AD3429" s="77">
        <f>IFERROR(INDEX([1]怪物表!$J:$J,MATCH(G3429,[1]怪物表!$A:$A,0),1),0)*AE3429</f>
        <v>0</v>
      </c>
      <c r="AE3429" s="77">
        <f t="shared" si="474"/>
        <v>0</v>
      </c>
    </row>
    <row r="3430" spans="1:31" x14ac:dyDescent="0.45">
      <c r="A3430" s="4"/>
      <c r="B3430" s="7">
        <v>5995033</v>
      </c>
      <c r="C3430" s="6" t="s">
        <v>361</v>
      </c>
      <c r="D3430" s="4"/>
      <c r="E3430" s="7"/>
      <c r="F3430" s="4">
        <v>210</v>
      </c>
      <c r="G3430" s="4" t="str">
        <f>IF(I3430="",SUMIFS([1]怪物表!$A:$A,[1]怪物表!$B:$B,C3430,[1]怪物表!$C:$C,D3430),"")</f>
        <v/>
      </c>
      <c r="H3430" s="8" t="str">
        <f>IF(G3430="","",INDEX([1]怪物表!$C:$C,MATCH(G3430,[1]怪物表!$A:$A,0)))</f>
        <v/>
      </c>
      <c r="I3430" s="4">
        <v>599501</v>
      </c>
      <c r="J3430" s="4" t="str">
        <f>IF(I3430="","",INDEX([1]怪物阵型表!$B:$B,MATCH(I3430,[1]怪物阵型表!$A:$A,0)))</f>
        <v>冲锋阵型</v>
      </c>
      <c r="K3430" s="4"/>
      <c r="L3430" s="4"/>
      <c r="M3430" s="4"/>
      <c r="N3430" s="4"/>
      <c r="O3430" s="4" t="str">
        <f>IF(N3430="","",INDEX([2]物品表!$B:$B,MATCH(N3430,[2]物品表!$A:$A,0)))</f>
        <v/>
      </c>
      <c r="P3430" s="4"/>
      <c r="Q3430" s="7" t="s">
        <v>309</v>
      </c>
      <c r="R3430" s="7" t="s">
        <v>29</v>
      </c>
      <c r="S3430" s="9">
        <v>1</v>
      </c>
      <c r="T3430" s="4"/>
      <c r="U3430" s="9">
        <v>0</v>
      </c>
      <c r="V3430" s="4" t="str">
        <f t="shared" si="475"/>
        <v/>
      </c>
      <c r="W3430" s="4"/>
      <c r="X3430" s="4"/>
      <c r="Y3430" s="4"/>
      <c r="Z3430" s="28"/>
      <c r="AA3430" s="77">
        <f>COUNTIF([3]经验升级表!$C:$C,"&lt;="&amp;SUMIFS($AB$4:AB3430,$C$4:C3430,C3430))</f>
        <v>0</v>
      </c>
      <c r="AB3430" s="77">
        <f>IFERROR(INDEX([1]怪物表!$U:$U,MATCH(G3430,[1]怪物表!$A:$A,0),1)*S3430/U3430,0)*AC3430</f>
        <v>0</v>
      </c>
      <c r="AC3430" s="77">
        <f t="shared" si="473"/>
        <v>1</v>
      </c>
      <c r="AD3430" s="77">
        <f>IFERROR(INDEX([1]怪物表!$J:$J,MATCH(G3430,[1]怪物表!$A:$A,0),1),0)*AE3430</f>
        <v>0</v>
      </c>
      <c r="AE3430" s="77">
        <f t="shared" si="474"/>
        <v>0</v>
      </c>
    </row>
    <row r="3431" spans="1:31" x14ac:dyDescent="0.45">
      <c r="A3431" s="4"/>
      <c r="B3431" s="7">
        <v>5995034</v>
      </c>
      <c r="C3431" s="6" t="s">
        <v>361</v>
      </c>
      <c r="D3431" s="4"/>
      <c r="E3431" s="7"/>
      <c r="F3431" s="4">
        <v>215</v>
      </c>
      <c r="G3431" s="4" t="str">
        <f>IF(I3431="",SUMIFS([1]怪物表!$A:$A,[1]怪物表!$B:$B,C3431,[1]怪物表!$C:$C,D3431),"")</f>
        <v/>
      </c>
      <c r="H3431" s="8" t="str">
        <f>IF(G3431="","",INDEX([1]怪物表!$C:$C,MATCH(G3431,[1]怪物表!$A:$A,0)))</f>
        <v/>
      </c>
      <c r="I3431" s="4">
        <v>599501</v>
      </c>
      <c r="J3431" s="4" t="str">
        <f>IF(I3431="","",INDEX([1]怪物阵型表!$B:$B,MATCH(I3431,[1]怪物阵型表!$A:$A,0)))</f>
        <v>冲锋阵型</v>
      </c>
      <c r="K3431" s="4"/>
      <c r="L3431" s="4"/>
      <c r="M3431" s="4"/>
      <c r="N3431" s="4"/>
      <c r="O3431" s="4" t="str">
        <f>IF(N3431="","",INDEX([2]物品表!$B:$B,MATCH(N3431,[2]物品表!$A:$A,0)))</f>
        <v/>
      </c>
      <c r="P3431" s="4"/>
      <c r="Q3431" s="7" t="s">
        <v>309</v>
      </c>
      <c r="R3431" s="7" t="s">
        <v>29</v>
      </c>
      <c r="S3431" s="9">
        <v>1</v>
      </c>
      <c r="T3431" s="4"/>
      <c r="U3431" s="9">
        <v>0</v>
      </c>
      <c r="V3431" s="4" t="str">
        <f t="shared" si="475"/>
        <v/>
      </c>
      <c r="W3431" s="4"/>
      <c r="X3431" s="4"/>
      <c r="Y3431" s="4"/>
      <c r="Z3431" s="28"/>
      <c r="AA3431" s="77">
        <f>COUNTIF([3]经验升级表!$C:$C,"&lt;="&amp;SUMIFS($AB$4:AB3431,$C$4:C3431,C3431))</f>
        <v>0</v>
      </c>
      <c r="AB3431" s="77">
        <f>IFERROR(INDEX([1]怪物表!$U:$U,MATCH(G3431,[1]怪物表!$A:$A,0),1)*S3431/U3431,0)*AC3431</f>
        <v>0</v>
      </c>
      <c r="AC3431" s="77">
        <f t="shared" si="473"/>
        <v>1</v>
      </c>
      <c r="AD3431" s="77">
        <f>IFERROR(INDEX([1]怪物表!$J:$J,MATCH(G3431,[1]怪物表!$A:$A,0),1),0)*AE3431</f>
        <v>0</v>
      </c>
      <c r="AE3431" s="77">
        <f t="shared" si="474"/>
        <v>0</v>
      </c>
    </row>
    <row r="3432" spans="1:31" x14ac:dyDescent="0.45">
      <c r="A3432" s="4"/>
      <c r="B3432" s="7">
        <v>5995035</v>
      </c>
      <c r="C3432" s="6" t="s">
        <v>361</v>
      </c>
      <c r="D3432" s="4"/>
      <c r="E3432" s="7"/>
      <c r="F3432" s="4">
        <v>215</v>
      </c>
      <c r="G3432" s="4" t="str">
        <f>IF(I3432="",SUMIFS([1]怪物表!$A:$A,[1]怪物表!$B:$B,C3432,[1]怪物表!$C:$C,D3432),"")</f>
        <v/>
      </c>
      <c r="H3432" s="8" t="str">
        <f>IF(G3432="","",INDEX([1]怪物表!$C:$C,MATCH(G3432,[1]怪物表!$A:$A,0)))</f>
        <v/>
      </c>
      <c r="I3432" s="4">
        <v>599501</v>
      </c>
      <c r="J3432" s="4" t="str">
        <f>IF(I3432="","",INDEX([1]怪物阵型表!$B:$B,MATCH(I3432,[1]怪物阵型表!$A:$A,0)))</f>
        <v>冲锋阵型</v>
      </c>
      <c r="K3432" s="4"/>
      <c r="L3432" s="4"/>
      <c r="M3432" s="4"/>
      <c r="N3432" s="4"/>
      <c r="O3432" s="4" t="str">
        <f>IF(N3432="","",INDEX([2]物品表!$B:$B,MATCH(N3432,[2]物品表!$A:$A,0)))</f>
        <v/>
      </c>
      <c r="P3432" s="4"/>
      <c r="Q3432" s="7" t="s">
        <v>309</v>
      </c>
      <c r="R3432" s="7" t="s">
        <v>29</v>
      </c>
      <c r="S3432" s="9">
        <v>1</v>
      </c>
      <c r="T3432" s="4"/>
      <c r="U3432" s="9">
        <v>0</v>
      </c>
      <c r="V3432" s="4" t="str">
        <f t="shared" si="475"/>
        <v/>
      </c>
      <c r="W3432" s="4"/>
      <c r="X3432" s="4"/>
      <c r="Y3432" s="4"/>
      <c r="Z3432" s="28"/>
      <c r="AA3432" s="77">
        <f>COUNTIF([3]经验升级表!$C:$C,"&lt;="&amp;SUMIFS($AB$4:AB3432,$C$4:C3432,C3432))</f>
        <v>0</v>
      </c>
      <c r="AB3432" s="77">
        <f>IFERROR(INDEX([1]怪物表!$U:$U,MATCH(G3432,[1]怪物表!$A:$A,0),1)*S3432/U3432,0)*AC3432</f>
        <v>0</v>
      </c>
      <c r="AC3432" s="77">
        <f t="shared" si="473"/>
        <v>1</v>
      </c>
      <c r="AD3432" s="77">
        <f>IFERROR(INDEX([1]怪物表!$J:$J,MATCH(G3432,[1]怪物表!$A:$A,0),1),0)*AE3432</f>
        <v>0</v>
      </c>
      <c r="AE3432" s="77">
        <f t="shared" si="474"/>
        <v>0</v>
      </c>
    </row>
    <row r="3433" spans="1:31" x14ac:dyDescent="0.45">
      <c r="A3433" s="4"/>
      <c r="B3433" s="7">
        <v>5995036</v>
      </c>
      <c r="C3433" s="6" t="s">
        <v>361</v>
      </c>
      <c r="D3433" s="4" t="s">
        <v>239</v>
      </c>
      <c r="E3433" s="7">
        <v>60</v>
      </c>
      <c r="F3433" s="4" t="s">
        <v>64</v>
      </c>
      <c r="G3433" s="4">
        <f>SUMIFS([1]怪物表!$A:$A,[1]怪物表!$B:$B,C3433,[1]怪物表!$C:$C,D3433)</f>
        <v>1599502</v>
      </c>
      <c r="H3433" s="8" t="str">
        <f>IF(G3433="","",INDEX([1]怪物表!$C:$C,MATCH(G3433,[1]怪物表!$A:$A,0)))</f>
        <v>小象</v>
      </c>
      <c r="I3433" s="4"/>
      <c r="J3433" s="4" t="str">
        <f>IF(I3433="","",INDEX([1]怪物阵型表!$B:$B,MATCH(I3433,[1]怪物阵型表!$A:$A,0)))</f>
        <v/>
      </c>
      <c r="K3433" s="4"/>
      <c r="L3433" s="4"/>
      <c r="M3433" s="4"/>
      <c r="N3433" s="4"/>
      <c r="O3433" s="4" t="str">
        <f>IF(N3433="","",INDEX([2]物品表!$B:$B,MATCH(N3433,[2]物品表!$A:$A,0)))</f>
        <v/>
      </c>
      <c r="P3433" s="4"/>
      <c r="Q3433" s="7" t="s">
        <v>31</v>
      </c>
      <c r="R3433" s="7" t="s">
        <v>29</v>
      </c>
      <c r="S3433" s="9">
        <f>INDEX('#怪物刷新配置索引'!$E:$E,MATCH(E3433&amp;"-"&amp;F3433,'#怪物刷新配置索引'!$D:$D,0),1)</f>
        <v>2</v>
      </c>
      <c r="T3433" s="4"/>
      <c r="U3433" s="9">
        <f>INDEX('#怪物刷新配置索引'!$F:$F,MATCH(E3433&amp;"-"&amp;F3433,'#怪物刷新配置索引'!$D:$D,0),1)</f>
        <v>1</v>
      </c>
      <c r="V3433" s="7" t="str">
        <f t="shared" si="475"/>
        <v/>
      </c>
      <c r="W3433" s="4"/>
      <c r="X3433" s="4"/>
      <c r="Y3433" s="4"/>
      <c r="Z3433" s="28"/>
      <c r="AA3433" s="77">
        <f>COUNTIF([3]经验升级表!$C:$C,"&lt;="&amp;SUMIFS($AB$4:AB3433,$C$4:C3433,C3433))</f>
        <v>0</v>
      </c>
      <c r="AB3433" s="77">
        <f>IFERROR(INDEX([1]怪物表!$U:$U,MATCH(G3433,[1]怪物表!$A:$A,0),1)*S3433/U3433,0)*AC3433</f>
        <v>0</v>
      </c>
      <c r="AC3433" s="77">
        <f t="shared" si="473"/>
        <v>30</v>
      </c>
      <c r="AD3433" s="77">
        <f>IFERROR(INDEX([1]怪物表!$J:$J,MATCH(G3433,[1]怪物表!$A:$A,0),1),0)*AE3433</f>
        <v>60</v>
      </c>
      <c r="AE3433" s="77">
        <f t="shared" si="474"/>
        <v>60</v>
      </c>
    </row>
    <row r="3434" spans="1:31" x14ac:dyDescent="0.45">
      <c r="A3434" s="4"/>
      <c r="B3434" s="7">
        <v>5995037</v>
      </c>
      <c r="C3434" s="6" t="s">
        <v>361</v>
      </c>
      <c r="D3434" s="4" t="s">
        <v>133</v>
      </c>
      <c r="E3434" s="7">
        <v>40</v>
      </c>
      <c r="F3434" s="4" t="s">
        <v>64</v>
      </c>
      <c r="G3434" s="4">
        <f>SUMIFS([1]怪物表!$A:$A,[1]怪物表!$B:$B,C3434,[1]怪物表!$C:$C,D3434)</f>
        <v>1599503</v>
      </c>
      <c r="H3434" s="8" t="str">
        <f>IF(G3434="","",INDEX([1]怪物表!$C:$C,MATCH(G3434,[1]怪物表!$A:$A,0)))</f>
        <v>密林窃贼</v>
      </c>
      <c r="I3434" s="4"/>
      <c r="J3434" s="4" t="str">
        <f>IF(I3434="","",INDEX([1]怪物阵型表!$B:$B,MATCH(I3434,[1]怪物阵型表!$A:$A,0)))</f>
        <v/>
      </c>
      <c r="K3434" s="4"/>
      <c r="L3434" s="4"/>
      <c r="M3434" s="4"/>
      <c r="N3434" s="4"/>
      <c r="O3434" s="4" t="str">
        <f>IF(N3434="","",INDEX([2]物品表!$B:$B,MATCH(N3434,[2]物品表!$A:$A,0)))</f>
        <v/>
      </c>
      <c r="P3434" s="4"/>
      <c r="Q3434" s="7" t="s">
        <v>31</v>
      </c>
      <c r="R3434" s="7" t="s">
        <v>29</v>
      </c>
      <c r="S3434" s="9">
        <f>INDEX('#怪物刷新配置索引'!$E:$E,MATCH(E3434&amp;"-"&amp;F3434,'#怪物刷新配置索引'!$D:$D,0),1)</f>
        <v>4</v>
      </c>
      <c r="T3434" s="4"/>
      <c r="U3434" s="9">
        <f>INDEX('#怪物刷新配置索引'!$F:$F,MATCH(E3434&amp;"-"&amp;F3434,'#怪物刷新配置索引'!$D:$D,0),1)</f>
        <v>3</v>
      </c>
      <c r="V3434" s="4" t="str">
        <f t="shared" si="475"/>
        <v/>
      </c>
      <c r="W3434" s="4"/>
      <c r="X3434" s="4"/>
      <c r="Y3434" s="4"/>
      <c r="Z3434" s="28"/>
      <c r="AA3434" s="77">
        <f>COUNTIF([3]经验升级表!$C:$C,"&lt;="&amp;SUMIFS($AB$4:AB3434,$C$4:C3434,C3434))</f>
        <v>0</v>
      </c>
      <c r="AB3434" s="77">
        <f>IFERROR(INDEX([1]怪物表!$U:$U,MATCH(G3434,[1]怪物表!$A:$A,0),1)*S3434/U3434,0)*AC3434</f>
        <v>0</v>
      </c>
      <c r="AC3434" s="77">
        <f t="shared" si="473"/>
        <v>30</v>
      </c>
      <c r="AD3434" s="77">
        <f>IFERROR(INDEX([1]怪物表!$J:$J,MATCH(G3434,[1]怪物表!$A:$A,0),1),0)*AE3434</f>
        <v>40</v>
      </c>
      <c r="AE3434" s="77">
        <f t="shared" si="474"/>
        <v>40</v>
      </c>
    </row>
    <row r="3435" spans="1:31" x14ac:dyDescent="0.45">
      <c r="A3435" s="4"/>
      <c r="B3435" s="7">
        <v>5995038</v>
      </c>
      <c r="C3435" s="6" t="s">
        <v>361</v>
      </c>
      <c r="D3435" s="4" t="s">
        <v>133</v>
      </c>
      <c r="E3435" s="7">
        <v>40</v>
      </c>
      <c r="F3435" s="4" t="s">
        <v>64</v>
      </c>
      <c r="G3435" s="4">
        <f>SUMIFS([1]怪物表!$A:$A,[1]怪物表!$B:$B,C3435,[1]怪物表!$C:$C,D3435)</f>
        <v>1599503</v>
      </c>
      <c r="H3435" s="8" t="str">
        <f>IF(G3435="","",INDEX([1]怪物表!$C:$C,MATCH(G3435,[1]怪物表!$A:$A,0)))</f>
        <v>密林窃贼</v>
      </c>
      <c r="I3435" s="4"/>
      <c r="J3435" s="4" t="str">
        <f>IF(I3435="","",INDEX([1]怪物阵型表!$B:$B,MATCH(I3435,[1]怪物阵型表!$A:$A,0)))</f>
        <v/>
      </c>
      <c r="K3435" s="4"/>
      <c r="L3435" s="4"/>
      <c r="M3435" s="4"/>
      <c r="N3435" s="4"/>
      <c r="O3435" s="4" t="str">
        <f>IF(N3435="","",INDEX([2]物品表!$B:$B,MATCH(N3435,[2]物品表!$A:$A,0)))</f>
        <v/>
      </c>
      <c r="P3435" s="4"/>
      <c r="Q3435" s="7" t="s">
        <v>31</v>
      </c>
      <c r="R3435" s="7" t="s">
        <v>29</v>
      </c>
      <c r="S3435" s="9">
        <f>INDEX('#怪物刷新配置索引'!$E:$E,MATCH(E3435&amp;"-"&amp;F3435,'#怪物刷新配置索引'!$D:$D,0),1)</f>
        <v>4</v>
      </c>
      <c r="T3435" s="4"/>
      <c r="U3435" s="9">
        <f>INDEX('#怪物刷新配置索引'!$F:$F,MATCH(E3435&amp;"-"&amp;F3435,'#怪物刷新配置索引'!$D:$D,0),1)</f>
        <v>3</v>
      </c>
      <c r="V3435" s="4" t="str">
        <f t="shared" si="475"/>
        <v/>
      </c>
      <c r="W3435" s="4"/>
      <c r="X3435" s="7"/>
      <c r="Y3435" s="7"/>
      <c r="Z3435" s="28"/>
      <c r="AA3435" s="77">
        <f>COUNTIF([3]经验升级表!$C:$C,"&lt;="&amp;SUMIFS($AB$4:AB3435,$C$4:C3435,C3435))</f>
        <v>0</v>
      </c>
      <c r="AB3435" s="77">
        <f>IFERROR(INDEX([1]怪物表!$U:$U,MATCH(G3435,[1]怪物表!$A:$A,0),1)*S3435/U3435,0)*AC3435</f>
        <v>0</v>
      </c>
      <c r="AC3435" s="77">
        <f t="shared" si="473"/>
        <v>30</v>
      </c>
      <c r="AD3435" s="77">
        <f>IFERROR(INDEX([1]怪物表!$J:$J,MATCH(G3435,[1]怪物表!$A:$A,0),1),0)*AE3435</f>
        <v>40</v>
      </c>
      <c r="AE3435" s="77">
        <f t="shared" si="474"/>
        <v>40</v>
      </c>
    </row>
    <row r="3436" spans="1:31" x14ac:dyDescent="0.45">
      <c r="A3436" s="4"/>
      <c r="B3436" s="7">
        <v>5995039</v>
      </c>
      <c r="C3436" s="6" t="s">
        <v>361</v>
      </c>
      <c r="D3436" s="4" t="s">
        <v>130</v>
      </c>
      <c r="E3436" s="7">
        <v>15</v>
      </c>
      <c r="F3436" s="4" t="s">
        <v>64</v>
      </c>
      <c r="G3436" s="4">
        <f>SUMIFS([1]怪物表!$A:$A,[1]怪物表!$B:$B,C3436,[1]怪物表!$C:$C,D3436)</f>
        <v>1599506</v>
      </c>
      <c r="H3436" s="8" t="str">
        <f>IF(G3436="","",INDEX([1]怪物表!$C:$C,MATCH(G3436,[1]怪物表!$A:$A,0)))</f>
        <v>毒气怪</v>
      </c>
      <c r="I3436" s="4"/>
      <c r="J3436" s="4" t="str">
        <f>IF(I3436="","",INDEX([1]怪物阵型表!$B:$B,MATCH(I3436,[1]怪物阵型表!$A:$A,0)))</f>
        <v/>
      </c>
      <c r="K3436" s="4"/>
      <c r="L3436" s="4"/>
      <c r="M3436" s="4"/>
      <c r="N3436" s="4"/>
      <c r="O3436" s="4" t="str">
        <f>IF(N3436="","",INDEX([2]物品表!$B:$B,MATCH(N3436,[2]物品表!$A:$A,0)))</f>
        <v/>
      </c>
      <c r="P3436" s="4"/>
      <c r="Q3436" s="7" t="s">
        <v>31</v>
      </c>
      <c r="R3436" s="7" t="s">
        <v>29</v>
      </c>
      <c r="S3436" s="9">
        <f>INDEX('#怪物刷新配置索引'!$E:$E,MATCH(E3436&amp;"-"&amp;F3436,'#怪物刷新配置索引'!$D:$D,0),1)</f>
        <v>3</v>
      </c>
      <c r="T3436" s="4"/>
      <c r="U3436" s="9">
        <f>INDEX('#怪物刷新配置索引'!$F:$F,MATCH(E3436&amp;"-"&amp;F3436,'#怪物刷新配置索引'!$D:$D,0),1)</f>
        <v>6</v>
      </c>
      <c r="V3436" s="4" t="str">
        <f t="shared" si="475"/>
        <v/>
      </c>
      <c r="W3436" s="4"/>
      <c r="X3436" s="4"/>
      <c r="Y3436" s="4"/>
      <c r="Z3436" s="28"/>
      <c r="AA3436" s="77">
        <f>COUNTIF([3]经验升级表!$C:$C,"&lt;="&amp;SUMIFS($AB$4:AB3436,$C$4:C3436,C3436))</f>
        <v>0</v>
      </c>
      <c r="AB3436" s="77">
        <f>IFERROR(INDEX([1]怪物表!$U:$U,MATCH(G3436,[1]怪物表!$A:$A,0),1)*S3436/U3436,0)*AC3436</f>
        <v>0</v>
      </c>
      <c r="AC3436" s="77">
        <f t="shared" si="473"/>
        <v>30</v>
      </c>
      <c r="AD3436" s="77">
        <f>IFERROR(INDEX([1]怪物表!$J:$J,MATCH(G3436,[1]怪物表!$A:$A,0),1),0)*AE3436</f>
        <v>15</v>
      </c>
      <c r="AE3436" s="77">
        <f t="shared" si="474"/>
        <v>15</v>
      </c>
    </row>
    <row r="3437" spans="1:31" s="47" customFormat="1" x14ac:dyDescent="0.45">
      <c r="A3437" s="81"/>
      <c r="B3437" s="82">
        <v>5995040</v>
      </c>
      <c r="C3437" s="83" t="s">
        <v>361</v>
      </c>
      <c r="D3437" s="81" t="s">
        <v>132</v>
      </c>
      <c r="E3437" s="82"/>
      <c r="F3437" s="81">
        <v>240</v>
      </c>
      <c r="G3437" s="81">
        <f>IF(I3437="",SUMIFS([1]怪物表!$A:$A,[1]怪物表!$B:$B,C3437,[1]怪物表!$C:$C,D3437),"")</f>
        <v>1599510</v>
      </c>
      <c r="H3437" s="84" t="str">
        <f>IF(G3437="","",INDEX([1]怪物表!$C:$C,MATCH(G3437,[1]怪物表!$A:$A,0)))</f>
        <v>荒漠法师</v>
      </c>
      <c r="I3437" s="81" t="s">
        <v>54</v>
      </c>
      <c r="J3437" s="81" t="str">
        <f>IF(I3437="","",INDEX([1]怪物阵型表!$B:$B,MATCH(I3437,[1]怪物阵型表!$A:$A,0)))</f>
        <v/>
      </c>
      <c r="K3437" s="81"/>
      <c r="L3437" s="81"/>
      <c r="M3437" s="81"/>
      <c r="N3437" s="81"/>
      <c r="O3437" s="81" t="str">
        <f>IF(N3437="","",INDEX([2]物品表!$B:$B,MATCH(N3437,[2]物品表!$A:$A,0)))</f>
        <v/>
      </c>
      <c r="P3437" s="81"/>
      <c r="Q3437" s="82" t="s">
        <v>120</v>
      </c>
      <c r="R3437" s="82" t="s">
        <v>29</v>
      </c>
      <c r="S3437" s="85">
        <v>1</v>
      </c>
      <c r="T3437" s="81"/>
      <c r="U3437" s="85">
        <v>0</v>
      </c>
      <c r="V3437" s="81" t="str">
        <f>IF(W3437=1,"TID_Survivor_Notice_Occur_2",IF(W3437=2,"TID_Survivor_Notice_Occur_1",""))</f>
        <v>TID_Survivor_Notice_Occur_1</v>
      </c>
      <c r="W3437" s="81">
        <v>2</v>
      </c>
      <c r="X3437" s="81"/>
      <c r="Y3437" s="81"/>
      <c r="Z3437" s="86"/>
      <c r="AA3437" s="86">
        <f>COUNTIF([3]经验升级表!$C:$C,"&lt;="&amp;SUMIFS($AB$4:AB3437,$C$4:C3437,C3437))</f>
        <v>0</v>
      </c>
      <c r="AB3437" s="86">
        <f>IFERROR(INDEX([1]怪物表!$U:$U,MATCH(G3437,[1]怪物表!$A:$A,0),1)*S3437/U3437,0)*AC3437</f>
        <v>0</v>
      </c>
      <c r="AC3437" s="86">
        <f t="shared" si="473"/>
        <v>1</v>
      </c>
      <c r="AD3437" s="86">
        <f>IFERROR(INDEX([1]怪物表!$J:$J,MATCH(G3437,[1]怪物表!$A:$A,0),1),0)*AE3437</f>
        <v>0</v>
      </c>
      <c r="AE3437" s="86">
        <f t="shared" si="474"/>
        <v>0</v>
      </c>
    </row>
    <row r="3438" spans="1:31" x14ac:dyDescent="0.45">
      <c r="A3438" s="4"/>
      <c r="B3438" s="7">
        <v>5995041</v>
      </c>
      <c r="C3438" s="6" t="s">
        <v>361</v>
      </c>
      <c r="D3438" s="4"/>
      <c r="E3438" s="7"/>
      <c r="F3438" s="4">
        <v>240</v>
      </c>
      <c r="G3438" s="4"/>
      <c r="H3438" s="8"/>
      <c r="I3438" s="4"/>
      <c r="J3438" s="4" t="str">
        <f>IF(I3438="","",INDEX([1]怪物阵型表!$B:$B,MATCH(I3438,[1]怪物阵型表!$A:$A,0)))</f>
        <v/>
      </c>
      <c r="K3438" s="4">
        <v>599505</v>
      </c>
      <c r="L3438" s="25" t="str" cm="1">
        <f t="array" ref="L3438">INDEX(怪物链表!A:C,MATCH(怪物刷新表!K3438&amp;C3438,怪物链表!A:A&amp;怪物链表!C:C,),2)</f>
        <v>骤变_中级_50</v>
      </c>
      <c r="M3438" s="4" t="str" cm="1">
        <f t="array" ref="M3438">INDEX(怪物链表!A:D,MATCH(怪物刷新表!L3438&amp;K3438,怪物链表!B:B&amp;怪物链表!A:A,),4)</f>
        <v>240-270</v>
      </c>
      <c r="N3438" s="4"/>
      <c r="O3438" s="4" t="str">
        <f>IF(N3438="","",INDEX([2]物品表!$B:$B,MATCH(N3438,[2]物品表!$A:$A,0)))</f>
        <v/>
      </c>
      <c r="P3438" s="4"/>
      <c r="Q3438" s="7" t="s">
        <v>120</v>
      </c>
      <c r="R3438" s="7" t="s">
        <v>29</v>
      </c>
      <c r="S3438" s="9">
        <v>1</v>
      </c>
      <c r="T3438" s="4"/>
      <c r="U3438" s="9">
        <v>0</v>
      </c>
      <c r="V3438" s="4" t="str">
        <f>IF(W3438=1,"TID_Survivor_Notice_Occur_2",IF(W3438=2,"TID_Survivor_Notice_Occur_1",""))</f>
        <v/>
      </c>
      <c r="W3438" s="4"/>
      <c r="X3438" s="4"/>
      <c r="Y3438" s="4"/>
      <c r="Z3438" s="28"/>
      <c r="AA3438" s="77">
        <f>COUNTIF([3]经验升级表!$C:$C,"&lt;="&amp;SUMIFS($AB$4:AB3438,$C$4:C3438,C3438))</f>
        <v>0</v>
      </c>
      <c r="AB3438" s="77">
        <f>IFERROR(INDEX([1]怪物表!$U:$U,MATCH(G3438,[1]怪物表!$A:$A,0),1)*S3438/U3438,0)*AC3438</f>
        <v>0</v>
      </c>
      <c r="AC3438" s="77">
        <f t="shared" si="473"/>
        <v>1</v>
      </c>
      <c r="AD3438" s="77">
        <f>IFERROR(INDEX([1]怪物表!$J:$J,MATCH(G3438,[1]怪物表!$A:$A,0),1),0)*AE3438</f>
        <v>0</v>
      </c>
      <c r="AE3438" s="77">
        <f t="shared" si="474"/>
        <v>0</v>
      </c>
    </row>
    <row r="3439" spans="1:31" x14ac:dyDescent="0.45">
      <c r="A3439" s="4"/>
      <c r="B3439" s="7">
        <v>5995042</v>
      </c>
      <c r="C3439" s="6" t="s">
        <v>361</v>
      </c>
      <c r="D3439" s="4"/>
      <c r="E3439" s="7"/>
      <c r="F3439" s="4">
        <v>240</v>
      </c>
      <c r="G3439" s="4"/>
      <c r="H3439" s="8"/>
      <c r="I3439" s="4"/>
      <c r="J3439" s="4" t="str">
        <f>IF(I3439="","",INDEX([1]怪物阵型表!$B:$B,MATCH(I3439,[1]怪物阵型表!$A:$A,0)))</f>
        <v/>
      </c>
      <c r="K3439" s="4">
        <v>599506</v>
      </c>
      <c r="L3439" s="25" t="str" cm="1">
        <f t="array" ref="L3439">INDEX(怪物链表!A:C,MATCH(怪物刷新表!K3439&amp;C3439,怪物链表!A:A&amp;怪物链表!C:C,),2)</f>
        <v>骤变_中级_75</v>
      </c>
      <c r="M3439" s="4" t="str" cm="1">
        <f t="array" ref="M3439">INDEX(怪物链表!A:D,MATCH(怪物刷新表!L3439&amp;K3439,怪物链表!B:B&amp;怪物链表!A:A,),4)</f>
        <v>240-270</v>
      </c>
      <c r="N3439" s="4"/>
      <c r="O3439" s="4" t="str">
        <f>IF(N3439="","",INDEX([2]物品表!$B:$B,MATCH(N3439,[2]物品表!$A:$A,0)))</f>
        <v/>
      </c>
      <c r="P3439" s="4"/>
      <c r="Q3439" s="7" t="s">
        <v>120</v>
      </c>
      <c r="R3439" s="7" t="s">
        <v>29</v>
      </c>
      <c r="S3439" s="9">
        <v>1</v>
      </c>
      <c r="T3439" s="4"/>
      <c r="U3439" s="9">
        <v>0</v>
      </c>
      <c r="V3439" s="4" t="str">
        <f>IF(W3439=1,"TID_Survivor_Notice_Occur_2",IF(W3439=2,"TID_Survivor_Notice_Occur_1",""))</f>
        <v/>
      </c>
      <c r="W3439" s="4"/>
      <c r="X3439" s="4"/>
      <c r="Y3439" s="4"/>
      <c r="Z3439" s="28"/>
      <c r="AA3439" s="77">
        <f>COUNTIF([3]经验升级表!$C:$C,"&lt;="&amp;SUMIFS($AB$4:AB3439,$C$4:C3439,C3439))</f>
        <v>0</v>
      </c>
      <c r="AB3439" s="77">
        <f>IFERROR(INDEX([1]怪物表!$U:$U,MATCH(G3439,[1]怪物表!$A:$A,0),1)*S3439/U3439,0)*AC3439</f>
        <v>0</v>
      </c>
      <c r="AC3439" s="77">
        <f t="shared" si="473"/>
        <v>1</v>
      </c>
      <c r="AD3439" s="77">
        <f>IFERROR(INDEX([1]怪物表!$J:$J,MATCH(G3439,[1]怪物表!$A:$A,0),1),0)*AE3439</f>
        <v>0</v>
      </c>
      <c r="AE3439" s="77">
        <f t="shared" si="474"/>
        <v>0</v>
      </c>
    </row>
    <row r="3440" spans="1:31" x14ac:dyDescent="0.45">
      <c r="A3440" s="4"/>
      <c r="B3440" s="7">
        <v>5995043</v>
      </c>
      <c r="C3440" s="6" t="s">
        <v>361</v>
      </c>
      <c r="D3440" s="4" t="s">
        <v>247</v>
      </c>
      <c r="E3440" s="7">
        <v>60</v>
      </c>
      <c r="F3440" s="4" t="s">
        <v>55</v>
      </c>
      <c r="G3440" s="4">
        <f>SUMIFS([1]怪物表!$A:$A,[1]怪物表!$B:$B,C3440,[1]怪物表!$C:$C,D3440)</f>
        <v>1599504</v>
      </c>
      <c r="H3440" s="8" t="str">
        <f>IF(G3440="","",INDEX([1]怪物表!$C:$C,MATCH(G3440,[1]怪物表!$A:$A,0)))</f>
        <v>狼人（紫）</v>
      </c>
      <c r="I3440" s="4"/>
      <c r="J3440" s="4" t="str">
        <f>IF(I3440="","",INDEX([1]怪物阵型表!$B:$B,MATCH(I3440,[1]怪物阵型表!$A:$A,0)))</f>
        <v/>
      </c>
      <c r="K3440" s="4"/>
      <c r="L3440" s="4"/>
      <c r="M3440" s="4"/>
      <c r="N3440" s="4"/>
      <c r="O3440" s="4" t="str">
        <f>IF(N3440="","",INDEX([2]物品表!$B:$B,MATCH(N3440,[2]物品表!$A:$A,0)))</f>
        <v/>
      </c>
      <c r="P3440" s="4"/>
      <c r="Q3440" s="7" t="s">
        <v>31</v>
      </c>
      <c r="R3440" s="7" t="s">
        <v>29</v>
      </c>
      <c r="S3440" s="9">
        <f>INDEX('#怪物刷新配置索引'!$E:$E,MATCH(E3440&amp;"-"&amp;F3440,'#怪物刷新配置索引'!$D:$D,0),1)</f>
        <v>2</v>
      </c>
      <c r="T3440" s="4"/>
      <c r="U3440" s="9">
        <f>INDEX('#怪物刷新配置索引'!$F:$F,MATCH(E3440&amp;"-"&amp;F3440,'#怪物刷新配置索引'!$D:$D,0),1)</f>
        <v>1</v>
      </c>
      <c r="V3440" s="4" t="str">
        <f t="shared" ref="V3440:V3442" si="476">IF(W3440=1,"TID_Survivor_Notice_Occur_2",IF(W3440=2,"TID_Survivor_Notice_Occur_1",""))</f>
        <v/>
      </c>
      <c r="W3440" s="4"/>
      <c r="X3440" s="4"/>
      <c r="Y3440" s="7"/>
      <c r="Z3440" s="28"/>
      <c r="AA3440" s="77">
        <f>COUNTIF([3]经验升级表!$C:$C,"&lt;="&amp;SUMIFS($AB$4:AB3440,$C$4:C3440,C3440))</f>
        <v>0</v>
      </c>
      <c r="AB3440" s="77">
        <f>IFERROR(INDEX([1]怪物表!$U:$U,MATCH(G3440,[1]怪物表!$A:$A,0),1)*S3440/U3440,0)*AC3440</f>
        <v>0</v>
      </c>
      <c r="AC3440" s="77">
        <f t="shared" si="473"/>
        <v>30</v>
      </c>
      <c r="AD3440" s="77">
        <f>IFERROR(INDEX([1]怪物表!$J:$J,MATCH(G3440,[1]怪物表!$A:$A,0),1),0)*AE3440</f>
        <v>60</v>
      </c>
      <c r="AE3440" s="77">
        <f t="shared" si="474"/>
        <v>60</v>
      </c>
    </row>
    <row r="3441" spans="1:31" x14ac:dyDescent="0.45">
      <c r="A3441" s="4"/>
      <c r="B3441" s="7">
        <v>5995044</v>
      </c>
      <c r="C3441" s="6" t="s">
        <v>361</v>
      </c>
      <c r="D3441" s="4" t="s">
        <v>247</v>
      </c>
      <c r="E3441" s="7">
        <v>60</v>
      </c>
      <c r="F3441" s="4" t="s">
        <v>55</v>
      </c>
      <c r="G3441" s="4">
        <f>SUMIFS([1]怪物表!$A:$A,[1]怪物表!$B:$B,C3441,[1]怪物表!$C:$C,D3441)</f>
        <v>1599504</v>
      </c>
      <c r="H3441" s="8" t="str">
        <f>IF(G3441="","",INDEX([1]怪物表!$C:$C,MATCH(G3441,[1]怪物表!$A:$A,0)))</f>
        <v>狼人（紫）</v>
      </c>
      <c r="I3441" s="4"/>
      <c r="J3441" s="4" t="str">
        <f>IF(I3441="","",INDEX([1]怪物阵型表!$B:$B,MATCH(I3441,[1]怪物阵型表!$A:$A,0)))</f>
        <v/>
      </c>
      <c r="K3441" s="4"/>
      <c r="L3441" s="4"/>
      <c r="M3441" s="4"/>
      <c r="N3441" s="4"/>
      <c r="O3441" s="4" t="str">
        <f>IF(N3441="","",INDEX([2]物品表!$B:$B,MATCH(N3441,[2]物品表!$A:$A,0)))</f>
        <v/>
      </c>
      <c r="P3441" s="4"/>
      <c r="Q3441" s="7" t="s">
        <v>31</v>
      </c>
      <c r="R3441" s="7" t="s">
        <v>29</v>
      </c>
      <c r="S3441" s="9">
        <f>INDEX('#怪物刷新配置索引'!$E:$E,MATCH(E3441&amp;"-"&amp;F3441,'#怪物刷新配置索引'!$D:$D,0),1)</f>
        <v>2</v>
      </c>
      <c r="T3441" s="4"/>
      <c r="U3441" s="9">
        <f>INDEX('#怪物刷新配置索引'!$F:$F,MATCH(E3441&amp;"-"&amp;F3441,'#怪物刷新配置索引'!$D:$D,0),1)</f>
        <v>1</v>
      </c>
      <c r="V3441" s="4" t="str">
        <f t="shared" si="476"/>
        <v/>
      </c>
      <c r="W3441" s="4"/>
      <c r="X3441" s="4"/>
      <c r="Y3441" s="7"/>
      <c r="Z3441" s="28"/>
      <c r="AA3441" s="77">
        <f>COUNTIF([3]经验升级表!$C:$C,"&lt;="&amp;SUMIFS($AB$4:AB3441,$C$4:C3441,C3441))</f>
        <v>0</v>
      </c>
      <c r="AB3441" s="77">
        <f>IFERROR(INDEX([1]怪物表!$U:$U,MATCH(G3441,[1]怪物表!$A:$A,0),1)*S3441/U3441,0)*AC3441</f>
        <v>0</v>
      </c>
      <c r="AC3441" s="77">
        <f t="shared" si="473"/>
        <v>30</v>
      </c>
      <c r="AD3441" s="77">
        <f>IFERROR(INDEX([1]怪物表!$J:$J,MATCH(G3441,[1]怪物表!$A:$A,0),1),0)*AE3441</f>
        <v>60</v>
      </c>
      <c r="AE3441" s="77">
        <f t="shared" si="474"/>
        <v>60</v>
      </c>
    </row>
    <row r="3442" spans="1:31" x14ac:dyDescent="0.45">
      <c r="A3442" s="4"/>
      <c r="B3442" s="7">
        <v>5995045</v>
      </c>
      <c r="C3442" s="6" t="s">
        <v>361</v>
      </c>
      <c r="D3442" s="4" t="s">
        <v>130</v>
      </c>
      <c r="E3442" s="7">
        <v>20</v>
      </c>
      <c r="F3442" s="4" t="s">
        <v>55</v>
      </c>
      <c r="G3442" s="4">
        <f>SUMIFS([1]怪物表!$A:$A,[1]怪物表!$B:$B,C3442,[1]怪物表!$C:$C,D3442)</f>
        <v>1599506</v>
      </c>
      <c r="H3442" s="8" t="str">
        <f>IF(G3442="","",INDEX([1]怪物表!$C:$C,MATCH(G3442,[1]怪物表!$A:$A,0)))</f>
        <v>毒气怪</v>
      </c>
      <c r="I3442" s="4"/>
      <c r="J3442" s="4" t="str">
        <f>IF(I3442="","",INDEX([1]怪物阵型表!$B:$B,MATCH(I3442,[1]怪物阵型表!$A:$A,0)))</f>
        <v/>
      </c>
      <c r="K3442" s="4"/>
      <c r="L3442" s="4"/>
      <c r="M3442" s="4"/>
      <c r="N3442" s="4"/>
      <c r="O3442" s="4" t="str">
        <f>IF(N3442="","",INDEX([2]物品表!$B:$B,MATCH(N3442,[2]物品表!$A:$A,0)))</f>
        <v/>
      </c>
      <c r="P3442" s="4"/>
      <c r="Q3442" s="7" t="s">
        <v>31</v>
      </c>
      <c r="R3442" s="7" t="s">
        <v>29</v>
      </c>
      <c r="S3442" s="9">
        <f>INDEX('#怪物刷新配置索引'!$E:$E,MATCH(E3442&amp;"-"&amp;F3442,'#怪物刷新配置索引'!$D:$D,0),1)</f>
        <v>2</v>
      </c>
      <c r="T3442" s="4"/>
      <c r="U3442" s="9">
        <f>INDEX('#怪物刷新配置索引'!$F:$F,MATCH(E3442&amp;"-"&amp;F3442,'#怪物刷新配置索引'!$D:$D,0),1)</f>
        <v>3</v>
      </c>
      <c r="V3442" s="4" t="str">
        <f t="shared" si="476"/>
        <v/>
      </c>
      <c r="W3442" s="4"/>
      <c r="X3442" s="7"/>
      <c r="Y3442" s="7"/>
      <c r="Z3442" s="28"/>
      <c r="AA3442" s="77">
        <f>COUNTIF([3]经验升级表!$C:$C,"&lt;="&amp;SUMIFS($AB$4:AB3442,$C$4:C3442,C3442))</f>
        <v>0</v>
      </c>
      <c r="AB3442" s="77">
        <f>IFERROR(INDEX([1]怪物表!$U:$U,MATCH(G3442,[1]怪物表!$A:$A,0),1)*S3442/U3442,0)*AC3442</f>
        <v>0</v>
      </c>
      <c r="AC3442" s="77">
        <f t="shared" si="473"/>
        <v>30</v>
      </c>
      <c r="AD3442" s="77">
        <f>IFERROR(INDEX([1]怪物表!$J:$J,MATCH(G3442,[1]怪物表!$A:$A,0),1),0)*AE3442</f>
        <v>20</v>
      </c>
      <c r="AE3442" s="77">
        <f t="shared" si="474"/>
        <v>20</v>
      </c>
    </row>
    <row r="3443" spans="1:31" x14ac:dyDescent="0.45">
      <c r="A3443" s="4"/>
      <c r="B3443" s="7">
        <v>5995046</v>
      </c>
      <c r="C3443" s="6" t="s">
        <v>361</v>
      </c>
      <c r="D3443" s="4"/>
      <c r="E3443" s="7"/>
      <c r="F3443" s="4">
        <v>270</v>
      </c>
      <c r="G3443" s="4"/>
      <c r="H3443" s="8"/>
      <c r="I3443" s="4"/>
      <c r="J3443" s="4" t="str">
        <f>IF(I3443="","",INDEX([1]怪物阵型表!$B:$B,MATCH(I3443,[1]怪物阵型表!$A:$A,0)))</f>
        <v/>
      </c>
      <c r="K3443" s="4">
        <v>599507</v>
      </c>
      <c r="L3443" s="25" t="str" cm="1">
        <f t="array" ref="L3443">INDEX(怪物链表!A:C,MATCH(怪物刷新表!K3443&amp;C3443,怪物链表!A:A&amp;怪物链表!C:C,),2)</f>
        <v>骤变_高级_50</v>
      </c>
      <c r="M3443" s="4" t="str" cm="1">
        <f t="array" ref="M3443">INDEX(怪物链表!A:D,MATCH(怪物刷新表!L3443&amp;K3443,怪物链表!B:B&amp;怪物链表!A:A,),4)</f>
        <v>270-300</v>
      </c>
      <c r="N3443" s="4"/>
      <c r="O3443" s="4" t="str">
        <f>IF(N3443="","",INDEX([2]物品表!$B:$B,MATCH(N3443,[2]物品表!$A:$A,0)))</f>
        <v/>
      </c>
      <c r="P3443" s="4"/>
      <c r="Q3443" s="7" t="s">
        <v>120</v>
      </c>
      <c r="R3443" s="7" t="s">
        <v>29</v>
      </c>
      <c r="S3443" s="9">
        <v>1</v>
      </c>
      <c r="T3443" s="4"/>
      <c r="U3443" s="9">
        <v>0</v>
      </c>
      <c r="V3443" s="4" t="str">
        <f>IF(W3443=1,"TID_Survivor_Notice_Occur_2",IF(W3443=2,"TID_Survivor_Notice_Occur_1",""))</f>
        <v/>
      </c>
      <c r="W3443" s="4"/>
      <c r="X3443" s="4"/>
      <c r="Y3443" s="4"/>
      <c r="Z3443" s="28"/>
      <c r="AA3443" s="77">
        <f>COUNTIF([3]经验升级表!$C:$C,"&lt;="&amp;SUMIFS($AB$4:AB3443,$C$4:C3443,C3443))</f>
        <v>0</v>
      </c>
      <c r="AB3443" s="77">
        <f>IFERROR(INDEX([1]怪物表!$U:$U,MATCH(G3443,[1]怪物表!$A:$A,0),1)*S3443/U3443,0)*AC3443</f>
        <v>0</v>
      </c>
      <c r="AC3443" s="77">
        <f t="shared" si="473"/>
        <v>1</v>
      </c>
      <c r="AD3443" s="77">
        <f>IFERROR(INDEX([1]怪物表!$J:$J,MATCH(G3443,[1]怪物表!$A:$A,0),1),0)*AE3443</f>
        <v>0</v>
      </c>
      <c r="AE3443" s="77">
        <f t="shared" si="474"/>
        <v>0</v>
      </c>
    </row>
    <row r="3444" spans="1:31" x14ac:dyDescent="0.45">
      <c r="A3444" s="4"/>
      <c r="B3444" s="7">
        <v>5995047</v>
      </c>
      <c r="C3444" s="6" t="s">
        <v>361</v>
      </c>
      <c r="D3444" s="4"/>
      <c r="E3444" s="7"/>
      <c r="F3444" s="4">
        <v>270</v>
      </c>
      <c r="G3444" s="4"/>
      <c r="H3444" s="8"/>
      <c r="I3444" s="4"/>
      <c r="J3444" s="4" t="str">
        <f>IF(I3444="","",INDEX([1]怪物阵型表!$B:$B,MATCH(I3444,[1]怪物阵型表!$A:$A,0)))</f>
        <v/>
      </c>
      <c r="K3444" s="4">
        <v>599508</v>
      </c>
      <c r="L3444" s="25" t="str" cm="1">
        <f t="array" ref="L3444">INDEX(怪物链表!A:C,MATCH(怪物刷新表!K3444&amp;C3444,怪物链表!A:A&amp;怪物链表!C:C,),2)</f>
        <v>骤变_高级_50</v>
      </c>
      <c r="M3444" s="4" t="str" cm="1">
        <f t="array" ref="M3444">INDEX(怪物链表!A:D,MATCH(怪物刷新表!L3444&amp;K3444,怪物链表!B:B&amp;怪物链表!A:A,),4)</f>
        <v>270-300</v>
      </c>
      <c r="N3444" s="4"/>
      <c r="O3444" s="4" t="str">
        <f>IF(N3444="","",INDEX([2]物品表!$B:$B,MATCH(N3444,[2]物品表!$A:$A,0)))</f>
        <v/>
      </c>
      <c r="P3444" s="4"/>
      <c r="Q3444" s="7" t="s">
        <v>120</v>
      </c>
      <c r="R3444" s="7" t="s">
        <v>29</v>
      </c>
      <c r="S3444" s="9">
        <v>1</v>
      </c>
      <c r="T3444" s="4"/>
      <c r="U3444" s="9">
        <v>0</v>
      </c>
      <c r="V3444" s="4" t="str">
        <f>IF(W3444=1,"TID_Survivor_Notice_Occur_2",IF(W3444=2,"TID_Survivor_Notice_Occur_1",""))</f>
        <v/>
      </c>
      <c r="W3444" s="4"/>
      <c r="X3444" s="4"/>
      <c r="Y3444" s="4"/>
      <c r="Z3444" s="28"/>
      <c r="AA3444" s="77">
        <f>COUNTIF([3]经验升级表!$C:$C,"&lt;="&amp;SUMIFS($AB$4:AB3444,$C$4:C3444,C3444))</f>
        <v>0</v>
      </c>
      <c r="AB3444" s="77">
        <f>IFERROR(INDEX([1]怪物表!$U:$U,MATCH(G3444,[1]怪物表!$A:$A,0),1)*S3444/U3444,0)*AC3444</f>
        <v>0</v>
      </c>
      <c r="AC3444" s="77">
        <f t="shared" si="473"/>
        <v>1</v>
      </c>
      <c r="AD3444" s="77">
        <f>IFERROR(INDEX([1]怪物表!$J:$J,MATCH(G3444,[1]怪物表!$A:$A,0),1),0)*AE3444</f>
        <v>0</v>
      </c>
      <c r="AE3444" s="77">
        <f t="shared" si="474"/>
        <v>0</v>
      </c>
    </row>
    <row r="3445" spans="1:31" x14ac:dyDescent="0.45">
      <c r="A3445" s="4"/>
      <c r="B3445" s="7">
        <v>5995048</v>
      </c>
      <c r="C3445" s="6" t="s">
        <v>361</v>
      </c>
      <c r="D3445" s="4" t="s">
        <v>247</v>
      </c>
      <c r="E3445" s="7">
        <v>50</v>
      </c>
      <c r="F3445" s="4" t="s">
        <v>49</v>
      </c>
      <c r="G3445" s="4">
        <f>SUMIFS([1]怪物表!$A:$A,[1]怪物表!$B:$B,C3445,[1]怪物表!$C:$C,D3445)</f>
        <v>1599504</v>
      </c>
      <c r="H3445" s="8" t="str">
        <f>IF(G3445="","",INDEX([1]怪物表!$C:$C,MATCH(G3445,[1]怪物表!$A:$A,0)))</f>
        <v>狼人（紫）</v>
      </c>
      <c r="I3445" s="4"/>
      <c r="J3445" s="4" t="str">
        <f>IF(I3445="","",INDEX([1]怪物阵型表!$B:$B,MATCH(I3445,[1]怪物阵型表!$A:$A,0)))</f>
        <v/>
      </c>
      <c r="K3445" s="4"/>
      <c r="L3445" s="4"/>
      <c r="M3445" s="4"/>
      <c r="N3445" s="4"/>
      <c r="O3445" s="4" t="str">
        <f>IF(N3445="","",INDEX([2]物品表!$B:$B,MATCH(N3445,[2]物品表!$A:$A,0)))</f>
        <v/>
      </c>
      <c r="P3445" s="4"/>
      <c r="Q3445" s="7" t="s">
        <v>31</v>
      </c>
      <c r="R3445" s="7" t="s">
        <v>29</v>
      </c>
      <c r="S3445" s="9">
        <f>INDEX('#怪物刷新配置索引'!$E:$E,MATCH(E3445&amp;"-"&amp;F3445,'#怪物刷新配置索引'!$D:$D,0),1)</f>
        <v>5</v>
      </c>
      <c r="T3445" s="4"/>
      <c r="U3445" s="9">
        <f>INDEX('#怪物刷新配置索引'!$F:$F,MATCH(E3445&amp;"-"&amp;F3445,'#怪物刷新配置索引'!$D:$D,0),1)</f>
        <v>3</v>
      </c>
      <c r="V3445" s="4" t="str">
        <f t="shared" ref="V3445:V3447" si="477">IF(W3445=1,"TID_Survivor_Notice_Occur_2",IF(W3445=2,"TID_Survivor_Notice_Occur_1",""))</f>
        <v/>
      </c>
      <c r="W3445" s="4"/>
      <c r="X3445" s="4"/>
      <c r="Y3445" s="7"/>
      <c r="Z3445" s="28"/>
      <c r="AA3445" s="77">
        <f>COUNTIF([3]经验升级表!$C:$C,"&lt;="&amp;SUMIFS($AB$4:AB3445,$C$4:C3445,C3445))</f>
        <v>0</v>
      </c>
      <c r="AB3445" s="77">
        <f>IFERROR(INDEX([1]怪物表!$U:$U,MATCH(G3445,[1]怪物表!$A:$A,0),1)*S3445/U3445,0)*AC3445</f>
        <v>0</v>
      </c>
      <c r="AC3445" s="77">
        <f t="shared" si="473"/>
        <v>30</v>
      </c>
      <c r="AD3445" s="77">
        <f>IFERROR(INDEX([1]怪物表!$J:$J,MATCH(G3445,[1]怪物表!$A:$A,0),1),0)*AE3445</f>
        <v>50</v>
      </c>
      <c r="AE3445" s="77">
        <f t="shared" si="474"/>
        <v>50</v>
      </c>
    </row>
    <row r="3446" spans="1:31" x14ac:dyDescent="0.45">
      <c r="A3446" s="4"/>
      <c r="B3446" s="7">
        <v>5995049</v>
      </c>
      <c r="C3446" s="6" t="s">
        <v>361</v>
      </c>
      <c r="D3446" s="4" t="s">
        <v>247</v>
      </c>
      <c r="E3446" s="7">
        <v>120</v>
      </c>
      <c r="F3446" s="4" t="s">
        <v>49</v>
      </c>
      <c r="G3446" s="4">
        <f>SUMIFS([1]怪物表!$A:$A,[1]怪物表!$B:$B,C3446,[1]怪物表!$C:$C,D3446)</f>
        <v>1599504</v>
      </c>
      <c r="H3446" s="8" t="str">
        <f>IF(G3446="","",INDEX([1]怪物表!$C:$C,MATCH(G3446,[1]怪物表!$A:$A,0)))</f>
        <v>狼人（紫）</v>
      </c>
      <c r="I3446" s="4"/>
      <c r="J3446" s="4" t="str">
        <f>IF(I3446="","",INDEX([1]怪物阵型表!$B:$B,MATCH(I3446,[1]怪物阵型表!$A:$A,0)))</f>
        <v/>
      </c>
      <c r="K3446" s="4"/>
      <c r="L3446" s="4"/>
      <c r="M3446" s="4"/>
      <c r="N3446" s="4"/>
      <c r="O3446" s="4" t="str">
        <f>IF(N3446="","",INDEX([2]物品表!$B:$B,MATCH(N3446,[2]物品表!$A:$A,0)))</f>
        <v/>
      </c>
      <c r="P3446" s="4"/>
      <c r="Q3446" s="7" t="s">
        <v>31</v>
      </c>
      <c r="R3446" s="7" t="s">
        <v>29</v>
      </c>
      <c r="S3446" s="9">
        <f>INDEX('#怪物刷新配置索引'!$E:$E,MATCH(E3446&amp;"-"&amp;F3446,'#怪物刷新配置索引'!$D:$D,0),1)</f>
        <v>4</v>
      </c>
      <c r="T3446" s="4"/>
      <c r="U3446" s="9">
        <f>INDEX('#怪物刷新配置索引'!$F:$F,MATCH(E3446&amp;"-"&amp;F3446,'#怪物刷新配置索引'!$D:$D,0),1)</f>
        <v>1</v>
      </c>
      <c r="V3446" s="4" t="str">
        <f t="shared" si="477"/>
        <v/>
      </c>
      <c r="W3446" s="4"/>
      <c r="X3446" s="4"/>
      <c r="Y3446" s="4"/>
      <c r="Z3446" s="28"/>
      <c r="AA3446" s="77">
        <f>COUNTIF([3]经验升级表!$C:$C,"&lt;="&amp;SUMIFS($AB$4:AB3446,$C$4:C3446,C3446))</f>
        <v>0</v>
      </c>
      <c r="AB3446" s="77">
        <f>IFERROR(INDEX([1]怪物表!$U:$U,MATCH(G3446,[1]怪物表!$A:$A,0),1)*S3446/U3446,0)*AC3446</f>
        <v>0</v>
      </c>
      <c r="AC3446" s="77">
        <f t="shared" si="473"/>
        <v>30</v>
      </c>
      <c r="AD3446" s="77">
        <f>IFERROR(INDEX([1]怪物表!$J:$J,MATCH(G3446,[1]怪物表!$A:$A,0),1),0)*AE3446</f>
        <v>120</v>
      </c>
      <c r="AE3446" s="77">
        <f t="shared" si="474"/>
        <v>120</v>
      </c>
    </row>
    <row r="3447" spans="1:31" x14ac:dyDescent="0.45">
      <c r="A3447" s="4"/>
      <c r="B3447" s="7">
        <v>5995050</v>
      </c>
      <c r="C3447" s="6" t="s">
        <v>361</v>
      </c>
      <c r="D3447" s="4" t="s">
        <v>247</v>
      </c>
      <c r="E3447" s="7">
        <v>120</v>
      </c>
      <c r="F3447" s="4" t="s">
        <v>49</v>
      </c>
      <c r="G3447" s="4">
        <f>SUMIFS([1]怪物表!$A:$A,[1]怪物表!$B:$B,C3447,[1]怪物表!$C:$C,D3447)</f>
        <v>1599504</v>
      </c>
      <c r="H3447" s="8" t="str">
        <f>IF(G3447="","",INDEX([1]怪物表!$C:$C,MATCH(G3447,[1]怪物表!$A:$A,0)))</f>
        <v>狼人（紫）</v>
      </c>
      <c r="I3447" s="4"/>
      <c r="J3447" s="4" t="str">
        <f>IF(I3447="","",INDEX([1]怪物阵型表!$B:$B,MATCH(I3447,[1]怪物阵型表!$A:$A,0)))</f>
        <v/>
      </c>
      <c r="K3447" s="4"/>
      <c r="L3447" s="4"/>
      <c r="M3447" s="4"/>
      <c r="N3447" s="4"/>
      <c r="O3447" s="4" t="str">
        <f>IF(N3447="","",INDEX([2]物品表!$B:$B,MATCH(N3447,[2]物品表!$A:$A,0)))</f>
        <v/>
      </c>
      <c r="P3447" s="4"/>
      <c r="Q3447" s="7" t="s">
        <v>31</v>
      </c>
      <c r="R3447" s="7" t="s">
        <v>29</v>
      </c>
      <c r="S3447" s="9">
        <f>INDEX('#怪物刷新配置索引'!$E:$E,MATCH(E3447&amp;"-"&amp;F3447,'#怪物刷新配置索引'!$D:$D,0),1)</f>
        <v>4</v>
      </c>
      <c r="T3447" s="4"/>
      <c r="U3447" s="9">
        <f>INDEX('#怪物刷新配置索引'!$F:$F,MATCH(E3447&amp;"-"&amp;F3447,'#怪物刷新配置索引'!$D:$D,0),1)</f>
        <v>1</v>
      </c>
      <c r="V3447" s="4" t="str">
        <f t="shared" si="477"/>
        <v/>
      </c>
      <c r="W3447" s="4"/>
      <c r="X3447" s="4"/>
      <c r="Y3447" s="4"/>
      <c r="Z3447" s="28"/>
      <c r="AA3447" s="77">
        <f>COUNTIF([3]经验升级表!$C:$C,"&lt;="&amp;SUMIFS($AB$4:AB3447,$C$4:C3447,C3447))</f>
        <v>0</v>
      </c>
      <c r="AB3447" s="77">
        <f>IFERROR(INDEX([1]怪物表!$U:$U,MATCH(G3447,[1]怪物表!$A:$A,0),1)*S3447/U3447,0)*AC3447</f>
        <v>0</v>
      </c>
      <c r="AC3447" s="77">
        <f t="shared" si="473"/>
        <v>30</v>
      </c>
      <c r="AD3447" s="77">
        <f>IFERROR(INDEX([1]怪物表!$J:$J,MATCH(G3447,[1]怪物表!$A:$A,0),1),0)*AE3447</f>
        <v>120</v>
      </c>
      <c r="AE3447" s="77">
        <f t="shared" si="474"/>
        <v>120</v>
      </c>
    </row>
    <row r="3448" spans="1:31" x14ac:dyDescent="0.45">
      <c r="A3448" s="4"/>
      <c r="B3448" s="7">
        <v>5995051</v>
      </c>
      <c r="C3448" s="6" t="s">
        <v>361</v>
      </c>
      <c r="D3448" s="4"/>
      <c r="E3448" s="7"/>
      <c r="F3448" s="4">
        <v>300</v>
      </c>
      <c r="G3448" s="4" t="str">
        <f>IF(I3448="",SUMIFS([1]怪物表!$A:$A,[1]怪物表!$B:$B,C3448,[1]怪物表!$C:$C,D3448),"")</f>
        <v/>
      </c>
      <c r="H3448" s="8" t="str">
        <f>IF(G3448="","",INDEX([1]怪物表!$C:$C,MATCH(G3448,[1]怪物表!$A:$A,0)))</f>
        <v/>
      </c>
      <c r="I3448" s="4">
        <v>599503</v>
      </c>
      <c r="J3448" s="4" t="str">
        <f>IF(I3448="","",INDEX([1]怪物阵型表!$B:$B,MATCH(I3448,[1]怪物阵型表!$A:$A,0)))</f>
        <v>圆环防御怪物阵型</v>
      </c>
      <c r="K3448" s="4"/>
      <c r="L3448" s="4"/>
      <c r="M3448" s="4"/>
      <c r="N3448" s="4"/>
      <c r="O3448" s="4" t="str">
        <f>IF(N3448="","",INDEX([2]物品表!$B:$B,MATCH(N3448,[2]物品表!$A:$A,0)))</f>
        <v/>
      </c>
      <c r="P3448" s="4"/>
      <c r="Q3448" s="7" t="s">
        <v>109</v>
      </c>
      <c r="R3448" s="7" t="s">
        <v>29</v>
      </c>
      <c r="S3448" s="9">
        <v>1</v>
      </c>
      <c r="T3448" s="4"/>
      <c r="U3448" s="9">
        <v>0</v>
      </c>
      <c r="V3448" s="4"/>
      <c r="W3448" s="4"/>
      <c r="X3448" s="4"/>
      <c r="Y3448" s="4"/>
      <c r="Z3448" s="28"/>
      <c r="AA3448" s="77">
        <f>COUNTIF([3]经验升级表!$C:$C,"&lt;="&amp;SUMIFS($AB$4:AB3448,$C$4:C3448,C3448))</f>
        <v>0</v>
      </c>
      <c r="AB3448" s="77">
        <f>IFERROR(INDEX([1]怪物表!$U:$U,MATCH(G3448,[1]怪物表!$A:$A,0),1)*S3448/U3448,0)*AC3448</f>
        <v>0</v>
      </c>
      <c r="AC3448" s="77">
        <f t="shared" si="473"/>
        <v>1</v>
      </c>
      <c r="AD3448" s="77">
        <f>IFERROR(INDEX([1]怪物表!$J:$J,MATCH(G3448,[1]怪物表!$A:$A,0),1),0)*AE3448</f>
        <v>0</v>
      </c>
      <c r="AE3448" s="77">
        <f t="shared" si="474"/>
        <v>0</v>
      </c>
    </row>
    <row r="3449" spans="1:31" x14ac:dyDescent="0.45">
      <c r="A3449" s="4"/>
      <c r="B3449" s="7">
        <v>5995052</v>
      </c>
      <c r="C3449" s="6" t="s">
        <v>361</v>
      </c>
      <c r="D3449" s="4"/>
      <c r="E3449" s="7"/>
      <c r="F3449" s="4">
        <v>330</v>
      </c>
      <c r="G3449" s="4"/>
      <c r="H3449" s="8"/>
      <c r="I3449" s="4"/>
      <c r="J3449" s="4" t="str">
        <f>IF(I3449="","",INDEX([1]怪物阵型表!$B:$B,MATCH(I3449,[1]怪物阵型表!$A:$A,0)))</f>
        <v/>
      </c>
      <c r="K3449" s="4">
        <v>599509</v>
      </c>
      <c r="L3449" s="25" t="str" cm="1">
        <f t="array" ref="L3449">INDEX(怪物链表!A:C,MATCH(怪物刷新表!K3449&amp;C3449,怪物链表!A:A&amp;怪物链表!C:C,),2)</f>
        <v>平滑_初级_150</v>
      </c>
      <c r="M3449" s="4" t="str" cm="1">
        <f t="array" ref="M3449">INDEX(怪物链表!A:D,MATCH(怪物刷新表!L3449&amp;K3449,怪物链表!B:B&amp;怪物链表!A:A,),4)</f>
        <v>330-360</v>
      </c>
      <c r="N3449" s="4"/>
      <c r="O3449" s="4" t="str">
        <f>IF(N3449="","",INDEX([2]物品表!$B:$B,MATCH(N3449,[2]物品表!$A:$A,0)))</f>
        <v/>
      </c>
      <c r="P3449" s="4"/>
      <c r="Q3449" s="7" t="s">
        <v>120</v>
      </c>
      <c r="R3449" s="7" t="s">
        <v>29</v>
      </c>
      <c r="S3449" s="9">
        <v>1</v>
      </c>
      <c r="T3449" s="4"/>
      <c r="U3449" s="9">
        <v>0</v>
      </c>
      <c r="V3449" s="4" t="str">
        <f>IF(W3449=1,"TID_Survivor_Notice_Occur_2",IF(W3449=2,"TID_Survivor_Notice_Occur_1",""))</f>
        <v/>
      </c>
      <c r="W3449" s="4"/>
      <c r="X3449" s="4"/>
      <c r="Y3449" s="4"/>
      <c r="Z3449" s="28"/>
      <c r="AA3449" s="77">
        <f>COUNTIF([3]经验升级表!$C:$C,"&lt;="&amp;SUMIFS($AB$4:AB3449,$C$4:C3449,C3449))</f>
        <v>0</v>
      </c>
      <c r="AB3449" s="77">
        <f>IFERROR(INDEX([1]怪物表!$U:$U,MATCH(G3449,[1]怪物表!$A:$A,0),1)*S3449/U3449,0)*AC3449</f>
        <v>0</v>
      </c>
      <c r="AC3449" s="77">
        <f t="shared" si="473"/>
        <v>1</v>
      </c>
      <c r="AD3449" s="77">
        <f>IFERROR(INDEX([1]怪物表!$J:$J,MATCH(G3449,[1]怪物表!$A:$A,0),1),0)*AE3449</f>
        <v>0</v>
      </c>
      <c r="AE3449" s="77">
        <f t="shared" si="474"/>
        <v>0</v>
      </c>
    </row>
    <row r="3450" spans="1:31" x14ac:dyDescent="0.45">
      <c r="A3450" s="4"/>
      <c r="B3450" s="7">
        <v>5995053</v>
      </c>
      <c r="C3450" s="6" t="s">
        <v>361</v>
      </c>
      <c r="D3450" s="4" t="s">
        <v>239</v>
      </c>
      <c r="E3450" s="7">
        <v>20</v>
      </c>
      <c r="F3450" s="4" t="s">
        <v>191</v>
      </c>
      <c r="G3450" s="4">
        <f>IF(I3450="",SUMIFS([1]怪物表!$A:$A,[1]怪物表!$B:$B,C3450,[1]怪物表!$C:$C,D3450),"")</f>
        <v>1599502</v>
      </c>
      <c r="H3450" s="8" t="str">
        <f>IF(G3450="","",INDEX([1]怪物表!$C:$C,MATCH(G3450,[1]怪物表!$A:$A,0)))</f>
        <v>小象</v>
      </c>
      <c r="I3450" s="4"/>
      <c r="J3450" s="4" t="str">
        <f>IF(I3450="","",INDEX([1]怪物阵型表!$B:$B,MATCH(I3450,[1]怪物阵型表!$A:$A,0)))</f>
        <v/>
      </c>
      <c r="K3450" s="4"/>
      <c r="L3450" s="4"/>
      <c r="M3450" s="4"/>
      <c r="N3450" s="4"/>
      <c r="O3450" s="4" t="str">
        <f>IF(N3450="","",INDEX([2]物品表!$B:$B,MATCH(N3450,[2]物品表!$A:$A,0)))</f>
        <v/>
      </c>
      <c r="P3450" s="4"/>
      <c r="Q3450" s="7" t="s">
        <v>31</v>
      </c>
      <c r="R3450" s="7" t="s">
        <v>29</v>
      </c>
      <c r="S3450" s="9">
        <f>INDEX('#怪物刷新配置索引'!$E:$E,MATCH(E3450&amp;"-"&amp;F3450,'#怪物刷新配置索引'!$D:$D,0),1)</f>
        <v>4</v>
      </c>
      <c r="T3450" s="4"/>
      <c r="U3450" s="9">
        <f>INDEX('#怪物刷新配置索引'!$F:$F,MATCH(E3450&amp;"-"&amp;F3450,'#怪物刷新配置索引'!$D:$D,0),1)</f>
        <v>6</v>
      </c>
      <c r="V3450" s="4" t="str">
        <f t="shared" ref="V3450:V3453" si="478">IF(W3450=1,"TID_Survivor_Notice_Occur_2",IF(W3450=2,"TID_Survivor_Notice_Occur_1",""))</f>
        <v/>
      </c>
      <c r="W3450" s="4"/>
      <c r="X3450" s="4"/>
      <c r="Y3450" s="4"/>
      <c r="Z3450" s="28"/>
      <c r="AA3450" s="77">
        <f>COUNTIF([3]经验升级表!$C:$C,"&lt;="&amp;SUMIFS($AB$4:AB3450,$C$4:C3450,C3450))</f>
        <v>0</v>
      </c>
      <c r="AB3450" s="77">
        <f>IFERROR(INDEX([1]怪物表!$U:$U,MATCH(G3450,[1]怪物表!$A:$A,0),1)*S3450/U3450,0)*AC3450</f>
        <v>0</v>
      </c>
      <c r="AC3450" s="77">
        <f t="shared" si="473"/>
        <v>30</v>
      </c>
      <c r="AD3450" s="77">
        <f>IFERROR(INDEX([1]怪物表!$J:$J,MATCH(G3450,[1]怪物表!$A:$A,0),1),0)*AE3450</f>
        <v>20</v>
      </c>
      <c r="AE3450" s="77">
        <f t="shared" si="474"/>
        <v>20</v>
      </c>
    </row>
    <row r="3451" spans="1:31" x14ac:dyDescent="0.45">
      <c r="A3451" s="4"/>
      <c r="B3451" s="7">
        <v>5995054</v>
      </c>
      <c r="C3451" s="6" t="s">
        <v>361</v>
      </c>
      <c r="D3451" s="4" t="s">
        <v>239</v>
      </c>
      <c r="E3451" s="4">
        <v>30</v>
      </c>
      <c r="F3451" s="4" t="s">
        <v>191</v>
      </c>
      <c r="G3451" s="4">
        <f>IF(I3451="",SUMIFS([1]怪物表!$A:$A,[1]怪物表!$B:$B,C3451,[1]怪物表!$C:$C,D3451),"")</f>
        <v>1599502</v>
      </c>
      <c r="H3451" s="8" t="str">
        <f>IF(G3451="","",INDEX([1]怪物表!$C:$C,MATCH(G3451,[1]怪物表!$A:$A,0)))</f>
        <v>小象</v>
      </c>
      <c r="I3451" s="4"/>
      <c r="J3451" s="4" t="str">
        <f>IF(I3451="","",INDEX([1]怪物阵型表!$B:$B,MATCH(I3451,[1]怪物阵型表!$A:$A,0)))</f>
        <v/>
      </c>
      <c r="K3451" s="4"/>
      <c r="L3451" s="4"/>
      <c r="M3451" s="4"/>
      <c r="N3451" s="4"/>
      <c r="O3451" s="4" t="str">
        <f>IF(N3451="","",INDEX([2]物品表!$B:$B,MATCH(N3451,[2]物品表!$A:$A,0)))</f>
        <v/>
      </c>
      <c r="P3451" s="4"/>
      <c r="Q3451" s="7" t="s">
        <v>31</v>
      </c>
      <c r="R3451" s="7" t="s">
        <v>29</v>
      </c>
      <c r="S3451" s="9">
        <f>INDEX('#怪物刷新配置索引'!$E:$E,MATCH(E3451&amp;"-"&amp;F3451,'#怪物刷新配置索引'!$D:$D,0),1)</f>
        <v>4</v>
      </c>
      <c r="T3451" s="4"/>
      <c r="U3451" s="9">
        <f>INDEX('#怪物刷新配置索引'!$F:$F,MATCH(E3451&amp;"-"&amp;F3451,'#怪物刷新配置索引'!$D:$D,0),1)</f>
        <v>4</v>
      </c>
      <c r="V3451" s="4" t="str">
        <f t="shared" si="478"/>
        <v/>
      </c>
      <c r="W3451" s="4"/>
      <c r="X3451" s="4"/>
      <c r="Y3451" s="4"/>
      <c r="Z3451" s="28"/>
      <c r="AA3451" s="77">
        <f>COUNTIF([3]经验升级表!$C:$C,"&lt;="&amp;SUMIFS($AB$4:AB3451,$C$4:C3451,C3451))</f>
        <v>0</v>
      </c>
      <c r="AB3451" s="77">
        <f>IFERROR(INDEX([1]怪物表!$U:$U,MATCH(G3451,[1]怪物表!$A:$A,0),1)*S3451/U3451,0)*AC3451</f>
        <v>0</v>
      </c>
      <c r="AC3451" s="77">
        <f t="shared" si="473"/>
        <v>30</v>
      </c>
      <c r="AD3451" s="77">
        <f>IFERROR(INDEX([1]怪物表!$J:$J,MATCH(G3451,[1]怪物表!$A:$A,0),1),0)*AE3451</f>
        <v>30</v>
      </c>
      <c r="AE3451" s="77">
        <f t="shared" si="474"/>
        <v>30</v>
      </c>
    </row>
    <row r="3452" spans="1:31" x14ac:dyDescent="0.45">
      <c r="A3452" s="4"/>
      <c r="B3452" s="7">
        <v>5995055</v>
      </c>
      <c r="C3452" s="6" t="s">
        <v>361</v>
      </c>
      <c r="D3452" s="4" t="s">
        <v>239</v>
      </c>
      <c r="E3452" s="7">
        <v>45</v>
      </c>
      <c r="F3452" s="4" t="s">
        <v>200</v>
      </c>
      <c r="G3452" s="4">
        <f>IF(I3452="",SUMIFS([1]怪物表!$A:$A,[1]怪物表!$B:$B,C3452,[1]怪物表!$C:$C,D3452),"")</f>
        <v>1599502</v>
      </c>
      <c r="H3452" s="8" t="str">
        <f>IF(G3452="","",INDEX([1]怪物表!$C:$C,MATCH(G3452,[1]怪物表!$A:$A,0)))</f>
        <v>小象</v>
      </c>
      <c r="I3452" s="4"/>
      <c r="J3452" s="4" t="str">
        <f>IF(I3452="","",INDEX([1]怪物阵型表!$B:$B,MATCH(I3452,[1]怪物阵型表!$A:$A,0)))</f>
        <v/>
      </c>
      <c r="K3452" s="4"/>
      <c r="L3452" s="4"/>
      <c r="M3452" s="4"/>
      <c r="N3452" s="4"/>
      <c r="O3452" s="4" t="str">
        <f>IF(N3452="","",INDEX([2]物品表!$B:$B,MATCH(N3452,[2]物品表!$A:$A,0)))</f>
        <v/>
      </c>
      <c r="P3452" s="4"/>
      <c r="Q3452" s="7" t="s">
        <v>31</v>
      </c>
      <c r="R3452" s="7" t="s">
        <v>29</v>
      </c>
      <c r="S3452" s="9">
        <f>INDEX('#怪物刷新配置索引'!$E:$E,MATCH(E3452&amp;"-"&amp;F3452,'#怪物刷新配置索引'!$D:$D,0),1)</f>
        <v>3</v>
      </c>
      <c r="T3452" s="4"/>
      <c r="U3452" s="9">
        <f>INDEX('#怪物刷新配置索引'!$F:$F,MATCH(E3452&amp;"-"&amp;F3452,'#怪物刷新配置索引'!$D:$D,0),1)</f>
        <v>2</v>
      </c>
      <c r="V3452" s="4" t="str">
        <f t="shared" si="478"/>
        <v/>
      </c>
      <c r="W3452" s="4"/>
      <c r="X3452" s="4"/>
      <c r="Y3452" s="4"/>
      <c r="Z3452" s="28"/>
      <c r="AA3452" s="77">
        <f>COUNTIF([3]经验升级表!$C:$C,"&lt;="&amp;SUMIFS($AB$4:AB3452,$C$4:C3452,C3452))</f>
        <v>0</v>
      </c>
      <c r="AB3452" s="77">
        <f>IFERROR(INDEX([1]怪物表!$U:$U,MATCH(G3452,[1]怪物表!$A:$A,0),1)*S3452/U3452,0)*AC3452</f>
        <v>0</v>
      </c>
      <c r="AC3452" s="77">
        <f t="shared" si="473"/>
        <v>30</v>
      </c>
      <c r="AD3452" s="77">
        <f>IFERROR(INDEX([1]怪物表!$J:$J,MATCH(G3452,[1]怪物表!$A:$A,0),1),0)*AE3452</f>
        <v>45</v>
      </c>
      <c r="AE3452" s="77">
        <f t="shared" si="474"/>
        <v>45</v>
      </c>
    </row>
    <row r="3453" spans="1:31" x14ac:dyDescent="0.45">
      <c r="A3453" s="4"/>
      <c r="B3453" s="7">
        <v>5995056</v>
      </c>
      <c r="C3453" s="6" t="s">
        <v>361</v>
      </c>
      <c r="D3453" s="4" t="s">
        <v>239</v>
      </c>
      <c r="E3453" s="7">
        <v>50</v>
      </c>
      <c r="F3453" s="4" t="s">
        <v>200</v>
      </c>
      <c r="G3453" s="4">
        <f>IF(I3453="",SUMIFS([1]怪物表!$A:$A,[1]怪物表!$B:$B,C3453,[1]怪物表!$C:$C,D3453),"")</f>
        <v>1599502</v>
      </c>
      <c r="H3453" s="8" t="str">
        <f>IF(G3453="","",INDEX([1]怪物表!$C:$C,MATCH(G3453,[1]怪物表!$A:$A,0)))</f>
        <v>小象</v>
      </c>
      <c r="I3453" s="4"/>
      <c r="J3453" s="4" t="str">
        <f>IF(I3453="","",INDEX([1]怪物阵型表!$B:$B,MATCH(I3453,[1]怪物阵型表!$A:$A,0)))</f>
        <v/>
      </c>
      <c r="K3453" s="4"/>
      <c r="L3453" s="4"/>
      <c r="M3453" s="4"/>
      <c r="N3453" s="4"/>
      <c r="O3453" s="4" t="str">
        <f>IF(N3453="","",INDEX([2]物品表!$B:$B,MATCH(N3453,[2]物品表!$A:$A,0)))</f>
        <v/>
      </c>
      <c r="P3453" s="4"/>
      <c r="Q3453" s="7" t="s">
        <v>31</v>
      </c>
      <c r="R3453" s="7" t="s">
        <v>29</v>
      </c>
      <c r="S3453" s="9">
        <f>INDEX('#怪物刷新配置索引'!$E:$E,MATCH(E3453&amp;"-"&amp;F3453,'#怪物刷新配置索引'!$D:$D,0),1)</f>
        <v>5</v>
      </c>
      <c r="T3453" s="4"/>
      <c r="U3453" s="9">
        <f>INDEX('#怪物刷新配置索引'!$F:$F,MATCH(E3453&amp;"-"&amp;F3453,'#怪物刷新配置索引'!$D:$D,0),1)</f>
        <v>3</v>
      </c>
      <c r="V3453" s="4" t="str">
        <f t="shared" si="478"/>
        <v/>
      </c>
      <c r="W3453" s="4"/>
      <c r="X3453" s="4"/>
      <c r="Y3453" s="4"/>
      <c r="Z3453" s="28"/>
      <c r="AA3453" s="77">
        <f>COUNTIF([3]经验升级表!$C:$C,"&lt;="&amp;SUMIFS($AB$4:AB3453,$C$4:C3453,C3453))</f>
        <v>0</v>
      </c>
      <c r="AB3453" s="77">
        <f>IFERROR(INDEX([1]怪物表!$U:$U,MATCH(G3453,[1]怪物表!$A:$A,0),1)*S3453/U3453,0)*AC3453</f>
        <v>0</v>
      </c>
      <c r="AC3453" s="77">
        <f t="shared" si="473"/>
        <v>30</v>
      </c>
      <c r="AD3453" s="77">
        <f>IFERROR(INDEX([1]怪物表!$J:$J,MATCH(G3453,[1]怪物表!$A:$A,0),1),0)*AE3453</f>
        <v>50</v>
      </c>
      <c r="AE3453" s="77">
        <f t="shared" si="474"/>
        <v>50</v>
      </c>
    </row>
    <row r="3454" spans="1:31" x14ac:dyDescent="0.45">
      <c r="A3454" s="4"/>
      <c r="B3454" s="7">
        <v>5995057</v>
      </c>
      <c r="C3454" s="6" t="s">
        <v>361</v>
      </c>
      <c r="D3454" s="4"/>
      <c r="E3454" s="7"/>
      <c r="F3454" s="4">
        <v>390</v>
      </c>
      <c r="G3454" s="4"/>
      <c r="H3454" s="8"/>
      <c r="I3454" s="4"/>
      <c r="J3454" s="4" t="str">
        <f>IF(I3454="","",INDEX([1]怪物阵型表!$B:$B,MATCH(I3454,[1]怪物阵型表!$A:$A,0)))</f>
        <v/>
      </c>
      <c r="K3454" s="4">
        <v>599510</v>
      </c>
      <c r="L3454" s="25" t="str" cm="1">
        <f t="array" ref="L3454">INDEX(怪物链表!A:C,MATCH(怪物刷新表!K3454&amp;C3454,怪物链表!A:A&amp;怪物链表!C:C,),2)</f>
        <v>平滑_中级_150</v>
      </c>
      <c r="M3454" s="4" t="str" cm="1">
        <f t="array" ref="M3454">INDEX(怪物链表!A:D,MATCH(怪物刷新表!L3454&amp;K3454,怪物链表!B:B&amp;怪物链表!A:A,),4)</f>
        <v>390-420</v>
      </c>
      <c r="N3454" s="4"/>
      <c r="O3454" s="4" t="str">
        <f>IF(N3454="","",INDEX([2]物品表!$B:$B,MATCH(N3454,[2]物品表!$A:$A,0)))</f>
        <v/>
      </c>
      <c r="P3454" s="4"/>
      <c r="Q3454" s="7" t="s">
        <v>120</v>
      </c>
      <c r="R3454" s="7" t="s">
        <v>29</v>
      </c>
      <c r="S3454" s="9">
        <v>1</v>
      </c>
      <c r="T3454" s="4"/>
      <c r="U3454" s="9">
        <v>0</v>
      </c>
      <c r="V3454" s="4" t="str">
        <f>IF(W3454=1,"TID_Survivor_Notice_Occur_2",IF(W3454=2,"TID_Survivor_Notice_Occur_1",""))</f>
        <v/>
      </c>
      <c r="W3454" s="4"/>
      <c r="X3454" s="4"/>
      <c r="Y3454" s="4"/>
      <c r="Z3454" s="28"/>
      <c r="AA3454" s="77">
        <f>COUNTIF([3]经验升级表!$C:$C,"&lt;="&amp;SUMIFS($AB$4:AB3454,$C$4:C3454,C3454))</f>
        <v>0</v>
      </c>
      <c r="AB3454" s="77">
        <f>IFERROR(INDEX([1]怪物表!$U:$U,MATCH(G3454,[1]怪物表!$A:$A,0),1)*S3454/U3454,0)*AC3454</f>
        <v>0</v>
      </c>
      <c r="AC3454" s="77">
        <f t="shared" si="473"/>
        <v>1</v>
      </c>
      <c r="AD3454" s="77">
        <f>IFERROR(INDEX([1]怪物表!$J:$J,MATCH(G3454,[1]怪物表!$A:$A,0),1),0)*AE3454</f>
        <v>0</v>
      </c>
      <c r="AE3454" s="77">
        <f t="shared" si="474"/>
        <v>0</v>
      </c>
    </row>
    <row r="3455" spans="1:31" x14ac:dyDescent="0.45">
      <c r="A3455" s="4"/>
      <c r="B3455" s="7">
        <v>5995058</v>
      </c>
      <c r="C3455" s="6" t="s">
        <v>361</v>
      </c>
      <c r="D3455" s="4"/>
      <c r="E3455" s="7"/>
      <c r="F3455" s="4">
        <v>390</v>
      </c>
      <c r="G3455" s="4"/>
      <c r="H3455" s="8"/>
      <c r="I3455" s="4"/>
      <c r="J3455" s="4" t="str">
        <f>IF(I3455="","",INDEX([1]怪物阵型表!$B:$B,MATCH(I3455,[1]怪物阵型表!$A:$A,0)))</f>
        <v/>
      </c>
      <c r="K3455" s="4">
        <v>599511</v>
      </c>
      <c r="L3455" s="25" t="str" cm="1">
        <f t="array" ref="L3455">INDEX(怪物链表!A:C,MATCH(怪物刷新表!K3455&amp;C3455,怪物链表!A:A&amp;怪物链表!C:C,),2)</f>
        <v>平滑_中级_75</v>
      </c>
      <c r="M3455" s="4" t="str" cm="1">
        <f t="array" ref="M3455">INDEX(怪物链表!A:D,MATCH(怪物刷新表!L3455&amp;K3455,怪物链表!B:B&amp;怪物链表!A:A,),4)</f>
        <v>390-420</v>
      </c>
      <c r="N3455" s="4"/>
      <c r="O3455" s="4" t="str">
        <f>IF(N3455="","",INDEX([2]物品表!$B:$B,MATCH(N3455,[2]物品表!$A:$A,0)))</f>
        <v/>
      </c>
      <c r="P3455" s="4"/>
      <c r="Q3455" s="7" t="s">
        <v>120</v>
      </c>
      <c r="R3455" s="7" t="s">
        <v>29</v>
      </c>
      <c r="S3455" s="9">
        <v>1</v>
      </c>
      <c r="T3455" s="4"/>
      <c r="U3455" s="9">
        <v>0</v>
      </c>
      <c r="V3455" s="4" t="str">
        <f>IF(W3455=1,"TID_Survivor_Notice_Occur_2",IF(W3455=2,"TID_Survivor_Notice_Occur_1",""))</f>
        <v/>
      </c>
      <c r="W3455" s="4"/>
      <c r="X3455" s="4"/>
      <c r="Y3455" s="4"/>
      <c r="Z3455" s="28"/>
      <c r="AA3455" s="77">
        <f>COUNTIF([3]经验升级表!$C:$C,"&lt;="&amp;SUMIFS($AB$4:AB3455,$C$4:C3455,C3455))</f>
        <v>0</v>
      </c>
      <c r="AB3455" s="77">
        <f>IFERROR(INDEX([1]怪物表!$U:$U,MATCH(G3455,[1]怪物表!$A:$A,0),1)*S3455/U3455,0)*AC3455</f>
        <v>0</v>
      </c>
      <c r="AC3455" s="77">
        <f t="shared" si="473"/>
        <v>1</v>
      </c>
      <c r="AD3455" s="77">
        <f>IFERROR(INDEX([1]怪物表!$J:$J,MATCH(G3455,[1]怪物表!$A:$A,0),1),0)*AE3455</f>
        <v>0</v>
      </c>
      <c r="AE3455" s="77">
        <f t="shared" si="474"/>
        <v>0</v>
      </c>
    </row>
    <row r="3456" spans="1:31" x14ac:dyDescent="0.45">
      <c r="A3456" s="4"/>
      <c r="B3456" s="7">
        <v>5995059</v>
      </c>
      <c r="C3456" s="6" t="s">
        <v>361</v>
      </c>
      <c r="D3456" s="4" t="s">
        <v>147</v>
      </c>
      <c r="E3456" s="7">
        <v>30</v>
      </c>
      <c r="F3456" s="4" t="s">
        <v>201</v>
      </c>
      <c r="G3456" s="4">
        <f>IF(I3456="",SUMIFS([1]怪物表!$A:$A,[1]怪物表!$B:$B,C3456,[1]怪物表!$C:$C,D3456),"")</f>
        <v>1599505</v>
      </c>
      <c r="H3456" s="8" t="str">
        <f>IF(G3456="","",INDEX([1]怪物表!$C:$C,MATCH(G3456,[1]怪物表!$A:$A,0)))</f>
        <v>狼人（灰）</v>
      </c>
      <c r="I3456" s="4"/>
      <c r="J3456" s="4" t="str">
        <f>IF(I3456="","",INDEX([1]怪物阵型表!$B:$B,MATCH(I3456,[1]怪物阵型表!$A:$A,0)))</f>
        <v/>
      </c>
      <c r="K3456" s="4"/>
      <c r="L3456" s="4"/>
      <c r="M3456" s="4"/>
      <c r="N3456" s="4"/>
      <c r="O3456" s="4" t="str">
        <f>IF(N3456="","",INDEX([2]物品表!$B:$B,MATCH(N3456,[2]物品表!$A:$A,0)))</f>
        <v/>
      </c>
      <c r="P3456" s="4"/>
      <c r="Q3456" s="7" t="s">
        <v>31</v>
      </c>
      <c r="R3456" s="7" t="s">
        <v>29</v>
      </c>
      <c r="S3456" s="9">
        <f>INDEX('#怪物刷新配置索引'!$E:$E,MATCH(E3456&amp;"-"&amp;F3456,'#怪物刷新配置索引'!$D:$D,0),1)</f>
        <v>4</v>
      </c>
      <c r="T3456" s="4"/>
      <c r="U3456" s="9">
        <f>INDEX('#怪物刷新配置索引'!$F:$F,MATCH(E3456&amp;"-"&amp;F3456,'#怪物刷新配置索引'!$D:$D,0),1)</f>
        <v>4</v>
      </c>
      <c r="V3456" s="4" t="str">
        <f t="shared" ref="V3456:V3458" si="479">IF(W3456=1,"TID_Survivor_Notice_Occur_2",IF(W3456=2,"TID_Survivor_Notice_Occur_1",""))</f>
        <v/>
      </c>
      <c r="W3456" s="4"/>
      <c r="X3456" s="4"/>
      <c r="Y3456" s="4"/>
      <c r="Z3456" s="28"/>
      <c r="AA3456" s="77">
        <f>COUNTIF([3]经验升级表!$C:$C,"&lt;="&amp;SUMIFS($AB$4:AB3456,$C$4:C3456,C3456))</f>
        <v>0</v>
      </c>
      <c r="AB3456" s="77">
        <f>IFERROR(INDEX([1]怪物表!$U:$U,MATCH(G3456,[1]怪物表!$A:$A,0),1)*S3456/U3456,0)*AC3456</f>
        <v>0</v>
      </c>
      <c r="AC3456" s="77">
        <f t="shared" si="473"/>
        <v>30</v>
      </c>
      <c r="AD3456" s="77">
        <f>IFERROR(INDEX([1]怪物表!$J:$J,MATCH(G3456,[1]怪物表!$A:$A,0),1),0)*AE3456</f>
        <v>30</v>
      </c>
      <c r="AE3456" s="77">
        <f t="shared" si="474"/>
        <v>30</v>
      </c>
    </row>
    <row r="3457" spans="1:31" x14ac:dyDescent="0.45">
      <c r="A3457" s="4"/>
      <c r="B3457" s="7">
        <v>5995060</v>
      </c>
      <c r="C3457" s="6" t="s">
        <v>361</v>
      </c>
      <c r="D3457" s="4" t="s">
        <v>147</v>
      </c>
      <c r="E3457" s="7">
        <v>90</v>
      </c>
      <c r="F3457" s="4" t="s">
        <v>201</v>
      </c>
      <c r="G3457" s="4">
        <f>IF(I3457="",SUMIFS([1]怪物表!$A:$A,[1]怪物表!$B:$B,C3457,[1]怪物表!$C:$C,D3457),"")</f>
        <v>1599505</v>
      </c>
      <c r="H3457" s="8" t="str">
        <f>IF(G3457="","",INDEX([1]怪物表!$C:$C,MATCH(G3457,[1]怪物表!$A:$A,0)))</f>
        <v>狼人（灰）</v>
      </c>
      <c r="I3457" s="4"/>
      <c r="J3457" s="4" t="str">
        <f>IF(I3457="","",INDEX([1]怪物阵型表!$B:$B,MATCH(I3457,[1]怪物阵型表!$A:$A,0)))</f>
        <v/>
      </c>
      <c r="K3457" s="4"/>
      <c r="L3457" s="4"/>
      <c r="M3457" s="4"/>
      <c r="N3457" s="4"/>
      <c r="O3457" s="4" t="str">
        <f>IF(N3457="","",INDEX([2]物品表!$B:$B,MATCH(N3457,[2]物品表!$A:$A,0)))</f>
        <v/>
      </c>
      <c r="P3457" s="4"/>
      <c r="Q3457" s="7" t="s">
        <v>31</v>
      </c>
      <c r="R3457" s="7" t="s">
        <v>29</v>
      </c>
      <c r="S3457" s="9">
        <f>INDEX('#怪物刷新配置索引'!$E:$E,MATCH(E3457&amp;"-"&amp;F3457,'#怪物刷新配置索引'!$D:$D,0),1)</f>
        <v>3</v>
      </c>
      <c r="T3457" s="4"/>
      <c r="U3457" s="9">
        <f>INDEX('#怪物刷新配置索引'!$F:$F,MATCH(E3457&amp;"-"&amp;F3457,'#怪物刷新配置索引'!$D:$D,0),1)</f>
        <v>1</v>
      </c>
      <c r="V3457" s="4" t="str">
        <f t="shared" si="479"/>
        <v/>
      </c>
      <c r="W3457" s="4"/>
      <c r="X3457" s="4"/>
      <c r="Y3457" s="4"/>
      <c r="Z3457" s="28"/>
      <c r="AA3457" s="77">
        <f>COUNTIF([3]经验升级表!$C:$C,"&lt;="&amp;SUMIFS($AB$4:AB3457,$C$4:C3457,C3457))</f>
        <v>0</v>
      </c>
      <c r="AB3457" s="77">
        <f>IFERROR(INDEX([1]怪物表!$U:$U,MATCH(G3457,[1]怪物表!$A:$A,0),1)*S3457/U3457,0)*AC3457</f>
        <v>0</v>
      </c>
      <c r="AC3457" s="77">
        <f t="shared" si="473"/>
        <v>30</v>
      </c>
      <c r="AD3457" s="77">
        <f>IFERROR(INDEX([1]怪物表!$J:$J,MATCH(G3457,[1]怪物表!$A:$A,0),1),0)*AE3457</f>
        <v>90</v>
      </c>
      <c r="AE3457" s="77">
        <f t="shared" si="474"/>
        <v>90</v>
      </c>
    </row>
    <row r="3458" spans="1:31" x14ac:dyDescent="0.45">
      <c r="A3458" s="4"/>
      <c r="B3458" s="7">
        <v>5995061</v>
      </c>
      <c r="C3458" s="6" t="s">
        <v>361</v>
      </c>
      <c r="D3458" s="4" t="s">
        <v>145</v>
      </c>
      <c r="E3458" s="7">
        <v>20</v>
      </c>
      <c r="F3458" s="4" t="s">
        <v>201</v>
      </c>
      <c r="G3458" s="4">
        <f>IF(I3458="",SUMIFS([1]怪物表!$A:$A,[1]怪物表!$B:$B,C3458,[1]怪物表!$C:$C,D3458),"")</f>
        <v>1599507</v>
      </c>
      <c r="H3458" s="8" t="str">
        <f>IF(G3458="","",INDEX([1]怪物表!$C:$C,MATCH(G3458,[1]怪物表!$A:$A,0)))</f>
        <v>毒气怪2</v>
      </c>
      <c r="I3458" s="4"/>
      <c r="J3458" s="4" t="str">
        <f>IF(I3458="","",INDEX([1]怪物阵型表!$B:$B,MATCH(I3458,[1]怪物阵型表!$A:$A,0)))</f>
        <v/>
      </c>
      <c r="K3458" s="4"/>
      <c r="L3458" s="4"/>
      <c r="M3458" s="4"/>
      <c r="N3458" s="4"/>
      <c r="O3458" s="4" t="str">
        <f>IF(N3458="","",INDEX([2]物品表!$B:$B,MATCH(N3458,[2]物品表!$A:$A,0)))</f>
        <v/>
      </c>
      <c r="P3458" s="4"/>
      <c r="Q3458" s="7" t="s">
        <v>31</v>
      </c>
      <c r="R3458" s="7" t="s">
        <v>29</v>
      </c>
      <c r="S3458" s="9">
        <f>INDEX('#怪物刷新配置索引'!$E:$E,MATCH(E3458&amp;"-"&amp;F3458,'#怪物刷新配置索引'!$D:$D,0),1)</f>
        <v>4</v>
      </c>
      <c r="T3458" s="4"/>
      <c r="U3458" s="9">
        <f>INDEX('#怪物刷新配置索引'!$F:$F,MATCH(E3458&amp;"-"&amp;F3458,'#怪物刷新配置索引'!$D:$D,0),1)</f>
        <v>6</v>
      </c>
      <c r="V3458" s="4" t="str">
        <f t="shared" si="479"/>
        <v/>
      </c>
      <c r="W3458" s="4"/>
      <c r="X3458" s="4"/>
      <c r="Y3458" s="4"/>
      <c r="Z3458" s="28"/>
      <c r="AA3458" s="77">
        <f>COUNTIF([3]经验升级表!$C:$C,"&lt;="&amp;SUMIFS($AB$4:AB3458,$C$4:C3458,C3458))</f>
        <v>0</v>
      </c>
      <c r="AB3458" s="77">
        <f>IFERROR(INDEX([1]怪物表!$U:$U,MATCH(G3458,[1]怪物表!$A:$A,0),1)*S3458/U3458,0)*AC3458</f>
        <v>0</v>
      </c>
      <c r="AC3458" s="77">
        <f t="shared" si="473"/>
        <v>30</v>
      </c>
      <c r="AD3458" s="77">
        <f>IFERROR(INDEX([1]怪物表!$J:$J,MATCH(G3458,[1]怪物表!$A:$A,0),1),0)*AE3458</f>
        <v>20</v>
      </c>
      <c r="AE3458" s="77">
        <f t="shared" si="474"/>
        <v>20</v>
      </c>
    </row>
    <row r="3459" spans="1:31" s="46" customFormat="1" x14ac:dyDescent="0.45">
      <c r="A3459" s="20"/>
      <c r="B3459" s="21">
        <v>5995062</v>
      </c>
      <c r="C3459" s="22" t="s">
        <v>361</v>
      </c>
      <c r="D3459" s="20" t="s">
        <v>144</v>
      </c>
      <c r="E3459" s="21"/>
      <c r="F3459" s="20">
        <v>420</v>
      </c>
      <c r="G3459" s="20">
        <f>IF(I3459="",SUMIFS([1]怪物表!$A:$A,[1]怪物表!$B:$B,C3459,[1]怪物表!$C:$C,D3459),"")</f>
        <v>1599508</v>
      </c>
      <c r="H3459" s="23" t="str">
        <f>IF(G3459="","",INDEX([1]怪物表!$C:$C,MATCH(G3459,[1]怪物表!$A:$A,0)))</f>
        <v>大象</v>
      </c>
      <c r="I3459" s="20" t="s">
        <v>54</v>
      </c>
      <c r="J3459" s="20" t="str">
        <f>IF(I3459="","",INDEX([1]怪物阵型表!$B:$B,MATCH(I3459,[1]怪物阵型表!$A:$A,0)))</f>
        <v/>
      </c>
      <c r="K3459" s="20"/>
      <c r="L3459" s="20"/>
      <c r="M3459" s="20"/>
      <c r="N3459" s="20"/>
      <c r="O3459" s="20" t="str">
        <f>IF(N3459="","",INDEX([2]物品表!$B:$B,MATCH(N3459,[2]物品表!$A:$A,0)))</f>
        <v/>
      </c>
      <c r="P3459" s="20"/>
      <c r="Q3459" s="21" t="s">
        <v>120</v>
      </c>
      <c r="R3459" s="21" t="s">
        <v>29</v>
      </c>
      <c r="S3459" s="24">
        <v>1</v>
      </c>
      <c r="T3459" s="20"/>
      <c r="U3459" s="24">
        <v>0</v>
      </c>
      <c r="V3459" s="20" t="str">
        <f>IF(W3459=1,"TID_Survivor_Notice_Occur_2",IF(W3459=2,"TID_Survivor_Notice_Occur_1",""))</f>
        <v/>
      </c>
      <c r="W3459" s="20"/>
      <c r="X3459" s="20"/>
      <c r="Y3459" s="20"/>
      <c r="Z3459" s="79"/>
      <c r="AA3459" s="79">
        <f>COUNTIF([3]经验升级表!$C:$C,"&lt;="&amp;SUMIFS($AB$4:AB3459,$C$4:C3459,C3459))</f>
        <v>0</v>
      </c>
      <c r="AB3459" s="79">
        <f>IFERROR(INDEX([1]怪物表!$U:$U,MATCH(G3459,[1]怪物表!$A:$A,0),1)*S3459/U3459,0)*AC3459</f>
        <v>0</v>
      </c>
      <c r="AC3459" s="79">
        <f>IFERROR(INDEX(_xlfn.TEXTSPLIT(F3459,"-"),1,2)-INDEX(_xlfn.TEXTSPLIT(F3459,"-"),1,1),1)</f>
        <v>1</v>
      </c>
      <c r="AD3459" s="79">
        <f>IFERROR(INDEX([1]怪物表!$J:$J,MATCH(G3459,[1]怪物表!$A:$A,0),1),0)*AE3459</f>
        <v>0</v>
      </c>
      <c r="AE3459" s="79">
        <f>IFERROR(ROUNDUP(AC3459*S3459/U3459,),0)</f>
        <v>0</v>
      </c>
    </row>
    <row r="3460" spans="1:31" x14ac:dyDescent="0.45">
      <c r="A3460" s="4"/>
      <c r="B3460" s="7">
        <v>5995063</v>
      </c>
      <c r="C3460" s="6" t="s">
        <v>361</v>
      </c>
      <c r="D3460" s="4"/>
      <c r="E3460" s="7"/>
      <c r="F3460" s="4">
        <v>420</v>
      </c>
      <c r="G3460" s="4" t="str">
        <f>IF(I3460="",SUMIFS([1]怪物表!$A:$A,[1]怪物表!$B:$B,C3460,[1]怪物表!$C:$C,D3460),"")</f>
        <v/>
      </c>
      <c r="H3460" s="8" t="str">
        <f>IF(G3460="","",INDEX([1]怪物表!$C:$C,MATCH(G3460,[1]怪物表!$A:$A,0)))</f>
        <v/>
      </c>
      <c r="I3460" s="4">
        <v>599501</v>
      </c>
      <c r="J3460" s="4" t="str">
        <f>IF(I3460="","",INDEX([1]怪物阵型表!$B:$B,MATCH(I3460,[1]怪物阵型表!$A:$A,0)))</f>
        <v>冲锋阵型</v>
      </c>
      <c r="K3460" s="4"/>
      <c r="L3460" s="4"/>
      <c r="M3460" s="4"/>
      <c r="N3460" s="4"/>
      <c r="O3460" s="4" t="str">
        <f>IF(N3460="","",INDEX([2]物品表!$B:$B,MATCH(N3460,[2]物品表!$A:$A,0)))</f>
        <v/>
      </c>
      <c r="P3460" s="4"/>
      <c r="Q3460" s="7" t="s">
        <v>309</v>
      </c>
      <c r="R3460" s="7" t="s">
        <v>29</v>
      </c>
      <c r="S3460" s="9">
        <v>1</v>
      </c>
      <c r="T3460" s="4"/>
      <c r="U3460" s="9">
        <v>0</v>
      </c>
      <c r="V3460" s="4" t="str">
        <f t="shared" ref="V3460:V3465" si="480">IF(W3460=1,"TID_Survivor_Notice_Occur_2",IF(W3460=2,"TID_Survivor_Notice_Occur_1",""))</f>
        <v/>
      </c>
      <c r="W3460" s="4"/>
      <c r="X3460" s="4"/>
      <c r="Y3460" s="4"/>
      <c r="Z3460" s="28"/>
      <c r="AA3460" s="77">
        <f>COUNTIF([3]经验升级表!$C:$C,"&lt;="&amp;SUMIFS($AB$4:AB3460,$C$4:C3460,C3460))</f>
        <v>0</v>
      </c>
      <c r="AB3460" s="77">
        <f>IFERROR(INDEX([1]怪物表!$U:$U,MATCH(G3460,[1]怪物表!$A:$A,0),1)*S3460/U3460,0)*AC3460</f>
        <v>0</v>
      </c>
      <c r="AC3460" s="77">
        <f t="shared" ref="AC3460:AC3535" si="481">IFERROR(INDEX(_xlfn.TEXTSPLIT(F3460,"-"),1,2)-INDEX(_xlfn.TEXTSPLIT(F3460,"-"),1,1),1)</f>
        <v>1</v>
      </c>
      <c r="AD3460" s="77">
        <f>IFERROR(INDEX([1]怪物表!$J:$J,MATCH(G3460,[1]怪物表!$A:$A,0),1),0)*AE3460</f>
        <v>0</v>
      </c>
      <c r="AE3460" s="77">
        <f t="shared" ref="AE3460:AE3535" si="482">IFERROR(ROUNDUP(AC3460*S3460/U3460,),0)</f>
        <v>0</v>
      </c>
    </row>
    <row r="3461" spans="1:31" x14ac:dyDescent="0.45">
      <c r="A3461" s="4"/>
      <c r="B3461" s="7">
        <v>5995064</v>
      </c>
      <c r="C3461" s="6" t="s">
        <v>361</v>
      </c>
      <c r="D3461" s="4"/>
      <c r="E3461" s="7"/>
      <c r="F3461" s="4">
        <v>420</v>
      </c>
      <c r="G3461" s="4" t="str">
        <f>IF(I3461="",SUMIFS([1]怪物表!$A:$A,[1]怪物表!$B:$B,C3461,[1]怪物表!$C:$C,D3461),"")</f>
        <v/>
      </c>
      <c r="H3461" s="8" t="str">
        <f>IF(G3461="","",INDEX([1]怪物表!$C:$C,MATCH(G3461,[1]怪物表!$A:$A,0)))</f>
        <v/>
      </c>
      <c r="I3461" s="4">
        <v>599501</v>
      </c>
      <c r="J3461" s="4" t="str">
        <f>IF(I3461="","",INDEX([1]怪物阵型表!$B:$B,MATCH(I3461,[1]怪物阵型表!$A:$A,0)))</f>
        <v>冲锋阵型</v>
      </c>
      <c r="K3461" s="4"/>
      <c r="L3461" s="4"/>
      <c r="M3461" s="4"/>
      <c r="N3461" s="4"/>
      <c r="O3461" s="4" t="str">
        <f>IF(N3461="","",INDEX([2]物品表!$B:$B,MATCH(N3461,[2]物品表!$A:$A,0)))</f>
        <v/>
      </c>
      <c r="P3461" s="4"/>
      <c r="Q3461" s="7" t="s">
        <v>309</v>
      </c>
      <c r="R3461" s="7" t="s">
        <v>29</v>
      </c>
      <c r="S3461" s="9">
        <v>1</v>
      </c>
      <c r="T3461" s="4"/>
      <c r="U3461" s="9">
        <v>0</v>
      </c>
      <c r="V3461" s="4" t="str">
        <f t="shared" si="480"/>
        <v/>
      </c>
      <c r="W3461" s="4"/>
      <c r="X3461" s="4"/>
      <c r="Y3461" s="4"/>
      <c r="Z3461" s="28"/>
      <c r="AA3461" s="77">
        <f>COUNTIF([3]经验升级表!$C:$C,"&lt;="&amp;SUMIFS($AB$4:AB3461,$C$4:C3461,C3461))</f>
        <v>0</v>
      </c>
      <c r="AB3461" s="77">
        <f>IFERROR(INDEX([1]怪物表!$U:$U,MATCH(G3461,[1]怪物表!$A:$A,0),1)*S3461/U3461,0)*AC3461</f>
        <v>0</v>
      </c>
      <c r="AC3461" s="77">
        <f t="shared" si="481"/>
        <v>1</v>
      </c>
      <c r="AD3461" s="77">
        <f>IFERROR(INDEX([1]怪物表!$J:$J,MATCH(G3461,[1]怪物表!$A:$A,0),1),0)*AE3461</f>
        <v>0</v>
      </c>
      <c r="AE3461" s="77">
        <f t="shared" si="482"/>
        <v>0</v>
      </c>
    </row>
    <row r="3462" spans="1:31" x14ac:dyDescent="0.45">
      <c r="A3462" s="4"/>
      <c r="B3462" s="7">
        <v>5995065</v>
      </c>
      <c r="C3462" s="6" t="s">
        <v>361</v>
      </c>
      <c r="D3462" s="4"/>
      <c r="E3462" s="7"/>
      <c r="F3462" s="4">
        <v>425</v>
      </c>
      <c r="G3462" s="4" t="str">
        <f>IF(I3462="",SUMIFS([1]怪物表!$A:$A,[1]怪物表!$B:$B,C3462,[1]怪物表!$C:$C,D3462),"")</f>
        <v/>
      </c>
      <c r="H3462" s="8" t="str">
        <f>IF(G3462="","",INDEX([1]怪物表!$C:$C,MATCH(G3462,[1]怪物表!$A:$A,0)))</f>
        <v/>
      </c>
      <c r="I3462" s="4">
        <v>599501</v>
      </c>
      <c r="J3462" s="4" t="str">
        <f>IF(I3462="","",INDEX([1]怪物阵型表!$B:$B,MATCH(I3462,[1]怪物阵型表!$A:$A,0)))</f>
        <v>冲锋阵型</v>
      </c>
      <c r="K3462" s="4"/>
      <c r="L3462" s="4"/>
      <c r="M3462" s="4"/>
      <c r="N3462" s="4"/>
      <c r="O3462" s="4" t="str">
        <f>IF(N3462="","",INDEX([2]物品表!$B:$B,MATCH(N3462,[2]物品表!$A:$A,0)))</f>
        <v/>
      </c>
      <c r="P3462" s="4"/>
      <c r="Q3462" s="7" t="s">
        <v>309</v>
      </c>
      <c r="R3462" s="7" t="s">
        <v>29</v>
      </c>
      <c r="S3462" s="9">
        <v>1</v>
      </c>
      <c r="T3462" s="4"/>
      <c r="U3462" s="9">
        <v>0</v>
      </c>
      <c r="V3462" s="4" t="str">
        <f t="shared" si="480"/>
        <v/>
      </c>
      <c r="W3462" s="4"/>
      <c r="X3462" s="4"/>
      <c r="Y3462" s="4"/>
      <c r="Z3462" s="28"/>
      <c r="AA3462" s="77">
        <f>COUNTIF([3]经验升级表!$C:$C,"&lt;="&amp;SUMIFS($AB$4:AB3462,$C$4:C3462,C3462))</f>
        <v>0</v>
      </c>
      <c r="AB3462" s="77">
        <f>IFERROR(INDEX([1]怪物表!$U:$U,MATCH(G3462,[1]怪物表!$A:$A,0),1)*S3462/U3462,0)*AC3462</f>
        <v>0</v>
      </c>
      <c r="AC3462" s="77">
        <f t="shared" si="481"/>
        <v>1</v>
      </c>
      <c r="AD3462" s="77">
        <f>IFERROR(INDEX([1]怪物表!$J:$J,MATCH(G3462,[1]怪物表!$A:$A,0),1),0)*AE3462</f>
        <v>0</v>
      </c>
      <c r="AE3462" s="77">
        <f t="shared" si="482"/>
        <v>0</v>
      </c>
    </row>
    <row r="3463" spans="1:31" x14ac:dyDescent="0.45">
      <c r="A3463" s="4"/>
      <c r="B3463" s="7">
        <v>5995066</v>
      </c>
      <c r="C3463" s="6" t="s">
        <v>361</v>
      </c>
      <c r="D3463" s="4"/>
      <c r="E3463" s="7"/>
      <c r="F3463" s="4">
        <v>425</v>
      </c>
      <c r="G3463" s="4" t="str">
        <f>IF(I3463="",SUMIFS([1]怪物表!$A:$A,[1]怪物表!$B:$B,C3463,[1]怪物表!$C:$C,D3463),"")</f>
        <v/>
      </c>
      <c r="H3463" s="8" t="str">
        <f>IF(G3463="","",INDEX([1]怪物表!$C:$C,MATCH(G3463,[1]怪物表!$A:$A,0)))</f>
        <v/>
      </c>
      <c r="I3463" s="4">
        <v>599501</v>
      </c>
      <c r="J3463" s="4" t="str">
        <f>IF(I3463="","",INDEX([1]怪物阵型表!$B:$B,MATCH(I3463,[1]怪物阵型表!$A:$A,0)))</f>
        <v>冲锋阵型</v>
      </c>
      <c r="K3463" s="4"/>
      <c r="L3463" s="4"/>
      <c r="M3463" s="4"/>
      <c r="N3463" s="4"/>
      <c r="O3463" s="4" t="str">
        <f>IF(N3463="","",INDEX([2]物品表!$B:$B,MATCH(N3463,[2]物品表!$A:$A,0)))</f>
        <v/>
      </c>
      <c r="P3463" s="4"/>
      <c r="Q3463" s="7" t="s">
        <v>309</v>
      </c>
      <c r="R3463" s="7" t="s">
        <v>29</v>
      </c>
      <c r="S3463" s="9">
        <v>1</v>
      </c>
      <c r="T3463" s="4"/>
      <c r="U3463" s="9">
        <v>0</v>
      </c>
      <c r="V3463" s="4" t="str">
        <f t="shared" si="480"/>
        <v/>
      </c>
      <c r="W3463" s="4"/>
      <c r="X3463" s="4"/>
      <c r="Y3463" s="4"/>
      <c r="Z3463" s="28"/>
      <c r="AA3463" s="77">
        <f>COUNTIF([3]经验升级表!$C:$C,"&lt;="&amp;SUMIFS($AB$4:AB3463,$C$4:C3463,C3463))</f>
        <v>0</v>
      </c>
      <c r="AB3463" s="77">
        <f>IFERROR(INDEX([1]怪物表!$U:$U,MATCH(G3463,[1]怪物表!$A:$A,0),1)*S3463/U3463,0)*AC3463</f>
        <v>0</v>
      </c>
      <c r="AC3463" s="77">
        <f t="shared" si="481"/>
        <v>1</v>
      </c>
      <c r="AD3463" s="77">
        <f>IFERROR(INDEX([1]怪物表!$J:$J,MATCH(G3463,[1]怪物表!$A:$A,0),1),0)*AE3463</f>
        <v>0</v>
      </c>
      <c r="AE3463" s="77">
        <f t="shared" si="482"/>
        <v>0</v>
      </c>
    </row>
    <row r="3464" spans="1:31" x14ac:dyDescent="0.45">
      <c r="A3464" s="4"/>
      <c r="B3464" s="7">
        <v>5995067</v>
      </c>
      <c r="C3464" s="6" t="s">
        <v>361</v>
      </c>
      <c r="D3464" s="4"/>
      <c r="E3464" s="7"/>
      <c r="F3464" s="4">
        <v>430</v>
      </c>
      <c r="G3464" s="4" t="str">
        <f>IF(I3464="",SUMIFS([1]怪物表!$A:$A,[1]怪物表!$B:$B,C3464,[1]怪物表!$C:$C,D3464),"")</f>
        <v/>
      </c>
      <c r="H3464" s="8" t="str">
        <f>IF(G3464="","",INDEX([1]怪物表!$C:$C,MATCH(G3464,[1]怪物表!$A:$A,0)))</f>
        <v/>
      </c>
      <c r="I3464" s="4">
        <v>599501</v>
      </c>
      <c r="J3464" s="4" t="str">
        <f>IF(I3464="","",INDEX([1]怪物阵型表!$B:$B,MATCH(I3464,[1]怪物阵型表!$A:$A,0)))</f>
        <v>冲锋阵型</v>
      </c>
      <c r="K3464" s="4"/>
      <c r="L3464" s="4"/>
      <c r="M3464" s="4"/>
      <c r="N3464" s="4"/>
      <c r="O3464" s="4" t="str">
        <f>IF(N3464="","",INDEX([2]物品表!$B:$B,MATCH(N3464,[2]物品表!$A:$A,0)))</f>
        <v/>
      </c>
      <c r="P3464" s="4"/>
      <c r="Q3464" s="7" t="s">
        <v>309</v>
      </c>
      <c r="R3464" s="7" t="s">
        <v>29</v>
      </c>
      <c r="S3464" s="9">
        <v>1</v>
      </c>
      <c r="T3464" s="4"/>
      <c r="U3464" s="9">
        <v>0</v>
      </c>
      <c r="V3464" s="4" t="str">
        <f t="shared" si="480"/>
        <v/>
      </c>
      <c r="W3464" s="4"/>
      <c r="X3464" s="4"/>
      <c r="Y3464" s="4"/>
      <c r="Z3464" s="28"/>
      <c r="AA3464" s="77">
        <f>COUNTIF([3]经验升级表!$C:$C,"&lt;="&amp;SUMIFS($AB$4:AB3464,$C$4:C3464,C3464))</f>
        <v>0</v>
      </c>
      <c r="AB3464" s="77">
        <f>IFERROR(INDEX([1]怪物表!$U:$U,MATCH(G3464,[1]怪物表!$A:$A,0),1)*S3464/U3464,0)*AC3464</f>
        <v>0</v>
      </c>
      <c r="AC3464" s="77">
        <f t="shared" si="481"/>
        <v>1</v>
      </c>
      <c r="AD3464" s="77">
        <f>IFERROR(INDEX([1]怪物表!$J:$J,MATCH(G3464,[1]怪物表!$A:$A,0),1),0)*AE3464</f>
        <v>0</v>
      </c>
      <c r="AE3464" s="77">
        <f t="shared" si="482"/>
        <v>0</v>
      </c>
    </row>
    <row r="3465" spans="1:31" x14ac:dyDescent="0.45">
      <c r="A3465" s="4"/>
      <c r="B3465" s="7">
        <v>5995068</v>
      </c>
      <c r="C3465" s="6" t="s">
        <v>361</v>
      </c>
      <c r="D3465" s="4"/>
      <c r="E3465" s="7"/>
      <c r="F3465" s="4">
        <v>430</v>
      </c>
      <c r="G3465" s="4" t="str">
        <f>IF(I3465="",SUMIFS([1]怪物表!$A:$A,[1]怪物表!$B:$B,C3465,[1]怪物表!$C:$C,D3465),"")</f>
        <v/>
      </c>
      <c r="H3465" s="8" t="str">
        <f>IF(G3465="","",INDEX([1]怪物表!$C:$C,MATCH(G3465,[1]怪物表!$A:$A,0)))</f>
        <v/>
      </c>
      <c r="I3465" s="4">
        <v>599501</v>
      </c>
      <c r="J3465" s="4" t="str">
        <f>IF(I3465="","",INDEX([1]怪物阵型表!$B:$B,MATCH(I3465,[1]怪物阵型表!$A:$A,0)))</f>
        <v>冲锋阵型</v>
      </c>
      <c r="K3465" s="4"/>
      <c r="L3465" s="4"/>
      <c r="M3465" s="4"/>
      <c r="N3465" s="4"/>
      <c r="O3465" s="4" t="str">
        <f>IF(N3465="","",INDEX([2]物品表!$B:$B,MATCH(N3465,[2]物品表!$A:$A,0)))</f>
        <v/>
      </c>
      <c r="P3465" s="4"/>
      <c r="Q3465" s="7" t="s">
        <v>309</v>
      </c>
      <c r="R3465" s="7" t="s">
        <v>29</v>
      </c>
      <c r="S3465" s="9">
        <v>1</v>
      </c>
      <c r="T3465" s="4"/>
      <c r="U3465" s="9">
        <v>0</v>
      </c>
      <c r="V3465" s="4" t="str">
        <f t="shared" si="480"/>
        <v/>
      </c>
      <c r="W3465" s="4"/>
      <c r="X3465" s="4"/>
      <c r="Y3465" s="4"/>
      <c r="Z3465" s="28"/>
      <c r="AA3465" s="77">
        <f>COUNTIF([3]经验升级表!$C:$C,"&lt;="&amp;SUMIFS($AB$4:AB3465,$C$4:C3465,C3465))</f>
        <v>0</v>
      </c>
      <c r="AB3465" s="77">
        <f>IFERROR(INDEX([1]怪物表!$U:$U,MATCH(G3465,[1]怪物表!$A:$A,0),1)*S3465/U3465,0)*AC3465</f>
        <v>0</v>
      </c>
      <c r="AC3465" s="77">
        <f t="shared" si="481"/>
        <v>1</v>
      </c>
      <c r="AD3465" s="77">
        <f>IFERROR(INDEX([1]怪物表!$J:$J,MATCH(G3465,[1]怪物表!$A:$A,0),1),0)*AE3465</f>
        <v>0</v>
      </c>
      <c r="AE3465" s="77">
        <f t="shared" si="482"/>
        <v>0</v>
      </c>
    </row>
    <row r="3466" spans="1:31" x14ac:dyDescent="0.45">
      <c r="A3466" s="4"/>
      <c r="B3466" s="7">
        <v>5995069</v>
      </c>
      <c r="C3466" s="6" t="s">
        <v>361</v>
      </c>
      <c r="D3466" s="4"/>
      <c r="E3466" s="7"/>
      <c r="F3466" s="4">
        <v>420</v>
      </c>
      <c r="G3466" s="4"/>
      <c r="H3466" s="8"/>
      <c r="I3466" s="4"/>
      <c r="J3466" s="4" t="str">
        <f>IF(I3466="","",INDEX([1]怪物阵型表!$B:$B,MATCH(I3466,[1]怪物阵型表!$A:$A,0)))</f>
        <v/>
      </c>
      <c r="K3466" s="4">
        <v>599510</v>
      </c>
      <c r="L3466" s="25" t="str" cm="1">
        <f t="array" ref="L3466">INDEX(怪物链表!A:C,MATCH(怪物刷新表!K3466&amp;C3466,怪物链表!A:A&amp;怪物链表!C:C,),2)</f>
        <v>平滑_中级_150</v>
      </c>
      <c r="M3466" s="4" t="str" cm="1">
        <f t="array" ref="M3466">INDEX(怪物链表!A:D,MATCH(怪物刷新表!L3466&amp;K3466,怪物链表!B:B&amp;怪物链表!A:A,),4)</f>
        <v>390-420</v>
      </c>
      <c r="N3466" s="4"/>
      <c r="O3466" s="4" t="str">
        <f>IF(N3466="","",INDEX([2]物品表!$B:$B,MATCH(N3466,[2]物品表!$A:$A,0)))</f>
        <v/>
      </c>
      <c r="P3466" s="4"/>
      <c r="Q3466" s="7" t="s">
        <v>120</v>
      </c>
      <c r="R3466" s="7" t="s">
        <v>29</v>
      </c>
      <c r="S3466" s="9">
        <v>1</v>
      </c>
      <c r="T3466" s="4"/>
      <c r="U3466" s="9">
        <v>0</v>
      </c>
      <c r="V3466" s="4" t="str">
        <f>IF(W3466=1,"TID_Survivor_Notice_Occur_2",IF(W3466=2,"TID_Survivor_Notice_Occur_1",""))</f>
        <v/>
      </c>
      <c r="W3466" s="4"/>
      <c r="X3466" s="4"/>
      <c r="Y3466" s="4"/>
      <c r="Z3466" s="28"/>
      <c r="AA3466" s="77">
        <f>COUNTIF([3]经验升级表!$C:$C,"&lt;="&amp;SUMIFS($AB$4:AB3466,$C$4:C3466,C3466))</f>
        <v>0</v>
      </c>
      <c r="AB3466" s="77">
        <f>IFERROR(INDEX([1]怪物表!$U:$U,MATCH(G3466,[1]怪物表!$A:$A,0),1)*S3466/U3466,0)*AC3466</f>
        <v>0</v>
      </c>
      <c r="AC3466" s="77">
        <f t="shared" si="481"/>
        <v>1</v>
      </c>
      <c r="AD3466" s="77">
        <f>IFERROR(INDEX([1]怪物表!$J:$J,MATCH(G3466,[1]怪物表!$A:$A,0),1),0)*AE3466</f>
        <v>0</v>
      </c>
      <c r="AE3466" s="77">
        <f t="shared" si="482"/>
        <v>0</v>
      </c>
    </row>
    <row r="3467" spans="1:31" x14ac:dyDescent="0.45">
      <c r="A3467" s="4"/>
      <c r="B3467" s="7">
        <v>5995070</v>
      </c>
      <c r="C3467" s="6" t="s">
        <v>361</v>
      </c>
      <c r="D3467" s="4"/>
      <c r="E3467" s="7"/>
      <c r="F3467" s="4">
        <v>420</v>
      </c>
      <c r="G3467" s="4"/>
      <c r="H3467" s="8"/>
      <c r="I3467" s="4"/>
      <c r="J3467" s="4" t="str">
        <f>IF(I3467="","",INDEX([1]怪物阵型表!$B:$B,MATCH(I3467,[1]怪物阵型表!$A:$A,0)))</f>
        <v/>
      </c>
      <c r="K3467" s="4">
        <v>599511</v>
      </c>
      <c r="L3467" s="25" t="str" cm="1">
        <f t="array" ref="L3467">INDEX(怪物链表!A:C,MATCH(怪物刷新表!K3467&amp;C3467,怪物链表!A:A&amp;怪物链表!C:C,),2)</f>
        <v>平滑_中级_75</v>
      </c>
      <c r="M3467" s="4" t="str" cm="1">
        <f t="array" ref="M3467">INDEX(怪物链表!A:D,MATCH(怪物刷新表!L3467&amp;K3467,怪物链表!B:B&amp;怪物链表!A:A,),4)</f>
        <v>390-420</v>
      </c>
      <c r="N3467" s="4"/>
      <c r="O3467" s="4" t="str">
        <f>IF(N3467="","",INDEX([2]物品表!$B:$B,MATCH(N3467,[2]物品表!$A:$A,0)))</f>
        <v/>
      </c>
      <c r="P3467" s="4"/>
      <c r="Q3467" s="7" t="s">
        <v>120</v>
      </c>
      <c r="R3467" s="7" t="s">
        <v>29</v>
      </c>
      <c r="S3467" s="9">
        <v>1</v>
      </c>
      <c r="T3467" s="4"/>
      <c r="U3467" s="9">
        <v>0</v>
      </c>
      <c r="V3467" s="4" t="str">
        <f>IF(W3467=1,"TID_Survivor_Notice_Occur_2",IF(W3467=2,"TID_Survivor_Notice_Occur_1",""))</f>
        <v/>
      </c>
      <c r="W3467" s="4"/>
      <c r="X3467" s="4"/>
      <c r="Y3467" s="4"/>
      <c r="Z3467" s="28"/>
      <c r="AA3467" s="77">
        <f>COUNTIF([3]经验升级表!$C:$C,"&lt;="&amp;SUMIFS($AB$4:AB3467,$C$4:C3467,C3467))</f>
        <v>0</v>
      </c>
      <c r="AB3467" s="77">
        <f>IFERROR(INDEX([1]怪物表!$U:$U,MATCH(G3467,[1]怪物表!$A:$A,0),1)*S3467/U3467,0)*AC3467</f>
        <v>0</v>
      </c>
      <c r="AC3467" s="77">
        <f t="shared" si="481"/>
        <v>1</v>
      </c>
      <c r="AD3467" s="77">
        <f>IFERROR(INDEX([1]怪物表!$J:$J,MATCH(G3467,[1]怪物表!$A:$A,0),1),0)*AE3467</f>
        <v>0</v>
      </c>
      <c r="AE3467" s="77">
        <f t="shared" si="482"/>
        <v>0</v>
      </c>
    </row>
    <row r="3468" spans="1:31" x14ac:dyDescent="0.45">
      <c r="A3468" s="4"/>
      <c r="B3468" s="7">
        <v>5995071</v>
      </c>
      <c r="C3468" s="6" t="s">
        <v>361</v>
      </c>
      <c r="D3468" s="4" t="s">
        <v>147</v>
      </c>
      <c r="E3468" s="7">
        <v>60</v>
      </c>
      <c r="F3468" s="4" t="s">
        <v>202</v>
      </c>
      <c r="G3468" s="4">
        <f>SUMIFS([1]怪物表!$A:$A,[1]怪物表!$B:$B,C3468,[1]怪物表!$C:$C,D3468)</f>
        <v>1599505</v>
      </c>
      <c r="H3468" s="8" t="str">
        <f>IF(G3468="","",INDEX([1]怪物表!$C:$C,MATCH(G3468,[1]怪物表!$A:$A,0)))</f>
        <v>狼人（灰）</v>
      </c>
      <c r="I3468" s="4"/>
      <c r="J3468" s="4" t="str">
        <f>IF(I3468="","",INDEX([1]怪物阵型表!$B:$B,MATCH(I3468,[1]怪物阵型表!$A:$A,0)))</f>
        <v/>
      </c>
      <c r="K3468" s="4"/>
      <c r="L3468" s="4"/>
      <c r="M3468" s="4"/>
      <c r="N3468" s="4"/>
      <c r="O3468" s="4" t="str">
        <f>IF(N3468="","",INDEX([2]物品表!$B:$B,MATCH(N3468,[2]物品表!$A:$A,0)))</f>
        <v/>
      </c>
      <c r="P3468" s="4"/>
      <c r="Q3468" s="7" t="s">
        <v>31</v>
      </c>
      <c r="R3468" s="7" t="s">
        <v>29</v>
      </c>
      <c r="S3468" s="9">
        <f>INDEX('#怪物刷新配置索引'!$E:$E,MATCH(E3468&amp;"-"&amp;F3468,'#怪物刷新配置索引'!$D:$D,0),1)</f>
        <v>4</v>
      </c>
      <c r="T3468" s="4"/>
      <c r="U3468" s="9">
        <f>INDEX('#怪物刷新配置索引'!$F:$F,MATCH(E3468&amp;"-"&amp;F3468,'#怪物刷新配置索引'!$D:$D,0),1)</f>
        <v>2</v>
      </c>
      <c r="V3468" s="4" t="str">
        <f t="shared" ref="V3468:V3473" si="483">IF(W3468=1,"TID_Survivor_Notice_Occur_2",IF(W3468=2,"TID_Survivor_Notice_Occur_1",""))</f>
        <v/>
      </c>
      <c r="W3468" s="4"/>
      <c r="X3468" s="4"/>
      <c r="Y3468" s="4"/>
      <c r="Z3468" s="28"/>
      <c r="AA3468" s="77">
        <f>COUNTIF([3]经验升级表!$C:$C,"&lt;="&amp;SUMIFS($AB$4:AB3468,$C$4:C3468,C3468))</f>
        <v>0</v>
      </c>
      <c r="AB3468" s="77">
        <f>IFERROR(INDEX([1]怪物表!$U:$U,MATCH(G3468,[1]怪物表!$A:$A,0),1)*S3468/U3468,0)*AC3468</f>
        <v>0</v>
      </c>
      <c r="AC3468" s="77">
        <f t="shared" si="481"/>
        <v>30</v>
      </c>
      <c r="AD3468" s="77">
        <f>IFERROR(INDEX([1]怪物表!$J:$J,MATCH(G3468,[1]怪物表!$A:$A,0),1),0)*AE3468</f>
        <v>60</v>
      </c>
      <c r="AE3468" s="77">
        <f t="shared" si="482"/>
        <v>60</v>
      </c>
    </row>
    <row r="3469" spans="1:31" x14ac:dyDescent="0.45">
      <c r="A3469" s="4"/>
      <c r="B3469" s="7">
        <v>5995072</v>
      </c>
      <c r="C3469" s="6" t="s">
        <v>361</v>
      </c>
      <c r="D3469" s="4" t="s">
        <v>147</v>
      </c>
      <c r="E3469" s="7">
        <v>60</v>
      </c>
      <c r="F3469" s="4" t="s">
        <v>202</v>
      </c>
      <c r="G3469" s="4">
        <f>SUMIFS([1]怪物表!$A:$A,[1]怪物表!$B:$B,C3469,[1]怪物表!$C:$C,D3469)</f>
        <v>1599505</v>
      </c>
      <c r="H3469" s="8" t="str">
        <f>IF(G3469="","",INDEX([1]怪物表!$C:$C,MATCH(G3469,[1]怪物表!$A:$A,0)))</f>
        <v>狼人（灰）</v>
      </c>
      <c r="I3469" s="4"/>
      <c r="J3469" s="4" t="str">
        <f>IF(I3469="","",INDEX([1]怪物阵型表!$B:$B,MATCH(I3469,[1]怪物阵型表!$A:$A,0)))</f>
        <v/>
      </c>
      <c r="K3469" s="4"/>
      <c r="L3469" s="4"/>
      <c r="M3469" s="4"/>
      <c r="N3469" s="4"/>
      <c r="O3469" s="4" t="str">
        <f>IF(N3469="","",INDEX([2]物品表!$B:$B,MATCH(N3469,[2]物品表!$A:$A,0)))</f>
        <v/>
      </c>
      <c r="P3469" s="4"/>
      <c r="Q3469" s="7" t="s">
        <v>31</v>
      </c>
      <c r="R3469" s="7" t="s">
        <v>29</v>
      </c>
      <c r="S3469" s="9">
        <f>INDEX('#怪物刷新配置索引'!$E:$E,MATCH(E3469&amp;"-"&amp;F3469,'#怪物刷新配置索引'!$D:$D,0),1)</f>
        <v>4</v>
      </c>
      <c r="T3469" s="4"/>
      <c r="U3469" s="9">
        <f>INDEX('#怪物刷新配置索引'!$F:$F,MATCH(E3469&amp;"-"&amp;F3469,'#怪物刷新配置索引'!$D:$D,0),1)</f>
        <v>2</v>
      </c>
      <c r="V3469" s="4" t="str">
        <f t="shared" si="483"/>
        <v/>
      </c>
      <c r="W3469" s="4"/>
      <c r="X3469" s="4"/>
      <c r="Y3469" s="4"/>
      <c r="Z3469" s="28"/>
      <c r="AA3469" s="77">
        <f>COUNTIF([3]经验升级表!$C:$C,"&lt;="&amp;SUMIFS($AB$4:AB3469,$C$4:C3469,C3469))</f>
        <v>0</v>
      </c>
      <c r="AB3469" s="77">
        <f>IFERROR(INDEX([1]怪物表!$U:$U,MATCH(G3469,[1]怪物表!$A:$A,0),1)*S3469/U3469,0)*AC3469</f>
        <v>0</v>
      </c>
      <c r="AC3469" s="77">
        <f t="shared" si="481"/>
        <v>30</v>
      </c>
      <c r="AD3469" s="77">
        <f>IFERROR(INDEX([1]怪物表!$J:$J,MATCH(G3469,[1]怪物表!$A:$A,0),1),0)*AE3469</f>
        <v>60</v>
      </c>
      <c r="AE3469" s="77">
        <f t="shared" si="482"/>
        <v>60</v>
      </c>
    </row>
    <row r="3470" spans="1:31" x14ac:dyDescent="0.45">
      <c r="A3470" s="4"/>
      <c r="B3470" s="7">
        <v>5995073</v>
      </c>
      <c r="C3470" s="6" t="s">
        <v>361</v>
      </c>
      <c r="D3470" s="4" t="s">
        <v>145</v>
      </c>
      <c r="E3470" s="7">
        <v>20</v>
      </c>
      <c r="F3470" s="4" t="s">
        <v>202</v>
      </c>
      <c r="G3470" s="4">
        <f>SUMIFS([1]怪物表!$A:$A,[1]怪物表!$B:$B,C3470,[1]怪物表!$C:$C,D3470)</f>
        <v>1599507</v>
      </c>
      <c r="H3470" s="8" t="str">
        <f>IF(G3470="","",INDEX([1]怪物表!$C:$C,MATCH(G3470,[1]怪物表!$A:$A,0)))</f>
        <v>毒气怪2</v>
      </c>
      <c r="I3470" s="4"/>
      <c r="J3470" s="4" t="str">
        <f>IF(I3470="","",INDEX([1]怪物阵型表!$B:$B,MATCH(I3470,[1]怪物阵型表!$A:$A,0)))</f>
        <v/>
      </c>
      <c r="K3470" s="4"/>
      <c r="L3470" s="4"/>
      <c r="M3470" s="4"/>
      <c r="N3470" s="4"/>
      <c r="O3470" s="4" t="str">
        <f>IF(N3470="","",INDEX([2]物品表!$B:$B,MATCH(N3470,[2]物品表!$A:$A,0)))</f>
        <v/>
      </c>
      <c r="P3470" s="4"/>
      <c r="Q3470" s="7" t="s">
        <v>31</v>
      </c>
      <c r="R3470" s="7" t="s">
        <v>29</v>
      </c>
      <c r="S3470" s="9">
        <f>INDEX('#怪物刷新配置索引'!$E:$E,MATCH(E3470&amp;"-"&amp;F3470,'#怪物刷新配置索引'!$D:$D,0),1)</f>
        <v>4</v>
      </c>
      <c r="T3470" s="4"/>
      <c r="U3470" s="9">
        <f>INDEX('#怪物刷新配置索引'!$F:$F,MATCH(E3470&amp;"-"&amp;F3470,'#怪物刷新配置索引'!$D:$D,0),1)</f>
        <v>6</v>
      </c>
      <c r="V3470" s="4" t="str">
        <f t="shared" si="483"/>
        <v/>
      </c>
      <c r="W3470" s="4"/>
      <c r="X3470" s="4"/>
      <c r="Y3470" s="4"/>
      <c r="Z3470" s="28"/>
      <c r="AA3470" s="77">
        <f>COUNTIF([3]经验升级表!$C:$C,"&lt;="&amp;SUMIFS($AB$4:AB3470,$C$4:C3470,C3470))</f>
        <v>0</v>
      </c>
      <c r="AB3470" s="77">
        <f>IFERROR(INDEX([1]怪物表!$U:$U,MATCH(G3470,[1]怪物表!$A:$A,0),1)*S3470/U3470,0)*AC3470</f>
        <v>0</v>
      </c>
      <c r="AC3470" s="77">
        <f t="shared" si="481"/>
        <v>30</v>
      </c>
      <c r="AD3470" s="77">
        <f>IFERROR(INDEX([1]怪物表!$J:$J,MATCH(G3470,[1]怪物表!$A:$A,0),1),0)*AE3470</f>
        <v>20</v>
      </c>
      <c r="AE3470" s="77">
        <f t="shared" si="482"/>
        <v>20</v>
      </c>
    </row>
    <row r="3471" spans="1:31" x14ac:dyDescent="0.45">
      <c r="A3471" s="4"/>
      <c r="B3471" s="7">
        <v>5995074</v>
      </c>
      <c r="C3471" s="6" t="s">
        <v>361</v>
      </c>
      <c r="D3471" s="4"/>
      <c r="E3471" s="7"/>
      <c r="F3471" s="4">
        <v>450</v>
      </c>
      <c r="G3471" s="4" t="str">
        <f>IF(I3471="",SUMIFS([1]怪物表!$A:$A,[1]怪物表!$B:$B,C3471,[1]怪物表!$C:$C,D3471),"")</f>
        <v/>
      </c>
      <c r="H3471" s="8" t="str">
        <f>IF(G3471="","",INDEX([1]怪物表!$C:$C,MATCH(G3471,[1]怪物表!$A:$A,0)))</f>
        <v/>
      </c>
      <c r="I3471" s="4">
        <v>599502</v>
      </c>
      <c r="J3471" s="4" t="str">
        <f>IF(I3471="","",INDEX([1]怪物阵型表!$B:$B,MATCH(I3471,[1]怪物阵型表!$A:$A,0)))</f>
        <v>圆环防御怪物阵型</v>
      </c>
      <c r="K3471" s="4"/>
      <c r="L3471" s="4"/>
      <c r="M3471" s="4"/>
      <c r="N3471" s="4"/>
      <c r="O3471" s="4" t="str">
        <f>IF(N3471="","",INDEX([2]物品表!$B:$B,MATCH(N3471,[2]物品表!$A:$A,0)))</f>
        <v/>
      </c>
      <c r="P3471" s="4"/>
      <c r="Q3471" s="7" t="s">
        <v>109</v>
      </c>
      <c r="R3471" s="7" t="s">
        <v>29</v>
      </c>
      <c r="S3471" s="9">
        <v>1</v>
      </c>
      <c r="T3471" s="4"/>
      <c r="U3471" s="9">
        <v>0</v>
      </c>
      <c r="V3471" s="4" t="str">
        <f t="shared" si="483"/>
        <v>TID_Survivor_Notice_Occur_2</v>
      </c>
      <c r="W3471" s="4">
        <v>1</v>
      </c>
      <c r="X3471" s="4"/>
      <c r="Y3471" s="4"/>
      <c r="Z3471" s="28"/>
      <c r="AA3471" s="77">
        <f>COUNTIF([3]经验升级表!$C:$C,"&lt;="&amp;SUMIFS($AB$4:AB3471,$C$4:C3471,C3471))</f>
        <v>0</v>
      </c>
      <c r="AB3471" s="77">
        <f>IFERROR(INDEX([1]怪物表!$U:$U,MATCH(G3471,[1]怪物表!$A:$A,0),1)*S3471/U3471,0)*AC3471</f>
        <v>0</v>
      </c>
      <c r="AC3471" s="77">
        <f t="shared" si="481"/>
        <v>1</v>
      </c>
      <c r="AD3471" s="77">
        <f>IFERROR(INDEX([1]怪物表!$J:$J,MATCH(G3471,[1]怪物表!$A:$A,0),1),0)*AE3471</f>
        <v>0</v>
      </c>
      <c r="AE3471" s="77">
        <f t="shared" si="482"/>
        <v>0</v>
      </c>
    </row>
    <row r="3472" spans="1:31" x14ac:dyDescent="0.45">
      <c r="A3472" s="4"/>
      <c r="B3472" s="7">
        <v>5995075</v>
      </c>
      <c r="C3472" s="6" t="s">
        <v>361</v>
      </c>
      <c r="D3472" s="4" t="s">
        <v>239</v>
      </c>
      <c r="E3472" s="7">
        <v>20</v>
      </c>
      <c r="F3472" s="4" t="s">
        <v>203</v>
      </c>
      <c r="G3472" s="4">
        <f>SUMIFS([1]怪物表!$A:$A,[1]怪物表!$B:$B,C3472,[1]怪物表!$C:$C,D3472)</f>
        <v>1599502</v>
      </c>
      <c r="H3472" s="8" t="str">
        <f>IF(G3472="","",INDEX([1]怪物表!$C:$C,MATCH(G3472,[1]怪物表!$A:$A,0)))</f>
        <v>小象</v>
      </c>
      <c r="I3472" s="4"/>
      <c r="J3472" s="4" t="str">
        <f>IF(I3472="","",INDEX([1]怪物阵型表!$B:$B,MATCH(I3472,[1]怪物阵型表!$A:$A,0)))</f>
        <v/>
      </c>
      <c r="K3472" s="4"/>
      <c r="L3472" s="4"/>
      <c r="M3472" s="4"/>
      <c r="N3472" s="4"/>
      <c r="O3472" s="4" t="str">
        <f>IF(N3472="","",INDEX([2]物品表!$B:$B,MATCH(N3472,[2]物品表!$A:$A,0)))</f>
        <v/>
      </c>
      <c r="P3472" s="4"/>
      <c r="Q3472" s="7" t="s">
        <v>31</v>
      </c>
      <c r="R3472" s="7" t="s">
        <v>29</v>
      </c>
      <c r="S3472" s="9">
        <f>INDEX('#怪物刷新配置索引'!$E:$E,MATCH(E3472&amp;"-"&amp;F3472,'#怪物刷新配置索引'!$D:$D,0),1)</f>
        <v>4</v>
      </c>
      <c r="T3472" s="4"/>
      <c r="U3472" s="9">
        <f>INDEX('#怪物刷新配置索引'!$F:$F,MATCH(E3472&amp;"-"&amp;F3472,'#怪物刷新配置索引'!$D:$D,0),1)</f>
        <v>6</v>
      </c>
      <c r="V3472" s="4" t="str">
        <f t="shared" si="483"/>
        <v/>
      </c>
      <c r="W3472" s="4"/>
      <c r="X3472" s="4"/>
      <c r="Y3472" s="4"/>
      <c r="Z3472" s="28"/>
      <c r="AA3472" s="77">
        <f>COUNTIF([3]经验升级表!$C:$C,"&lt;="&amp;SUMIFS($AB$4:AB3472,$C$4:C3472,C3472))</f>
        <v>0</v>
      </c>
      <c r="AB3472" s="77">
        <f>IFERROR(INDEX([1]怪物表!$U:$U,MATCH(G3472,[1]怪物表!$A:$A,0),1)*S3472/U3472,0)*AC3472</f>
        <v>0</v>
      </c>
      <c r="AC3472" s="77">
        <f t="shared" si="481"/>
        <v>30</v>
      </c>
      <c r="AD3472" s="77">
        <f>IFERROR(INDEX([1]怪物表!$J:$J,MATCH(G3472,[1]怪物表!$A:$A,0),1),0)*AE3472</f>
        <v>20</v>
      </c>
      <c r="AE3472" s="77">
        <f t="shared" si="482"/>
        <v>20</v>
      </c>
    </row>
    <row r="3473" spans="1:31" x14ac:dyDescent="0.45">
      <c r="A3473" s="4"/>
      <c r="B3473" s="7">
        <v>5995076</v>
      </c>
      <c r="C3473" s="6" t="s">
        <v>361</v>
      </c>
      <c r="D3473" s="4" t="s">
        <v>239</v>
      </c>
      <c r="E3473" s="7">
        <v>20</v>
      </c>
      <c r="F3473" s="4" t="s">
        <v>203</v>
      </c>
      <c r="G3473" s="4">
        <f>SUMIFS([1]怪物表!$A:$A,[1]怪物表!$B:$B,C3473,[1]怪物表!$C:$C,D3473)</f>
        <v>1599502</v>
      </c>
      <c r="H3473" s="8" t="str">
        <f>IF(G3473="","",INDEX([1]怪物表!$C:$C,MATCH(G3473,[1]怪物表!$A:$A,0)))</f>
        <v>小象</v>
      </c>
      <c r="I3473" s="4"/>
      <c r="J3473" s="4" t="str">
        <f>IF(I3473="","",INDEX([1]怪物阵型表!$B:$B,MATCH(I3473,[1]怪物阵型表!$A:$A,0)))</f>
        <v/>
      </c>
      <c r="K3473" s="4"/>
      <c r="L3473" s="4"/>
      <c r="M3473" s="4"/>
      <c r="N3473" s="4"/>
      <c r="O3473" s="4" t="str">
        <f>IF(N3473="","",INDEX([2]物品表!$B:$B,MATCH(N3473,[2]物品表!$A:$A,0)))</f>
        <v/>
      </c>
      <c r="P3473" s="4"/>
      <c r="Q3473" s="7" t="s">
        <v>31</v>
      </c>
      <c r="R3473" s="7" t="s">
        <v>29</v>
      </c>
      <c r="S3473" s="9">
        <f>INDEX('#怪物刷新配置索引'!$E:$E,MATCH(E3473&amp;"-"&amp;F3473,'#怪物刷新配置索引'!$D:$D,0),1)</f>
        <v>4</v>
      </c>
      <c r="T3473" s="4"/>
      <c r="U3473" s="9">
        <f>INDEX('#怪物刷新配置索引'!$F:$F,MATCH(E3473&amp;"-"&amp;F3473,'#怪物刷新配置索引'!$D:$D,0),1)</f>
        <v>6</v>
      </c>
      <c r="V3473" s="4" t="str">
        <f t="shared" si="483"/>
        <v/>
      </c>
      <c r="W3473" s="4"/>
      <c r="X3473" s="4"/>
      <c r="Y3473" s="4"/>
      <c r="Z3473" s="28"/>
      <c r="AA3473" s="77">
        <f>COUNTIF([3]经验升级表!$C:$C,"&lt;="&amp;SUMIFS($AB$4:AB3473,$C$4:C3473,C3473))</f>
        <v>0</v>
      </c>
      <c r="AB3473" s="77">
        <f>IFERROR(INDEX([1]怪物表!$U:$U,MATCH(G3473,[1]怪物表!$A:$A,0),1)*S3473/U3473,0)*AC3473</f>
        <v>0</v>
      </c>
      <c r="AC3473" s="77">
        <f t="shared" si="481"/>
        <v>30</v>
      </c>
      <c r="AD3473" s="77">
        <f>IFERROR(INDEX([1]怪物表!$J:$J,MATCH(G3473,[1]怪物表!$A:$A,0),1),0)*AE3473</f>
        <v>20</v>
      </c>
      <c r="AE3473" s="77">
        <f t="shared" si="482"/>
        <v>20</v>
      </c>
    </row>
    <row r="3474" spans="1:31" s="47" customFormat="1" x14ac:dyDescent="0.45">
      <c r="A3474" s="81"/>
      <c r="B3474" s="82">
        <v>5995077</v>
      </c>
      <c r="C3474" s="83" t="s">
        <v>361</v>
      </c>
      <c r="D3474" s="81" t="s">
        <v>158</v>
      </c>
      <c r="E3474" s="82"/>
      <c r="F3474" s="81">
        <v>480</v>
      </c>
      <c r="G3474" s="81">
        <f>IF(I3474="",SUMIFS([1]怪物表!$A:$A,[1]怪物表!$B:$B,C3474,[1]怪物表!$C:$C,D3474),"")</f>
        <v>1599511</v>
      </c>
      <c r="H3474" s="84" t="str">
        <f>IF(G3474="","",INDEX([1]怪物表!$C:$C,MATCH(G3474,[1]怪物表!$A:$A,0)))</f>
        <v>斯芬克斯的幻影</v>
      </c>
      <c r="I3474" s="81" t="s">
        <v>54</v>
      </c>
      <c r="J3474" s="81" t="str">
        <f>IF(I3474="","",INDEX([1]怪物阵型表!$B:$B,MATCH(I3474,[1]怪物阵型表!$A:$A,0)))</f>
        <v/>
      </c>
      <c r="K3474" s="81"/>
      <c r="L3474" s="81"/>
      <c r="M3474" s="81"/>
      <c r="N3474" s="81"/>
      <c r="O3474" s="81" t="str">
        <f>IF(N3474="","",INDEX([2]物品表!$B:$B,MATCH(N3474,[2]物品表!$A:$A,0)))</f>
        <v/>
      </c>
      <c r="P3474" s="81"/>
      <c r="Q3474" s="82" t="s">
        <v>120</v>
      </c>
      <c r="R3474" s="82" t="s">
        <v>29</v>
      </c>
      <c r="S3474" s="85">
        <v>1</v>
      </c>
      <c r="T3474" s="81"/>
      <c r="U3474" s="85">
        <v>0</v>
      </c>
      <c r="V3474" s="81" t="str">
        <f>IF(W3474=1,"TID_Survivor_Notice_Occur_2",IF(W3474=2,"TID_Survivor_Notice_Occur_1",""))</f>
        <v>TID_Survivor_Notice_Occur_1</v>
      </c>
      <c r="W3474" s="81">
        <v>2</v>
      </c>
      <c r="X3474" s="81"/>
      <c r="Y3474" s="81"/>
      <c r="Z3474" s="86"/>
      <c r="AA3474" s="86">
        <f>COUNTIF([3]经验升级表!$C:$C,"&lt;="&amp;SUMIFS($AB$4:AB3474,$C$4:C3474,C3474))</f>
        <v>0</v>
      </c>
      <c r="AB3474" s="86">
        <f>IFERROR(INDEX([1]怪物表!$U:$U,MATCH(G3474,[1]怪物表!$A:$A,0),1)*S3474/U3474,0)*AC3474</f>
        <v>0</v>
      </c>
      <c r="AC3474" s="86">
        <f t="shared" si="481"/>
        <v>1</v>
      </c>
      <c r="AD3474" s="86">
        <f>IFERROR(INDEX([1]怪物表!$J:$J,MATCH(G3474,[1]怪物表!$A:$A,0),1),0)*AE3474</f>
        <v>0</v>
      </c>
      <c r="AE3474" s="86">
        <f t="shared" si="482"/>
        <v>0</v>
      </c>
    </row>
    <row r="3475" spans="1:31" x14ac:dyDescent="0.45">
      <c r="A3475" s="4"/>
      <c r="B3475" s="7">
        <v>5995078</v>
      </c>
      <c r="C3475" s="6" t="s">
        <v>361</v>
      </c>
      <c r="D3475" s="4" t="s">
        <v>246</v>
      </c>
      <c r="E3475" s="7">
        <v>40</v>
      </c>
      <c r="F3475" s="4" t="s">
        <v>193</v>
      </c>
      <c r="G3475" s="4">
        <f>SUMIFS([1]怪物表!$A:$A,[1]怪物表!$B:$B,C3475,[1]怪物表!$C:$C,D3475)</f>
        <v>1599501</v>
      </c>
      <c r="H3475" s="8" t="str">
        <f>IF(G3475="","",INDEX([1]怪物表!$C:$C,MATCH(G3475,[1]怪物表!$A:$A,0)))</f>
        <v>小熊</v>
      </c>
      <c r="I3475" s="4"/>
      <c r="J3475" s="4" t="str">
        <f>IF(I3475="","",INDEX([1]怪物阵型表!$B:$B,MATCH(I3475,[1]怪物阵型表!$A:$A,0)))</f>
        <v/>
      </c>
      <c r="K3475" s="4"/>
      <c r="L3475" s="4"/>
      <c r="M3475" s="4"/>
      <c r="N3475" s="4"/>
      <c r="O3475" s="4" t="str">
        <f>IF(N3475="","",INDEX([2]物品表!$B:$B,MATCH(N3475,[2]物品表!$A:$A,0)))</f>
        <v/>
      </c>
      <c r="P3475" s="4"/>
      <c r="Q3475" s="7" t="s">
        <v>31</v>
      </c>
      <c r="R3475" s="7" t="s">
        <v>29</v>
      </c>
      <c r="S3475" s="9">
        <f>INDEX('#怪物刷新配置索引'!$E:$E,MATCH(E3475&amp;"-"&amp;F3475,'#怪物刷新配置索引'!$D:$D,0),1)</f>
        <v>4</v>
      </c>
      <c r="T3475" s="4"/>
      <c r="U3475" s="9">
        <f>INDEX('#怪物刷新配置索引'!$F:$F,MATCH(E3475&amp;"-"&amp;F3475,'#怪物刷新配置索引'!$D:$D,0),1)</f>
        <v>3</v>
      </c>
      <c r="V3475" s="4" t="str">
        <f t="shared" ref="V3475:V3488" si="484">IF(W3475=1,"TID_Survivor_Notice_Occur_2",IF(W3475=2,"TID_Survivor_Notice_Occur_1",""))</f>
        <v/>
      </c>
      <c r="W3475" s="4"/>
      <c r="X3475" s="7"/>
      <c r="Y3475" s="4"/>
      <c r="Z3475" s="28"/>
      <c r="AA3475" s="77">
        <f>COUNTIF([3]经验升级表!$C:$C,"&lt;="&amp;SUMIFS($AB$4:AB3475,$C$4:C3475,C3475))</f>
        <v>0</v>
      </c>
      <c r="AB3475" s="77">
        <f>IFERROR(INDEX([1]怪物表!$U:$U,MATCH(G3475,[1]怪物表!$A:$A,0),1)*S3475/U3475,0)*AC3475</f>
        <v>0</v>
      </c>
      <c r="AC3475" s="77">
        <f t="shared" si="481"/>
        <v>30</v>
      </c>
      <c r="AD3475" s="77">
        <f>IFERROR(INDEX([1]怪物表!$J:$J,MATCH(G3475,[1]怪物表!$A:$A,0),1),0)*AE3475</f>
        <v>40</v>
      </c>
      <c r="AE3475" s="77">
        <f t="shared" si="482"/>
        <v>40</v>
      </c>
    </row>
    <row r="3476" spans="1:31" x14ac:dyDescent="0.45">
      <c r="A3476" s="4"/>
      <c r="B3476" s="7">
        <v>5995079</v>
      </c>
      <c r="C3476" s="6" t="s">
        <v>361</v>
      </c>
      <c r="D3476" s="4" t="s">
        <v>246</v>
      </c>
      <c r="E3476" s="7">
        <v>60</v>
      </c>
      <c r="F3476" s="4" t="s">
        <v>193</v>
      </c>
      <c r="G3476" s="4">
        <f>SUMIFS([1]怪物表!$A:$A,[1]怪物表!$B:$B,C3476,[1]怪物表!$C:$C,D3476)</f>
        <v>1599501</v>
      </c>
      <c r="H3476" s="8" t="str">
        <f>IF(G3476="","",INDEX([1]怪物表!$C:$C,MATCH(G3476,[1]怪物表!$A:$A,0)))</f>
        <v>小熊</v>
      </c>
      <c r="I3476" s="4"/>
      <c r="J3476" s="4" t="str">
        <f>IF(I3476="","",INDEX([1]怪物阵型表!$B:$B,MATCH(I3476,[1]怪物阵型表!$A:$A,0)))</f>
        <v/>
      </c>
      <c r="K3476" s="4"/>
      <c r="L3476" s="4"/>
      <c r="M3476" s="4"/>
      <c r="N3476" s="4"/>
      <c r="O3476" s="4" t="str">
        <f>IF(N3476="","",INDEX([2]物品表!$B:$B,MATCH(N3476,[2]物品表!$A:$A,0)))</f>
        <v/>
      </c>
      <c r="P3476" s="4"/>
      <c r="Q3476" s="7" t="s">
        <v>31</v>
      </c>
      <c r="R3476" s="7" t="s">
        <v>29</v>
      </c>
      <c r="S3476" s="9">
        <f>INDEX('#怪物刷新配置索引'!$E:$E,MATCH(E3476&amp;"-"&amp;F3476,'#怪物刷新配置索引'!$D:$D,0),1)</f>
        <v>4</v>
      </c>
      <c r="T3476" s="4"/>
      <c r="U3476" s="9">
        <f>INDEX('#怪物刷新配置索引'!$F:$F,MATCH(E3476&amp;"-"&amp;F3476,'#怪物刷新配置索引'!$D:$D,0),1)</f>
        <v>2</v>
      </c>
      <c r="V3476" s="7" t="str">
        <f t="shared" si="484"/>
        <v/>
      </c>
      <c r="W3476" s="4"/>
      <c r="X3476" s="4"/>
      <c r="Y3476" s="4"/>
      <c r="Z3476" s="28"/>
      <c r="AA3476" s="77">
        <f>COUNTIF([3]经验升级表!$C:$C,"&lt;="&amp;SUMIFS($AB$4:AB3476,$C$4:C3476,C3476))</f>
        <v>0</v>
      </c>
      <c r="AB3476" s="77">
        <f>IFERROR(INDEX([1]怪物表!$U:$U,MATCH(G3476,[1]怪物表!$A:$A,0),1)*S3476/U3476,0)*AC3476</f>
        <v>0</v>
      </c>
      <c r="AC3476" s="77">
        <f t="shared" si="481"/>
        <v>30</v>
      </c>
      <c r="AD3476" s="77">
        <f>IFERROR(INDEX([1]怪物表!$J:$J,MATCH(G3476,[1]怪物表!$A:$A,0),1),0)*AE3476</f>
        <v>60</v>
      </c>
      <c r="AE3476" s="77">
        <f t="shared" si="482"/>
        <v>60</v>
      </c>
    </row>
    <row r="3477" spans="1:31" x14ac:dyDescent="0.45">
      <c r="A3477" s="4"/>
      <c r="B3477" s="7">
        <v>5995080</v>
      </c>
      <c r="C3477" s="6" t="s">
        <v>361</v>
      </c>
      <c r="D3477" s="4" t="s">
        <v>246</v>
      </c>
      <c r="E3477" s="7">
        <v>60</v>
      </c>
      <c r="F3477" s="4" t="s">
        <v>193</v>
      </c>
      <c r="G3477" s="4">
        <f>SUMIFS([1]怪物表!$A:$A,[1]怪物表!$B:$B,C3477,[1]怪物表!$C:$C,D3477)</f>
        <v>1599501</v>
      </c>
      <c r="H3477" s="8" t="str">
        <f>IF(G3477="","",INDEX([1]怪物表!$C:$C,MATCH(G3477,[1]怪物表!$A:$A,0)))</f>
        <v>小熊</v>
      </c>
      <c r="I3477" s="4"/>
      <c r="J3477" s="4" t="str">
        <f>IF(I3477="","",INDEX([1]怪物阵型表!$B:$B,MATCH(I3477,[1]怪物阵型表!$A:$A,0)))</f>
        <v/>
      </c>
      <c r="K3477" s="4"/>
      <c r="L3477" s="4"/>
      <c r="M3477" s="4"/>
      <c r="N3477" s="4"/>
      <c r="O3477" s="4" t="str">
        <f>IF(N3477="","",INDEX([2]物品表!$B:$B,MATCH(N3477,[2]物品表!$A:$A,0)))</f>
        <v/>
      </c>
      <c r="P3477" s="4"/>
      <c r="Q3477" s="7" t="s">
        <v>31</v>
      </c>
      <c r="R3477" s="7" t="s">
        <v>29</v>
      </c>
      <c r="S3477" s="9">
        <f>INDEX('#怪物刷新配置索引'!$E:$E,MATCH(E3477&amp;"-"&amp;F3477,'#怪物刷新配置索引'!$D:$D,0),1)</f>
        <v>4</v>
      </c>
      <c r="T3477" s="4"/>
      <c r="U3477" s="9">
        <f>INDEX('#怪物刷新配置索引'!$F:$F,MATCH(E3477&amp;"-"&amp;F3477,'#怪物刷新配置索引'!$D:$D,0),1)</f>
        <v>2</v>
      </c>
      <c r="V3477" s="4" t="str">
        <f t="shared" si="484"/>
        <v/>
      </c>
      <c r="W3477" s="4"/>
      <c r="X3477" s="7"/>
      <c r="Y3477" s="7"/>
      <c r="Z3477" s="28"/>
      <c r="AA3477" s="77">
        <f>COUNTIF([3]经验升级表!$C:$C,"&lt;="&amp;SUMIFS($AB$4:AB3477,$C$4:C3477,C3477))</f>
        <v>0</v>
      </c>
      <c r="AB3477" s="77">
        <f>IFERROR(INDEX([1]怪物表!$U:$U,MATCH(G3477,[1]怪物表!$A:$A,0),1)*S3477/U3477,0)*AC3477</f>
        <v>0</v>
      </c>
      <c r="AC3477" s="77">
        <f t="shared" si="481"/>
        <v>30</v>
      </c>
      <c r="AD3477" s="77">
        <f>IFERROR(INDEX([1]怪物表!$J:$J,MATCH(G3477,[1]怪物表!$A:$A,0),1),0)*AE3477</f>
        <v>60</v>
      </c>
      <c r="AE3477" s="77">
        <f t="shared" si="482"/>
        <v>60</v>
      </c>
    </row>
    <row r="3478" spans="1:31" x14ac:dyDescent="0.45">
      <c r="A3478" s="4"/>
      <c r="B3478" s="7">
        <v>5995081</v>
      </c>
      <c r="C3478" s="6" t="s">
        <v>361</v>
      </c>
      <c r="D3478" s="4" t="s">
        <v>145</v>
      </c>
      <c r="E3478" s="7">
        <v>20</v>
      </c>
      <c r="F3478" s="4" t="s">
        <v>193</v>
      </c>
      <c r="G3478" s="4">
        <f>SUMIFS([1]怪物表!$A:$A,[1]怪物表!$B:$B,C3478,[1]怪物表!$C:$C,D3478)</f>
        <v>1599507</v>
      </c>
      <c r="H3478" s="8" t="str">
        <f>IF(G3478="","",INDEX([1]怪物表!$C:$C,MATCH(G3478,[1]怪物表!$A:$A,0)))</f>
        <v>毒气怪2</v>
      </c>
      <c r="I3478" s="4"/>
      <c r="J3478" s="4" t="str">
        <f>IF(I3478="","",INDEX([1]怪物阵型表!$B:$B,MATCH(I3478,[1]怪物阵型表!$A:$A,0)))</f>
        <v/>
      </c>
      <c r="K3478" s="4"/>
      <c r="L3478" s="4"/>
      <c r="M3478" s="4"/>
      <c r="N3478" s="4"/>
      <c r="O3478" s="4" t="str">
        <f>IF(N3478="","",INDEX([2]物品表!$B:$B,MATCH(N3478,[2]物品表!$A:$A,0)))</f>
        <v/>
      </c>
      <c r="P3478" s="4"/>
      <c r="Q3478" s="7" t="s">
        <v>31</v>
      </c>
      <c r="R3478" s="7" t="s">
        <v>29</v>
      </c>
      <c r="S3478" s="9">
        <f>INDEX('#怪物刷新配置索引'!$E:$E,MATCH(E3478&amp;"-"&amp;F3478,'#怪物刷新配置索引'!$D:$D,0),1)</f>
        <v>4</v>
      </c>
      <c r="T3478" s="4"/>
      <c r="U3478" s="9">
        <f>INDEX('#怪物刷新配置索引'!$F:$F,MATCH(E3478&amp;"-"&amp;F3478,'#怪物刷新配置索引'!$D:$D,0),1)</f>
        <v>6</v>
      </c>
      <c r="V3478" s="4" t="str">
        <f t="shared" si="484"/>
        <v/>
      </c>
      <c r="W3478" s="4"/>
      <c r="X3478" s="7"/>
      <c r="Y3478" s="7"/>
      <c r="Z3478" s="28"/>
      <c r="AA3478" s="77">
        <f>COUNTIF([3]经验升级表!$C:$C,"&lt;="&amp;SUMIFS($AB$4:AB3478,$C$4:C3478,C3478))</f>
        <v>0</v>
      </c>
      <c r="AB3478" s="77">
        <f>IFERROR(INDEX([1]怪物表!$U:$U,MATCH(G3478,[1]怪物表!$A:$A,0),1)*S3478/U3478,0)*AC3478</f>
        <v>0</v>
      </c>
      <c r="AC3478" s="77">
        <f t="shared" si="481"/>
        <v>30</v>
      </c>
      <c r="AD3478" s="77">
        <f>IFERROR(INDEX([1]怪物表!$J:$J,MATCH(G3478,[1]怪物表!$A:$A,0),1),0)*AE3478</f>
        <v>20</v>
      </c>
      <c r="AE3478" s="77">
        <f t="shared" si="482"/>
        <v>20</v>
      </c>
    </row>
    <row r="3479" spans="1:31" x14ac:dyDescent="0.45">
      <c r="A3479" s="4"/>
      <c r="B3479" s="7">
        <v>5995082</v>
      </c>
      <c r="C3479" s="6" t="s">
        <v>361</v>
      </c>
      <c r="D3479" s="4"/>
      <c r="E3479" s="7"/>
      <c r="F3479" s="4">
        <v>510</v>
      </c>
      <c r="G3479" s="4" t="str">
        <f>IF(I3479="",SUMIFS([1]怪物表!$A:$A,[1]怪物表!$B:$B,C3479,[1]怪物表!$C:$C,D3479),"")</f>
        <v/>
      </c>
      <c r="H3479" s="8" t="str">
        <f>IF(G3479="","",INDEX([1]怪物表!$C:$C,MATCH(G3479,[1]怪物表!$A:$A,0)))</f>
        <v/>
      </c>
      <c r="I3479" s="4">
        <v>599501</v>
      </c>
      <c r="J3479" s="4" t="str">
        <f>IF(I3479="","",INDEX([1]怪物阵型表!$B:$B,MATCH(I3479,[1]怪物阵型表!$A:$A,0)))</f>
        <v>冲锋阵型</v>
      </c>
      <c r="K3479" s="4"/>
      <c r="L3479" s="4"/>
      <c r="M3479" s="4"/>
      <c r="N3479" s="4"/>
      <c r="O3479" s="4" t="str">
        <f>IF(N3479="","",INDEX([2]物品表!$B:$B,MATCH(N3479,[2]物品表!$A:$A,0)))</f>
        <v/>
      </c>
      <c r="P3479" s="4"/>
      <c r="Q3479" s="7" t="s">
        <v>309</v>
      </c>
      <c r="R3479" s="7" t="s">
        <v>29</v>
      </c>
      <c r="S3479" s="9">
        <v>1</v>
      </c>
      <c r="T3479" s="4"/>
      <c r="U3479" s="9">
        <v>0</v>
      </c>
      <c r="V3479" s="4" t="str">
        <f t="shared" si="484"/>
        <v/>
      </c>
      <c r="W3479" s="4"/>
      <c r="X3479" s="4"/>
      <c r="Y3479" s="4"/>
      <c r="Z3479" s="28"/>
      <c r="AA3479" s="77">
        <f>COUNTIF([3]经验升级表!$C:$C,"&lt;="&amp;SUMIFS($AB$4:AB3479,$C$4:C3479,C3479))</f>
        <v>0</v>
      </c>
      <c r="AB3479" s="77">
        <f>IFERROR(INDEX([1]怪物表!$U:$U,MATCH(G3479,[1]怪物表!$A:$A,0),1)*S3479/U3479,0)*AC3479</f>
        <v>0</v>
      </c>
      <c r="AC3479" s="77">
        <f t="shared" si="481"/>
        <v>1</v>
      </c>
      <c r="AD3479" s="77">
        <f>IFERROR(INDEX([1]怪物表!$J:$J,MATCH(G3479,[1]怪物表!$A:$A,0),1),0)*AE3479</f>
        <v>0</v>
      </c>
      <c r="AE3479" s="77">
        <f t="shared" si="482"/>
        <v>0</v>
      </c>
    </row>
    <row r="3480" spans="1:31" x14ac:dyDescent="0.45">
      <c r="A3480" s="4"/>
      <c r="B3480" s="7">
        <v>5995083</v>
      </c>
      <c r="C3480" s="6" t="s">
        <v>361</v>
      </c>
      <c r="D3480" s="4"/>
      <c r="E3480" s="7"/>
      <c r="F3480" s="4">
        <v>510</v>
      </c>
      <c r="G3480" s="4" t="str">
        <f>IF(I3480="",SUMIFS([1]怪物表!$A:$A,[1]怪物表!$B:$B,C3480,[1]怪物表!$C:$C,D3480),"")</f>
        <v/>
      </c>
      <c r="H3480" s="8" t="str">
        <f>IF(G3480="","",INDEX([1]怪物表!$C:$C,MATCH(G3480,[1]怪物表!$A:$A,0)))</f>
        <v/>
      </c>
      <c r="I3480" s="4">
        <v>599501</v>
      </c>
      <c r="J3480" s="4" t="str">
        <f>IF(I3480="","",INDEX([1]怪物阵型表!$B:$B,MATCH(I3480,[1]怪物阵型表!$A:$A,0)))</f>
        <v>冲锋阵型</v>
      </c>
      <c r="K3480" s="4"/>
      <c r="L3480" s="4"/>
      <c r="M3480" s="4"/>
      <c r="N3480" s="4"/>
      <c r="O3480" s="4" t="str">
        <f>IF(N3480="","",INDEX([2]物品表!$B:$B,MATCH(N3480,[2]物品表!$A:$A,0)))</f>
        <v/>
      </c>
      <c r="P3480" s="4"/>
      <c r="Q3480" s="7" t="s">
        <v>309</v>
      </c>
      <c r="R3480" s="7" t="s">
        <v>29</v>
      </c>
      <c r="S3480" s="9">
        <v>1</v>
      </c>
      <c r="T3480" s="4"/>
      <c r="U3480" s="9">
        <v>0</v>
      </c>
      <c r="V3480" s="4" t="str">
        <f t="shared" si="484"/>
        <v/>
      </c>
      <c r="W3480" s="4"/>
      <c r="X3480" s="4"/>
      <c r="Y3480" s="4"/>
      <c r="Z3480" s="28"/>
      <c r="AA3480" s="77">
        <f>COUNTIF([3]经验升级表!$C:$C,"&lt;="&amp;SUMIFS($AB$4:AB3480,$C$4:C3480,C3480))</f>
        <v>0</v>
      </c>
      <c r="AB3480" s="77">
        <f>IFERROR(INDEX([1]怪物表!$U:$U,MATCH(G3480,[1]怪物表!$A:$A,0),1)*S3480/U3480,0)*AC3480</f>
        <v>0</v>
      </c>
      <c r="AC3480" s="77">
        <f t="shared" si="481"/>
        <v>1</v>
      </c>
      <c r="AD3480" s="77">
        <f>IFERROR(INDEX([1]怪物表!$J:$J,MATCH(G3480,[1]怪物表!$A:$A,0),1),0)*AE3480</f>
        <v>0</v>
      </c>
      <c r="AE3480" s="77">
        <f t="shared" si="482"/>
        <v>0</v>
      </c>
    </row>
    <row r="3481" spans="1:31" x14ac:dyDescent="0.45">
      <c r="A3481" s="4"/>
      <c r="B3481" s="7">
        <v>5995084</v>
      </c>
      <c r="C3481" s="6" t="s">
        <v>361</v>
      </c>
      <c r="D3481" s="4"/>
      <c r="E3481" s="7"/>
      <c r="F3481" s="4">
        <v>515</v>
      </c>
      <c r="G3481" s="4" t="str">
        <f>IF(I3481="",SUMIFS([1]怪物表!$A:$A,[1]怪物表!$B:$B,C3481,[1]怪物表!$C:$C,D3481),"")</f>
        <v/>
      </c>
      <c r="H3481" s="8" t="str">
        <f>IF(G3481="","",INDEX([1]怪物表!$C:$C,MATCH(G3481,[1]怪物表!$A:$A,0)))</f>
        <v/>
      </c>
      <c r="I3481" s="4">
        <v>599501</v>
      </c>
      <c r="J3481" s="4" t="str">
        <f>IF(I3481="","",INDEX([1]怪物阵型表!$B:$B,MATCH(I3481,[1]怪物阵型表!$A:$A,0)))</f>
        <v>冲锋阵型</v>
      </c>
      <c r="K3481" s="4"/>
      <c r="L3481" s="4"/>
      <c r="M3481" s="4"/>
      <c r="N3481" s="4"/>
      <c r="O3481" s="4" t="str">
        <f>IF(N3481="","",INDEX([2]物品表!$B:$B,MATCH(N3481,[2]物品表!$A:$A,0)))</f>
        <v/>
      </c>
      <c r="P3481" s="4"/>
      <c r="Q3481" s="7" t="s">
        <v>309</v>
      </c>
      <c r="R3481" s="7" t="s">
        <v>29</v>
      </c>
      <c r="S3481" s="9">
        <v>1</v>
      </c>
      <c r="T3481" s="4"/>
      <c r="U3481" s="9">
        <v>0</v>
      </c>
      <c r="V3481" s="4" t="str">
        <f t="shared" si="484"/>
        <v/>
      </c>
      <c r="W3481" s="4"/>
      <c r="X3481" s="4"/>
      <c r="Y3481" s="4"/>
      <c r="Z3481" s="28"/>
      <c r="AA3481" s="77">
        <f>COUNTIF([3]经验升级表!$C:$C,"&lt;="&amp;SUMIFS($AB$4:AB3481,$C$4:C3481,C3481))</f>
        <v>0</v>
      </c>
      <c r="AB3481" s="77">
        <f>IFERROR(INDEX([1]怪物表!$U:$U,MATCH(G3481,[1]怪物表!$A:$A,0),1)*S3481/U3481,0)*AC3481</f>
        <v>0</v>
      </c>
      <c r="AC3481" s="77">
        <f t="shared" si="481"/>
        <v>1</v>
      </c>
      <c r="AD3481" s="77">
        <f>IFERROR(INDEX([1]怪物表!$J:$J,MATCH(G3481,[1]怪物表!$A:$A,0),1),0)*AE3481</f>
        <v>0</v>
      </c>
      <c r="AE3481" s="77">
        <f t="shared" si="482"/>
        <v>0</v>
      </c>
    </row>
    <row r="3482" spans="1:31" x14ac:dyDescent="0.45">
      <c r="A3482" s="4"/>
      <c r="B3482" s="7">
        <v>5995085</v>
      </c>
      <c r="C3482" s="6" t="s">
        <v>361</v>
      </c>
      <c r="D3482" s="4"/>
      <c r="E3482" s="7"/>
      <c r="F3482" s="4">
        <v>515</v>
      </c>
      <c r="G3482" s="4" t="str">
        <f>IF(I3482="",SUMIFS([1]怪物表!$A:$A,[1]怪物表!$B:$B,C3482,[1]怪物表!$C:$C,D3482),"")</f>
        <v/>
      </c>
      <c r="H3482" s="8" t="str">
        <f>IF(G3482="","",INDEX([1]怪物表!$C:$C,MATCH(G3482,[1]怪物表!$A:$A,0)))</f>
        <v/>
      </c>
      <c r="I3482" s="4">
        <v>599501</v>
      </c>
      <c r="J3482" s="4" t="str">
        <f>IF(I3482="","",INDEX([1]怪物阵型表!$B:$B,MATCH(I3482,[1]怪物阵型表!$A:$A,0)))</f>
        <v>冲锋阵型</v>
      </c>
      <c r="K3482" s="4"/>
      <c r="L3482" s="4"/>
      <c r="M3482" s="4"/>
      <c r="N3482" s="4"/>
      <c r="O3482" s="4" t="str">
        <f>IF(N3482="","",INDEX([2]物品表!$B:$B,MATCH(N3482,[2]物品表!$A:$A,0)))</f>
        <v/>
      </c>
      <c r="P3482" s="4"/>
      <c r="Q3482" s="7" t="s">
        <v>309</v>
      </c>
      <c r="R3482" s="7" t="s">
        <v>29</v>
      </c>
      <c r="S3482" s="9">
        <v>1</v>
      </c>
      <c r="T3482" s="4"/>
      <c r="U3482" s="9">
        <v>0</v>
      </c>
      <c r="V3482" s="4" t="str">
        <f t="shared" si="484"/>
        <v/>
      </c>
      <c r="W3482" s="4"/>
      <c r="X3482" s="4"/>
      <c r="Y3482" s="4"/>
      <c r="Z3482" s="28"/>
      <c r="AA3482" s="77">
        <f>COUNTIF([3]经验升级表!$C:$C,"&lt;="&amp;SUMIFS($AB$4:AB3482,$C$4:C3482,C3482))</f>
        <v>0</v>
      </c>
      <c r="AB3482" s="77">
        <f>IFERROR(INDEX([1]怪物表!$U:$U,MATCH(G3482,[1]怪物表!$A:$A,0),1)*S3482/U3482,0)*AC3482</f>
        <v>0</v>
      </c>
      <c r="AC3482" s="77">
        <f t="shared" si="481"/>
        <v>1</v>
      </c>
      <c r="AD3482" s="77">
        <f>IFERROR(INDEX([1]怪物表!$J:$J,MATCH(G3482,[1]怪物表!$A:$A,0),1),0)*AE3482</f>
        <v>0</v>
      </c>
      <c r="AE3482" s="77">
        <f t="shared" si="482"/>
        <v>0</v>
      </c>
    </row>
    <row r="3483" spans="1:31" x14ac:dyDescent="0.45">
      <c r="A3483" s="4"/>
      <c r="B3483" s="7">
        <v>5995086</v>
      </c>
      <c r="C3483" s="6" t="s">
        <v>361</v>
      </c>
      <c r="D3483" s="4"/>
      <c r="E3483" s="7"/>
      <c r="F3483" s="4">
        <v>520</v>
      </c>
      <c r="G3483" s="4" t="str">
        <f>IF(I3483="",SUMIFS([1]怪物表!$A:$A,[1]怪物表!$B:$B,C3483,[1]怪物表!$C:$C,D3483),"")</f>
        <v/>
      </c>
      <c r="H3483" s="8" t="str">
        <f>IF(G3483="","",INDEX([1]怪物表!$C:$C,MATCH(G3483,[1]怪物表!$A:$A,0)))</f>
        <v/>
      </c>
      <c r="I3483" s="4">
        <v>599501</v>
      </c>
      <c r="J3483" s="4" t="str">
        <f>IF(I3483="","",INDEX([1]怪物阵型表!$B:$B,MATCH(I3483,[1]怪物阵型表!$A:$A,0)))</f>
        <v>冲锋阵型</v>
      </c>
      <c r="K3483" s="4"/>
      <c r="L3483" s="4"/>
      <c r="M3483" s="4"/>
      <c r="N3483" s="4"/>
      <c r="O3483" s="4" t="str">
        <f>IF(N3483="","",INDEX([2]物品表!$B:$B,MATCH(N3483,[2]物品表!$A:$A,0)))</f>
        <v/>
      </c>
      <c r="P3483" s="4"/>
      <c r="Q3483" s="7" t="s">
        <v>309</v>
      </c>
      <c r="R3483" s="7" t="s">
        <v>29</v>
      </c>
      <c r="S3483" s="9">
        <v>1</v>
      </c>
      <c r="T3483" s="4"/>
      <c r="U3483" s="9">
        <v>0</v>
      </c>
      <c r="V3483" s="4" t="str">
        <f t="shared" si="484"/>
        <v/>
      </c>
      <c r="W3483" s="4"/>
      <c r="X3483" s="4"/>
      <c r="Y3483" s="4"/>
      <c r="Z3483" s="28"/>
      <c r="AA3483" s="77">
        <f>COUNTIF([3]经验升级表!$C:$C,"&lt;="&amp;SUMIFS($AB$4:AB3483,$C$4:C3483,C3483))</f>
        <v>0</v>
      </c>
      <c r="AB3483" s="77">
        <f>IFERROR(INDEX([1]怪物表!$U:$U,MATCH(G3483,[1]怪物表!$A:$A,0),1)*S3483/U3483,0)*AC3483</f>
        <v>0</v>
      </c>
      <c r="AC3483" s="77">
        <f t="shared" si="481"/>
        <v>1</v>
      </c>
      <c r="AD3483" s="77">
        <f>IFERROR(INDEX([1]怪物表!$J:$J,MATCH(G3483,[1]怪物表!$A:$A,0),1),0)*AE3483</f>
        <v>0</v>
      </c>
      <c r="AE3483" s="77">
        <f t="shared" si="482"/>
        <v>0</v>
      </c>
    </row>
    <row r="3484" spans="1:31" x14ac:dyDescent="0.45">
      <c r="A3484" s="4"/>
      <c r="B3484" s="7">
        <v>5995087</v>
      </c>
      <c r="C3484" s="6" t="s">
        <v>361</v>
      </c>
      <c r="D3484" s="4"/>
      <c r="E3484" s="7"/>
      <c r="F3484" s="4">
        <v>520</v>
      </c>
      <c r="G3484" s="4" t="str">
        <f>IF(I3484="",SUMIFS([1]怪物表!$A:$A,[1]怪物表!$B:$B,C3484,[1]怪物表!$C:$C,D3484),"")</f>
        <v/>
      </c>
      <c r="H3484" s="8" t="str">
        <f>IF(G3484="","",INDEX([1]怪物表!$C:$C,MATCH(G3484,[1]怪物表!$A:$A,0)))</f>
        <v/>
      </c>
      <c r="I3484" s="4">
        <v>599501</v>
      </c>
      <c r="J3484" s="4" t="str">
        <f>IF(I3484="","",INDEX([1]怪物阵型表!$B:$B,MATCH(I3484,[1]怪物阵型表!$A:$A,0)))</f>
        <v>冲锋阵型</v>
      </c>
      <c r="K3484" s="4"/>
      <c r="L3484" s="4"/>
      <c r="M3484" s="4"/>
      <c r="N3484" s="4"/>
      <c r="O3484" s="4" t="str">
        <f>IF(N3484="","",INDEX([2]物品表!$B:$B,MATCH(N3484,[2]物品表!$A:$A,0)))</f>
        <v/>
      </c>
      <c r="P3484" s="4"/>
      <c r="Q3484" s="7" t="s">
        <v>309</v>
      </c>
      <c r="R3484" s="7" t="s">
        <v>29</v>
      </c>
      <c r="S3484" s="9">
        <v>1</v>
      </c>
      <c r="T3484" s="4"/>
      <c r="U3484" s="9">
        <v>0</v>
      </c>
      <c r="V3484" s="4" t="str">
        <f t="shared" si="484"/>
        <v/>
      </c>
      <c r="W3484" s="4"/>
      <c r="X3484" s="4"/>
      <c r="Y3484" s="4"/>
      <c r="Z3484" s="28"/>
      <c r="AA3484" s="77">
        <f>COUNTIF([3]经验升级表!$C:$C,"&lt;="&amp;SUMIFS($AB$4:AB3484,$C$4:C3484,C3484))</f>
        <v>0</v>
      </c>
      <c r="AB3484" s="77">
        <f>IFERROR(INDEX([1]怪物表!$U:$U,MATCH(G3484,[1]怪物表!$A:$A,0),1)*S3484/U3484,0)*AC3484</f>
        <v>0</v>
      </c>
      <c r="AC3484" s="77">
        <f t="shared" si="481"/>
        <v>1</v>
      </c>
      <c r="AD3484" s="77">
        <f>IFERROR(INDEX([1]怪物表!$J:$J,MATCH(G3484,[1]怪物表!$A:$A,0),1),0)*AE3484</f>
        <v>0</v>
      </c>
      <c r="AE3484" s="77">
        <f t="shared" si="482"/>
        <v>0</v>
      </c>
    </row>
    <row r="3485" spans="1:31" x14ac:dyDescent="0.45">
      <c r="A3485" s="4"/>
      <c r="B3485" s="7">
        <v>5995088</v>
      </c>
      <c r="C3485" s="6" t="s">
        <v>361</v>
      </c>
      <c r="D3485" s="4" t="s">
        <v>147</v>
      </c>
      <c r="E3485" s="7">
        <v>60</v>
      </c>
      <c r="F3485" s="4" t="s">
        <v>195</v>
      </c>
      <c r="G3485" s="4">
        <f>SUMIFS([1]怪物表!$A:$A,[1]怪物表!$B:$B,C3485,[1]怪物表!$C:$C,D3485)</f>
        <v>1599505</v>
      </c>
      <c r="H3485" s="8" t="str">
        <f>IF(G3485="","",INDEX([1]怪物表!$C:$C,MATCH(G3485,[1]怪物表!$A:$A,0)))</f>
        <v>狼人（灰）</v>
      </c>
      <c r="I3485" s="4"/>
      <c r="J3485" s="4" t="str">
        <f>IF(I3485="","",INDEX([1]怪物阵型表!$B:$B,MATCH(I3485,[1]怪物阵型表!$A:$A,0)))</f>
        <v/>
      </c>
      <c r="K3485" s="4"/>
      <c r="L3485" s="4"/>
      <c r="M3485" s="4"/>
      <c r="N3485" s="4"/>
      <c r="O3485" s="4" t="str">
        <f>IF(N3485="","",INDEX([2]物品表!$B:$B,MATCH(N3485,[2]物品表!$A:$A,0)))</f>
        <v/>
      </c>
      <c r="P3485" s="4"/>
      <c r="Q3485" s="7" t="s">
        <v>31</v>
      </c>
      <c r="R3485" s="7" t="s">
        <v>29</v>
      </c>
      <c r="S3485" s="9">
        <f>INDEX('#怪物刷新配置索引'!$E:$E,MATCH(E3485&amp;"-"&amp;F3485,'#怪物刷新配置索引'!$D:$D,0),1)</f>
        <v>4</v>
      </c>
      <c r="T3485" s="4"/>
      <c r="U3485" s="9">
        <f>INDEX('#怪物刷新配置索引'!$F:$F,MATCH(E3485&amp;"-"&amp;F3485,'#怪物刷新配置索引'!$D:$D,0),1)</f>
        <v>2</v>
      </c>
      <c r="V3485" s="4" t="str">
        <f t="shared" si="484"/>
        <v/>
      </c>
      <c r="W3485" s="4"/>
      <c r="X3485" s="7"/>
      <c r="Y3485" s="4"/>
      <c r="Z3485" s="28"/>
      <c r="AA3485" s="77">
        <f>COUNTIF([3]经验升级表!$C:$C,"&lt;="&amp;SUMIFS($AB$4:AB3485,$C$4:C3485,C3485))</f>
        <v>0</v>
      </c>
      <c r="AB3485" s="77">
        <f>IFERROR(INDEX([1]怪物表!$U:$U,MATCH(G3485,[1]怪物表!$A:$A,0),1)*S3485/U3485,0)*AC3485</f>
        <v>0</v>
      </c>
      <c r="AC3485" s="77">
        <f t="shared" si="481"/>
        <v>30</v>
      </c>
      <c r="AD3485" s="77">
        <f>IFERROR(INDEX([1]怪物表!$J:$J,MATCH(G3485,[1]怪物表!$A:$A,0),1),0)*AE3485</f>
        <v>60</v>
      </c>
      <c r="AE3485" s="77">
        <f t="shared" si="482"/>
        <v>60</v>
      </c>
    </row>
    <row r="3486" spans="1:31" x14ac:dyDescent="0.45">
      <c r="A3486" s="4"/>
      <c r="B3486" s="7">
        <v>5995089</v>
      </c>
      <c r="C3486" s="6" t="s">
        <v>361</v>
      </c>
      <c r="D3486" s="4" t="s">
        <v>147</v>
      </c>
      <c r="E3486" s="7">
        <v>60</v>
      </c>
      <c r="F3486" s="4" t="s">
        <v>195</v>
      </c>
      <c r="G3486" s="4">
        <f>SUMIFS([1]怪物表!$A:$A,[1]怪物表!$B:$B,C3486,[1]怪物表!$C:$C,D3486)</f>
        <v>1599505</v>
      </c>
      <c r="H3486" s="8" t="str">
        <f>IF(G3486="","",INDEX([1]怪物表!$C:$C,MATCH(G3486,[1]怪物表!$A:$A,0)))</f>
        <v>狼人（灰）</v>
      </c>
      <c r="I3486" s="4"/>
      <c r="J3486" s="4" t="str">
        <f>IF(I3486="","",INDEX([1]怪物阵型表!$B:$B,MATCH(I3486,[1]怪物阵型表!$A:$A,0)))</f>
        <v/>
      </c>
      <c r="K3486" s="4"/>
      <c r="L3486" s="4"/>
      <c r="M3486" s="4"/>
      <c r="N3486" s="4"/>
      <c r="O3486" s="4" t="str">
        <f>IF(N3486="","",INDEX([2]物品表!$B:$B,MATCH(N3486,[2]物品表!$A:$A,0)))</f>
        <v/>
      </c>
      <c r="P3486" s="4"/>
      <c r="Q3486" s="7" t="s">
        <v>31</v>
      </c>
      <c r="R3486" s="7" t="s">
        <v>29</v>
      </c>
      <c r="S3486" s="9">
        <f>INDEX('#怪物刷新配置索引'!$E:$E,MATCH(E3486&amp;"-"&amp;F3486,'#怪物刷新配置索引'!$D:$D,0),1)</f>
        <v>4</v>
      </c>
      <c r="T3486" s="4"/>
      <c r="U3486" s="9">
        <f>INDEX('#怪物刷新配置索引'!$F:$F,MATCH(E3486&amp;"-"&amp;F3486,'#怪物刷新配置索引'!$D:$D,0),1)</f>
        <v>2</v>
      </c>
      <c r="V3486" s="7" t="str">
        <f t="shared" si="484"/>
        <v/>
      </c>
      <c r="W3486" s="4"/>
      <c r="X3486" s="4"/>
      <c r="Y3486" s="4"/>
      <c r="Z3486" s="28"/>
      <c r="AA3486" s="77">
        <f>COUNTIF([3]经验升级表!$C:$C,"&lt;="&amp;SUMIFS($AB$4:AB3486,$C$4:C3486,C3486))</f>
        <v>0</v>
      </c>
      <c r="AB3486" s="77">
        <f>IFERROR(INDEX([1]怪物表!$U:$U,MATCH(G3486,[1]怪物表!$A:$A,0),1)*S3486/U3486,0)*AC3486</f>
        <v>0</v>
      </c>
      <c r="AC3486" s="77">
        <f t="shared" si="481"/>
        <v>30</v>
      </c>
      <c r="AD3486" s="77">
        <f>IFERROR(INDEX([1]怪物表!$J:$J,MATCH(G3486,[1]怪物表!$A:$A,0),1),0)*AE3486</f>
        <v>60</v>
      </c>
      <c r="AE3486" s="77">
        <f t="shared" si="482"/>
        <v>60</v>
      </c>
    </row>
    <row r="3487" spans="1:31" x14ac:dyDescent="0.45">
      <c r="A3487" s="4"/>
      <c r="B3487" s="7">
        <v>5995090</v>
      </c>
      <c r="C3487" s="6" t="s">
        <v>361</v>
      </c>
      <c r="D3487" s="4" t="s">
        <v>145</v>
      </c>
      <c r="E3487" s="4">
        <v>30</v>
      </c>
      <c r="F3487" s="4" t="s">
        <v>195</v>
      </c>
      <c r="G3487" s="4">
        <f>SUMIFS([1]怪物表!$A:$A,[1]怪物表!$B:$B,C3487,[1]怪物表!$C:$C,D3487)</f>
        <v>1599507</v>
      </c>
      <c r="H3487" s="8" t="str">
        <f>IF(G3487="","",INDEX([1]怪物表!$C:$C,MATCH(G3487,[1]怪物表!$A:$A,0)))</f>
        <v>毒气怪2</v>
      </c>
      <c r="I3487" s="4"/>
      <c r="J3487" s="4" t="str">
        <f>IF(I3487="","",INDEX([1]怪物阵型表!$B:$B,MATCH(I3487,[1]怪物阵型表!$A:$A,0)))</f>
        <v/>
      </c>
      <c r="K3487" s="4"/>
      <c r="L3487" s="4"/>
      <c r="M3487" s="4"/>
      <c r="N3487" s="4"/>
      <c r="O3487" s="4" t="str">
        <f>IF(N3487="","",INDEX([2]物品表!$B:$B,MATCH(N3487,[2]物品表!$A:$A,0)))</f>
        <v/>
      </c>
      <c r="P3487" s="4"/>
      <c r="Q3487" s="7" t="s">
        <v>31</v>
      </c>
      <c r="R3487" s="7" t="s">
        <v>29</v>
      </c>
      <c r="S3487" s="9">
        <f>INDEX('#怪物刷新配置索引'!$E:$E,MATCH(E3487&amp;"-"&amp;F3487,'#怪物刷新配置索引'!$D:$D,0),1)</f>
        <v>4</v>
      </c>
      <c r="T3487" s="4"/>
      <c r="U3487" s="9">
        <f>INDEX('#怪物刷新配置索引'!$F:$F,MATCH(E3487&amp;"-"&amp;F3487,'#怪物刷新配置索引'!$D:$D,0),1)</f>
        <v>4</v>
      </c>
      <c r="V3487" s="4" t="str">
        <f t="shared" si="484"/>
        <v/>
      </c>
      <c r="W3487" s="4"/>
      <c r="X3487" s="4"/>
      <c r="Y3487" s="4"/>
      <c r="Z3487" s="28"/>
      <c r="AA3487" s="77">
        <f>COUNTIF([3]经验升级表!$C:$C,"&lt;="&amp;SUMIFS($AB$4:AB3487,$C$4:C3487,C3487))</f>
        <v>0</v>
      </c>
      <c r="AB3487" s="77">
        <f>IFERROR(INDEX([1]怪物表!$U:$U,MATCH(G3487,[1]怪物表!$A:$A,0),1)*S3487/U3487,0)*AC3487</f>
        <v>0</v>
      </c>
      <c r="AC3487" s="77">
        <f t="shared" si="481"/>
        <v>30</v>
      </c>
      <c r="AD3487" s="77">
        <f>IFERROR(INDEX([1]怪物表!$J:$J,MATCH(G3487,[1]怪物表!$A:$A,0),1),0)*AE3487</f>
        <v>30</v>
      </c>
      <c r="AE3487" s="77">
        <f t="shared" si="482"/>
        <v>30</v>
      </c>
    </row>
    <row r="3488" spans="1:31" s="46" customFormat="1" x14ac:dyDescent="0.45">
      <c r="A3488" s="20"/>
      <c r="B3488" s="21">
        <v>5995091</v>
      </c>
      <c r="C3488" s="22" t="s">
        <v>361</v>
      </c>
      <c r="D3488" s="20" t="s">
        <v>148</v>
      </c>
      <c r="E3488" s="21"/>
      <c r="F3488" s="20">
        <v>540</v>
      </c>
      <c r="G3488" s="20">
        <f>SUMIFS([1]怪物表!$A:$A,[1]怪物表!$B:$B,C3488,[1]怪物表!$C:$C,D3488)</f>
        <v>1599509</v>
      </c>
      <c r="H3488" s="23" t="str">
        <f>IF(G3488="","",INDEX([1]怪物表!$C:$C,MATCH(G3488,[1]怪物表!$A:$A,0)))</f>
        <v>狼人</v>
      </c>
      <c r="I3488" s="20" t="s">
        <v>54</v>
      </c>
      <c r="J3488" s="20" t="str">
        <f>IF(I3488="","",INDEX([1]怪物阵型表!$B:$B,MATCH(I3488,[1]怪物阵型表!$A:$A,0)))</f>
        <v/>
      </c>
      <c r="K3488" s="20"/>
      <c r="L3488" s="20"/>
      <c r="M3488" s="20"/>
      <c r="N3488" s="20"/>
      <c r="O3488" s="20" t="str">
        <f>IF(N3488="","",INDEX([2]物品表!$B:$B,MATCH(N3488,[2]物品表!$A:$A,0)))</f>
        <v/>
      </c>
      <c r="P3488" s="20"/>
      <c r="Q3488" s="21" t="s">
        <v>120</v>
      </c>
      <c r="R3488" s="21" t="s">
        <v>29</v>
      </c>
      <c r="S3488" s="24">
        <v>1</v>
      </c>
      <c r="T3488" s="20"/>
      <c r="U3488" s="24">
        <v>0</v>
      </c>
      <c r="V3488" s="20" t="str">
        <f t="shared" si="484"/>
        <v/>
      </c>
      <c r="W3488" s="20"/>
      <c r="X3488" s="20"/>
      <c r="Y3488" s="20"/>
      <c r="Z3488" s="79"/>
      <c r="AA3488" s="79">
        <f>COUNTIF([3]经验升级表!$C:$C,"&lt;="&amp;SUMIFS($AB$4:AB3488,$C$4:C3488,C3488))</f>
        <v>0</v>
      </c>
      <c r="AB3488" s="79">
        <f>IFERROR(INDEX([1]怪物表!$U:$U,MATCH(G3488,[1]怪物表!$A:$A,0),1)*S3488/U3488,0)*AC3488</f>
        <v>0</v>
      </c>
      <c r="AC3488" s="79">
        <f t="shared" si="481"/>
        <v>1</v>
      </c>
      <c r="AD3488" s="79">
        <f>IFERROR(INDEX([1]怪物表!$J:$J,MATCH(G3488,[1]怪物表!$A:$A,0),1),0)*AE3488</f>
        <v>0</v>
      </c>
      <c r="AE3488" s="79">
        <f t="shared" si="482"/>
        <v>0</v>
      </c>
    </row>
    <row r="3489" spans="1:31" x14ac:dyDescent="0.45">
      <c r="A3489" s="4"/>
      <c r="B3489" s="7">
        <v>5995092</v>
      </c>
      <c r="C3489" s="6" t="s">
        <v>361</v>
      </c>
      <c r="D3489" s="4"/>
      <c r="E3489" s="7"/>
      <c r="F3489" s="4">
        <v>540</v>
      </c>
      <c r="G3489" s="4"/>
      <c r="H3489" s="8"/>
      <c r="I3489" s="4"/>
      <c r="J3489" s="4" t="str">
        <f>IF(I3489="","",INDEX([1]怪物阵型表!$B:$B,MATCH(I3489,[1]怪物阵型表!$A:$A,0)))</f>
        <v/>
      </c>
      <c r="K3489" s="4">
        <v>599512</v>
      </c>
      <c r="L3489" s="25" t="str" cm="1">
        <f t="array" ref="L3489">INDEX(怪物链表!A:C,MATCH(怪物刷新表!K3489&amp;C3489,怪物链表!A:A&amp;怪物链表!C:C,),2)</f>
        <v>骤变_中级_150</v>
      </c>
      <c r="M3489" s="4" t="str" cm="1">
        <f t="array" ref="M3489">INDEX(怪物链表!A:D,MATCH(怪物刷新表!L3489&amp;K3489,怪物链表!B:B&amp;怪物链表!A:A,),4)</f>
        <v>540-570</v>
      </c>
      <c r="N3489" s="4"/>
      <c r="O3489" s="4" t="str">
        <f>IF(N3489="","",INDEX([2]物品表!$B:$B,MATCH(N3489,[2]物品表!$A:$A,0)))</f>
        <v/>
      </c>
      <c r="P3489" s="4"/>
      <c r="Q3489" s="7" t="s">
        <v>120</v>
      </c>
      <c r="R3489" s="7" t="s">
        <v>29</v>
      </c>
      <c r="S3489" s="9">
        <v>1</v>
      </c>
      <c r="T3489" s="4"/>
      <c r="U3489" s="9">
        <v>0</v>
      </c>
      <c r="V3489" s="4" t="str">
        <f>IF(W3489=1,"TID_Survivor_Notice_Occur_2",IF(W3489=2,"TID_Survivor_Notice_Occur_1",""))</f>
        <v/>
      </c>
      <c r="W3489" s="4"/>
      <c r="X3489" s="4"/>
      <c r="Y3489" s="4"/>
      <c r="Z3489" s="28"/>
      <c r="AA3489" s="77">
        <f>COUNTIF([3]经验升级表!$C:$C,"&lt;="&amp;SUMIFS($AB$4:AB3489,$C$4:C3489,C3489))</f>
        <v>0</v>
      </c>
      <c r="AB3489" s="77">
        <f>IFERROR(INDEX([1]怪物表!$U:$U,MATCH(G3489,[1]怪物表!$A:$A,0),1)*S3489/U3489,0)*AC3489</f>
        <v>0</v>
      </c>
      <c r="AC3489" s="77">
        <f t="shared" si="481"/>
        <v>1</v>
      </c>
      <c r="AD3489" s="77">
        <f>IFERROR(INDEX([1]怪物表!$J:$J,MATCH(G3489,[1]怪物表!$A:$A,0),1),0)*AE3489</f>
        <v>0</v>
      </c>
      <c r="AE3489" s="77">
        <f t="shared" si="482"/>
        <v>0</v>
      </c>
    </row>
    <row r="3490" spans="1:31" x14ac:dyDescent="0.45">
      <c r="A3490" s="4"/>
      <c r="B3490" s="7">
        <v>5995093</v>
      </c>
      <c r="C3490" s="6" t="s">
        <v>361</v>
      </c>
      <c r="D3490" s="4"/>
      <c r="E3490" s="7"/>
      <c r="F3490" s="4">
        <v>540</v>
      </c>
      <c r="G3490" s="4"/>
      <c r="H3490" s="8"/>
      <c r="I3490" s="4"/>
      <c r="J3490" s="4" t="str">
        <f>IF(I3490="","",INDEX([1]怪物阵型表!$B:$B,MATCH(I3490,[1]怪物阵型表!$A:$A,0)))</f>
        <v/>
      </c>
      <c r="K3490" s="4">
        <v>599513</v>
      </c>
      <c r="L3490" s="25" t="str" cm="1">
        <f t="array" ref="L3490">INDEX(怪物链表!A:C,MATCH(怪物刷新表!K3490&amp;C3490,怪物链表!A:A&amp;怪物链表!C:C,),2)</f>
        <v>骤变_特殊_150</v>
      </c>
      <c r="M3490" s="4" t="str" cm="1">
        <f t="array" ref="M3490">INDEX(怪物链表!A:D,MATCH(怪物刷新表!L3490&amp;K3490,怪物链表!B:B&amp;怪物链表!A:A,),4)</f>
        <v>540-570</v>
      </c>
      <c r="N3490" s="4"/>
      <c r="O3490" s="4" t="str">
        <f>IF(N3490="","",INDEX([2]物品表!$B:$B,MATCH(N3490,[2]物品表!$A:$A,0)))</f>
        <v/>
      </c>
      <c r="P3490" s="4"/>
      <c r="Q3490" s="7" t="s">
        <v>120</v>
      </c>
      <c r="R3490" s="7" t="s">
        <v>29</v>
      </c>
      <c r="S3490" s="9">
        <v>1</v>
      </c>
      <c r="T3490" s="4"/>
      <c r="U3490" s="9">
        <v>0</v>
      </c>
      <c r="V3490" s="4" t="str">
        <f>IF(W3490=1,"TID_Survivor_Notice_Occur_2",IF(W3490=2,"TID_Survivor_Notice_Occur_1",""))</f>
        <v/>
      </c>
      <c r="W3490" s="4"/>
      <c r="X3490" s="4"/>
      <c r="Y3490" s="4"/>
      <c r="Z3490" s="28"/>
      <c r="AA3490" s="77">
        <f>COUNTIF([3]经验升级表!$C:$C,"&lt;="&amp;SUMIFS($AB$4:AB3490,$C$4:C3490,C3490))</f>
        <v>0</v>
      </c>
      <c r="AB3490" s="77">
        <f>IFERROR(INDEX([1]怪物表!$U:$U,MATCH(G3490,[1]怪物表!$A:$A,0),1)*S3490/U3490,0)*AC3490</f>
        <v>0</v>
      </c>
      <c r="AC3490" s="77">
        <f t="shared" si="481"/>
        <v>1</v>
      </c>
      <c r="AD3490" s="77">
        <f>IFERROR(INDEX([1]怪物表!$J:$J,MATCH(G3490,[1]怪物表!$A:$A,0),1),0)*AE3490</f>
        <v>0</v>
      </c>
      <c r="AE3490" s="77">
        <f t="shared" si="482"/>
        <v>0</v>
      </c>
    </row>
    <row r="3491" spans="1:31" x14ac:dyDescent="0.45">
      <c r="A3491" s="4"/>
      <c r="B3491" s="7">
        <v>5995094</v>
      </c>
      <c r="C3491" s="6" t="s">
        <v>361</v>
      </c>
      <c r="D3491" s="4"/>
      <c r="E3491" s="7"/>
      <c r="F3491" s="4">
        <v>540</v>
      </c>
      <c r="G3491" s="4"/>
      <c r="H3491" s="8"/>
      <c r="I3491" s="4"/>
      <c r="J3491" s="4" t="str">
        <f>IF(I3491="","",INDEX([1]怪物阵型表!$B:$B,MATCH(I3491,[1]怪物阵型表!$A:$A,0)))</f>
        <v/>
      </c>
      <c r="K3491" s="4">
        <v>599514</v>
      </c>
      <c r="L3491" s="25" t="str" cm="1">
        <f t="array" ref="L3491">INDEX(怪物链表!A:C,MATCH(怪物刷新表!K3491&amp;C3491,怪物链表!A:A&amp;怪物链表!C:C,),2)</f>
        <v>骤变_特殊_150</v>
      </c>
      <c r="M3491" s="4" t="str" cm="1">
        <f t="array" ref="M3491">INDEX(怪物链表!A:D,MATCH(怪物刷新表!L3491&amp;K3491,怪物链表!B:B&amp;怪物链表!A:A,),4)</f>
        <v>540-570</v>
      </c>
      <c r="N3491" s="4"/>
      <c r="O3491" s="4" t="str">
        <f>IF(N3491="","",INDEX([2]物品表!$B:$B,MATCH(N3491,[2]物品表!$A:$A,0)))</f>
        <v/>
      </c>
      <c r="P3491" s="4"/>
      <c r="Q3491" s="7" t="s">
        <v>120</v>
      </c>
      <c r="R3491" s="7" t="s">
        <v>29</v>
      </c>
      <c r="S3491" s="9">
        <v>1</v>
      </c>
      <c r="T3491" s="4"/>
      <c r="U3491" s="9">
        <v>0</v>
      </c>
      <c r="V3491" s="4" t="str">
        <f>IF(W3491=1,"TID_Survivor_Notice_Occur_2",IF(W3491=2,"TID_Survivor_Notice_Occur_1",""))</f>
        <v/>
      </c>
      <c r="W3491" s="4"/>
      <c r="X3491" s="4"/>
      <c r="Y3491" s="4"/>
      <c r="Z3491" s="28"/>
      <c r="AA3491" s="77">
        <f>COUNTIF([3]经验升级表!$C:$C,"&lt;="&amp;SUMIFS($AB$4:AB3491,$C$4:C3491,C3491))</f>
        <v>0</v>
      </c>
      <c r="AB3491" s="77">
        <f>IFERROR(INDEX([1]怪物表!$U:$U,MATCH(G3491,[1]怪物表!$A:$A,0),1)*S3491/U3491,0)*AC3491</f>
        <v>0</v>
      </c>
      <c r="AC3491" s="77">
        <f t="shared" si="481"/>
        <v>1</v>
      </c>
      <c r="AD3491" s="77">
        <f>IFERROR(INDEX([1]怪物表!$J:$J,MATCH(G3491,[1]怪物表!$A:$A,0),1),0)*AE3491</f>
        <v>0</v>
      </c>
      <c r="AE3491" s="77">
        <f t="shared" si="482"/>
        <v>0</v>
      </c>
    </row>
    <row r="3492" spans="1:31" x14ac:dyDescent="0.45">
      <c r="A3492" s="4"/>
      <c r="B3492" s="7">
        <v>5995095</v>
      </c>
      <c r="C3492" s="6" t="s">
        <v>361</v>
      </c>
      <c r="D3492" s="4" t="s">
        <v>247</v>
      </c>
      <c r="E3492" s="7">
        <v>60</v>
      </c>
      <c r="F3492" s="4" t="s">
        <v>197</v>
      </c>
      <c r="G3492" s="4">
        <f>SUMIFS([1]怪物表!$A:$A,[1]怪物表!$B:$B,C3492,[1]怪物表!$C:$C,D3492)</f>
        <v>1599504</v>
      </c>
      <c r="H3492" s="8" t="str">
        <f>IF(G3492="","",INDEX([1]怪物表!$C:$C,MATCH(G3492,[1]怪物表!$A:$A,0)))</f>
        <v>狼人（紫）</v>
      </c>
      <c r="I3492" s="4"/>
      <c r="J3492" s="4" t="str">
        <f>IF(I3492="","",INDEX([1]怪物阵型表!$B:$B,MATCH(I3492,[1]怪物阵型表!$A:$A,0)))</f>
        <v/>
      </c>
      <c r="K3492" s="4"/>
      <c r="L3492" s="4"/>
      <c r="M3492" s="4"/>
      <c r="N3492" s="4"/>
      <c r="O3492" s="4" t="str">
        <f>IF(N3492="","",INDEX([2]物品表!$B:$B,MATCH(N3492,[2]物品表!$A:$A,0)))</f>
        <v/>
      </c>
      <c r="P3492" s="4"/>
      <c r="Q3492" s="7" t="s">
        <v>31</v>
      </c>
      <c r="R3492" s="7" t="s">
        <v>29</v>
      </c>
      <c r="S3492" s="9">
        <f>INDEX('#怪物刷新配置索引'!$E:$E,MATCH(E3492&amp;"-"&amp;F3492,'#怪物刷新配置索引'!$D:$D,0),1)</f>
        <v>4</v>
      </c>
      <c r="T3492" s="4"/>
      <c r="U3492" s="9">
        <f>INDEX('#怪物刷新配置索引'!$F:$F,MATCH(E3492&amp;"-"&amp;F3492,'#怪物刷新配置索引'!$D:$D,0),1)</f>
        <v>2</v>
      </c>
      <c r="V3492" s="4" t="str">
        <f t="shared" ref="V3492:V3493" si="485">IF(W3492=1,"TID_Survivor_Notice_Occur_2",IF(W3492=2,"TID_Survivor_Notice_Occur_1",""))</f>
        <v/>
      </c>
      <c r="W3492" s="4"/>
      <c r="X3492" s="4"/>
      <c r="Y3492" s="7"/>
      <c r="Z3492" s="28"/>
      <c r="AA3492" s="77">
        <f>COUNTIF([3]经验升级表!$C:$C,"&lt;="&amp;SUMIFS($AB$4:AB3492,$C$4:C3492,C3492))</f>
        <v>0</v>
      </c>
      <c r="AB3492" s="77">
        <f>IFERROR(INDEX([1]怪物表!$U:$U,MATCH(G3492,[1]怪物表!$A:$A,0),1)*S3492/U3492,0)*AC3492</f>
        <v>0</v>
      </c>
      <c r="AC3492" s="77">
        <f t="shared" si="481"/>
        <v>30</v>
      </c>
      <c r="AD3492" s="77">
        <f>IFERROR(INDEX([1]怪物表!$J:$J,MATCH(G3492,[1]怪物表!$A:$A,0),1),0)*AE3492</f>
        <v>60</v>
      </c>
      <c r="AE3492" s="77">
        <f t="shared" si="482"/>
        <v>60</v>
      </c>
    </row>
    <row r="3493" spans="1:31" x14ac:dyDescent="0.45">
      <c r="A3493" s="4"/>
      <c r="B3493" s="7">
        <v>5995096</v>
      </c>
      <c r="C3493" s="6" t="s">
        <v>361</v>
      </c>
      <c r="D3493" s="4" t="s">
        <v>247</v>
      </c>
      <c r="E3493" s="7">
        <v>150</v>
      </c>
      <c r="F3493" s="4" t="s">
        <v>197</v>
      </c>
      <c r="G3493" s="4">
        <f>SUMIFS([1]怪物表!$A:$A,[1]怪物表!$B:$B,C3493,[1]怪物表!$C:$C,D3493)</f>
        <v>1599504</v>
      </c>
      <c r="H3493" s="8" t="str">
        <f>IF(G3493="","",INDEX([1]怪物表!$C:$C,MATCH(G3493,[1]怪物表!$A:$A,0)))</f>
        <v>狼人（紫）</v>
      </c>
      <c r="I3493" s="4"/>
      <c r="J3493" s="4" t="str">
        <f>IF(I3493="","",INDEX([1]怪物阵型表!$B:$B,MATCH(I3493,[1]怪物阵型表!$A:$A,0)))</f>
        <v/>
      </c>
      <c r="K3493" s="4"/>
      <c r="L3493" s="4"/>
      <c r="M3493" s="4"/>
      <c r="N3493" s="4"/>
      <c r="O3493" s="4" t="str">
        <f>IF(N3493="","",INDEX([2]物品表!$B:$B,MATCH(N3493,[2]物品表!$A:$A,0)))</f>
        <v/>
      </c>
      <c r="P3493" s="4"/>
      <c r="Q3493" s="7" t="s">
        <v>31</v>
      </c>
      <c r="R3493" s="7" t="s">
        <v>29</v>
      </c>
      <c r="S3493" s="9">
        <f>INDEX('#怪物刷新配置索引'!$E:$E,MATCH(E3493&amp;"-"&amp;F3493,'#怪物刷新配置索引'!$D:$D,0),1)</f>
        <v>5</v>
      </c>
      <c r="T3493" s="4"/>
      <c r="U3493" s="9">
        <f>INDEX('#怪物刷新配置索引'!$F:$F,MATCH(E3493&amp;"-"&amp;F3493,'#怪物刷新配置索引'!$D:$D,0),1)</f>
        <v>1</v>
      </c>
      <c r="V3493" s="4" t="str">
        <f t="shared" si="485"/>
        <v/>
      </c>
      <c r="W3493" s="4"/>
      <c r="X3493" s="4"/>
      <c r="Y3493" s="7"/>
      <c r="Z3493" s="28"/>
      <c r="AA3493" s="77">
        <f>COUNTIF([3]经验升级表!$C:$C,"&lt;="&amp;SUMIFS($AB$4:AB3493,$C$4:C3493,C3493))</f>
        <v>0</v>
      </c>
      <c r="AB3493" s="77">
        <f>IFERROR(INDEX([1]怪物表!$U:$U,MATCH(G3493,[1]怪物表!$A:$A,0),1)*S3493/U3493,0)*AC3493</f>
        <v>0</v>
      </c>
      <c r="AC3493" s="77">
        <f t="shared" si="481"/>
        <v>30</v>
      </c>
      <c r="AD3493" s="77">
        <f>IFERROR(INDEX([1]怪物表!$J:$J,MATCH(G3493,[1]怪物表!$A:$A,0),1),0)*AE3493</f>
        <v>150</v>
      </c>
      <c r="AE3493" s="77">
        <f t="shared" si="482"/>
        <v>150</v>
      </c>
    </row>
    <row r="3494" spans="1:31" x14ac:dyDescent="0.45">
      <c r="A3494" s="4"/>
      <c r="B3494" s="7">
        <v>5995097</v>
      </c>
      <c r="C3494" s="6" t="s">
        <v>361</v>
      </c>
      <c r="D3494" s="4"/>
      <c r="E3494" s="7"/>
      <c r="F3494" s="4">
        <v>570</v>
      </c>
      <c r="G3494" s="4"/>
      <c r="H3494" s="8"/>
      <c r="I3494" s="4"/>
      <c r="J3494" s="4" t="str">
        <f>IF(I3494="","",INDEX([1]怪物阵型表!$B:$B,MATCH(I3494,[1]怪物阵型表!$A:$A,0)))</f>
        <v/>
      </c>
      <c r="K3494" s="4">
        <v>599515</v>
      </c>
      <c r="L3494" s="25" t="str" cm="1">
        <f t="array" ref="L3494">INDEX(怪物链表!A:C,MATCH(怪物刷新表!K3494&amp;C3494,怪物链表!A:A&amp;怪物链表!C:C,),2)</f>
        <v>骤变_高级_150</v>
      </c>
      <c r="M3494" s="4" t="str" cm="1">
        <f t="array" ref="M3494">INDEX(怪物链表!A:D,MATCH(怪物刷新表!L3494&amp;K3494,怪物链表!B:B&amp;怪物链表!A:A,),4)</f>
        <v>570-600</v>
      </c>
      <c r="N3494" s="4"/>
      <c r="O3494" s="4" t="str">
        <f>IF(N3494="","",INDEX([2]物品表!$B:$B,MATCH(N3494,[2]物品表!$A:$A,0)))</f>
        <v/>
      </c>
      <c r="P3494" s="4"/>
      <c r="Q3494" s="7" t="s">
        <v>120</v>
      </c>
      <c r="R3494" s="7" t="s">
        <v>29</v>
      </c>
      <c r="S3494" s="9">
        <v>1</v>
      </c>
      <c r="T3494" s="4"/>
      <c r="U3494" s="9">
        <v>0</v>
      </c>
      <c r="V3494" s="4" t="str">
        <f>IF(W3494=1,"TID_Survivor_Notice_Occur_2",IF(W3494=2,"TID_Survivor_Notice_Occur_1",""))</f>
        <v/>
      </c>
      <c r="W3494" s="4"/>
      <c r="X3494" s="4"/>
      <c r="Y3494" s="4"/>
      <c r="Z3494" s="28"/>
      <c r="AA3494" s="77">
        <f>COUNTIF([3]经验升级表!$C:$C,"&lt;="&amp;SUMIFS($AB$4:AB3494,$C$4:C3494,C3494))</f>
        <v>0</v>
      </c>
      <c r="AB3494" s="77">
        <f>IFERROR(INDEX([1]怪物表!$U:$U,MATCH(G3494,[1]怪物表!$A:$A,0),1)*S3494/U3494,0)*AC3494</f>
        <v>0</v>
      </c>
      <c r="AC3494" s="77">
        <f t="shared" si="481"/>
        <v>1</v>
      </c>
      <c r="AD3494" s="77">
        <f>IFERROR(INDEX([1]怪物表!$J:$J,MATCH(G3494,[1]怪物表!$A:$A,0),1),0)*AE3494</f>
        <v>0</v>
      </c>
      <c r="AE3494" s="77">
        <f t="shared" si="482"/>
        <v>0</v>
      </c>
    </row>
    <row r="3495" spans="1:31" x14ac:dyDescent="0.45">
      <c r="A3495" s="4"/>
      <c r="B3495" s="7">
        <v>5995098</v>
      </c>
      <c r="C3495" s="6" t="s">
        <v>361</v>
      </c>
      <c r="D3495" s="4"/>
      <c r="E3495" s="7"/>
      <c r="F3495" s="4">
        <v>570</v>
      </c>
      <c r="G3495" s="4"/>
      <c r="H3495" s="8"/>
      <c r="I3495" s="4"/>
      <c r="J3495" s="4" t="str">
        <f>IF(I3495="","",INDEX([1]怪物阵型表!$B:$B,MATCH(I3495,[1]怪物阵型表!$A:$A,0)))</f>
        <v/>
      </c>
      <c r="K3495" s="4">
        <v>599516</v>
      </c>
      <c r="L3495" s="25" t="str" cm="1">
        <f t="array" ref="L3495">INDEX(怪物链表!A:C,MATCH(怪物刷新表!K3495&amp;C3495,怪物链表!A:A&amp;怪物链表!C:C,),2)</f>
        <v>骤变_特殊_150</v>
      </c>
      <c r="M3495" s="4" t="str" cm="1">
        <f t="array" ref="M3495">INDEX(怪物链表!A:D,MATCH(怪物刷新表!L3495&amp;K3495,怪物链表!B:B&amp;怪物链表!A:A,),4)</f>
        <v>570-600</v>
      </c>
      <c r="N3495" s="4"/>
      <c r="O3495" s="4" t="str">
        <f>IF(N3495="","",INDEX([2]物品表!$B:$B,MATCH(N3495,[2]物品表!$A:$A,0)))</f>
        <v/>
      </c>
      <c r="P3495" s="4"/>
      <c r="Q3495" s="7" t="s">
        <v>120</v>
      </c>
      <c r="R3495" s="7" t="s">
        <v>29</v>
      </c>
      <c r="S3495" s="9">
        <v>1</v>
      </c>
      <c r="T3495" s="4"/>
      <c r="U3495" s="9">
        <v>0</v>
      </c>
      <c r="V3495" s="4" t="str">
        <f>IF(W3495=1,"TID_Survivor_Notice_Occur_2",IF(W3495=2,"TID_Survivor_Notice_Occur_1",""))</f>
        <v/>
      </c>
      <c r="W3495" s="4"/>
      <c r="X3495" s="4"/>
      <c r="Y3495" s="4"/>
      <c r="Z3495" s="28"/>
      <c r="AA3495" s="77">
        <f>COUNTIF([3]经验升级表!$C:$C,"&lt;="&amp;SUMIFS($AB$4:AB3495,$C$4:C3495,C3495))</f>
        <v>0</v>
      </c>
      <c r="AB3495" s="77">
        <f>IFERROR(INDEX([1]怪物表!$U:$U,MATCH(G3495,[1]怪物表!$A:$A,0),1)*S3495/U3495,0)*AC3495</f>
        <v>0</v>
      </c>
      <c r="AC3495" s="77">
        <f t="shared" si="481"/>
        <v>1</v>
      </c>
      <c r="AD3495" s="77">
        <f>IFERROR(INDEX([1]怪物表!$J:$J,MATCH(G3495,[1]怪物表!$A:$A,0),1),0)*AE3495</f>
        <v>0</v>
      </c>
      <c r="AE3495" s="77">
        <f t="shared" si="482"/>
        <v>0</v>
      </c>
    </row>
    <row r="3496" spans="1:31" x14ac:dyDescent="0.45">
      <c r="A3496" s="4"/>
      <c r="B3496" s="7">
        <v>5995099</v>
      </c>
      <c r="C3496" s="6" t="s">
        <v>361</v>
      </c>
      <c r="D3496" s="4"/>
      <c r="E3496" s="7"/>
      <c r="F3496" s="4">
        <v>570</v>
      </c>
      <c r="G3496" s="4"/>
      <c r="H3496" s="8"/>
      <c r="I3496" s="4"/>
      <c r="J3496" s="4" t="str">
        <f>IF(I3496="","",INDEX([1]怪物阵型表!$B:$B,MATCH(I3496,[1]怪物阵型表!$A:$A,0)))</f>
        <v/>
      </c>
      <c r="K3496" s="4">
        <v>599514</v>
      </c>
      <c r="L3496" s="25" t="str" cm="1">
        <f t="array" ref="L3496">INDEX(怪物链表!A:C,MATCH(怪物刷新表!K3496&amp;C3496,怪物链表!A:A&amp;怪物链表!C:C,),2)</f>
        <v>骤变_特殊_150</v>
      </c>
      <c r="M3496" s="4" t="str" cm="1">
        <f t="array" ref="M3496">INDEX(怪物链表!A:D,MATCH(怪物刷新表!L3496&amp;K3496,怪物链表!B:B&amp;怪物链表!A:A,),4)</f>
        <v>540-570</v>
      </c>
      <c r="N3496" s="4"/>
      <c r="O3496" s="4" t="str">
        <f>IF(N3496="","",INDEX([2]物品表!$B:$B,MATCH(N3496,[2]物品表!$A:$A,0)))</f>
        <v/>
      </c>
      <c r="P3496" s="4"/>
      <c r="Q3496" s="7" t="s">
        <v>120</v>
      </c>
      <c r="R3496" s="7" t="s">
        <v>29</v>
      </c>
      <c r="S3496" s="9">
        <v>1</v>
      </c>
      <c r="T3496" s="4"/>
      <c r="U3496" s="9">
        <v>0</v>
      </c>
      <c r="V3496" s="4" t="str">
        <f>IF(W3496=1,"TID_Survivor_Notice_Occur_2",IF(W3496=2,"TID_Survivor_Notice_Occur_1",""))</f>
        <v/>
      </c>
      <c r="W3496" s="4"/>
      <c r="X3496" s="4"/>
      <c r="Y3496" s="4"/>
      <c r="Z3496" s="28"/>
      <c r="AA3496" s="77">
        <f>COUNTIF([3]经验升级表!$C:$C,"&lt;="&amp;SUMIFS($AB$4:AB3496,$C$4:C3496,C3496))</f>
        <v>0</v>
      </c>
      <c r="AB3496" s="77">
        <f>IFERROR(INDEX([1]怪物表!$U:$U,MATCH(G3496,[1]怪物表!$A:$A,0),1)*S3496/U3496,0)*AC3496</f>
        <v>0</v>
      </c>
      <c r="AC3496" s="77">
        <f t="shared" si="481"/>
        <v>1</v>
      </c>
      <c r="AD3496" s="77">
        <f>IFERROR(INDEX([1]怪物表!$J:$J,MATCH(G3496,[1]怪物表!$A:$A,0),1),0)*AE3496</f>
        <v>0</v>
      </c>
      <c r="AE3496" s="77">
        <f t="shared" si="482"/>
        <v>0</v>
      </c>
    </row>
    <row r="3497" spans="1:31" x14ac:dyDescent="0.45">
      <c r="A3497" s="4"/>
      <c r="B3497" s="7">
        <v>5995100</v>
      </c>
      <c r="C3497" s="6" t="s">
        <v>361</v>
      </c>
      <c r="D3497" s="4" t="s">
        <v>247</v>
      </c>
      <c r="E3497" s="7">
        <v>50</v>
      </c>
      <c r="F3497" s="4" t="s">
        <v>199</v>
      </c>
      <c r="G3497" s="4">
        <f>SUMIFS([1]怪物表!$A:$A,[1]怪物表!$B:$B,C3497,[1]怪物表!$C:$C,D3497)</f>
        <v>1599504</v>
      </c>
      <c r="H3497" s="8" t="str">
        <f>IF(G3497="","",INDEX([1]怪物表!$C:$C,MATCH(G3497,[1]怪物表!$A:$A,0)))</f>
        <v>狼人（紫）</v>
      </c>
      <c r="I3497" s="4"/>
      <c r="J3497" s="4" t="str">
        <f>IF(I3497="","",INDEX([1]怪物阵型表!$B:$B,MATCH(I3497,[1]怪物阵型表!$A:$A,0)))</f>
        <v/>
      </c>
      <c r="K3497" s="4"/>
      <c r="L3497" s="4"/>
      <c r="M3497" s="4"/>
      <c r="N3497" s="4"/>
      <c r="O3497" s="4" t="str">
        <f>IF(N3497="","",INDEX([2]物品表!$B:$B,MATCH(N3497,[2]物品表!$A:$A,0)))</f>
        <v/>
      </c>
      <c r="P3497" s="4"/>
      <c r="Q3497" s="7" t="s">
        <v>31</v>
      </c>
      <c r="R3497" s="7" t="s">
        <v>29</v>
      </c>
      <c r="S3497" s="9">
        <f>INDEX('#怪物刷新配置索引'!$E:$E,MATCH(E3497&amp;"-"&amp;F3497,'#怪物刷新配置索引'!$D:$D,0),1)</f>
        <v>5</v>
      </c>
      <c r="T3497" s="4"/>
      <c r="U3497" s="9">
        <f>INDEX('#怪物刷新配置索引'!$F:$F,MATCH(E3497&amp;"-"&amp;F3497,'#怪物刷新配置索引'!$D:$D,0),1)</f>
        <v>3</v>
      </c>
      <c r="V3497" s="4" t="str">
        <f t="shared" ref="V3497:V3499" si="486">IF(W3497=1,"TID_Survivor_Notice_Occur_2",IF(W3497=2,"TID_Survivor_Notice_Occur_1",""))</f>
        <v/>
      </c>
      <c r="W3497" s="4"/>
      <c r="X3497" s="4"/>
      <c r="Y3497" s="7"/>
      <c r="Z3497" s="28"/>
      <c r="AA3497" s="77">
        <f>COUNTIF([3]经验升级表!$C:$C,"&lt;="&amp;SUMIFS($AB$4:AB3497,$C$4:C3497,C3497))</f>
        <v>0</v>
      </c>
      <c r="AB3497" s="77">
        <f>IFERROR(INDEX([1]怪物表!$U:$U,MATCH(G3497,[1]怪物表!$A:$A,0),1)*S3497/U3497,0)*AC3497</f>
        <v>0</v>
      </c>
      <c r="AC3497" s="77">
        <f t="shared" si="481"/>
        <v>30</v>
      </c>
      <c r="AD3497" s="77">
        <f>IFERROR(INDEX([1]怪物表!$J:$J,MATCH(G3497,[1]怪物表!$A:$A,0),1),0)*AE3497</f>
        <v>50</v>
      </c>
      <c r="AE3497" s="77">
        <f t="shared" si="482"/>
        <v>50</v>
      </c>
    </row>
    <row r="3498" spans="1:31" x14ac:dyDescent="0.45">
      <c r="A3498" s="4"/>
      <c r="B3498" s="7">
        <v>5995101</v>
      </c>
      <c r="C3498" s="6" t="s">
        <v>361</v>
      </c>
      <c r="D3498" s="4" t="s">
        <v>247</v>
      </c>
      <c r="E3498" s="7">
        <v>120</v>
      </c>
      <c r="F3498" s="4" t="s">
        <v>199</v>
      </c>
      <c r="G3498" s="4">
        <f>SUMIFS([1]怪物表!$A:$A,[1]怪物表!$B:$B,C3498,[1]怪物表!$C:$C,D3498)</f>
        <v>1599504</v>
      </c>
      <c r="H3498" s="8" t="str">
        <f>IF(G3498="","",INDEX([1]怪物表!$C:$C,MATCH(G3498,[1]怪物表!$A:$A,0)))</f>
        <v>狼人（紫）</v>
      </c>
      <c r="I3498" s="4"/>
      <c r="J3498" s="4" t="str">
        <f>IF(I3498="","",INDEX([1]怪物阵型表!$B:$B,MATCH(I3498,[1]怪物阵型表!$A:$A,0)))</f>
        <v/>
      </c>
      <c r="K3498" s="4"/>
      <c r="L3498" s="4"/>
      <c r="M3498" s="4"/>
      <c r="N3498" s="4"/>
      <c r="O3498" s="4" t="str">
        <f>IF(N3498="","",INDEX([2]物品表!$B:$B,MATCH(N3498,[2]物品表!$A:$A,0)))</f>
        <v/>
      </c>
      <c r="P3498" s="4"/>
      <c r="Q3498" s="7" t="s">
        <v>31</v>
      </c>
      <c r="R3498" s="7" t="s">
        <v>29</v>
      </c>
      <c r="S3498" s="9">
        <f>INDEX('#怪物刷新配置索引'!$E:$E,MATCH(E3498&amp;"-"&amp;F3498,'#怪物刷新配置索引'!$D:$D,0),1)</f>
        <v>4</v>
      </c>
      <c r="T3498" s="4"/>
      <c r="U3498" s="9">
        <f>INDEX('#怪物刷新配置索引'!$F:$F,MATCH(E3498&amp;"-"&amp;F3498,'#怪物刷新配置索引'!$D:$D,0),1)</f>
        <v>1</v>
      </c>
      <c r="V3498" s="4" t="str">
        <f t="shared" si="486"/>
        <v/>
      </c>
      <c r="W3498" s="4"/>
      <c r="X3498" s="4"/>
      <c r="Y3498" s="4"/>
      <c r="Z3498" s="28"/>
      <c r="AA3498" s="77">
        <f>COUNTIF([3]经验升级表!$C:$C,"&lt;="&amp;SUMIFS($AB$4:AB3498,$C$4:C3498,C3498))</f>
        <v>0</v>
      </c>
      <c r="AB3498" s="77">
        <f>IFERROR(INDEX([1]怪物表!$U:$U,MATCH(G3498,[1]怪物表!$A:$A,0),1)*S3498/U3498,0)*AC3498</f>
        <v>0</v>
      </c>
      <c r="AC3498" s="77">
        <f t="shared" si="481"/>
        <v>30</v>
      </c>
      <c r="AD3498" s="77">
        <f>IFERROR(INDEX([1]怪物表!$J:$J,MATCH(G3498,[1]怪物表!$A:$A,0),1),0)*AE3498</f>
        <v>120</v>
      </c>
      <c r="AE3498" s="77">
        <f t="shared" si="482"/>
        <v>120</v>
      </c>
    </row>
    <row r="3499" spans="1:31" x14ac:dyDescent="0.45">
      <c r="A3499" s="4"/>
      <c r="B3499" s="7">
        <v>5995102</v>
      </c>
      <c r="C3499" s="6" t="s">
        <v>361</v>
      </c>
      <c r="D3499" s="4" t="s">
        <v>247</v>
      </c>
      <c r="E3499" s="7">
        <v>120</v>
      </c>
      <c r="F3499" s="4" t="s">
        <v>199</v>
      </c>
      <c r="G3499" s="4">
        <f>SUMIFS([1]怪物表!$A:$A,[1]怪物表!$B:$B,C3499,[1]怪物表!$C:$C,D3499)</f>
        <v>1599504</v>
      </c>
      <c r="H3499" s="8" t="str">
        <f>IF(G3499="","",INDEX([1]怪物表!$C:$C,MATCH(G3499,[1]怪物表!$A:$A,0)))</f>
        <v>狼人（紫）</v>
      </c>
      <c r="I3499" s="4"/>
      <c r="J3499" s="4" t="str">
        <f>IF(I3499="","",INDEX([1]怪物阵型表!$B:$B,MATCH(I3499,[1]怪物阵型表!$A:$A,0)))</f>
        <v/>
      </c>
      <c r="K3499" s="4"/>
      <c r="L3499" s="4"/>
      <c r="M3499" s="4"/>
      <c r="N3499" s="4"/>
      <c r="O3499" s="4" t="str">
        <f>IF(N3499="","",INDEX([2]物品表!$B:$B,MATCH(N3499,[2]物品表!$A:$A,0)))</f>
        <v/>
      </c>
      <c r="P3499" s="4"/>
      <c r="Q3499" s="7" t="s">
        <v>31</v>
      </c>
      <c r="R3499" s="7" t="s">
        <v>29</v>
      </c>
      <c r="S3499" s="9">
        <f>INDEX('#怪物刷新配置索引'!$E:$E,MATCH(E3499&amp;"-"&amp;F3499,'#怪物刷新配置索引'!$D:$D,0),1)</f>
        <v>4</v>
      </c>
      <c r="T3499" s="4"/>
      <c r="U3499" s="9">
        <f>INDEX('#怪物刷新配置索引'!$F:$F,MATCH(E3499&amp;"-"&amp;F3499,'#怪物刷新配置索引'!$D:$D,0),1)</f>
        <v>1</v>
      </c>
      <c r="V3499" s="4" t="str">
        <f t="shared" si="486"/>
        <v/>
      </c>
      <c r="W3499" s="4"/>
      <c r="X3499" s="4"/>
      <c r="Y3499" s="4"/>
      <c r="Z3499" s="28"/>
      <c r="AA3499" s="77">
        <f>COUNTIF([3]经验升级表!$C:$C,"&lt;="&amp;SUMIFS($AB$4:AB3499,$C$4:C3499,C3499))</f>
        <v>0</v>
      </c>
      <c r="AB3499" s="77">
        <f>IFERROR(INDEX([1]怪物表!$U:$U,MATCH(G3499,[1]怪物表!$A:$A,0),1)*S3499/U3499,0)*AC3499</f>
        <v>0</v>
      </c>
      <c r="AC3499" s="77">
        <f t="shared" si="481"/>
        <v>30</v>
      </c>
      <c r="AD3499" s="77">
        <f>IFERROR(INDEX([1]怪物表!$J:$J,MATCH(G3499,[1]怪物表!$A:$A,0),1),0)*AE3499</f>
        <v>120</v>
      </c>
      <c r="AE3499" s="77">
        <f t="shared" si="482"/>
        <v>120</v>
      </c>
    </row>
    <row r="3500" spans="1:31" x14ac:dyDescent="0.45">
      <c r="A3500" s="4"/>
      <c r="B3500" s="7">
        <v>5995103</v>
      </c>
      <c r="C3500" s="6" t="s">
        <v>361</v>
      </c>
      <c r="D3500" s="4"/>
      <c r="E3500" s="7"/>
      <c r="F3500" s="4">
        <v>600</v>
      </c>
      <c r="G3500" s="4" t="str">
        <f>IF(I3500="",SUMIFS([1]怪物表!$A:$A,[1]怪物表!$B:$B,C3500,[1]怪物表!$C:$C,D3500),"")</f>
        <v/>
      </c>
      <c r="H3500" s="8" t="str">
        <f>IF(G3500="","",INDEX([1]怪物表!$C:$C,MATCH(G3500,[1]怪物表!$A:$A,0)))</f>
        <v/>
      </c>
      <c r="I3500" s="4">
        <v>599503</v>
      </c>
      <c r="J3500" s="4" t="str">
        <f>IF(I3500="","",INDEX([1]怪物阵型表!$B:$B,MATCH(I3500,[1]怪物阵型表!$A:$A,0)))</f>
        <v>圆环防御怪物阵型</v>
      </c>
      <c r="K3500" s="4"/>
      <c r="L3500" s="4"/>
      <c r="M3500" s="4"/>
      <c r="N3500" s="4"/>
      <c r="O3500" s="4" t="str">
        <f>IF(N3500="","",INDEX([2]物品表!$B:$B,MATCH(N3500,[2]物品表!$A:$A,0)))</f>
        <v/>
      </c>
      <c r="P3500" s="4"/>
      <c r="Q3500" s="7" t="s">
        <v>109</v>
      </c>
      <c r="R3500" s="7" t="s">
        <v>29</v>
      </c>
      <c r="S3500" s="9">
        <v>1</v>
      </c>
      <c r="T3500" s="4"/>
      <c r="U3500" s="9">
        <v>0</v>
      </c>
      <c r="V3500" s="4"/>
      <c r="W3500" s="4"/>
      <c r="X3500" s="4"/>
      <c r="Y3500" s="4"/>
      <c r="Z3500" s="28"/>
      <c r="AA3500" s="77">
        <f>COUNTIF([3]经验升级表!$C:$C,"&lt;="&amp;SUMIFS($AB$4:AB3500,$C$4:C3500,C3500))</f>
        <v>0</v>
      </c>
      <c r="AB3500" s="77">
        <f>IFERROR(INDEX([1]怪物表!$U:$U,MATCH(G3500,[1]怪物表!$A:$A,0),1)*S3500/U3500,0)*AC3500</f>
        <v>0</v>
      </c>
      <c r="AC3500" s="77">
        <f t="shared" si="481"/>
        <v>1</v>
      </c>
      <c r="AD3500" s="77">
        <f>IFERROR(INDEX([1]怪物表!$J:$J,MATCH(G3500,[1]怪物表!$A:$A,0),1),0)*AE3500</f>
        <v>0</v>
      </c>
      <c r="AE3500" s="77">
        <f t="shared" si="482"/>
        <v>0</v>
      </c>
    </row>
    <row r="3501" spans="1:31" x14ac:dyDescent="0.45">
      <c r="A3501" s="4"/>
      <c r="B3501" s="7">
        <v>5995104</v>
      </c>
      <c r="C3501" s="6" t="s">
        <v>361</v>
      </c>
      <c r="D3501" s="4" t="s">
        <v>239</v>
      </c>
      <c r="E3501" s="7">
        <v>120</v>
      </c>
      <c r="F3501" s="4" t="s">
        <v>219</v>
      </c>
      <c r="G3501" s="4">
        <f>IF(I3501="",SUMIFS([1]怪物表!$A:$A,[1]怪物表!$B:$B,C3501,[1]怪物表!$C:$C,D3501),"")</f>
        <v>1599502</v>
      </c>
      <c r="H3501" s="8" t="str">
        <f>IF(G3501="","",INDEX([1]怪物表!$C:$C,MATCH(G3501,[1]怪物表!$A:$A,0)))</f>
        <v>小象</v>
      </c>
      <c r="I3501" s="4"/>
      <c r="J3501" s="4" t="str">
        <f>IF(I3501="","",INDEX([1]怪物阵型表!$B:$B,MATCH(I3501,[1]怪物阵型表!$A:$A,0)))</f>
        <v/>
      </c>
      <c r="K3501" s="4"/>
      <c r="L3501" s="4"/>
      <c r="M3501" s="4"/>
      <c r="N3501" s="4"/>
      <c r="O3501" s="4" t="str">
        <f>IF(N3501="","",INDEX([2]物品表!$B:$B,MATCH(N3501,[2]物品表!$A:$A,0)))</f>
        <v/>
      </c>
      <c r="P3501" s="4"/>
      <c r="Q3501" s="7" t="s">
        <v>31</v>
      </c>
      <c r="R3501" s="7" t="s">
        <v>29</v>
      </c>
      <c r="S3501" s="9">
        <f>INDEX('#怪物刷新配置索引'!$E:$E,MATCH(E3501&amp;"-"&amp;F3501,'#怪物刷新配置索引'!$D:$D,0),1)</f>
        <v>4</v>
      </c>
      <c r="T3501" s="4"/>
      <c r="U3501" s="9">
        <f>INDEX('#怪物刷新配置索引'!$F:$F,MATCH(E3501&amp;"-"&amp;F3501,'#怪物刷新配置索引'!$D:$D,0),1)</f>
        <v>1</v>
      </c>
      <c r="V3501" s="4" t="str">
        <f t="shared" ref="V3501:V3509" si="487">IF(W3501=1,"TID_Survivor_Notice_Occur_2",IF(W3501=2,"TID_Survivor_Notice_Occur_1",""))</f>
        <v/>
      </c>
      <c r="W3501" s="4"/>
      <c r="X3501" s="4"/>
      <c r="Y3501" s="4"/>
      <c r="Z3501" s="28"/>
      <c r="AA3501" s="77">
        <f>COUNTIF([3]经验升级表!$C:$C,"&lt;="&amp;SUMIFS($AB$4:AB3501,$C$4:C3501,C3501))</f>
        <v>0</v>
      </c>
      <c r="AB3501" s="77">
        <f>IFERROR(INDEX([1]怪物表!$U:$U,MATCH(G3501,[1]怪物表!$A:$A,0),1)*S3501/U3501,0)*AC3501</f>
        <v>0</v>
      </c>
      <c r="AC3501" s="77">
        <f t="shared" si="481"/>
        <v>30</v>
      </c>
      <c r="AD3501" s="77">
        <f>IFERROR(INDEX([1]怪物表!$J:$J,MATCH(G3501,[1]怪物表!$A:$A,0),1),0)*AE3501</f>
        <v>120</v>
      </c>
      <c r="AE3501" s="77">
        <f t="shared" si="482"/>
        <v>120</v>
      </c>
    </row>
    <row r="3502" spans="1:31" x14ac:dyDescent="0.45">
      <c r="A3502" s="4"/>
      <c r="B3502" s="7">
        <v>5995105</v>
      </c>
      <c r="C3502" s="6" t="s">
        <v>361</v>
      </c>
      <c r="D3502" s="4" t="s">
        <v>239</v>
      </c>
      <c r="E3502" s="4">
        <v>90</v>
      </c>
      <c r="F3502" s="4" t="s">
        <v>219</v>
      </c>
      <c r="G3502" s="4">
        <f>IF(I3502="",SUMIFS([1]怪物表!$A:$A,[1]怪物表!$B:$B,C3502,[1]怪物表!$C:$C,D3502),"")</f>
        <v>1599502</v>
      </c>
      <c r="H3502" s="8" t="str">
        <f>IF(G3502="","",INDEX([1]怪物表!$C:$C,MATCH(G3502,[1]怪物表!$A:$A,0)))</f>
        <v>小象</v>
      </c>
      <c r="I3502" s="4"/>
      <c r="J3502" s="4" t="str">
        <f>IF(I3502="","",INDEX([1]怪物阵型表!$B:$B,MATCH(I3502,[1]怪物阵型表!$A:$A,0)))</f>
        <v/>
      </c>
      <c r="K3502" s="4"/>
      <c r="L3502" s="4"/>
      <c r="M3502" s="4"/>
      <c r="N3502" s="4"/>
      <c r="O3502" s="4" t="str">
        <f>IF(N3502="","",INDEX([2]物品表!$B:$B,MATCH(N3502,[2]物品表!$A:$A,0)))</f>
        <v/>
      </c>
      <c r="P3502" s="4"/>
      <c r="Q3502" s="7" t="s">
        <v>31</v>
      </c>
      <c r="R3502" s="7" t="s">
        <v>29</v>
      </c>
      <c r="S3502" s="9">
        <f>INDEX('#怪物刷新配置索引'!$E:$E,MATCH(E3502&amp;"-"&amp;F3502,'#怪物刷新配置索引'!$D:$D,0),1)</f>
        <v>3</v>
      </c>
      <c r="T3502" s="4"/>
      <c r="U3502" s="9">
        <f>INDEX('#怪物刷新配置索引'!$F:$F,MATCH(E3502&amp;"-"&amp;F3502,'#怪物刷新配置索引'!$D:$D,0),1)</f>
        <v>1</v>
      </c>
      <c r="V3502" s="4" t="str">
        <f t="shared" si="487"/>
        <v/>
      </c>
      <c r="W3502" s="4"/>
      <c r="X3502" s="4"/>
      <c r="Y3502" s="4"/>
      <c r="Z3502" s="28"/>
      <c r="AA3502" s="77">
        <f>COUNTIF([3]经验升级表!$C:$C,"&lt;="&amp;SUMIFS($AB$4:AB3502,$C$4:C3502,C3502))</f>
        <v>0</v>
      </c>
      <c r="AB3502" s="77">
        <f>IFERROR(INDEX([1]怪物表!$U:$U,MATCH(G3502,[1]怪物表!$A:$A,0),1)*S3502/U3502,0)*AC3502</f>
        <v>0</v>
      </c>
      <c r="AC3502" s="77">
        <f t="shared" si="481"/>
        <v>30</v>
      </c>
      <c r="AD3502" s="77">
        <f>IFERROR(INDEX([1]怪物表!$J:$J,MATCH(G3502,[1]怪物表!$A:$A,0),1),0)*AE3502</f>
        <v>90</v>
      </c>
      <c r="AE3502" s="77">
        <f t="shared" si="482"/>
        <v>90</v>
      </c>
    </row>
    <row r="3503" spans="1:31" x14ac:dyDescent="0.45">
      <c r="A3503" s="4"/>
      <c r="B3503" s="7">
        <v>5995106</v>
      </c>
      <c r="C3503" s="6" t="s">
        <v>361</v>
      </c>
      <c r="D3503" s="4" t="s">
        <v>130</v>
      </c>
      <c r="E3503" s="4">
        <v>30</v>
      </c>
      <c r="F3503" s="4" t="s">
        <v>219</v>
      </c>
      <c r="G3503" s="4">
        <f>IF(I3503="",SUMIFS([1]怪物表!$A:$A,[1]怪物表!$B:$B,C3503,[1]怪物表!$C:$C,D3503),"")</f>
        <v>1599506</v>
      </c>
      <c r="H3503" s="8" t="str">
        <f>IF(G3503="","",INDEX([1]怪物表!$C:$C,MATCH(G3503,[1]怪物表!$A:$A,0)))</f>
        <v>毒气怪</v>
      </c>
      <c r="I3503" s="4"/>
      <c r="J3503" s="4" t="str">
        <f>IF(I3503="","",INDEX([1]怪物阵型表!$B:$B,MATCH(I3503,[1]怪物阵型表!$A:$A,0)))</f>
        <v/>
      </c>
      <c r="K3503" s="4"/>
      <c r="L3503" s="4"/>
      <c r="M3503" s="4"/>
      <c r="N3503" s="4"/>
      <c r="O3503" s="4" t="str">
        <f>IF(N3503="","",INDEX([2]物品表!$B:$B,MATCH(N3503,[2]物品表!$A:$A,0)))</f>
        <v/>
      </c>
      <c r="P3503" s="4"/>
      <c r="Q3503" s="7" t="s">
        <v>31</v>
      </c>
      <c r="R3503" s="7" t="s">
        <v>29</v>
      </c>
      <c r="S3503" s="9">
        <f>INDEX('#怪物刷新配置索引'!$E:$E,MATCH(E3503&amp;"-"&amp;F3503,'#怪物刷新配置索引'!$D:$D,0),1)</f>
        <v>4</v>
      </c>
      <c r="T3503" s="4"/>
      <c r="U3503" s="9">
        <f>INDEX('#怪物刷新配置索引'!$F:$F,MATCH(E3503&amp;"-"&amp;F3503,'#怪物刷新配置索引'!$D:$D,0),1)</f>
        <v>4</v>
      </c>
      <c r="V3503" s="4" t="str">
        <f t="shared" si="487"/>
        <v/>
      </c>
      <c r="W3503" s="4"/>
      <c r="X3503" s="4"/>
      <c r="Y3503" s="4"/>
      <c r="Z3503" s="28"/>
      <c r="AA3503" s="77">
        <f>COUNTIF([3]经验升级表!$C:$C,"&lt;="&amp;SUMIFS($AB$4:AB3503,$C$4:C3503,C3503))</f>
        <v>0</v>
      </c>
      <c r="AB3503" s="77">
        <f>IFERROR(INDEX([1]怪物表!$U:$U,MATCH(G3503,[1]怪物表!$A:$A,0),1)*S3503/U3503,0)*AC3503</f>
        <v>0</v>
      </c>
      <c r="AC3503" s="77">
        <f t="shared" si="481"/>
        <v>30</v>
      </c>
      <c r="AD3503" s="77">
        <f>IFERROR(INDEX([1]怪物表!$J:$J,MATCH(G3503,[1]怪物表!$A:$A,0),1),0)*AE3503</f>
        <v>30</v>
      </c>
      <c r="AE3503" s="77">
        <f t="shared" si="482"/>
        <v>30</v>
      </c>
    </row>
    <row r="3504" spans="1:31" x14ac:dyDescent="0.45">
      <c r="A3504" s="4"/>
      <c r="B3504" s="7">
        <v>5995107</v>
      </c>
      <c r="C3504" s="6" t="s">
        <v>361</v>
      </c>
      <c r="D3504" s="4"/>
      <c r="E3504" s="7"/>
      <c r="F3504" s="4">
        <v>630</v>
      </c>
      <c r="G3504" s="4" t="str">
        <f>IF(I3504="",SUMIFS([1]怪物表!$A:$A,[1]怪物表!$B:$B,C3504,[1]怪物表!$C:$C,D3504),"")</f>
        <v/>
      </c>
      <c r="H3504" s="8" t="str">
        <f>IF(G3504="","",INDEX([1]怪物表!$C:$C,MATCH(G3504,[1]怪物表!$A:$A,0)))</f>
        <v/>
      </c>
      <c r="I3504" s="4">
        <v>599501</v>
      </c>
      <c r="J3504" s="4" t="str">
        <f>IF(I3504="","",INDEX([1]怪物阵型表!$B:$B,MATCH(I3504,[1]怪物阵型表!$A:$A,0)))</f>
        <v>冲锋阵型</v>
      </c>
      <c r="K3504" s="4"/>
      <c r="L3504" s="4"/>
      <c r="M3504" s="4"/>
      <c r="N3504" s="4"/>
      <c r="O3504" s="4" t="str">
        <f>IF(N3504="","",INDEX([2]物品表!$B:$B,MATCH(N3504,[2]物品表!$A:$A,0)))</f>
        <v/>
      </c>
      <c r="P3504" s="4"/>
      <c r="Q3504" s="7" t="s">
        <v>309</v>
      </c>
      <c r="R3504" s="7" t="s">
        <v>29</v>
      </c>
      <c r="S3504" s="9">
        <v>1</v>
      </c>
      <c r="T3504" s="4"/>
      <c r="U3504" s="9">
        <v>0</v>
      </c>
      <c r="V3504" s="4" t="str">
        <f t="shared" si="487"/>
        <v/>
      </c>
      <c r="W3504" s="4"/>
      <c r="X3504" s="4"/>
      <c r="Y3504" s="4"/>
      <c r="Z3504" s="28"/>
      <c r="AA3504" s="77">
        <f>COUNTIF([3]经验升级表!$C:$C,"&lt;="&amp;SUMIFS($AB$4:AB3504,$C$4:C3504,C3504))</f>
        <v>0</v>
      </c>
      <c r="AB3504" s="77">
        <f>IFERROR(INDEX([1]怪物表!$U:$U,MATCH(G3504,[1]怪物表!$A:$A,0),1)*S3504/U3504,0)*AC3504</f>
        <v>0</v>
      </c>
      <c r="AC3504" s="77">
        <f t="shared" si="481"/>
        <v>1</v>
      </c>
      <c r="AD3504" s="77">
        <f>IFERROR(INDEX([1]怪物表!$J:$J,MATCH(G3504,[1]怪物表!$A:$A,0),1),0)*AE3504</f>
        <v>0</v>
      </c>
      <c r="AE3504" s="77">
        <f t="shared" si="482"/>
        <v>0</v>
      </c>
    </row>
    <row r="3505" spans="1:31" x14ac:dyDescent="0.45">
      <c r="A3505" s="4"/>
      <c r="B3505" s="7">
        <v>5995108</v>
      </c>
      <c r="C3505" s="6" t="s">
        <v>361</v>
      </c>
      <c r="D3505" s="4"/>
      <c r="E3505" s="7"/>
      <c r="F3505" s="4">
        <v>630</v>
      </c>
      <c r="G3505" s="4" t="str">
        <f>IF(I3505="",SUMIFS([1]怪物表!$A:$A,[1]怪物表!$B:$B,C3505,[1]怪物表!$C:$C,D3505),"")</f>
        <v/>
      </c>
      <c r="H3505" s="8" t="str">
        <f>IF(G3505="","",INDEX([1]怪物表!$C:$C,MATCH(G3505,[1]怪物表!$A:$A,0)))</f>
        <v/>
      </c>
      <c r="I3505" s="4">
        <v>599501</v>
      </c>
      <c r="J3505" s="4" t="str">
        <f>IF(I3505="","",INDEX([1]怪物阵型表!$B:$B,MATCH(I3505,[1]怪物阵型表!$A:$A,0)))</f>
        <v>冲锋阵型</v>
      </c>
      <c r="K3505" s="4"/>
      <c r="L3505" s="4"/>
      <c r="M3505" s="4"/>
      <c r="N3505" s="4"/>
      <c r="O3505" s="4" t="str">
        <f>IF(N3505="","",INDEX([2]物品表!$B:$B,MATCH(N3505,[2]物品表!$A:$A,0)))</f>
        <v/>
      </c>
      <c r="P3505" s="4"/>
      <c r="Q3505" s="7" t="s">
        <v>309</v>
      </c>
      <c r="R3505" s="7" t="s">
        <v>29</v>
      </c>
      <c r="S3505" s="9">
        <v>1</v>
      </c>
      <c r="T3505" s="4"/>
      <c r="U3505" s="9">
        <v>0</v>
      </c>
      <c r="V3505" s="4" t="str">
        <f t="shared" si="487"/>
        <v/>
      </c>
      <c r="W3505" s="4"/>
      <c r="X3505" s="4"/>
      <c r="Y3505" s="4"/>
      <c r="Z3505" s="28"/>
      <c r="AA3505" s="77">
        <f>COUNTIF([3]经验升级表!$C:$C,"&lt;="&amp;SUMIFS($AB$4:AB3505,$C$4:C3505,C3505))</f>
        <v>0</v>
      </c>
      <c r="AB3505" s="77">
        <f>IFERROR(INDEX([1]怪物表!$U:$U,MATCH(G3505,[1]怪物表!$A:$A,0),1)*S3505/U3505,0)*AC3505</f>
        <v>0</v>
      </c>
      <c r="AC3505" s="77">
        <f t="shared" si="481"/>
        <v>1</v>
      </c>
      <c r="AD3505" s="77">
        <f>IFERROR(INDEX([1]怪物表!$J:$J,MATCH(G3505,[1]怪物表!$A:$A,0),1),0)*AE3505</f>
        <v>0</v>
      </c>
      <c r="AE3505" s="77">
        <f t="shared" si="482"/>
        <v>0</v>
      </c>
    </row>
    <row r="3506" spans="1:31" x14ac:dyDescent="0.45">
      <c r="A3506" s="4"/>
      <c r="B3506" s="7">
        <v>5995109</v>
      </c>
      <c r="C3506" s="6" t="s">
        <v>361</v>
      </c>
      <c r="D3506" s="4"/>
      <c r="E3506" s="7"/>
      <c r="F3506" s="4">
        <v>635</v>
      </c>
      <c r="G3506" s="4" t="str">
        <f>IF(I3506="",SUMIFS([1]怪物表!$A:$A,[1]怪物表!$B:$B,C3506,[1]怪物表!$C:$C,D3506),"")</f>
        <v/>
      </c>
      <c r="H3506" s="8" t="str">
        <f>IF(G3506="","",INDEX([1]怪物表!$C:$C,MATCH(G3506,[1]怪物表!$A:$A,0)))</f>
        <v/>
      </c>
      <c r="I3506" s="4">
        <v>599501</v>
      </c>
      <c r="J3506" s="4" t="str">
        <f>IF(I3506="","",INDEX([1]怪物阵型表!$B:$B,MATCH(I3506,[1]怪物阵型表!$A:$A,0)))</f>
        <v>冲锋阵型</v>
      </c>
      <c r="K3506" s="4"/>
      <c r="L3506" s="4"/>
      <c r="M3506" s="4"/>
      <c r="N3506" s="4"/>
      <c r="O3506" s="4" t="str">
        <f>IF(N3506="","",INDEX([2]物品表!$B:$B,MATCH(N3506,[2]物品表!$A:$A,0)))</f>
        <v/>
      </c>
      <c r="P3506" s="4"/>
      <c r="Q3506" s="7" t="s">
        <v>309</v>
      </c>
      <c r="R3506" s="7" t="s">
        <v>29</v>
      </c>
      <c r="S3506" s="9">
        <v>1</v>
      </c>
      <c r="T3506" s="4"/>
      <c r="U3506" s="9">
        <v>0</v>
      </c>
      <c r="V3506" s="4" t="str">
        <f t="shared" si="487"/>
        <v/>
      </c>
      <c r="W3506" s="4"/>
      <c r="X3506" s="4"/>
      <c r="Y3506" s="4"/>
      <c r="Z3506" s="28"/>
      <c r="AA3506" s="77">
        <f>COUNTIF([3]经验升级表!$C:$C,"&lt;="&amp;SUMIFS($AB$4:AB3506,$C$4:C3506,C3506))</f>
        <v>0</v>
      </c>
      <c r="AB3506" s="77">
        <f>IFERROR(INDEX([1]怪物表!$U:$U,MATCH(G3506,[1]怪物表!$A:$A,0),1)*S3506/U3506,0)*AC3506</f>
        <v>0</v>
      </c>
      <c r="AC3506" s="77">
        <f t="shared" si="481"/>
        <v>1</v>
      </c>
      <c r="AD3506" s="77">
        <f>IFERROR(INDEX([1]怪物表!$J:$J,MATCH(G3506,[1]怪物表!$A:$A,0),1),0)*AE3506</f>
        <v>0</v>
      </c>
      <c r="AE3506" s="77">
        <f t="shared" si="482"/>
        <v>0</v>
      </c>
    </row>
    <row r="3507" spans="1:31" x14ac:dyDescent="0.45">
      <c r="A3507" s="4"/>
      <c r="B3507" s="7">
        <v>5995110</v>
      </c>
      <c r="C3507" s="6" t="s">
        <v>361</v>
      </c>
      <c r="D3507" s="4"/>
      <c r="E3507" s="7"/>
      <c r="F3507" s="4">
        <v>635</v>
      </c>
      <c r="G3507" s="4" t="str">
        <f>IF(I3507="",SUMIFS([1]怪物表!$A:$A,[1]怪物表!$B:$B,C3507,[1]怪物表!$C:$C,D3507),"")</f>
        <v/>
      </c>
      <c r="H3507" s="8" t="str">
        <f>IF(G3507="","",INDEX([1]怪物表!$C:$C,MATCH(G3507,[1]怪物表!$A:$A,0)))</f>
        <v/>
      </c>
      <c r="I3507" s="4">
        <v>599501</v>
      </c>
      <c r="J3507" s="4" t="str">
        <f>IF(I3507="","",INDEX([1]怪物阵型表!$B:$B,MATCH(I3507,[1]怪物阵型表!$A:$A,0)))</f>
        <v>冲锋阵型</v>
      </c>
      <c r="K3507" s="4"/>
      <c r="L3507" s="4"/>
      <c r="M3507" s="4"/>
      <c r="N3507" s="4"/>
      <c r="O3507" s="4" t="str">
        <f>IF(N3507="","",INDEX([2]物品表!$B:$B,MATCH(N3507,[2]物品表!$A:$A,0)))</f>
        <v/>
      </c>
      <c r="P3507" s="4"/>
      <c r="Q3507" s="7" t="s">
        <v>309</v>
      </c>
      <c r="R3507" s="7" t="s">
        <v>29</v>
      </c>
      <c r="S3507" s="9">
        <v>1</v>
      </c>
      <c r="T3507" s="4"/>
      <c r="U3507" s="9">
        <v>0</v>
      </c>
      <c r="V3507" s="4" t="str">
        <f t="shared" si="487"/>
        <v/>
      </c>
      <c r="W3507" s="4"/>
      <c r="X3507" s="4"/>
      <c r="Y3507" s="4"/>
      <c r="Z3507" s="28"/>
      <c r="AA3507" s="77">
        <f>COUNTIF([3]经验升级表!$C:$C,"&lt;="&amp;SUMIFS($AB$4:AB3507,$C$4:C3507,C3507))</f>
        <v>0</v>
      </c>
      <c r="AB3507" s="77">
        <f>IFERROR(INDEX([1]怪物表!$U:$U,MATCH(G3507,[1]怪物表!$A:$A,0),1)*S3507/U3507,0)*AC3507</f>
        <v>0</v>
      </c>
      <c r="AC3507" s="77">
        <f t="shared" si="481"/>
        <v>1</v>
      </c>
      <c r="AD3507" s="77">
        <f>IFERROR(INDEX([1]怪物表!$J:$J,MATCH(G3507,[1]怪物表!$A:$A,0),1),0)*AE3507</f>
        <v>0</v>
      </c>
      <c r="AE3507" s="77">
        <f t="shared" si="482"/>
        <v>0</v>
      </c>
    </row>
    <row r="3508" spans="1:31" x14ac:dyDescent="0.45">
      <c r="A3508" s="4"/>
      <c r="B3508" s="7">
        <v>5995111</v>
      </c>
      <c r="C3508" s="6" t="s">
        <v>361</v>
      </c>
      <c r="D3508" s="4"/>
      <c r="E3508" s="7"/>
      <c r="F3508" s="4">
        <v>640</v>
      </c>
      <c r="G3508" s="4" t="str">
        <f>IF(I3508="",SUMIFS([1]怪物表!$A:$A,[1]怪物表!$B:$B,C3508,[1]怪物表!$C:$C,D3508),"")</f>
        <v/>
      </c>
      <c r="H3508" s="8" t="str">
        <f>IF(G3508="","",INDEX([1]怪物表!$C:$C,MATCH(G3508,[1]怪物表!$A:$A,0)))</f>
        <v/>
      </c>
      <c r="I3508" s="4">
        <v>599501</v>
      </c>
      <c r="J3508" s="4" t="str">
        <f>IF(I3508="","",INDEX([1]怪物阵型表!$B:$B,MATCH(I3508,[1]怪物阵型表!$A:$A,0)))</f>
        <v>冲锋阵型</v>
      </c>
      <c r="K3508" s="4"/>
      <c r="L3508" s="4"/>
      <c r="M3508" s="4"/>
      <c r="N3508" s="4"/>
      <c r="O3508" s="4" t="str">
        <f>IF(N3508="","",INDEX([2]物品表!$B:$B,MATCH(N3508,[2]物品表!$A:$A,0)))</f>
        <v/>
      </c>
      <c r="P3508" s="4"/>
      <c r="Q3508" s="7" t="s">
        <v>309</v>
      </c>
      <c r="R3508" s="7" t="s">
        <v>29</v>
      </c>
      <c r="S3508" s="9">
        <v>1</v>
      </c>
      <c r="T3508" s="4"/>
      <c r="U3508" s="9">
        <v>0</v>
      </c>
      <c r="V3508" s="4" t="str">
        <f t="shared" si="487"/>
        <v/>
      </c>
      <c r="W3508" s="4"/>
      <c r="X3508" s="4"/>
      <c r="Y3508" s="4"/>
      <c r="Z3508" s="28"/>
      <c r="AA3508" s="77">
        <f>COUNTIF([3]经验升级表!$C:$C,"&lt;="&amp;SUMIFS($AB$4:AB3508,$C$4:C3508,C3508))</f>
        <v>0</v>
      </c>
      <c r="AB3508" s="77">
        <f>IFERROR(INDEX([1]怪物表!$U:$U,MATCH(G3508,[1]怪物表!$A:$A,0),1)*S3508/U3508,0)*AC3508</f>
        <v>0</v>
      </c>
      <c r="AC3508" s="77">
        <f t="shared" si="481"/>
        <v>1</v>
      </c>
      <c r="AD3508" s="77">
        <f>IFERROR(INDEX([1]怪物表!$J:$J,MATCH(G3508,[1]怪物表!$A:$A,0),1),0)*AE3508</f>
        <v>0</v>
      </c>
      <c r="AE3508" s="77">
        <f t="shared" si="482"/>
        <v>0</v>
      </c>
    </row>
    <row r="3509" spans="1:31" x14ac:dyDescent="0.45">
      <c r="A3509" s="4"/>
      <c r="B3509" s="7">
        <v>5995112</v>
      </c>
      <c r="C3509" s="6" t="s">
        <v>361</v>
      </c>
      <c r="D3509" s="4"/>
      <c r="E3509" s="7"/>
      <c r="F3509" s="4">
        <v>640</v>
      </c>
      <c r="G3509" s="4" t="str">
        <f>IF(I3509="",SUMIFS([1]怪物表!$A:$A,[1]怪物表!$B:$B,C3509,[1]怪物表!$C:$C,D3509),"")</f>
        <v/>
      </c>
      <c r="H3509" s="8" t="str">
        <f>IF(G3509="","",INDEX([1]怪物表!$C:$C,MATCH(G3509,[1]怪物表!$A:$A,0)))</f>
        <v/>
      </c>
      <c r="I3509" s="4">
        <v>599501</v>
      </c>
      <c r="J3509" s="4" t="str">
        <f>IF(I3509="","",INDEX([1]怪物阵型表!$B:$B,MATCH(I3509,[1]怪物阵型表!$A:$A,0)))</f>
        <v>冲锋阵型</v>
      </c>
      <c r="K3509" s="4"/>
      <c r="L3509" s="4"/>
      <c r="M3509" s="4"/>
      <c r="N3509" s="4"/>
      <c r="O3509" s="4" t="str">
        <f>IF(N3509="","",INDEX([2]物品表!$B:$B,MATCH(N3509,[2]物品表!$A:$A,0)))</f>
        <v/>
      </c>
      <c r="P3509" s="4"/>
      <c r="Q3509" s="7" t="s">
        <v>309</v>
      </c>
      <c r="R3509" s="7" t="s">
        <v>29</v>
      </c>
      <c r="S3509" s="9">
        <v>1</v>
      </c>
      <c r="T3509" s="4"/>
      <c r="U3509" s="9">
        <v>0</v>
      </c>
      <c r="V3509" s="4" t="str">
        <f t="shared" si="487"/>
        <v/>
      </c>
      <c r="W3509" s="4"/>
      <c r="X3509" s="4"/>
      <c r="Y3509" s="4"/>
      <c r="Z3509" s="28"/>
      <c r="AA3509" s="77">
        <f>COUNTIF([3]经验升级表!$C:$C,"&lt;="&amp;SUMIFS($AB$4:AB3509,$C$4:C3509,C3509))</f>
        <v>0</v>
      </c>
      <c r="AB3509" s="77">
        <f>IFERROR(INDEX([1]怪物表!$U:$U,MATCH(G3509,[1]怪物表!$A:$A,0),1)*S3509/U3509,0)*AC3509</f>
        <v>0</v>
      </c>
      <c r="AC3509" s="77">
        <f t="shared" si="481"/>
        <v>1</v>
      </c>
      <c r="AD3509" s="77">
        <f>IFERROR(INDEX([1]怪物表!$J:$J,MATCH(G3509,[1]怪物表!$A:$A,0),1),0)*AE3509</f>
        <v>0</v>
      </c>
      <c r="AE3509" s="77">
        <f t="shared" si="482"/>
        <v>0</v>
      </c>
    </row>
    <row r="3510" spans="1:31" x14ac:dyDescent="0.45">
      <c r="A3510" s="4"/>
      <c r="B3510" s="7">
        <v>5995113</v>
      </c>
      <c r="C3510" s="6" t="s">
        <v>361</v>
      </c>
      <c r="D3510" s="4"/>
      <c r="E3510" s="7"/>
      <c r="F3510" s="4">
        <v>630</v>
      </c>
      <c r="G3510" s="4"/>
      <c r="H3510" s="8"/>
      <c r="I3510" s="4"/>
      <c r="J3510" s="4" t="str">
        <f>IF(I3510="","",INDEX([1]怪物阵型表!$B:$B,MATCH(I3510,[1]怪物阵型表!$A:$A,0)))</f>
        <v/>
      </c>
      <c r="K3510" s="4">
        <v>599518</v>
      </c>
      <c r="L3510" s="25" t="str" cm="1">
        <f t="array" ref="L3510">INDEX(怪物链表!A:C,MATCH(怪物刷新表!K3510&amp;C3510,怪物链表!A:A&amp;怪物链表!C:C,),2)</f>
        <v>平滑_初级_150</v>
      </c>
      <c r="M3510" s="4" t="str" cm="1">
        <f t="array" ref="M3510">INDEX(怪物链表!A:D,MATCH(怪物刷新表!L3510&amp;K3510,怪物链表!B:B&amp;怪物链表!A:A,),4)</f>
        <v>690-720</v>
      </c>
      <c r="N3510" s="4"/>
      <c r="O3510" s="4" t="str">
        <f>IF(N3510="","",INDEX([2]物品表!$B:$B,MATCH(N3510,[2]物品表!$A:$A,0)))</f>
        <v/>
      </c>
      <c r="P3510" s="4"/>
      <c r="Q3510" s="7" t="s">
        <v>120</v>
      </c>
      <c r="R3510" s="7" t="s">
        <v>29</v>
      </c>
      <c r="S3510" s="9">
        <v>1</v>
      </c>
      <c r="T3510" s="4"/>
      <c r="U3510" s="9">
        <v>0</v>
      </c>
      <c r="V3510" s="4" t="str">
        <f>IF(W3510=1,"TID_Survivor_Notice_Occur_2",IF(W3510=2,"TID_Survivor_Notice_Occur_1",""))</f>
        <v/>
      </c>
      <c r="W3510" s="4"/>
      <c r="X3510" s="4"/>
      <c r="Y3510" s="4"/>
      <c r="Z3510" s="28"/>
      <c r="AA3510" s="77">
        <f>COUNTIF([3]经验升级表!$C:$C,"&lt;="&amp;SUMIFS($AB$4:AB3510,$C$4:C3510,C3510))</f>
        <v>0</v>
      </c>
      <c r="AB3510" s="77">
        <f>IFERROR(INDEX([1]怪物表!$U:$U,MATCH(G3510,[1]怪物表!$A:$A,0),1)*S3510/U3510,0)*AC3510</f>
        <v>0</v>
      </c>
      <c r="AC3510" s="77">
        <f t="shared" si="481"/>
        <v>1</v>
      </c>
      <c r="AD3510" s="77">
        <f>IFERROR(INDEX([1]怪物表!$J:$J,MATCH(G3510,[1]怪物表!$A:$A,0),1),0)*AE3510</f>
        <v>0</v>
      </c>
      <c r="AE3510" s="77">
        <f t="shared" si="482"/>
        <v>0</v>
      </c>
    </row>
    <row r="3511" spans="1:31" x14ac:dyDescent="0.45">
      <c r="A3511" s="4"/>
      <c r="B3511" s="7">
        <v>5995114</v>
      </c>
      <c r="C3511" s="6" t="s">
        <v>361</v>
      </c>
      <c r="D3511" s="4"/>
      <c r="E3511" s="7"/>
      <c r="F3511" s="4">
        <v>630</v>
      </c>
      <c r="G3511" s="4"/>
      <c r="H3511" s="8"/>
      <c r="I3511" s="4"/>
      <c r="J3511" s="4" t="str">
        <f>IF(I3511="","",INDEX([1]怪物阵型表!$B:$B,MATCH(I3511,[1]怪物阵型表!$A:$A,0)))</f>
        <v/>
      </c>
      <c r="K3511" s="4">
        <v>599520</v>
      </c>
      <c r="L3511" s="25" t="str" cm="1">
        <f t="array" ref="L3511">INDEX(怪物链表!A:C,MATCH(怪物刷新表!K3511&amp;C3511,怪物链表!A:A&amp;怪物链表!C:C,),2)</f>
        <v>骤变_特殊_50</v>
      </c>
      <c r="M3511" s="4" t="str" cm="1">
        <f t="array" ref="M3511">INDEX(怪物链表!A:D,MATCH(怪物刷新表!L3511&amp;K3511,怪物链表!B:B&amp;怪物链表!A:A,),4)</f>
        <v>840-870</v>
      </c>
      <c r="N3511" s="4"/>
      <c r="O3511" s="4" t="str">
        <f>IF(N3511="","",INDEX([2]物品表!$B:$B,MATCH(N3511,[2]物品表!$A:$A,0)))</f>
        <v/>
      </c>
      <c r="P3511" s="4"/>
      <c r="Q3511" s="7" t="s">
        <v>120</v>
      </c>
      <c r="R3511" s="7" t="s">
        <v>29</v>
      </c>
      <c r="S3511" s="9">
        <v>1</v>
      </c>
      <c r="T3511" s="4"/>
      <c r="U3511" s="9">
        <v>0</v>
      </c>
      <c r="V3511" s="4" t="str">
        <f>IF(W3511=1,"TID_Survivor_Notice_Occur_2",IF(W3511=2,"TID_Survivor_Notice_Occur_1",""))</f>
        <v/>
      </c>
      <c r="W3511" s="4"/>
      <c r="X3511" s="4"/>
      <c r="Y3511" s="4"/>
      <c r="Z3511" s="28"/>
      <c r="AA3511" s="77">
        <f>COUNTIF([3]经验升级表!$C:$C,"&lt;="&amp;SUMIFS($AB$4:AB3511,$C$4:C3511,C3511))</f>
        <v>0</v>
      </c>
      <c r="AB3511" s="77">
        <f>IFERROR(INDEX([1]怪物表!$U:$U,MATCH(G3511,[1]怪物表!$A:$A,0),1)*S3511/U3511,0)*AC3511</f>
        <v>0</v>
      </c>
      <c r="AC3511" s="77">
        <f t="shared" si="481"/>
        <v>1</v>
      </c>
      <c r="AD3511" s="77">
        <f>IFERROR(INDEX([1]怪物表!$J:$J,MATCH(G3511,[1]怪物表!$A:$A,0),1),0)*AE3511</f>
        <v>0</v>
      </c>
      <c r="AE3511" s="77">
        <f t="shared" si="482"/>
        <v>0</v>
      </c>
    </row>
    <row r="3512" spans="1:31" x14ac:dyDescent="0.45">
      <c r="A3512" s="4"/>
      <c r="B3512" s="7">
        <v>5995115</v>
      </c>
      <c r="C3512" s="6" t="s">
        <v>361</v>
      </c>
      <c r="D3512" s="4" t="s">
        <v>239</v>
      </c>
      <c r="E3512" s="7">
        <v>60</v>
      </c>
      <c r="F3512" s="4" t="s">
        <v>221</v>
      </c>
      <c r="G3512" s="4">
        <f>IF(I3512="",SUMIFS([1]怪物表!$A:$A,[1]怪物表!$B:$B,C3512,[1]怪物表!$C:$C,D3512),"")</f>
        <v>1599502</v>
      </c>
      <c r="H3512" s="8" t="str">
        <f>IF(G3512="","",INDEX([1]怪物表!$C:$C,MATCH(G3512,[1]怪物表!$A:$A,0)))</f>
        <v>小象</v>
      </c>
      <c r="I3512" s="4"/>
      <c r="J3512" s="4" t="str">
        <f>IF(I3512="","",INDEX([1]怪物阵型表!$B:$B,MATCH(I3512,[1]怪物阵型表!$A:$A,0)))</f>
        <v/>
      </c>
      <c r="K3512" s="4"/>
      <c r="L3512" s="4"/>
      <c r="M3512" s="4"/>
      <c r="N3512" s="4"/>
      <c r="O3512" s="4" t="str">
        <f>IF(N3512="","",INDEX([2]物品表!$B:$B,MATCH(N3512,[2]物品表!$A:$A,0)))</f>
        <v/>
      </c>
      <c r="P3512" s="4"/>
      <c r="Q3512" s="7" t="s">
        <v>31</v>
      </c>
      <c r="R3512" s="7" t="s">
        <v>29</v>
      </c>
      <c r="S3512" s="9">
        <f>INDEX('#怪物刷新配置索引'!$E:$E,MATCH(E3512&amp;"-"&amp;F3512,'#怪物刷新配置索引'!$D:$D,0),1)</f>
        <v>4</v>
      </c>
      <c r="T3512" s="4"/>
      <c r="U3512" s="9">
        <f>INDEX('#怪物刷新配置索引'!$F:$F,MATCH(E3512&amp;"-"&amp;F3512,'#怪物刷新配置索引'!$D:$D,0),1)</f>
        <v>2</v>
      </c>
      <c r="V3512" s="4" t="str">
        <f t="shared" ref="V3512:V3514" si="488">IF(W3512=1,"TID_Survivor_Notice_Occur_2",IF(W3512=2,"TID_Survivor_Notice_Occur_1",""))</f>
        <v/>
      </c>
      <c r="W3512" s="4"/>
      <c r="X3512" s="4"/>
      <c r="Y3512" s="4"/>
      <c r="Z3512" s="28"/>
      <c r="AA3512" s="77">
        <f>COUNTIF([3]经验升级表!$C:$C,"&lt;="&amp;SUMIFS($AB$4:AB3512,$C$4:C3512,C3512))</f>
        <v>0</v>
      </c>
      <c r="AB3512" s="77">
        <f>IFERROR(INDEX([1]怪物表!$U:$U,MATCH(G3512,[1]怪物表!$A:$A,0),1)*S3512/U3512,0)*AC3512</f>
        <v>0</v>
      </c>
      <c r="AC3512" s="77">
        <f t="shared" si="481"/>
        <v>30</v>
      </c>
      <c r="AD3512" s="77">
        <f>IFERROR(INDEX([1]怪物表!$J:$J,MATCH(G3512,[1]怪物表!$A:$A,0),1),0)*AE3512</f>
        <v>60</v>
      </c>
      <c r="AE3512" s="77">
        <f t="shared" si="482"/>
        <v>60</v>
      </c>
    </row>
    <row r="3513" spans="1:31" x14ac:dyDescent="0.45">
      <c r="A3513" s="4"/>
      <c r="B3513" s="7">
        <v>5995116</v>
      </c>
      <c r="C3513" s="6" t="s">
        <v>361</v>
      </c>
      <c r="D3513" s="4" t="s">
        <v>239</v>
      </c>
      <c r="E3513" s="7">
        <v>60</v>
      </c>
      <c r="F3513" s="4" t="s">
        <v>221</v>
      </c>
      <c r="G3513" s="4">
        <f>IF(I3513="",SUMIFS([1]怪物表!$A:$A,[1]怪物表!$B:$B,C3513,[1]怪物表!$C:$C,D3513),"")</f>
        <v>1599502</v>
      </c>
      <c r="H3513" s="8" t="str">
        <f>IF(G3513="","",INDEX([1]怪物表!$C:$C,MATCH(G3513,[1]怪物表!$A:$A,0)))</f>
        <v>小象</v>
      </c>
      <c r="I3513" s="4"/>
      <c r="J3513" s="4" t="str">
        <f>IF(I3513="","",INDEX([1]怪物阵型表!$B:$B,MATCH(I3513,[1]怪物阵型表!$A:$A,0)))</f>
        <v/>
      </c>
      <c r="K3513" s="4"/>
      <c r="L3513" s="4"/>
      <c r="M3513" s="4"/>
      <c r="N3513" s="4"/>
      <c r="O3513" s="4" t="str">
        <f>IF(N3513="","",INDEX([2]物品表!$B:$B,MATCH(N3513,[2]物品表!$A:$A,0)))</f>
        <v/>
      </c>
      <c r="P3513" s="4"/>
      <c r="Q3513" s="7" t="s">
        <v>31</v>
      </c>
      <c r="R3513" s="7" t="s">
        <v>29</v>
      </c>
      <c r="S3513" s="9">
        <f>INDEX('#怪物刷新配置索引'!$E:$E,MATCH(E3513&amp;"-"&amp;F3513,'#怪物刷新配置索引'!$D:$D,0),1)</f>
        <v>4</v>
      </c>
      <c r="T3513" s="4"/>
      <c r="U3513" s="9">
        <f>INDEX('#怪物刷新配置索引'!$F:$F,MATCH(E3513&amp;"-"&amp;F3513,'#怪物刷新配置索引'!$D:$D,0),1)</f>
        <v>2</v>
      </c>
      <c r="V3513" s="4" t="str">
        <f t="shared" si="488"/>
        <v/>
      </c>
      <c r="W3513" s="4"/>
      <c r="X3513" s="4"/>
      <c r="Y3513" s="4"/>
      <c r="Z3513" s="28"/>
      <c r="AA3513" s="77">
        <f>COUNTIF([3]经验升级表!$C:$C,"&lt;="&amp;SUMIFS($AB$4:AB3513,$C$4:C3513,C3513))</f>
        <v>0</v>
      </c>
      <c r="AB3513" s="77">
        <f>IFERROR(INDEX([1]怪物表!$U:$U,MATCH(G3513,[1]怪物表!$A:$A,0),1)*S3513/U3513,0)*AC3513</f>
        <v>0</v>
      </c>
      <c r="AC3513" s="77">
        <f t="shared" si="481"/>
        <v>30</v>
      </c>
      <c r="AD3513" s="77">
        <f>IFERROR(INDEX([1]怪物表!$J:$J,MATCH(G3513,[1]怪物表!$A:$A,0),1),0)*AE3513</f>
        <v>60</v>
      </c>
      <c r="AE3513" s="77">
        <f t="shared" si="482"/>
        <v>60</v>
      </c>
    </row>
    <row r="3514" spans="1:31" x14ac:dyDescent="0.45">
      <c r="A3514" s="4"/>
      <c r="B3514" s="7">
        <v>5995117</v>
      </c>
      <c r="C3514" s="6" t="s">
        <v>361</v>
      </c>
      <c r="D3514" s="4" t="s">
        <v>239</v>
      </c>
      <c r="E3514" s="7">
        <v>60</v>
      </c>
      <c r="F3514" s="4" t="s">
        <v>221</v>
      </c>
      <c r="G3514" s="4">
        <f>IF(I3514="",SUMIFS([1]怪物表!$A:$A,[1]怪物表!$B:$B,C3514,[1]怪物表!$C:$C,D3514),"")</f>
        <v>1599502</v>
      </c>
      <c r="H3514" s="8" t="str">
        <f>IF(G3514="","",INDEX([1]怪物表!$C:$C,MATCH(G3514,[1]怪物表!$A:$A,0)))</f>
        <v>小象</v>
      </c>
      <c r="I3514" s="4"/>
      <c r="J3514" s="4" t="str">
        <f>IF(I3514="","",INDEX([1]怪物阵型表!$B:$B,MATCH(I3514,[1]怪物阵型表!$A:$A,0)))</f>
        <v/>
      </c>
      <c r="K3514" s="4"/>
      <c r="L3514" s="4"/>
      <c r="M3514" s="4"/>
      <c r="N3514" s="4"/>
      <c r="O3514" s="4" t="str">
        <f>IF(N3514="","",INDEX([2]物品表!$B:$B,MATCH(N3514,[2]物品表!$A:$A,0)))</f>
        <v/>
      </c>
      <c r="P3514" s="4"/>
      <c r="Q3514" s="7" t="s">
        <v>31</v>
      </c>
      <c r="R3514" s="7" t="s">
        <v>29</v>
      </c>
      <c r="S3514" s="9">
        <f>INDEX('#怪物刷新配置索引'!$E:$E,MATCH(E3514&amp;"-"&amp;F3514,'#怪物刷新配置索引'!$D:$D,0),1)</f>
        <v>4</v>
      </c>
      <c r="T3514" s="4"/>
      <c r="U3514" s="9">
        <f>INDEX('#怪物刷新配置索引'!$F:$F,MATCH(E3514&amp;"-"&amp;F3514,'#怪物刷新配置索引'!$D:$D,0),1)</f>
        <v>2</v>
      </c>
      <c r="V3514" s="4" t="str">
        <f t="shared" si="488"/>
        <v/>
      </c>
      <c r="W3514" s="4"/>
      <c r="X3514" s="4"/>
      <c r="Y3514" s="4"/>
      <c r="Z3514" s="28"/>
      <c r="AA3514" s="77">
        <f>COUNTIF([3]经验升级表!$C:$C,"&lt;="&amp;SUMIFS($AB$4:AB3514,$C$4:C3514,C3514))</f>
        <v>0</v>
      </c>
      <c r="AB3514" s="77">
        <f>IFERROR(INDEX([1]怪物表!$U:$U,MATCH(G3514,[1]怪物表!$A:$A,0),1)*S3514/U3514,0)*AC3514</f>
        <v>0</v>
      </c>
      <c r="AC3514" s="77">
        <f t="shared" si="481"/>
        <v>30</v>
      </c>
      <c r="AD3514" s="77">
        <f>IFERROR(INDEX([1]怪物表!$J:$J,MATCH(G3514,[1]怪物表!$A:$A,0),1),0)*AE3514</f>
        <v>60</v>
      </c>
      <c r="AE3514" s="77">
        <f t="shared" si="482"/>
        <v>60</v>
      </c>
    </row>
    <row r="3515" spans="1:31" x14ac:dyDescent="0.45">
      <c r="A3515" s="4"/>
      <c r="B3515" s="7">
        <v>5995118</v>
      </c>
      <c r="C3515" s="6" t="s">
        <v>361</v>
      </c>
      <c r="D3515" s="4"/>
      <c r="E3515" s="7"/>
      <c r="F3515" s="4">
        <v>660</v>
      </c>
      <c r="G3515" s="4"/>
      <c r="H3515" s="8"/>
      <c r="I3515" s="4"/>
      <c r="J3515" s="4" t="str">
        <f>IF(I3515="","",INDEX([1]怪物阵型表!$B:$B,MATCH(I3515,[1]怪物阵型表!$A:$A,0)))</f>
        <v/>
      </c>
      <c r="K3515" s="4">
        <v>599519</v>
      </c>
      <c r="L3515" s="25" t="str" cm="1">
        <f t="array" ref="L3515">INDEX(怪物链表!A:C,MATCH(怪物刷新表!K3515&amp;C3515,怪物链表!A:A&amp;怪物链表!C:C,),2)</f>
        <v>骤变_中级_150</v>
      </c>
      <c r="M3515" s="4" t="str" cm="1">
        <f t="array" ref="M3515">INDEX(怪物链表!A:D,MATCH(怪物刷新表!L3515&amp;K3515,怪物链表!B:B&amp;怪物链表!A:A,),4)</f>
        <v>840-870</v>
      </c>
      <c r="N3515" s="4"/>
      <c r="O3515" s="4" t="str">
        <f>IF(N3515="","",INDEX([2]物品表!$B:$B,MATCH(N3515,[2]物品表!$A:$A,0)))</f>
        <v/>
      </c>
      <c r="P3515" s="4"/>
      <c r="Q3515" s="7" t="s">
        <v>120</v>
      </c>
      <c r="R3515" s="7" t="s">
        <v>29</v>
      </c>
      <c r="S3515" s="9">
        <v>1</v>
      </c>
      <c r="T3515" s="4"/>
      <c r="U3515" s="9">
        <v>0</v>
      </c>
      <c r="V3515" s="4" t="str">
        <f>IF(W3515=1,"TID_Survivor_Notice_Occur_2",IF(W3515=2,"TID_Survivor_Notice_Occur_1",""))</f>
        <v/>
      </c>
      <c r="W3515" s="4"/>
      <c r="X3515" s="4"/>
      <c r="Y3515" s="4"/>
      <c r="Z3515" s="28"/>
      <c r="AA3515" s="77">
        <f>COUNTIF([3]经验升级表!$C:$C,"&lt;="&amp;SUMIFS($AB$4:AB3515,$C$4:C3515,C3515))</f>
        <v>0</v>
      </c>
      <c r="AB3515" s="77">
        <f>IFERROR(INDEX([1]怪物表!$U:$U,MATCH(G3515,[1]怪物表!$A:$A,0),1)*S3515/U3515,0)*AC3515</f>
        <v>0</v>
      </c>
      <c r="AC3515" s="77">
        <f t="shared" si="481"/>
        <v>1</v>
      </c>
      <c r="AD3515" s="77">
        <f>IFERROR(INDEX([1]怪物表!$J:$J,MATCH(G3515,[1]怪物表!$A:$A,0),1),0)*AE3515</f>
        <v>0</v>
      </c>
      <c r="AE3515" s="77">
        <f t="shared" si="482"/>
        <v>0</v>
      </c>
    </row>
    <row r="3516" spans="1:31" x14ac:dyDescent="0.45">
      <c r="A3516" s="4"/>
      <c r="B3516" s="7">
        <v>5995119</v>
      </c>
      <c r="C3516" s="6" t="s">
        <v>361</v>
      </c>
      <c r="D3516" s="4"/>
      <c r="E3516" s="7"/>
      <c r="F3516" s="4">
        <v>660</v>
      </c>
      <c r="G3516" s="4"/>
      <c r="H3516" s="8"/>
      <c r="I3516" s="4"/>
      <c r="J3516" s="4" t="str">
        <f>IF(I3516="","",INDEX([1]怪物阵型表!$B:$B,MATCH(I3516,[1]怪物阵型表!$A:$A,0)))</f>
        <v/>
      </c>
      <c r="K3516" s="4">
        <v>599520</v>
      </c>
      <c r="L3516" s="25" t="str" cm="1">
        <f t="array" ref="L3516">INDEX(怪物链表!A:C,MATCH(怪物刷新表!K3516&amp;C3516,怪物链表!A:A&amp;怪物链表!C:C,),2)</f>
        <v>骤变_特殊_50</v>
      </c>
      <c r="M3516" s="4" t="str" cm="1">
        <f t="array" ref="M3516">INDEX(怪物链表!A:D,MATCH(怪物刷新表!L3516&amp;K3516,怪物链表!B:B&amp;怪物链表!A:A,),4)</f>
        <v>840-870</v>
      </c>
      <c r="N3516" s="4"/>
      <c r="O3516" s="4" t="str">
        <f>IF(N3516="","",INDEX([2]物品表!$B:$B,MATCH(N3516,[2]物品表!$A:$A,0)))</f>
        <v/>
      </c>
      <c r="P3516" s="4"/>
      <c r="Q3516" s="7" t="s">
        <v>120</v>
      </c>
      <c r="R3516" s="7" t="s">
        <v>29</v>
      </c>
      <c r="S3516" s="9">
        <v>1</v>
      </c>
      <c r="T3516" s="4"/>
      <c r="U3516" s="9">
        <v>0</v>
      </c>
      <c r="V3516" s="4" t="str">
        <f>IF(W3516=1,"TID_Survivor_Notice_Occur_2",IF(W3516=2,"TID_Survivor_Notice_Occur_1",""))</f>
        <v/>
      </c>
      <c r="W3516" s="4"/>
      <c r="X3516" s="4"/>
      <c r="Y3516" s="4"/>
      <c r="Z3516" s="28"/>
      <c r="AA3516" s="77">
        <f>COUNTIF([3]经验升级表!$C:$C,"&lt;="&amp;SUMIFS($AB$4:AB3516,$C$4:C3516,C3516))</f>
        <v>0</v>
      </c>
      <c r="AB3516" s="77">
        <f>IFERROR(INDEX([1]怪物表!$U:$U,MATCH(G3516,[1]怪物表!$A:$A,0),1)*S3516/U3516,0)*AC3516</f>
        <v>0</v>
      </c>
      <c r="AC3516" s="77">
        <f t="shared" si="481"/>
        <v>1</v>
      </c>
      <c r="AD3516" s="77">
        <f>IFERROR(INDEX([1]怪物表!$J:$J,MATCH(G3516,[1]怪物表!$A:$A,0),1),0)*AE3516</f>
        <v>0</v>
      </c>
      <c r="AE3516" s="77">
        <f t="shared" si="482"/>
        <v>0</v>
      </c>
    </row>
    <row r="3517" spans="1:31" x14ac:dyDescent="0.45">
      <c r="A3517" s="4"/>
      <c r="B3517" s="7">
        <v>5995120</v>
      </c>
      <c r="C3517" s="6" t="s">
        <v>361</v>
      </c>
      <c r="D3517" s="4"/>
      <c r="E3517" s="7"/>
      <c r="F3517" s="4">
        <v>660</v>
      </c>
      <c r="G3517" s="4"/>
      <c r="H3517" s="8"/>
      <c r="I3517" s="4"/>
      <c r="J3517" s="4" t="str">
        <f>IF(I3517="","",INDEX([1]怪物阵型表!$B:$B,MATCH(I3517,[1]怪物阵型表!$A:$A,0)))</f>
        <v/>
      </c>
      <c r="K3517" s="4">
        <v>599521</v>
      </c>
      <c r="L3517" s="25" t="str" cm="1">
        <f t="array" ref="L3517">INDEX(怪物链表!A:C,MATCH(怪物刷新表!K3517&amp;C3517,怪物链表!A:A&amp;怪物链表!C:C,),2)</f>
        <v>骤变_特殊_75</v>
      </c>
      <c r="M3517" s="4" t="str" cm="1">
        <f t="array" ref="M3517">INDEX(怪物链表!A:D,MATCH(怪物刷新表!L3517&amp;K3517,怪物链表!B:B&amp;怪物链表!A:A,),4)</f>
        <v>840-870</v>
      </c>
      <c r="N3517" s="4"/>
      <c r="O3517" s="4" t="str">
        <f>IF(N3517="","",INDEX([2]物品表!$B:$B,MATCH(N3517,[2]物品表!$A:$A,0)))</f>
        <v/>
      </c>
      <c r="P3517" s="4"/>
      <c r="Q3517" s="7" t="s">
        <v>120</v>
      </c>
      <c r="R3517" s="7" t="s">
        <v>29</v>
      </c>
      <c r="S3517" s="9">
        <v>1</v>
      </c>
      <c r="T3517" s="4"/>
      <c r="U3517" s="9">
        <v>0</v>
      </c>
      <c r="V3517" s="4" t="str">
        <f>IF(W3517=1,"TID_Survivor_Notice_Occur_2",IF(W3517=2,"TID_Survivor_Notice_Occur_1",""))</f>
        <v/>
      </c>
      <c r="W3517" s="4"/>
      <c r="X3517" s="4"/>
      <c r="Y3517" s="4"/>
      <c r="Z3517" s="28"/>
      <c r="AA3517" s="77">
        <f>COUNTIF([3]经验升级表!$C:$C,"&lt;="&amp;SUMIFS($AB$4:AB3517,$C$4:C3517,C3517))</f>
        <v>0</v>
      </c>
      <c r="AB3517" s="77">
        <f>IFERROR(INDEX([1]怪物表!$U:$U,MATCH(G3517,[1]怪物表!$A:$A,0),1)*S3517/U3517,0)*AC3517</f>
        <v>0</v>
      </c>
      <c r="AC3517" s="77">
        <f t="shared" si="481"/>
        <v>1</v>
      </c>
      <c r="AD3517" s="77">
        <f>IFERROR(INDEX([1]怪物表!$J:$J,MATCH(G3517,[1]怪物表!$A:$A,0),1),0)*AE3517</f>
        <v>0</v>
      </c>
      <c r="AE3517" s="77">
        <f t="shared" si="482"/>
        <v>0</v>
      </c>
    </row>
    <row r="3518" spans="1:31" x14ac:dyDescent="0.45">
      <c r="A3518" s="4"/>
      <c r="B3518" s="7">
        <v>5995121</v>
      </c>
      <c r="C3518" s="6" t="s">
        <v>361</v>
      </c>
      <c r="D3518" s="4" t="s">
        <v>247</v>
      </c>
      <c r="E3518" s="7">
        <v>60</v>
      </c>
      <c r="F3518" s="4" t="s">
        <v>223</v>
      </c>
      <c r="G3518" s="4">
        <f>SUMIFS([1]怪物表!$A:$A,[1]怪物表!$B:$B,C3518,[1]怪物表!$C:$C,D3518)</f>
        <v>1599504</v>
      </c>
      <c r="H3518" s="8" t="str">
        <f>IF(G3518="","",INDEX([1]怪物表!$C:$C,MATCH(G3518,[1]怪物表!$A:$A,0)))</f>
        <v>狼人（紫）</v>
      </c>
      <c r="I3518" s="4"/>
      <c r="J3518" s="4" t="str">
        <f>IF(I3518="","",INDEX([1]怪物阵型表!$B:$B,MATCH(I3518,[1]怪物阵型表!$A:$A,0)))</f>
        <v/>
      </c>
      <c r="K3518" s="4"/>
      <c r="L3518" s="4"/>
      <c r="M3518" s="4"/>
      <c r="N3518" s="4"/>
      <c r="O3518" s="4" t="str">
        <f>IF(N3518="","",INDEX([2]物品表!$B:$B,MATCH(N3518,[2]物品表!$A:$A,0)))</f>
        <v/>
      </c>
      <c r="P3518" s="4"/>
      <c r="Q3518" s="7" t="s">
        <v>31</v>
      </c>
      <c r="R3518" s="7" t="s">
        <v>29</v>
      </c>
      <c r="S3518" s="9">
        <f>INDEX('#怪物刷新配置索引'!$E:$E,MATCH(E3518&amp;"-"&amp;F3518,'#怪物刷新配置索引'!$D:$D,0),1)</f>
        <v>4</v>
      </c>
      <c r="T3518" s="4"/>
      <c r="U3518" s="9">
        <f>INDEX('#怪物刷新配置索引'!$F:$F,MATCH(E3518&amp;"-"&amp;F3518,'#怪物刷新配置索引'!$D:$D,0),1)</f>
        <v>2</v>
      </c>
      <c r="V3518" s="4" t="str">
        <f t="shared" ref="V3518:V3520" si="489">IF(W3518=1,"TID_Survivor_Notice_Occur_2",IF(W3518=2,"TID_Survivor_Notice_Occur_1",""))</f>
        <v/>
      </c>
      <c r="W3518" s="4"/>
      <c r="X3518" s="4"/>
      <c r="Y3518" s="7"/>
      <c r="Z3518" s="28"/>
      <c r="AA3518" s="77">
        <f>COUNTIF([3]经验升级表!$C:$C,"&lt;="&amp;SUMIFS($AB$4:AB3518,$C$4:C3518,C3518))</f>
        <v>0</v>
      </c>
      <c r="AB3518" s="77">
        <f>IFERROR(INDEX([1]怪物表!$U:$U,MATCH(G3518,[1]怪物表!$A:$A,0),1)*S3518/U3518,0)*AC3518</f>
        <v>0</v>
      </c>
      <c r="AC3518" s="77">
        <f t="shared" si="481"/>
        <v>30</v>
      </c>
      <c r="AD3518" s="77">
        <f>IFERROR(INDEX([1]怪物表!$J:$J,MATCH(G3518,[1]怪物表!$A:$A,0),1),0)*AE3518</f>
        <v>60</v>
      </c>
      <c r="AE3518" s="77">
        <f t="shared" si="482"/>
        <v>60</v>
      </c>
    </row>
    <row r="3519" spans="1:31" x14ac:dyDescent="0.45">
      <c r="A3519" s="4"/>
      <c r="B3519" s="7">
        <v>5995122</v>
      </c>
      <c r="C3519" s="6" t="s">
        <v>361</v>
      </c>
      <c r="D3519" s="4" t="s">
        <v>247</v>
      </c>
      <c r="E3519" s="7">
        <v>150</v>
      </c>
      <c r="F3519" s="4" t="s">
        <v>223</v>
      </c>
      <c r="G3519" s="4">
        <f>SUMIFS([1]怪物表!$A:$A,[1]怪物表!$B:$B,C3519,[1]怪物表!$C:$C,D3519)</f>
        <v>1599504</v>
      </c>
      <c r="H3519" s="8" t="str">
        <f>IF(G3519="","",INDEX([1]怪物表!$C:$C,MATCH(G3519,[1]怪物表!$A:$A,0)))</f>
        <v>狼人（紫）</v>
      </c>
      <c r="I3519" s="4"/>
      <c r="J3519" s="4" t="str">
        <f>IF(I3519="","",INDEX([1]怪物阵型表!$B:$B,MATCH(I3519,[1]怪物阵型表!$A:$A,0)))</f>
        <v/>
      </c>
      <c r="K3519" s="4"/>
      <c r="L3519" s="4"/>
      <c r="M3519" s="4"/>
      <c r="N3519" s="4"/>
      <c r="O3519" s="4" t="str">
        <f>IF(N3519="","",INDEX([2]物品表!$B:$B,MATCH(N3519,[2]物品表!$A:$A,0)))</f>
        <v/>
      </c>
      <c r="P3519" s="4"/>
      <c r="Q3519" s="7" t="s">
        <v>31</v>
      </c>
      <c r="R3519" s="7" t="s">
        <v>29</v>
      </c>
      <c r="S3519" s="9">
        <f>INDEX('#怪物刷新配置索引'!$E:$E,MATCH(E3519&amp;"-"&amp;F3519,'#怪物刷新配置索引'!$D:$D,0),1)</f>
        <v>5</v>
      </c>
      <c r="T3519" s="4"/>
      <c r="U3519" s="9">
        <f>INDEX('#怪物刷新配置索引'!$F:$F,MATCH(E3519&amp;"-"&amp;F3519,'#怪物刷新配置索引'!$D:$D,0),1)</f>
        <v>1</v>
      </c>
      <c r="V3519" s="4" t="str">
        <f t="shared" si="489"/>
        <v/>
      </c>
      <c r="W3519" s="4"/>
      <c r="X3519" s="4"/>
      <c r="Y3519" s="7"/>
      <c r="Z3519" s="28"/>
      <c r="AA3519" s="77">
        <f>COUNTIF([3]经验升级表!$C:$C,"&lt;="&amp;SUMIFS($AB$4:AB3519,$C$4:C3519,C3519))</f>
        <v>0</v>
      </c>
      <c r="AB3519" s="77">
        <f>IFERROR(INDEX([1]怪物表!$U:$U,MATCH(G3519,[1]怪物表!$A:$A,0),1)*S3519/U3519,0)*AC3519</f>
        <v>0</v>
      </c>
      <c r="AC3519" s="77">
        <f t="shared" si="481"/>
        <v>30</v>
      </c>
      <c r="AD3519" s="77">
        <f>IFERROR(INDEX([1]怪物表!$J:$J,MATCH(G3519,[1]怪物表!$A:$A,0),1),0)*AE3519</f>
        <v>150</v>
      </c>
      <c r="AE3519" s="77">
        <f t="shared" si="482"/>
        <v>150</v>
      </c>
    </row>
    <row r="3520" spans="1:31" x14ac:dyDescent="0.45">
      <c r="A3520" s="4"/>
      <c r="B3520" s="7">
        <v>5995123</v>
      </c>
      <c r="C3520" s="6" t="s">
        <v>361</v>
      </c>
      <c r="D3520" s="4" t="s">
        <v>130</v>
      </c>
      <c r="E3520" s="4">
        <v>30</v>
      </c>
      <c r="F3520" s="4" t="s">
        <v>223</v>
      </c>
      <c r="G3520" s="4">
        <f>SUMIFS([1]怪物表!$A:$A,[1]怪物表!$B:$B,C3520,[1]怪物表!$C:$C,D3520)</f>
        <v>1599506</v>
      </c>
      <c r="H3520" s="8" t="str">
        <f>IF(G3520="","",INDEX([1]怪物表!$C:$C,MATCH(G3520,[1]怪物表!$A:$A,0)))</f>
        <v>毒气怪</v>
      </c>
      <c r="I3520" s="4"/>
      <c r="J3520" s="4" t="str">
        <f>IF(I3520="","",INDEX([1]怪物阵型表!$B:$B,MATCH(I3520,[1]怪物阵型表!$A:$A,0)))</f>
        <v/>
      </c>
      <c r="K3520" s="4"/>
      <c r="L3520" s="4"/>
      <c r="M3520" s="4"/>
      <c r="N3520" s="4"/>
      <c r="O3520" s="4" t="str">
        <f>IF(N3520="","",INDEX([2]物品表!$B:$B,MATCH(N3520,[2]物品表!$A:$A,0)))</f>
        <v/>
      </c>
      <c r="P3520" s="4"/>
      <c r="Q3520" s="7" t="s">
        <v>31</v>
      </c>
      <c r="R3520" s="7" t="s">
        <v>29</v>
      </c>
      <c r="S3520" s="9">
        <f>INDEX('#怪物刷新配置索引'!$E:$E,MATCH(E3520&amp;"-"&amp;F3520,'#怪物刷新配置索引'!$D:$D,0),1)</f>
        <v>4</v>
      </c>
      <c r="T3520" s="4"/>
      <c r="U3520" s="9">
        <f>INDEX('#怪物刷新配置索引'!$F:$F,MATCH(E3520&amp;"-"&amp;F3520,'#怪物刷新配置索引'!$D:$D,0),1)</f>
        <v>4</v>
      </c>
      <c r="V3520" s="4" t="str">
        <f t="shared" si="489"/>
        <v/>
      </c>
      <c r="W3520" s="4"/>
      <c r="X3520" s="7"/>
      <c r="Y3520" s="7"/>
      <c r="Z3520" s="28"/>
      <c r="AA3520" s="77">
        <f>COUNTIF([3]经验升级表!$C:$C,"&lt;="&amp;SUMIFS($AB$4:AB3520,$C$4:C3520,C3520))</f>
        <v>0</v>
      </c>
      <c r="AB3520" s="77">
        <f>IFERROR(INDEX([1]怪物表!$U:$U,MATCH(G3520,[1]怪物表!$A:$A,0),1)*S3520/U3520,0)*AC3520</f>
        <v>0</v>
      </c>
      <c r="AC3520" s="77">
        <f t="shared" si="481"/>
        <v>30</v>
      </c>
      <c r="AD3520" s="77">
        <f>IFERROR(INDEX([1]怪物表!$J:$J,MATCH(G3520,[1]怪物表!$A:$A,0),1),0)*AE3520</f>
        <v>30</v>
      </c>
      <c r="AE3520" s="77">
        <f t="shared" si="482"/>
        <v>30</v>
      </c>
    </row>
    <row r="3521" spans="1:46" s="46" customFormat="1" x14ac:dyDescent="0.45">
      <c r="A3521" s="20"/>
      <c r="B3521" s="21">
        <v>5995124</v>
      </c>
      <c r="C3521" s="22" t="s">
        <v>361</v>
      </c>
      <c r="D3521" s="20" t="s">
        <v>144</v>
      </c>
      <c r="E3521" s="21"/>
      <c r="F3521" s="20">
        <v>690</v>
      </c>
      <c r="G3521" s="20">
        <f>IF(I3521="",SUMIFS([1]怪物表!$A:$A,[1]怪物表!$B:$B,C3521,[1]怪物表!$C:$C,D3521),"")</f>
        <v>1599508</v>
      </c>
      <c r="H3521" s="23" t="str">
        <f>IF(G3521="","",INDEX([1]怪物表!$C:$C,MATCH(G3521,[1]怪物表!$A:$A,0)))</f>
        <v>大象</v>
      </c>
      <c r="I3521" s="20" t="s">
        <v>54</v>
      </c>
      <c r="J3521" s="20" t="str">
        <f>IF(I3521="","",INDEX([1]怪物阵型表!$B:$B,MATCH(I3521,[1]怪物阵型表!$A:$A,0)))</f>
        <v/>
      </c>
      <c r="K3521" s="20"/>
      <c r="L3521" s="20"/>
      <c r="M3521" s="20"/>
      <c r="N3521" s="20"/>
      <c r="O3521" s="20" t="str">
        <f>IF(N3521="","",INDEX([2]物品表!$B:$B,MATCH(N3521,[2]物品表!$A:$A,0)))</f>
        <v/>
      </c>
      <c r="P3521" s="20"/>
      <c r="Q3521" s="21" t="s">
        <v>120</v>
      </c>
      <c r="R3521" s="21" t="s">
        <v>29</v>
      </c>
      <c r="S3521" s="24">
        <v>1</v>
      </c>
      <c r="T3521" s="20"/>
      <c r="U3521" s="24">
        <v>0</v>
      </c>
      <c r="V3521" s="20" t="str">
        <f>IF(W3521=1,"TID_Survivor_Notice_Occur_2",IF(W3521=2,"TID_Survivor_Notice_Occur_1",""))</f>
        <v/>
      </c>
      <c r="W3521" s="20"/>
      <c r="X3521" s="20"/>
      <c r="Y3521" s="20"/>
      <c r="Z3521" s="79"/>
      <c r="AA3521" s="79">
        <f>COUNTIF([3]经验升级表!$C:$C,"&lt;="&amp;SUMIFS($AB$4:AB3521,$C$4:C3521,C3521))</f>
        <v>0</v>
      </c>
      <c r="AB3521" s="79">
        <f>IFERROR(INDEX([1]怪物表!$U:$U,MATCH(G3521,[1]怪物表!$A:$A,0),1)*S3521/U3521,0)*AC3521</f>
        <v>0</v>
      </c>
      <c r="AC3521" s="79">
        <f t="shared" si="481"/>
        <v>1</v>
      </c>
      <c r="AD3521" s="79">
        <f>IFERROR(INDEX([1]怪物表!$J:$J,MATCH(G3521,[1]怪物表!$A:$A,0),1),0)*AE3521</f>
        <v>0</v>
      </c>
      <c r="AE3521" s="79">
        <f t="shared" si="482"/>
        <v>0</v>
      </c>
    </row>
    <row r="3522" spans="1:46" x14ac:dyDescent="0.45">
      <c r="A3522" s="4"/>
      <c r="B3522" s="7">
        <v>5995125</v>
      </c>
      <c r="C3522" s="6" t="s">
        <v>361</v>
      </c>
      <c r="D3522" s="4"/>
      <c r="E3522" s="7"/>
      <c r="F3522" s="4">
        <v>690</v>
      </c>
      <c r="G3522" s="4" t="str">
        <f>IF(I3522="",SUMIFS([1]怪物表!$A:$A,[1]怪物表!$B:$B,C3522,[1]怪物表!$C:$C,D3522),"")</f>
        <v/>
      </c>
      <c r="H3522" s="8" t="str">
        <f>IF(G3522="","",INDEX([1]怪物表!$C:$C,MATCH(G3522,[1]怪物表!$A:$A,0)))</f>
        <v/>
      </c>
      <c r="I3522" s="4">
        <v>599502</v>
      </c>
      <c r="J3522" s="4" t="str">
        <f>IF(I3522="","",INDEX([1]怪物阵型表!$B:$B,MATCH(I3522,[1]怪物阵型表!$A:$A,0)))</f>
        <v>圆环防御怪物阵型</v>
      </c>
      <c r="K3522" s="4"/>
      <c r="L3522" s="4"/>
      <c r="M3522" s="4"/>
      <c r="N3522" s="4"/>
      <c r="O3522" s="4" t="str">
        <f>IF(N3522="","",INDEX([2]物品表!$B:$B,MATCH(N3522,[2]物品表!$A:$A,0)))</f>
        <v/>
      </c>
      <c r="P3522" s="4"/>
      <c r="Q3522" s="7" t="s">
        <v>109</v>
      </c>
      <c r="R3522" s="7" t="s">
        <v>29</v>
      </c>
      <c r="S3522" s="9">
        <v>1</v>
      </c>
      <c r="T3522" s="4"/>
      <c r="U3522" s="9">
        <v>0</v>
      </c>
      <c r="V3522" s="4" t="str">
        <f t="shared" ref="V3522" si="490">IF(W3522=1,"TID_Survivor_Notice_Occur_2",IF(W3522=2,"TID_Survivor_Notice_Occur_1",""))</f>
        <v>TID_Survivor_Notice_Occur_2</v>
      </c>
      <c r="W3522" s="4">
        <v>1</v>
      </c>
      <c r="X3522" s="4"/>
      <c r="Y3522" s="4"/>
      <c r="Z3522" s="28"/>
      <c r="AA3522" s="77">
        <f>COUNTIF([3]经验升级表!$C:$C,"&lt;="&amp;SUMIFS($AB$4:AB3522,$C$4:C3522,C3522))</f>
        <v>0</v>
      </c>
      <c r="AB3522" s="77">
        <f>IFERROR(INDEX([1]怪物表!$U:$U,MATCH(G3522,[1]怪物表!$A:$A,0),1)*S3522/U3522,0)*AC3522</f>
        <v>0</v>
      </c>
      <c r="AC3522" s="77">
        <f t="shared" si="481"/>
        <v>1</v>
      </c>
      <c r="AD3522" s="77">
        <f>IFERROR(INDEX([1]怪物表!$J:$J,MATCH(G3522,[1]怪物表!$A:$A,0),1),0)*AE3522</f>
        <v>0</v>
      </c>
      <c r="AE3522" s="77">
        <f t="shared" si="482"/>
        <v>0</v>
      </c>
    </row>
    <row r="3523" spans="1:46" x14ac:dyDescent="0.45">
      <c r="A3523" s="4"/>
      <c r="B3523" s="7">
        <v>5995126</v>
      </c>
      <c r="C3523" s="6" t="s">
        <v>361</v>
      </c>
      <c r="D3523" s="4"/>
      <c r="E3523" s="7"/>
      <c r="F3523" s="4">
        <v>690</v>
      </c>
      <c r="G3523" s="4"/>
      <c r="H3523" s="8"/>
      <c r="I3523" s="4"/>
      <c r="J3523" s="4" t="str">
        <f>IF(I3523="","",INDEX([1]怪物阵型表!$B:$B,MATCH(I3523,[1]怪物阵型表!$A:$A,0)))</f>
        <v/>
      </c>
      <c r="K3523" s="4">
        <v>599522</v>
      </c>
      <c r="L3523" s="25" t="str" cm="1">
        <f t="array" ref="L3523">INDEX(怪物链表!A:C,MATCH(怪物刷新表!K3523&amp;C3523,怪物链表!A:A&amp;怪物链表!C:C,),2)</f>
        <v>骤变_高级_150</v>
      </c>
      <c r="M3523" s="4" t="str" cm="1">
        <f t="array" ref="M3523">INDEX(怪物链表!A:D,MATCH(怪物刷新表!L3523&amp;K3523,怪物链表!B:B&amp;怪物链表!A:A,),4)</f>
        <v>870-900</v>
      </c>
      <c r="N3523" s="4"/>
      <c r="O3523" s="4" t="str">
        <f>IF(N3523="","",INDEX([2]物品表!$B:$B,MATCH(N3523,[2]物品表!$A:$A,0)))</f>
        <v/>
      </c>
      <c r="P3523" s="4"/>
      <c r="Q3523" s="7" t="s">
        <v>120</v>
      </c>
      <c r="R3523" s="7" t="s">
        <v>29</v>
      </c>
      <c r="S3523" s="9">
        <v>1</v>
      </c>
      <c r="T3523" s="4"/>
      <c r="U3523" s="9">
        <v>0</v>
      </c>
      <c r="V3523" s="4" t="str">
        <f>IF(W3523=1,"TID_Survivor_Notice_Occur_2",IF(W3523=2,"TID_Survivor_Notice_Occur_1",""))</f>
        <v/>
      </c>
      <c r="W3523" s="4"/>
      <c r="X3523" s="4"/>
      <c r="Y3523" s="4"/>
      <c r="Z3523" s="28"/>
      <c r="AA3523" s="77">
        <f>COUNTIF([3]经验升级表!$C:$C,"&lt;="&amp;SUMIFS($AB$4:AB3523,$C$4:C3523,C3523))</f>
        <v>0</v>
      </c>
      <c r="AB3523" s="77">
        <f>IFERROR(INDEX([1]怪物表!$U:$U,MATCH(G3523,[1]怪物表!$A:$A,0),1)*S3523/U3523,0)*AC3523</f>
        <v>0</v>
      </c>
      <c r="AC3523" s="77">
        <f t="shared" si="481"/>
        <v>1</v>
      </c>
      <c r="AD3523" s="77">
        <f>IFERROR(INDEX([1]怪物表!$J:$J,MATCH(G3523,[1]怪物表!$A:$A,0),1),0)*AE3523</f>
        <v>0</v>
      </c>
      <c r="AE3523" s="77">
        <f t="shared" si="482"/>
        <v>0</v>
      </c>
    </row>
    <row r="3524" spans="1:46" x14ac:dyDescent="0.45">
      <c r="A3524" s="4"/>
      <c r="B3524" s="7">
        <v>5995127</v>
      </c>
      <c r="C3524" s="6" t="s">
        <v>361</v>
      </c>
      <c r="D3524" s="4"/>
      <c r="E3524" s="7"/>
      <c r="F3524" s="4">
        <v>690</v>
      </c>
      <c r="G3524" s="4"/>
      <c r="H3524" s="8"/>
      <c r="I3524" s="4"/>
      <c r="J3524" s="4" t="str">
        <f>IF(I3524="","",INDEX([1]怪物阵型表!$B:$B,MATCH(I3524,[1]怪物阵型表!$A:$A,0)))</f>
        <v/>
      </c>
      <c r="K3524" s="4">
        <v>599522</v>
      </c>
      <c r="L3524" s="25" t="str" cm="1">
        <f t="array" ref="L3524">INDEX(怪物链表!A:C,MATCH(怪物刷新表!K3524&amp;C3524,怪物链表!A:A&amp;怪物链表!C:C,),2)</f>
        <v>骤变_高级_150</v>
      </c>
      <c r="M3524" s="4" t="str" cm="1">
        <f t="array" ref="M3524">INDEX(怪物链表!A:D,MATCH(怪物刷新表!L3524&amp;K3524,怪物链表!B:B&amp;怪物链表!A:A,),4)</f>
        <v>870-900</v>
      </c>
      <c r="N3524" s="4"/>
      <c r="O3524" s="4" t="str">
        <f>IF(N3524="","",INDEX([2]物品表!$B:$B,MATCH(N3524,[2]物品表!$A:$A,0)))</f>
        <v/>
      </c>
      <c r="P3524" s="4"/>
      <c r="Q3524" s="7" t="s">
        <v>120</v>
      </c>
      <c r="R3524" s="7" t="s">
        <v>29</v>
      </c>
      <c r="S3524" s="9">
        <v>1</v>
      </c>
      <c r="T3524" s="4"/>
      <c r="U3524" s="9">
        <v>0</v>
      </c>
      <c r="V3524" s="4" t="str">
        <f>IF(W3524=1,"TID_Survivor_Notice_Occur_2",IF(W3524=2,"TID_Survivor_Notice_Occur_1",""))</f>
        <v/>
      </c>
      <c r="W3524" s="4"/>
      <c r="X3524" s="4"/>
      <c r="Y3524" s="4"/>
      <c r="Z3524" s="28"/>
      <c r="AA3524" s="77">
        <f>COUNTIF([3]经验升级表!$C:$C,"&lt;="&amp;SUMIFS($AB$4:AB3524,$C$4:C3524,C3524))</f>
        <v>0</v>
      </c>
      <c r="AB3524" s="77">
        <f>IFERROR(INDEX([1]怪物表!$U:$U,MATCH(G3524,[1]怪物表!$A:$A,0),1)*S3524/U3524,0)*AC3524</f>
        <v>0</v>
      </c>
      <c r="AC3524" s="77">
        <f t="shared" si="481"/>
        <v>1</v>
      </c>
      <c r="AD3524" s="77">
        <f>IFERROR(INDEX([1]怪物表!$J:$J,MATCH(G3524,[1]怪物表!$A:$A,0),1),0)*AE3524</f>
        <v>0</v>
      </c>
      <c r="AE3524" s="77">
        <f t="shared" si="482"/>
        <v>0</v>
      </c>
    </row>
    <row r="3525" spans="1:46" x14ac:dyDescent="0.45">
      <c r="A3525" s="4"/>
      <c r="B3525" s="7">
        <v>5995128</v>
      </c>
      <c r="C3525" s="6" t="s">
        <v>361</v>
      </c>
      <c r="D3525" s="4" t="s">
        <v>319</v>
      </c>
      <c r="E3525" s="7"/>
      <c r="F3525" s="4">
        <v>690</v>
      </c>
      <c r="G3525" s="4"/>
      <c r="H3525" s="8"/>
      <c r="I3525" s="4"/>
      <c r="J3525" s="4" t="str">
        <f>IF(I3525="","",INDEX([1]怪物阵型表!$B:$B,MATCH(I3525,[1]怪物阵型表!$A:$A,0)))</f>
        <v/>
      </c>
      <c r="K3525" s="4">
        <v>599523</v>
      </c>
      <c r="L3525" s="25" t="str" cm="1">
        <f t="array" ref="L3525">INDEX(怪物链表!A:C,MATCH(怪物刷新表!K3525&amp;C3525,怪物链表!A:A&amp;怪物链表!C:C,),2)</f>
        <v>骤变_特殊_50</v>
      </c>
      <c r="M3525" s="4" t="str" cm="1">
        <f t="array" ref="M3525">INDEX(怪物链表!A:D,MATCH(怪物刷新表!L3525&amp;K3525,怪物链表!B:B&amp;怪物链表!A:A,),4)</f>
        <v>870-900</v>
      </c>
      <c r="N3525" s="4"/>
      <c r="O3525" s="4" t="str">
        <f>IF(N3525="","",INDEX([2]物品表!$B:$B,MATCH(N3525,[2]物品表!$A:$A,0)))</f>
        <v/>
      </c>
      <c r="P3525" s="4"/>
      <c r="Q3525" s="7" t="s">
        <v>120</v>
      </c>
      <c r="R3525" s="7" t="s">
        <v>29</v>
      </c>
      <c r="S3525" s="9">
        <v>1</v>
      </c>
      <c r="T3525" s="4"/>
      <c r="U3525" s="9">
        <v>0</v>
      </c>
      <c r="V3525" s="4" t="str">
        <f>IF(W3525=1,"TID_Survivor_Notice_Occur_2",IF(W3525=2,"TID_Survivor_Notice_Occur_1",""))</f>
        <v/>
      </c>
      <c r="W3525" s="4"/>
      <c r="X3525" s="4"/>
      <c r="Y3525" s="4"/>
      <c r="Z3525" s="28"/>
      <c r="AA3525" s="77">
        <f>COUNTIF([3]经验升级表!$C:$C,"&lt;="&amp;SUMIFS($AB$4:AB3525,$C$4:C3525,C3525))</f>
        <v>0</v>
      </c>
      <c r="AB3525" s="77">
        <f>IFERROR(INDEX([1]怪物表!$U:$U,MATCH(G3525,[1]怪物表!$A:$A,0),1)*S3525/U3525,0)*AC3525</f>
        <v>0</v>
      </c>
      <c r="AC3525" s="77">
        <f t="shared" si="481"/>
        <v>1</v>
      </c>
      <c r="AD3525" s="77">
        <f>IFERROR(INDEX([1]怪物表!$J:$J,MATCH(G3525,[1]怪物表!$A:$A,0),1),0)*AE3525</f>
        <v>0</v>
      </c>
      <c r="AE3525" s="77">
        <f t="shared" si="482"/>
        <v>0</v>
      </c>
    </row>
    <row r="3526" spans="1:46" x14ac:dyDescent="0.45">
      <c r="A3526" s="4"/>
      <c r="B3526" s="7">
        <v>5995129</v>
      </c>
      <c r="C3526" s="6" t="s">
        <v>361</v>
      </c>
      <c r="D3526" s="4"/>
      <c r="E3526" s="7"/>
      <c r="F3526" s="4">
        <v>690</v>
      </c>
      <c r="G3526" s="4"/>
      <c r="H3526" s="8"/>
      <c r="I3526" s="4"/>
      <c r="J3526" s="4" t="str">
        <f>IF(I3526="","",INDEX([1]怪物阵型表!$B:$B,MATCH(I3526,[1]怪物阵型表!$A:$A,0)))</f>
        <v/>
      </c>
      <c r="K3526" s="4">
        <v>599524</v>
      </c>
      <c r="L3526" s="25" t="str" cm="1">
        <f t="array" ref="L3526">INDEX(怪物链表!A:C,MATCH(怪物刷新表!K3526&amp;C3526,怪物链表!A:A&amp;怪物链表!C:C,),2)</f>
        <v>骤变_特殊_75</v>
      </c>
      <c r="M3526" s="4" t="str" cm="1">
        <f t="array" ref="M3526">INDEX(怪物链表!A:D,MATCH(怪物刷新表!L3526&amp;K3526,怪物链表!B:B&amp;怪物链表!A:A,),4)</f>
        <v>870-900</v>
      </c>
      <c r="N3526" s="4"/>
      <c r="O3526" s="4" t="str">
        <f>IF(N3526="","",INDEX([2]物品表!$B:$B,MATCH(N3526,[2]物品表!$A:$A,0)))</f>
        <v/>
      </c>
      <c r="P3526" s="4"/>
      <c r="Q3526" s="7" t="s">
        <v>120</v>
      </c>
      <c r="R3526" s="7" t="s">
        <v>29</v>
      </c>
      <c r="S3526" s="9">
        <v>1</v>
      </c>
      <c r="T3526" s="4"/>
      <c r="U3526" s="9">
        <v>0</v>
      </c>
      <c r="V3526" s="4" t="str">
        <f>IF(W3526=1,"TID_Survivor_Notice_Occur_2",IF(W3526=2,"TID_Survivor_Notice_Occur_1",""))</f>
        <v/>
      </c>
      <c r="W3526" s="4"/>
      <c r="X3526" s="4"/>
      <c r="Y3526" s="4"/>
      <c r="Z3526" s="28"/>
      <c r="AA3526" s="77">
        <f>COUNTIF([3]经验升级表!$C:$C,"&lt;="&amp;SUMIFS($AB$4:AB3526,$C$4:C3526,C3526))</f>
        <v>0</v>
      </c>
      <c r="AB3526" s="77">
        <f>IFERROR(INDEX([1]怪物表!$U:$U,MATCH(G3526,[1]怪物表!$A:$A,0),1)*S3526/U3526,0)*AC3526</f>
        <v>0</v>
      </c>
      <c r="AC3526" s="77">
        <f t="shared" si="481"/>
        <v>1</v>
      </c>
      <c r="AD3526" s="77">
        <f>IFERROR(INDEX([1]怪物表!$J:$J,MATCH(G3526,[1]怪物表!$A:$A,0),1),0)*AE3526</f>
        <v>0</v>
      </c>
      <c r="AE3526" s="77">
        <f t="shared" si="482"/>
        <v>0</v>
      </c>
    </row>
    <row r="3527" spans="1:46" x14ac:dyDescent="0.45">
      <c r="A3527" s="4"/>
      <c r="B3527" s="7">
        <v>5995130</v>
      </c>
      <c r="C3527" s="6" t="s">
        <v>361</v>
      </c>
      <c r="D3527" s="4" t="s">
        <v>247</v>
      </c>
      <c r="E3527" s="7">
        <v>50</v>
      </c>
      <c r="F3527" s="4" t="s">
        <v>225</v>
      </c>
      <c r="G3527" s="4">
        <f>SUMIFS([1]怪物表!$A:$A,[1]怪物表!$B:$B,C3527,[1]怪物表!$C:$C,D3527)</f>
        <v>1599504</v>
      </c>
      <c r="H3527" s="8" t="str">
        <f>IF(G3527="","",INDEX([1]怪物表!$C:$C,MATCH(G3527,[1]怪物表!$A:$A,0)))</f>
        <v>狼人（紫）</v>
      </c>
      <c r="I3527" s="4"/>
      <c r="J3527" s="4" t="str">
        <f>IF(I3527="","",INDEX([1]怪物阵型表!$B:$B,MATCH(I3527,[1]怪物阵型表!$A:$A,0)))</f>
        <v/>
      </c>
      <c r="K3527" s="4"/>
      <c r="L3527" s="4"/>
      <c r="M3527" s="4"/>
      <c r="N3527" s="4"/>
      <c r="O3527" s="4" t="str">
        <f>IF(N3527="","",INDEX([2]物品表!$B:$B,MATCH(N3527,[2]物品表!$A:$A,0)))</f>
        <v/>
      </c>
      <c r="P3527" s="4"/>
      <c r="Q3527" s="7" t="s">
        <v>31</v>
      </c>
      <c r="R3527" s="7" t="s">
        <v>29</v>
      </c>
      <c r="S3527" s="9">
        <f>INDEX('#怪物刷新配置索引'!$E:$E,MATCH(E3527&amp;"-"&amp;F3527,'#怪物刷新配置索引'!$D:$D,0),1)</f>
        <v>5</v>
      </c>
      <c r="T3527" s="4"/>
      <c r="U3527" s="9">
        <f>INDEX('#怪物刷新配置索引'!$F:$F,MATCH(E3527&amp;"-"&amp;F3527,'#怪物刷新配置索引'!$D:$D,0),1)</f>
        <v>3</v>
      </c>
      <c r="V3527" s="4" t="str">
        <f t="shared" ref="V3527:V3530" si="491">IF(W3527=1,"TID_Survivor_Notice_Occur_2",IF(W3527=2,"TID_Survivor_Notice_Occur_1",""))</f>
        <v/>
      </c>
      <c r="W3527" s="4"/>
      <c r="X3527" s="4"/>
      <c r="Y3527" s="7"/>
      <c r="Z3527" s="28"/>
      <c r="AA3527" s="77">
        <f>COUNTIF([3]经验升级表!$C:$C,"&lt;="&amp;SUMIFS($AB$4:AB3527,$C$4:C3527,C3527))</f>
        <v>0</v>
      </c>
      <c r="AB3527" s="77">
        <f>IFERROR(INDEX([1]怪物表!$U:$U,MATCH(G3527,[1]怪物表!$A:$A,0),1)*S3527/U3527,0)*AC3527</f>
        <v>0</v>
      </c>
      <c r="AC3527" s="77">
        <f t="shared" si="481"/>
        <v>30</v>
      </c>
      <c r="AD3527" s="77">
        <f>IFERROR(INDEX([1]怪物表!$J:$J,MATCH(G3527,[1]怪物表!$A:$A,0),1),0)*AE3527</f>
        <v>50</v>
      </c>
      <c r="AE3527" s="77">
        <f t="shared" si="482"/>
        <v>50</v>
      </c>
    </row>
    <row r="3528" spans="1:46" x14ac:dyDescent="0.45">
      <c r="A3528" s="4"/>
      <c r="B3528" s="7">
        <v>5995131</v>
      </c>
      <c r="C3528" s="6" t="s">
        <v>361</v>
      </c>
      <c r="D3528" s="4" t="s">
        <v>247</v>
      </c>
      <c r="E3528" s="7">
        <v>120</v>
      </c>
      <c r="F3528" s="4" t="s">
        <v>225</v>
      </c>
      <c r="G3528" s="4">
        <f>SUMIFS([1]怪物表!$A:$A,[1]怪物表!$B:$B,C3528,[1]怪物表!$C:$C,D3528)</f>
        <v>1599504</v>
      </c>
      <c r="H3528" s="8" t="str">
        <f>IF(G3528="","",INDEX([1]怪物表!$C:$C,MATCH(G3528,[1]怪物表!$A:$A,0)))</f>
        <v>狼人（紫）</v>
      </c>
      <c r="I3528" s="4"/>
      <c r="J3528" s="4" t="str">
        <f>IF(I3528="","",INDEX([1]怪物阵型表!$B:$B,MATCH(I3528,[1]怪物阵型表!$A:$A,0)))</f>
        <v/>
      </c>
      <c r="K3528" s="4"/>
      <c r="L3528" s="4"/>
      <c r="M3528" s="4"/>
      <c r="N3528" s="4"/>
      <c r="O3528" s="4" t="str">
        <f>IF(N3528="","",INDEX([2]物品表!$B:$B,MATCH(N3528,[2]物品表!$A:$A,0)))</f>
        <v/>
      </c>
      <c r="P3528" s="4"/>
      <c r="Q3528" s="7" t="s">
        <v>31</v>
      </c>
      <c r="R3528" s="7" t="s">
        <v>29</v>
      </c>
      <c r="S3528" s="9">
        <f>INDEX('#怪物刷新配置索引'!$E:$E,MATCH(E3528&amp;"-"&amp;F3528,'#怪物刷新配置索引'!$D:$D,0),1)</f>
        <v>4</v>
      </c>
      <c r="T3528" s="4"/>
      <c r="U3528" s="9">
        <f>INDEX('#怪物刷新配置索引'!$F:$F,MATCH(E3528&amp;"-"&amp;F3528,'#怪物刷新配置索引'!$D:$D,0),1)</f>
        <v>1</v>
      </c>
      <c r="V3528" s="4" t="str">
        <f t="shared" si="491"/>
        <v/>
      </c>
      <c r="W3528" s="4"/>
      <c r="X3528" s="4"/>
      <c r="Y3528" s="4"/>
      <c r="Z3528" s="28"/>
      <c r="AA3528" s="77">
        <f>COUNTIF([3]经验升级表!$C:$C,"&lt;="&amp;SUMIFS($AB$4:AB3528,$C$4:C3528,C3528))</f>
        <v>0</v>
      </c>
      <c r="AB3528" s="77">
        <f>IFERROR(INDEX([1]怪物表!$U:$U,MATCH(G3528,[1]怪物表!$A:$A,0),1)*S3528/U3528,0)*AC3528</f>
        <v>0</v>
      </c>
      <c r="AC3528" s="77">
        <f t="shared" si="481"/>
        <v>30</v>
      </c>
      <c r="AD3528" s="77">
        <f>IFERROR(INDEX([1]怪物表!$J:$J,MATCH(G3528,[1]怪物表!$A:$A,0),1),0)*AE3528</f>
        <v>120</v>
      </c>
      <c r="AE3528" s="77">
        <f t="shared" si="482"/>
        <v>120</v>
      </c>
    </row>
    <row r="3529" spans="1:46" x14ac:dyDescent="0.45">
      <c r="A3529" s="4"/>
      <c r="B3529" s="7">
        <v>5995132</v>
      </c>
      <c r="C3529" s="6" t="s">
        <v>361</v>
      </c>
      <c r="D3529" s="4" t="s">
        <v>247</v>
      </c>
      <c r="E3529" s="7">
        <v>120</v>
      </c>
      <c r="F3529" s="4" t="s">
        <v>225</v>
      </c>
      <c r="G3529" s="4">
        <f>SUMIFS([1]怪物表!$A:$A,[1]怪物表!$B:$B,C3529,[1]怪物表!$C:$C,D3529)</f>
        <v>1599504</v>
      </c>
      <c r="H3529" s="8" t="str">
        <f>IF(G3529="","",INDEX([1]怪物表!$C:$C,MATCH(G3529,[1]怪物表!$A:$A,0)))</f>
        <v>狼人（紫）</v>
      </c>
      <c r="I3529" s="4"/>
      <c r="J3529" s="4" t="str">
        <f>IF(I3529="","",INDEX([1]怪物阵型表!$B:$B,MATCH(I3529,[1]怪物阵型表!$A:$A,0)))</f>
        <v/>
      </c>
      <c r="K3529" s="4"/>
      <c r="L3529" s="4"/>
      <c r="M3529" s="4"/>
      <c r="N3529" s="4"/>
      <c r="O3529" s="4" t="str">
        <f>IF(N3529="","",INDEX([2]物品表!$B:$B,MATCH(N3529,[2]物品表!$A:$A,0)))</f>
        <v/>
      </c>
      <c r="P3529" s="4"/>
      <c r="Q3529" s="7" t="s">
        <v>31</v>
      </c>
      <c r="R3529" s="7" t="s">
        <v>29</v>
      </c>
      <c r="S3529" s="9">
        <f>INDEX('#怪物刷新配置索引'!$E:$E,MATCH(E3529&amp;"-"&amp;F3529,'#怪物刷新配置索引'!$D:$D,0),1)</f>
        <v>4</v>
      </c>
      <c r="T3529" s="4"/>
      <c r="U3529" s="9">
        <f>INDEX('#怪物刷新配置索引'!$F:$F,MATCH(E3529&amp;"-"&amp;F3529,'#怪物刷新配置索引'!$D:$D,0),1)</f>
        <v>1</v>
      </c>
      <c r="V3529" s="4" t="str">
        <f t="shared" si="491"/>
        <v/>
      </c>
      <c r="W3529" s="4"/>
      <c r="X3529" s="4"/>
      <c r="Y3529" s="4"/>
      <c r="Z3529" s="28"/>
      <c r="AA3529" s="77">
        <f>COUNTIF([3]经验升级表!$C:$C,"&lt;="&amp;SUMIFS($AB$4:AB3529,$C$4:C3529,C3529))</f>
        <v>0</v>
      </c>
      <c r="AB3529" s="77">
        <f>IFERROR(INDEX([1]怪物表!$U:$U,MATCH(G3529,[1]怪物表!$A:$A,0),1)*S3529/U3529,0)*AC3529</f>
        <v>0</v>
      </c>
      <c r="AC3529" s="77">
        <f t="shared" si="481"/>
        <v>30</v>
      </c>
      <c r="AD3529" s="77">
        <f>IFERROR(INDEX([1]怪物表!$J:$J,MATCH(G3529,[1]怪物表!$A:$A,0),1),0)*AE3529</f>
        <v>120</v>
      </c>
      <c r="AE3529" s="77">
        <f t="shared" si="482"/>
        <v>120</v>
      </c>
    </row>
    <row r="3530" spans="1:46" x14ac:dyDescent="0.45">
      <c r="A3530" s="4"/>
      <c r="B3530" s="7">
        <v>5995133</v>
      </c>
      <c r="C3530" s="6" t="s">
        <v>361</v>
      </c>
      <c r="D3530" s="4" t="s">
        <v>145</v>
      </c>
      <c r="E3530" s="7">
        <v>20</v>
      </c>
      <c r="F3530" s="4" t="s">
        <v>225</v>
      </c>
      <c r="G3530" s="4">
        <f>SUMIFS([1]怪物表!$A:$A,[1]怪物表!$B:$B,C3530,[1]怪物表!$C:$C,D3530)</f>
        <v>1599507</v>
      </c>
      <c r="H3530" s="8" t="str">
        <f>IF(G3530="","",INDEX([1]怪物表!$C:$C,MATCH(G3530,[1]怪物表!$A:$A,0)))</f>
        <v>毒气怪2</v>
      </c>
      <c r="I3530" s="4"/>
      <c r="J3530" s="4" t="str">
        <f>IF(I3530="","",INDEX([1]怪物阵型表!$B:$B,MATCH(I3530,[1]怪物阵型表!$A:$A,0)))</f>
        <v/>
      </c>
      <c r="K3530" s="4"/>
      <c r="L3530" s="4"/>
      <c r="M3530" s="4"/>
      <c r="N3530" s="4"/>
      <c r="O3530" s="4" t="str">
        <f>IF(N3530="","",INDEX([2]物品表!$B:$B,MATCH(N3530,[2]物品表!$A:$A,0)))</f>
        <v/>
      </c>
      <c r="P3530" s="4"/>
      <c r="Q3530" s="7" t="s">
        <v>31</v>
      </c>
      <c r="R3530" s="7" t="s">
        <v>29</v>
      </c>
      <c r="S3530" s="9">
        <f>INDEX('#怪物刷新配置索引'!$E:$E,MATCH(E3530&amp;"-"&amp;F3530,'#怪物刷新配置索引'!$D:$D,0),1)</f>
        <v>4</v>
      </c>
      <c r="T3530" s="4"/>
      <c r="U3530" s="9">
        <f>INDEX('#怪物刷新配置索引'!$F:$F,MATCH(E3530&amp;"-"&amp;F3530,'#怪物刷新配置索引'!$D:$D,0),1)</f>
        <v>6</v>
      </c>
      <c r="V3530" s="4" t="str">
        <f t="shared" si="491"/>
        <v/>
      </c>
      <c r="W3530" s="4"/>
      <c r="X3530" s="7"/>
      <c r="Y3530" s="7"/>
      <c r="Z3530" s="28"/>
      <c r="AA3530" s="77">
        <f>COUNTIF([3]经验升级表!$C:$C,"&lt;="&amp;SUMIFS($AB$4:AB3530,$C$4:C3530,C3530))</f>
        <v>0</v>
      </c>
      <c r="AB3530" s="77">
        <f>IFERROR(INDEX([1]怪物表!$U:$U,MATCH(G3530,[1]怪物表!$A:$A,0),1)*S3530/U3530,0)*AC3530</f>
        <v>0</v>
      </c>
      <c r="AC3530" s="77">
        <f t="shared" si="481"/>
        <v>30</v>
      </c>
      <c r="AD3530" s="77">
        <f>IFERROR(INDEX([1]怪物表!$J:$J,MATCH(G3530,[1]怪物表!$A:$A,0),1),0)*AE3530</f>
        <v>20</v>
      </c>
      <c r="AE3530" s="77">
        <f t="shared" si="482"/>
        <v>20</v>
      </c>
    </row>
    <row r="3531" spans="1:46" s="47" customFormat="1" x14ac:dyDescent="0.45">
      <c r="A3531" s="81"/>
      <c r="B3531" s="82">
        <v>5995134</v>
      </c>
      <c r="C3531" s="83" t="s">
        <v>361</v>
      </c>
      <c r="D3531" s="81" t="s">
        <v>244</v>
      </c>
      <c r="E3531" s="82"/>
      <c r="F3531" s="81">
        <v>720</v>
      </c>
      <c r="G3531" s="81">
        <f>IF(I3531="",SUMIFS([1]怪物表!$A:$A,[1]怪物表!$B:$B,C3531,[1]怪物表!$C:$C,D3531),"")</f>
        <v>1599512</v>
      </c>
      <c r="H3531" s="84" t="str">
        <f>IF(G3531="","",INDEX([1]怪物表!$C:$C,MATCH(G3531,[1]怪物表!$A:$A,0)))</f>
        <v>木马</v>
      </c>
      <c r="I3531" s="81" t="s">
        <v>54</v>
      </c>
      <c r="J3531" s="81" t="str">
        <f>IF(I3531="","",INDEX([1]怪物阵型表!$B:$B,MATCH(I3531,[1]怪物阵型表!$A:$A,0)))</f>
        <v/>
      </c>
      <c r="K3531" s="81"/>
      <c r="L3531" s="81"/>
      <c r="M3531" s="81"/>
      <c r="N3531" s="81"/>
      <c r="O3531" s="81" t="str">
        <f>IF(N3531="","",INDEX([2]物品表!$B:$B,MATCH(N3531,[2]物品表!$A:$A,0)))</f>
        <v/>
      </c>
      <c r="P3531" s="81"/>
      <c r="Q3531" s="82" t="s">
        <v>120</v>
      </c>
      <c r="R3531" s="82" t="s">
        <v>29</v>
      </c>
      <c r="S3531" s="85">
        <v>1</v>
      </c>
      <c r="T3531" s="81"/>
      <c r="U3531" s="85">
        <v>0</v>
      </c>
      <c r="V3531" s="81" t="str">
        <f>IF(W3531=1,"TID_Survivor_Notice_Occur_2",IF(W3531=2,"TID_Survivor_Notice_Occur_1",""))</f>
        <v>TID_Survivor_Notice_Occur_1</v>
      </c>
      <c r="W3531" s="81">
        <v>2</v>
      </c>
      <c r="X3531" s="81"/>
      <c r="Y3531" s="81"/>
      <c r="Z3531" s="86"/>
      <c r="AA3531" s="86">
        <f>COUNTIF([3]经验升级表!$C:$C,"&lt;="&amp;SUMIFS($AB$4:AB3531,$C$4:C3531,C3531))</f>
        <v>0</v>
      </c>
      <c r="AB3531" s="86">
        <f>IFERROR(INDEX([1]怪物表!$U:$U,MATCH(G3531,[1]怪物表!$A:$A,0),1)*S3531/U3531,0)*AC3531</f>
        <v>0</v>
      </c>
      <c r="AC3531" s="86">
        <f t="shared" si="481"/>
        <v>1</v>
      </c>
      <c r="AD3531" s="86">
        <f>IFERROR(INDEX([1]怪物表!$J:$J,MATCH(G3531,[1]怪物表!$A:$A,0),1),0)*AE3531</f>
        <v>0</v>
      </c>
      <c r="AE3531" s="86">
        <f t="shared" si="482"/>
        <v>0</v>
      </c>
    </row>
    <row r="3532" spans="1:46" x14ac:dyDescent="0.45">
      <c r="A3532" s="4"/>
      <c r="B3532" s="7">
        <v>5995901</v>
      </c>
      <c r="C3532" s="6" t="s">
        <v>361</v>
      </c>
      <c r="D3532" s="4" t="s">
        <v>142</v>
      </c>
      <c r="E3532" s="7"/>
      <c r="F3532" s="4">
        <v>0</v>
      </c>
      <c r="G3532" s="4"/>
      <c r="H3532" s="8" t="str">
        <f>IF(G3532="","",INDEX([1]怪物表!$C:$C,MATCH(G3532,[1]怪物表!$A:$A,0)))</f>
        <v/>
      </c>
      <c r="I3532" s="4"/>
      <c r="J3532" s="4" t="str">
        <f>IF(I3532="","",INDEX([1]怪物阵型表!$B:$B,MATCH(I3532,[1]怪物阵型表!$A:$A,0)))</f>
        <v/>
      </c>
      <c r="K3532" s="4"/>
      <c r="L3532" s="4"/>
      <c r="M3532" s="4"/>
      <c r="N3532" s="4">
        <v>4</v>
      </c>
      <c r="O3532" s="4" t="str">
        <f>IF(N3532="","",INDEX([2]物品表!$B:$B,MATCH(N3532,[2]物品表!$A:$A,0)))</f>
        <v>Survivor_Item_3</v>
      </c>
      <c r="P3532" s="4"/>
      <c r="Q3532" s="7" t="s">
        <v>302</v>
      </c>
      <c r="R3532" s="7" t="s">
        <v>29</v>
      </c>
      <c r="S3532" s="9">
        <v>8</v>
      </c>
      <c r="T3532" s="4"/>
      <c r="U3532" s="9">
        <v>0</v>
      </c>
      <c r="V3532" s="4" t="str">
        <f t="shared" ref="V3532:V3534" si="492">IF(W3532=1,"TID_Survivor_Notice_Occur_2",IF(W3532=2,"TID_Survivor_Notice_Occur_1",""))</f>
        <v/>
      </c>
      <c r="W3532" s="4"/>
      <c r="X3532" s="4"/>
      <c r="Y3532" s="4"/>
      <c r="Z3532" s="28"/>
      <c r="AA3532" s="77">
        <f>COUNTIF([3]经验升级表!$C:$C,"&lt;="&amp;SUMIFS($AB$4:AB3532,$C$4:C3532,C3532))</f>
        <v>0</v>
      </c>
      <c r="AB3532" s="77">
        <f>IFERROR(INDEX([1]怪物表!$U:$U,MATCH(G3532,[1]怪物表!$A:$A,0),1)*S3532/U3532,0)*AC3532</f>
        <v>0</v>
      </c>
      <c r="AC3532" s="77">
        <f t="shared" si="481"/>
        <v>1</v>
      </c>
      <c r="AD3532" s="77">
        <f>IFERROR(INDEX([1]怪物表!$J:$J,MATCH(G3532,[1]怪物表!$A:$A,0),1),0)*AE3532</f>
        <v>0</v>
      </c>
      <c r="AE3532" s="77">
        <f t="shared" si="482"/>
        <v>0</v>
      </c>
    </row>
    <row r="3533" spans="1:46" x14ac:dyDescent="0.45">
      <c r="A3533" s="4"/>
      <c r="B3533" s="7">
        <v>5995902</v>
      </c>
      <c r="C3533" s="6" t="s">
        <v>361</v>
      </c>
      <c r="D3533" s="4" t="s">
        <v>47</v>
      </c>
      <c r="E3533" s="7"/>
      <c r="F3533" s="4" t="s">
        <v>317</v>
      </c>
      <c r="G3533" s="4"/>
      <c r="H3533" s="8" t="str">
        <f>IF(G3533="","",INDEX([1]怪物表!$C:$C,MATCH(G3533,[1]怪物表!$A:$A,0)))</f>
        <v/>
      </c>
      <c r="I3533" s="4"/>
      <c r="J3533" s="4" t="str">
        <f>IF(I3533="","",INDEX([1]怪物阵型表!$B:$B,MATCH(I3533,[1]怪物阵型表!$A:$A,0)))</f>
        <v/>
      </c>
      <c r="K3533" s="4"/>
      <c r="L3533" s="4"/>
      <c r="M3533" s="4"/>
      <c r="N3533" s="4">
        <v>17</v>
      </c>
      <c r="O3533" s="4" t="str">
        <f>IF(N3533="","",INDEX([2]物品表!$B:$B,MATCH(N3533,[2]物品表!$A:$A,0)))</f>
        <v>Survivor_Item_8</v>
      </c>
      <c r="P3533" s="4"/>
      <c r="Q3533" s="7" t="s">
        <v>107</v>
      </c>
      <c r="R3533" s="7" t="s">
        <v>29</v>
      </c>
      <c r="S3533" s="9">
        <v>1</v>
      </c>
      <c r="T3533" s="4"/>
      <c r="U3533" s="9">
        <v>16</v>
      </c>
      <c r="V3533" s="4" t="str">
        <f t="shared" si="492"/>
        <v/>
      </c>
      <c r="W3533" s="4"/>
      <c r="X3533" s="4"/>
      <c r="Y3533" s="4"/>
      <c r="Z3533" s="28"/>
      <c r="AA3533" s="77">
        <f>COUNTIF([3]经验升级表!$C:$C,"&lt;="&amp;SUMIFS($AB$4:AB3533,$C$4:C3533,C3533))</f>
        <v>0</v>
      </c>
      <c r="AB3533" s="77">
        <f>IFERROR(INDEX([1]怪物表!$U:$U,MATCH(G3533,[1]怪物表!$A:$A,0),1)*S3533/U3533,0)*AC3533</f>
        <v>0</v>
      </c>
      <c r="AC3533" s="77">
        <f t="shared" si="481"/>
        <v>690</v>
      </c>
      <c r="AD3533" s="77">
        <f>IFERROR(INDEX([1]怪物表!$J:$J,MATCH(G3533,[1]怪物表!$A:$A,0),1),0)*AE3533</f>
        <v>0</v>
      </c>
      <c r="AE3533" s="77">
        <f t="shared" si="482"/>
        <v>44</v>
      </c>
    </row>
    <row r="3534" spans="1:46" x14ac:dyDescent="0.45">
      <c r="A3534" s="4"/>
      <c r="B3534" s="7">
        <v>5995903</v>
      </c>
      <c r="C3534" s="6" t="s">
        <v>361</v>
      </c>
      <c r="D3534" s="4" t="s">
        <v>51</v>
      </c>
      <c r="E3534" s="7"/>
      <c r="F3534" s="4" t="s">
        <v>318</v>
      </c>
      <c r="G3534" s="4"/>
      <c r="H3534" s="8" t="str">
        <f>IF(G3534="","",INDEX([1]怪物表!$C:$C,MATCH(G3534,[1]怪物表!$A:$A,0)))</f>
        <v/>
      </c>
      <c r="I3534" s="4"/>
      <c r="J3534" s="4" t="str">
        <f>IF(I3534="","",INDEX([1]怪物阵型表!$B:$B,MATCH(I3534,[1]怪物阵型表!$A:$A,0)))</f>
        <v/>
      </c>
      <c r="K3534" s="4"/>
      <c r="L3534" s="4"/>
      <c r="M3534" s="4"/>
      <c r="N3534" s="4">
        <v>3004</v>
      </c>
      <c r="O3534" s="4" t="str">
        <f>IF(N3534="","",INDEX([2]物品表!$B:$B,MATCH(N3534,[2]物品表!$A:$A,0)))</f>
        <v>Survivor_Item_8</v>
      </c>
      <c r="P3534" s="4"/>
      <c r="Q3534" s="7" t="s">
        <v>107</v>
      </c>
      <c r="R3534" s="7" t="s">
        <v>29</v>
      </c>
      <c r="S3534" s="9">
        <v>1</v>
      </c>
      <c r="T3534" s="4"/>
      <c r="U3534" s="9">
        <v>16</v>
      </c>
      <c r="V3534" s="4" t="str">
        <f t="shared" si="492"/>
        <v/>
      </c>
      <c r="W3534" s="4"/>
      <c r="X3534" s="4"/>
      <c r="Y3534" s="4"/>
      <c r="Z3534" s="28"/>
      <c r="AA3534" s="77">
        <f>COUNTIF([3]经验升级表!$C:$C,"&lt;="&amp;SUMIFS($AB$4:AB3534,$C$4:C3534,C3534))</f>
        <v>0</v>
      </c>
      <c r="AB3534" s="77">
        <f>IFERROR(INDEX([1]怪物表!$U:$U,MATCH(G3534,[1]怪物表!$A:$A,0),1)*S3534/U3534,0)*AC3534</f>
        <v>0</v>
      </c>
      <c r="AC3534" s="77">
        <f t="shared" si="481"/>
        <v>700</v>
      </c>
      <c r="AD3534" s="77">
        <f>IFERROR(INDEX([1]怪物表!$J:$J,MATCH(G3534,[1]怪物表!$A:$A,0),1),0)*AE3534</f>
        <v>0</v>
      </c>
      <c r="AE3534" s="77">
        <f t="shared" si="482"/>
        <v>44</v>
      </c>
    </row>
    <row r="3535" spans="1:46" s="51" customFormat="1" x14ac:dyDescent="0.45">
      <c r="A3535" s="89"/>
      <c r="B3535" s="7">
        <v>5995904</v>
      </c>
      <c r="C3535" s="6" t="s">
        <v>361</v>
      </c>
      <c r="D3535" s="89" t="s">
        <v>115</v>
      </c>
      <c r="E3535" s="73"/>
      <c r="F3535" s="89">
        <v>60</v>
      </c>
      <c r="G3535" s="89"/>
      <c r="H3535" s="89" t="str">
        <f>IF(G3535="","",INDEX([1]怪物表!$C:$C,MATCH(G3535,[1]怪物表!$A:$A,0)))</f>
        <v/>
      </c>
      <c r="I3535" s="89"/>
      <c r="J3535" s="89" t="str">
        <f>IF(I3535="","",INDEX([1]怪物阵型表!$B:$B,MATCH(I3535,[1]怪物阵型表!$A:$A,0)))</f>
        <v/>
      </c>
      <c r="K3535" s="89"/>
      <c r="L3535" s="89"/>
      <c r="M3535" s="89"/>
      <c r="N3535" s="89">
        <v>200401</v>
      </c>
      <c r="O3535" s="89" t="str">
        <f>IF(N3535="","",INDEX([2]物品表!$B:$B,MATCH(N3535,[2]物品表!$A:$A,0)))</f>
        <v>Survivor_Item_9</v>
      </c>
      <c r="P3535" s="89" t="b">
        <v>1</v>
      </c>
      <c r="Q3535" s="73" t="s">
        <v>160</v>
      </c>
      <c r="R3535" s="73" t="s">
        <v>29</v>
      </c>
      <c r="S3535" s="89">
        <v>1</v>
      </c>
      <c r="T3535" s="89"/>
      <c r="U3535" s="89">
        <v>0</v>
      </c>
      <c r="V3535" s="89"/>
      <c r="W3535" s="89"/>
      <c r="X3535" s="89" t="s">
        <v>110</v>
      </c>
      <c r="Y3535" s="89" t="s">
        <v>161</v>
      </c>
      <c r="Z3535" s="89"/>
      <c r="AA3535" s="77">
        <f>COUNTIF([3]经验升级表!$C:$C,"&lt;="&amp;SUMIFS($AB$4:AB3535,$C$4:C3535,C3535))</f>
        <v>0</v>
      </c>
      <c r="AB3535" s="77">
        <f>IFERROR(INDEX([1]怪物表!$U:$U,MATCH(G3535,[1]怪物表!$A:$A,0),1)*S3535/U3535,0)*AC3535</f>
        <v>0</v>
      </c>
      <c r="AC3535" s="77">
        <f t="shared" si="481"/>
        <v>1</v>
      </c>
      <c r="AD3535" s="77">
        <f>IFERROR(INDEX([1]怪物表!$J:$J,MATCH(G3535,[1]怪物表!$A:$A,0),1),0)*AE3535</f>
        <v>0</v>
      </c>
      <c r="AE3535" s="77">
        <f t="shared" si="482"/>
        <v>0</v>
      </c>
      <c r="AF3535" s="50"/>
      <c r="AG3535" s="45"/>
      <c r="AH3535" s="50"/>
      <c r="AI3535" s="50"/>
      <c r="AJ3535" s="50"/>
      <c r="AK3535" s="50"/>
      <c r="AL3535" s="50"/>
      <c r="AM3535" s="50"/>
      <c r="AN3535" s="50"/>
      <c r="AO3535" s="50"/>
      <c r="AP3535" s="50"/>
      <c r="AQ3535" s="50"/>
      <c r="AR3535" s="50"/>
      <c r="AS3535" s="50"/>
      <c r="AT3535" s="50"/>
    </row>
    <row r="3536" spans="1:46" s="51" customFormat="1" x14ac:dyDescent="0.45">
      <c r="A3536" s="89"/>
      <c r="B3536" s="7">
        <v>5995905</v>
      </c>
      <c r="C3536" s="6" t="s">
        <v>380</v>
      </c>
      <c r="D3536" s="89" t="s">
        <v>378</v>
      </c>
      <c r="E3536" s="73"/>
      <c r="F3536" s="89">
        <v>10</v>
      </c>
      <c r="G3536" s="89"/>
      <c r="H3536" s="89" t="str">
        <f>IF(G3536="","",INDEX([1]怪物表!$C:$C,MATCH(G3536,[1]怪物表!$A:$A,0)))</f>
        <v/>
      </c>
      <c r="I3536" s="89"/>
      <c r="J3536" s="89" t="str">
        <f>IF(I3536="","",INDEX([1]怪物阵型表!$B:$B,MATCH(I3536,[1]怪物阵型表!$A:$A,0)))</f>
        <v/>
      </c>
      <c r="K3536" s="89"/>
      <c r="L3536" s="89"/>
      <c r="M3536" s="89"/>
      <c r="N3536" s="89">
        <v>700101</v>
      </c>
      <c r="O3536" s="89" t="str">
        <f>IF(N3536="","",INDEX([2]物品表!$B:$B,MATCH(N3536,[2]物品表!$A:$A,0)))</f>
        <v>Survivor_Item_13</v>
      </c>
      <c r="P3536" s="89" t="b">
        <v>1</v>
      </c>
      <c r="Q3536" s="73" t="s">
        <v>385</v>
      </c>
      <c r="R3536" s="73" t="s">
        <v>29</v>
      </c>
      <c r="S3536" s="89">
        <v>1</v>
      </c>
      <c r="T3536" s="89"/>
      <c r="U3536" s="89">
        <v>0</v>
      </c>
      <c r="V3536" s="89"/>
      <c r="W3536" s="89"/>
      <c r="X3536" s="89" t="s">
        <v>110</v>
      </c>
      <c r="Y3536" s="89" t="s">
        <v>379</v>
      </c>
      <c r="Z3536" s="89" t="s">
        <v>388</v>
      </c>
      <c r="AA3536" s="77">
        <f>COUNTIF([3]经验升级表!$C:$C,"&lt;="&amp;SUMIFS($AB$4:AB3536,$C$4:C3536,C3536))</f>
        <v>0</v>
      </c>
      <c r="AB3536" s="77">
        <f>IFERROR(INDEX([1]怪物表!$U:$U,MATCH(G3536,[1]怪物表!$A:$A,0),1)*S3536/U3536,0)*AC3536</f>
        <v>0</v>
      </c>
      <c r="AC3536" s="77">
        <f t="shared" ref="AC3536" si="493">IFERROR(INDEX(_xlfn.TEXTSPLIT(F3536,"-"),1,2)-INDEX(_xlfn.TEXTSPLIT(F3536,"-"),1,1),1)</f>
        <v>1</v>
      </c>
      <c r="AD3536" s="77">
        <f>IFERROR(INDEX([1]怪物表!$J:$J,MATCH(G3536,[1]怪物表!$A:$A,0),1),0)*AE3536</f>
        <v>0</v>
      </c>
      <c r="AE3536" s="77">
        <f t="shared" ref="AE3536" si="494">IFERROR(ROUNDUP(AC3536*S3536/U3536,),0)</f>
        <v>0</v>
      </c>
      <c r="AF3536" s="50"/>
      <c r="AG3536" s="45"/>
      <c r="AH3536" s="50"/>
      <c r="AI3536" s="50"/>
      <c r="AJ3536" s="50"/>
      <c r="AK3536" s="50"/>
      <c r="AL3536" s="50"/>
      <c r="AM3536" s="50"/>
      <c r="AN3536" s="50"/>
      <c r="AO3536" s="50"/>
      <c r="AP3536" s="50"/>
      <c r="AQ3536" s="50"/>
      <c r="AR3536" s="50"/>
      <c r="AS3536" s="50"/>
      <c r="AT3536" s="50"/>
    </row>
    <row r="3537" spans="1:46" x14ac:dyDescent="0.45">
      <c r="A3537" s="4"/>
      <c r="B3537" s="7">
        <v>5995906</v>
      </c>
      <c r="C3537" s="6" t="s">
        <v>206</v>
      </c>
      <c r="D3537" s="4" t="s">
        <v>383</v>
      </c>
      <c r="E3537" s="7"/>
      <c r="F3537" s="4">
        <v>150</v>
      </c>
      <c r="G3537" s="81">
        <f>IF(I3537="",SUMIFS([1]怪物表!$A:$A,[1]怪物表!$B:$B,C3537,[1]怪物表!$C:$C,D3537),"")</f>
        <v>1299117</v>
      </c>
      <c r="H3537" s="84" t="str">
        <f>IF(G3537="","",INDEX([1]怪物表!$C:$C,MATCH(G3537,[1]怪物表!$A:$A,0)))</f>
        <v>塔罗牌_狼</v>
      </c>
      <c r="I3537" s="4"/>
      <c r="J3537" s="4"/>
      <c r="K3537" s="4"/>
      <c r="L3537" s="4"/>
      <c r="M3537" s="4"/>
      <c r="N3537" s="4"/>
      <c r="O3537" s="4"/>
      <c r="P3537" s="4" t="b">
        <v>1</v>
      </c>
      <c r="Q3537" s="82" t="s">
        <v>120</v>
      </c>
      <c r="R3537" s="82" t="s">
        <v>29</v>
      </c>
      <c r="S3537" s="85">
        <v>1</v>
      </c>
      <c r="T3537" s="81"/>
      <c r="U3537" s="85">
        <v>0</v>
      </c>
      <c r="V3537" s="4"/>
      <c r="W3537" s="4"/>
      <c r="X3537" s="4"/>
      <c r="Y3537" s="4"/>
      <c r="Z3537" s="28"/>
      <c r="AA3537" s="77"/>
      <c r="AB3537" s="77"/>
      <c r="AC3537" s="77"/>
      <c r="AD3537" s="77"/>
      <c r="AE3537" s="77"/>
    </row>
    <row r="3538" spans="1:46" x14ac:dyDescent="0.45">
      <c r="A3538" s="4"/>
      <c r="B3538" s="7">
        <v>5995907</v>
      </c>
      <c r="C3538" s="6" t="s">
        <v>206</v>
      </c>
      <c r="D3538" s="4" t="s">
        <v>383</v>
      </c>
      <c r="E3538" s="7"/>
      <c r="F3538" s="4">
        <v>300</v>
      </c>
      <c r="G3538" s="81">
        <f>IF(I3538="",SUMIFS([1]怪物表!$A:$A,[1]怪物表!$B:$B,C3538,[1]怪物表!$C:$C,D3538),"")</f>
        <v>1299117</v>
      </c>
      <c r="H3538" s="84" t="str">
        <f>IF(G3538="","",INDEX([1]怪物表!$C:$C,MATCH(G3538,[1]怪物表!$A:$A,0)))</f>
        <v>塔罗牌_狼</v>
      </c>
      <c r="I3538" s="4"/>
      <c r="J3538" s="4"/>
      <c r="K3538" s="4"/>
      <c r="L3538" s="4"/>
      <c r="M3538" s="4"/>
      <c r="N3538" s="4"/>
      <c r="O3538" s="4"/>
      <c r="P3538" s="4" t="b">
        <v>1</v>
      </c>
      <c r="Q3538" s="82" t="s">
        <v>120</v>
      </c>
      <c r="R3538" s="82" t="s">
        <v>29</v>
      </c>
      <c r="S3538" s="85">
        <v>1</v>
      </c>
      <c r="T3538" s="81"/>
      <c r="U3538" s="85">
        <v>0</v>
      </c>
      <c r="V3538" s="4"/>
      <c r="W3538" s="4"/>
      <c r="X3538" s="4"/>
      <c r="Y3538" s="4"/>
      <c r="Z3538" s="28"/>
      <c r="AA3538" s="77"/>
      <c r="AB3538" s="77"/>
      <c r="AC3538" s="77"/>
      <c r="AD3538" s="77"/>
      <c r="AE3538" s="77"/>
    </row>
    <row r="3539" spans="1:46" s="52" customFormat="1" x14ac:dyDescent="0.45">
      <c r="A3539" s="90">
        <v>901</v>
      </c>
      <c r="B3539" s="91">
        <v>901001</v>
      </c>
      <c r="C3539" s="91"/>
      <c r="D3539" s="90" t="s">
        <v>65</v>
      </c>
      <c r="E3539" s="91"/>
      <c r="F3539" s="90" t="s">
        <v>316</v>
      </c>
      <c r="G3539" s="90"/>
      <c r="H3539" s="92"/>
      <c r="I3539" s="90">
        <v>300108</v>
      </c>
      <c r="J3539" s="90" t="str">
        <f>IF(I3539="","",INDEX([1]怪物阵型表!$B:$B,MATCH(I3539,[1]怪物阵型表!$A:$A,0)))</f>
        <v>怪物群阵型</v>
      </c>
      <c r="K3539" s="90"/>
      <c r="L3539" s="90"/>
      <c r="M3539" s="90"/>
      <c r="N3539" s="90"/>
      <c r="O3539" s="90" t="str">
        <f>IF(N3539="","",INDEX([2]物品表!$B:$B,MATCH(N3539,[2]物品表!$A:$A,0)))</f>
        <v/>
      </c>
      <c r="P3539" s="90"/>
      <c r="Q3539" s="7" t="s">
        <v>309</v>
      </c>
      <c r="R3539" s="91" t="s">
        <v>29</v>
      </c>
      <c r="S3539" s="93">
        <v>1</v>
      </c>
      <c r="T3539" s="90"/>
      <c r="U3539" s="93">
        <v>10</v>
      </c>
      <c r="V3539" s="90" t="str">
        <f t="shared" ref="V3539:V3561" si="495">IF(W3539=1,"TID_Survivor_Notice_Occur_2",IF(W3539=2,"TID_Survivor_Notice_Occur_1",""))</f>
        <v/>
      </c>
      <c r="W3539" s="90"/>
      <c r="X3539" s="90"/>
      <c r="Y3539" s="90"/>
      <c r="Z3539" s="94"/>
      <c r="AA3539" s="77">
        <f>COUNTIF([3]经验升级表!$C:$C,"&lt;="&amp;SUMIFS($AB$4:AB3539,$C$4:C3539,C3539))</f>
        <v>0</v>
      </c>
      <c r="AB3539" s="77">
        <f>IFERROR(INDEX([1]怪物表!$U:$U,MATCH(G3539,[1]怪物表!$A:$A,0),1)*S3539/U3539,0)*AC3539</f>
        <v>0</v>
      </c>
      <c r="AC3539" s="77">
        <f t="shared" si="438"/>
        <v>120</v>
      </c>
      <c r="AD3539" s="77">
        <f>IFERROR(INDEX([1]怪物表!$J:$J,MATCH(G3539,[1]怪物表!$A:$A,0),1),0)*AE3539</f>
        <v>0</v>
      </c>
      <c r="AE3539" s="77">
        <f t="shared" si="439"/>
        <v>12</v>
      </c>
      <c r="AF3539" s="45"/>
      <c r="AG3539" s="45"/>
      <c r="AH3539" s="45"/>
      <c r="AI3539" s="45"/>
      <c r="AJ3539" s="45"/>
      <c r="AK3539" s="45"/>
      <c r="AL3539" s="45"/>
      <c r="AM3539" s="45"/>
      <c r="AN3539" s="45"/>
      <c r="AO3539" s="45"/>
      <c r="AP3539" s="45"/>
      <c r="AQ3539" s="45"/>
      <c r="AR3539" s="45"/>
      <c r="AS3539" s="45"/>
      <c r="AT3539" s="45"/>
    </row>
    <row r="3540" spans="1:46" x14ac:dyDescent="0.45">
      <c r="A3540" s="4"/>
      <c r="B3540" s="7">
        <v>901002</v>
      </c>
      <c r="C3540" s="7"/>
      <c r="D3540" s="4" t="s">
        <v>65</v>
      </c>
      <c r="E3540" s="7"/>
      <c r="F3540" s="4" t="s">
        <v>316</v>
      </c>
      <c r="G3540" s="4"/>
      <c r="H3540" s="8"/>
      <c r="I3540" s="4">
        <v>300201</v>
      </c>
      <c r="J3540" s="4" t="str">
        <f>IF(I3540="","",INDEX([1]怪物阵型表!$B:$B,MATCH(I3540,[1]怪物阵型表!$A:$A,0)))</f>
        <v>冲锋阵型</v>
      </c>
      <c r="K3540" s="4"/>
      <c r="L3540" s="4"/>
      <c r="M3540" s="4"/>
      <c r="N3540" s="4"/>
      <c r="O3540" s="4" t="str">
        <f>IF(N3540="","",INDEX([2]物品表!$B:$B,MATCH(N3540,[2]物品表!$A:$A,0)))</f>
        <v/>
      </c>
      <c r="P3540" s="4"/>
      <c r="Q3540" s="7" t="s">
        <v>309</v>
      </c>
      <c r="R3540" s="7" t="s">
        <v>29</v>
      </c>
      <c r="S3540" s="9">
        <v>1</v>
      </c>
      <c r="T3540" s="4"/>
      <c r="U3540" s="9">
        <v>10</v>
      </c>
      <c r="V3540" s="4" t="str">
        <f t="shared" si="495"/>
        <v/>
      </c>
      <c r="W3540" s="4"/>
      <c r="X3540" s="4"/>
      <c r="Y3540" s="4"/>
      <c r="Z3540" s="28"/>
      <c r="AA3540" s="77">
        <f>COUNTIF([3]经验升级表!$C:$C,"&lt;="&amp;SUMIFS($AB$4:AB3540,$C$4:C3540,C3540))</f>
        <v>0</v>
      </c>
      <c r="AB3540" s="77">
        <f>IFERROR(INDEX([1]怪物表!$U:$U,MATCH(G3540,[1]怪物表!$A:$A,0),1)*S3540/U3540,0)*AC3540</f>
        <v>0</v>
      </c>
      <c r="AC3540" s="77">
        <f t="shared" si="438"/>
        <v>120</v>
      </c>
      <c r="AD3540" s="77">
        <f>IFERROR(INDEX([1]怪物表!$J:$J,MATCH(G3540,[1]怪物表!$A:$A,0),1),0)*AE3540</f>
        <v>0</v>
      </c>
      <c r="AE3540" s="77">
        <f t="shared" si="439"/>
        <v>12</v>
      </c>
    </row>
    <row r="3541" spans="1:46" x14ac:dyDescent="0.45">
      <c r="A3541" s="4"/>
      <c r="B3541" s="7">
        <v>901003</v>
      </c>
      <c r="C3541" s="6" t="s">
        <v>135</v>
      </c>
      <c r="D3541" s="4" t="s">
        <v>125</v>
      </c>
      <c r="E3541" s="7"/>
      <c r="F3541" s="4" t="s">
        <v>316</v>
      </c>
      <c r="G3541" s="4">
        <f>IF(I3541="",SUMIFS([1]怪物表!$A:$A,[1]怪物表!$B:$B,C3541,[1]怪物表!$C:$C,D3541),"")</f>
        <v>130104</v>
      </c>
      <c r="H3541" s="8"/>
      <c r="I3541" s="4"/>
      <c r="J3541" s="4"/>
      <c r="K3541" s="4"/>
      <c r="L3541" s="4"/>
      <c r="M3541" s="4"/>
      <c r="N3541" s="4"/>
      <c r="O3541" s="4" t="str">
        <f>IF(N3541="","",INDEX([2]物品表!$B:$B,MATCH(N3541,[2]物品表!$A:$A,0)))</f>
        <v/>
      </c>
      <c r="P3541" s="4"/>
      <c r="Q3541" s="7" t="s">
        <v>309</v>
      </c>
      <c r="R3541" s="7" t="s">
        <v>29</v>
      </c>
      <c r="S3541" s="9">
        <v>1</v>
      </c>
      <c r="T3541" s="4"/>
      <c r="U3541" s="9">
        <v>1</v>
      </c>
      <c r="V3541" s="4" t="str">
        <f t="shared" si="495"/>
        <v/>
      </c>
      <c r="W3541" s="4"/>
      <c r="X3541" s="4"/>
      <c r="Y3541" s="4"/>
      <c r="Z3541" s="28"/>
      <c r="AA3541" s="77">
        <f>COUNTIF([3]经验升级表!$C:$C,"&lt;="&amp;SUMIFS($AB$4:AB3541,$C$4:C3541,C3541))</f>
        <v>0</v>
      </c>
      <c r="AB3541" s="77">
        <f>IFERROR(INDEX([1]怪物表!$U:$U,MATCH(G3541,[1]怪物表!$A:$A,0),1)*S3541/U3541,0)*AC3541</f>
        <v>0</v>
      </c>
      <c r="AC3541" s="77">
        <f t="shared" si="438"/>
        <v>120</v>
      </c>
      <c r="AD3541" s="77">
        <f>IFERROR(INDEX([1]怪物表!$J:$J,MATCH(G3541,[1]怪物表!$A:$A,0),1),0)*AE3541</f>
        <v>120</v>
      </c>
      <c r="AE3541" s="77">
        <f t="shared" si="439"/>
        <v>120</v>
      </c>
    </row>
    <row r="3542" spans="1:46" x14ac:dyDescent="0.45">
      <c r="A3542" s="4"/>
      <c r="B3542" s="7">
        <v>901004</v>
      </c>
      <c r="C3542" s="7"/>
      <c r="D3542" s="4" t="s">
        <v>65</v>
      </c>
      <c r="E3542" s="7"/>
      <c r="F3542" s="4">
        <v>999</v>
      </c>
      <c r="G3542" s="4"/>
      <c r="H3542" s="8"/>
      <c r="I3542" s="4">
        <v>599301</v>
      </c>
      <c r="J3542" s="4" t="str">
        <f>IF(I3542="","",INDEX([1]怪物阵型表!$B:$B,MATCH(I3542,[1]怪物阵型表!$A:$A,0)))</f>
        <v>冲锋阵型</v>
      </c>
      <c r="K3542" s="4"/>
      <c r="L3542" s="4"/>
      <c r="M3542" s="4"/>
      <c r="N3542" s="4"/>
      <c r="O3542" s="4" t="str">
        <f>IF(N3542="","",INDEX([2]物品表!$B:$B,MATCH(N3542,[2]物品表!$A:$A,0)))</f>
        <v/>
      </c>
      <c r="P3542" s="4"/>
      <c r="Q3542" s="7" t="s">
        <v>309</v>
      </c>
      <c r="R3542" s="7" t="s">
        <v>29</v>
      </c>
      <c r="S3542" s="9">
        <v>1</v>
      </c>
      <c r="T3542" s="4"/>
      <c r="U3542" s="9">
        <v>0</v>
      </c>
      <c r="V3542" s="4" t="str">
        <f t="shared" si="495"/>
        <v/>
      </c>
      <c r="W3542" s="4"/>
      <c r="X3542" s="4"/>
      <c r="Y3542" s="4"/>
      <c r="Z3542" s="28"/>
      <c r="AA3542" s="77">
        <f>COUNTIF([3]经验升级表!$C:$C,"&lt;="&amp;SUMIFS($AB$4:AB3542,$C$4:C3542,C3542))</f>
        <v>0</v>
      </c>
      <c r="AB3542" s="77">
        <f>IFERROR(INDEX([1]怪物表!$U:$U,MATCH(G3542,[1]怪物表!$A:$A,0),1)*S3542/U3542,0)*AC3542</f>
        <v>0</v>
      </c>
      <c r="AC3542" s="77">
        <f t="shared" si="438"/>
        <v>1</v>
      </c>
      <c r="AD3542" s="77">
        <f>IFERROR(INDEX([1]怪物表!$J:$J,MATCH(G3542,[1]怪物表!$A:$A,0),1),0)*AE3542</f>
        <v>0</v>
      </c>
      <c r="AE3542" s="77">
        <f t="shared" si="439"/>
        <v>0</v>
      </c>
    </row>
    <row r="3543" spans="1:46" x14ac:dyDescent="0.45">
      <c r="A3543" s="4"/>
      <c r="B3543" s="7">
        <v>901005</v>
      </c>
      <c r="C3543" s="7"/>
      <c r="D3543" s="4" t="s">
        <v>65</v>
      </c>
      <c r="E3543" s="7"/>
      <c r="F3543" s="4">
        <v>999</v>
      </c>
      <c r="G3543" s="4">
        <v>2</v>
      </c>
      <c r="H3543" s="8" t="str">
        <f>IF(G3543="","",INDEX([1]怪物表!$C:$C,MATCH(G3543,[1]怪物表!$A:$A,0)))</f>
        <v>狼</v>
      </c>
      <c r="I3543" s="4"/>
      <c r="J3543" s="4" t="str">
        <f>IF(I3543="","",INDEX([1]怪物阵型表!$B:$B,MATCH(I3543,[1]怪物阵型表!$A:$A,0)))</f>
        <v/>
      </c>
      <c r="K3543" s="4"/>
      <c r="L3543" s="4"/>
      <c r="M3543" s="4"/>
      <c r="N3543" s="4"/>
      <c r="O3543" s="4" t="str">
        <f>IF(N3543="","",INDEX([2]物品表!$B:$B,MATCH(N3543,[2]物品表!$A:$A,0)))</f>
        <v/>
      </c>
      <c r="P3543" s="4"/>
      <c r="Q3543" s="7" t="s">
        <v>301</v>
      </c>
      <c r="R3543" s="7" t="s">
        <v>29</v>
      </c>
      <c r="S3543" s="9">
        <v>1</v>
      </c>
      <c r="T3543" s="4"/>
      <c r="U3543" s="9">
        <v>0</v>
      </c>
      <c r="V3543" s="4" t="str">
        <f t="shared" si="495"/>
        <v/>
      </c>
      <c r="W3543" s="4"/>
      <c r="X3543" s="4"/>
      <c r="Y3543" s="4"/>
      <c r="Z3543" s="28"/>
      <c r="AA3543" s="77">
        <f>COUNTIF([3]经验升级表!$C:$C,"&lt;="&amp;SUMIFS($AB$4:AB3543,$C$4:C3543,C3543))</f>
        <v>0</v>
      </c>
      <c r="AB3543" s="77">
        <f>IFERROR(INDEX([1]怪物表!$U:$U,MATCH(G3543,[1]怪物表!$A:$A,0),1)*S3543/U3543,0)*AC3543</f>
        <v>0</v>
      </c>
      <c r="AC3543" s="77">
        <f t="shared" si="438"/>
        <v>1</v>
      </c>
      <c r="AD3543" s="77">
        <f>IFERROR(INDEX([1]怪物表!$J:$J,MATCH(G3543,[1]怪物表!$A:$A,0),1),0)*AE3543</f>
        <v>0</v>
      </c>
      <c r="AE3543" s="77">
        <f t="shared" si="439"/>
        <v>0</v>
      </c>
    </row>
    <row r="3544" spans="1:46" s="52" customFormat="1" x14ac:dyDescent="0.45">
      <c r="A3544" s="90">
        <v>902</v>
      </c>
      <c r="B3544" s="91">
        <v>902001</v>
      </c>
      <c r="C3544" s="91"/>
      <c r="D3544" s="90" t="s">
        <v>65</v>
      </c>
      <c r="E3544" s="91"/>
      <c r="F3544" s="90" t="s">
        <v>316</v>
      </c>
      <c r="G3544" s="90"/>
      <c r="H3544" s="92"/>
      <c r="I3544" s="90"/>
      <c r="J3544" s="90" t="str">
        <f>IF(I3544="","",INDEX([1]怪物阵型表!$B:$B,MATCH(I3544,[1]怪物阵型表!$A:$A,0)))</f>
        <v/>
      </c>
      <c r="K3544" s="90"/>
      <c r="L3544" s="90"/>
      <c r="M3544" s="90"/>
      <c r="N3544" s="90">
        <v>1</v>
      </c>
      <c r="O3544" s="90" t="str">
        <f>IF(N3544="","",INDEX([2]物品表!$B:$B,MATCH(N3544,[2]物品表!$A:$A,0)))</f>
        <v>Survivor_Item_1</v>
      </c>
      <c r="P3544" s="90"/>
      <c r="Q3544" s="7" t="s">
        <v>352</v>
      </c>
      <c r="R3544" s="91" t="s">
        <v>29</v>
      </c>
      <c r="S3544" s="93">
        <v>1</v>
      </c>
      <c r="T3544" s="90"/>
      <c r="U3544" s="93">
        <v>5</v>
      </c>
      <c r="V3544" s="90" t="str">
        <f t="shared" si="495"/>
        <v/>
      </c>
      <c r="W3544" s="90"/>
      <c r="X3544" s="90"/>
      <c r="Y3544" s="90"/>
      <c r="Z3544" s="94"/>
      <c r="AA3544" s="77">
        <f>COUNTIF([3]经验升级表!$C:$C,"&lt;="&amp;SUMIFS($AB$4:AB3544,$C$4:C3544,C3544))</f>
        <v>0</v>
      </c>
      <c r="AB3544" s="77">
        <f>IFERROR(INDEX([1]怪物表!$U:$U,MATCH(G3544,[1]怪物表!$A:$A,0),1)*S3544/U3544,0)*AC3544</f>
        <v>0</v>
      </c>
      <c r="AC3544" s="77">
        <f t="shared" si="438"/>
        <v>120</v>
      </c>
      <c r="AD3544" s="77">
        <f>IFERROR(INDEX([1]怪物表!$J:$J,MATCH(G3544,[1]怪物表!$A:$A,0),1),0)*AE3544</f>
        <v>0</v>
      </c>
      <c r="AE3544" s="77">
        <f t="shared" si="439"/>
        <v>24</v>
      </c>
      <c r="AF3544" s="45"/>
      <c r="AG3544" s="45"/>
      <c r="AH3544" s="45"/>
      <c r="AI3544" s="45"/>
      <c r="AJ3544" s="45"/>
      <c r="AK3544" s="45"/>
      <c r="AL3544" s="45"/>
      <c r="AM3544" s="45"/>
      <c r="AN3544" s="45"/>
      <c r="AO3544" s="45"/>
      <c r="AP3544" s="45"/>
      <c r="AQ3544" s="45"/>
      <c r="AR3544" s="45"/>
      <c r="AS3544" s="45"/>
      <c r="AT3544" s="45"/>
    </row>
    <row r="3545" spans="1:46" x14ac:dyDescent="0.45">
      <c r="A3545" s="4"/>
      <c r="B3545" s="7">
        <v>902002</v>
      </c>
      <c r="C3545" s="7"/>
      <c r="D3545" s="4" t="s">
        <v>65</v>
      </c>
      <c r="E3545" s="7"/>
      <c r="F3545" s="4" t="s">
        <v>316</v>
      </c>
      <c r="G3545" s="4"/>
      <c r="H3545" s="8"/>
      <c r="I3545" s="4"/>
      <c r="J3545" s="4" t="str">
        <f>IF(I3545="","",INDEX([1]怪物阵型表!$B:$B,MATCH(I3545,[1]怪物阵型表!$A:$A,0)))</f>
        <v/>
      </c>
      <c r="K3545" s="4"/>
      <c r="L3545" s="4"/>
      <c r="M3545" s="4"/>
      <c r="N3545" s="4">
        <v>3</v>
      </c>
      <c r="O3545" s="4" t="str">
        <f>IF(N3545="","",INDEX([2]物品表!$B:$B,MATCH(N3545,[2]物品表!$A:$A,0)))</f>
        <v>Survivor_Item_2</v>
      </c>
      <c r="P3545" s="4"/>
      <c r="Q3545" s="7" t="s">
        <v>352</v>
      </c>
      <c r="R3545" s="7" t="s">
        <v>29</v>
      </c>
      <c r="S3545" s="9">
        <v>1</v>
      </c>
      <c r="T3545" s="4"/>
      <c r="U3545" s="9">
        <v>1</v>
      </c>
      <c r="V3545" s="4" t="str">
        <f t="shared" si="495"/>
        <v/>
      </c>
      <c r="W3545" s="4"/>
      <c r="X3545" s="4"/>
      <c r="Y3545" s="4"/>
      <c r="Z3545" s="28"/>
      <c r="AA3545" s="77">
        <f>COUNTIF([3]经验升级表!$C:$C,"&lt;="&amp;SUMIFS($AB$4:AB3545,$C$4:C3545,C3545))</f>
        <v>0</v>
      </c>
      <c r="AB3545" s="77">
        <f>IFERROR(INDEX([1]怪物表!$U:$U,MATCH(G3545,[1]怪物表!$A:$A,0),1)*S3545/U3545,0)*AC3545</f>
        <v>0</v>
      </c>
      <c r="AC3545" s="77">
        <f t="shared" si="438"/>
        <v>120</v>
      </c>
      <c r="AD3545" s="77">
        <f>IFERROR(INDEX([1]怪物表!$J:$J,MATCH(G3545,[1]怪物表!$A:$A,0),1),0)*AE3545</f>
        <v>0</v>
      </c>
      <c r="AE3545" s="77">
        <f t="shared" si="439"/>
        <v>120</v>
      </c>
    </row>
    <row r="3546" spans="1:46" x14ac:dyDescent="0.45">
      <c r="A3546" s="4"/>
      <c r="B3546" s="7">
        <v>902003</v>
      </c>
      <c r="C3546" s="6"/>
      <c r="D3546" s="4" t="s">
        <v>65</v>
      </c>
      <c r="E3546" s="7"/>
      <c r="F3546" s="4" t="s">
        <v>316</v>
      </c>
      <c r="G3546" s="4"/>
      <c r="H3546" s="8"/>
      <c r="I3546" s="4"/>
      <c r="J3546" s="4"/>
      <c r="K3546" s="4"/>
      <c r="L3546" s="4"/>
      <c r="M3546" s="4"/>
      <c r="N3546" s="4">
        <v>5</v>
      </c>
      <c r="O3546" s="4" t="str">
        <f>IF(N3546="","",INDEX([2]物品表!$B:$B,MATCH(N3546,[2]物品表!$A:$A,0)))</f>
        <v>Survivor_Item_3</v>
      </c>
      <c r="P3546" s="4"/>
      <c r="Q3546" s="7" t="s">
        <v>352</v>
      </c>
      <c r="R3546" s="7" t="s">
        <v>29</v>
      </c>
      <c r="S3546" s="9">
        <v>1</v>
      </c>
      <c r="T3546" s="4"/>
      <c r="U3546" s="9">
        <v>1</v>
      </c>
      <c r="V3546" s="4" t="str">
        <f t="shared" si="495"/>
        <v/>
      </c>
      <c r="W3546" s="4"/>
      <c r="X3546" s="4"/>
      <c r="Y3546" s="4"/>
      <c r="Z3546" s="28"/>
      <c r="AA3546" s="77">
        <f>COUNTIF([3]经验升级表!$C:$C,"&lt;="&amp;SUMIFS($AB$4:AB3546,$C$4:C3546,C3546))</f>
        <v>0</v>
      </c>
      <c r="AB3546" s="77">
        <f>IFERROR(INDEX([1]怪物表!$U:$U,MATCH(G3546,[1]怪物表!$A:$A,0),1)*S3546/U3546,0)*AC3546</f>
        <v>0</v>
      </c>
      <c r="AC3546" s="77">
        <f t="shared" si="438"/>
        <v>120</v>
      </c>
      <c r="AD3546" s="77">
        <f>IFERROR(INDEX([1]怪物表!$J:$J,MATCH(G3546,[1]怪物表!$A:$A,0),1),0)*AE3546</f>
        <v>0</v>
      </c>
      <c r="AE3546" s="77">
        <f t="shared" si="439"/>
        <v>120</v>
      </c>
    </row>
    <row r="3547" spans="1:46" x14ac:dyDescent="0.45">
      <c r="A3547" s="4"/>
      <c r="B3547" s="7">
        <v>902004</v>
      </c>
      <c r="C3547" s="7"/>
      <c r="D3547" s="4" t="s">
        <v>65</v>
      </c>
      <c r="E3547" s="7"/>
      <c r="F3547" s="4" t="s">
        <v>316</v>
      </c>
      <c r="G3547" s="4"/>
      <c r="H3547" s="8" t="str">
        <f>IF(G3547="","",INDEX([1]怪物表!$C:$C,MATCH(G3547,[1]怪物表!$A:$A,0)))</f>
        <v/>
      </c>
      <c r="I3547" s="4"/>
      <c r="J3547" s="4" t="str">
        <f>IF(I3547="","",INDEX([1]怪物阵型表!$B:$B,MATCH(I3547,[1]怪物阵型表!$A:$A,0)))</f>
        <v/>
      </c>
      <c r="K3547" s="4"/>
      <c r="L3547" s="4"/>
      <c r="M3547" s="4"/>
      <c r="N3547" s="4">
        <v>2001</v>
      </c>
      <c r="O3547" s="4" t="str">
        <f>IF(N3547="","",INDEX([2]物品表!$B:$B,MATCH(N3547,[2]物品表!$A:$A,0)))</f>
        <v>Survivor_Item_7</v>
      </c>
      <c r="P3547" s="4"/>
      <c r="Q3547" s="7" t="s">
        <v>352</v>
      </c>
      <c r="R3547" s="7" t="s">
        <v>29</v>
      </c>
      <c r="S3547" s="9">
        <v>1</v>
      </c>
      <c r="T3547" s="4"/>
      <c r="U3547" s="9">
        <v>5</v>
      </c>
      <c r="V3547" s="4" t="str">
        <f t="shared" si="495"/>
        <v/>
      </c>
      <c r="W3547" s="4"/>
      <c r="X3547" s="4"/>
      <c r="Y3547" s="4"/>
      <c r="Z3547" s="28"/>
      <c r="AA3547" s="77">
        <f>COUNTIF([3]经验升级表!$C:$C,"&lt;="&amp;SUMIFS($AB$4:AB3547,$C$4:C3547,C3547))</f>
        <v>0</v>
      </c>
      <c r="AB3547" s="77">
        <f>IFERROR(INDEX([1]怪物表!$U:$U,MATCH(G3547,[1]怪物表!$A:$A,0),1)*S3547/U3547,0)*AC3547</f>
        <v>0</v>
      </c>
      <c r="AC3547" s="77">
        <f t="shared" si="438"/>
        <v>120</v>
      </c>
      <c r="AD3547" s="77">
        <f>IFERROR(INDEX([1]怪物表!$J:$J,MATCH(G3547,[1]怪物表!$A:$A,0),1),0)*AE3547</f>
        <v>0</v>
      </c>
      <c r="AE3547" s="77">
        <f t="shared" si="439"/>
        <v>24</v>
      </c>
    </row>
    <row r="3548" spans="1:46" x14ac:dyDescent="0.45">
      <c r="A3548" s="4"/>
      <c r="B3548" s="7">
        <v>902005</v>
      </c>
      <c r="C3548" s="7"/>
      <c r="D3548" s="4" t="s">
        <v>65</v>
      </c>
      <c r="E3548" s="7"/>
      <c r="F3548" s="4" t="s">
        <v>316</v>
      </c>
      <c r="G3548" s="4"/>
      <c r="H3548" s="8" t="str">
        <f>IF(G3548="","",INDEX([1]怪物表!$C:$C,MATCH(G3548,[1]怪物表!$A:$A,0)))</f>
        <v/>
      </c>
      <c r="I3548" s="4"/>
      <c r="J3548" s="4" t="str">
        <f>IF(I3548="","",INDEX([1]怪物阵型表!$B:$B,MATCH(I3548,[1]怪物阵型表!$A:$A,0)))</f>
        <v/>
      </c>
      <c r="K3548" s="4"/>
      <c r="L3548" s="4"/>
      <c r="M3548" s="4"/>
      <c r="N3548" s="4">
        <v>14</v>
      </c>
      <c r="O3548" s="4" t="str">
        <f>IF(N3548="","",INDEX([2]物品表!$B:$B,MATCH(N3548,[2]物品表!$A:$A,0)))</f>
        <v>Survivor_Item_8</v>
      </c>
      <c r="P3548" s="4"/>
      <c r="Q3548" s="7" t="s">
        <v>352</v>
      </c>
      <c r="R3548" s="7" t="s">
        <v>29</v>
      </c>
      <c r="S3548" s="9">
        <v>1</v>
      </c>
      <c r="T3548" s="4"/>
      <c r="U3548" s="9">
        <v>5</v>
      </c>
      <c r="V3548" s="4" t="str">
        <f t="shared" si="495"/>
        <v/>
      </c>
      <c r="W3548" s="4"/>
      <c r="X3548" s="4"/>
      <c r="Y3548" s="4"/>
      <c r="Z3548" s="28"/>
      <c r="AA3548" s="77">
        <f>COUNTIF([3]经验升级表!$C:$C,"&lt;="&amp;SUMIFS($AB$4:AB3548,$C$4:C3548,C3548))</f>
        <v>0</v>
      </c>
      <c r="AB3548" s="77">
        <f>IFERROR(INDEX([1]怪物表!$U:$U,MATCH(G3548,[1]怪物表!$A:$A,0),1)*S3548/U3548,0)*AC3548</f>
        <v>0</v>
      </c>
      <c r="AC3548" s="77">
        <f t="shared" si="438"/>
        <v>120</v>
      </c>
      <c r="AD3548" s="77">
        <f>IFERROR(INDEX([1]怪物表!$J:$J,MATCH(G3548,[1]怪物表!$A:$A,0),1),0)*AE3548</f>
        <v>0</v>
      </c>
      <c r="AE3548" s="77">
        <f t="shared" si="439"/>
        <v>24</v>
      </c>
    </row>
    <row r="3549" spans="1:46" x14ac:dyDescent="0.45">
      <c r="A3549" s="4"/>
      <c r="B3549" s="7">
        <v>902006</v>
      </c>
      <c r="C3549" s="7"/>
      <c r="D3549" s="4" t="s">
        <v>65</v>
      </c>
      <c r="E3549" s="7"/>
      <c r="F3549" s="4" t="s">
        <v>316</v>
      </c>
      <c r="G3549" s="4"/>
      <c r="H3549" s="8" t="str">
        <f>IF(G3549="","",INDEX([1]怪物表!$C:$C,MATCH(G3549,[1]怪物表!$A:$A,0)))</f>
        <v/>
      </c>
      <c r="I3549" s="4"/>
      <c r="J3549" s="4" t="str">
        <f>IF(I3549="","",INDEX([1]怪物阵型表!$B:$B,MATCH(I3549,[1]怪物阵型表!$A:$A,0)))</f>
        <v/>
      </c>
      <c r="K3549" s="4"/>
      <c r="L3549" s="4"/>
      <c r="M3549" s="4"/>
      <c r="N3549" s="4">
        <v>3004</v>
      </c>
      <c r="O3549" s="4" t="str">
        <f>IF(N3549="","",INDEX([2]物品表!$B:$B,MATCH(N3549,[2]物品表!$A:$A,0)))</f>
        <v>Survivor_Item_8</v>
      </c>
      <c r="P3549" s="4"/>
      <c r="Q3549" s="7" t="s">
        <v>352</v>
      </c>
      <c r="R3549" s="7" t="s">
        <v>29</v>
      </c>
      <c r="S3549" s="9">
        <v>1</v>
      </c>
      <c r="T3549" s="4"/>
      <c r="U3549" s="9">
        <v>5</v>
      </c>
      <c r="V3549" s="4" t="str">
        <f t="shared" ref="V3549:V3551" si="496">IF(W3549=1,"TID_Survivor_Notice_Occur_2",IF(W3549=2,"TID_Survivor_Notice_Occur_1",""))</f>
        <v/>
      </c>
      <c r="W3549" s="4"/>
      <c r="X3549" s="4"/>
      <c r="Y3549" s="4"/>
      <c r="Z3549" s="28"/>
      <c r="AA3549" s="77">
        <f>COUNTIF([3]经验升级表!$C:$C,"&lt;="&amp;SUMIFS($AB$4:AB3549,$C$4:C3549,C3549))</f>
        <v>0</v>
      </c>
      <c r="AB3549" s="77">
        <f>IFERROR(INDEX([1]怪物表!$U:$U,MATCH(G3549,[1]怪物表!$A:$A,0),1)*S3549/U3549,0)*AC3549</f>
        <v>0</v>
      </c>
      <c r="AC3549" s="77">
        <f t="shared" ref="AC3549:AC3551" si="497">IFERROR(INDEX(_xlfn.TEXTSPLIT(F3549,"-"),1,2)-INDEX(_xlfn.TEXTSPLIT(F3549,"-"),1,1),1)</f>
        <v>120</v>
      </c>
      <c r="AD3549" s="77">
        <f>IFERROR(INDEX([1]怪物表!$J:$J,MATCH(G3549,[1]怪物表!$A:$A,0),1),0)*AE3549</f>
        <v>0</v>
      </c>
      <c r="AE3549" s="77">
        <f t="shared" ref="AE3549:AE3551" si="498">IFERROR(ROUNDUP(AC3549*S3549/U3549,),0)</f>
        <v>24</v>
      </c>
    </row>
    <row r="3550" spans="1:46" x14ac:dyDescent="0.45">
      <c r="A3550" s="4"/>
      <c r="B3550" s="7">
        <v>902007</v>
      </c>
      <c r="C3550" s="7"/>
      <c r="D3550" s="4" t="s">
        <v>65</v>
      </c>
      <c r="E3550" s="7"/>
      <c r="F3550" s="4" t="s">
        <v>316</v>
      </c>
      <c r="G3550" s="4"/>
      <c r="H3550" s="8" t="str">
        <f>IF(G3550="","",INDEX([1]怪物表!$C:$C,MATCH(G3550,[1]怪物表!$A:$A,0)))</f>
        <v/>
      </c>
      <c r="I3550" s="4"/>
      <c r="J3550" s="4" t="str">
        <f>IF(I3550="","",INDEX([1]怪物阵型表!$B:$B,MATCH(I3550,[1]怪物阵型表!$A:$A,0)))</f>
        <v/>
      </c>
      <c r="K3550" s="4"/>
      <c r="L3550" s="4"/>
      <c r="M3550" s="4"/>
      <c r="N3550" s="4">
        <v>200401</v>
      </c>
      <c r="O3550" s="4" t="str">
        <f>IF(N3550="","",INDEX([2]物品表!$B:$B,MATCH(N3550,[2]物品表!$A:$A,0)))</f>
        <v>Survivor_Item_9</v>
      </c>
      <c r="P3550" s="4"/>
      <c r="Q3550" s="7" t="s">
        <v>352</v>
      </c>
      <c r="R3550" s="7" t="s">
        <v>29</v>
      </c>
      <c r="S3550" s="9">
        <v>1</v>
      </c>
      <c r="T3550" s="4"/>
      <c r="U3550" s="9">
        <v>5</v>
      </c>
      <c r="V3550" s="4" t="str">
        <f t="shared" si="496"/>
        <v/>
      </c>
      <c r="W3550" s="4"/>
      <c r="X3550" s="4"/>
      <c r="Y3550" s="4"/>
      <c r="Z3550" s="28"/>
      <c r="AA3550" s="77">
        <f>COUNTIF([3]经验升级表!$C:$C,"&lt;="&amp;SUMIFS($AB$4:AB3550,$C$4:C3550,C3550))</f>
        <v>0</v>
      </c>
      <c r="AB3550" s="77">
        <f>IFERROR(INDEX([1]怪物表!$U:$U,MATCH(G3550,[1]怪物表!$A:$A,0),1)*S3550/U3550,0)*AC3550</f>
        <v>0</v>
      </c>
      <c r="AC3550" s="77">
        <f t="shared" si="497"/>
        <v>120</v>
      </c>
      <c r="AD3550" s="77">
        <f>IFERROR(INDEX([1]怪物表!$J:$J,MATCH(G3550,[1]怪物表!$A:$A,0),1),0)*AE3550</f>
        <v>0</v>
      </c>
      <c r="AE3550" s="77">
        <f t="shared" si="498"/>
        <v>24</v>
      </c>
    </row>
    <row r="3551" spans="1:46" x14ac:dyDescent="0.45">
      <c r="A3551" s="4"/>
      <c r="B3551" s="7">
        <v>902008</v>
      </c>
      <c r="C3551" s="7"/>
      <c r="D3551" s="4" t="s">
        <v>65</v>
      </c>
      <c r="E3551" s="7"/>
      <c r="F3551" s="4" t="s">
        <v>316</v>
      </c>
      <c r="G3551" s="4"/>
      <c r="H3551" s="8" t="str">
        <f>IF(G3551="","",INDEX([1]怪物表!$C:$C,MATCH(G3551,[1]怪物表!$A:$A,0)))</f>
        <v/>
      </c>
      <c r="I3551" s="4"/>
      <c r="J3551" s="4" t="str">
        <f>IF(I3551="","",INDEX([1]怪物阵型表!$B:$B,MATCH(I3551,[1]怪物阵型表!$A:$A,0)))</f>
        <v/>
      </c>
      <c r="K3551" s="4"/>
      <c r="L3551" s="4"/>
      <c r="M3551" s="4"/>
      <c r="N3551" s="4">
        <v>4</v>
      </c>
      <c r="O3551" s="4" t="str">
        <f>IF(N3551="","",INDEX([2]物品表!$B:$B,MATCH(N3551,[2]物品表!$A:$A,0)))</f>
        <v>Survivor_Item_3</v>
      </c>
      <c r="P3551" s="4"/>
      <c r="Q3551" s="7" t="s">
        <v>352</v>
      </c>
      <c r="R3551" s="7" t="s">
        <v>29</v>
      </c>
      <c r="S3551" s="9">
        <v>1</v>
      </c>
      <c r="T3551" s="4"/>
      <c r="U3551" s="9">
        <v>1</v>
      </c>
      <c r="V3551" s="4" t="str">
        <f t="shared" si="496"/>
        <v/>
      </c>
      <c r="W3551" s="4"/>
      <c r="X3551" s="4"/>
      <c r="Y3551" s="4"/>
      <c r="Z3551" s="28"/>
      <c r="AA3551" s="77">
        <f>COUNTIF([3]经验升级表!$C:$C,"&lt;="&amp;SUMIFS($AB$4:AB3551,$C$4:C3551,C3551))</f>
        <v>0</v>
      </c>
      <c r="AB3551" s="77">
        <f>IFERROR(INDEX([1]怪物表!$U:$U,MATCH(G3551,[1]怪物表!$A:$A,0),1)*S3551/U3551,0)*AC3551</f>
        <v>0</v>
      </c>
      <c r="AC3551" s="77">
        <f t="shared" si="497"/>
        <v>120</v>
      </c>
      <c r="AD3551" s="77">
        <f>IFERROR(INDEX([1]怪物表!$J:$J,MATCH(G3551,[1]怪物表!$A:$A,0),1),0)*AE3551</f>
        <v>0</v>
      </c>
      <c r="AE3551" s="77">
        <f t="shared" si="498"/>
        <v>120</v>
      </c>
    </row>
    <row r="3552" spans="1:46" x14ac:dyDescent="0.45">
      <c r="A3552" s="4"/>
      <c r="B3552" s="7">
        <v>902009</v>
      </c>
      <c r="C3552" s="7"/>
      <c r="D3552" s="4" t="s">
        <v>65</v>
      </c>
      <c r="E3552" s="7"/>
      <c r="F3552" s="4" t="s">
        <v>316</v>
      </c>
      <c r="G3552" s="4"/>
      <c r="H3552" s="8" t="str">
        <f>IF(G3552="","",INDEX([1]怪物表!$C:$C,MATCH(G3552,[1]怪物表!$A:$A,0)))</f>
        <v/>
      </c>
      <c r="I3552" s="4"/>
      <c r="J3552" s="4" t="str">
        <f>IF(I3552="","",INDEX([1]怪物阵型表!$B:$B,MATCH(I3552,[1]怪物阵型表!$A:$A,0)))</f>
        <v/>
      </c>
      <c r="K3552" s="4"/>
      <c r="L3552" s="4"/>
      <c r="M3552" s="4"/>
      <c r="N3552" s="4">
        <v>35</v>
      </c>
      <c r="O3552" s="4" t="str">
        <f>IF(N3552="","",INDEX([2]物品表!$B:$B,MATCH(N3552,[2]物品表!$A:$A,0)))</f>
        <v>Survivor_Item_2</v>
      </c>
      <c r="P3552" s="4"/>
      <c r="Q3552" s="7" t="s">
        <v>352</v>
      </c>
      <c r="R3552" s="7" t="s">
        <v>29</v>
      </c>
      <c r="S3552" s="9">
        <v>1</v>
      </c>
      <c r="T3552" s="4"/>
      <c r="U3552" s="9">
        <v>1</v>
      </c>
      <c r="V3552" s="4" t="str">
        <f t="shared" ref="V3552:V3553" si="499">IF(W3552=1,"TID_Survivor_Notice_Occur_2",IF(W3552=2,"TID_Survivor_Notice_Occur_1",""))</f>
        <v/>
      </c>
      <c r="W3552" s="4"/>
      <c r="X3552" s="4"/>
      <c r="Y3552" s="4"/>
      <c r="Z3552" s="28"/>
      <c r="AA3552" s="77">
        <f>COUNTIF([3]经验升级表!$C:$C,"&lt;="&amp;SUMIFS($AB$4:AB3552,$C$4:C3552,C3552))</f>
        <v>0</v>
      </c>
      <c r="AB3552" s="77">
        <f>IFERROR(INDEX([1]怪物表!$U:$U,MATCH(G3552,[1]怪物表!$A:$A,0),1)*S3552/U3552,0)*AC3552</f>
        <v>0</v>
      </c>
      <c r="AC3552" s="77">
        <f t="shared" ref="AC3552:AC3553" si="500">IFERROR(INDEX(_xlfn.TEXTSPLIT(F3552,"-"),1,2)-INDEX(_xlfn.TEXTSPLIT(F3552,"-"),1,1),1)</f>
        <v>120</v>
      </c>
      <c r="AD3552" s="77">
        <f>IFERROR(INDEX([1]怪物表!$J:$J,MATCH(G3552,[1]怪物表!$A:$A,0),1),0)*AE3552</f>
        <v>0</v>
      </c>
      <c r="AE3552" s="77">
        <f t="shared" ref="AE3552:AE3553" si="501">IFERROR(ROUNDUP(AC3552*S3552/U3552,),0)</f>
        <v>120</v>
      </c>
    </row>
    <row r="3553" spans="1:46" x14ac:dyDescent="0.45">
      <c r="A3553" s="4"/>
      <c r="B3553" s="7">
        <v>902010</v>
      </c>
      <c r="C3553" s="7"/>
      <c r="D3553" s="4" t="s">
        <v>65</v>
      </c>
      <c r="E3553" s="7"/>
      <c r="F3553" s="4" t="s">
        <v>316</v>
      </c>
      <c r="G3553" s="4"/>
      <c r="H3553" s="8" t="str">
        <f>IF(G3553="","",INDEX([1]怪物表!$C:$C,MATCH(G3553,[1]怪物表!$A:$A,0)))</f>
        <v/>
      </c>
      <c r="I3553" s="4"/>
      <c r="J3553" s="4" t="str">
        <f>IF(I3553="","",INDEX([1]怪物阵型表!$B:$B,MATCH(I3553,[1]怪物阵型表!$A:$A,0)))</f>
        <v/>
      </c>
      <c r="K3553" s="4"/>
      <c r="L3553" s="4"/>
      <c r="M3553" s="4"/>
      <c r="N3553" s="4">
        <v>9</v>
      </c>
      <c r="O3553" s="4" t="str">
        <f>IF(N3553="","",INDEX([2]物品表!$B:$B,MATCH(N3553,[2]物品表!$A:$A,0)))</f>
        <v>Survivor_Item_4</v>
      </c>
      <c r="P3553" s="4"/>
      <c r="Q3553" s="7" t="s">
        <v>352</v>
      </c>
      <c r="R3553" s="7" t="s">
        <v>29</v>
      </c>
      <c r="S3553" s="9">
        <v>1</v>
      </c>
      <c r="T3553" s="4"/>
      <c r="U3553" s="9">
        <v>5</v>
      </c>
      <c r="V3553" s="4" t="str">
        <f t="shared" si="499"/>
        <v/>
      </c>
      <c r="W3553" s="4"/>
      <c r="X3553" s="4"/>
      <c r="Y3553" s="4"/>
      <c r="Z3553" s="28"/>
      <c r="AA3553" s="77">
        <f>COUNTIF([3]经验升级表!$C:$C,"&lt;="&amp;SUMIFS($AB$4:AB3553,$C$4:C3553,C3553))</f>
        <v>0</v>
      </c>
      <c r="AB3553" s="77">
        <f>IFERROR(INDEX([1]怪物表!$U:$U,MATCH(G3553,[1]怪物表!$A:$A,0),1)*S3553/U3553,0)*AC3553</f>
        <v>0</v>
      </c>
      <c r="AC3553" s="77">
        <f t="shared" si="500"/>
        <v>120</v>
      </c>
      <c r="AD3553" s="77">
        <f>IFERROR(INDEX([1]怪物表!$J:$J,MATCH(G3553,[1]怪物表!$A:$A,0),1),0)*AE3553</f>
        <v>0</v>
      </c>
      <c r="AE3553" s="77">
        <f t="shared" si="501"/>
        <v>24</v>
      </c>
    </row>
    <row r="3554" spans="1:46" x14ac:dyDescent="0.45">
      <c r="A3554" s="4"/>
      <c r="B3554" s="7">
        <v>902011</v>
      </c>
      <c r="C3554" s="7"/>
      <c r="D3554" s="4" t="s">
        <v>65</v>
      </c>
      <c r="E3554" s="7"/>
      <c r="F3554" s="4" t="s">
        <v>316</v>
      </c>
      <c r="G3554" s="4">
        <v>2</v>
      </c>
      <c r="H3554" s="8" t="str">
        <f>IF(G3554="","",INDEX([1]怪物表!$C:$C,MATCH(G3554,[1]怪物表!$A:$A,0)))</f>
        <v>狼</v>
      </c>
      <c r="I3554" s="4"/>
      <c r="J3554" s="4" t="str">
        <f>IF(I3554="","",INDEX([1]怪物阵型表!$B:$B,MATCH(I3554,[1]怪物阵型表!$A:$A,0)))</f>
        <v/>
      </c>
      <c r="K3554" s="4"/>
      <c r="L3554" s="4"/>
      <c r="M3554" s="4"/>
      <c r="N3554" s="4">
        <v>9</v>
      </c>
      <c r="O3554" s="4" t="str">
        <f>IF(N3554="","",INDEX([2]物品表!$B:$B,MATCH(N3554,[2]物品表!$A:$A,0)))</f>
        <v>Survivor_Item_4</v>
      </c>
      <c r="P3554" s="4"/>
      <c r="Q3554" s="7" t="s">
        <v>352</v>
      </c>
      <c r="R3554" s="7" t="s">
        <v>29</v>
      </c>
      <c r="S3554" s="9">
        <v>2</v>
      </c>
      <c r="T3554" s="4"/>
      <c r="U3554" s="9">
        <v>1</v>
      </c>
      <c r="V3554" s="4" t="str">
        <f t="shared" ref="V3554" si="502">IF(W3554=1,"TID_Survivor_Notice_Occur_2",IF(W3554=2,"TID_Survivor_Notice_Occur_1",""))</f>
        <v/>
      </c>
      <c r="W3554" s="4"/>
      <c r="X3554" s="4"/>
      <c r="Y3554" s="4"/>
      <c r="Z3554" s="28"/>
      <c r="AA3554" s="77">
        <f>COUNTIF([3]经验升级表!$C:$C,"&lt;="&amp;SUMIFS($AB$4:AB3554,$C$4:C3554,C3554))</f>
        <v>0</v>
      </c>
      <c r="AB3554" s="77">
        <f>IFERROR(INDEX([1]怪物表!$U:$U,MATCH(G3554,[1]怪物表!$A:$A,0),1)*S3554/U3554,0)*AC3554</f>
        <v>0</v>
      </c>
      <c r="AC3554" s="77">
        <f t="shared" ref="AC3554" si="503">IFERROR(INDEX(_xlfn.TEXTSPLIT(F3554,"-"),1,2)-INDEX(_xlfn.TEXTSPLIT(F3554,"-"),1,1),1)</f>
        <v>120</v>
      </c>
      <c r="AD3554" s="77">
        <f>IFERROR(INDEX([1]怪物表!$J:$J,MATCH(G3554,[1]怪物表!$A:$A,0),1),0)*AE3554</f>
        <v>240</v>
      </c>
      <c r="AE3554" s="77">
        <f t="shared" ref="AE3554" si="504">IFERROR(ROUNDUP(AC3554*S3554/U3554,),0)</f>
        <v>240</v>
      </c>
    </row>
    <row r="3555" spans="1:46" s="52" customFormat="1" x14ac:dyDescent="0.45">
      <c r="A3555" s="90">
        <v>903</v>
      </c>
      <c r="B3555" s="91">
        <v>903001</v>
      </c>
      <c r="C3555" s="91"/>
      <c r="D3555" s="90" t="s">
        <v>65</v>
      </c>
      <c r="E3555" s="91"/>
      <c r="F3555" s="90">
        <v>10</v>
      </c>
      <c r="G3555" s="90">
        <v>1599303</v>
      </c>
      <c r="H3555" s="92"/>
      <c r="I3555" s="90"/>
      <c r="J3555" s="90" t="str">
        <f>IF(I3555="","",INDEX([1]怪物阵型表!$B:$B,MATCH(I3555,[1]怪物阵型表!$A:$A,0)))</f>
        <v/>
      </c>
      <c r="K3555" s="90"/>
      <c r="L3555" s="90"/>
      <c r="M3555" s="90"/>
      <c r="N3555" s="90"/>
      <c r="O3555" s="90"/>
      <c r="P3555" s="90"/>
      <c r="Q3555" s="91" t="s">
        <v>301</v>
      </c>
      <c r="R3555" s="91" t="s">
        <v>29</v>
      </c>
      <c r="S3555" s="93">
        <v>1</v>
      </c>
      <c r="T3555" s="90"/>
      <c r="U3555" s="93">
        <v>0</v>
      </c>
      <c r="V3555" s="90" t="str">
        <f t="shared" si="495"/>
        <v/>
      </c>
      <c r="W3555" s="90"/>
      <c r="X3555" s="90"/>
      <c r="Y3555" s="90"/>
      <c r="Z3555" s="94"/>
      <c r="AA3555" s="77">
        <f>COUNTIF([3]经验升级表!$C:$C,"&lt;="&amp;SUMIFS($AB$4:AB3555,$C$4:C3555,C3555))</f>
        <v>0</v>
      </c>
      <c r="AB3555" s="77">
        <f>IFERROR(INDEX([1]怪物表!$U:$U,MATCH(G3555,[1]怪物表!$A:$A,0),1)*S3555/U3555,0)*AC3555</f>
        <v>0</v>
      </c>
      <c r="AC3555" s="77">
        <f t="shared" si="438"/>
        <v>1</v>
      </c>
      <c r="AD3555" s="77">
        <f>IFERROR(INDEX([1]怪物表!$J:$J,MATCH(G3555,[1]怪物表!$A:$A,0),1),0)*AE3555</f>
        <v>0</v>
      </c>
      <c r="AE3555" s="77">
        <f t="shared" si="439"/>
        <v>0</v>
      </c>
      <c r="AF3555" s="45"/>
      <c r="AG3555" s="45"/>
      <c r="AH3555" s="45"/>
      <c r="AI3555" s="45"/>
      <c r="AJ3555" s="45"/>
      <c r="AK3555" s="45"/>
      <c r="AL3555" s="45"/>
      <c r="AM3555" s="45"/>
      <c r="AN3555" s="45"/>
      <c r="AO3555" s="45"/>
      <c r="AP3555" s="45"/>
      <c r="AQ3555" s="45"/>
      <c r="AR3555" s="45"/>
      <c r="AS3555" s="45"/>
      <c r="AT3555" s="45"/>
    </row>
    <row r="3556" spans="1:46" x14ac:dyDescent="0.45">
      <c r="A3556" s="4"/>
      <c r="B3556" s="7">
        <v>903002</v>
      </c>
      <c r="C3556" s="7"/>
      <c r="D3556" s="4" t="s">
        <v>65</v>
      </c>
      <c r="E3556" s="7"/>
      <c r="F3556" s="4">
        <v>999</v>
      </c>
      <c r="G3556" s="4">
        <v>2</v>
      </c>
      <c r="H3556" s="8" t="str">
        <f>IF(G3556="","",INDEX([1]怪物表!$C:$C,MATCH(G3556,[1]怪物表!$A:$A,0)))</f>
        <v>狼</v>
      </c>
      <c r="I3556" s="4"/>
      <c r="J3556" s="4" t="str">
        <f>IF(I3556="","",INDEX([1]怪物阵型表!$B:$B,MATCH(I3556,[1]怪物阵型表!$A:$A,0)))</f>
        <v/>
      </c>
      <c r="K3556" s="4"/>
      <c r="L3556" s="4"/>
      <c r="M3556" s="4"/>
      <c r="N3556" s="4"/>
      <c r="O3556" s="4" t="str">
        <f>IF(N3556="","",INDEX([2]物品表!$B:$B,MATCH(N3556,[2]物品表!$A:$A,0)))</f>
        <v/>
      </c>
      <c r="P3556" s="4"/>
      <c r="Q3556" s="7" t="s">
        <v>35</v>
      </c>
      <c r="R3556" s="7" t="s">
        <v>29</v>
      </c>
      <c r="S3556" s="9">
        <v>10</v>
      </c>
      <c r="T3556" s="4"/>
      <c r="U3556" s="9">
        <v>0</v>
      </c>
      <c r="V3556" s="4" t="str">
        <f t="shared" si="495"/>
        <v/>
      </c>
      <c r="W3556" s="4"/>
      <c r="X3556" s="4"/>
      <c r="Y3556" s="4"/>
      <c r="Z3556" s="28"/>
      <c r="AA3556" s="77">
        <f>COUNTIF([3]经验升级表!$C:$C,"&lt;="&amp;SUMIFS($AB$4:AB3556,$C$4:C3556,C3556))</f>
        <v>0</v>
      </c>
      <c r="AB3556" s="77">
        <f>IFERROR(INDEX([1]怪物表!$U:$U,MATCH(G3556,[1]怪物表!$A:$A,0),1)*S3556/U3556,0)*AC3556</f>
        <v>0</v>
      </c>
      <c r="AC3556" s="77">
        <f t="shared" si="438"/>
        <v>1</v>
      </c>
      <c r="AD3556" s="77">
        <f>IFERROR(INDEX([1]怪物表!$J:$J,MATCH(G3556,[1]怪物表!$A:$A,0),1),0)*AE3556</f>
        <v>0</v>
      </c>
      <c r="AE3556" s="77">
        <f t="shared" si="439"/>
        <v>0</v>
      </c>
    </row>
    <row r="3557" spans="1:46" x14ac:dyDescent="0.45">
      <c r="A3557" s="4"/>
      <c r="B3557" s="7">
        <v>903003</v>
      </c>
      <c r="C3557" s="7"/>
      <c r="D3557" s="4" t="s">
        <v>65</v>
      </c>
      <c r="E3557" s="7"/>
      <c r="F3557" s="4">
        <v>999</v>
      </c>
      <c r="G3557" s="4">
        <v>2</v>
      </c>
      <c r="H3557" s="8" t="str">
        <f>IF(G3557="","",INDEX([1]怪物表!$C:$C,MATCH(G3557,[1]怪物表!$A:$A,0)))</f>
        <v>狼</v>
      </c>
      <c r="I3557" s="4"/>
      <c r="J3557" s="4" t="str">
        <f>IF(I3557="","",INDEX([1]怪物阵型表!$B:$B,MATCH(I3557,[1]怪物阵型表!$A:$A,0)))</f>
        <v/>
      </c>
      <c r="K3557" s="4"/>
      <c r="L3557" s="4"/>
      <c r="M3557" s="4"/>
      <c r="N3557" s="4"/>
      <c r="O3557" s="4" t="str">
        <f>IF(N3557="","",INDEX([2]物品表!$B:$B,MATCH(N3557,[2]物品表!$A:$A,0)))</f>
        <v/>
      </c>
      <c r="P3557" s="4"/>
      <c r="Q3557" s="7" t="s">
        <v>35</v>
      </c>
      <c r="R3557" s="7" t="s">
        <v>29</v>
      </c>
      <c r="S3557" s="9">
        <v>10</v>
      </c>
      <c r="T3557" s="4"/>
      <c r="U3557" s="9">
        <v>0</v>
      </c>
      <c r="V3557" s="4" t="str">
        <f t="shared" si="495"/>
        <v/>
      </c>
      <c r="W3557" s="4"/>
      <c r="X3557" s="4"/>
      <c r="Y3557" s="4"/>
      <c r="Z3557" s="28"/>
      <c r="AA3557" s="77">
        <f>COUNTIF([3]经验升级表!$C:$C,"&lt;="&amp;SUMIFS($AB$4:AB3557,$C$4:C3557,C3557))</f>
        <v>0</v>
      </c>
      <c r="AB3557" s="77">
        <f>IFERROR(INDEX([1]怪物表!$U:$U,MATCH(G3557,[1]怪物表!$A:$A,0),1)*S3557/U3557,0)*AC3557</f>
        <v>0</v>
      </c>
      <c r="AC3557" s="77">
        <f t="shared" si="438"/>
        <v>1</v>
      </c>
      <c r="AD3557" s="77">
        <f>IFERROR(INDEX([1]怪物表!$J:$J,MATCH(G3557,[1]怪物表!$A:$A,0),1),0)*AE3557</f>
        <v>0</v>
      </c>
      <c r="AE3557" s="77">
        <f t="shared" si="439"/>
        <v>0</v>
      </c>
    </row>
    <row r="3558" spans="1:46" x14ac:dyDescent="0.45">
      <c r="A3558" s="4"/>
      <c r="B3558" s="7">
        <v>903004</v>
      </c>
      <c r="C3558" s="7"/>
      <c r="D3558" s="4" t="s">
        <v>65</v>
      </c>
      <c r="E3558" s="7"/>
      <c r="F3558" s="4">
        <v>999</v>
      </c>
      <c r="G3558" s="4">
        <v>2</v>
      </c>
      <c r="H3558" s="8" t="str">
        <f>IF(G3558="","",INDEX([1]怪物表!$C:$C,MATCH(G3558,[1]怪物表!$A:$A,0)))</f>
        <v>狼</v>
      </c>
      <c r="I3558" s="4"/>
      <c r="J3558" s="4" t="str">
        <f>IF(I3558="","",INDEX([1]怪物阵型表!$B:$B,MATCH(I3558,[1]怪物阵型表!$A:$A,0)))</f>
        <v/>
      </c>
      <c r="K3558" s="4"/>
      <c r="L3558" s="4"/>
      <c r="M3558" s="4"/>
      <c r="N3558" s="4"/>
      <c r="O3558" s="4" t="str">
        <f>IF(N3558="","",INDEX([2]物品表!$B:$B,MATCH(N3558,[2]物品表!$A:$A,0)))</f>
        <v/>
      </c>
      <c r="P3558" s="4"/>
      <c r="Q3558" s="7" t="s">
        <v>35</v>
      </c>
      <c r="R3558" s="7" t="s">
        <v>29</v>
      </c>
      <c r="S3558" s="9">
        <v>10</v>
      </c>
      <c r="T3558" s="4"/>
      <c r="U3558" s="9">
        <v>0</v>
      </c>
      <c r="V3558" s="4" t="str">
        <f t="shared" si="495"/>
        <v/>
      </c>
      <c r="W3558" s="4"/>
      <c r="X3558" s="4"/>
      <c r="Y3558" s="4"/>
      <c r="Z3558" s="28"/>
      <c r="AA3558" s="77">
        <f>COUNTIF([3]经验升级表!$C:$C,"&lt;="&amp;SUMIFS($AB$4:AB3558,$C$4:C3558,C3558))</f>
        <v>0</v>
      </c>
      <c r="AB3558" s="77">
        <f>IFERROR(INDEX([1]怪物表!$U:$U,MATCH(G3558,[1]怪物表!$A:$A,0),1)*S3558/U3558,0)*AC3558</f>
        <v>0</v>
      </c>
      <c r="AC3558" s="77">
        <f t="shared" si="438"/>
        <v>1</v>
      </c>
      <c r="AD3558" s="77">
        <f>IFERROR(INDEX([1]怪物表!$J:$J,MATCH(G3558,[1]怪物表!$A:$A,0),1),0)*AE3558</f>
        <v>0</v>
      </c>
      <c r="AE3558" s="77">
        <f t="shared" si="439"/>
        <v>0</v>
      </c>
    </row>
    <row r="3559" spans="1:46" x14ac:dyDescent="0.45">
      <c r="A3559" s="4"/>
      <c r="B3559" s="7">
        <v>903005</v>
      </c>
      <c r="C3559" s="7"/>
      <c r="D3559" s="4" t="s">
        <v>65</v>
      </c>
      <c r="E3559" s="7"/>
      <c r="F3559" s="4">
        <v>999</v>
      </c>
      <c r="G3559" s="4">
        <v>2</v>
      </c>
      <c r="H3559" s="8" t="str">
        <f>IF(G3559="","",INDEX([1]怪物表!$C:$C,MATCH(G3559,[1]怪物表!$A:$A,0)))</f>
        <v>狼</v>
      </c>
      <c r="I3559" s="4"/>
      <c r="J3559" s="4" t="str">
        <f>IF(I3559="","",INDEX([1]怪物阵型表!$B:$B,MATCH(I3559,[1]怪物阵型表!$A:$A,0)))</f>
        <v/>
      </c>
      <c r="K3559" s="4"/>
      <c r="L3559" s="4"/>
      <c r="M3559" s="4"/>
      <c r="N3559" s="4"/>
      <c r="O3559" s="4" t="str">
        <f>IF(N3559="","",INDEX([2]物品表!$B:$B,MATCH(N3559,[2]物品表!$A:$A,0)))</f>
        <v/>
      </c>
      <c r="P3559" s="4"/>
      <c r="Q3559" s="7" t="s">
        <v>35</v>
      </c>
      <c r="R3559" s="7" t="s">
        <v>29</v>
      </c>
      <c r="S3559" s="9">
        <v>1</v>
      </c>
      <c r="T3559" s="4"/>
      <c r="U3559" s="9">
        <v>0</v>
      </c>
      <c r="V3559" s="4" t="str">
        <f t="shared" si="495"/>
        <v>TID_Survivor_Notice_Occur_1</v>
      </c>
      <c r="W3559" s="4">
        <v>2</v>
      </c>
      <c r="X3559" s="4"/>
      <c r="Y3559" s="4"/>
      <c r="Z3559" s="28"/>
      <c r="AA3559" s="77">
        <f>COUNTIF([3]经验升级表!$C:$C,"&lt;="&amp;SUMIFS($AB$4:AB3559,$C$4:C3559,C3559))</f>
        <v>0</v>
      </c>
      <c r="AB3559" s="77">
        <f>IFERROR(INDEX([1]怪物表!$U:$U,MATCH(G3559,[1]怪物表!$A:$A,0),1)*S3559/U3559,0)*AC3559</f>
        <v>0</v>
      </c>
      <c r="AC3559" s="77">
        <f t="shared" si="438"/>
        <v>1</v>
      </c>
      <c r="AD3559" s="77">
        <f>IFERROR(INDEX([1]怪物表!$J:$J,MATCH(G3559,[1]怪物表!$A:$A,0),1),0)*AE3559</f>
        <v>0</v>
      </c>
      <c r="AE3559" s="77">
        <f t="shared" si="439"/>
        <v>0</v>
      </c>
    </row>
    <row r="3560" spans="1:46" s="52" customFormat="1" x14ac:dyDescent="0.45">
      <c r="A3560" s="90">
        <v>904</v>
      </c>
      <c r="B3560" s="91">
        <v>904001</v>
      </c>
      <c r="C3560" s="91"/>
      <c r="D3560" s="90" t="s">
        <v>65</v>
      </c>
      <c r="E3560" s="91"/>
      <c r="F3560" s="90">
        <v>5</v>
      </c>
      <c r="G3560" s="90"/>
      <c r="H3560" s="92" t="str">
        <f>IF(G3560="","",INDEX([1]怪物表!$C:$C,MATCH(G3560,[1]怪物表!$A:$A,0)))</f>
        <v/>
      </c>
      <c r="I3560" s="90"/>
      <c r="J3560" s="90" t="str">
        <f>IF(I3560="","",INDEX([1]怪物阵型表!$B:$B,MATCH(I3560,[1]怪物阵型表!$A:$A,0)))</f>
        <v/>
      </c>
      <c r="K3560" s="90">
        <v>599301</v>
      </c>
      <c r="L3560" s="90"/>
      <c r="M3560" s="90"/>
      <c r="N3560" s="90"/>
      <c r="O3560" s="90" t="str">
        <f>IF(N3560="","",INDEX([2]物品表!$B:$B,MATCH(N3560,[2]物品表!$A:$A,0)))</f>
        <v/>
      </c>
      <c r="P3560" s="90"/>
      <c r="Q3560" s="91" t="s">
        <v>107</v>
      </c>
      <c r="R3560" s="91" t="s">
        <v>29</v>
      </c>
      <c r="S3560" s="93">
        <v>1</v>
      </c>
      <c r="T3560" s="90"/>
      <c r="U3560" s="93">
        <v>0</v>
      </c>
      <c r="V3560" s="90" t="str">
        <f t="shared" si="495"/>
        <v/>
      </c>
      <c r="W3560" s="90"/>
      <c r="X3560" s="90"/>
      <c r="Y3560" s="90"/>
      <c r="Z3560" s="94"/>
      <c r="AA3560" s="77">
        <f>COUNTIF([3]经验升级表!$C:$C,"&lt;="&amp;SUMIFS($AB$4:AB3560,$C$4:C3560,C3560))</f>
        <v>0</v>
      </c>
      <c r="AB3560" s="77">
        <f>IFERROR(INDEX([1]怪物表!$U:$U,MATCH(G3560,[1]怪物表!$A:$A,0),1)*S3560/U3560,0)*AC3560</f>
        <v>0</v>
      </c>
      <c r="AC3560" s="77">
        <f t="shared" si="438"/>
        <v>1</v>
      </c>
      <c r="AD3560" s="77">
        <f>IFERROR(INDEX([1]怪物表!$J:$J,MATCH(G3560,[1]怪物表!$A:$A,0),1),0)*AE3560</f>
        <v>0</v>
      </c>
      <c r="AE3560" s="77">
        <f t="shared" si="439"/>
        <v>0</v>
      </c>
      <c r="AF3560" s="45"/>
      <c r="AG3560" s="45"/>
      <c r="AH3560" s="45"/>
      <c r="AI3560" s="45"/>
      <c r="AJ3560" s="45"/>
      <c r="AK3560" s="45"/>
      <c r="AL3560" s="45"/>
      <c r="AM3560" s="45"/>
      <c r="AN3560" s="45"/>
      <c r="AO3560" s="45"/>
      <c r="AP3560" s="45"/>
      <c r="AQ3560" s="45"/>
      <c r="AR3560" s="45"/>
      <c r="AS3560" s="45"/>
      <c r="AT3560" s="45"/>
    </row>
    <row r="3561" spans="1:46" x14ac:dyDescent="0.45">
      <c r="A3561" s="4"/>
      <c r="B3561" s="7">
        <v>904002</v>
      </c>
      <c r="C3561" s="7"/>
      <c r="D3561" s="4" t="s">
        <v>65</v>
      </c>
      <c r="E3561" s="7"/>
      <c r="F3561" s="4">
        <v>30</v>
      </c>
      <c r="G3561" s="4"/>
      <c r="H3561" s="8" t="str">
        <f>IF(G3561="","",INDEX([1]怪物表!$C:$C,MATCH(G3561,[1]怪物表!$A:$A,0)))</f>
        <v/>
      </c>
      <c r="I3561" s="4"/>
      <c r="J3561" s="4" t="str">
        <f>IF(I3561="","",INDEX([1]怪物阵型表!$B:$B,MATCH(I3561,[1]怪物阵型表!$A:$A,0)))</f>
        <v/>
      </c>
      <c r="K3561" s="4">
        <v>599302</v>
      </c>
      <c r="L3561" s="4"/>
      <c r="M3561" s="4"/>
      <c r="N3561" s="4"/>
      <c r="O3561" s="4" t="str">
        <f>IF(N3561="","",INDEX([2]物品表!$B:$B,MATCH(N3561,[2]物品表!$A:$A,0)))</f>
        <v/>
      </c>
      <c r="P3561" s="4"/>
      <c r="Q3561" s="7" t="s">
        <v>119</v>
      </c>
      <c r="R3561" s="7" t="s">
        <v>29</v>
      </c>
      <c r="S3561" s="9">
        <v>1</v>
      </c>
      <c r="T3561" s="4"/>
      <c r="U3561" s="9">
        <v>0</v>
      </c>
      <c r="V3561" s="4" t="str">
        <f t="shared" si="495"/>
        <v/>
      </c>
      <c r="W3561" s="4"/>
      <c r="X3561" s="4"/>
      <c r="Y3561" s="4"/>
      <c r="Z3561" s="28"/>
      <c r="AA3561" s="77">
        <f>COUNTIF([3]经验升级表!$C:$C,"&lt;="&amp;SUMIFS($AB$4:AB3561,$C$4:C3561,C3561))</f>
        <v>0</v>
      </c>
      <c r="AB3561" s="77">
        <f>IFERROR(INDEX([1]怪物表!$U:$U,MATCH(G3561,[1]怪物表!$A:$A,0),1)*S3561/U3561,0)*AC3561</f>
        <v>0</v>
      </c>
      <c r="AC3561" s="77">
        <f t="shared" si="438"/>
        <v>1</v>
      </c>
      <c r="AD3561" s="77">
        <f>IFERROR(INDEX([1]怪物表!$J:$J,MATCH(G3561,[1]怪物表!$A:$A,0),1),0)*AE3561</f>
        <v>0</v>
      </c>
      <c r="AE3561" s="77">
        <f t="shared" si="439"/>
        <v>0</v>
      </c>
    </row>
    <row r="3562" spans="1:46" x14ac:dyDescent="0.45">
      <c r="A3562" s="4"/>
      <c r="B3562" s="7">
        <v>904003</v>
      </c>
      <c r="C3562" s="7"/>
      <c r="D3562" s="4" t="s">
        <v>65</v>
      </c>
      <c r="E3562" s="7"/>
      <c r="F3562" s="4">
        <v>60</v>
      </c>
      <c r="G3562" s="4"/>
      <c r="H3562" s="8" t="str">
        <f>IF(G3562="","",INDEX([1]怪物表!$C:$C,MATCH(G3562,[1]怪物表!$A:$A,0)))</f>
        <v/>
      </c>
      <c r="I3562" s="4"/>
      <c r="J3562" s="4" t="str">
        <f>IF(I3562="","",INDEX([1]怪物阵型表!$B:$B,MATCH(I3562,[1]怪物阵型表!$A:$A,0)))</f>
        <v/>
      </c>
      <c r="K3562" s="4">
        <v>599303</v>
      </c>
      <c r="L3562" s="4"/>
      <c r="M3562" s="4"/>
      <c r="N3562" s="4"/>
      <c r="O3562" s="4"/>
      <c r="P3562" s="4"/>
      <c r="Q3562" s="7" t="s">
        <v>107</v>
      </c>
      <c r="R3562" s="7" t="s">
        <v>29</v>
      </c>
      <c r="S3562" s="9">
        <v>1</v>
      </c>
      <c r="T3562" s="4"/>
      <c r="U3562" s="9">
        <v>0</v>
      </c>
      <c r="V3562" s="4" t="str">
        <f t="shared" ref="V3562:V3582" si="505">IF(W3562=1,"TID_Survivor_Notice_Occur_2",IF(W3562=2,"TID_Survivor_Notice_Occur_1",""))</f>
        <v/>
      </c>
      <c r="W3562" s="4"/>
      <c r="X3562" s="4"/>
      <c r="Y3562" s="4"/>
      <c r="Z3562" s="28"/>
      <c r="AA3562" s="77">
        <f>COUNTIF([3]经验升级表!$C:$C,"&lt;="&amp;SUMIFS($AB$4:AB3562,$C$4:C3562,C3562))</f>
        <v>0</v>
      </c>
      <c r="AB3562" s="77">
        <f>IFERROR(INDEX([1]怪物表!$U:$U,MATCH(G3562,[1]怪物表!$A:$A,0),1)*S3562/U3562,0)*AC3562</f>
        <v>0</v>
      </c>
      <c r="AC3562" s="77">
        <f t="shared" si="438"/>
        <v>1</v>
      </c>
      <c r="AD3562" s="77">
        <f>IFERROR(INDEX([1]怪物表!$J:$J,MATCH(G3562,[1]怪物表!$A:$A,0),1),0)*AE3562</f>
        <v>0</v>
      </c>
      <c r="AE3562" s="77">
        <f t="shared" si="439"/>
        <v>0</v>
      </c>
    </row>
    <row r="3563" spans="1:46" x14ac:dyDescent="0.45">
      <c r="A3563" s="4"/>
      <c r="B3563" s="7">
        <v>904004</v>
      </c>
      <c r="C3563" s="7"/>
      <c r="D3563" s="4" t="s">
        <v>65</v>
      </c>
      <c r="E3563" s="7"/>
      <c r="F3563" s="4">
        <v>999</v>
      </c>
      <c r="G3563" s="4">
        <v>2</v>
      </c>
      <c r="H3563" s="8" t="str">
        <f>IF(G3563="","",INDEX([1]怪物表!$C:$C,MATCH(G3563,[1]怪物表!$A:$A,0)))</f>
        <v>狼</v>
      </c>
      <c r="I3563" s="4"/>
      <c r="J3563" s="4" t="str">
        <f>IF(I3563="","",INDEX([1]怪物阵型表!$B:$B,MATCH(I3563,[1]怪物阵型表!$A:$A,0)))</f>
        <v/>
      </c>
      <c r="K3563" s="4"/>
      <c r="L3563" s="4"/>
      <c r="M3563" s="4"/>
      <c r="N3563" s="4"/>
      <c r="O3563" s="4" t="str">
        <f>IF(N3563="","",INDEX([2]物品表!$B:$B,MATCH(N3563,[2]物品表!$A:$A,0)))</f>
        <v/>
      </c>
      <c r="P3563" s="4"/>
      <c r="Q3563" s="7" t="s">
        <v>31</v>
      </c>
      <c r="R3563" s="7" t="s">
        <v>29</v>
      </c>
      <c r="S3563" s="9">
        <v>2</v>
      </c>
      <c r="T3563" s="4"/>
      <c r="U3563" s="9">
        <v>0</v>
      </c>
      <c r="V3563" s="4" t="str">
        <f t="shared" si="505"/>
        <v/>
      </c>
      <c r="W3563" s="4"/>
      <c r="X3563" s="4"/>
      <c r="Y3563" s="4"/>
      <c r="Z3563" s="28"/>
      <c r="AA3563" s="77">
        <f>COUNTIF([3]经验升级表!$C:$C,"&lt;="&amp;SUMIFS($AB$4:AB3563,$C$4:C3563,C3563))</f>
        <v>0</v>
      </c>
      <c r="AB3563" s="77">
        <f>IFERROR(INDEX([1]怪物表!$U:$U,MATCH(G3563,[1]怪物表!$A:$A,0),1)*S3563/U3563,0)*AC3563</f>
        <v>0</v>
      </c>
      <c r="AC3563" s="77">
        <f t="shared" si="438"/>
        <v>1</v>
      </c>
      <c r="AD3563" s="77">
        <f>IFERROR(INDEX([1]怪物表!$J:$J,MATCH(G3563,[1]怪物表!$A:$A,0),1),0)*AE3563</f>
        <v>0</v>
      </c>
      <c r="AE3563" s="77">
        <f t="shared" si="439"/>
        <v>0</v>
      </c>
    </row>
    <row r="3564" spans="1:46" x14ac:dyDescent="0.45">
      <c r="A3564" s="4"/>
      <c r="B3564" s="7">
        <v>904005</v>
      </c>
      <c r="C3564" s="7"/>
      <c r="D3564" s="4" t="s">
        <v>65</v>
      </c>
      <c r="E3564" s="7"/>
      <c r="F3564" s="4">
        <v>999</v>
      </c>
      <c r="G3564" s="4">
        <v>2</v>
      </c>
      <c r="H3564" s="8" t="str">
        <f>IF(G3564="","",INDEX([1]怪物表!$C:$C,MATCH(G3564,[1]怪物表!$A:$A,0)))</f>
        <v>狼</v>
      </c>
      <c r="I3564" s="4"/>
      <c r="J3564" s="4" t="str">
        <f>IF(I3564="","",INDEX([1]怪物阵型表!$B:$B,MATCH(I3564,[1]怪物阵型表!$A:$A,0)))</f>
        <v/>
      </c>
      <c r="K3564" s="4"/>
      <c r="L3564" s="4"/>
      <c r="M3564" s="4"/>
      <c r="N3564" s="4"/>
      <c r="O3564" s="4" t="str">
        <f>IF(N3564="","",INDEX([2]物品表!$B:$B,MATCH(N3564,[2]物品表!$A:$A,0)))</f>
        <v/>
      </c>
      <c r="P3564" s="4"/>
      <c r="Q3564" s="7" t="s">
        <v>31</v>
      </c>
      <c r="R3564" s="7" t="s">
        <v>29</v>
      </c>
      <c r="S3564" s="9">
        <v>2</v>
      </c>
      <c r="T3564" s="4"/>
      <c r="U3564" s="9">
        <v>0</v>
      </c>
      <c r="V3564" s="4" t="str">
        <f t="shared" si="505"/>
        <v/>
      </c>
      <c r="W3564" s="4"/>
      <c r="X3564" s="4"/>
      <c r="Y3564" s="4"/>
      <c r="Z3564" s="28"/>
      <c r="AA3564" s="77">
        <f>COUNTIF([3]经验升级表!$C:$C,"&lt;="&amp;SUMIFS($AB$4:AB3564,$C$4:C3564,C3564))</f>
        <v>0</v>
      </c>
      <c r="AB3564" s="77">
        <f>IFERROR(INDEX([1]怪物表!$U:$U,MATCH(G3564,[1]怪物表!$A:$A,0),1)*S3564/U3564,0)*AC3564</f>
        <v>0</v>
      </c>
      <c r="AC3564" s="77">
        <f t="shared" si="438"/>
        <v>1</v>
      </c>
      <c r="AD3564" s="77">
        <f>IFERROR(INDEX([1]怪物表!$J:$J,MATCH(G3564,[1]怪物表!$A:$A,0),1),0)*AE3564</f>
        <v>0</v>
      </c>
      <c r="AE3564" s="77">
        <f t="shared" si="439"/>
        <v>0</v>
      </c>
    </row>
    <row r="3565" spans="1:46" s="52" customFormat="1" x14ac:dyDescent="0.45">
      <c r="A3565" s="90">
        <v>905</v>
      </c>
      <c r="B3565" s="91">
        <v>905001</v>
      </c>
      <c r="C3565" s="91"/>
      <c r="D3565" s="90" t="s">
        <v>65</v>
      </c>
      <c r="E3565" s="91"/>
      <c r="F3565" s="90" t="s">
        <v>298</v>
      </c>
      <c r="G3565" s="90">
        <v>2</v>
      </c>
      <c r="H3565" s="92" t="str">
        <f>IF(G3565="","",INDEX([1]怪物表!$C:$C,MATCH(G3565,[1]怪物表!$A:$A,0)))</f>
        <v>狼</v>
      </c>
      <c r="I3565" s="90"/>
      <c r="J3565" s="90" t="str">
        <f>IF(I3565="","",INDEX([1]怪物阵型表!$B:$B,MATCH(I3565,[1]怪物阵型表!$A:$A,0)))</f>
        <v/>
      </c>
      <c r="K3565" s="90"/>
      <c r="L3565" s="90"/>
      <c r="M3565" s="90"/>
      <c r="N3565" s="90"/>
      <c r="O3565" s="90" t="str">
        <f>IF(N3565="","",INDEX([2]物品表!$B:$B,MATCH(N3565,[2]物品表!$A:$A,0)))</f>
        <v/>
      </c>
      <c r="P3565" s="90"/>
      <c r="Q3565" s="91" t="s">
        <v>33</v>
      </c>
      <c r="R3565" s="91" t="s">
        <v>29</v>
      </c>
      <c r="S3565" s="93">
        <v>2</v>
      </c>
      <c r="T3565" s="90"/>
      <c r="U3565" s="93">
        <v>1</v>
      </c>
      <c r="V3565" s="90"/>
      <c r="W3565" s="90"/>
      <c r="X3565" s="90"/>
      <c r="Y3565" s="90"/>
      <c r="Z3565" s="94"/>
      <c r="AA3565" s="77">
        <f>COUNTIF([3]经验升级表!$C:$C,"&lt;="&amp;SUMIFS($AB$4:AB3565,$C$4:C3565,C3565))</f>
        <v>0</v>
      </c>
      <c r="AB3565" s="77">
        <f>IFERROR(INDEX([1]怪物表!$U:$U,MATCH(G3565,[1]怪物表!$A:$A,0),1)*S3565/U3565,0)*AC3565</f>
        <v>0</v>
      </c>
      <c r="AC3565" s="77">
        <f t="shared" si="438"/>
        <v>30</v>
      </c>
      <c r="AD3565" s="77">
        <f>IFERROR(INDEX([1]怪物表!$J:$J,MATCH(G3565,[1]怪物表!$A:$A,0),1),0)*AE3565</f>
        <v>60</v>
      </c>
      <c r="AE3565" s="77">
        <f t="shared" si="439"/>
        <v>60</v>
      </c>
      <c r="AF3565" s="45"/>
      <c r="AG3565" s="45"/>
      <c r="AH3565" s="45"/>
      <c r="AI3565" s="45"/>
      <c r="AJ3565" s="45"/>
      <c r="AK3565" s="45"/>
      <c r="AL3565" s="45"/>
      <c r="AM3565" s="45"/>
      <c r="AN3565" s="45"/>
      <c r="AO3565" s="45"/>
      <c r="AP3565" s="45"/>
      <c r="AQ3565" s="45"/>
      <c r="AR3565" s="45"/>
      <c r="AS3565" s="45"/>
      <c r="AT3565" s="45"/>
    </row>
    <row r="3566" spans="1:46" x14ac:dyDescent="0.45">
      <c r="A3566" s="4"/>
      <c r="B3566" s="7">
        <v>905002</v>
      </c>
      <c r="C3566" s="7"/>
      <c r="D3566" s="4" t="s">
        <v>65</v>
      </c>
      <c r="E3566" s="7"/>
      <c r="F3566" s="4">
        <v>30</v>
      </c>
      <c r="G3566" s="90">
        <v>130412</v>
      </c>
      <c r="H3566" s="8" t="str">
        <f>IF(G3566="","",INDEX([1]怪物表!$C:$C,MATCH(G3566,[1]怪物表!$A:$A,0)))</f>
        <v>荒漠法师</v>
      </c>
      <c r="I3566" s="4"/>
      <c r="J3566" s="4" t="str">
        <f>IF(I3566="","",INDEX([1]怪物阵型表!$B:$B,MATCH(I3566,[1]怪物阵型表!$A:$A,0)))</f>
        <v/>
      </c>
      <c r="K3566" s="4"/>
      <c r="L3566" s="4"/>
      <c r="M3566" s="4"/>
      <c r="N3566" s="4"/>
      <c r="O3566" s="4" t="str">
        <f>IF(N3566="","",INDEX([2]物品表!$B:$B,MATCH(N3566,[2]物品表!$A:$A,0)))</f>
        <v/>
      </c>
      <c r="P3566" s="4"/>
      <c r="Q3566" s="7" t="s">
        <v>33</v>
      </c>
      <c r="R3566" s="7" t="s">
        <v>29</v>
      </c>
      <c r="S3566" s="9">
        <v>1</v>
      </c>
      <c r="T3566" s="4"/>
      <c r="U3566" s="9">
        <v>0</v>
      </c>
      <c r="V3566" s="4" t="str">
        <f t="shared" ref="V3566" si="506">IF(W3566=1,"TID_Survivor_Notice_Occur_2",IF(W3566=2,"TID_Survivor_Notice_Occur_1",""))</f>
        <v>TID_Survivor_Notice_Occur_1</v>
      </c>
      <c r="W3566" s="4">
        <v>2</v>
      </c>
      <c r="X3566" s="4"/>
      <c r="Y3566" s="4"/>
      <c r="Z3566" s="28"/>
      <c r="AA3566" s="77">
        <f>COUNTIF([3]经验升级表!$C:$C,"&lt;="&amp;SUMIFS($AB$4:AB3566,$C$4:C3566,C3566))</f>
        <v>0</v>
      </c>
      <c r="AB3566" s="77">
        <f>IFERROR(INDEX([1]怪物表!$U:$U,MATCH(G3566,[1]怪物表!$A:$A,0),1)*S3566/U3566,0)*AC3566</f>
        <v>0</v>
      </c>
      <c r="AC3566" s="77">
        <f t="shared" si="438"/>
        <v>1</v>
      </c>
      <c r="AD3566" s="77">
        <f>IFERROR(INDEX([1]怪物表!$J:$J,MATCH(G3566,[1]怪物表!$A:$A,0),1),0)*AE3566</f>
        <v>0</v>
      </c>
      <c r="AE3566" s="77">
        <f t="shared" si="439"/>
        <v>0</v>
      </c>
    </row>
    <row r="3567" spans="1:46" x14ac:dyDescent="0.45">
      <c r="A3567" s="4"/>
      <c r="B3567" s="7">
        <v>905003</v>
      </c>
      <c r="C3567" s="7"/>
      <c r="D3567" s="4" t="s">
        <v>65</v>
      </c>
      <c r="E3567" s="7"/>
      <c r="F3567" s="4">
        <v>999</v>
      </c>
      <c r="G3567" s="4">
        <v>2</v>
      </c>
      <c r="H3567" s="8" t="str">
        <f>IF(G3567="","",INDEX([1]怪物表!$C:$C,MATCH(G3567,[1]怪物表!$A:$A,0)))</f>
        <v>狼</v>
      </c>
      <c r="I3567" s="4"/>
      <c r="J3567" s="4" t="str">
        <f>IF(I3567="","",INDEX([1]怪物阵型表!$B:$B,MATCH(I3567,[1]怪物阵型表!$A:$A,0)))</f>
        <v/>
      </c>
      <c r="K3567" s="4"/>
      <c r="L3567" s="4"/>
      <c r="M3567" s="4"/>
      <c r="N3567" s="4"/>
      <c r="O3567" s="4" t="str">
        <f>IF(N3567="","",INDEX([2]物品表!$B:$B,MATCH(N3567,[2]物品表!$A:$A,0)))</f>
        <v/>
      </c>
      <c r="P3567" s="4"/>
      <c r="Q3567" s="7" t="s">
        <v>35</v>
      </c>
      <c r="R3567" s="7" t="s">
        <v>29</v>
      </c>
      <c r="S3567" s="9">
        <v>1</v>
      </c>
      <c r="T3567" s="4"/>
      <c r="U3567" s="9">
        <v>0</v>
      </c>
      <c r="V3567" s="4" t="str">
        <f t="shared" si="505"/>
        <v/>
      </c>
      <c r="W3567" s="4"/>
      <c r="X3567" s="4"/>
      <c r="Y3567" s="4"/>
      <c r="Z3567" s="28"/>
      <c r="AA3567" s="77">
        <f>COUNTIF([3]经验升级表!$C:$C,"&lt;="&amp;SUMIFS($AB$4:AB3567,$C$4:C3567,C3567))</f>
        <v>0</v>
      </c>
      <c r="AB3567" s="77">
        <f>IFERROR(INDEX([1]怪物表!$U:$U,MATCH(G3567,[1]怪物表!$A:$A,0),1)*S3567/U3567,0)*AC3567</f>
        <v>0</v>
      </c>
      <c r="AC3567" s="77">
        <f t="shared" si="438"/>
        <v>1</v>
      </c>
      <c r="AD3567" s="77">
        <f>IFERROR(INDEX([1]怪物表!$J:$J,MATCH(G3567,[1]怪物表!$A:$A,0),1),0)*AE3567</f>
        <v>0</v>
      </c>
      <c r="AE3567" s="77">
        <f t="shared" si="439"/>
        <v>0</v>
      </c>
    </row>
    <row r="3568" spans="1:46" x14ac:dyDescent="0.45">
      <c r="A3568" s="4"/>
      <c r="B3568" s="7">
        <v>905004</v>
      </c>
      <c r="C3568" s="7"/>
      <c r="D3568" s="4" t="s">
        <v>65</v>
      </c>
      <c r="E3568" s="7"/>
      <c r="F3568" s="4">
        <v>999</v>
      </c>
      <c r="G3568" s="4">
        <v>2</v>
      </c>
      <c r="H3568" s="8" t="str">
        <f>IF(G3568="","",INDEX([1]怪物表!$C:$C,MATCH(G3568,[1]怪物表!$A:$A,0)))</f>
        <v>狼</v>
      </c>
      <c r="I3568" s="4"/>
      <c r="J3568" s="4" t="str">
        <f>IF(I3568="","",INDEX([1]怪物阵型表!$B:$B,MATCH(I3568,[1]怪物阵型表!$A:$A,0)))</f>
        <v/>
      </c>
      <c r="K3568" s="4"/>
      <c r="L3568" s="4"/>
      <c r="M3568" s="4"/>
      <c r="N3568" s="4"/>
      <c r="O3568" s="4" t="str">
        <f>IF(N3568="","",INDEX([2]物品表!$B:$B,MATCH(N3568,[2]物品表!$A:$A,0)))</f>
        <v/>
      </c>
      <c r="P3568" s="4"/>
      <c r="Q3568" s="7" t="s">
        <v>35</v>
      </c>
      <c r="R3568" s="7" t="s">
        <v>29</v>
      </c>
      <c r="S3568" s="9">
        <v>1</v>
      </c>
      <c r="T3568" s="4"/>
      <c r="U3568" s="9">
        <v>0</v>
      </c>
      <c r="V3568" s="4" t="str">
        <f t="shared" si="505"/>
        <v/>
      </c>
      <c r="W3568" s="4"/>
      <c r="X3568" s="4"/>
      <c r="Y3568" s="4"/>
      <c r="Z3568" s="28"/>
      <c r="AA3568" s="77">
        <f>COUNTIF([3]经验升级表!$C:$C,"&lt;="&amp;SUMIFS($AB$4:AB3568,$C$4:C3568,C3568))</f>
        <v>0</v>
      </c>
      <c r="AB3568" s="77">
        <f>IFERROR(INDEX([1]怪物表!$U:$U,MATCH(G3568,[1]怪物表!$A:$A,0),1)*S3568/U3568,0)*AC3568</f>
        <v>0</v>
      </c>
      <c r="AC3568" s="77">
        <f t="shared" si="438"/>
        <v>1</v>
      </c>
      <c r="AD3568" s="77">
        <f>IFERROR(INDEX([1]怪物表!$J:$J,MATCH(G3568,[1]怪物表!$A:$A,0),1),0)*AE3568</f>
        <v>0</v>
      </c>
      <c r="AE3568" s="77">
        <f t="shared" si="439"/>
        <v>0</v>
      </c>
    </row>
    <row r="3569" spans="1:46" x14ac:dyDescent="0.45">
      <c r="A3569" s="4"/>
      <c r="B3569" s="7">
        <v>905005</v>
      </c>
      <c r="C3569" s="7"/>
      <c r="D3569" s="4" t="s">
        <v>65</v>
      </c>
      <c r="E3569" s="7"/>
      <c r="F3569" s="4">
        <v>999</v>
      </c>
      <c r="G3569" s="4">
        <v>2</v>
      </c>
      <c r="H3569" s="8" t="str">
        <f>IF(G3569="","",INDEX([1]怪物表!$C:$C,MATCH(G3569,[1]怪物表!$A:$A,0)))</f>
        <v>狼</v>
      </c>
      <c r="I3569" s="4"/>
      <c r="J3569" s="4" t="str">
        <f>IF(I3569="","",INDEX([1]怪物阵型表!$B:$B,MATCH(I3569,[1]怪物阵型表!$A:$A,0)))</f>
        <v/>
      </c>
      <c r="K3569" s="4"/>
      <c r="L3569" s="4"/>
      <c r="M3569" s="4"/>
      <c r="N3569" s="4"/>
      <c r="O3569" s="4" t="str">
        <f>IF(N3569="","",INDEX([2]物品表!$B:$B,MATCH(N3569,[2]物品表!$A:$A,0)))</f>
        <v/>
      </c>
      <c r="P3569" s="4"/>
      <c r="Q3569" s="7" t="s">
        <v>35</v>
      </c>
      <c r="R3569" s="7" t="s">
        <v>29</v>
      </c>
      <c r="S3569" s="9">
        <v>1</v>
      </c>
      <c r="T3569" s="4"/>
      <c r="U3569" s="9">
        <v>0</v>
      </c>
      <c r="V3569" s="4" t="str">
        <f t="shared" si="505"/>
        <v/>
      </c>
      <c r="W3569" s="4"/>
      <c r="X3569" s="4"/>
      <c r="Y3569" s="4"/>
      <c r="Z3569" s="28"/>
      <c r="AA3569" s="77">
        <f>COUNTIF([3]经验升级表!$C:$C,"&lt;="&amp;SUMIFS($AB$4:AB3569,$C$4:C3569,C3569))</f>
        <v>0</v>
      </c>
      <c r="AB3569" s="77">
        <f>IFERROR(INDEX([1]怪物表!$U:$U,MATCH(G3569,[1]怪物表!$A:$A,0),1)*S3569/U3569,0)*AC3569</f>
        <v>0</v>
      </c>
      <c r="AC3569" s="77">
        <f t="shared" si="438"/>
        <v>1</v>
      </c>
      <c r="AD3569" s="77">
        <f>IFERROR(INDEX([1]怪物表!$J:$J,MATCH(G3569,[1]怪物表!$A:$A,0),1),0)*AE3569</f>
        <v>0</v>
      </c>
      <c r="AE3569" s="77">
        <f t="shared" si="439"/>
        <v>0</v>
      </c>
    </row>
    <row r="3570" spans="1:46" s="52" customFormat="1" x14ac:dyDescent="0.45">
      <c r="A3570" s="90">
        <v>906</v>
      </c>
      <c r="B3570" s="91">
        <v>906001</v>
      </c>
      <c r="C3570" s="91"/>
      <c r="D3570" s="90" t="s">
        <v>65</v>
      </c>
      <c r="E3570" s="91"/>
      <c r="F3570" s="90" t="s">
        <v>345</v>
      </c>
      <c r="G3570" s="90"/>
      <c r="H3570" s="92"/>
      <c r="I3570" s="90">
        <v>1007</v>
      </c>
      <c r="J3570" s="4" t="str">
        <f>IF(I3570="","",INDEX([1]怪物阵型表!$B:$B,MATCH(I3570,[1]怪物阵型表!$A:$A,0)))</f>
        <v>测试冲锋阵型</v>
      </c>
      <c r="K3570" s="90"/>
      <c r="L3570" s="90"/>
      <c r="M3570" s="91"/>
      <c r="N3570" s="90"/>
      <c r="O3570" s="90" t="str">
        <f>IF(N3570="","",INDEX([2]物品表!$B:$B,MATCH(N3570,[2]物品表!$A:$A,0)))</f>
        <v/>
      </c>
      <c r="P3570" s="90"/>
      <c r="Q3570" s="91" t="s">
        <v>309</v>
      </c>
      <c r="R3570" s="91" t="s">
        <v>29</v>
      </c>
      <c r="S3570" s="93">
        <v>1</v>
      </c>
      <c r="T3570" s="90"/>
      <c r="U3570" s="93">
        <v>6</v>
      </c>
      <c r="V3570" s="90" t="str">
        <f t="shared" si="505"/>
        <v/>
      </c>
      <c r="W3570" s="90"/>
      <c r="X3570" s="90"/>
      <c r="Y3570" s="90"/>
      <c r="Z3570" s="94"/>
      <c r="AA3570" s="77">
        <f>COUNTIF([3]经验升级表!$C:$C,"&lt;="&amp;SUMIFS($AB$4:AB3570,$C$4:C3570,C3570))</f>
        <v>0</v>
      </c>
      <c r="AB3570" s="77">
        <f>IFERROR(INDEX([1]怪物表!$U:$U,MATCH(G3570,[1]怪物表!$A:$A,0),1)*S3570/U3570,0)*AC3570</f>
        <v>0</v>
      </c>
      <c r="AC3570" s="77">
        <f t="shared" si="438"/>
        <v>300</v>
      </c>
      <c r="AD3570" s="77">
        <f>IFERROR(INDEX([1]怪物表!$J:$J,MATCH(G3570,[1]怪物表!$A:$A,0),1),0)*AE3570</f>
        <v>0</v>
      </c>
      <c r="AE3570" s="77">
        <f t="shared" si="439"/>
        <v>50</v>
      </c>
      <c r="AF3570" s="45"/>
      <c r="AG3570" s="45"/>
      <c r="AH3570" s="45"/>
      <c r="AI3570" s="45"/>
      <c r="AJ3570" s="45"/>
      <c r="AK3570" s="45"/>
      <c r="AL3570" s="45"/>
      <c r="AM3570" s="45"/>
      <c r="AN3570" s="45"/>
      <c r="AO3570" s="45"/>
      <c r="AP3570" s="45"/>
      <c r="AQ3570" s="45"/>
      <c r="AR3570" s="45"/>
      <c r="AS3570" s="45"/>
      <c r="AT3570" s="45"/>
    </row>
    <row r="3571" spans="1:46" x14ac:dyDescent="0.45">
      <c r="A3571" s="4"/>
      <c r="B3571" s="7">
        <v>906002</v>
      </c>
      <c r="C3571" s="4"/>
      <c r="D3571" s="4" t="s">
        <v>65</v>
      </c>
      <c r="E3571" s="4"/>
      <c r="F3571" s="4" t="s">
        <v>345</v>
      </c>
      <c r="G3571" s="4">
        <v>65</v>
      </c>
      <c r="H3571" s="8" t="str">
        <f>IF(G3571="","",INDEX([1]怪物表!$C:$C,MATCH(G3571,[1]怪物表!$A:$A,0)))</f>
        <v>测试剑兵1</v>
      </c>
      <c r="I3571" s="4"/>
      <c r="J3571" s="4" t="str">
        <f>IF(I3571="","",INDEX([1]怪物阵型表!$B:$B,MATCH(I3571,[1]怪物阵型表!$A:$A,0)))</f>
        <v/>
      </c>
      <c r="K3571" s="4"/>
      <c r="L3571" s="4"/>
      <c r="M3571" s="7"/>
      <c r="N3571" s="4"/>
      <c r="O3571" s="4" t="str">
        <f>IF(N3571="","",INDEX([2]物品表!$B:$B,MATCH(N3571,[2]物品表!$A:$A,0)))</f>
        <v/>
      </c>
      <c r="P3571" s="4"/>
      <c r="Q3571" s="7" t="s">
        <v>33</v>
      </c>
      <c r="R3571" s="7" t="s">
        <v>29</v>
      </c>
      <c r="S3571" s="9">
        <v>2</v>
      </c>
      <c r="T3571" s="4"/>
      <c r="U3571" s="9">
        <v>1</v>
      </c>
      <c r="V3571" s="4" t="str">
        <f t="shared" si="505"/>
        <v/>
      </c>
      <c r="W3571" s="4"/>
      <c r="X3571" s="4"/>
      <c r="Y3571" s="4"/>
      <c r="Z3571" s="28"/>
      <c r="AA3571" s="77">
        <f>COUNTIF([3]经验升级表!$C:$C,"&lt;="&amp;SUMIFS($AB$4:AB3571,$C$4:C3571,C3571))</f>
        <v>0</v>
      </c>
      <c r="AB3571" s="77">
        <f>IFERROR(INDEX([1]怪物表!$U:$U,MATCH(G3571,[1]怪物表!$A:$A,0),1)*S3571/U3571,0)*AC3571</f>
        <v>0</v>
      </c>
      <c r="AC3571" s="77">
        <f t="shared" si="438"/>
        <v>300</v>
      </c>
      <c r="AD3571" s="77">
        <f>IFERROR(INDEX([1]怪物表!$J:$J,MATCH(G3571,[1]怪物表!$A:$A,0),1),0)*AE3571</f>
        <v>600</v>
      </c>
      <c r="AE3571" s="77">
        <f t="shared" si="439"/>
        <v>600</v>
      </c>
    </row>
    <row r="3572" spans="1:46" x14ac:dyDescent="0.45">
      <c r="A3572" s="4"/>
      <c r="B3572" s="7">
        <v>906003</v>
      </c>
      <c r="C3572" s="4"/>
      <c r="D3572" s="4" t="s">
        <v>65</v>
      </c>
      <c r="E3572" s="4"/>
      <c r="F3572" s="4" t="s">
        <v>345</v>
      </c>
      <c r="G3572" s="4">
        <v>66</v>
      </c>
      <c r="H3572" s="8" t="str">
        <f>IF(G3572="","",INDEX([1]怪物表!$C:$C,MATCH(G3572,[1]怪物表!$A:$A,0)))</f>
        <v>测试狼人</v>
      </c>
      <c r="I3572" s="4"/>
      <c r="J3572" s="4" t="str">
        <f>IF(I3572="","",INDEX([1]怪物阵型表!$B:$B,MATCH(I3572,[1]怪物阵型表!$A:$A,0)))</f>
        <v/>
      </c>
      <c r="K3572" s="4"/>
      <c r="L3572" s="4"/>
      <c r="M3572" s="7"/>
      <c r="N3572" s="4"/>
      <c r="O3572" s="4" t="str">
        <f>IF(N3572="","",INDEX([2]物品表!$B:$B,MATCH(N3572,[2]物品表!$A:$A,0)))</f>
        <v/>
      </c>
      <c r="P3572" s="4"/>
      <c r="Q3572" s="7" t="s">
        <v>33</v>
      </c>
      <c r="R3572" s="7" t="s">
        <v>29</v>
      </c>
      <c r="S3572" s="9">
        <v>1</v>
      </c>
      <c r="T3572" s="4"/>
      <c r="U3572" s="9">
        <v>10</v>
      </c>
      <c r="V3572" s="4" t="str">
        <f t="shared" si="505"/>
        <v/>
      </c>
      <c r="W3572" s="4"/>
      <c r="X3572" s="4"/>
      <c r="Y3572" s="4"/>
      <c r="Z3572" s="28"/>
      <c r="AA3572" s="77">
        <f>COUNTIF([3]经验升级表!$C:$C,"&lt;="&amp;SUMIFS($AB$4:AB3572,$C$4:C3572,C3572))</f>
        <v>0</v>
      </c>
      <c r="AB3572" s="77">
        <f>IFERROR(INDEX([1]怪物表!$U:$U,MATCH(G3572,[1]怪物表!$A:$A,0),1)*S3572/U3572,0)*AC3572</f>
        <v>0</v>
      </c>
      <c r="AC3572" s="77">
        <f t="shared" si="438"/>
        <v>300</v>
      </c>
      <c r="AD3572" s="77">
        <f>IFERROR(INDEX([1]怪物表!$J:$J,MATCH(G3572,[1]怪物表!$A:$A,0),1),0)*AE3572</f>
        <v>60</v>
      </c>
      <c r="AE3572" s="77">
        <f t="shared" si="439"/>
        <v>30</v>
      </c>
    </row>
    <row r="3573" spans="1:46" x14ac:dyDescent="0.45">
      <c r="A3573" s="4"/>
      <c r="B3573" s="7">
        <v>906004</v>
      </c>
      <c r="C3573" s="4"/>
      <c r="D3573" s="4" t="s">
        <v>65</v>
      </c>
      <c r="E3573" s="4"/>
      <c r="F3573" s="4" t="s">
        <v>345</v>
      </c>
      <c r="G3573" s="4">
        <v>67</v>
      </c>
      <c r="H3573" s="8" t="str">
        <f>IF(G3573="","",INDEX([1]怪物表!$C:$C,MATCH(G3573,[1]怪物表!$A:$A,0)))</f>
        <v>测试巨象</v>
      </c>
      <c r="I3573" s="4"/>
      <c r="J3573" s="4" t="str">
        <f>IF(I3573="","",INDEX([1]怪物阵型表!$B:$B,MATCH(I3573,[1]怪物阵型表!$A:$A,0)))</f>
        <v/>
      </c>
      <c r="K3573" s="4"/>
      <c r="L3573" s="4"/>
      <c r="M3573" s="7"/>
      <c r="N3573" s="4"/>
      <c r="O3573" s="4" t="str">
        <f>IF(N3573="","",INDEX([2]物品表!$B:$B,MATCH(N3573,[2]物品表!$A:$A,0)))</f>
        <v/>
      </c>
      <c r="P3573" s="4"/>
      <c r="Q3573" s="7" t="s">
        <v>33</v>
      </c>
      <c r="R3573" s="7" t="s">
        <v>29</v>
      </c>
      <c r="S3573" s="9">
        <v>1</v>
      </c>
      <c r="T3573" s="4"/>
      <c r="U3573" s="9">
        <v>10</v>
      </c>
      <c r="V3573" s="4" t="str">
        <f t="shared" si="505"/>
        <v/>
      </c>
      <c r="W3573" s="4"/>
      <c r="X3573" s="4"/>
      <c r="Y3573" s="4"/>
      <c r="Z3573" s="28"/>
      <c r="AA3573" s="77">
        <f>COUNTIF([3]经验升级表!$C:$C,"&lt;="&amp;SUMIFS($AB$4:AB3573,$C$4:C3573,C3573))</f>
        <v>0</v>
      </c>
      <c r="AB3573" s="77">
        <f>IFERROR(INDEX([1]怪物表!$U:$U,MATCH(G3573,[1]怪物表!$A:$A,0),1)*S3573/U3573,0)*AC3573</f>
        <v>0</v>
      </c>
      <c r="AC3573" s="77">
        <f t="shared" si="438"/>
        <v>300</v>
      </c>
      <c r="AD3573" s="77">
        <f>IFERROR(INDEX([1]怪物表!$J:$J,MATCH(G3573,[1]怪物表!$A:$A,0),1),0)*AE3573</f>
        <v>90</v>
      </c>
      <c r="AE3573" s="77">
        <f t="shared" si="439"/>
        <v>30</v>
      </c>
    </row>
    <row r="3574" spans="1:46" x14ac:dyDescent="0.45">
      <c r="A3574" s="4"/>
      <c r="B3574" s="7">
        <v>906005</v>
      </c>
      <c r="C3574" s="4"/>
      <c r="D3574" s="4" t="s">
        <v>65</v>
      </c>
      <c r="E3574" s="4"/>
      <c r="F3574" s="4">
        <v>999</v>
      </c>
      <c r="G3574" s="4">
        <v>6</v>
      </c>
      <c r="H3574" s="8" t="str">
        <f>IF(G3574="","",INDEX([1]怪物表!$C:$C,MATCH(G3574,[1]怪物表!$A:$A,0)))</f>
        <v>剑兵1</v>
      </c>
      <c r="I3574" s="4"/>
      <c r="J3574" s="4" t="str">
        <f>IF(I3574="","",INDEX([1]怪物阵型表!$B:$B,MATCH(I3574,[1]怪物阵型表!$A:$A,0)))</f>
        <v/>
      </c>
      <c r="K3574" s="4"/>
      <c r="L3574" s="4"/>
      <c r="M3574" s="7"/>
      <c r="N3574" s="4"/>
      <c r="O3574" s="4" t="str">
        <f>IF(N3574="","",INDEX([2]物品表!$B:$B,MATCH(N3574,[2]物品表!$A:$A,0)))</f>
        <v/>
      </c>
      <c r="P3574" s="4"/>
      <c r="Q3574" s="7" t="s">
        <v>35</v>
      </c>
      <c r="R3574" s="7" t="s">
        <v>29</v>
      </c>
      <c r="S3574" s="9">
        <v>3</v>
      </c>
      <c r="T3574" s="4"/>
      <c r="U3574" s="9">
        <v>1</v>
      </c>
      <c r="V3574" s="4" t="str">
        <f t="shared" si="505"/>
        <v/>
      </c>
      <c r="W3574" s="4"/>
      <c r="X3574" s="4"/>
      <c r="Y3574" s="4"/>
      <c r="Z3574" s="28"/>
      <c r="AA3574" s="77">
        <f>COUNTIF([3]经验升级表!$C:$C,"&lt;="&amp;SUMIFS($AB$4:AB3574,$C$4:C3574,C3574))</f>
        <v>0</v>
      </c>
      <c r="AB3574" s="77">
        <f>IFERROR(INDEX([1]怪物表!$U:$U,MATCH(G3574,[1]怪物表!$A:$A,0),1)*S3574/U3574,0)*AC3574</f>
        <v>0</v>
      </c>
      <c r="AC3574" s="77">
        <f t="shared" si="438"/>
        <v>1</v>
      </c>
      <c r="AD3574" s="77">
        <f>IFERROR(INDEX([1]怪物表!$J:$J,MATCH(G3574,[1]怪物表!$A:$A,0),1),0)*AE3574</f>
        <v>3</v>
      </c>
      <c r="AE3574" s="77">
        <f t="shared" si="439"/>
        <v>3</v>
      </c>
    </row>
    <row r="3575" spans="1:46" s="52" customFormat="1" x14ac:dyDescent="0.45">
      <c r="A3575" s="90">
        <v>907</v>
      </c>
      <c r="B3575" s="91">
        <v>907001</v>
      </c>
      <c r="C3575" s="90"/>
      <c r="D3575" s="90" t="s">
        <v>65</v>
      </c>
      <c r="E3575" s="91"/>
      <c r="F3575" s="91">
        <v>0</v>
      </c>
      <c r="G3575" s="90">
        <v>908001</v>
      </c>
      <c r="H3575" s="92" t="s">
        <v>95</v>
      </c>
      <c r="I3575" s="90"/>
      <c r="J3575" s="90" t="str">
        <f>IF(I3575="","",INDEX([1]怪物阵型表!$B:$B,MATCH(I3575,[1]怪物阵型表!$A:$A,0)))</f>
        <v/>
      </c>
      <c r="K3575" s="90"/>
      <c r="L3575" s="90"/>
      <c r="M3575" s="91"/>
      <c r="N3575" s="90"/>
      <c r="O3575" s="90" t="str">
        <f>IF(N3575="","",INDEX([2]物品表!$B:$B,MATCH(N3575,[2]物品表!$A:$A,0)))</f>
        <v/>
      </c>
      <c r="P3575" s="90"/>
      <c r="Q3575" s="91" t="s">
        <v>299</v>
      </c>
      <c r="R3575" s="91" t="s">
        <v>29</v>
      </c>
      <c r="S3575" s="93">
        <v>1</v>
      </c>
      <c r="T3575" s="90"/>
      <c r="U3575" s="93">
        <v>0</v>
      </c>
      <c r="V3575" s="90" t="str">
        <f t="shared" si="505"/>
        <v/>
      </c>
      <c r="W3575" s="90"/>
      <c r="X3575" s="90"/>
      <c r="Y3575" s="90"/>
      <c r="Z3575" s="94"/>
      <c r="AA3575" s="77">
        <f>COUNTIF([3]经验升级表!$C:$C,"&lt;="&amp;SUMIFS($AB$4:AB3575,$C$4:C3575,C3575))</f>
        <v>0</v>
      </c>
      <c r="AB3575" s="77">
        <f>IFERROR(INDEX([1]怪物表!$U:$U,MATCH(G3575,[1]怪物表!$A:$A,0),1)*S3575/U3575,0)*AC3575</f>
        <v>0</v>
      </c>
      <c r="AC3575" s="77">
        <f t="shared" si="438"/>
        <v>1</v>
      </c>
      <c r="AD3575" s="77">
        <f>IFERROR(INDEX([1]怪物表!$J:$J,MATCH(G3575,[1]怪物表!$A:$A,0),1),0)*AE3575</f>
        <v>0</v>
      </c>
      <c r="AE3575" s="77">
        <f t="shared" si="439"/>
        <v>0</v>
      </c>
      <c r="AF3575" s="45"/>
      <c r="AG3575" s="45"/>
      <c r="AH3575" s="45"/>
      <c r="AI3575" s="45"/>
      <c r="AJ3575" s="45"/>
      <c r="AK3575" s="45"/>
      <c r="AL3575" s="45"/>
      <c r="AM3575" s="45"/>
      <c r="AN3575" s="45"/>
      <c r="AO3575" s="45"/>
      <c r="AP3575" s="45"/>
      <c r="AQ3575" s="45"/>
      <c r="AR3575" s="45"/>
      <c r="AS3575" s="45"/>
      <c r="AT3575" s="45"/>
    </row>
    <row r="3576" spans="1:46" s="52" customFormat="1" x14ac:dyDescent="0.45">
      <c r="A3576" s="90">
        <v>908</v>
      </c>
      <c r="B3576" s="91">
        <v>908001</v>
      </c>
      <c r="C3576" s="91"/>
      <c r="D3576" s="90" t="s">
        <v>65</v>
      </c>
      <c r="E3576" s="91"/>
      <c r="F3576" s="91" t="s">
        <v>300</v>
      </c>
      <c r="G3576" s="90">
        <v>908001</v>
      </c>
      <c r="H3576" s="92"/>
      <c r="I3576" s="90"/>
      <c r="J3576" s="90" t="str">
        <f>IF(I3576="","",INDEX([1]怪物阵型表!$B:$B,MATCH(I3576,[1]怪物阵型表!$A:$A,0)))</f>
        <v/>
      </c>
      <c r="K3576" s="90"/>
      <c r="L3576" s="90"/>
      <c r="M3576" s="91"/>
      <c r="N3576" s="90"/>
      <c r="O3576" s="90" t="str">
        <f>IF(N3576="","",INDEX([2]物品表!$B:$B,MATCH(N3576,[2]物品表!$A:$A,0)))</f>
        <v/>
      </c>
      <c r="P3576" s="90"/>
      <c r="Q3576" s="91" t="s">
        <v>299</v>
      </c>
      <c r="R3576" s="91" t="s">
        <v>29</v>
      </c>
      <c r="S3576" s="93">
        <v>5</v>
      </c>
      <c r="T3576" s="90"/>
      <c r="U3576" s="93">
        <v>30</v>
      </c>
      <c r="V3576" s="90" t="str">
        <f t="shared" si="505"/>
        <v/>
      </c>
      <c r="W3576" s="90"/>
      <c r="X3576" s="90"/>
      <c r="Y3576" s="90"/>
      <c r="Z3576" s="94"/>
      <c r="AA3576" s="77">
        <f>COUNTIF([3]经验升级表!$C:$C,"&lt;="&amp;SUMIFS($AB$4:AB3576,$C$4:C3576,C3576))</f>
        <v>0</v>
      </c>
      <c r="AB3576" s="77">
        <f>IFERROR(INDEX([1]怪物表!$U:$U,MATCH(G3576,[1]怪物表!$A:$A,0),1)*S3576/U3576,0)*AC3576</f>
        <v>0</v>
      </c>
      <c r="AC3576" s="77">
        <f t="shared" si="438"/>
        <v>600</v>
      </c>
      <c r="AD3576" s="77">
        <f>IFERROR(INDEX([1]怪物表!$J:$J,MATCH(G3576,[1]怪物表!$A:$A,0),1),0)*AE3576</f>
        <v>100</v>
      </c>
      <c r="AE3576" s="77">
        <f t="shared" si="439"/>
        <v>100</v>
      </c>
      <c r="AF3576" s="45"/>
      <c r="AG3576" s="45"/>
      <c r="AH3576" s="45"/>
      <c r="AI3576" s="45"/>
      <c r="AJ3576" s="45"/>
      <c r="AK3576" s="45"/>
      <c r="AL3576" s="45"/>
      <c r="AM3576" s="45"/>
      <c r="AN3576" s="45"/>
      <c r="AO3576" s="45"/>
      <c r="AP3576" s="45"/>
      <c r="AQ3576" s="45"/>
      <c r="AR3576" s="45"/>
      <c r="AS3576" s="45"/>
      <c r="AT3576" s="45"/>
    </row>
    <row r="3577" spans="1:46" s="53" customFormat="1" x14ac:dyDescent="0.45">
      <c r="A3577" s="25"/>
      <c r="B3577" s="63">
        <v>908002</v>
      </c>
      <c r="C3577" s="63"/>
      <c r="D3577" s="25" t="s">
        <v>65</v>
      </c>
      <c r="E3577" s="63"/>
      <c r="F3577" s="63">
        <v>999</v>
      </c>
      <c r="G3577" s="25">
        <v>2</v>
      </c>
      <c r="H3577" s="95"/>
      <c r="I3577" s="25"/>
      <c r="J3577" s="25" t="str">
        <f>IF(I3577="","",INDEX([1]怪物阵型表!$B:$B,MATCH(I3577,[1]怪物阵型表!$A:$A,0)))</f>
        <v/>
      </c>
      <c r="K3577" s="25"/>
      <c r="L3577" s="25"/>
      <c r="M3577" s="63"/>
      <c r="N3577" s="25"/>
      <c r="O3577" s="25" t="str">
        <f>IF(N3577="","",INDEX([2]物品表!$B:$B,MATCH(N3577,[2]物品表!$A:$A,0)))</f>
        <v/>
      </c>
      <c r="P3577" s="25"/>
      <c r="Q3577" s="63" t="s">
        <v>96</v>
      </c>
      <c r="R3577" s="63" t="s">
        <v>29</v>
      </c>
      <c r="S3577" s="26">
        <v>1</v>
      </c>
      <c r="T3577" s="25"/>
      <c r="U3577" s="26">
        <v>5</v>
      </c>
      <c r="V3577" s="25" t="str">
        <f t="shared" si="505"/>
        <v/>
      </c>
      <c r="W3577" s="25"/>
      <c r="X3577" s="25"/>
      <c r="Y3577" s="25"/>
      <c r="Z3577" s="96"/>
      <c r="AA3577" s="77">
        <f>COUNTIF([3]经验升级表!$C:$C,"&lt;="&amp;SUMIFS($AB$4:AB3577,$C$4:C3577,C3577))</f>
        <v>0</v>
      </c>
      <c r="AB3577" s="77">
        <f>IFERROR(INDEX([1]怪物表!$U:$U,MATCH(G3577,[1]怪物表!$A:$A,0),1)*S3577/U3577,0)*AC3577</f>
        <v>0</v>
      </c>
      <c r="AC3577" s="77">
        <f t="shared" si="438"/>
        <v>1</v>
      </c>
      <c r="AD3577" s="77">
        <f>IFERROR(INDEX([1]怪物表!$J:$J,MATCH(G3577,[1]怪物表!$A:$A,0),1),0)*AE3577</f>
        <v>1</v>
      </c>
      <c r="AE3577" s="77">
        <f t="shared" si="439"/>
        <v>1</v>
      </c>
      <c r="AF3577" s="45"/>
      <c r="AG3577" s="45"/>
      <c r="AH3577" s="45"/>
      <c r="AI3577" s="45"/>
      <c r="AJ3577" s="45"/>
      <c r="AK3577" s="45"/>
      <c r="AL3577" s="45"/>
      <c r="AM3577" s="45"/>
      <c r="AN3577" s="45"/>
      <c r="AO3577" s="45"/>
      <c r="AP3577" s="45"/>
      <c r="AQ3577" s="45"/>
      <c r="AR3577" s="45"/>
      <c r="AS3577" s="45"/>
      <c r="AT3577" s="45"/>
    </row>
    <row r="3578" spans="1:46" s="52" customFormat="1" x14ac:dyDescent="0.45">
      <c r="A3578" s="90">
        <v>909</v>
      </c>
      <c r="B3578" s="91">
        <v>909001</v>
      </c>
      <c r="C3578" s="90"/>
      <c r="D3578" s="90" t="s">
        <v>357</v>
      </c>
      <c r="E3578" s="90"/>
      <c r="F3578" s="90" t="s">
        <v>316</v>
      </c>
      <c r="G3578" s="90">
        <v>1299103</v>
      </c>
      <c r="H3578" s="92" t="str">
        <f>IF(G3578="","",INDEX([1]怪物表!$C:$C,MATCH(G3578,[1]怪物表!$A:$A,0)))</f>
        <v>小熊</v>
      </c>
      <c r="I3578" s="90"/>
      <c r="J3578" s="90" t="str">
        <f>IF(I3578="","",INDEX([1]怪物阵型表!$B:$B,MATCH(I3578,[1]怪物阵型表!$A:$A,0)))</f>
        <v/>
      </c>
      <c r="K3578" s="90"/>
      <c r="L3578" s="90"/>
      <c r="M3578" s="90"/>
      <c r="N3578" s="90"/>
      <c r="O3578" s="90" t="str">
        <f>IF(N3578="","",INDEX([2]物品表!$B:$B,MATCH(N3578,[2]物品表!$A:$A,0)))</f>
        <v/>
      </c>
      <c r="P3578" s="90"/>
      <c r="Q3578" s="91" t="s">
        <v>107</v>
      </c>
      <c r="R3578" s="91" t="s">
        <v>29</v>
      </c>
      <c r="S3578" s="93">
        <v>1</v>
      </c>
      <c r="T3578" s="90"/>
      <c r="U3578" s="93">
        <v>1</v>
      </c>
      <c r="V3578" s="90" t="str">
        <f t="shared" si="505"/>
        <v/>
      </c>
      <c r="W3578" s="90"/>
      <c r="X3578" s="90"/>
      <c r="Y3578" s="90"/>
      <c r="Z3578" s="94"/>
      <c r="AA3578" s="77"/>
      <c r="AB3578" s="77"/>
      <c r="AC3578" s="77"/>
      <c r="AD3578" s="77"/>
      <c r="AE3578" s="77"/>
      <c r="AF3578" s="45"/>
      <c r="AG3578" s="45"/>
      <c r="AH3578" s="45"/>
      <c r="AI3578" s="45"/>
      <c r="AJ3578" s="45"/>
      <c r="AK3578" s="45"/>
      <c r="AL3578" s="45"/>
      <c r="AM3578" s="45"/>
      <c r="AN3578" s="45"/>
      <c r="AO3578" s="45"/>
      <c r="AP3578" s="45"/>
      <c r="AQ3578" s="45"/>
      <c r="AR3578" s="45"/>
      <c r="AS3578" s="45"/>
      <c r="AT3578" s="45"/>
    </row>
    <row r="3579" spans="1:46" s="53" customFormat="1" x14ac:dyDescent="0.45">
      <c r="A3579" s="25"/>
      <c r="B3579" s="63">
        <v>909002</v>
      </c>
      <c r="C3579" s="97"/>
      <c r="D3579" s="25" t="s">
        <v>357</v>
      </c>
      <c r="E3579" s="63"/>
      <c r="F3579" s="4" t="s">
        <v>316</v>
      </c>
      <c r="G3579" s="4">
        <v>1299107</v>
      </c>
      <c r="H3579" s="95" t="str">
        <f>IF(G3579="","",INDEX([1]怪物表!$C:$C,MATCH(G3579,[1]怪物表!$A:$A,0)))</f>
        <v>骑兵2（灰）</v>
      </c>
      <c r="I3579" s="25"/>
      <c r="J3579" s="25" t="str">
        <f>IF(I3579="","",INDEX([1]怪物阵型表!$B:$B,MATCH(I3579,[1]怪物阵型表!$A:$A,0)))</f>
        <v/>
      </c>
      <c r="K3579" s="25"/>
      <c r="L3579" s="25"/>
      <c r="M3579" s="25"/>
      <c r="N3579" s="63"/>
      <c r="O3579" s="63" t="str">
        <f>IF(N3579="","",INDEX([2]物品表!$B:$B,MATCH(N3579,[2]物品表!$A:$A,0)))</f>
        <v/>
      </c>
      <c r="P3579" s="63"/>
      <c r="Q3579" s="63" t="s">
        <v>107</v>
      </c>
      <c r="R3579" s="63" t="s">
        <v>29</v>
      </c>
      <c r="S3579" s="26">
        <v>1</v>
      </c>
      <c r="T3579" s="25"/>
      <c r="U3579" s="26">
        <v>1</v>
      </c>
      <c r="V3579" s="25" t="str">
        <f t="shared" si="505"/>
        <v/>
      </c>
      <c r="W3579" s="25"/>
      <c r="X3579" s="25"/>
      <c r="Y3579" s="25"/>
      <c r="Z3579" s="96"/>
      <c r="AA3579" s="77"/>
      <c r="AB3579" s="77"/>
      <c r="AC3579" s="77"/>
      <c r="AD3579" s="77"/>
      <c r="AE3579" s="77"/>
      <c r="AF3579" s="45"/>
      <c r="AG3579" s="45"/>
      <c r="AH3579" s="45"/>
      <c r="AI3579" s="45"/>
      <c r="AJ3579" s="45"/>
      <c r="AK3579" s="45"/>
      <c r="AL3579" s="45"/>
      <c r="AM3579" s="45"/>
      <c r="AN3579" s="45"/>
      <c r="AO3579" s="45"/>
      <c r="AP3579" s="45"/>
      <c r="AQ3579" s="45"/>
      <c r="AR3579" s="45"/>
      <c r="AS3579" s="45"/>
      <c r="AT3579" s="45"/>
    </row>
    <row r="3580" spans="1:46" s="53" customFormat="1" x14ac:dyDescent="0.45">
      <c r="A3580" s="25"/>
      <c r="B3580" s="63">
        <v>909003</v>
      </c>
      <c r="C3580" s="97"/>
      <c r="D3580" s="25" t="s">
        <v>357</v>
      </c>
      <c r="E3580" s="63"/>
      <c r="F3580" s="4" t="s">
        <v>316</v>
      </c>
      <c r="G3580" s="4">
        <v>1299108</v>
      </c>
      <c r="H3580" s="95" t="str">
        <f>IF(G3580="","",INDEX([1]怪物表!$C:$C,MATCH(G3580,[1]怪物表!$A:$A,0)))</f>
        <v>盾兵1（灰）</v>
      </c>
      <c r="I3580" s="25"/>
      <c r="J3580" s="25" t="str">
        <f>IF(I3580="","",INDEX([1]怪物阵型表!$B:$B,MATCH(I3580,[1]怪物阵型表!$A:$A,0)))</f>
        <v/>
      </c>
      <c r="K3580" s="25"/>
      <c r="L3580" s="25"/>
      <c r="M3580" s="25"/>
      <c r="N3580" s="25"/>
      <c r="O3580" s="25" t="str">
        <f>IF(N3580="","",INDEX([2]物品表!$B:$B,MATCH(N3580,[2]物品表!$A:$A,0)))</f>
        <v/>
      </c>
      <c r="P3580" s="25"/>
      <c r="Q3580" s="63" t="s">
        <v>35</v>
      </c>
      <c r="R3580" s="63" t="s">
        <v>29</v>
      </c>
      <c r="S3580" s="26">
        <v>1</v>
      </c>
      <c r="T3580" s="25"/>
      <c r="U3580" s="26">
        <v>2</v>
      </c>
      <c r="V3580" s="25" t="str">
        <f t="shared" si="505"/>
        <v/>
      </c>
      <c r="W3580" s="25"/>
      <c r="X3580" s="25"/>
      <c r="Y3580" s="25"/>
      <c r="Z3580" s="96"/>
      <c r="AA3580" s="77"/>
      <c r="AB3580" s="77"/>
      <c r="AC3580" s="77"/>
      <c r="AD3580" s="77"/>
      <c r="AE3580" s="77"/>
      <c r="AF3580" s="45"/>
      <c r="AG3580" s="45"/>
      <c r="AH3580" s="45"/>
      <c r="AI3580" s="45"/>
      <c r="AJ3580" s="45"/>
      <c r="AK3580" s="45"/>
      <c r="AL3580" s="45"/>
      <c r="AM3580" s="45"/>
      <c r="AN3580" s="45"/>
      <c r="AO3580" s="45"/>
      <c r="AP3580" s="45"/>
      <c r="AQ3580" s="45"/>
      <c r="AR3580" s="45"/>
      <c r="AS3580" s="45"/>
      <c r="AT3580" s="45"/>
    </row>
    <row r="3581" spans="1:46" s="53" customFormat="1" x14ac:dyDescent="0.45">
      <c r="A3581" s="25"/>
      <c r="B3581" s="63">
        <v>909004</v>
      </c>
      <c r="C3581" s="97"/>
      <c r="D3581" s="25" t="s">
        <v>357</v>
      </c>
      <c r="E3581" s="63"/>
      <c r="F3581" s="4" t="s">
        <v>316</v>
      </c>
      <c r="G3581" s="4">
        <v>1299112</v>
      </c>
      <c r="H3581" s="95" t="str">
        <f>IF(G3581="","",INDEX([1]怪物表!$C:$C,MATCH(G3581,[1]怪物表!$A:$A,0)))</f>
        <v>大狼人</v>
      </c>
      <c r="I3581" s="25"/>
      <c r="J3581" s="25" t="str">
        <f>IF(I3581="","",INDEX([1]怪物阵型表!$B:$B,MATCH(I3581,[1]怪物阵型表!$A:$A,0)))</f>
        <v/>
      </c>
      <c r="K3581" s="25"/>
      <c r="L3581" s="25"/>
      <c r="M3581" s="25"/>
      <c r="N3581" s="25"/>
      <c r="O3581" s="25" t="str">
        <f>IF(N3581="","",INDEX([2]物品表!$B:$B,MATCH(N3581,[2]物品表!$A:$A,0)))</f>
        <v/>
      </c>
      <c r="P3581" s="25"/>
      <c r="Q3581" s="63" t="s">
        <v>35</v>
      </c>
      <c r="R3581" s="63" t="s">
        <v>29</v>
      </c>
      <c r="S3581" s="26">
        <v>1</v>
      </c>
      <c r="T3581" s="25"/>
      <c r="U3581" s="26">
        <v>15</v>
      </c>
      <c r="V3581" s="25" t="str">
        <f t="shared" si="505"/>
        <v/>
      </c>
      <c r="W3581" s="25"/>
      <c r="X3581" s="25"/>
      <c r="Y3581" s="25"/>
      <c r="Z3581" s="96"/>
      <c r="AA3581" s="77"/>
      <c r="AB3581" s="77"/>
      <c r="AC3581" s="77"/>
      <c r="AD3581" s="77"/>
      <c r="AE3581" s="77"/>
      <c r="AF3581" s="45"/>
      <c r="AG3581" s="45"/>
      <c r="AH3581" s="45"/>
      <c r="AI3581" s="45"/>
      <c r="AJ3581" s="45"/>
      <c r="AK3581" s="45"/>
      <c r="AL3581" s="45"/>
      <c r="AM3581" s="45"/>
      <c r="AN3581" s="45"/>
      <c r="AO3581" s="45"/>
      <c r="AP3581" s="45"/>
      <c r="AQ3581" s="45"/>
      <c r="AR3581" s="45"/>
      <c r="AS3581" s="45"/>
      <c r="AT3581" s="45"/>
    </row>
    <row r="3582" spans="1:46" s="53" customFormat="1" x14ac:dyDescent="0.45">
      <c r="A3582" s="25"/>
      <c r="B3582" s="63">
        <v>909005</v>
      </c>
      <c r="C3582" s="97"/>
      <c r="D3582" s="25" t="s">
        <v>357</v>
      </c>
      <c r="E3582" s="63"/>
      <c r="F3582" s="4" t="s">
        <v>316</v>
      </c>
      <c r="G3582" s="4"/>
      <c r="H3582" s="95" t="str">
        <f>IF(G3582="","",INDEX([1]怪物表!$C:$C,MATCH(G3582,[1]怪物表!$A:$A,0)))</f>
        <v/>
      </c>
      <c r="I3582" s="25"/>
      <c r="J3582" s="25" t="str">
        <f>IF(I3582="","",INDEX([1]怪物阵型表!$B:$B,MATCH(I3582,[1]怪物阵型表!$A:$A,0)))</f>
        <v/>
      </c>
      <c r="K3582" s="25"/>
      <c r="L3582" s="25"/>
      <c r="M3582" s="25"/>
      <c r="N3582" s="25">
        <v>17</v>
      </c>
      <c r="O3582" s="25" t="str">
        <f>IF(N3582="","",INDEX([2]物品表!$B:$B,MATCH(N3582,[2]物品表!$A:$A,0)))</f>
        <v>Survivor_Item_8</v>
      </c>
      <c r="P3582" s="25"/>
      <c r="Q3582" s="63" t="s">
        <v>35</v>
      </c>
      <c r="R3582" s="63" t="s">
        <v>29</v>
      </c>
      <c r="S3582" s="26">
        <v>1</v>
      </c>
      <c r="T3582" s="25"/>
      <c r="U3582" s="26">
        <v>10</v>
      </c>
      <c r="V3582" s="25" t="str">
        <f t="shared" si="505"/>
        <v/>
      </c>
      <c r="W3582" s="25"/>
      <c r="X3582" s="25"/>
      <c r="Y3582" s="25"/>
      <c r="Z3582" s="96"/>
      <c r="AA3582" s="77"/>
      <c r="AB3582" s="77"/>
      <c r="AC3582" s="77"/>
      <c r="AD3582" s="77"/>
      <c r="AE3582" s="77"/>
      <c r="AF3582" s="45"/>
      <c r="AG3582" s="45"/>
      <c r="AH3582" s="45"/>
      <c r="AI3582" s="45"/>
      <c r="AJ3582" s="45"/>
      <c r="AK3582" s="45"/>
      <c r="AL3582" s="45"/>
      <c r="AM3582" s="45"/>
      <c r="AN3582" s="45"/>
      <c r="AO3582" s="45"/>
      <c r="AP3582" s="45"/>
      <c r="AQ3582" s="45"/>
      <c r="AR3582" s="45"/>
      <c r="AS3582" s="45"/>
      <c r="AT3582" s="45"/>
    </row>
    <row r="3583" spans="1:46" x14ac:dyDescent="0.45">
      <c r="A3583" s="25"/>
      <c r="B3583" s="63">
        <v>909006</v>
      </c>
      <c r="C3583" s="97"/>
      <c r="D3583" s="25" t="s">
        <v>357</v>
      </c>
      <c r="E3583" s="63"/>
      <c r="F3583" s="4" t="s">
        <v>316</v>
      </c>
      <c r="G3583" s="4"/>
      <c r="H3583" s="95" t="str">
        <f>IF(G3583="","",INDEX([1]怪物表!$C:$C,MATCH(G3583,[1]怪物表!$A:$A,0)))</f>
        <v/>
      </c>
      <c r="I3583" s="25"/>
      <c r="J3583" s="25" t="str">
        <f>IF(I3583="","",INDEX([1]怪物阵型表!$B:$B,MATCH(I3583,[1]怪物阵型表!$A:$A,0)))</f>
        <v/>
      </c>
      <c r="K3583" s="25"/>
      <c r="L3583" s="25"/>
      <c r="M3583" s="25"/>
      <c r="N3583" s="25">
        <v>3004</v>
      </c>
      <c r="O3583" s="25" t="str">
        <f>IF(N3583="","",INDEX([2]物品表!$B:$B,MATCH(N3583,[2]物品表!$A:$A,0)))</f>
        <v>Survivor_Item_8</v>
      </c>
      <c r="P3583" s="25"/>
      <c r="Q3583" s="63" t="s">
        <v>35</v>
      </c>
      <c r="R3583" s="63" t="s">
        <v>29</v>
      </c>
      <c r="S3583" s="26">
        <v>1</v>
      </c>
      <c r="T3583" s="25"/>
      <c r="U3583" s="26">
        <v>10</v>
      </c>
      <c r="V3583" s="25" t="str">
        <f t="shared" ref="V3583" si="507">IF(W3583=1,"TID_Survivor_Notice_Occur_2",IF(W3583=2,"TID_Survivor_Notice_Occur_1",""))</f>
        <v/>
      </c>
      <c r="W3583" s="25"/>
      <c r="X3583" s="25"/>
      <c r="Y3583" s="25"/>
    </row>
  </sheetData>
  <phoneticPr fontId="6" type="noConversion"/>
  <conditionalFormatting sqref="A1">
    <cfRule type="duplicateValues" dxfId="7829" priority="10064"/>
    <cfRule type="duplicateValues" dxfId="7828" priority="10065"/>
  </conditionalFormatting>
  <conditionalFormatting sqref="I1853 I968:I1000 I1002:I1040 I1094:I1099 I1102:I1109 I2702 I2704:I2712 I2715:I2724 I2727:I2734 I2741 I2743:I2753 I2789:I2795 I2798:I2800 I2756:I2777 I2780:I2782 I1111:I1118 I1120:I1122 I1856:I1866 I1869:I1875 I1878:I1889 I1901:I1904 I1892:I1894 I1907:I1918 I1921:I1930 I1933:I1936 I1941:I1946 I76:I117 I156:I161 I146:I153 I191:I206 I208:I213 I225:I251 I264 I454:I455 I592:I593 I1174 I1134:I1136 I1203:I1207 I1250:I1251 I2051 I2011:I2015 I2018:I2026 I1162:I1165 I2084:I2088 I2991:I2992 I2048:I2049 I2186:I2187 I2236 I2325:I2326 I2374 I2919 I2921:I2923 I2955:I2956 I315:I317 I439:I441 I579:I581 I1129:I1132 I1211:I1213 I1054:I1079 I1993:I1995 I1984:I1991 I1958:I1966 I1971:I1982 I2812:I2814 I2817:I2826 I1818:I1822 I1825:I1835 I1840:I1846 I2846:I2856 I2858:I2863 I2865:I2867 I3118 I73:I74 I132:I133 I136:I143 I164:I166 I123:I124 I182:I188 I172:I173 I220:I222 I254:I256 I218 I531 I670 I457:I466 I398:I400 I601:I605 I537:I539 I1126:I1127 I1266:I1268 I1333:I1337 I1383:I1385 I1399:I1401 I1469:I1473 I1520:I1522 I2270 I2408 I2189:I2193 I2149:I2153 I2156:I2164 I2222:I2226 I2328:I2332 I2288:I2292 I2295:I2303 I2972:I2973 I2985:I2988 I3048 I3097:I3098 I3081:I3084 I3110:I3113 I3173 I3206:I3209 I3245:I3248 I4:I68 I1341:I1343 I1477:I1479 I2002:I2006 I2028:I2030 I2053:I2056 I2091:I2093 I2115:I2116 I2120:I2122 I2140:I2144 I2178:I2180 I2228:I2230 I2255:I2256 I2259:I2261 I2279:I2283 I2317:I2319 I2354:I2356 I2393:I2394 I2397:I2399 I2909:I2911 I2914:I2916 I2946:I2947 I3038:I3040 I3043:I3045 I3088:I3089 I3092:I3094 I3102:I3105 I3163:I3165 I3168:I3170 I3213:I3214 I3237:I3240 I3253 I2033:I2034 I2036:I2038 I2072:I2073 I2075:I2079 I2067:I2069 I2097:I2100 I2113 I2061:I2064 I2166:I2168 I2210:I2211 I2213:I2217 I2107:I2111 I2240:I2243 I2305:I2307 I2349:I2350 I2378:I2381 I2361:I2364 I2936:I2938 I2926:I2929 I2940:I2941 I2960:I2965 I2975:I2980 I3031:I3034 I3068:I3069 I3071:I3074 I3064:I3066 I3156:I3159 I3193:I3194 I3196:I3199 I3189:I3191 I3231:I3233 I2199:I2207 I2344:I2346 I2338:I2341 I2902:I2905 I260:I262 I269:I310 I319:I333 I376:I388 I390:I391 I335:I339 I348:I367 I468:I471 I515:I517 I519:I522 I525:I527 I487:I494 I595:I599 I631:I633 I608:I611 I664:I666 I659:I661 I636:I639 I1168:I1172 I1153:I1158 I1190:I1200 I1178:I1185 I1229:I1233 I1237:I1239 I1219:I1226 I1245:I1248 I1361:I1365 I1378:I1381 I1369:I1371 I1299:I1303 I1285:I1290 I1294:I1296 I1320:I1330 I1350:I1358 I1433:I1437 I1418:I1423 I1428:I1430 I1454:I1464 I1498:I1502 I1515:I1518 I1506:I1508 I1486:I1493 I732:I733 I718:I720 I815 I742:I746 I676:I678 I735:I739 I773:I775 I749:I752 I809:I811 I803:I805 I778:I781 I1536:I1538 I1607:I1611 I1660:I1662 I1615:I1617 I1570:I1574 I1555:I1560 I1565:I1567 I1592:I1602 I1637:I1641 I1655:I1658 I1645:I1647 I1625:I1632 I2467:I2468 I2515 I2551 I2426:I2430 I2433:I2441 I2417:I2421 I2496:I2498 I2535:I2536 I2540:I2542 I2444:I2446 I2491:I2492 I2519:I2522 I2486:I2488 I3309 I3344:I3347 I3386:I3389 I3299:I3301 I3304:I3306 I3351:I3352 I3377:I3380 I3292:I3295 I3331:I3332 I3334:I3337 I3327:I3329 I3371:I3373 I402:I421 I423:I437 I445:I452 I474:I485 I497:I513 I541:I560 I562:I576 I584:I590 I614:I628 I641:I656 I680:I699 I701:I715 I723:I729 I756:I770 I784:I799 I2040:I2042 I2174:I2176 I2246:I2252 I2384:I2390 I2313:I2315 I2452:I2454 I2525:I2531 I1270:I1283 I1308:I1315 I1138:I1151 I1403:I1416 I1442:I1449 I1540:I1553 I1580:I1587 I2470:I2473 I2480:I2483 I2457:I2459 I2503:I2505 I2517 I2883:I2888 I2890:I2897 I2950:I2952 I3012:I3017 I3019:I3026 I3137:I3142 I3144:I3151 I3003:I3007 I3217:I3220 I3272:I3277 I3279:I3286 I3356:I3359 I3311:I3312 I3315:I3318 I3175:I3176 I3179:I3182 I3050:I3051 I3054:I3057 I3394 I877:I878 I863:I865 I960 I887:I891 I821:I823 I880:I884 I918:I920 I894:I897 I954:I956 I948:I950 I923:I926 I825:I844 I846:I860 I868:I874 I901:I915 I929:I944 I1676:I1678 I1747:I1751 I1800:I1802 I1755:I1757 I1710:I1714 I1695:I1700 I1705:I1707 I1732:I1742 I1777:I1781 I1795:I1798 I1785:I1787 I1765:I1772 I1680:I1693 I1720:I1727 I2610:I2611 I2658 I2694 I2569:I2573 I2576:I2584 I2560:I2564 I2639:I2641 I2678:I2679 I2683:I2685 I2587:I2589 I2634:I2635 I2662:I2665 I2629:I2631 I2595:I2597 I2668:I2674 I2613:I2616 I2623:I2626 I2600:I2602 I2646:I2648 I2660 I3450 I3485:I3488 I3527:I3530 I3440:I3442 I3445:I3447 I3492:I3493 I3518:I3521 I3433:I3436 I3472:I3473 I3475:I3478 I3468:I3470 I3512:I3514 I3413:I3418 I3420:I3427 I3497:I3500 I3452:I3453 I3456:I3459 I3535 I3539:I3570 I963:I966 I2697:I2700 I3579:I1048576">
    <cfRule type="expression" dxfId="7827" priority="9657">
      <formula>I4+N4+Q4=0</formula>
    </cfRule>
  </conditionalFormatting>
  <conditionalFormatting sqref="G963 G358:H358 G354:H354 G2960 G2977 G280">
    <cfRule type="expression" dxfId="7826" priority="10184">
      <formula>G280+#REF!+#REF!=0</formula>
    </cfRule>
  </conditionalFormatting>
  <conditionalFormatting sqref="G966:H967 H280 G3221:G3222 G3360:G3361">
    <cfRule type="expression" dxfId="7825" priority="10074">
      <formula>G280+#REF!+#REF!=0</formula>
    </cfRule>
  </conditionalFormatting>
  <conditionalFormatting sqref="H963 G2960:H2960 G2977:H2977 G3035 G3160 G2906 H3221:H3222 H3360:H3361">
    <cfRule type="expression" dxfId="7824" priority="10185">
      <formula>G963+#REF!+#REF!=0</formula>
    </cfRule>
  </conditionalFormatting>
  <conditionalFormatting sqref="H964:H965 H992 H1221 H1036 H2731 H1943 H2776 H1076 H1990 H2823 H1117 H1888 H1842 H2860 H114 H161 H210 H251 H1170 H1301 H1435 H2042 H2180 H2319 H2916 H3045 H3170 H309:H310 H447:H448 H586 H1247 H2505 H388 H527 H666 H1380 H1517 H811 H1657 H956 H1797">
    <cfRule type="expression" dxfId="7823" priority="10187">
      <formula>H114+N113+Q113=0</formula>
    </cfRule>
  </conditionalFormatting>
  <conditionalFormatting sqref="H991 H1027:H1028 H2770 H976 H2711 H2800 H138 H293:H294 H1155:H1156 H244 H230 H2252 H2390 H2938 H3083 H3066 H3208 H3191 H1287:H1288 H1420:H1421 H3035 H3160 H2906 H503 H3329 H3296 H3470 H3437">
    <cfRule type="expression" dxfId="7822" priority="10191">
      <formula>H138+N136+Q136=0</formula>
    </cfRule>
  </conditionalFormatting>
  <conditionalFormatting sqref="H1035 H2775 H974:H975 H2709:H2710 H1097 H1094 H88 H242 H1141 H292 H1154 H228:H229 H1286 H1419 H3035 H3160 H2906 H333:H334 H471:H472 H504 H611">
    <cfRule type="expression" dxfId="7821" priority="10501">
      <formula>H88+N85+Q85=0</formula>
    </cfRule>
  </conditionalFormatting>
  <conditionalFormatting sqref="H1021 H989:H990 H1031:H1032 H2771:H2772 H85:H87 H247:H249 H308 H1153 H107 H1300 H1434 H2255:H2256 H2393:H2394">
    <cfRule type="expression" dxfId="7820" priority="10673">
      <formula>H85+N80+Q80=0</formula>
    </cfRule>
  </conditionalFormatting>
  <conditionalFormatting sqref="H994:H995 H2712 H2715:H2724 H2777 H391 H1250:H1251 H2991:H2992 H2:H68 H1039:H1040 H3118 H1385 H1522 H531 H670 H2270 H2408 H979:H986 H2064 H3253 H2977 H352 H491 H596 H639 H815 H736 H781 H1662 H2551 H3394 H960 H881 H926 H1802 H2694 H3535 H3539:H3575 H3579:H1048576">
    <cfRule type="expression" dxfId="7819" priority="10113">
      <formula>H2+N2+Q2=0</formula>
    </cfRule>
  </conditionalFormatting>
  <conditionalFormatting sqref="I3575">
    <cfRule type="expression" dxfId="7818" priority="11868">
      <formula>I3575+N3575+Q3575=0</formula>
    </cfRule>
  </conditionalFormatting>
  <conditionalFormatting sqref="J2:L3">
    <cfRule type="expression" dxfId="7817" priority="9663">
      <formula>J2+R2+S2=0</formula>
    </cfRule>
  </conditionalFormatting>
  <conditionalFormatting sqref="J4:L4">
    <cfRule type="expression" dxfId="7816" priority="9660">
      <formula>J4+Q4+S4=0</formula>
    </cfRule>
  </conditionalFormatting>
  <conditionalFormatting sqref="J269:L278 J316:L317 J291:L295 J301 J260:L262 J324:L328 J336:L339 L290 L315 L329 L335 J5:L68 J1032:L1036 J1017:L1024 J1038:L1040 J2756:L2769 J969:L976 J978:L985 J2715:L2723 J1860:L1865 J1005:L1014 J987:L1000 J1027:L1029 J1094:L1098 J1102:L1103 J2704:L2711 J2743:L2752 J2794:L2795 J1902:L1904 J1907:L1913 J77:L88 J146:L152 J203:L205 J208:L213 J225:L230 J1130:L1132 J1212:L1213 J1250:L1251 J1134:L1136 J2116:L2116 J2092:L2093 J1168:L1172 J1302:L1303 J1436:L1437 J2991:L2992 J2922:L2923 J2048:L2049 J2186:L2187 J2236:L2236 J2325:L2326 J2374:L2374 J2919:L2919 J2936:L2938 L301 J358:L361 J2728:L2734 J1915:L1918 J1941:L1946 J1934:L1935 J1921:L1930 J2772:L2777 J2780:L2782 J1054:L1060 J1065:L1069 J1074:L1079 J1071:L1072 J1962:L1966 J1976:L1982 J1971:L1974 J1988:L1990 J1985:L1986 J1993:L1995 J2806:L2809 J2798:L2804 J2812:L2814 J2821:L2826 J2818:L2819 J1112:L1117 J1120:L1122 J1878:L1881 J1884:L1888 J1892:L1894 J1825:L1828 J1810:L1811 J1818:L1821 J1830:L1831 J1833:L1834 J1840:L1846 J2846:L2849 J2833:L2834 J2840:L2843 J2851:L2852 J2854:L2855 J2858:L2862 J2865:L2867 J3118:L3118 J90:L103 J112:L117 J105:L106 J73:L74 J132:L133 J136:L142 J157:L161 J123:L124 J164:L166 J198:L201 J182:L187 J172:L173 J248:L251 J234:L239 J221:L222 J254:L256 J218:L218 J242:L244 J407:L416 J454:L455 J529:L531 J418:L421 J423:L432 J440:L441 J399:L400 J462:L466 J474:L477 J546:L555 J592:L593 J668:L670 J557:L560 J562:L571 J580:L581 J538:L539 J601:L605 J614:L617 J626:L628 J1163:L1164 J1126:L1127 J1203:L1206 J1262:L1264 J1342:L1343 J1383:L1385 J1266:L1268 J1350:L1352 J1295:L1296 J1333:L1336 J1320:L1322 J1395:L1397 J1478:L1479 J1520:L1522 J1399:L1401 J1429:L1430 J1469:L1472 J2011:L2015 J2023:L2026 J2018:L2021 J2037:L2038 J2084:L2087 J2270:L2270 J2408:L2408 J2178:L2180 J2229:L2230 J2149:L2153 J2161:L2164 J2156:L2159 J2175:L2176 J2222:L2225 J2317:L2319 J2355:L2356 J2288:L2292 J2300:L2303 J2295:L2298 J2314:L2315 J2910:L2911 J2961:L2964 J2955:L2958 J2972:L2973 J2979:L2980 J2985:L2988 J3050:L3051 J3048:L3048 J3064:L3066 J3039:L3040 J3081:L3083 J3103:L3104 J3110:L3113 J3175:L3176 J3173:L3173 J3189:L3191 J3164:L3165 J3206:L3208 J3238:L3239 J3245:L3248 J1418:L1422 J2028:L2030 J2067:L2069 J2120:L2122 J2205:L2207 J2279:L2279 J2344:L2346 J2883:L2888 J2914:L2916 J3012:L3017 J3043:L3045 J3137:L3142 J3168:L3170 J2033:L2034 J2040:L2042 J2072:L2073 J2075:L2078 J2097:L2099 J2061:L2064 J2166:L2168 J2210:L2211 J2213:L2216 J2107:L2111 J2250:L2252 J2240:L2243 J2305:L2307 J2349:L2350 J2378:L2381 J2388:L2390 J2361:L2363 J2926:L2928 J2940:L2941 J2977:L2977 J2975:J2976 J3031:L3034 J3068:L3069 J3071:L3074 J3097:L3098 J3156:L3159 J3193:L3194 J3196:L3199 J2199:L2203 J2338:L2340 J2902:L2905 J280:L289 J299:L300 J303:L309 J330:L333 L362 J385:L388 J377:L381 J390:L391 J349:L354 J363:L366 J436:L437 J445:L447 J468:L471 J487:L491 J500:L500 J584:L586 J575:L576 J595:L596 J608:L611 J636:L639 J653:L655 J1153:L1157 J1190:L1194 J1196:L1199 J1182:L1184 J1238:L1239 J1245:L1247 J1229:L1232 J1219:L1225 J1370:L1371 J1378:L1380 J1361:L1364 J1285:L1289 J1454:L1458 J1460:L1463 J1507:L1508 J1515:L1517 J1498:L1501 J1486:L1492 J3253:L3253 J685:L694 J732:L733 J813:L815 J696:L699 J701:L710 J719:L720 J677:L678 J742:L746 J756:L759 J768:L770 J723:L725 J714:L715 J735:L736 J749:L752 J778:L781 J796:L798 J1573:L1574 J1532:L1534 J1616:L1617 J1660:L1662 J1536:L1538 J1566:L1567 J1607:L1610 J1555:L1559 J1592:L1596 J1598:L1601 J1646:L1647 J1655:L1657 J1637:L1640 J1625:L1631 J2467:L2468 J2515:L2515 J2551:L2551 J2497:L2498 J2426:L2430 J2438:L2441 J2433:L2436 J2453:L2454 J2417:L2417 J2486:L2488 J2444:L2446 J2491:L2492 J2519:L2522 J2529:L2531 J2503:L2505 J3311:L3312 J3309:L3309 J3327:L3329 J3300:L3301 J3344:L3346 J3378:L3379 J3386:L3389 J3272:L3277 J3304:L3306 J3292:L3295 J3331:L3332 J3334:L3337 J1270:L1277 J1279:L1283 J1312:L1314 J1138:L1145 J1147:L1151 J1403:L1410 J1412:L1416 J1446:L1448 J1540:L1547 J1549:L1553 J1584:L1586 J2480:L2482 J2457:L2459 J2890:L2891 J2893:L2896 J2950:L2952 J3019:L3020 J3022:L3025 J3144:L3145 J3147:L3150 J3006:L3006 J3279:L3280 J3282:L3285 J3315:L3317 J3179:L3181 J3054:L3056 J3394:L3394 J830:L839 J877:L878 J958:L960 J841:L844 J846:L855 J864:L865 J822:L823 J887:L891 J901:L904 J913:L915 J868:L870 J859:L860 J880:L881 J894:L897 J923:L926 J941:L943 J1713:L1714 J1672:L1674 J1756:L1757 J1800:L1802 J1676:L1678 J1706:L1707 J1747:L1750 J1695:L1699 J1732:L1736 J1738:L1741 J1786:L1787 J1795:L1797 J1777:L1780 J1765:L1771 J1680:L1687 J1689:L1693 J1724:L1726 J2610:L2611 J2658:L2658 J2694:L2694 J2640:L2641 J2569:L2573 J2581:L2584 J2576:L2579 J2596:L2597 J2560:L2560 J2629:L2631 J2587:L2589 J2634:L2635 J2662:L2665 J2672:L2674 J2646:L2648 J2623:L2625 J2600:L2602 J3452:L3453 J3450:L3450 J3468:L3470 J3441:L3442 J3485:L3487 J3519:L3520 J3527:L3530 J3413:L3418 J3445:L3447 J3433:L3436 J3472:L3473 J3475:L3478 J3420:L3421 J3423:L3426 J3456:L3458 J3535:L3535 J3539:L3570 J525:L527 J1326:L1329 J2259:L2261 J2397:L2399 J3092:L3094 J3217:L3222 L2233:L2235 L2239 L2253:L2254 L2257:L2258 L2304 L2311:L2312 L2316 L2324 L2337 L2342:L2343 L2352:L2353 L2359:L2360 L2371:L2373 L2377 L2391:L2392 L2395:L2396 L2907:L2908 L2912:L2913 L2918 L2924:L2925 L2943:L2945 L2948:L2949 L2954 K2974:L2976 L2982:L2984 L3036:L3037 L3041:L3042 L3047 L3052:L3053 L3085:L3087 L3090:L3091 L3096 L3099:L3101 L3107:L3109 L3161:L3162 L3166:L3167 L3172 L3177:L3178 L3210:L3212 L3215:L3216 L3230 L3234:L3236 L3242:L3244 J515:L517 J2540:L2542 L2450:L2451 L2455:L2456 L2484:L2485 L2494:L2495 L2501:L2502 L2512:L2514 L2518 L2532:L2534 J3356:L3361 L3297:L3298 L3302:L3303 L3308 L3313:L3314 L3348:L3350 L3374:L3376 L3382:L3385 L731 L2442:L2443 L2465:L2466 L2478:L2479 L2537:L2539 L3287 L3325:L3326 L3353:L3355 L3369:L3370 L876 J2683:L2685 L2593:L2594 L2598:L2599 L2627:L2628 L2637:L2638 L2644:L2645 L2655:L2657 L2661 L2675:L2677 L2585:L2586 L2608:L2609 L2621:L2622 L2680:L2682 J3497:L3502 L3438:L3439 L3443:L3444 L3449 L3454:L3455 L3489:L3491 L3515:L3517 L3523:L3526 L3428 L3466:L3467 L3494:L3496 L3510:L3511 J963:L966 J3579:L1048576">
    <cfRule type="expression" dxfId="7815" priority="9648">
      <formula>J5+Q5+R5=0</formula>
    </cfRule>
  </conditionalFormatting>
  <conditionalFormatting sqref="J3575:L3575">
    <cfRule type="expression" dxfId="7814" priority="10885">
      <formula>J3575+Q3575+R3575=0</formula>
    </cfRule>
  </conditionalFormatting>
  <conditionalFormatting sqref="N4 N3575:P3575 N5:P68 N1032:P1036 N1017:P1024 N2756:P2769 N969:P976 N978:P985 N2715:P2723 N1860:P1865 N1005:P1014 N987:P994 N1027:P1029 N1094:P1098 N1102:P1103 N2704:P2711 N2743:P2752 N2794:P2795 N1902:P1904 N1907:P1913 N77:P88 N146:P152 N203:P205 N225:P230 N269:P278 N316:P317 N1130:P1132 N1212:P1213 N1134:P1136 N2116:P2116 N2092:P2093 N1168:P1172 N1302:P1303 N1436:P1437 N2991:P2991 N2922:P2923 N2048:P2049 N2186:P2187 N2236:P2236 N2325:P2326 N2374:P2374 N2919:P2919 N2936:P2938 N291:P295 N358:P361 N996:P1000 O995:P995 O2992:P2992 N2120:P2122 N2279:P2279 N2033:P2034 N2040:P2042 N2072:P2073 N2075:P2078 N2097:P2099 N2061:P2064 N2166:P2168 N2210:P2211 N2213:P2216 N2107:P2111 N2250:P2252 N2240:P2243 N2305:P2307 N2349:P2350 N2378:P2381 N2361:P2363 N2926:P2928 N2940:P2941 N2975:P2977 N3068:P3069 N3071:P3074 N3193:P3194 N3196:P3199 N3231:P3233 N2338:P2340 N280:P289 N299:P301 N303:P309 N330:P333 N385:P388 N380:P381 N390:P391 N349:P354 N363:P366 N436:P437 N445:P447 N468:P471 N584:P586 N575:P576 N595:P596 N636:P639 N653:P655 N1153:P1157 N1196:P1199 N1182:P1184 N1238:P1239 N1245:P1247 N1219:P1225 N1285:P1289 N1460:P1463 N1279:P1283 N1312:P1314 N1138:P1145 N1147:P1151 N1412:P1416 N1446:P1448 N1549:P1553 N1584:P1586 N2480:P2482 N2457:P2459 N2890:P2891 N2893:P2896 N2950:P2952 N3019:P3020 N3022:P3025 N3144:P3145 N3147:P3150 N3006:P3006 N3279:P3280 N3282:P3285 N3315:P3317 N3179:P3181 N3054:P3056 N3539:P3570 N1915:P1918 N1941:P1946 N1934:P1935 N1921:P1930 N2772:P2777 N1054:P1060 N1065:P1069 N1071:P1072 N1962:P1966 N1976:P1982 N1971:P1974 N1988:P1990 N1985:P1986 N1993:P1995 N2806:P2809 N2798:P2804 N2812:P2814 N2818:P2819 N1112:P1117 N1120:P1121 O1122:P1122 N1878:P1881 N1884:P1888 N1892:P1894 N1825:P1828 N1810:P1811 N1818:P1821 N1830:P1831 N1833:P1834 N1840:P1846 N2846:P2849 N2833:P2834 N2840:P2843 N2851:P2852 N2854:P2855 N2858:P2862 N2865:P2866 O2867:P2867 O3253:O3254 O3394:O3395 O3535:O3536 N90:P103 N112:P116 N105:P106 N73:P74 O117:P117 N132:P133 N136:P142 N157:P161 O166:P166 N123:P124 N164:P165 N198:P201 N182:P187 N172:P173 N248:P251 N234:P239 N221:P222 N255:P255 O254:P254 N218:P218 N242:P244 O256:P256 N260:P262 N324:P328 N336:P339 O531:P531 N454:P455 N497:P500 N418:P421 N423:P432 N525:P527 N529:P530 N440:P441 N399:P400 N462:P466 N474:P477 N487:P491 N592:P593 N668:P670 N557:P560 N562:P571 N664:P666 N580:P581 N538:P539 N601:P605 N614:P617 N626:P628 N608:P611 N1123:P1127 N1190:P1194 N1262:P1264 N1342:P1343 N1383:P1383 N1266:P1268 N1270:P1277 N1350:P1352 O1384:P1384 N1370:P1371 N1378:P1380 N1255:P1259 N1320:P1324 N1326:P1329 N1395:P1397 N1478:P1479 N1520:P1520 N1399:P1401 N1403:P1410 N1486:P1488 O1521:P1521 N1507:P1508 N1515:P1517 N1388:P1392 N1418:P1422 N1454:P1458 N2011:P2015 N2023:P2026 N2018:P2021 N2028:P2030 N2037:P2038 N2067:P2069 O2130:P2130 O2408 O2551 O2694 N2178:P2180 N2229:P2230 N2259:P2261 N2149:P2153 N2161:P2164 N2156:P2159 N2175:P2176 N2199:P2203 N2205:P2207 O2269:P2269 N2317:P2319 N2355:P2356 N2397:P2399 N2288:P2292 N2300:P2303 N2295:P2298 N2273:P2277 N2883:P2888 N2910:P2911 N2914:P2916 N2955:P2958 N2972:P2973 N2979:P2980 N2985:P2988 N3050:P3051 N3048:P3048 N3097:P3098 N3064:P3066 O3117:P3117 N3012:P3017 N3039:P3040 N3043:P3045 N3081:P3083 N3092:P3094 N3110:P3113 N3175:P3176 N3173:P3173 N3189:P3191 N3137:P3142 N3164:P3165 N3168:P3170 N3206:P3208 N3217:P3220 N3238:P3239 N3245:P3248 N208:P213 N1074:P1079 N1038:P1040 N1250:P1251 N2821:P2826 N2780:P2782 N2728:P2734 N515:P517 N1361:P1364 N714:P715 N735:P736 N778:P781 N796:P798 N732:P733 N813:P815 N696:P699 N701:P710 N809:P811 N719:P720 N677:P678 N742:P746 N756:P759 N768:P770 N749:P752 N1598:P1601 N1532:P1534 N1616:P1617 N1660:P1660 N1536:P1538 N1540:P1547 N1625:P1627 O1661:P1661 N1646:P1647 N1655:P1657 N1525:P1529 N1555:P1559 N1592:P1596 N2515:P2515 N2417:P2417 N2444:P2446 N2491:P2492 N2519:P2522 N2503:P2505 N2497:P2498 N2540:P2542 N2426:P2430 N2438:P2441 N2433:P2436 N2411:P2415 N3334:P3337 N3371:P3373 N3311:P3312 N3309:P3309 N3327:P3329 N3272:P3277 N3300:P3301 N3304:P3306 N3344:P3346 N3356:P3359 N3378:P3379 N3386:P3389 N859:P860 N880:P881 N923:P926 N941:P943 N877:P878 N958:P960 N841:P844 N846:P855 N954:P956 N864:P865 N822:P823 N887:P891 N901:P904 N913:P915 N894:P897 N1689:P1693 N1724:P1726 N1738:P1741 N1672:P1674 N1756:P1757 N1800:P1800 N1676:P1678 N1680:P1683 N1765:P1767 O1801:P1801 N1786:P1787 N1795:P1797 N1665:P1669 N1695:P1699 N1732:P1736 N2600:P2602 N2658:P2658 N2560:P2560 N2587:P2589 N2634:P2635 N2662:P2665 N2646:P2648 N2640:P2641 N2683:P2685 N2569:P2573 N2581:P2584 N2576:P2579 N2554:P2558 N3423:P3426 N3456:P3458 N3475:P3478 N3512:P3514 N3452:P3453 N3450:P3450 N3468:P3470 N3413:P3418 N3441:P3442 N3445:P3447 N3485:P3487 N3497:P3500 N3519:P3520 N3527:P3530 O1385 O1522 O1662 O1802 O2270 O3118:O3119 N963:P966 N3579:P1048576">
    <cfRule type="expression" dxfId="7813" priority="9693">
      <formula>N4+Q4+R4=0</formula>
    </cfRule>
  </conditionalFormatting>
  <conditionalFormatting sqref="N3578:P3578">
    <cfRule type="expression" dxfId="7812" priority="10107">
      <formula>N3578+I3578+#REF!=0</formula>
    </cfRule>
  </conditionalFormatting>
  <conditionalFormatting sqref="O3:P3 O2">
    <cfRule type="expression" dxfId="7811" priority="9661">
      <formula>O2+T2+U2=0</formula>
    </cfRule>
  </conditionalFormatting>
  <conditionalFormatting sqref="O4:P4">
    <cfRule type="expression" dxfId="7810" priority="9659">
      <formula>O4+S4+U4=0</formula>
    </cfRule>
  </conditionalFormatting>
  <conditionalFormatting sqref="G969:G973">
    <cfRule type="expression" dxfId="7809" priority="11883">
      <formula>G969+#REF!+#REF!=0</formula>
    </cfRule>
  </conditionalFormatting>
  <conditionalFormatting sqref="H969:H973">
    <cfRule type="expression" dxfId="7808" priority="11885">
      <formula>H969+#REF!+#REF!=0</formula>
    </cfRule>
  </conditionalFormatting>
  <conditionalFormatting sqref="H993">
    <cfRule type="expression" dxfId="7807" priority="9638">
      <formula>H993+N993+Q993=0</formula>
    </cfRule>
  </conditionalFormatting>
  <conditionalFormatting sqref="H968">
    <cfRule type="expression" dxfId="7806" priority="9635">
      <formula>H968+N968+Q968=0</formula>
    </cfRule>
  </conditionalFormatting>
  <conditionalFormatting sqref="J968:L968">
    <cfRule type="expression" dxfId="7805" priority="9634">
      <formula>J968+Q968+R968=0</formula>
    </cfRule>
  </conditionalFormatting>
  <conditionalFormatting sqref="N968:P968">
    <cfRule type="expression" dxfId="7804" priority="9636">
      <formula>N968+Q968+R968=0</formula>
    </cfRule>
  </conditionalFormatting>
  <conditionalFormatting sqref="H977">
    <cfRule type="expression" dxfId="7803" priority="9629">
      <formula>H977+N977+Q977=0</formula>
    </cfRule>
  </conditionalFormatting>
  <conditionalFormatting sqref="J977:L977">
    <cfRule type="expression" dxfId="7802" priority="9628">
      <formula>J977+Q977+R977=0</formula>
    </cfRule>
  </conditionalFormatting>
  <conditionalFormatting sqref="N977:P977">
    <cfRule type="expression" dxfId="7801" priority="9630">
      <formula>N977+Q977+R977=0</formula>
    </cfRule>
  </conditionalFormatting>
  <conditionalFormatting sqref="J986:L986">
    <cfRule type="expression" dxfId="7800" priority="9624">
      <formula>J986+Q986+R986=0</formula>
    </cfRule>
  </conditionalFormatting>
  <conditionalFormatting sqref="N986:P986">
    <cfRule type="expression" dxfId="7799" priority="9626">
      <formula>N986+Q986+R986=0</formula>
    </cfRule>
  </conditionalFormatting>
  <conditionalFormatting sqref="G996">
    <cfRule type="expression" dxfId="7798" priority="9608">
      <formula>G996+#REF!+#REF!=0</formula>
    </cfRule>
  </conditionalFormatting>
  <conditionalFormatting sqref="H999:H1001">
    <cfRule type="expression" dxfId="7797" priority="9607">
      <formula>H999+#REF!+#REF!=0</formula>
    </cfRule>
  </conditionalFormatting>
  <conditionalFormatting sqref="H996">
    <cfRule type="expression" dxfId="7796" priority="9609">
      <formula>H996+#REF!+#REF!=0</formula>
    </cfRule>
  </conditionalFormatting>
  <conditionalFormatting sqref="H997:H998">
    <cfRule type="expression" dxfId="7795" priority="9611">
      <formula>H997+N996+Q996=0</formula>
    </cfRule>
  </conditionalFormatting>
  <conditionalFormatting sqref="H1011:H1014">
    <cfRule type="expression" dxfId="7794" priority="9615">
      <formula>H1011+N1008+Q1008=0</formula>
    </cfRule>
  </conditionalFormatting>
  <conditionalFormatting sqref="H1017:H1018 H2798:H2799 H1882 H136:H137 H201 H1138:H1140 H1207 H2088 H104:H105 H1337 H1473 H2940 H1319 H1453 H1591">
    <cfRule type="expression" dxfId="7793" priority="9617">
      <formula>H104+N100+Q100=0</formula>
    </cfRule>
  </conditionalFormatting>
  <conditionalFormatting sqref="H1020 H1005:H1010">
    <cfRule type="expression" dxfId="7792" priority="9621">
      <formula>H1005+#REF!+#REF!=0</formula>
    </cfRule>
  </conditionalFormatting>
  <conditionalFormatting sqref="H1038">
    <cfRule type="expression" dxfId="7791" priority="9606">
      <formula>H1038+N1038+Q1038=0</formula>
    </cfRule>
  </conditionalFormatting>
  <conditionalFormatting sqref="H1002">
    <cfRule type="expression" dxfId="7790" priority="9603">
      <formula>H1002+N1002+Q1002=0</formula>
    </cfRule>
  </conditionalFormatting>
  <conditionalFormatting sqref="J1002:L1002">
    <cfRule type="expression" dxfId="7789" priority="9602">
      <formula>J1002+Q1002+R1002=0</formula>
    </cfRule>
  </conditionalFormatting>
  <conditionalFormatting sqref="N1002:P1002">
    <cfRule type="expression" dxfId="7788" priority="9604">
      <formula>N1002+Q1002+R1002=0</formula>
    </cfRule>
  </conditionalFormatting>
  <conditionalFormatting sqref="H1015">
    <cfRule type="expression" dxfId="7787" priority="9597">
      <formula>H1015+N1015+Q1015=0</formula>
    </cfRule>
  </conditionalFormatting>
  <conditionalFormatting sqref="J1015:L1015">
    <cfRule type="expression" dxfId="7786" priority="9596">
      <formula>J1015+Q1015+R1015=0</formula>
    </cfRule>
  </conditionalFormatting>
  <conditionalFormatting sqref="N1015:P1015">
    <cfRule type="expression" dxfId="7785" priority="9598">
      <formula>N1015+Q1015+R1015=0</formula>
    </cfRule>
  </conditionalFormatting>
  <conditionalFormatting sqref="H1030">
    <cfRule type="expression" dxfId="7784" priority="9593">
      <formula>H1030+N1030+Q1030=0</formula>
    </cfRule>
  </conditionalFormatting>
  <conditionalFormatting sqref="J1030:L1030">
    <cfRule type="expression" dxfId="7783" priority="9592">
      <formula>J1030+Q1030+R1030=0</formula>
    </cfRule>
  </conditionalFormatting>
  <conditionalFormatting sqref="N1030:P1030">
    <cfRule type="expression" dxfId="7782" priority="9594">
      <formula>N1030+Q1030+R1030=0</formula>
    </cfRule>
  </conditionalFormatting>
  <conditionalFormatting sqref="J1031:L1031">
    <cfRule type="expression" dxfId="7781" priority="9590">
      <formula>J1031+Q1031+R1031=0</formula>
    </cfRule>
  </conditionalFormatting>
  <conditionalFormatting sqref="N1031:P1031">
    <cfRule type="expression" dxfId="7780" priority="9591">
      <formula>N1031+Q1031+R1031=0</formula>
    </cfRule>
  </conditionalFormatting>
  <conditionalFormatting sqref="G2697">
    <cfRule type="expression" dxfId="7779" priority="9548">
      <formula>G2697+#REF!+#REF!=0</formula>
    </cfRule>
  </conditionalFormatting>
  <conditionalFormatting sqref="H2700:H2701">
    <cfRule type="expression" dxfId="7778" priority="9546">
      <formula>H2700+#REF!+#REF!=0</formula>
    </cfRule>
  </conditionalFormatting>
  <conditionalFormatting sqref="H2697">
    <cfRule type="expression" dxfId="7777" priority="9549">
      <formula>H2697+#REF!+#REF!=0</formula>
    </cfRule>
  </conditionalFormatting>
  <conditionalFormatting sqref="H2698:H2699">
    <cfRule type="expression" dxfId="7776" priority="9551">
      <formula>H2698+N2697+Q2697=0</formula>
    </cfRule>
  </conditionalFormatting>
  <conditionalFormatting sqref="H2730">
    <cfRule type="expression" dxfId="7775" priority="9553">
      <formula>H2730+N2728+Q2728=0</formula>
    </cfRule>
  </conditionalFormatting>
  <conditionalFormatting sqref="H2727:H2729 H2774 H1881 H1933:H1934 H234 H1034 H1206 H1336">
    <cfRule type="expression" dxfId="7774" priority="9557">
      <formula>H234+N228+Q228=0</formula>
    </cfRule>
  </conditionalFormatting>
  <conditionalFormatting sqref="H2733:H2734">
    <cfRule type="expression" dxfId="7773" priority="9547">
      <formula>H2733+N2733+Q2733=0</formula>
    </cfRule>
  </conditionalFormatting>
  <conditionalFormatting sqref="J2697:L2700">
    <cfRule type="expression" dxfId="7772" priority="9544">
      <formula>J2697+Q2697+R2697=0</formula>
    </cfRule>
  </conditionalFormatting>
  <conditionalFormatting sqref="N2697:P2700">
    <cfRule type="expression" dxfId="7771" priority="9545">
      <formula>N2697+Q2697+R2697=0</formula>
    </cfRule>
  </conditionalFormatting>
  <conditionalFormatting sqref="H2704:H2708">
    <cfRule type="expression" dxfId="7770" priority="9559">
      <formula>H2704+#REF!+#REF!=0</formula>
    </cfRule>
  </conditionalFormatting>
  <conditionalFormatting sqref="H2732">
    <cfRule type="expression" dxfId="7769" priority="9543">
      <formula>H2732+N2732+Q2732=0</formula>
    </cfRule>
  </conditionalFormatting>
  <conditionalFormatting sqref="H2702">
    <cfRule type="expression" dxfId="7768" priority="9540">
      <formula>H2702+N2702+Q2702=0</formula>
    </cfRule>
  </conditionalFormatting>
  <conditionalFormatting sqref="J2702:L2702">
    <cfRule type="expression" dxfId="7767" priority="9539">
      <formula>J2702+Q2702+R2702=0</formula>
    </cfRule>
  </conditionalFormatting>
  <conditionalFormatting sqref="N2702:P2702">
    <cfRule type="expression" dxfId="7766" priority="9541">
      <formula>N2702+Q2702+R2702=0</formula>
    </cfRule>
  </conditionalFormatting>
  <conditionalFormatting sqref="J2712:L2712">
    <cfRule type="expression" dxfId="7765" priority="9534">
      <formula>J2712+Q2712+R2712=0</formula>
    </cfRule>
  </conditionalFormatting>
  <conditionalFormatting sqref="N2712:P2712">
    <cfRule type="expression" dxfId="7764" priority="9536">
      <formula>N2712+Q2712+R2712=0</formula>
    </cfRule>
  </conditionalFormatting>
  <conditionalFormatting sqref="J2724:L2724">
    <cfRule type="expression" dxfId="7763" priority="9532">
      <formula>J2724+Q2724+R2724=0</formula>
    </cfRule>
  </conditionalFormatting>
  <conditionalFormatting sqref="N2724:P2724">
    <cfRule type="expression" dxfId="7762" priority="9533">
      <formula>N2724+Q2724+R2724=0</formula>
    </cfRule>
  </conditionalFormatting>
  <conditionalFormatting sqref="J2727:L2727">
    <cfRule type="expression" dxfId="7761" priority="9530">
      <formula>J2727+Q2727+R2727=0</formula>
    </cfRule>
  </conditionalFormatting>
  <conditionalFormatting sqref="N2727:P2727">
    <cfRule type="expression" dxfId="7760" priority="9531">
      <formula>N2727+Q2727+R2727=0</formula>
    </cfRule>
  </conditionalFormatting>
  <conditionalFormatting sqref="H1022:H1023">
    <cfRule type="expression" dxfId="7759" priority="11911">
      <formula>H1022+N1016+Q1016=0</formula>
    </cfRule>
  </conditionalFormatting>
  <conditionalFormatting sqref="H1019">
    <cfRule type="expression" dxfId="7758" priority="9529">
      <formula>H1019+N1016+Q1016=0</formula>
    </cfRule>
  </conditionalFormatting>
  <conditionalFormatting sqref="H1024 H1922 H432:H434 H571:H573 H3088:H3089 H3213:H3214 H2259 H2397">
    <cfRule type="expression" dxfId="7757" priority="11922">
      <formula>H432+N425+Q425=0</formula>
    </cfRule>
  </conditionalFormatting>
  <conditionalFormatting sqref="H1029:H1030">
    <cfRule type="expression" dxfId="7756" priority="9527">
      <formula>H1029+N1022+Q1022=0</formula>
    </cfRule>
  </conditionalFormatting>
  <conditionalFormatting sqref="H1033 H1923:H1924 H1942 H113 H206 H2087 H2905 H295:H297 H1472 H1162:H1163">
    <cfRule type="expression" dxfId="7755" priority="9525">
      <formula>H113+N105+Q105=0</formula>
    </cfRule>
  </conditionalFormatting>
  <conditionalFormatting sqref="H1030">
    <cfRule type="expression" dxfId="7754" priority="11928">
      <formula>H1030+N1028+Q1028=0</formula>
    </cfRule>
  </conditionalFormatting>
  <conditionalFormatting sqref="H1030 H305:H306 H1590 H2517">
    <cfRule type="expression" dxfId="7753" priority="11941">
      <formula>H305+N293+Q293=0</formula>
    </cfRule>
  </conditionalFormatting>
  <conditionalFormatting sqref="H1037">
    <cfRule type="expression" dxfId="7752" priority="9518">
      <formula>H1037+N1037+Q1037=0</formula>
    </cfRule>
  </conditionalFormatting>
  <conditionalFormatting sqref="J1037:L1037">
    <cfRule type="expression" dxfId="7751" priority="9517">
      <formula>J1037+Q1037+R1037=0</formula>
    </cfRule>
  </conditionalFormatting>
  <conditionalFormatting sqref="N1037:P1037">
    <cfRule type="expression" dxfId="7750" priority="9519">
      <formula>N1037+Q1037+R1037=0</formula>
    </cfRule>
  </conditionalFormatting>
  <conditionalFormatting sqref="H1037">
    <cfRule type="expression" dxfId="7749" priority="9516">
      <formula>H1037+N1030+Q1030=0</formula>
    </cfRule>
  </conditionalFormatting>
  <conditionalFormatting sqref="H1037">
    <cfRule type="expression" dxfId="7748" priority="9521">
      <formula>H1037+N1035+Q1035=0</formula>
    </cfRule>
  </conditionalFormatting>
  <conditionalFormatting sqref="H1037">
    <cfRule type="expression" dxfId="7747" priority="9523">
      <formula>H1037+N1025+Q1025=0</formula>
    </cfRule>
  </conditionalFormatting>
  <conditionalFormatting sqref="H1926">
    <cfRule type="expression" dxfId="7746" priority="9508">
      <formula>H1926+N1922+Q1922=0</formula>
    </cfRule>
  </conditionalFormatting>
  <conditionalFormatting sqref="H1936">
    <cfRule type="expression" dxfId="7745" priority="9510">
      <formula>H1936+N1929+Q1929=0</formula>
    </cfRule>
  </conditionalFormatting>
  <conditionalFormatting sqref="H1945:H1946">
    <cfRule type="expression" dxfId="7744" priority="9506">
      <formula>H1945+N1945+Q1945=0</formula>
    </cfRule>
  </conditionalFormatting>
  <conditionalFormatting sqref="I1895:I1899">
    <cfRule type="expression" dxfId="7743" priority="9511">
      <formula>I1895+N1895+Q1895=0</formula>
    </cfRule>
  </conditionalFormatting>
  <conditionalFormatting sqref="J1895:L1899">
    <cfRule type="expression" dxfId="7742" priority="9503">
      <formula>J1895+Q1895+R1895=0</formula>
    </cfRule>
  </conditionalFormatting>
  <conditionalFormatting sqref="N1895:P1899">
    <cfRule type="expression" dxfId="7741" priority="9504">
      <formula>N1895+Q1895+R1895=0</formula>
    </cfRule>
  </conditionalFormatting>
  <conditionalFormatting sqref="G1895">
    <cfRule type="expression" dxfId="7740" priority="9489">
      <formula>G1895+#REF!+#REF!=0</formula>
    </cfRule>
  </conditionalFormatting>
  <conditionalFormatting sqref="G1898:H1900">
    <cfRule type="expression" dxfId="7739" priority="9488">
      <formula>G1898+#REF!+#REF!=0</formula>
    </cfRule>
  </conditionalFormatting>
  <conditionalFormatting sqref="H1895">
    <cfRule type="expression" dxfId="7738" priority="9490">
      <formula>H1895+#REF!+#REF!=0</formula>
    </cfRule>
  </conditionalFormatting>
  <conditionalFormatting sqref="H1896:H1897">
    <cfRule type="expression" dxfId="7737" priority="9492">
      <formula>H1896+N1895+Q1895=0</formula>
    </cfRule>
  </conditionalFormatting>
  <conditionalFormatting sqref="H1927:H1929">
    <cfRule type="expression" dxfId="7736" priority="9494">
      <formula>H1927+N1925+Q1925=0</formula>
    </cfRule>
  </conditionalFormatting>
  <conditionalFormatting sqref="H1910:H1913">
    <cfRule type="expression" dxfId="7735" priority="9496">
      <formula>H1910+N1907+Q1907=0</formula>
    </cfRule>
  </conditionalFormatting>
  <conditionalFormatting sqref="H1916:H1917">
    <cfRule type="expression" dxfId="7734" priority="9498">
      <formula>H1916+N1912+Q1912=0</formula>
    </cfRule>
  </conditionalFormatting>
  <conditionalFormatting sqref="H1915">
    <cfRule type="expression" dxfId="7733" priority="9500">
      <formula>H1915+N1910+Q1910=0</formula>
    </cfRule>
  </conditionalFormatting>
  <conditionalFormatting sqref="G1901:G1904 G1907:G1918 G1921:G1930 G1933:G1936 G1941:G1943 G2470:G2473 G2483 G3003:G3007">
    <cfRule type="expression" dxfId="7732" priority="9501">
      <formula>G1901+#REF!+#REF!=0</formula>
    </cfRule>
  </conditionalFormatting>
  <conditionalFormatting sqref="H1921 H1902:H1904 H1907:H1909 H2470:H2472 H2483 H3003:H3005 H3007">
    <cfRule type="expression" dxfId="7731" priority="9502">
      <formula>H1902+#REF!+#REF!=0</formula>
    </cfRule>
  </conditionalFormatting>
  <conditionalFormatting sqref="H1944">
    <cfRule type="expression" dxfId="7730" priority="9487">
      <formula>H1944+N1944+Q1944=0</formula>
    </cfRule>
  </conditionalFormatting>
  <conditionalFormatting sqref="H1901">
    <cfRule type="expression" dxfId="7729" priority="9484">
      <formula>H1901+N1901+Q1901=0</formula>
    </cfRule>
  </conditionalFormatting>
  <conditionalFormatting sqref="J1901:L1901">
    <cfRule type="expression" dxfId="7728" priority="9483">
      <formula>J1901+Q1901+R1901=0</formula>
    </cfRule>
  </conditionalFormatting>
  <conditionalFormatting sqref="N1901:P1901">
    <cfRule type="expression" dxfId="7727" priority="9485">
      <formula>N1901+Q1901+R1901=0</formula>
    </cfRule>
  </conditionalFormatting>
  <conditionalFormatting sqref="H1914">
    <cfRule type="expression" dxfId="7726" priority="9478">
      <formula>H1914+N1914+Q1914=0</formula>
    </cfRule>
  </conditionalFormatting>
  <conditionalFormatting sqref="J1914:L1914">
    <cfRule type="expression" dxfId="7725" priority="9477">
      <formula>J1914+Q1914+R1914=0</formula>
    </cfRule>
  </conditionalFormatting>
  <conditionalFormatting sqref="N1914:P1914">
    <cfRule type="expression" dxfId="7724" priority="9479">
      <formula>N1914+Q1914+R1914=0</formula>
    </cfRule>
  </conditionalFormatting>
  <conditionalFormatting sqref="H1936">
    <cfRule type="expression" dxfId="7723" priority="9474">
      <formula>H1936+N1936+Q1936=0</formula>
    </cfRule>
  </conditionalFormatting>
  <conditionalFormatting sqref="J1936:L1936">
    <cfRule type="expression" dxfId="7722" priority="9473">
      <formula>J1936+Q1936+R1936=0</formula>
    </cfRule>
  </conditionalFormatting>
  <conditionalFormatting sqref="N1936:P1936">
    <cfRule type="expression" dxfId="7721" priority="9475">
      <formula>N1936+Q1936+R1936=0</formula>
    </cfRule>
  </conditionalFormatting>
  <conditionalFormatting sqref="J1933:L1933">
    <cfRule type="expression" dxfId="7720" priority="9471">
      <formula>J1933+Q1933+R1933=0</formula>
    </cfRule>
  </conditionalFormatting>
  <conditionalFormatting sqref="N1933:P1933">
    <cfRule type="expression" dxfId="7719" priority="9472">
      <formula>N1933+Q1933+R1933=0</formula>
    </cfRule>
  </conditionalFormatting>
  <conditionalFormatting sqref="H1941">
    <cfRule type="expression" dxfId="7718" priority="9513">
      <formula>H1941+N1929+Q1929=0</formula>
    </cfRule>
  </conditionalFormatting>
  <conditionalFormatting sqref="H1918">
    <cfRule type="expression" dxfId="7717" priority="9470">
      <formula>H1918+N1915+Q1915=0</formula>
    </cfRule>
  </conditionalFormatting>
  <conditionalFormatting sqref="H1925 H3092 H3217 H1165">
    <cfRule type="expression" dxfId="7716" priority="9515">
      <formula>H1165+N1156+Q1156=0</formula>
    </cfRule>
  </conditionalFormatting>
  <conditionalFormatting sqref="H1930">
    <cfRule type="expression" dxfId="7715" priority="9468">
      <formula>H1930+N1923+Q1923=0</formula>
    </cfRule>
  </conditionalFormatting>
  <conditionalFormatting sqref="H1935">
    <cfRule type="expression" dxfId="7714" priority="9466">
      <formula>H1935+N1926+Q1926=0</formula>
    </cfRule>
  </conditionalFormatting>
  <conditionalFormatting sqref="H2765">
    <cfRule type="expression" dxfId="7713" priority="9457">
      <formula>H2765+N2761+Q2761=0</formula>
    </cfRule>
  </conditionalFormatting>
  <conditionalFormatting sqref="H2761">
    <cfRule type="expression" dxfId="7712" priority="9459">
      <formula>H2761+N2756+Q2756=0</formula>
    </cfRule>
  </conditionalFormatting>
  <conditionalFormatting sqref="H2781:H2782">
    <cfRule type="expression" dxfId="7711" priority="9455">
      <formula>H2781+N2781+Q2781=0</formula>
    </cfRule>
  </conditionalFormatting>
  <conditionalFormatting sqref="I2735:I2739">
    <cfRule type="expression" dxfId="7710" priority="9460">
      <formula>I2735+N2735+Q2735=0</formula>
    </cfRule>
  </conditionalFormatting>
  <conditionalFormatting sqref="J2735:L2739">
    <cfRule type="expression" dxfId="7709" priority="9452">
      <formula>J2735+Q2735+R2735=0</formula>
    </cfRule>
  </conditionalFormatting>
  <conditionalFormatting sqref="N2735:P2739">
    <cfRule type="expression" dxfId="7708" priority="9453">
      <formula>N2735+Q2735+R2735=0</formula>
    </cfRule>
  </conditionalFormatting>
  <conditionalFormatting sqref="G2735">
    <cfRule type="expression" dxfId="7707" priority="9438">
      <formula>G2735+#REF!+#REF!=0</formula>
    </cfRule>
  </conditionalFormatting>
  <conditionalFormatting sqref="G2738:H2740">
    <cfRule type="expression" dxfId="7706" priority="9437">
      <formula>G2738+#REF!+#REF!=0</formula>
    </cfRule>
  </conditionalFormatting>
  <conditionalFormatting sqref="H2735">
    <cfRule type="expression" dxfId="7705" priority="9439">
      <formula>H2735+#REF!+#REF!=0</formula>
    </cfRule>
  </conditionalFormatting>
  <conditionalFormatting sqref="H2736:H2737">
    <cfRule type="expression" dxfId="7704" priority="9441">
      <formula>H2736+N2735+Q2735=0</formula>
    </cfRule>
  </conditionalFormatting>
  <conditionalFormatting sqref="H2766:H2768">
    <cfRule type="expression" dxfId="7703" priority="9443">
      <formula>H2766+N2764+Q2764=0</formula>
    </cfRule>
  </conditionalFormatting>
  <conditionalFormatting sqref="H2749:H2752">
    <cfRule type="expression" dxfId="7702" priority="9445">
      <formula>H2749+N2746+Q2746=0</formula>
    </cfRule>
  </conditionalFormatting>
  <conditionalFormatting sqref="H2757:H2758">
    <cfRule type="expression" dxfId="7701" priority="9447">
      <formula>H2757+N2751+Q2751=0</formula>
    </cfRule>
  </conditionalFormatting>
  <conditionalFormatting sqref="H2756">
    <cfRule type="expression" dxfId="7700" priority="9449">
      <formula>H2756+N2749+Q2749=0</formula>
    </cfRule>
  </conditionalFormatting>
  <conditionalFormatting sqref="G2760 G2743:G2748 G2279:G2282 G2288:G2289">
    <cfRule type="expression" dxfId="7699" priority="9450">
      <formula>G2279+#REF!+#REF!=0</formula>
    </cfRule>
  </conditionalFormatting>
  <conditionalFormatting sqref="H2760 H2743:H2748 H2279:H2282 H2288:H2289">
    <cfRule type="expression" dxfId="7698" priority="9451">
      <formula>H2279+#REF!+#REF!=0</formula>
    </cfRule>
  </conditionalFormatting>
  <conditionalFormatting sqref="H2780">
    <cfRule type="expression" dxfId="7697" priority="9436">
      <formula>H2780+N2780+Q2780=0</formula>
    </cfRule>
  </conditionalFormatting>
  <conditionalFormatting sqref="H2741">
    <cfRule type="expression" dxfId="7696" priority="9434">
      <formula>H2741+N2741+Q2741=0</formula>
    </cfRule>
  </conditionalFormatting>
  <conditionalFormatting sqref="J2741:L2741">
    <cfRule type="expression" dxfId="7695" priority="9433">
      <formula>J2741+Q2741+R2741=0</formula>
    </cfRule>
  </conditionalFormatting>
  <conditionalFormatting sqref="N2741:P2741">
    <cfRule type="expression" dxfId="7694" priority="9435">
      <formula>N2741+Q2741+R2741=0</formula>
    </cfRule>
  </conditionalFormatting>
  <conditionalFormatting sqref="H2753">
    <cfRule type="expression" dxfId="7693" priority="9429">
      <formula>H2753+N2753+Q2753=0</formula>
    </cfRule>
  </conditionalFormatting>
  <conditionalFormatting sqref="J2753:L2753">
    <cfRule type="expression" dxfId="7692" priority="9428">
      <formula>J2753+Q2753+R2753=0</formula>
    </cfRule>
  </conditionalFormatting>
  <conditionalFormatting sqref="N2753:P2753">
    <cfRule type="expression" dxfId="7691" priority="9430">
      <formula>N2753+Q2753+R2753=0</formula>
    </cfRule>
  </conditionalFormatting>
  <conditionalFormatting sqref="H2770">
    <cfRule type="expression" dxfId="7690" priority="9426">
      <formula>H2770+N2770+Q2770=0</formula>
    </cfRule>
  </conditionalFormatting>
  <conditionalFormatting sqref="J2770:L2770">
    <cfRule type="expression" dxfId="7689" priority="9425">
      <formula>J2770+Q2770+R2770=0</formula>
    </cfRule>
  </conditionalFormatting>
  <conditionalFormatting sqref="N2770:P2770">
    <cfRule type="expression" dxfId="7688" priority="9427">
      <formula>N2770+Q2770+R2770=0</formula>
    </cfRule>
  </conditionalFormatting>
  <conditionalFormatting sqref="J2771:L2771">
    <cfRule type="expression" dxfId="7687" priority="9423">
      <formula>J2771+Q2771+R2771=0</formula>
    </cfRule>
  </conditionalFormatting>
  <conditionalFormatting sqref="N2771:P2771">
    <cfRule type="expression" dxfId="7686" priority="9424">
      <formula>N2771+Q2771+R2771=0</formula>
    </cfRule>
  </conditionalFormatting>
  <conditionalFormatting sqref="H2762:H2763">
    <cfRule type="expression" dxfId="7685" priority="9462">
      <formula>H2762+N2756+Q2756=0</formula>
    </cfRule>
  </conditionalFormatting>
  <conditionalFormatting sqref="H2759">
    <cfRule type="expression" dxfId="7684" priority="9422">
      <formula>H2759+N2756+Q2756=0</formula>
    </cfRule>
  </conditionalFormatting>
  <conditionalFormatting sqref="H2764">
    <cfRule type="expression" dxfId="7683" priority="9464">
      <formula>H2764+N2757+Q2757=0</formula>
    </cfRule>
  </conditionalFormatting>
  <conditionalFormatting sqref="H2769:H2770">
    <cfRule type="expression" dxfId="7682" priority="9420">
      <formula>H2769+N2762+Q2762=0</formula>
    </cfRule>
  </conditionalFormatting>
  <conditionalFormatting sqref="H2773">
    <cfRule type="expression" dxfId="7681" priority="9418">
      <formula>H2773+N2765+Q2765=0</formula>
    </cfRule>
  </conditionalFormatting>
  <conditionalFormatting sqref="G2741">
    <cfRule type="expression" dxfId="7680" priority="9416">
      <formula>G2741+#REF!+#REF!=0</formula>
    </cfRule>
  </conditionalFormatting>
  <conditionalFormatting sqref="G2753">
    <cfRule type="expression" dxfId="7679" priority="9415">
      <formula>G2753+#REF!+#REF!=0</formula>
    </cfRule>
  </conditionalFormatting>
  <conditionalFormatting sqref="G2770">
    <cfRule type="expression" dxfId="7678" priority="9414">
      <formula>G2770+#REF!+#REF!=0</formula>
    </cfRule>
  </conditionalFormatting>
  <conditionalFormatting sqref="H2777:H2779">
    <cfRule type="expression" dxfId="7677" priority="9412">
      <formula>H2777+N2775+Q2775=0</formula>
    </cfRule>
  </conditionalFormatting>
  <conditionalFormatting sqref="H2777">
    <cfRule type="expression" dxfId="7676" priority="9408">
      <formula>H2777+N2770+Q2770=0</formula>
    </cfRule>
  </conditionalFormatting>
  <conditionalFormatting sqref="G2777:G2779">
    <cfRule type="expression" dxfId="7675" priority="9406">
      <formula>G2777+#REF!+#REF!=0</formula>
    </cfRule>
  </conditionalFormatting>
  <conditionalFormatting sqref="I1047:I1051">
    <cfRule type="expression" dxfId="7674" priority="9401">
      <formula>I1047+N1047+Q1047=0</formula>
    </cfRule>
  </conditionalFormatting>
  <conditionalFormatting sqref="J1048:L1050">
    <cfRule type="expression" dxfId="7673" priority="9399">
      <formula>J1048+Q1048+R1048=0</formula>
    </cfRule>
  </conditionalFormatting>
  <conditionalFormatting sqref="N1048:P1050">
    <cfRule type="expression" dxfId="7672" priority="9400">
      <formula>N1048+Q1048+R1048=0</formula>
    </cfRule>
  </conditionalFormatting>
  <conditionalFormatting sqref="H1054:H1056">
    <cfRule type="expression" dxfId="7671" priority="9394">
      <formula>H1054+N1052+Q1052=0</formula>
    </cfRule>
  </conditionalFormatting>
  <conditionalFormatting sqref="H1059">
    <cfRule type="expression" dxfId="7670" priority="9396">
      <formula>H1059+N1056+Q1056=0</formula>
    </cfRule>
  </conditionalFormatting>
  <conditionalFormatting sqref="H1071">
    <cfRule type="expression" dxfId="7669" priority="9398">
      <formula>H1071+N1067+Q1067=0</formula>
    </cfRule>
  </conditionalFormatting>
  <conditionalFormatting sqref="G1041">
    <cfRule type="expression" dxfId="7668" priority="9388">
      <formula>G1041+#REF!+#REF!=0</formula>
    </cfRule>
  </conditionalFormatting>
  <conditionalFormatting sqref="H1041">
    <cfRule type="expression" dxfId="7667" priority="9389">
      <formula>H1041+#REF!+#REF!=0</formula>
    </cfRule>
  </conditionalFormatting>
  <conditionalFormatting sqref="H1065:H1066">
    <cfRule type="expression" dxfId="7666" priority="9392">
      <formula>H1065+N1057+Q1057=0</formula>
    </cfRule>
  </conditionalFormatting>
  <conditionalFormatting sqref="H1075">
    <cfRule type="expression" dxfId="7665" priority="9382">
      <formula>H1075+N1071+Q1071=0</formula>
    </cfRule>
  </conditionalFormatting>
  <conditionalFormatting sqref="H1073">
    <cfRule type="expression" dxfId="7664" priority="9384">
      <formula>H1073+N1068+Q1068=0</formula>
    </cfRule>
  </conditionalFormatting>
  <conditionalFormatting sqref="H1078:H1079">
    <cfRule type="expression" dxfId="7663" priority="9380">
      <formula>H1078+N1078+Q1078=0</formula>
    </cfRule>
  </conditionalFormatting>
  <conditionalFormatting sqref="I1041:I1045">
    <cfRule type="expression" dxfId="7662" priority="9385">
      <formula>I1041+N1041+Q1041=0</formula>
    </cfRule>
  </conditionalFormatting>
  <conditionalFormatting sqref="J1041:L1045">
    <cfRule type="expression" dxfId="7661" priority="9377">
      <formula>J1041+Q1041+R1041=0</formula>
    </cfRule>
  </conditionalFormatting>
  <conditionalFormatting sqref="N1041:P1045">
    <cfRule type="expression" dxfId="7660" priority="9378">
      <formula>N1041+Q1041+R1041=0</formula>
    </cfRule>
  </conditionalFormatting>
  <conditionalFormatting sqref="G1044:H1046">
    <cfRule type="expression" dxfId="7659" priority="9370">
      <formula>G1044+#REF!+#REF!=0</formula>
    </cfRule>
  </conditionalFormatting>
  <conditionalFormatting sqref="H1042:H1043">
    <cfRule type="expression" dxfId="7658" priority="9372">
      <formula>H1042+N1041+Q1041=0</formula>
    </cfRule>
  </conditionalFormatting>
  <conditionalFormatting sqref="H1057">
    <cfRule type="expression" dxfId="7657" priority="9374">
      <formula>H1057+N1054+Q1054=0</formula>
    </cfRule>
  </conditionalFormatting>
  <conditionalFormatting sqref="G1047:G1050">
    <cfRule type="expression" dxfId="7656" priority="9375">
      <formula>G1047+#REF!+#REF!=0</formula>
    </cfRule>
  </conditionalFormatting>
  <conditionalFormatting sqref="H1047:H1050">
    <cfRule type="expression" dxfId="7655" priority="9376">
      <formula>H1047+#REF!+#REF!=0</formula>
    </cfRule>
  </conditionalFormatting>
  <conditionalFormatting sqref="H1077">
    <cfRule type="expression" dxfId="7654" priority="9369">
      <formula>H1077+N1077+Q1077=0</formula>
    </cfRule>
  </conditionalFormatting>
  <conditionalFormatting sqref="H1051">
    <cfRule type="expression" dxfId="7653" priority="9367">
      <formula>H1051+N1051+Q1051=0</formula>
    </cfRule>
  </conditionalFormatting>
  <conditionalFormatting sqref="J1051:L1051">
    <cfRule type="expression" dxfId="7652" priority="9366">
      <formula>J1051+Q1051+R1051=0</formula>
    </cfRule>
  </conditionalFormatting>
  <conditionalFormatting sqref="N1051:P1051">
    <cfRule type="expression" dxfId="7651" priority="9368">
      <formula>N1051+Q1051+R1051=0</formula>
    </cfRule>
  </conditionalFormatting>
  <conditionalFormatting sqref="H1061">
    <cfRule type="expression" dxfId="7650" priority="9364">
      <formula>H1061+N1061+Q1061=0</formula>
    </cfRule>
  </conditionalFormatting>
  <conditionalFormatting sqref="J1061:L1061">
    <cfRule type="expression" dxfId="7649" priority="9363">
      <formula>J1061+Q1061+R1061=0</formula>
    </cfRule>
  </conditionalFormatting>
  <conditionalFormatting sqref="N1061:P1061">
    <cfRule type="expression" dxfId="7648" priority="9365">
      <formula>N1061+Q1061+R1061=0</formula>
    </cfRule>
  </conditionalFormatting>
  <conditionalFormatting sqref="H1073">
    <cfRule type="expression" dxfId="7647" priority="9361">
      <formula>H1073+N1073+Q1073=0</formula>
    </cfRule>
  </conditionalFormatting>
  <conditionalFormatting sqref="J1073:L1073">
    <cfRule type="expression" dxfId="7646" priority="9360">
      <formula>J1073+Q1073+R1073=0</formula>
    </cfRule>
  </conditionalFormatting>
  <conditionalFormatting sqref="N1073:P1073">
    <cfRule type="expression" dxfId="7645" priority="9362">
      <formula>N1073+Q1073+R1073=0</formula>
    </cfRule>
  </conditionalFormatting>
  <conditionalFormatting sqref="J1070:L1070">
    <cfRule type="expression" dxfId="7644" priority="9358">
      <formula>J1070+Q1070+R1070=0</formula>
    </cfRule>
  </conditionalFormatting>
  <conditionalFormatting sqref="N1070:P1070">
    <cfRule type="expression" dxfId="7643" priority="9359">
      <formula>N1070+Q1070+R1070=0</formula>
    </cfRule>
  </conditionalFormatting>
  <conditionalFormatting sqref="H1074">
    <cfRule type="expression" dxfId="7642" priority="9387">
      <formula>H1074+N1068+Q1068=0</formula>
    </cfRule>
  </conditionalFormatting>
  <conditionalFormatting sqref="H1060:H1061">
    <cfRule type="expression" dxfId="7641" priority="9357">
      <formula>H1060+N1057+Q1057=0</formula>
    </cfRule>
  </conditionalFormatting>
  <conditionalFormatting sqref="H1069">
    <cfRule type="expression" dxfId="7640" priority="9355">
      <formula>H1069+N1065+Q1065=0</formula>
    </cfRule>
  </conditionalFormatting>
  <conditionalFormatting sqref="G1072">
    <cfRule type="expression" dxfId="7639" priority="9352">
      <formula>G1072+#REF!+#REF!=0</formula>
    </cfRule>
  </conditionalFormatting>
  <conditionalFormatting sqref="H1072">
    <cfRule type="expression" dxfId="7638" priority="9353">
      <formula>H1072+#REF!+#REF!=0</formula>
    </cfRule>
  </conditionalFormatting>
  <conditionalFormatting sqref="G1051">
    <cfRule type="expression" dxfId="7637" priority="9351">
      <formula>G1051+#REF!+#REF!=0</formula>
    </cfRule>
  </conditionalFormatting>
  <conditionalFormatting sqref="G1061">
    <cfRule type="expression" dxfId="7636" priority="9350">
      <formula>G1061+#REF!+#REF!=0</formula>
    </cfRule>
  </conditionalFormatting>
  <conditionalFormatting sqref="G1073">
    <cfRule type="expression" dxfId="7635" priority="9349">
      <formula>G1073+#REF!+#REF!=0</formula>
    </cfRule>
  </conditionalFormatting>
  <conditionalFormatting sqref="J1047:L1047">
    <cfRule type="expression" dxfId="7634" priority="9347">
      <formula>J1047+Q1047+R1047=0</formula>
    </cfRule>
  </conditionalFormatting>
  <conditionalFormatting sqref="N1047:P1047">
    <cfRule type="expression" dxfId="7633" priority="9348">
      <formula>N1047+Q1047+R1047=0</formula>
    </cfRule>
  </conditionalFormatting>
  <conditionalFormatting sqref="G1070">
    <cfRule type="expression" dxfId="7632" priority="9402">
      <formula>G1070+#REF!+#REF!=0</formula>
    </cfRule>
  </conditionalFormatting>
  <conditionalFormatting sqref="H1058 H1070">
    <cfRule type="expression" dxfId="7631" priority="9403">
      <formula>H1058+#REF!+#REF!=0</formula>
    </cfRule>
  </conditionalFormatting>
  <conditionalFormatting sqref="G1067:G1068">
    <cfRule type="expression" dxfId="7630" priority="9404">
      <formula>G1067+#REF!+#REF!=0</formula>
    </cfRule>
  </conditionalFormatting>
  <conditionalFormatting sqref="H1067:H1068">
    <cfRule type="expression" dxfId="7629" priority="9405">
      <formula>H1067+#REF!+#REF!=0</formula>
    </cfRule>
  </conditionalFormatting>
  <conditionalFormatting sqref="G1055:G1060">
    <cfRule type="expression" dxfId="7628" priority="9346">
      <formula>G1055+#REF!+#REF!=0</formula>
    </cfRule>
  </conditionalFormatting>
  <conditionalFormatting sqref="I1953">
    <cfRule type="expression" dxfId="7627" priority="9341">
      <formula>I1953+N1953+Q1953=0</formula>
    </cfRule>
  </conditionalFormatting>
  <conditionalFormatting sqref="J1958:L1960">
    <cfRule type="expression" dxfId="7626" priority="9339">
      <formula>J1958+Q1958+R1958=0</formula>
    </cfRule>
  </conditionalFormatting>
  <conditionalFormatting sqref="N1958:P1960">
    <cfRule type="expression" dxfId="7625" priority="9340">
      <formula>N1958+Q1958+R1958=0</formula>
    </cfRule>
  </conditionalFormatting>
  <conditionalFormatting sqref="H1964:H1966">
    <cfRule type="expression" dxfId="7624" priority="9334">
      <formula>H1964+N1962+Q1962=0</formula>
    </cfRule>
  </conditionalFormatting>
  <conditionalFormatting sqref="H1973">
    <cfRule type="expression" dxfId="7623" priority="9336">
      <formula>H1973+N1966+Q1966=0</formula>
    </cfRule>
  </conditionalFormatting>
  <conditionalFormatting sqref="H1985">
    <cfRule type="expression" dxfId="7622" priority="9338">
      <formula>H1985+N1980+Q1980=0</formula>
    </cfRule>
  </conditionalFormatting>
  <conditionalFormatting sqref="G1947">
    <cfRule type="expression" dxfId="7621" priority="9328">
      <formula>G1947+#REF!+#REF!=0</formula>
    </cfRule>
  </conditionalFormatting>
  <conditionalFormatting sqref="H1947">
    <cfRule type="expression" dxfId="7620" priority="9329">
      <formula>H1947+#REF!+#REF!=0</formula>
    </cfRule>
  </conditionalFormatting>
  <conditionalFormatting sqref="H1977">
    <cfRule type="expression" dxfId="7619" priority="9330">
      <formula>H1977+N1971+Q1971=0</formula>
    </cfRule>
  </conditionalFormatting>
  <conditionalFormatting sqref="H1978:H1979">
    <cfRule type="expression" dxfId="7618" priority="9332">
      <formula>H1978+N1971+Q1971=0</formula>
    </cfRule>
  </conditionalFormatting>
  <conditionalFormatting sqref="H1989">
    <cfRule type="expression" dxfId="7617" priority="9322">
      <formula>H1989+N1985+Q1985=0</formula>
    </cfRule>
  </conditionalFormatting>
  <conditionalFormatting sqref="H1987">
    <cfRule type="expression" dxfId="7616" priority="9324">
      <formula>H1987+N1981+Q1981=0</formula>
    </cfRule>
  </conditionalFormatting>
  <conditionalFormatting sqref="H1994:H1995">
    <cfRule type="expression" dxfId="7615" priority="9320">
      <formula>H1994+N1994+Q1994=0</formula>
    </cfRule>
  </conditionalFormatting>
  <conditionalFormatting sqref="I1947:I1951">
    <cfRule type="expression" dxfId="7614" priority="9325">
      <formula>I1947+N1947+Q1947=0</formula>
    </cfRule>
  </conditionalFormatting>
  <conditionalFormatting sqref="J1947:L1951">
    <cfRule type="expression" dxfId="7613" priority="9317">
      <formula>J1947+Q1947+R1947=0</formula>
    </cfRule>
  </conditionalFormatting>
  <conditionalFormatting sqref="N1947:P1951">
    <cfRule type="expression" dxfId="7612" priority="9318">
      <formula>N1947+Q1947+R1947=0</formula>
    </cfRule>
  </conditionalFormatting>
  <conditionalFormatting sqref="G1950:H1952">
    <cfRule type="expression" dxfId="7611" priority="9310">
      <formula>G1950+#REF!+#REF!=0</formula>
    </cfRule>
  </conditionalFormatting>
  <conditionalFormatting sqref="H1948:H1949">
    <cfRule type="expression" dxfId="7610" priority="9312">
      <formula>H1948+N1947+Q1947=0</formula>
    </cfRule>
  </conditionalFormatting>
  <conditionalFormatting sqref="H1971">
    <cfRule type="expression" dxfId="7609" priority="9314">
      <formula>H1971+N1964+Q1964=0</formula>
    </cfRule>
  </conditionalFormatting>
  <conditionalFormatting sqref="G1976 G1962:G1963 G1953 G1958:G1960">
    <cfRule type="expression" dxfId="7608" priority="9315">
      <formula>G1953+#REF!+#REF!=0</formula>
    </cfRule>
  </conditionalFormatting>
  <conditionalFormatting sqref="H1976 H1962:H1963 H1953 H1958:H1960">
    <cfRule type="expression" dxfId="7607" priority="9316">
      <formula>H1953+#REF!+#REF!=0</formula>
    </cfRule>
  </conditionalFormatting>
  <conditionalFormatting sqref="H1993">
    <cfRule type="expression" dxfId="7606" priority="9309">
      <formula>H1993+N1993+Q1993=0</formula>
    </cfRule>
  </conditionalFormatting>
  <conditionalFormatting sqref="H1961">
    <cfRule type="expression" dxfId="7605" priority="9307">
      <formula>H1961+N1961+Q1961=0</formula>
    </cfRule>
  </conditionalFormatting>
  <conditionalFormatting sqref="J1961:L1961">
    <cfRule type="expression" dxfId="7604" priority="9306">
      <formula>J1961+Q1961+R1961=0</formula>
    </cfRule>
  </conditionalFormatting>
  <conditionalFormatting sqref="N1961:P1961">
    <cfRule type="expression" dxfId="7603" priority="9308">
      <formula>N1961+Q1961+R1961=0</formula>
    </cfRule>
  </conditionalFormatting>
  <conditionalFormatting sqref="H1975">
    <cfRule type="expression" dxfId="7602" priority="9304">
      <formula>H1975+N1975+Q1975=0</formula>
    </cfRule>
  </conditionalFormatting>
  <conditionalFormatting sqref="J1975:L1975">
    <cfRule type="expression" dxfId="7601" priority="9303">
      <formula>J1975+Q1975+R1975=0</formula>
    </cfRule>
  </conditionalFormatting>
  <conditionalFormatting sqref="N1975:P1975">
    <cfRule type="expression" dxfId="7600" priority="9305">
      <formula>N1975+Q1975+R1975=0</formula>
    </cfRule>
  </conditionalFormatting>
  <conditionalFormatting sqref="H1987">
    <cfRule type="expression" dxfId="7599" priority="9301">
      <formula>H1987+N1987+Q1987=0</formula>
    </cfRule>
  </conditionalFormatting>
  <conditionalFormatting sqref="J1987:L1987">
    <cfRule type="expression" dxfId="7598" priority="9300">
      <formula>J1987+Q1987+R1987=0</formula>
    </cfRule>
  </conditionalFormatting>
  <conditionalFormatting sqref="N1987:P1987">
    <cfRule type="expression" dxfId="7597" priority="9302">
      <formula>N1987+Q1987+R1987=0</formula>
    </cfRule>
  </conditionalFormatting>
  <conditionalFormatting sqref="J1984:L1984">
    <cfRule type="expression" dxfId="7596" priority="9298">
      <formula>J1984+Q1984+R1984=0</formula>
    </cfRule>
  </conditionalFormatting>
  <conditionalFormatting sqref="N1984:P1984">
    <cfRule type="expression" dxfId="7595" priority="9299">
      <formula>N1984+Q1984+R1984=0</formula>
    </cfRule>
  </conditionalFormatting>
  <conditionalFormatting sqref="H1988">
    <cfRule type="expression" dxfId="7594" priority="9327">
      <formula>H1988+N1981+Q1981=0</formula>
    </cfRule>
  </conditionalFormatting>
  <conditionalFormatting sqref="H1974:H1975">
    <cfRule type="expression" dxfId="7593" priority="9297">
      <formula>H1974+N1971+Q1971=0</formula>
    </cfRule>
  </conditionalFormatting>
  <conditionalFormatting sqref="H1982">
    <cfRule type="expression" dxfId="7592" priority="9295">
      <formula>H1982+N1978+Q1978=0</formula>
    </cfRule>
  </conditionalFormatting>
  <conditionalFormatting sqref="G1986">
    <cfRule type="expression" dxfId="7591" priority="9292">
      <formula>G1986+#REF!+#REF!=0</formula>
    </cfRule>
  </conditionalFormatting>
  <conditionalFormatting sqref="H1986">
    <cfRule type="expression" dxfId="7590" priority="9293">
      <formula>H1986+#REF!+#REF!=0</formula>
    </cfRule>
  </conditionalFormatting>
  <conditionalFormatting sqref="G1961">
    <cfRule type="expression" dxfId="7589" priority="9291">
      <formula>G1961+#REF!+#REF!=0</formula>
    </cfRule>
  </conditionalFormatting>
  <conditionalFormatting sqref="G1975">
    <cfRule type="expression" dxfId="7588" priority="9290">
      <formula>G1975+#REF!+#REF!=0</formula>
    </cfRule>
  </conditionalFormatting>
  <conditionalFormatting sqref="G1987">
    <cfRule type="expression" dxfId="7587" priority="9289">
      <formula>G1987+#REF!+#REF!=0</formula>
    </cfRule>
  </conditionalFormatting>
  <conditionalFormatting sqref="J1953:L1953">
    <cfRule type="expression" dxfId="7586" priority="9287">
      <formula>J1953+Q1953+R1953=0</formula>
    </cfRule>
  </conditionalFormatting>
  <conditionalFormatting sqref="N1953:P1953">
    <cfRule type="expression" dxfId="7585" priority="9288">
      <formula>N1953+Q1953+R1953=0</formula>
    </cfRule>
  </conditionalFormatting>
  <conditionalFormatting sqref="G1984">
    <cfRule type="expression" dxfId="7584" priority="9342">
      <formula>G1984+#REF!+#REF!=0</formula>
    </cfRule>
  </conditionalFormatting>
  <conditionalFormatting sqref="H1972 H1984">
    <cfRule type="expression" dxfId="7583" priority="9343">
      <formula>H1972+#REF!+#REF!=0</formula>
    </cfRule>
  </conditionalFormatting>
  <conditionalFormatting sqref="G1980:G1981">
    <cfRule type="expression" dxfId="7582" priority="9344">
      <formula>G1980+#REF!+#REF!=0</formula>
    </cfRule>
  </conditionalFormatting>
  <conditionalFormatting sqref="H1980:H1981">
    <cfRule type="expression" dxfId="7581" priority="9345">
      <formula>H1980+#REF!+#REF!=0</formula>
    </cfRule>
  </conditionalFormatting>
  <conditionalFormatting sqref="H1991">
    <cfRule type="expression" dxfId="7580" priority="9286">
      <formula>H1991+N1986+Q1986=0</formula>
    </cfRule>
  </conditionalFormatting>
  <conditionalFormatting sqref="H1991">
    <cfRule type="expression" dxfId="7579" priority="9284">
      <formula>H1991+N1991+Q1991=0</formula>
    </cfRule>
  </conditionalFormatting>
  <conditionalFormatting sqref="J1991:L1991">
    <cfRule type="expression" dxfId="7578" priority="9283">
      <formula>J1991+Q1991+R1991=0</formula>
    </cfRule>
  </conditionalFormatting>
  <conditionalFormatting sqref="N1991:P1991">
    <cfRule type="expression" dxfId="7577" priority="9285">
      <formula>N1991+Q1991+R1991=0</formula>
    </cfRule>
  </conditionalFormatting>
  <conditionalFormatting sqref="G1991">
    <cfRule type="expression" dxfId="7576" priority="9282">
      <formula>G1991+#REF!+#REF!=0</formula>
    </cfRule>
  </conditionalFormatting>
  <conditionalFormatting sqref="G1965:G1966 G1971:G1974">
    <cfRule type="expression" dxfId="7575" priority="9281">
      <formula>G1965+#REF!+#REF!=0</formula>
    </cfRule>
  </conditionalFormatting>
  <conditionalFormatting sqref="I2801:I2809">
    <cfRule type="expression" dxfId="7574" priority="9276">
      <formula>I2801+N2801+Q2801=0</formula>
    </cfRule>
  </conditionalFormatting>
  <conditionalFormatting sqref="J2790:L2792">
    <cfRule type="expression" dxfId="7573" priority="9274">
      <formula>J2790+Q2790+R2790=0</formula>
    </cfRule>
  </conditionalFormatting>
  <conditionalFormatting sqref="N2790:P2792">
    <cfRule type="expression" dxfId="7572" priority="9275">
      <formula>N2790+Q2790+R2790=0</formula>
    </cfRule>
  </conditionalFormatting>
  <conditionalFormatting sqref="H2803">
    <cfRule type="expression" dxfId="7571" priority="9271">
      <formula>H2803+N2800+Q2800=0</formula>
    </cfRule>
  </conditionalFormatting>
  <conditionalFormatting sqref="H2818">
    <cfRule type="expression" dxfId="7570" priority="9273">
      <formula>H2818+N2812+Q2812=0</formula>
    </cfRule>
  </conditionalFormatting>
  <conditionalFormatting sqref="H2783">
    <cfRule type="expression" dxfId="7569" priority="9264">
      <formula>H2783+#REF!+#REF!=0</formula>
    </cfRule>
  </conditionalFormatting>
  <conditionalFormatting sqref="H2807">
    <cfRule type="expression" dxfId="7568" priority="9265">
      <formula>H2807+N2801+Q2801=0</formula>
    </cfRule>
  </conditionalFormatting>
  <conditionalFormatting sqref="H2808:H2809">
    <cfRule type="expression" dxfId="7567" priority="9267">
      <formula>H2808+N2801+Q2801=0</formula>
    </cfRule>
  </conditionalFormatting>
  <conditionalFormatting sqref="H2822">
    <cfRule type="expression" dxfId="7566" priority="9257">
      <formula>H2822+N2818+Q2818=0</formula>
    </cfRule>
  </conditionalFormatting>
  <conditionalFormatting sqref="H2820">
    <cfRule type="expression" dxfId="7565" priority="9259">
      <formula>H2820+N2813+Q2813=0</formula>
    </cfRule>
  </conditionalFormatting>
  <conditionalFormatting sqref="H2825:H2826">
    <cfRule type="expression" dxfId="7564" priority="9255">
      <formula>H2825+N2825+Q2825=0</formula>
    </cfRule>
  </conditionalFormatting>
  <conditionalFormatting sqref="I2783:I2787">
    <cfRule type="expression" dxfId="7563" priority="9260">
      <formula>I2783+N2783+Q2783=0</formula>
    </cfRule>
  </conditionalFormatting>
  <conditionalFormatting sqref="J2783:L2787">
    <cfRule type="expression" dxfId="7562" priority="9252">
      <formula>J2783+Q2783+R2783=0</formula>
    </cfRule>
  </conditionalFormatting>
  <conditionalFormatting sqref="N2783:P2787">
    <cfRule type="expression" dxfId="7561" priority="9253">
      <formula>N2783+Q2783+R2783=0</formula>
    </cfRule>
  </conditionalFormatting>
  <conditionalFormatting sqref="G2786:H2788">
    <cfRule type="expression" dxfId="7560" priority="9245">
      <formula>G2786+#REF!+#REF!=0</formula>
    </cfRule>
  </conditionalFormatting>
  <conditionalFormatting sqref="H2784:H2785">
    <cfRule type="expression" dxfId="7559" priority="9247">
      <formula>H2784+N2783+Q2783=0</formula>
    </cfRule>
  </conditionalFormatting>
  <conditionalFormatting sqref="H2801">
    <cfRule type="expression" dxfId="7558" priority="9249">
      <formula>H2801+N2798+Q2798=0</formula>
    </cfRule>
  </conditionalFormatting>
  <conditionalFormatting sqref="G2806 G2794:G2797 G2789:G2792">
    <cfRule type="expression" dxfId="7557" priority="9250">
      <formula>G2789+#REF!+#REF!=0</formula>
    </cfRule>
  </conditionalFormatting>
  <conditionalFormatting sqref="H2806 H2794:H2797 H2789:H2792">
    <cfRule type="expression" dxfId="7556" priority="9251">
      <formula>H2789+#REF!+#REF!=0</formula>
    </cfRule>
  </conditionalFormatting>
  <conditionalFormatting sqref="H2824">
    <cfRule type="expression" dxfId="7555" priority="9244">
      <formula>H2824+N2824+Q2824=0</formula>
    </cfRule>
  </conditionalFormatting>
  <conditionalFormatting sqref="H2793">
    <cfRule type="expression" dxfId="7554" priority="9242">
      <formula>H2793+N2793+Q2793=0</formula>
    </cfRule>
  </conditionalFormatting>
  <conditionalFormatting sqref="J2793:L2793">
    <cfRule type="expression" dxfId="7553" priority="9241">
      <formula>J2793+Q2793+R2793=0</formula>
    </cfRule>
  </conditionalFormatting>
  <conditionalFormatting sqref="N2793:P2793">
    <cfRule type="expression" dxfId="7552" priority="9243">
      <formula>N2793+Q2793+R2793=0</formula>
    </cfRule>
  </conditionalFormatting>
  <conditionalFormatting sqref="H2805">
    <cfRule type="expression" dxfId="7551" priority="9239">
      <formula>H2805+N2805+Q2805=0</formula>
    </cfRule>
  </conditionalFormatting>
  <conditionalFormatting sqref="J2805:L2805">
    <cfRule type="expression" dxfId="7550" priority="9238">
      <formula>J2805+Q2805+R2805=0</formula>
    </cfRule>
  </conditionalFormatting>
  <conditionalFormatting sqref="N2805:P2805">
    <cfRule type="expression" dxfId="7549" priority="9240">
      <formula>N2805+Q2805+R2805=0</formula>
    </cfRule>
  </conditionalFormatting>
  <conditionalFormatting sqref="H2820">
    <cfRule type="expression" dxfId="7548" priority="9236">
      <formula>H2820+N2820+Q2820=0</formula>
    </cfRule>
  </conditionalFormatting>
  <conditionalFormatting sqref="J2820:L2820">
    <cfRule type="expression" dxfId="7547" priority="9235">
      <formula>J2820+Q2820+R2820=0</formula>
    </cfRule>
  </conditionalFormatting>
  <conditionalFormatting sqref="N2820:P2820">
    <cfRule type="expression" dxfId="7546" priority="9237">
      <formula>N2820+Q2820+R2820=0</formula>
    </cfRule>
  </conditionalFormatting>
  <conditionalFormatting sqref="J2817:L2817">
    <cfRule type="expression" dxfId="7545" priority="9233">
      <formula>J2817+Q2817+R2817=0</formula>
    </cfRule>
  </conditionalFormatting>
  <conditionalFormatting sqref="N2817:P2817">
    <cfRule type="expression" dxfId="7544" priority="9234">
      <formula>N2817+Q2817+R2817=0</formula>
    </cfRule>
  </conditionalFormatting>
  <conditionalFormatting sqref="H2821">
    <cfRule type="expression" dxfId="7543" priority="9262">
      <formula>H2821+N2813+Q2813=0</formula>
    </cfRule>
  </conditionalFormatting>
  <conditionalFormatting sqref="H2804:H2805">
    <cfRule type="expression" dxfId="7542" priority="9232">
      <formula>H2804+N2801+Q2801=0</formula>
    </cfRule>
  </conditionalFormatting>
  <conditionalFormatting sqref="H2814">
    <cfRule type="expression" dxfId="7541" priority="9230">
      <formula>H2814+N2808+Q2808=0</formula>
    </cfRule>
  </conditionalFormatting>
  <conditionalFormatting sqref="G2819">
    <cfRule type="expression" dxfId="7540" priority="9227">
      <formula>G2819+#REF!+#REF!=0</formula>
    </cfRule>
  </conditionalFormatting>
  <conditionalFormatting sqref="H2819">
    <cfRule type="expression" dxfId="7539" priority="9228">
      <formula>H2819+#REF!+#REF!=0</formula>
    </cfRule>
  </conditionalFormatting>
  <conditionalFormatting sqref="G2793">
    <cfRule type="expression" dxfId="7538" priority="9226">
      <formula>G2793+#REF!+#REF!=0</formula>
    </cfRule>
  </conditionalFormatting>
  <conditionalFormatting sqref="G2805">
    <cfRule type="expression" dxfId="7537" priority="9225">
      <formula>G2805+#REF!+#REF!=0</formula>
    </cfRule>
  </conditionalFormatting>
  <conditionalFormatting sqref="G2820">
    <cfRule type="expression" dxfId="7536" priority="9224">
      <formula>G2820+#REF!+#REF!=0</formula>
    </cfRule>
  </conditionalFormatting>
  <conditionalFormatting sqref="J2789:L2789">
    <cfRule type="expression" dxfId="7535" priority="9222">
      <formula>J2789+Q2789+R2789=0</formula>
    </cfRule>
  </conditionalFormatting>
  <conditionalFormatting sqref="N2789:P2789">
    <cfRule type="expression" dxfId="7534" priority="9223">
      <formula>N2789+Q2789+R2789=0</formula>
    </cfRule>
  </conditionalFormatting>
  <conditionalFormatting sqref="G2817">
    <cfRule type="expression" dxfId="7533" priority="9277">
      <formula>G2817+#REF!+#REF!=0</formula>
    </cfRule>
  </conditionalFormatting>
  <conditionalFormatting sqref="H2802 H2817">
    <cfRule type="expression" dxfId="7532" priority="9278">
      <formula>H2802+#REF!+#REF!=0</formula>
    </cfRule>
  </conditionalFormatting>
  <conditionalFormatting sqref="G2812:G2813">
    <cfRule type="expression" dxfId="7531" priority="9279">
      <formula>G2812+#REF!+#REF!=0</formula>
    </cfRule>
  </conditionalFormatting>
  <conditionalFormatting sqref="H2812:H2813">
    <cfRule type="expression" dxfId="7530" priority="9280">
      <formula>H2812+#REF!+#REF!=0</formula>
    </cfRule>
  </conditionalFormatting>
  <conditionalFormatting sqref="G2783">
    <cfRule type="expression" dxfId="7529" priority="9221">
      <formula>G2783+#REF!+#REF!=0</formula>
    </cfRule>
  </conditionalFormatting>
  <conditionalFormatting sqref="I1086:I1090">
    <cfRule type="expression" dxfId="7528" priority="9220">
      <formula>I1086+N1086+Q1086=0</formula>
    </cfRule>
  </conditionalFormatting>
  <conditionalFormatting sqref="J1105:L1108">
    <cfRule type="expression" dxfId="7527" priority="9218">
      <formula>J1105+Q1105+R1105=0</formula>
    </cfRule>
  </conditionalFormatting>
  <conditionalFormatting sqref="N1105:P1108">
    <cfRule type="expression" dxfId="7526" priority="9219">
      <formula>N1105+Q1105+R1105=0</formula>
    </cfRule>
  </conditionalFormatting>
  <conditionalFormatting sqref="H1098">
    <cfRule type="expression" dxfId="7525" priority="9217">
      <formula>H1098+N1094+Q1094=0</formula>
    </cfRule>
  </conditionalFormatting>
  <conditionalFormatting sqref="J1087:L1089">
    <cfRule type="expression" dxfId="7524" priority="9208">
      <formula>J1087+Q1087+R1087=0</formula>
    </cfRule>
  </conditionalFormatting>
  <conditionalFormatting sqref="N1087:P1089">
    <cfRule type="expression" dxfId="7523" priority="9209">
      <formula>N1087+Q1087+R1087=0</formula>
    </cfRule>
  </conditionalFormatting>
  <conditionalFormatting sqref="H1112">
    <cfRule type="expression" dxfId="7522" priority="9207">
      <formula>H1112+N1105+Q1105=0</formula>
    </cfRule>
  </conditionalFormatting>
  <conditionalFormatting sqref="H1080">
    <cfRule type="expression" dxfId="7521" priority="9202">
      <formula>H1080+N990+Q990=0</formula>
    </cfRule>
  </conditionalFormatting>
  <conditionalFormatting sqref="G1102:G1103">
    <cfRule type="expression" dxfId="7520" priority="9204">
      <formula>G1102+#REF!+#REF!=0</formula>
    </cfRule>
  </conditionalFormatting>
  <conditionalFormatting sqref="H1102:H1103">
    <cfRule type="expression" dxfId="7519" priority="9205">
      <formula>H1102+#REF!+#REF!=0</formula>
    </cfRule>
  </conditionalFormatting>
  <conditionalFormatting sqref="H1116">
    <cfRule type="expression" dxfId="7518" priority="9195">
      <formula>H1116+N1112+Q1112=0</formula>
    </cfRule>
  </conditionalFormatting>
  <conditionalFormatting sqref="H1109">
    <cfRule type="expression" dxfId="7517" priority="9197">
      <formula>H1109+N1106+Q1106=0</formula>
    </cfRule>
  </conditionalFormatting>
  <conditionalFormatting sqref="H1121:H1122">
    <cfRule type="expression" dxfId="7516" priority="9193">
      <formula>H1121+N1121+Q1121=0</formula>
    </cfRule>
  </conditionalFormatting>
  <conditionalFormatting sqref="I1080:I1084">
    <cfRule type="expression" dxfId="7515" priority="9198">
      <formula>I1080+N1080+Q1080=0</formula>
    </cfRule>
  </conditionalFormatting>
  <conditionalFormatting sqref="J1080:L1084">
    <cfRule type="expression" dxfId="7514" priority="9190">
      <formula>J1080+Q1080+R1080=0</formula>
    </cfRule>
  </conditionalFormatting>
  <conditionalFormatting sqref="N1080:P1084">
    <cfRule type="expression" dxfId="7513" priority="9191">
      <formula>N1080+Q1080+R1080=0</formula>
    </cfRule>
  </conditionalFormatting>
  <conditionalFormatting sqref="G1083:H1085 G1853 G1094:G1098 G1856:G1865">
    <cfRule type="expression" dxfId="7512" priority="9183">
      <formula>G1083+#REF!+#REF!=0</formula>
    </cfRule>
  </conditionalFormatting>
  <conditionalFormatting sqref="H1081:H1082">
    <cfRule type="expression" dxfId="7511" priority="9185">
      <formula>H1081+N1080+Q1080=0</formula>
    </cfRule>
  </conditionalFormatting>
  <conditionalFormatting sqref="G1086:G1090 G2960 G2977">
    <cfRule type="expression" dxfId="7510" priority="9188">
      <formula>G1086+#REF!+#REF!=0</formula>
    </cfRule>
  </conditionalFormatting>
  <conditionalFormatting sqref="H1086:H1089 H2960 H2977">
    <cfRule type="expression" dxfId="7509" priority="9189">
      <formula>H1086+#REF!+#REF!=0</formula>
    </cfRule>
  </conditionalFormatting>
  <conditionalFormatting sqref="H1120">
    <cfRule type="expression" dxfId="7508" priority="9182">
      <formula>H1120+N1120+Q1120=0</formula>
    </cfRule>
  </conditionalFormatting>
  <conditionalFormatting sqref="H1086">
    <cfRule type="expression" dxfId="7507" priority="9180">
      <formula>H1086+N1086+Q1086=0</formula>
    </cfRule>
  </conditionalFormatting>
  <conditionalFormatting sqref="J1086:L1086">
    <cfRule type="expression" dxfId="7506" priority="9179">
      <formula>J1086+Q1086+R1086=0</formula>
    </cfRule>
  </conditionalFormatting>
  <conditionalFormatting sqref="N1086:P1086">
    <cfRule type="expression" dxfId="7505" priority="9181">
      <formula>N1086+Q1086+R1086=0</formula>
    </cfRule>
  </conditionalFormatting>
  <conditionalFormatting sqref="H1109">
    <cfRule type="expression" dxfId="7504" priority="9177">
      <formula>H1109+N1109+Q1109=0</formula>
    </cfRule>
  </conditionalFormatting>
  <conditionalFormatting sqref="J1109:L1109">
    <cfRule type="expression" dxfId="7503" priority="9176">
      <formula>J1109+Q1109+R1109=0</formula>
    </cfRule>
  </conditionalFormatting>
  <conditionalFormatting sqref="N1109:P1109">
    <cfRule type="expression" dxfId="7502" priority="9178">
      <formula>N1109+Q1109+R1109=0</formula>
    </cfRule>
  </conditionalFormatting>
  <conditionalFormatting sqref="J1111:L1111">
    <cfRule type="expression" dxfId="7501" priority="9174">
      <formula>J1111+Q1111+R1111=0</formula>
    </cfRule>
  </conditionalFormatting>
  <conditionalFormatting sqref="N1111:P1111">
    <cfRule type="expression" dxfId="7500" priority="9175">
      <formula>N1111+Q1111+R1111=0</formula>
    </cfRule>
  </conditionalFormatting>
  <conditionalFormatting sqref="H1115">
    <cfRule type="expression" dxfId="7499" priority="9200">
      <formula>H1115+N1106+Q1106=0</formula>
    </cfRule>
  </conditionalFormatting>
  <conditionalFormatting sqref="H1107">
    <cfRule type="expression" dxfId="7498" priority="9173">
      <formula>H1107+N1102+Q1102=0</formula>
    </cfRule>
  </conditionalFormatting>
  <conditionalFormatting sqref="G1113:G1114">
    <cfRule type="expression" dxfId="7497" priority="9170">
      <formula>G1113+#REF!+#REF!=0</formula>
    </cfRule>
  </conditionalFormatting>
  <conditionalFormatting sqref="H1113:H1114">
    <cfRule type="expression" dxfId="7496" priority="9171">
      <formula>H1113+#REF!+#REF!=0</formula>
    </cfRule>
  </conditionalFormatting>
  <conditionalFormatting sqref="G1086">
    <cfRule type="expression" dxfId="7495" priority="9169">
      <formula>G1086+#REF!+#REF!=0</formula>
    </cfRule>
  </conditionalFormatting>
  <conditionalFormatting sqref="G1109">
    <cfRule type="expression" dxfId="7494" priority="9168">
      <formula>G1109+#REF!+#REF!=0</formula>
    </cfRule>
  </conditionalFormatting>
  <conditionalFormatting sqref="G1111">
    <cfRule type="expression" dxfId="7493" priority="9210">
      <formula>G1111+#REF!+#REF!=0</formula>
    </cfRule>
  </conditionalFormatting>
  <conditionalFormatting sqref="H1111">
    <cfRule type="expression" dxfId="7492" priority="9211">
      <formula>H1111+#REF!+#REF!=0</formula>
    </cfRule>
  </conditionalFormatting>
  <conditionalFormatting sqref="H1105:H1106">
    <cfRule type="expression" dxfId="7491" priority="9213">
      <formula>H1105+#REF!+#REF!=0</formula>
    </cfRule>
  </conditionalFormatting>
  <conditionalFormatting sqref="J1090:L1090">
    <cfRule type="expression" dxfId="7490" priority="9166">
      <formula>J1090+Q1090+R1090=0</formula>
    </cfRule>
  </conditionalFormatting>
  <conditionalFormatting sqref="N1090:P1090">
    <cfRule type="expression" dxfId="7489" priority="9167">
      <formula>N1090+Q1090+R1090=0</formula>
    </cfRule>
  </conditionalFormatting>
  <conditionalFormatting sqref="H1090">
    <cfRule type="expression" dxfId="7488" priority="9165">
      <formula>H1090+N1088+Q1088=0</formula>
    </cfRule>
  </conditionalFormatting>
  <conditionalFormatting sqref="G1099 G301 G305:G306 G2960 G3231:G3233">
    <cfRule type="expression" dxfId="7487" priority="9162">
      <formula>G301+#REF!+#REF!=0</formula>
    </cfRule>
  </conditionalFormatting>
  <conditionalFormatting sqref="H1099 H301 H305:H306 H2960 H3231:H3233">
    <cfRule type="expression" dxfId="7486" priority="9163">
      <formula>H301+#REF!+#REF!=0</formula>
    </cfRule>
  </conditionalFormatting>
  <conditionalFormatting sqref="H1099">
    <cfRule type="expression" dxfId="7485" priority="9160">
      <formula>H1099+N1099+Q1099=0</formula>
    </cfRule>
  </conditionalFormatting>
  <conditionalFormatting sqref="J1099:L1099">
    <cfRule type="expression" dxfId="7484" priority="9159">
      <formula>J1099+Q1099+R1099=0</formula>
    </cfRule>
  </conditionalFormatting>
  <conditionalFormatting sqref="N1099:P1099">
    <cfRule type="expression" dxfId="7483" priority="9161">
      <formula>N1099+Q1099+R1099=0</formula>
    </cfRule>
  </conditionalFormatting>
  <conditionalFormatting sqref="G1099">
    <cfRule type="expression" dxfId="7482" priority="9158">
      <formula>G1099+#REF!+#REF!=0</formula>
    </cfRule>
  </conditionalFormatting>
  <conditionalFormatting sqref="H1104">
    <cfRule type="expression" dxfId="7481" priority="9157">
      <formula>H1104+#REF!+#REF!=0</formula>
    </cfRule>
  </conditionalFormatting>
  <conditionalFormatting sqref="J1104:L1104">
    <cfRule type="expression" dxfId="7480" priority="9154">
      <formula>J1104+Q1104+R1104=0</formula>
    </cfRule>
  </conditionalFormatting>
  <conditionalFormatting sqref="N1104:P1104">
    <cfRule type="expression" dxfId="7479" priority="9155">
      <formula>N1104+Q1104+R1104=0</formula>
    </cfRule>
  </conditionalFormatting>
  <conditionalFormatting sqref="H1108:H1109">
    <cfRule type="expression" dxfId="7478" priority="9153">
      <formula>H1108+N1104+Q1104=0</formula>
    </cfRule>
  </conditionalFormatting>
  <conditionalFormatting sqref="H1118">
    <cfRule type="expression" dxfId="7477" priority="9150">
      <formula>H1118+N1115+Q1115=0</formula>
    </cfRule>
  </conditionalFormatting>
  <conditionalFormatting sqref="H1118">
    <cfRule type="expression" dxfId="7476" priority="9148">
      <formula>H1118+N1118+Q1118=0</formula>
    </cfRule>
  </conditionalFormatting>
  <conditionalFormatting sqref="J1118:L1118">
    <cfRule type="expression" dxfId="7475" priority="9147">
      <formula>J1118+Q1118+R1118=0</formula>
    </cfRule>
  </conditionalFormatting>
  <conditionalFormatting sqref="N1118:P1118">
    <cfRule type="expression" dxfId="7474" priority="9149">
      <formula>N1118+Q1118+R1118=0</formula>
    </cfRule>
  </conditionalFormatting>
  <conditionalFormatting sqref="G1118">
    <cfRule type="expression" dxfId="7473" priority="9146">
      <formula>G1118+#REF!+#REF!=0</formula>
    </cfRule>
  </conditionalFormatting>
  <conditionalFormatting sqref="H1118">
    <cfRule type="expression" dxfId="7472" priority="9145">
      <formula>H1118+N1114+Q1114=0</formula>
    </cfRule>
  </conditionalFormatting>
  <conditionalFormatting sqref="J1869:L1874">
    <cfRule type="expression" dxfId="7471" priority="9141">
      <formula>J1869+Q1869+R1869=0</formula>
    </cfRule>
  </conditionalFormatting>
  <conditionalFormatting sqref="N1869:P1874">
    <cfRule type="expression" dxfId="7470" priority="9142">
      <formula>N1869+Q1869+R1869=0</formula>
    </cfRule>
  </conditionalFormatting>
  <conditionalFormatting sqref="H1863:H1864">
    <cfRule type="expression" dxfId="7469" priority="9138">
      <formula>H1863+N1860+Q1860=0</formula>
    </cfRule>
  </conditionalFormatting>
  <conditionalFormatting sqref="H1865">
    <cfRule type="expression" dxfId="7468" priority="9140">
      <formula>H1865+N1863+Q1863=0</formula>
    </cfRule>
  </conditionalFormatting>
  <conditionalFormatting sqref="J1856:L1858">
    <cfRule type="expression" dxfId="7467" priority="9131">
      <formula>J1856+Q1856+R1856=0</formula>
    </cfRule>
  </conditionalFormatting>
  <conditionalFormatting sqref="N1856:P1858">
    <cfRule type="expression" dxfId="7466" priority="9132">
      <formula>N1856+Q1856+R1856=0</formula>
    </cfRule>
  </conditionalFormatting>
  <conditionalFormatting sqref="H1884">
    <cfRule type="expression" dxfId="7465" priority="9130">
      <formula>H1884+N1878+Q1878=0</formula>
    </cfRule>
  </conditionalFormatting>
  <conditionalFormatting sqref="G1847">
    <cfRule type="expression" dxfId="7464" priority="9124">
      <formula>G1847+#REF!+#REF!=0</formula>
    </cfRule>
  </conditionalFormatting>
  <conditionalFormatting sqref="H1847">
    <cfRule type="expression" dxfId="7463" priority="9125">
      <formula>H1847+#REF!+#REF!=0</formula>
    </cfRule>
  </conditionalFormatting>
  <conditionalFormatting sqref="H1872">
    <cfRule type="expression" dxfId="7462" priority="9126">
      <formula>H1872+N1869+Q1869=0</formula>
    </cfRule>
  </conditionalFormatting>
  <conditionalFormatting sqref="H1873:H1874">
    <cfRule type="expression" dxfId="7461" priority="9128">
      <formula>H1873+N1869+Q1869=0</formula>
    </cfRule>
  </conditionalFormatting>
  <conditionalFormatting sqref="H1887">
    <cfRule type="expression" dxfId="7460" priority="9118">
      <formula>H1887+N1884+Q1884=0</formula>
    </cfRule>
  </conditionalFormatting>
  <conditionalFormatting sqref="H1882">
    <cfRule type="expression" dxfId="7459" priority="9120">
      <formula>H1882+N1879+Q1879=0</formula>
    </cfRule>
  </conditionalFormatting>
  <conditionalFormatting sqref="H1893:H1894">
    <cfRule type="expression" dxfId="7458" priority="9116">
      <formula>H1893+N1893+Q1893=0</formula>
    </cfRule>
  </conditionalFormatting>
  <conditionalFormatting sqref="I1847:I1851">
    <cfRule type="expression" dxfId="7457" priority="9121">
      <formula>I1847+N1847+Q1847=0</formula>
    </cfRule>
  </conditionalFormatting>
  <conditionalFormatting sqref="J1847:L1851">
    <cfRule type="expression" dxfId="7456" priority="9113">
      <formula>J1847+Q1847+R1847=0</formula>
    </cfRule>
  </conditionalFormatting>
  <conditionalFormatting sqref="N1847:P1851">
    <cfRule type="expression" dxfId="7455" priority="9114">
      <formula>N1847+Q1847+R1847=0</formula>
    </cfRule>
  </conditionalFormatting>
  <conditionalFormatting sqref="G1850:H1852">
    <cfRule type="expression" dxfId="7454" priority="9106">
      <formula>G1850+#REF!+#REF!=0</formula>
    </cfRule>
  </conditionalFormatting>
  <conditionalFormatting sqref="H1848:H1849">
    <cfRule type="expression" dxfId="7453" priority="9108">
      <formula>H1848+N1847+Q1847=0</formula>
    </cfRule>
  </conditionalFormatting>
  <conditionalFormatting sqref="H1869">
    <cfRule type="expression" dxfId="7452" priority="9110">
      <formula>H1869+N1863+Q1863=0</formula>
    </cfRule>
  </conditionalFormatting>
  <conditionalFormatting sqref="G1869:G1875 G1878:G1881">
    <cfRule type="expression" dxfId="7451" priority="9111">
      <formula>G1869+#REF!+#REF!=0</formula>
    </cfRule>
  </conditionalFormatting>
  <conditionalFormatting sqref="H1871 H1853 H1860:H1862 H1856:H1858">
    <cfRule type="expression" dxfId="7450" priority="9112">
      <formula>H1853+#REF!+#REF!=0</formula>
    </cfRule>
  </conditionalFormatting>
  <conditionalFormatting sqref="H1892">
    <cfRule type="expression" dxfId="7449" priority="9105">
      <formula>H1892+N1892+Q1892=0</formula>
    </cfRule>
  </conditionalFormatting>
  <conditionalFormatting sqref="H1853">
    <cfRule type="expression" dxfId="7448" priority="9103">
      <formula>H1853+N1853+Q1853=0</formula>
    </cfRule>
  </conditionalFormatting>
  <conditionalFormatting sqref="J1853:L1853">
    <cfRule type="expression" dxfId="7447" priority="9102">
      <formula>J1853+Q1853+R1853=0</formula>
    </cfRule>
  </conditionalFormatting>
  <conditionalFormatting sqref="N1853:P1853">
    <cfRule type="expression" dxfId="7446" priority="9104">
      <formula>N1853+Q1853+R1853=0</formula>
    </cfRule>
  </conditionalFormatting>
  <conditionalFormatting sqref="H1882">
    <cfRule type="expression" dxfId="7445" priority="9100">
      <formula>H1882+N1882+Q1882=0</formula>
    </cfRule>
  </conditionalFormatting>
  <conditionalFormatting sqref="J1882:L1882">
    <cfRule type="expression" dxfId="7444" priority="9099">
      <formula>J1882+Q1882+R1882=0</formula>
    </cfRule>
  </conditionalFormatting>
  <conditionalFormatting sqref="N1882:P1882">
    <cfRule type="expression" dxfId="7443" priority="9101">
      <formula>N1882+Q1882+R1882=0</formula>
    </cfRule>
  </conditionalFormatting>
  <conditionalFormatting sqref="J1883:L1883">
    <cfRule type="expression" dxfId="7442" priority="9097">
      <formula>J1883+Q1883+R1883=0</formula>
    </cfRule>
  </conditionalFormatting>
  <conditionalFormatting sqref="N1883:P1883">
    <cfRule type="expression" dxfId="7441" priority="9098">
      <formula>N1883+Q1883+R1883=0</formula>
    </cfRule>
  </conditionalFormatting>
  <conditionalFormatting sqref="H1886">
    <cfRule type="expression" dxfId="7440" priority="9123">
      <formula>H1886+N1879+Q1879=0</formula>
    </cfRule>
  </conditionalFormatting>
  <conditionalFormatting sqref="H1880">
    <cfRule type="expression" dxfId="7439" priority="9096">
      <formula>H1880+N1873+Q1873=0</formula>
    </cfRule>
  </conditionalFormatting>
  <conditionalFormatting sqref="G1885">
    <cfRule type="expression" dxfId="7438" priority="9093">
      <formula>G1885+#REF!+#REF!=0</formula>
    </cfRule>
  </conditionalFormatting>
  <conditionalFormatting sqref="H1885">
    <cfRule type="expression" dxfId="7437" priority="9094">
      <formula>H1885+#REF!+#REF!=0</formula>
    </cfRule>
  </conditionalFormatting>
  <conditionalFormatting sqref="G1853">
    <cfRule type="expression" dxfId="7436" priority="9092">
      <formula>G1853+#REF!+#REF!=0</formula>
    </cfRule>
  </conditionalFormatting>
  <conditionalFormatting sqref="G1882">
    <cfRule type="expression" dxfId="7435" priority="9091">
      <formula>G1882+#REF!+#REF!=0</formula>
    </cfRule>
  </conditionalFormatting>
  <conditionalFormatting sqref="G1883">
    <cfRule type="expression" dxfId="7434" priority="9133">
      <formula>G1883+#REF!+#REF!=0</formula>
    </cfRule>
  </conditionalFormatting>
  <conditionalFormatting sqref="H1870 H1883">
    <cfRule type="expression" dxfId="7433" priority="9134">
      <formula>H1870+#REF!+#REF!=0</formula>
    </cfRule>
  </conditionalFormatting>
  <conditionalFormatting sqref="H1878:H1879">
    <cfRule type="expression" dxfId="7432" priority="9136">
      <formula>H1878+#REF!+#REF!=0</formula>
    </cfRule>
  </conditionalFormatting>
  <conditionalFormatting sqref="J1859:L1859">
    <cfRule type="expression" dxfId="7431" priority="9089">
      <formula>J1859+Q1859+R1859=0</formula>
    </cfRule>
  </conditionalFormatting>
  <conditionalFormatting sqref="N1859:P1859">
    <cfRule type="expression" dxfId="7430" priority="9090">
      <formula>N1859+Q1859+R1859=0</formula>
    </cfRule>
  </conditionalFormatting>
  <conditionalFormatting sqref="H1859">
    <cfRule type="expression" dxfId="7429" priority="9088">
      <formula>H1859+N1857+Q1857=0</formula>
    </cfRule>
  </conditionalFormatting>
  <conditionalFormatting sqref="G1866">
    <cfRule type="expression" dxfId="7428" priority="9085">
      <formula>G1866+#REF!+#REF!=0</formula>
    </cfRule>
  </conditionalFormatting>
  <conditionalFormatting sqref="H1866">
    <cfRule type="expression" dxfId="7427" priority="9086">
      <formula>H1866+#REF!+#REF!=0</formula>
    </cfRule>
  </conditionalFormatting>
  <conditionalFormatting sqref="H1866">
    <cfRule type="expression" dxfId="7426" priority="9083">
      <formula>H1866+N1866+Q1866=0</formula>
    </cfRule>
  </conditionalFormatting>
  <conditionalFormatting sqref="J1866:L1866">
    <cfRule type="expression" dxfId="7425" priority="9082">
      <formula>J1866+Q1866+R1866=0</formula>
    </cfRule>
  </conditionalFormatting>
  <conditionalFormatting sqref="N1866:P1866">
    <cfRule type="expression" dxfId="7424" priority="9084">
      <formula>N1866+Q1866+R1866=0</formula>
    </cfRule>
  </conditionalFormatting>
  <conditionalFormatting sqref="G1866">
    <cfRule type="expression" dxfId="7423" priority="9081">
      <formula>G1866+#REF!+#REF!=0</formula>
    </cfRule>
  </conditionalFormatting>
  <conditionalFormatting sqref="H1875">
    <cfRule type="expression" dxfId="7422" priority="9080">
      <formula>H1875+N1871+Q1871=0</formula>
    </cfRule>
  </conditionalFormatting>
  <conditionalFormatting sqref="J1875:L1875">
    <cfRule type="expression" dxfId="7421" priority="9077">
      <formula>J1875+Q1875+R1875=0</formula>
    </cfRule>
  </conditionalFormatting>
  <conditionalFormatting sqref="N1875:P1875">
    <cfRule type="expression" dxfId="7420" priority="9078">
      <formula>N1875+Q1875+R1875=0</formula>
    </cfRule>
  </conditionalFormatting>
  <conditionalFormatting sqref="H1889">
    <cfRule type="expression" dxfId="7419" priority="9074">
      <formula>H1889+N1886+Q1886=0</formula>
    </cfRule>
  </conditionalFormatting>
  <conditionalFormatting sqref="H1889">
    <cfRule type="expression" dxfId="7418" priority="9072">
      <formula>H1889+N1889+Q1889=0</formula>
    </cfRule>
  </conditionalFormatting>
  <conditionalFormatting sqref="J1889:L1889">
    <cfRule type="expression" dxfId="7417" priority="9071">
      <formula>J1889+Q1889+R1889=0</formula>
    </cfRule>
  </conditionalFormatting>
  <conditionalFormatting sqref="N1889:P1889">
    <cfRule type="expression" dxfId="7416" priority="9073">
      <formula>N1889+Q1889+R1889=0</formula>
    </cfRule>
  </conditionalFormatting>
  <conditionalFormatting sqref="G1889">
    <cfRule type="expression" dxfId="7415" priority="9070">
      <formula>G1889+#REF!+#REF!=0</formula>
    </cfRule>
  </conditionalFormatting>
  <conditionalFormatting sqref="H1889">
    <cfRule type="expression" dxfId="7414" priority="9069">
      <formula>H1889+N1885+Q1885=0</formula>
    </cfRule>
  </conditionalFormatting>
  <conditionalFormatting sqref="I1810:I1816">
    <cfRule type="expression" dxfId="7413" priority="9067">
      <formula>I1810+N1810+Q1810=0</formula>
    </cfRule>
  </conditionalFormatting>
  <conditionalFormatting sqref="J1813:L1815">
    <cfRule type="expression" dxfId="7412" priority="9065">
      <formula>J1813+Q1813+R1813=0</formula>
    </cfRule>
  </conditionalFormatting>
  <conditionalFormatting sqref="N1813:P1815">
    <cfRule type="expression" dxfId="7411" priority="9066">
      <formula>N1813+Q1813+R1813=0</formula>
    </cfRule>
  </conditionalFormatting>
  <conditionalFormatting sqref="H1818:H1819">
    <cfRule type="expression" dxfId="7410" priority="9062">
      <formula>H1818+N1813+Q1813=0</formula>
    </cfRule>
  </conditionalFormatting>
  <conditionalFormatting sqref="H1835">
    <cfRule type="expression" dxfId="7409" priority="9064">
      <formula>H1835+N1830+Q1830=0</formula>
    </cfRule>
  </conditionalFormatting>
  <conditionalFormatting sqref="G1816">
    <cfRule type="expression" dxfId="7408" priority="9059">
      <formula>G1816+#REF!+#REF!=0</formula>
    </cfRule>
  </conditionalFormatting>
  <conditionalFormatting sqref="H1810:H1811 H1816">
    <cfRule type="expression" dxfId="7407" priority="9060">
      <formula>H1810+#REF!+#REF!=0</formula>
    </cfRule>
  </conditionalFormatting>
  <conditionalFormatting sqref="H1833">
    <cfRule type="expression" dxfId="7406" priority="9054">
      <formula>H1833+N1830+Q1830=0</formula>
    </cfRule>
  </conditionalFormatting>
  <conditionalFormatting sqref="H1805">
    <cfRule type="expression" dxfId="7405" priority="9049">
      <formula>H1805+N1114+Q1114=0</formula>
    </cfRule>
  </conditionalFormatting>
  <conditionalFormatting sqref="H1826">
    <cfRule type="expression" dxfId="7404" priority="9050">
      <formula>H1826+N1820+Q1820=0</formula>
    </cfRule>
  </conditionalFormatting>
  <conditionalFormatting sqref="H1827:H1828">
    <cfRule type="expression" dxfId="7403" priority="9052">
      <formula>H1827+N1820+Q1820=0</formula>
    </cfRule>
  </conditionalFormatting>
  <conditionalFormatting sqref="H1841">
    <cfRule type="expression" dxfId="7402" priority="9042">
      <formula>H1841+N1833+Q1833=0</formula>
    </cfRule>
  </conditionalFormatting>
  <conditionalFormatting sqref="H1835">
    <cfRule type="expression" dxfId="7401" priority="9044">
      <formula>H1835+N1831+Q1831=0</formula>
    </cfRule>
  </conditionalFormatting>
  <conditionalFormatting sqref="H1845:H1846">
    <cfRule type="expression" dxfId="7400" priority="9040">
      <formula>H1845+N1845+Q1845=0</formula>
    </cfRule>
  </conditionalFormatting>
  <conditionalFormatting sqref="I1805:I1809">
    <cfRule type="expression" dxfId="7399" priority="9045">
      <formula>I1805+N1805+Q1805=0</formula>
    </cfRule>
  </conditionalFormatting>
  <conditionalFormatting sqref="J1805:L1809">
    <cfRule type="expression" dxfId="7398" priority="9037">
      <formula>J1805+Q1805+R1805=0</formula>
    </cfRule>
  </conditionalFormatting>
  <conditionalFormatting sqref="N1805:P1809">
    <cfRule type="expression" dxfId="7397" priority="9038">
      <formula>N1805+Q1805+R1805=0</formula>
    </cfRule>
  </conditionalFormatting>
  <conditionalFormatting sqref="H1808:H1809">
    <cfRule type="expression" dxfId="7396" priority="9030">
      <formula>H1808+#REF!+#REF!=0</formula>
    </cfRule>
  </conditionalFormatting>
  <conditionalFormatting sqref="H1806:H1807">
    <cfRule type="expression" dxfId="7395" priority="9032">
      <formula>H1806+N1805+Q1805=0</formula>
    </cfRule>
  </conditionalFormatting>
  <conditionalFormatting sqref="H1820">
    <cfRule type="expression" dxfId="7394" priority="9034">
      <formula>H1820+N1818+Q1818=0</formula>
    </cfRule>
  </conditionalFormatting>
  <conditionalFormatting sqref="G1825 G1815:G1816">
    <cfRule type="expression" dxfId="7393" priority="9035">
      <formula>G1815+#REF!+#REF!=0</formula>
    </cfRule>
  </conditionalFormatting>
  <conditionalFormatting sqref="H1825 H1813:H1816">
    <cfRule type="expression" dxfId="7392" priority="9036">
      <formula>H1813+#REF!+#REF!=0</formula>
    </cfRule>
  </conditionalFormatting>
  <conditionalFormatting sqref="H1844">
    <cfRule type="expression" dxfId="7391" priority="9029">
      <formula>H1844+N1844+Q1844=0</formula>
    </cfRule>
  </conditionalFormatting>
  <conditionalFormatting sqref="H1816">
    <cfRule type="expression" dxfId="7390" priority="9027">
      <formula>H1816+N1816+Q1816=0</formula>
    </cfRule>
  </conditionalFormatting>
  <conditionalFormatting sqref="J1816:L1816">
    <cfRule type="expression" dxfId="7389" priority="9026">
      <formula>J1816+Q1816+R1816=0</formula>
    </cfRule>
  </conditionalFormatting>
  <conditionalFormatting sqref="N1816:P1816">
    <cfRule type="expression" dxfId="7388" priority="9028">
      <formula>N1816+Q1816+R1816=0</formula>
    </cfRule>
  </conditionalFormatting>
  <conditionalFormatting sqref="H1835">
    <cfRule type="expression" dxfId="7387" priority="9024">
      <formula>H1835+N1835+Q1835=0</formula>
    </cfRule>
  </conditionalFormatting>
  <conditionalFormatting sqref="J1835:L1835">
    <cfRule type="expression" dxfId="7386" priority="9023">
      <formula>J1835+Q1835+R1835=0</formula>
    </cfRule>
  </conditionalFormatting>
  <conditionalFormatting sqref="N1835:P1835">
    <cfRule type="expression" dxfId="7385" priority="9025">
      <formula>N1835+Q1835+R1835=0</formula>
    </cfRule>
  </conditionalFormatting>
  <conditionalFormatting sqref="J1832:L1832">
    <cfRule type="expression" dxfId="7384" priority="9021">
      <formula>J1832+Q1832+R1832=0</formula>
    </cfRule>
  </conditionalFormatting>
  <conditionalFormatting sqref="N1832:P1832">
    <cfRule type="expression" dxfId="7383" priority="9022">
      <formula>N1832+Q1832+R1832=0</formula>
    </cfRule>
  </conditionalFormatting>
  <conditionalFormatting sqref="H1840">
    <cfRule type="expression" dxfId="7382" priority="9047">
      <formula>H1840+N1831+Q1831=0</formula>
    </cfRule>
  </conditionalFormatting>
  <conditionalFormatting sqref="G1834:G1835">
    <cfRule type="expression" dxfId="7381" priority="9019">
      <formula>G1834+#REF!+#REF!=0</formula>
    </cfRule>
  </conditionalFormatting>
  <conditionalFormatting sqref="H1834:H1835">
    <cfRule type="expression" dxfId="7380" priority="9020">
      <formula>H1834+#REF!+#REF!=0</formula>
    </cfRule>
  </conditionalFormatting>
  <conditionalFormatting sqref="G1816">
    <cfRule type="expression" dxfId="7379" priority="9018">
      <formula>G1816+#REF!+#REF!=0</formula>
    </cfRule>
  </conditionalFormatting>
  <conditionalFormatting sqref="G1835">
    <cfRule type="expression" dxfId="7378" priority="9017">
      <formula>G1835+#REF!+#REF!=0</formula>
    </cfRule>
  </conditionalFormatting>
  <conditionalFormatting sqref="G1821:G1822 G1832">
    <cfRule type="expression" dxfId="7377" priority="9055">
      <formula>G1821+#REF!+#REF!=0</formula>
    </cfRule>
  </conditionalFormatting>
  <conditionalFormatting sqref="H1821:H1822 H1832">
    <cfRule type="expression" dxfId="7376" priority="9056">
      <formula>H1821+#REF!+#REF!=0</formula>
    </cfRule>
  </conditionalFormatting>
  <conditionalFormatting sqref="G1831">
    <cfRule type="expression" dxfId="7375" priority="9057">
      <formula>G1831+#REF!+#REF!=0</formula>
    </cfRule>
  </conditionalFormatting>
  <conditionalFormatting sqref="H1830:H1831">
    <cfRule type="expression" dxfId="7374" priority="9058">
      <formula>H1830+#REF!+#REF!=0</formula>
    </cfRule>
  </conditionalFormatting>
  <conditionalFormatting sqref="J1812:L1812">
    <cfRule type="expression" dxfId="7373" priority="9015">
      <formula>J1812+Q1812+R1812=0</formula>
    </cfRule>
  </conditionalFormatting>
  <conditionalFormatting sqref="N1812:P1812">
    <cfRule type="expression" dxfId="7372" priority="9016">
      <formula>N1812+Q1812+R1812=0</formula>
    </cfRule>
  </conditionalFormatting>
  <conditionalFormatting sqref="H1812">
    <cfRule type="expression" dxfId="7371" priority="9014">
      <formula>H1812+N1811+Q1811=0</formula>
    </cfRule>
  </conditionalFormatting>
  <conditionalFormatting sqref="G1822">
    <cfRule type="expression" dxfId="7370" priority="9011">
      <formula>G1822+#REF!+#REF!=0</formula>
    </cfRule>
  </conditionalFormatting>
  <conditionalFormatting sqref="H1822">
    <cfRule type="expression" dxfId="7369" priority="9012">
      <formula>H1822+#REF!+#REF!=0</formula>
    </cfRule>
  </conditionalFormatting>
  <conditionalFormatting sqref="H1822">
    <cfRule type="expression" dxfId="7368" priority="9009">
      <formula>H1822+N1822+Q1822=0</formula>
    </cfRule>
  </conditionalFormatting>
  <conditionalFormatting sqref="J1822:L1822">
    <cfRule type="expression" dxfId="7367" priority="9008">
      <formula>J1822+Q1822+R1822=0</formula>
    </cfRule>
  </conditionalFormatting>
  <conditionalFormatting sqref="N1822:P1822">
    <cfRule type="expression" dxfId="7366" priority="9010">
      <formula>N1822+Q1822+R1822=0</formula>
    </cfRule>
  </conditionalFormatting>
  <conditionalFormatting sqref="G1822">
    <cfRule type="expression" dxfId="7365" priority="9007">
      <formula>G1822+#REF!+#REF!=0</formula>
    </cfRule>
  </conditionalFormatting>
  <conditionalFormatting sqref="H1829">
    <cfRule type="expression" dxfId="7364" priority="9006">
      <formula>H1829+N1825+Q1825=0</formula>
    </cfRule>
  </conditionalFormatting>
  <conditionalFormatting sqref="J1829:L1829">
    <cfRule type="expression" dxfId="7363" priority="9003">
      <formula>J1829+Q1829+R1829=0</formula>
    </cfRule>
  </conditionalFormatting>
  <conditionalFormatting sqref="N1829:P1829">
    <cfRule type="expression" dxfId="7362" priority="9004">
      <formula>N1829+Q1829+R1829=0</formula>
    </cfRule>
  </conditionalFormatting>
  <conditionalFormatting sqref="G1843">
    <cfRule type="expression" dxfId="7361" priority="9001">
      <formula>G1843+#REF!+#REF!=0</formula>
    </cfRule>
  </conditionalFormatting>
  <conditionalFormatting sqref="H1843">
    <cfRule type="expression" dxfId="7360" priority="9002">
      <formula>H1843+#REF!+#REF!=0</formula>
    </cfRule>
  </conditionalFormatting>
  <conditionalFormatting sqref="G1827:G1830">
    <cfRule type="expression" dxfId="7359" priority="9000">
      <formula>G1827+#REF!+#REF!=0</formula>
    </cfRule>
  </conditionalFormatting>
  <conditionalFormatting sqref="I2833:I2844">
    <cfRule type="expression" dxfId="7358" priority="8999">
      <formula>I2833+N2833+Q2833=0</formula>
    </cfRule>
  </conditionalFormatting>
  <conditionalFormatting sqref="J2836:L2838">
    <cfRule type="expression" dxfId="7357" priority="8997">
      <formula>J2836+Q2836+R2836=0</formula>
    </cfRule>
  </conditionalFormatting>
  <conditionalFormatting sqref="N2836:P2838">
    <cfRule type="expression" dxfId="7356" priority="8998">
      <formula>N2836+Q2836+R2836=0</formula>
    </cfRule>
  </conditionalFormatting>
  <conditionalFormatting sqref="H2840:H2841">
    <cfRule type="expression" dxfId="7355" priority="8994">
      <formula>H2840+N2836+Q2836=0</formula>
    </cfRule>
  </conditionalFormatting>
  <conditionalFormatting sqref="H2856">
    <cfRule type="expression" dxfId="7354" priority="8996">
      <formula>H2856+N2851+Q2851=0</formula>
    </cfRule>
  </conditionalFormatting>
  <conditionalFormatting sqref="G2833 G2839">
    <cfRule type="expression" dxfId="7353" priority="8991">
      <formula>G2833+#REF!+#REF!=0</formula>
    </cfRule>
  </conditionalFormatting>
  <conditionalFormatting sqref="H2833:H2834 H2839">
    <cfRule type="expression" dxfId="7352" priority="8992">
      <formula>H2833+#REF!+#REF!=0</formula>
    </cfRule>
  </conditionalFormatting>
  <conditionalFormatting sqref="H2854">
    <cfRule type="expression" dxfId="7351" priority="8986">
      <formula>H2854+N2851+Q2851=0</formula>
    </cfRule>
  </conditionalFormatting>
  <conditionalFormatting sqref="H2827">
    <cfRule type="expression" dxfId="7350" priority="8981">
      <formula>H2827+N2729+Q2729=0</formula>
    </cfRule>
  </conditionalFormatting>
  <conditionalFormatting sqref="H2847">
    <cfRule type="expression" dxfId="7349" priority="8982">
      <formula>H2847+N2842+Q2842=0</formula>
    </cfRule>
  </conditionalFormatting>
  <conditionalFormatting sqref="H2848:H2849">
    <cfRule type="expression" dxfId="7348" priority="8984">
      <formula>H2848+N2842+Q2842=0</formula>
    </cfRule>
  </conditionalFormatting>
  <conditionalFormatting sqref="H2859">
    <cfRule type="expression" dxfId="7347" priority="8974">
      <formula>H2859+N2854+Q2854=0</formula>
    </cfRule>
  </conditionalFormatting>
  <conditionalFormatting sqref="H2856">
    <cfRule type="expression" dxfId="7346" priority="8976">
      <formula>H2856+N2852+Q2852=0</formula>
    </cfRule>
  </conditionalFormatting>
  <conditionalFormatting sqref="H2866:H2867">
    <cfRule type="expression" dxfId="7345" priority="8972">
      <formula>H2866+N2866+Q2866=0</formula>
    </cfRule>
  </conditionalFormatting>
  <conditionalFormatting sqref="I2827:I2831">
    <cfRule type="expression" dxfId="7344" priority="8977">
      <formula>I2827+N2827+Q2827=0</formula>
    </cfRule>
  </conditionalFormatting>
  <conditionalFormatting sqref="J2827:L2831">
    <cfRule type="expression" dxfId="7343" priority="8969">
      <formula>J2827+Q2827+R2827=0</formula>
    </cfRule>
  </conditionalFormatting>
  <conditionalFormatting sqref="N2827:P2831">
    <cfRule type="expression" dxfId="7342" priority="8970">
      <formula>N2827+Q2827+R2827=0</formula>
    </cfRule>
  </conditionalFormatting>
  <conditionalFormatting sqref="G2830:H2831">
    <cfRule type="expression" dxfId="7341" priority="8962">
      <formula>G2830+#REF!+#REF!=0</formula>
    </cfRule>
  </conditionalFormatting>
  <conditionalFormatting sqref="H2828:H2829">
    <cfRule type="expression" dxfId="7340" priority="8964">
      <formula>H2828+N2827+Q2827=0</formula>
    </cfRule>
  </conditionalFormatting>
  <conditionalFormatting sqref="H2842">
    <cfRule type="expression" dxfId="7339" priority="8966">
      <formula>H2842+N2840+Q2840=0</formula>
    </cfRule>
  </conditionalFormatting>
  <conditionalFormatting sqref="G2846 G2837:G2839">
    <cfRule type="expression" dxfId="7338" priority="8967">
      <formula>G2837+#REF!+#REF!=0</formula>
    </cfRule>
  </conditionalFormatting>
  <conditionalFormatting sqref="H2846 H2836:H2839">
    <cfRule type="expression" dxfId="7337" priority="8968">
      <formula>H2836+#REF!+#REF!=0</formula>
    </cfRule>
  </conditionalFormatting>
  <conditionalFormatting sqref="H2865">
    <cfRule type="expression" dxfId="7336" priority="8961">
      <formula>H2865+N2865+Q2865=0</formula>
    </cfRule>
  </conditionalFormatting>
  <conditionalFormatting sqref="H2839">
    <cfRule type="expression" dxfId="7335" priority="8959">
      <formula>H2839+N2839+Q2839=0</formula>
    </cfRule>
  </conditionalFormatting>
  <conditionalFormatting sqref="J2839:L2839">
    <cfRule type="expression" dxfId="7334" priority="8958">
      <formula>J2839+Q2839+R2839=0</formula>
    </cfRule>
  </conditionalFormatting>
  <conditionalFormatting sqref="N2839:P2839">
    <cfRule type="expression" dxfId="7333" priority="8960">
      <formula>N2839+Q2839+R2839=0</formula>
    </cfRule>
  </conditionalFormatting>
  <conditionalFormatting sqref="H2856">
    <cfRule type="expression" dxfId="7332" priority="8956">
      <formula>H2856+N2856+Q2856=0</formula>
    </cfRule>
  </conditionalFormatting>
  <conditionalFormatting sqref="J2856:L2856">
    <cfRule type="expression" dxfId="7331" priority="8955">
      <formula>J2856+Q2856+R2856=0</formula>
    </cfRule>
  </conditionalFormatting>
  <conditionalFormatting sqref="N2856:P2856">
    <cfRule type="expression" dxfId="7330" priority="8957">
      <formula>N2856+Q2856+R2856=0</formula>
    </cfRule>
  </conditionalFormatting>
  <conditionalFormatting sqref="J2853:L2853">
    <cfRule type="expression" dxfId="7329" priority="8953">
      <formula>J2853+Q2853+R2853=0</formula>
    </cfRule>
  </conditionalFormatting>
  <conditionalFormatting sqref="N2853:P2853">
    <cfRule type="expression" dxfId="7328" priority="8954">
      <formula>N2853+Q2853+R2853=0</formula>
    </cfRule>
  </conditionalFormatting>
  <conditionalFormatting sqref="H2858">
    <cfRule type="expression" dxfId="7327" priority="8979">
      <formula>H2858+N2852+Q2852=0</formula>
    </cfRule>
  </conditionalFormatting>
  <conditionalFormatting sqref="G2855:G2856">
    <cfRule type="expression" dxfId="7326" priority="8951">
      <formula>G2855+#REF!+#REF!=0</formula>
    </cfRule>
  </conditionalFormatting>
  <conditionalFormatting sqref="H2855:H2856">
    <cfRule type="expression" dxfId="7325" priority="8952">
      <formula>H2855+#REF!+#REF!=0</formula>
    </cfRule>
  </conditionalFormatting>
  <conditionalFormatting sqref="G2839">
    <cfRule type="expression" dxfId="7324" priority="8950">
      <formula>G2839+#REF!+#REF!=0</formula>
    </cfRule>
  </conditionalFormatting>
  <conditionalFormatting sqref="G2856">
    <cfRule type="expression" dxfId="7323" priority="8949">
      <formula>G2856+#REF!+#REF!=0</formula>
    </cfRule>
  </conditionalFormatting>
  <conditionalFormatting sqref="G2843:G2844 G2853">
    <cfRule type="expression" dxfId="7322" priority="8987">
      <formula>G2843+#REF!+#REF!=0</formula>
    </cfRule>
  </conditionalFormatting>
  <conditionalFormatting sqref="H2843:H2844 H2853">
    <cfRule type="expression" dxfId="7321" priority="8988">
      <formula>H2843+#REF!+#REF!=0</formula>
    </cfRule>
  </conditionalFormatting>
  <conditionalFormatting sqref="G2851:G2852">
    <cfRule type="expression" dxfId="7320" priority="8989">
      <formula>G2851+#REF!+#REF!=0</formula>
    </cfRule>
  </conditionalFormatting>
  <conditionalFormatting sqref="H2851:H2852">
    <cfRule type="expression" dxfId="7319" priority="8990">
      <formula>H2851+#REF!+#REF!=0</formula>
    </cfRule>
  </conditionalFormatting>
  <conditionalFormatting sqref="J2835:L2835">
    <cfRule type="expression" dxfId="7318" priority="8947">
      <formula>J2835+Q2835+R2835=0</formula>
    </cfRule>
  </conditionalFormatting>
  <conditionalFormatting sqref="N2835:P2835">
    <cfRule type="expression" dxfId="7317" priority="8948">
      <formula>N2835+Q2835+R2835=0</formula>
    </cfRule>
  </conditionalFormatting>
  <conditionalFormatting sqref="H2835">
    <cfRule type="expression" dxfId="7316" priority="8946">
      <formula>H2835+N2834+Q2834=0</formula>
    </cfRule>
  </conditionalFormatting>
  <conditionalFormatting sqref="G2844">
    <cfRule type="expression" dxfId="7315" priority="8943">
      <formula>G2844+#REF!+#REF!=0</formula>
    </cfRule>
  </conditionalFormatting>
  <conditionalFormatting sqref="H2844">
    <cfRule type="expression" dxfId="7314" priority="8944">
      <formula>H2844+#REF!+#REF!=0</formula>
    </cfRule>
  </conditionalFormatting>
  <conditionalFormatting sqref="H2844">
    <cfRule type="expression" dxfId="7313" priority="8941">
      <formula>H2844+N2844+Q2844=0</formula>
    </cfRule>
  </conditionalFormatting>
  <conditionalFormatting sqref="J2844:L2844">
    <cfRule type="expression" dxfId="7312" priority="8940">
      <formula>J2844+Q2844+R2844=0</formula>
    </cfRule>
  </conditionalFormatting>
  <conditionalFormatting sqref="N2844:P2844">
    <cfRule type="expression" dxfId="7311" priority="8942">
      <formula>N2844+Q2844+R2844=0</formula>
    </cfRule>
  </conditionalFormatting>
  <conditionalFormatting sqref="G2844">
    <cfRule type="expression" dxfId="7310" priority="8939">
      <formula>G2844+#REF!+#REF!=0</formula>
    </cfRule>
  </conditionalFormatting>
  <conditionalFormatting sqref="H2850">
    <cfRule type="expression" dxfId="7309" priority="8938">
      <formula>H2850+N2846+Q2846=0</formula>
    </cfRule>
  </conditionalFormatting>
  <conditionalFormatting sqref="J2850:L2850">
    <cfRule type="expression" dxfId="7308" priority="8935">
      <formula>J2850+Q2850+R2850=0</formula>
    </cfRule>
  </conditionalFormatting>
  <conditionalFormatting sqref="N2850:P2850">
    <cfRule type="expression" dxfId="7307" priority="8936">
      <formula>N2850+Q2850+R2850=0</formula>
    </cfRule>
  </conditionalFormatting>
  <conditionalFormatting sqref="G2861:G2862">
    <cfRule type="expression" dxfId="7306" priority="8933">
      <formula>G2861+#REF!+#REF!=0</formula>
    </cfRule>
  </conditionalFormatting>
  <conditionalFormatting sqref="H2861:H2862">
    <cfRule type="expression" dxfId="7305" priority="8934">
      <formula>H2861+#REF!+#REF!=0</formula>
    </cfRule>
  </conditionalFormatting>
  <conditionalFormatting sqref="H2863">
    <cfRule type="expression" dxfId="7304" priority="8932">
      <formula>H2863+N2858+Q2858=0</formula>
    </cfRule>
  </conditionalFormatting>
  <conditionalFormatting sqref="H2863">
    <cfRule type="expression" dxfId="7303" priority="8930">
      <formula>H2863+N2859+Q2859=0</formula>
    </cfRule>
  </conditionalFormatting>
  <conditionalFormatting sqref="H2863">
    <cfRule type="expression" dxfId="7302" priority="8928">
      <formula>H2863+N2863+Q2863=0</formula>
    </cfRule>
  </conditionalFormatting>
  <conditionalFormatting sqref="J2863:L2863">
    <cfRule type="expression" dxfId="7301" priority="8927">
      <formula>J2863+Q2863+R2863=0</formula>
    </cfRule>
  </conditionalFormatting>
  <conditionalFormatting sqref="N2863:P2863">
    <cfRule type="expression" dxfId="7300" priority="8929">
      <formula>N2863+Q2863+R2863=0</formula>
    </cfRule>
  </conditionalFormatting>
  <conditionalFormatting sqref="G2863">
    <cfRule type="expression" dxfId="7299" priority="8925">
      <formula>G2863+#REF!+#REF!=0</formula>
    </cfRule>
  </conditionalFormatting>
  <conditionalFormatting sqref="H2863">
    <cfRule type="expression" dxfId="7298" priority="8926">
      <formula>H2863+#REF!+#REF!=0</formula>
    </cfRule>
  </conditionalFormatting>
  <conditionalFormatting sqref="G2863">
    <cfRule type="expression" dxfId="7297" priority="8924">
      <formula>G2863+#REF!+#REF!=0</formula>
    </cfRule>
  </conditionalFormatting>
  <conditionalFormatting sqref="G2834:G2836">
    <cfRule type="expression" dxfId="7296" priority="8922">
      <formula>G2834+#REF!+#REF!=0</formula>
    </cfRule>
  </conditionalFormatting>
  <conditionalFormatting sqref="G987:G988">
    <cfRule type="expression" dxfId="7295" priority="8920">
      <formula>G987+#REF!+#REF!=0</formula>
    </cfRule>
  </conditionalFormatting>
  <conditionalFormatting sqref="H987:H988">
    <cfRule type="expression" dxfId="7294" priority="8921">
      <formula>H987+#REF!+#REF!=0</formula>
    </cfRule>
  </conditionalFormatting>
  <conditionalFormatting sqref="G978">
    <cfRule type="expression" dxfId="7293" priority="8915">
      <formula>G978+#REF!+#REF!=0</formula>
    </cfRule>
  </conditionalFormatting>
  <conditionalFormatting sqref="H978">
    <cfRule type="expression" dxfId="7292" priority="8916">
      <formula>H978+#REF!+#REF!=0</formula>
    </cfRule>
  </conditionalFormatting>
  <conditionalFormatting sqref="G985 G981">
    <cfRule type="expression" dxfId="7291" priority="11949">
      <formula>G981+#REF!+#REF!=0</formula>
    </cfRule>
  </conditionalFormatting>
  <conditionalFormatting sqref="G2711 G2721 G1008">
    <cfRule type="expression" dxfId="7290" priority="11963">
      <formula>G1008+#REF!+#REF!=0</formula>
    </cfRule>
  </conditionalFormatting>
  <conditionalFormatting sqref="N2993:N2994 N3118:N3119 N3253:N3254 N3394:N3395 N3535:N3536 N1385 N1522 N1662 N1802 N2270 N2408 N2551 N2694">
    <cfRule type="expression" dxfId="7289" priority="8909">
      <formula>N1385+Q1385+U1385=0</formula>
    </cfRule>
  </conditionalFormatting>
  <conditionalFormatting sqref="H2993:H2994">
    <cfRule type="expression" dxfId="7288" priority="8905">
      <formula>H2993+N2993+Q2993=0</formula>
    </cfRule>
  </conditionalFormatting>
  <conditionalFormatting sqref="I2993:I2994">
    <cfRule type="expression" dxfId="7287" priority="8910">
      <formula>I2993+N2993+Q2993=0</formula>
    </cfRule>
  </conditionalFormatting>
  <conditionalFormatting sqref="J2993:L2994">
    <cfRule type="expression" dxfId="7286" priority="8907">
      <formula>J2993+Q2993+R2993=0</formula>
    </cfRule>
  </conditionalFormatting>
  <conditionalFormatting sqref="O2993:O2994">
    <cfRule type="expression" dxfId="7285" priority="8908">
      <formula>O2993+R2993+S2993=0</formula>
    </cfRule>
  </conditionalFormatting>
  <conditionalFormatting sqref="N1252">
    <cfRule type="expression" dxfId="7284" priority="8898">
      <formula>N1252+Q1252+U1252=0</formula>
    </cfRule>
  </conditionalFormatting>
  <conditionalFormatting sqref="H1252">
    <cfRule type="expression" dxfId="7283" priority="8895">
      <formula>H1252+N1252+Q1252=0</formula>
    </cfRule>
  </conditionalFormatting>
  <conditionalFormatting sqref="I1252">
    <cfRule type="expression" dxfId="7282" priority="8894">
      <formula>I1252+N1252+Q1252=0</formula>
    </cfRule>
  </conditionalFormatting>
  <conditionalFormatting sqref="J1252:L1252">
    <cfRule type="expression" dxfId="7281" priority="8893">
      <formula>J1252+Q1252+R1252=0</formula>
    </cfRule>
  </conditionalFormatting>
  <conditionalFormatting sqref="O1252:P1252">
    <cfRule type="expression" dxfId="7280" priority="8897">
      <formula>O1252+R1252+S1252=0</formula>
    </cfRule>
  </conditionalFormatting>
  <conditionalFormatting sqref="J1004:L1004">
    <cfRule type="expression" dxfId="7279" priority="8891">
      <formula>J1004+Q1004+R1004=0</formula>
    </cfRule>
  </conditionalFormatting>
  <conditionalFormatting sqref="N1004:P1004">
    <cfRule type="expression" dxfId="7278" priority="8892">
      <formula>N1004+Q1004+R1004=0</formula>
    </cfRule>
  </conditionalFormatting>
  <conditionalFormatting sqref="G1003:G1004">
    <cfRule type="expression" dxfId="7277" priority="8889">
      <formula>G1003+#REF!+#REF!=0</formula>
    </cfRule>
  </conditionalFormatting>
  <conditionalFormatting sqref="H1003:H1004">
    <cfRule type="expression" dxfId="7276" priority="8890">
      <formula>H1003+#REF!+#REF!=0</formula>
    </cfRule>
  </conditionalFormatting>
  <conditionalFormatting sqref="J1003:L1003">
    <cfRule type="expression" dxfId="7275" priority="8886">
      <formula>J1003+Q1003+R1003=0</formula>
    </cfRule>
  </conditionalFormatting>
  <conditionalFormatting sqref="N1003:P1003">
    <cfRule type="expression" dxfId="7274" priority="8887">
      <formula>N1003+Q1003+R1003=0</formula>
    </cfRule>
  </conditionalFormatting>
  <conditionalFormatting sqref="G1016">
    <cfRule type="expression" dxfId="7273" priority="8884">
      <formula>G1016+#REF!+#REF!=0</formula>
    </cfRule>
  </conditionalFormatting>
  <conditionalFormatting sqref="H1016">
    <cfRule type="expression" dxfId="7272" priority="8885">
      <formula>H1016+#REF!+#REF!=0</formula>
    </cfRule>
  </conditionalFormatting>
  <conditionalFormatting sqref="J1016:L1016">
    <cfRule type="expression" dxfId="7271" priority="8881">
      <formula>J1016+Q1016+R1016=0</formula>
    </cfRule>
  </conditionalFormatting>
  <conditionalFormatting sqref="N1016:P1016">
    <cfRule type="expression" dxfId="7270" priority="8882">
      <formula>N1016+Q1016+R1016=0</formula>
    </cfRule>
  </conditionalFormatting>
  <conditionalFormatting sqref="G1025:G1026">
    <cfRule type="expression" dxfId="7269" priority="8879">
      <formula>G1025+#REF!+#REF!=0</formula>
    </cfRule>
  </conditionalFormatting>
  <conditionalFormatting sqref="H1025:H1026">
    <cfRule type="expression" dxfId="7268" priority="8880">
      <formula>H1025+#REF!+#REF!=0</formula>
    </cfRule>
  </conditionalFormatting>
  <conditionalFormatting sqref="J1025:L1025">
    <cfRule type="expression" dxfId="7267" priority="8876">
      <formula>J1025+Q1025+R1025=0</formula>
    </cfRule>
  </conditionalFormatting>
  <conditionalFormatting sqref="N1025:P1025">
    <cfRule type="expression" dxfId="7266" priority="8877">
      <formula>N1025+Q1025+R1025=0</formula>
    </cfRule>
  </conditionalFormatting>
  <conditionalFormatting sqref="J1026:L1026">
    <cfRule type="expression" dxfId="7265" priority="8874">
      <formula>J1026+Q1026+R1026=0</formula>
    </cfRule>
  </conditionalFormatting>
  <conditionalFormatting sqref="N1026:P1026">
    <cfRule type="expression" dxfId="7264" priority="8875">
      <formula>N1026+Q1026+R1026=0</formula>
    </cfRule>
  </conditionalFormatting>
  <conditionalFormatting sqref="I1052:I1053">
    <cfRule type="expression" dxfId="7263" priority="8866">
      <formula>I1052+N1052+Q1052=0</formula>
    </cfRule>
  </conditionalFormatting>
  <conditionalFormatting sqref="G1052:G1053">
    <cfRule type="expression" dxfId="7262" priority="8864">
      <formula>G1052+#REF!+#REF!=0</formula>
    </cfRule>
  </conditionalFormatting>
  <conditionalFormatting sqref="H1052:H1053">
    <cfRule type="expression" dxfId="7261" priority="8865">
      <formula>H1052+#REF!+#REF!=0</formula>
    </cfRule>
  </conditionalFormatting>
  <conditionalFormatting sqref="J1052:L1052">
    <cfRule type="expression" dxfId="7260" priority="8861">
      <formula>J1052+Q1052+R1052=0</formula>
    </cfRule>
  </conditionalFormatting>
  <conditionalFormatting sqref="N1052:P1052">
    <cfRule type="expression" dxfId="7259" priority="8862">
      <formula>N1052+Q1052+R1052=0</formula>
    </cfRule>
  </conditionalFormatting>
  <conditionalFormatting sqref="J1053:L1053">
    <cfRule type="expression" dxfId="7258" priority="8859">
      <formula>J1053+Q1053+R1053=0</formula>
    </cfRule>
  </conditionalFormatting>
  <conditionalFormatting sqref="N1053:P1053">
    <cfRule type="expression" dxfId="7257" priority="8860">
      <formula>N1053+Q1053+R1053=0</formula>
    </cfRule>
  </conditionalFormatting>
  <conditionalFormatting sqref="G1062:G1064">
    <cfRule type="expression" dxfId="7256" priority="8856">
      <formula>G1062+#REF!+#REF!=0</formula>
    </cfRule>
  </conditionalFormatting>
  <conditionalFormatting sqref="H1062:H1064">
    <cfRule type="expression" dxfId="7255" priority="8857">
      <formula>H1062+#REF!+#REF!=0</formula>
    </cfRule>
  </conditionalFormatting>
  <conditionalFormatting sqref="J1062:L1062">
    <cfRule type="expression" dxfId="7254" priority="8853">
      <formula>J1062+Q1062+R1062=0</formula>
    </cfRule>
  </conditionalFormatting>
  <conditionalFormatting sqref="N1062:P1062">
    <cfRule type="expression" dxfId="7253" priority="8854">
      <formula>N1062+Q1062+R1062=0</formula>
    </cfRule>
  </conditionalFormatting>
  <conditionalFormatting sqref="J1063:L1063">
    <cfRule type="expression" dxfId="7252" priority="8851">
      <formula>J1063+Q1063+R1063=0</formula>
    </cfRule>
  </conditionalFormatting>
  <conditionalFormatting sqref="N1063:P1063">
    <cfRule type="expression" dxfId="7251" priority="8852">
      <formula>N1063+Q1063+R1063=0</formula>
    </cfRule>
  </conditionalFormatting>
  <conditionalFormatting sqref="J1064:L1064">
    <cfRule type="expression" dxfId="7250" priority="8849">
      <formula>J1064+Q1064+R1064=0</formula>
    </cfRule>
  </conditionalFormatting>
  <conditionalFormatting sqref="N1064:P1064">
    <cfRule type="expression" dxfId="7249" priority="8850">
      <formula>N1064+Q1064+R1064=0</formula>
    </cfRule>
  </conditionalFormatting>
  <conditionalFormatting sqref="I1091:I1093">
    <cfRule type="expression" dxfId="7248" priority="8848">
      <formula>I1091+N1091+Q1091=0</formula>
    </cfRule>
  </conditionalFormatting>
  <conditionalFormatting sqref="G1091:G1093">
    <cfRule type="expression" dxfId="7247" priority="8846">
      <formula>G1091+#REF!+#REF!=0</formula>
    </cfRule>
  </conditionalFormatting>
  <conditionalFormatting sqref="H1091:H1093">
    <cfRule type="expression" dxfId="7246" priority="8847">
      <formula>H1091+#REF!+#REF!=0</formula>
    </cfRule>
  </conditionalFormatting>
  <conditionalFormatting sqref="J1091:L1093">
    <cfRule type="expression" dxfId="7245" priority="8843">
      <formula>J1091+Q1091+R1091=0</formula>
    </cfRule>
  </conditionalFormatting>
  <conditionalFormatting sqref="N1091:P1093">
    <cfRule type="expression" dxfId="7244" priority="8844">
      <formula>N1091+Q1091+R1091=0</formula>
    </cfRule>
  </conditionalFormatting>
  <conditionalFormatting sqref="H1095:H1096">
    <cfRule type="expression" dxfId="7243" priority="11977">
      <formula>H1095+#REF!+#REF!=0</formula>
    </cfRule>
  </conditionalFormatting>
  <conditionalFormatting sqref="G1104:G1107">
    <cfRule type="expression" dxfId="7242" priority="11992">
      <formula>G1104+#REF!+#REF!=0</formula>
    </cfRule>
  </conditionalFormatting>
  <conditionalFormatting sqref="I1100:I1101">
    <cfRule type="expression" dxfId="7241" priority="8842">
      <formula>I1100+N1100+Q1100=0</formula>
    </cfRule>
  </conditionalFormatting>
  <conditionalFormatting sqref="G1100:G1101">
    <cfRule type="expression" dxfId="7240" priority="8840">
      <formula>G1100+#REF!+#REF!=0</formula>
    </cfRule>
  </conditionalFormatting>
  <conditionalFormatting sqref="H1100:H1101">
    <cfRule type="expression" dxfId="7239" priority="8841">
      <formula>H1100+#REF!+#REF!=0</formula>
    </cfRule>
  </conditionalFormatting>
  <conditionalFormatting sqref="J1100:L1101">
    <cfRule type="expression" dxfId="7238" priority="8837">
      <formula>J1100+Q1100+R1100=0</formula>
    </cfRule>
  </conditionalFormatting>
  <conditionalFormatting sqref="N1100:P1101">
    <cfRule type="expression" dxfId="7237" priority="8838">
      <formula>N1100+Q1100+R1100=0</formula>
    </cfRule>
  </conditionalFormatting>
  <conditionalFormatting sqref="G2706">
    <cfRule type="expression" dxfId="7236" priority="11998">
      <formula>G2706+#REF!+#REF!=0</formula>
    </cfRule>
  </conditionalFormatting>
  <conditionalFormatting sqref="I2703">
    <cfRule type="expression" dxfId="7235" priority="8836">
      <formula>I2703+N2703+Q2703=0</formula>
    </cfRule>
  </conditionalFormatting>
  <conditionalFormatting sqref="G2703">
    <cfRule type="expression" dxfId="7234" priority="8834">
      <formula>G2703+#REF!+#REF!=0</formula>
    </cfRule>
  </conditionalFormatting>
  <conditionalFormatting sqref="H2703">
    <cfRule type="expression" dxfId="7233" priority="8835">
      <formula>H2703+#REF!+#REF!=0</formula>
    </cfRule>
  </conditionalFormatting>
  <conditionalFormatting sqref="J2703:L2703">
    <cfRule type="expression" dxfId="7232" priority="8831">
      <formula>J2703+Q2703+R2703=0</formula>
    </cfRule>
  </conditionalFormatting>
  <conditionalFormatting sqref="N2703:P2703">
    <cfRule type="expression" dxfId="7231" priority="8832">
      <formula>N2703+Q2703+R2703=0</formula>
    </cfRule>
  </conditionalFormatting>
  <conditionalFormatting sqref="I2713:I2714">
    <cfRule type="expression" dxfId="7230" priority="8830">
      <formula>I2713+N2713+Q2713=0</formula>
    </cfRule>
  </conditionalFormatting>
  <conditionalFormatting sqref="G2713:G2714">
    <cfRule type="expression" dxfId="7229" priority="8828">
      <formula>G2713+#REF!+#REF!=0</formula>
    </cfRule>
  </conditionalFormatting>
  <conditionalFormatting sqref="H2713:H2714">
    <cfRule type="expression" dxfId="7228" priority="8829">
      <formula>H2713+#REF!+#REF!=0</formula>
    </cfRule>
  </conditionalFormatting>
  <conditionalFormatting sqref="J2713:L2714">
    <cfRule type="expression" dxfId="7227" priority="8825">
      <formula>J2713+Q2713+R2713=0</formula>
    </cfRule>
  </conditionalFormatting>
  <conditionalFormatting sqref="N2713:P2714">
    <cfRule type="expression" dxfId="7226" priority="8826">
      <formula>N2713+Q2713+R2713=0</formula>
    </cfRule>
  </conditionalFormatting>
  <conditionalFormatting sqref="I2725:I2726">
    <cfRule type="expression" dxfId="7225" priority="8824">
      <formula>I2725+N2725+Q2725=0</formula>
    </cfRule>
  </conditionalFormatting>
  <conditionalFormatting sqref="G2725:G2726">
    <cfRule type="expression" dxfId="7224" priority="8822">
      <formula>G2725+#REF!+#REF!=0</formula>
    </cfRule>
  </conditionalFormatting>
  <conditionalFormatting sqref="H2725:H2726">
    <cfRule type="expression" dxfId="7223" priority="8823">
      <formula>H2725+#REF!+#REF!=0</formula>
    </cfRule>
  </conditionalFormatting>
  <conditionalFormatting sqref="J2725:L2726">
    <cfRule type="expression" dxfId="7222" priority="8819">
      <formula>J2725+Q2725+R2725=0</formula>
    </cfRule>
  </conditionalFormatting>
  <conditionalFormatting sqref="N2725:P2726">
    <cfRule type="expression" dxfId="7221" priority="8820">
      <formula>N2725+Q2725+R2725=0</formula>
    </cfRule>
  </conditionalFormatting>
  <conditionalFormatting sqref="I2742">
    <cfRule type="expression" dxfId="7220" priority="8818">
      <formula>I2742+N2742+Q2742=0</formula>
    </cfRule>
  </conditionalFormatting>
  <conditionalFormatting sqref="G2742">
    <cfRule type="expression" dxfId="7219" priority="8816">
      <formula>G2742+#REF!+#REF!=0</formula>
    </cfRule>
  </conditionalFormatting>
  <conditionalFormatting sqref="H2742">
    <cfRule type="expression" dxfId="7218" priority="8817">
      <formula>H2742+#REF!+#REF!=0</formula>
    </cfRule>
  </conditionalFormatting>
  <conditionalFormatting sqref="J2742:L2742">
    <cfRule type="expression" dxfId="7217" priority="8813">
      <formula>J2742+Q2742+R2742=0</formula>
    </cfRule>
  </conditionalFormatting>
  <conditionalFormatting sqref="N2742:P2742">
    <cfRule type="expression" dxfId="7216" priority="8814">
      <formula>N2742+Q2742+R2742=0</formula>
    </cfRule>
  </conditionalFormatting>
  <conditionalFormatting sqref="I2754:I2755">
    <cfRule type="expression" dxfId="7215" priority="8812">
      <formula>I2754+N2754+Q2754=0</formula>
    </cfRule>
  </conditionalFormatting>
  <conditionalFormatting sqref="G2754:G2755">
    <cfRule type="expression" dxfId="7214" priority="8810">
      <formula>G2754+#REF!+#REF!=0</formula>
    </cfRule>
  </conditionalFormatting>
  <conditionalFormatting sqref="H2754:H2755">
    <cfRule type="expression" dxfId="7213" priority="8811">
      <formula>H2754+#REF!+#REF!=0</formula>
    </cfRule>
  </conditionalFormatting>
  <conditionalFormatting sqref="J2754:L2755">
    <cfRule type="expression" dxfId="7212" priority="8807">
      <formula>J2754+Q2754+R2754=0</formula>
    </cfRule>
  </conditionalFormatting>
  <conditionalFormatting sqref="N2754:P2755">
    <cfRule type="expression" dxfId="7211" priority="8808">
      <formula>N2754+Q2754+R2754=0</formula>
    </cfRule>
  </conditionalFormatting>
  <conditionalFormatting sqref="I2778:I2779">
    <cfRule type="expression" dxfId="7210" priority="8806">
      <formula>I2778+N2778+Q2778=0</formula>
    </cfRule>
  </conditionalFormatting>
  <conditionalFormatting sqref="G2778:G2779">
    <cfRule type="expression" dxfId="7209" priority="8804">
      <formula>G2778+#REF!+#REF!=0</formula>
    </cfRule>
  </conditionalFormatting>
  <conditionalFormatting sqref="H2778:H2779">
    <cfRule type="expression" dxfId="7208" priority="8805">
      <formula>H2778+#REF!+#REF!=0</formula>
    </cfRule>
  </conditionalFormatting>
  <conditionalFormatting sqref="J2778:L2779">
    <cfRule type="expression" dxfId="7207" priority="8801">
      <formula>J2778+Q2778+R2778=0</formula>
    </cfRule>
  </conditionalFormatting>
  <conditionalFormatting sqref="N2778:P2779">
    <cfRule type="expression" dxfId="7206" priority="8802">
      <formula>N2778+Q2778+R2778=0</formula>
    </cfRule>
  </conditionalFormatting>
  <conditionalFormatting sqref="I2796:I2797">
    <cfRule type="expression" dxfId="7205" priority="8800">
      <formula>I2796+N2796+Q2796=0</formula>
    </cfRule>
  </conditionalFormatting>
  <conditionalFormatting sqref="G2796:G2797">
    <cfRule type="expression" dxfId="7204" priority="8798">
      <formula>G2796+#REF!+#REF!=0</formula>
    </cfRule>
  </conditionalFormatting>
  <conditionalFormatting sqref="H2796:H2797">
    <cfRule type="expression" dxfId="7203" priority="8799">
      <formula>H2796+#REF!+#REF!=0</formula>
    </cfRule>
  </conditionalFormatting>
  <conditionalFormatting sqref="J2796:L2797">
    <cfRule type="expression" dxfId="7202" priority="8795">
      <formula>J2796+Q2796+R2796=0</formula>
    </cfRule>
  </conditionalFormatting>
  <conditionalFormatting sqref="N2796:P2797">
    <cfRule type="expression" dxfId="7201" priority="8796">
      <formula>N2796+Q2796+R2796=0</formula>
    </cfRule>
  </conditionalFormatting>
  <conditionalFormatting sqref="G2810:G2811">
    <cfRule type="expression" dxfId="7200" priority="8793">
      <formula>G2810+#REF!+#REF!=0</formula>
    </cfRule>
  </conditionalFormatting>
  <conditionalFormatting sqref="H2810:H2811">
    <cfRule type="expression" dxfId="7199" priority="8794">
      <formula>H2810+#REF!+#REF!=0</formula>
    </cfRule>
  </conditionalFormatting>
  <conditionalFormatting sqref="I2810:I2811">
    <cfRule type="expression" dxfId="7198" priority="8792">
      <formula>I2810+N2810+Q2810=0</formula>
    </cfRule>
  </conditionalFormatting>
  <conditionalFormatting sqref="G2810:G2811">
    <cfRule type="expression" dxfId="7197" priority="8790">
      <formula>G2810+#REF!+#REF!=0</formula>
    </cfRule>
  </conditionalFormatting>
  <conditionalFormatting sqref="H2810:H2811">
    <cfRule type="expression" dxfId="7196" priority="8791">
      <formula>H2810+#REF!+#REF!=0</formula>
    </cfRule>
  </conditionalFormatting>
  <conditionalFormatting sqref="J2810:L2811">
    <cfRule type="expression" dxfId="7195" priority="8787">
      <formula>J2810+Q2810+R2810=0</formula>
    </cfRule>
  </conditionalFormatting>
  <conditionalFormatting sqref="N2810:P2811">
    <cfRule type="expression" dxfId="7194" priority="8788">
      <formula>N2810+Q2810+R2810=0</formula>
    </cfRule>
  </conditionalFormatting>
  <conditionalFormatting sqref="G2815:G2816">
    <cfRule type="expression" dxfId="7193" priority="8785">
      <formula>G2815+#REF!+#REF!=0</formula>
    </cfRule>
  </conditionalFormatting>
  <conditionalFormatting sqref="H2815:H2816">
    <cfRule type="expression" dxfId="7192" priority="8786">
      <formula>H2815+#REF!+#REF!=0</formula>
    </cfRule>
  </conditionalFormatting>
  <conditionalFormatting sqref="I2815:I2816">
    <cfRule type="expression" dxfId="7191" priority="8784">
      <formula>I2815+N2815+Q2815=0</formula>
    </cfRule>
  </conditionalFormatting>
  <conditionalFormatting sqref="G2815:G2816">
    <cfRule type="expression" dxfId="7190" priority="8782">
      <formula>G2815+#REF!+#REF!=0</formula>
    </cfRule>
  </conditionalFormatting>
  <conditionalFormatting sqref="H2815:H2816">
    <cfRule type="expression" dxfId="7189" priority="8783">
      <formula>H2815+#REF!+#REF!=0</formula>
    </cfRule>
  </conditionalFormatting>
  <conditionalFormatting sqref="J2815:L2816">
    <cfRule type="expression" dxfId="7188" priority="8779">
      <formula>J2815+Q2815+R2815=0</formula>
    </cfRule>
  </conditionalFormatting>
  <conditionalFormatting sqref="N2815:P2816">
    <cfRule type="expression" dxfId="7187" priority="8780">
      <formula>N2815+Q2815+R2815=0</formula>
    </cfRule>
  </conditionalFormatting>
  <conditionalFormatting sqref="G2845">
    <cfRule type="expression" dxfId="7186" priority="8777">
      <formula>G2845+#REF!+#REF!=0</formula>
    </cfRule>
  </conditionalFormatting>
  <conditionalFormatting sqref="H2845">
    <cfRule type="expression" dxfId="7185" priority="8778">
      <formula>H2845+#REF!+#REF!=0</formula>
    </cfRule>
  </conditionalFormatting>
  <conditionalFormatting sqref="I2845">
    <cfRule type="expression" dxfId="7184" priority="8776">
      <formula>I2845+N2845+Q2845=0</formula>
    </cfRule>
  </conditionalFormatting>
  <conditionalFormatting sqref="G2845">
    <cfRule type="expression" dxfId="7183" priority="8774">
      <formula>G2845+#REF!+#REF!=0</formula>
    </cfRule>
  </conditionalFormatting>
  <conditionalFormatting sqref="H2845">
    <cfRule type="expression" dxfId="7182" priority="8775">
      <formula>H2845+#REF!+#REF!=0</formula>
    </cfRule>
  </conditionalFormatting>
  <conditionalFormatting sqref="J2845:L2845">
    <cfRule type="expression" dxfId="7181" priority="8771">
      <formula>J2845+Q2845+R2845=0</formula>
    </cfRule>
  </conditionalFormatting>
  <conditionalFormatting sqref="N2845:P2845">
    <cfRule type="expression" dxfId="7180" priority="8772">
      <formula>N2845+Q2845+R2845=0</formula>
    </cfRule>
  </conditionalFormatting>
  <conditionalFormatting sqref="G2857">
    <cfRule type="expression" dxfId="7179" priority="8769">
      <formula>G2857+#REF!+#REF!=0</formula>
    </cfRule>
  </conditionalFormatting>
  <conditionalFormatting sqref="H2857">
    <cfRule type="expression" dxfId="7178" priority="8770">
      <formula>H2857+#REF!+#REF!=0</formula>
    </cfRule>
  </conditionalFormatting>
  <conditionalFormatting sqref="I2857">
    <cfRule type="expression" dxfId="7177" priority="8768">
      <formula>I2857+N2857+Q2857=0</formula>
    </cfRule>
  </conditionalFormatting>
  <conditionalFormatting sqref="G2857">
    <cfRule type="expression" dxfId="7176" priority="8766">
      <formula>G2857+#REF!+#REF!=0</formula>
    </cfRule>
  </conditionalFormatting>
  <conditionalFormatting sqref="H2857">
    <cfRule type="expression" dxfId="7175" priority="8767">
      <formula>H2857+#REF!+#REF!=0</formula>
    </cfRule>
  </conditionalFormatting>
  <conditionalFormatting sqref="J2857:L2857">
    <cfRule type="expression" dxfId="7174" priority="8763">
      <formula>J2857+Q2857+R2857=0</formula>
    </cfRule>
  </conditionalFormatting>
  <conditionalFormatting sqref="N2857:P2857">
    <cfRule type="expression" dxfId="7173" priority="8764">
      <formula>N2857+Q2857+R2857=0</formula>
    </cfRule>
  </conditionalFormatting>
  <conditionalFormatting sqref="G2864">
    <cfRule type="expression" dxfId="7172" priority="8761">
      <formula>G2864+#REF!+#REF!=0</formula>
    </cfRule>
  </conditionalFormatting>
  <conditionalFormatting sqref="H2864">
    <cfRule type="expression" dxfId="7171" priority="8762">
      <formula>H2864+#REF!+#REF!=0</formula>
    </cfRule>
  </conditionalFormatting>
  <conditionalFormatting sqref="I2864">
    <cfRule type="expression" dxfId="7170" priority="8760">
      <formula>I2864+N2864+Q2864=0</formula>
    </cfRule>
  </conditionalFormatting>
  <conditionalFormatting sqref="G2864">
    <cfRule type="expression" dxfId="7169" priority="8758">
      <formula>G2864+#REF!+#REF!=0</formula>
    </cfRule>
  </conditionalFormatting>
  <conditionalFormatting sqref="H2864">
    <cfRule type="expression" dxfId="7168" priority="8759">
      <formula>H2864+#REF!+#REF!=0</formula>
    </cfRule>
  </conditionalFormatting>
  <conditionalFormatting sqref="J2864:L2864">
    <cfRule type="expression" dxfId="7167" priority="8755">
      <formula>J2864+Q2864+R2864=0</formula>
    </cfRule>
  </conditionalFormatting>
  <conditionalFormatting sqref="N2864:P2864">
    <cfRule type="expression" dxfId="7166" priority="8756">
      <formula>N2864+Q2864+R2864=0</formula>
    </cfRule>
  </conditionalFormatting>
  <conditionalFormatting sqref="I1110">
    <cfRule type="expression" dxfId="7165" priority="8754">
      <formula>I1110+N1110+Q1110=0</formula>
    </cfRule>
  </conditionalFormatting>
  <conditionalFormatting sqref="G1110">
    <cfRule type="expression" dxfId="7164" priority="8752">
      <formula>G1110+#REF!+#REF!=0</formula>
    </cfRule>
  </conditionalFormatting>
  <conditionalFormatting sqref="H1110">
    <cfRule type="expression" dxfId="7163" priority="8753">
      <formula>H1110+#REF!+#REF!=0</formula>
    </cfRule>
  </conditionalFormatting>
  <conditionalFormatting sqref="J1110:L1110">
    <cfRule type="expression" dxfId="7162" priority="8749">
      <formula>J1110+Q1110+R1110=0</formula>
    </cfRule>
  </conditionalFormatting>
  <conditionalFormatting sqref="N1110:P1110">
    <cfRule type="expression" dxfId="7161" priority="8750">
      <formula>N1110+Q1110+R1110=0</formula>
    </cfRule>
  </conditionalFormatting>
  <conditionalFormatting sqref="I1119">
    <cfRule type="expression" dxfId="7160" priority="8748">
      <formula>I1119+N1119+Q1119=0</formula>
    </cfRule>
  </conditionalFormatting>
  <conditionalFormatting sqref="G1119">
    <cfRule type="expression" dxfId="7159" priority="8746">
      <formula>G1119+#REF!+#REF!=0</formula>
    </cfRule>
  </conditionalFormatting>
  <conditionalFormatting sqref="H1119">
    <cfRule type="expression" dxfId="7158" priority="8747">
      <formula>H1119+#REF!+#REF!=0</formula>
    </cfRule>
  </conditionalFormatting>
  <conditionalFormatting sqref="J1119:L1119">
    <cfRule type="expression" dxfId="7157" priority="8743">
      <formula>J1119+Q1119+R1119=0</formula>
    </cfRule>
  </conditionalFormatting>
  <conditionalFormatting sqref="N1119:P1119">
    <cfRule type="expression" dxfId="7156" priority="8744">
      <formula>N1119+Q1119+R1119=0</formula>
    </cfRule>
  </conditionalFormatting>
  <conditionalFormatting sqref="I1817">
    <cfRule type="expression" dxfId="7155" priority="8742">
      <formula>I1817+N1817+Q1817=0</formula>
    </cfRule>
  </conditionalFormatting>
  <conditionalFormatting sqref="G1817">
    <cfRule type="expression" dxfId="7154" priority="8740">
      <formula>G1817+#REF!+#REF!=0</formula>
    </cfRule>
  </conditionalFormatting>
  <conditionalFormatting sqref="H1817">
    <cfRule type="expression" dxfId="7153" priority="8741">
      <formula>H1817+#REF!+#REF!=0</formula>
    </cfRule>
  </conditionalFormatting>
  <conditionalFormatting sqref="J1817:L1817">
    <cfRule type="expression" dxfId="7152" priority="8737">
      <formula>J1817+Q1817+R1817=0</formula>
    </cfRule>
  </conditionalFormatting>
  <conditionalFormatting sqref="N1817:P1817">
    <cfRule type="expression" dxfId="7151" priority="8738">
      <formula>N1817+Q1817+R1817=0</formula>
    </cfRule>
  </conditionalFormatting>
  <conditionalFormatting sqref="I1823:I1824">
    <cfRule type="expression" dxfId="7150" priority="8736">
      <formula>I1823+N1823+Q1823=0</formula>
    </cfRule>
  </conditionalFormatting>
  <conditionalFormatting sqref="G1823:G1824">
    <cfRule type="expression" dxfId="7149" priority="8734">
      <formula>G1823+#REF!+#REF!=0</formula>
    </cfRule>
  </conditionalFormatting>
  <conditionalFormatting sqref="H1823:H1824">
    <cfRule type="expression" dxfId="7148" priority="8735">
      <formula>H1823+#REF!+#REF!=0</formula>
    </cfRule>
  </conditionalFormatting>
  <conditionalFormatting sqref="J1824:L1824">
    <cfRule type="expression" dxfId="7147" priority="8731">
      <formula>J1824+Q1824+R1824=0</formula>
    </cfRule>
  </conditionalFormatting>
  <conditionalFormatting sqref="N1824:P1824">
    <cfRule type="expression" dxfId="7146" priority="8732">
      <formula>N1824+Q1824+R1824=0</formula>
    </cfRule>
  </conditionalFormatting>
  <conditionalFormatting sqref="J1823:L1823">
    <cfRule type="expression" dxfId="7145" priority="8729">
      <formula>J1823+Q1823+R1823=0</formula>
    </cfRule>
  </conditionalFormatting>
  <conditionalFormatting sqref="N1823:P1823">
    <cfRule type="expression" dxfId="7144" priority="8730">
      <formula>N1823+Q1823+R1823=0</formula>
    </cfRule>
  </conditionalFormatting>
  <conditionalFormatting sqref="I1836:I1839">
    <cfRule type="expression" dxfId="7143" priority="8728">
      <formula>I1836+N1836+Q1836=0</formula>
    </cfRule>
  </conditionalFormatting>
  <conditionalFormatting sqref="G1836:G1839">
    <cfRule type="expression" dxfId="7142" priority="8726">
      <formula>G1836+#REF!+#REF!=0</formula>
    </cfRule>
  </conditionalFormatting>
  <conditionalFormatting sqref="H1836:H1839">
    <cfRule type="expression" dxfId="7141" priority="8727">
      <formula>H1836+#REF!+#REF!=0</formula>
    </cfRule>
  </conditionalFormatting>
  <conditionalFormatting sqref="J1838:L1839">
    <cfRule type="expression" dxfId="7140" priority="8723">
      <formula>J1838+Q1838+R1838=0</formula>
    </cfRule>
  </conditionalFormatting>
  <conditionalFormatting sqref="N1838:P1839">
    <cfRule type="expression" dxfId="7139" priority="8724">
      <formula>N1838+Q1838+R1838=0</formula>
    </cfRule>
  </conditionalFormatting>
  <conditionalFormatting sqref="J1836:L1836">
    <cfRule type="expression" dxfId="7138" priority="8721">
      <formula>J1836+Q1836+R1836=0</formula>
    </cfRule>
  </conditionalFormatting>
  <conditionalFormatting sqref="N1836:P1836">
    <cfRule type="expression" dxfId="7137" priority="8722">
      <formula>N1836+Q1836+R1836=0</formula>
    </cfRule>
  </conditionalFormatting>
  <conditionalFormatting sqref="J1837:L1837">
    <cfRule type="expression" dxfId="7136" priority="8719">
      <formula>J1837+Q1837+R1837=0</formula>
    </cfRule>
  </conditionalFormatting>
  <conditionalFormatting sqref="N1837:P1837">
    <cfRule type="expression" dxfId="7135" priority="8720">
      <formula>N1837+Q1837+R1837=0</formula>
    </cfRule>
  </conditionalFormatting>
  <conditionalFormatting sqref="I1854:I1855">
    <cfRule type="expression" dxfId="7134" priority="8717">
      <formula>I1854+N1854+Q1854=0</formula>
    </cfRule>
  </conditionalFormatting>
  <conditionalFormatting sqref="G1854:G1855">
    <cfRule type="expression" dxfId="7133" priority="8715">
      <formula>G1854+#REF!+#REF!=0</formula>
    </cfRule>
  </conditionalFormatting>
  <conditionalFormatting sqref="H1854:H1855">
    <cfRule type="expression" dxfId="7132" priority="8716">
      <formula>H1854+#REF!+#REF!=0</formula>
    </cfRule>
  </conditionalFormatting>
  <conditionalFormatting sqref="J1854:L1855">
    <cfRule type="expression" dxfId="7131" priority="8713">
      <formula>J1854+Q1854+R1854=0</formula>
    </cfRule>
  </conditionalFormatting>
  <conditionalFormatting sqref="N1854:P1855">
    <cfRule type="expression" dxfId="7130" priority="8714">
      <formula>N1854+Q1854+R1854=0</formula>
    </cfRule>
  </conditionalFormatting>
  <conditionalFormatting sqref="I1867:I1868">
    <cfRule type="expression" dxfId="7129" priority="8711">
      <formula>I1867+N1867+Q1867=0</formula>
    </cfRule>
  </conditionalFormatting>
  <conditionalFormatting sqref="G1867:G1868">
    <cfRule type="expression" dxfId="7128" priority="8709">
      <formula>G1867+#REF!+#REF!=0</formula>
    </cfRule>
  </conditionalFormatting>
  <conditionalFormatting sqref="H1867:H1868">
    <cfRule type="expression" dxfId="7127" priority="8710">
      <formula>H1867+#REF!+#REF!=0</formula>
    </cfRule>
  </conditionalFormatting>
  <conditionalFormatting sqref="J1867:L1868">
    <cfRule type="expression" dxfId="7126" priority="8707">
      <formula>J1867+Q1867+R1867=0</formula>
    </cfRule>
  </conditionalFormatting>
  <conditionalFormatting sqref="N1867:P1868">
    <cfRule type="expression" dxfId="7125" priority="8708">
      <formula>N1867+Q1867+R1867=0</formula>
    </cfRule>
  </conditionalFormatting>
  <conditionalFormatting sqref="I1876:I1877">
    <cfRule type="expression" dxfId="7124" priority="8705">
      <formula>I1876+N1876+Q1876=0</formula>
    </cfRule>
  </conditionalFormatting>
  <conditionalFormatting sqref="G1876:G1877">
    <cfRule type="expression" dxfId="7123" priority="8703">
      <formula>G1876+#REF!+#REF!=0</formula>
    </cfRule>
  </conditionalFormatting>
  <conditionalFormatting sqref="H1876:H1877">
    <cfRule type="expression" dxfId="7122" priority="8704">
      <formula>H1876+#REF!+#REF!=0</formula>
    </cfRule>
  </conditionalFormatting>
  <conditionalFormatting sqref="J1876:L1877">
    <cfRule type="expression" dxfId="7121" priority="8701">
      <formula>J1876+Q1876+R1876=0</formula>
    </cfRule>
  </conditionalFormatting>
  <conditionalFormatting sqref="N1876:P1877">
    <cfRule type="expression" dxfId="7120" priority="8702">
      <formula>N1876+Q1876+R1876=0</formula>
    </cfRule>
  </conditionalFormatting>
  <conditionalFormatting sqref="I1890:I1891">
    <cfRule type="expression" dxfId="7119" priority="8699">
      <formula>I1890+N1890+Q1890=0</formula>
    </cfRule>
  </conditionalFormatting>
  <conditionalFormatting sqref="G1890:G1891">
    <cfRule type="expression" dxfId="7118" priority="8697">
      <formula>G1890+#REF!+#REF!=0</formula>
    </cfRule>
  </conditionalFormatting>
  <conditionalFormatting sqref="H1890:H1891">
    <cfRule type="expression" dxfId="7117" priority="8698">
      <formula>H1890+#REF!+#REF!=0</formula>
    </cfRule>
  </conditionalFormatting>
  <conditionalFormatting sqref="J1890:L1891">
    <cfRule type="expression" dxfId="7116" priority="8695">
      <formula>J1890+Q1890+R1890=0</formula>
    </cfRule>
  </conditionalFormatting>
  <conditionalFormatting sqref="N1890:P1891">
    <cfRule type="expression" dxfId="7115" priority="8696">
      <formula>N1890+Q1890+R1890=0</formula>
    </cfRule>
  </conditionalFormatting>
  <conditionalFormatting sqref="I1905:I1906">
    <cfRule type="expression" dxfId="7114" priority="8693">
      <formula>I1905+N1905+Q1905=0</formula>
    </cfRule>
  </conditionalFormatting>
  <conditionalFormatting sqref="G1905:G1906">
    <cfRule type="expression" dxfId="7113" priority="8691">
      <formula>G1905+#REF!+#REF!=0</formula>
    </cfRule>
  </conditionalFormatting>
  <conditionalFormatting sqref="H1905:H1906">
    <cfRule type="expression" dxfId="7112" priority="8692">
      <formula>H1905+#REF!+#REF!=0</formula>
    </cfRule>
  </conditionalFormatting>
  <conditionalFormatting sqref="J1905:L1906">
    <cfRule type="expression" dxfId="7111" priority="8689">
      <formula>J1905+Q1905+R1905=0</formula>
    </cfRule>
  </conditionalFormatting>
  <conditionalFormatting sqref="N1905:P1906">
    <cfRule type="expression" dxfId="7110" priority="8690">
      <formula>N1905+Q1905+R1905=0</formula>
    </cfRule>
  </conditionalFormatting>
  <conditionalFormatting sqref="I1919:I1920">
    <cfRule type="expression" dxfId="7109" priority="8687">
      <formula>I1919+N1919+Q1919=0</formula>
    </cfRule>
  </conditionalFormatting>
  <conditionalFormatting sqref="G1919:G1920">
    <cfRule type="expression" dxfId="7108" priority="8685">
      <formula>G1919+#REF!+#REF!=0</formula>
    </cfRule>
  </conditionalFormatting>
  <conditionalFormatting sqref="H1919:H1920">
    <cfRule type="expression" dxfId="7107" priority="8686">
      <formula>H1919+#REF!+#REF!=0</formula>
    </cfRule>
  </conditionalFormatting>
  <conditionalFormatting sqref="J1919:L1920">
    <cfRule type="expression" dxfId="7106" priority="8683">
      <formula>J1919+Q1919+R1919=0</formula>
    </cfRule>
  </conditionalFormatting>
  <conditionalFormatting sqref="N1919:P1920">
    <cfRule type="expression" dxfId="7105" priority="8684">
      <formula>N1919+Q1919+R1919=0</formula>
    </cfRule>
  </conditionalFormatting>
  <conditionalFormatting sqref="I1931:I1932">
    <cfRule type="expression" dxfId="7104" priority="8681">
      <formula>I1931+N1931+Q1931=0</formula>
    </cfRule>
  </conditionalFormatting>
  <conditionalFormatting sqref="G1931:G1932">
    <cfRule type="expression" dxfId="7103" priority="8679">
      <formula>G1931+#REF!+#REF!=0</formula>
    </cfRule>
  </conditionalFormatting>
  <conditionalFormatting sqref="H1931:H1932">
    <cfRule type="expression" dxfId="7102" priority="8680">
      <formula>H1931+#REF!+#REF!=0</formula>
    </cfRule>
  </conditionalFormatting>
  <conditionalFormatting sqref="J1931:L1932">
    <cfRule type="expression" dxfId="7101" priority="8677">
      <formula>J1931+Q1931+R1931=0</formula>
    </cfRule>
  </conditionalFormatting>
  <conditionalFormatting sqref="N1931:P1932">
    <cfRule type="expression" dxfId="7100" priority="8678">
      <formula>N1931+Q1931+R1931=0</formula>
    </cfRule>
  </conditionalFormatting>
  <conditionalFormatting sqref="I1937:I1940">
    <cfRule type="expression" dxfId="7099" priority="8675">
      <formula>I1937+N1937+Q1937=0</formula>
    </cfRule>
  </conditionalFormatting>
  <conditionalFormatting sqref="G1937:G1940">
    <cfRule type="expression" dxfId="7098" priority="8673">
      <formula>G1937+#REF!+#REF!=0</formula>
    </cfRule>
  </conditionalFormatting>
  <conditionalFormatting sqref="H1937:H1940">
    <cfRule type="expression" dxfId="7097" priority="8674">
      <formula>H1937+#REF!+#REF!=0</formula>
    </cfRule>
  </conditionalFormatting>
  <conditionalFormatting sqref="J1940:L1940">
    <cfRule type="expression" dxfId="7096" priority="8671">
      <formula>J1940+Q1940+R1940=0</formula>
    </cfRule>
  </conditionalFormatting>
  <conditionalFormatting sqref="N1940:P1940">
    <cfRule type="expression" dxfId="7095" priority="8672">
      <formula>N1940+Q1940+R1940=0</formula>
    </cfRule>
  </conditionalFormatting>
  <conditionalFormatting sqref="J1939:L1939">
    <cfRule type="expression" dxfId="7094" priority="8669">
      <formula>J1939+Q1939+R1939=0</formula>
    </cfRule>
  </conditionalFormatting>
  <conditionalFormatting sqref="N1939:P1939">
    <cfRule type="expression" dxfId="7093" priority="8670">
      <formula>N1939+Q1939+R1939=0</formula>
    </cfRule>
  </conditionalFormatting>
  <conditionalFormatting sqref="J1938:L1938">
    <cfRule type="expression" dxfId="7092" priority="8667">
      <formula>J1938+Q1938+R1938=0</formula>
    </cfRule>
  </conditionalFormatting>
  <conditionalFormatting sqref="N1938:P1938">
    <cfRule type="expression" dxfId="7091" priority="8668">
      <formula>N1938+Q1938+R1938=0</formula>
    </cfRule>
  </conditionalFormatting>
  <conditionalFormatting sqref="J1937:L1937">
    <cfRule type="expression" dxfId="7090" priority="8665">
      <formula>J1937+Q1937+R1937=0</formula>
    </cfRule>
  </conditionalFormatting>
  <conditionalFormatting sqref="N1937:P1937">
    <cfRule type="expression" dxfId="7089" priority="8666">
      <formula>N1937+Q1937+R1937=0</formula>
    </cfRule>
  </conditionalFormatting>
  <conditionalFormatting sqref="G2832">
    <cfRule type="expression" dxfId="7088" priority="8663">
      <formula>G2832+#REF!+#REF!=0</formula>
    </cfRule>
  </conditionalFormatting>
  <conditionalFormatting sqref="H2832">
    <cfRule type="expression" dxfId="7087" priority="8664">
      <formula>H2832+#REF!+#REF!=0</formula>
    </cfRule>
  </conditionalFormatting>
  <conditionalFormatting sqref="I2832">
    <cfRule type="expression" dxfId="7086" priority="8662">
      <formula>I2832+N2832+Q2832=0</formula>
    </cfRule>
  </conditionalFormatting>
  <conditionalFormatting sqref="G2832">
    <cfRule type="expression" dxfId="7085" priority="8660">
      <formula>G2832+#REF!+#REF!=0</formula>
    </cfRule>
  </conditionalFormatting>
  <conditionalFormatting sqref="H2832">
    <cfRule type="expression" dxfId="7084" priority="8661">
      <formula>H2832+#REF!+#REF!=0</formula>
    </cfRule>
  </conditionalFormatting>
  <conditionalFormatting sqref="J2832:L2832">
    <cfRule type="expression" dxfId="7083" priority="8657">
      <formula>J2832+Q2832+R2832=0</formula>
    </cfRule>
  </conditionalFormatting>
  <conditionalFormatting sqref="N2832:P2832">
    <cfRule type="expression" dxfId="7082" priority="8658">
      <formula>N2832+Q2832+R2832=0</formula>
    </cfRule>
  </conditionalFormatting>
  <conditionalFormatting sqref="G1992">
    <cfRule type="expression" dxfId="7081" priority="8655">
      <formula>G1992+#REF!+#REF!=0</formula>
    </cfRule>
  </conditionalFormatting>
  <conditionalFormatting sqref="H1992">
    <cfRule type="expression" dxfId="7080" priority="8656">
      <formula>H1992+#REF!+#REF!=0</formula>
    </cfRule>
  </conditionalFormatting>
  <conditionalFormatting sqref="I1992">
    <cfRule type="expression" dxfId="7079" priority="8654">
      <formula>I1992+N1992+Q1992=0</formula>
    </cfRule>
  </conditionalFormatting>
  <conditionalFormatting sqref="G1992">
    <cfRule type="expression" dxfId="7078" priority="8652">
      <formula>G1992+#REF!+#REF!=0</formula>
    </cfRule>
  </conditionalFormatting>
  <conditionalFormatting sqref="H1992">
    <cfRule type="expression" dxfId="7077" priority="8653">
      <formula>H1992+#REF!+#REF!=0</formula>
    </cfRule>
  </conditionalFormatting>
  <conditionalFormatting sqref="J1992:L1992">
    <cfRule type="expression" dxfId="7076" priority="8649">
      <formula>J1992+Q1992+R1992=0</formula>
    </cfRule>
  </conditionalFormatting>
  <conditionalFormatting sqref="N1992:P1992">
    <cfRule type="expression" dxfId="7075" priority="8650">
      <formula>N1992+Q1992+R1992=0</formula>
    </cfRule>
  </conditionalFormatting>
  <conditionalFormatting sqref="G1983">
    <cfRule type="expression" dxfId="7074" priority="8647">
      <formula>G1983+#REF!+#REF!=0</formula>
    </cfRule>
  </conditionalFormatting>
  <conditionalFormatting sqref="H1983">
    <cfRule type="expression" dxfId="7073" priority="8648">
      <formula>H1983+#REF!+#REF!=0</formula>
    </cfRule>
  </conditionalFormatting>
  <conditionalFormatting sqref="G1983">
    <cfRule type="expression" dxfId="7072" priority="8644">
      <formula>G1983+#REF!+#REF!=0</formula>
    </cfRule>
  </conditionalFormatting>
  <conditionalFormatting sqref="H1983">
    <cfRule type="expression" dxfId="7071" priority="8645">
      <formula>H1983+#REF!+#REF!=0</formula>
    </cfRule>
  </conditionalFormatting>
  <conditionalFormatting sqref="J1983:L1983">
    <cfRule type="expression" dxfId="7070" priority="8641">
      <formula>J1983+Q1983+R1983=0</formula>
    </cfRule>
  </conditionalFormatting>
  <conditionalFormatting sqref="N1983:P1983">
    <cfRule type="expression" dxfId="7069" priority="8642">
      <formula>N1983+Q1983+R1983=0</formula>
    </cfRule>
  </conditionalFormatting>
  <conditionalFormatting sqref="I1983">
    <cfRule type="expression" dxfId="7068" priority="8640">
      <formula>I1983+N1983+Q1983=0</formula>
    </cfRule>
  </conditionalFormatting>
  <conditionalFormatting sqref="I1954:I1957">
    <cfRule type="expression" dxfId="7067" priority="8638">
      <formula>I1954+N1954+Q1954=0</formula>
    </cfRule>
  </conditionalFormatting>
  <conditionalFormatting sqref="G1954:G1957">
    <cfRule type="expression" dxfId="7066" priority="8636">
      <formula>G1954+#REF!+#REF!=0</formula>
    </cfRule>
  </conditionalFormatting>
  <conditionalFormatting sqref="H1954:H1957">
    <cfRule type="expression" dxfId="7065" priority="8637">
      <formula>H1954+#REF!+#REF!=0</formula>
    </cfRule>
  </conditionalFormatting>
  <conditionalFormatting sqref="J1954:L1957">
    <cfRule type="expression" dxfId="7064" priority="8634">
      <formula>J1954+Q1954+R1954=0</formula>
    </cfRule>
  </conditionalFormatting>
  <conditionalFormatting sqref="N1954:P1957">
    <cfRule type="expression" dxfId="7063" priority="8635">
      <formula>N1954+Q1954+R1954=0</formula>
    </cfRule>
  </conditionalFormatting>
  <conditionalFormatting sqref="I1967:I1970">
    <cfRule type="expression" dxfId="7062" priority="8632">
      <formula>I1967+N1967+Q1967=0</formula>
    </cfRule>
  </conditionalFormatting>
  <conditionalFormatting sqref="G1967:G1970">
    <cfRule type="expression" dxfId="7061" priority="8630">
      <formula>G1967+#REF!+#REF!=0</formula>
    </cfRule>
  </conditionalFormatting>
  <conditionalFormatting sqref="H1967:H1970">
    <cfRule type="expression" dxfId="7060" priority="8631">
      <formula>H1967+#REF!+#REF!=0</formula>
    </cfRule>
  </conditionalFormatting>
  <conditionalFormatting sqref="J1967:L1970">
    <cfRule type="expression" dxfId="7059" priority="8628">
      <formula>J1967+Q1967+R1967=0</formula>
    </cfRule>
  </conditionalFormatting>
  <conditionalFormatting sqref="N1967:P1970">
    <cfRule type="expression" dxfId="7058" priority="8629">
      <formula>N1967+Q1967+R1967=0</formula>
    </cfRule>
  </conditionalFormatting>
  <conditionalFormatting sqref="H99">
    <cfRule type="expression" dxfId="7057" priority="8620">
      <formula>H99+N95+Q95=0</formula>
    </cfRule>
  </conditionalFormatting>
  <conditionalFormatting sqref="H95">
    <cfRule type="expression" dxfId="7056" priority="8622">
      <formula>H95+N90+Q90=0</formula>
    </cfRule>
  </conditionalFormatting>
  <conditionalFormatting sqref="H116:H117">
    <cfRule type="expression" dxfId="7055" priority="8618">
      <formula>H116+N116+Q116=0</formula>
    </cfRule>
  </conditionalFormatting>
  <conditionalFormatting sqref="I69:I71">
    <cfRule type="expression" dxfId="7054" priority="8623">
      <formula>I69+N69+Q69=0</formula>
    </cfRule>
  </conditionalFormatting>
  <conditionalFormatting sqref="J69:L71">
    <cfRule type="expression" dxfId="7053" priority="8615">
      <formula>J69+Q69+R69=0</formula>
    </cfRule>
  </conditionalFormatting>
  <conditionalFormatting sqref="N69:P71">
    <cfRule type="expression" dxfId="7052" priority="8616">
      <formula>N69+Q69+R69=0</formula>
    </cfRule>
  </conditionalFormatting>
  <conditionalFormatting sqref="G73:H75">
    <cfRule type="expression" dxfId="7051" priority="8600">
      <formula>G73+#REF!+#REF!=0</formula>
    </cfRule>
  </conditionalFormatting>
  <conditionalFormatting sqref="H70:H71">
    <cfRule type="expression" dxfId="7050" priority="8604">
      <formula>H70+N69+Q69=0</formula>
    </cfRule>
  </conditionalFormatting>
  <conditionalFormatting sqref="H100:H102">
    <cfRule type="expression" dxfId="7049" priority="8606">
      <formula>H100+N98+Q98=0</formula>
    </cfRule>
  </conditionalFormatting>
  <conditionalFormatting sqref="H91:H92">
    <cfRule type="expression" dxfId="7048" priority="8610">
      <formula>H91+N87+Q87=0</formula>
    </cfRule>
  </conditionalFormatting>
  <conditionalFormatting sqref="H90">
    <cfRule type="expression" dxfId="7047" priority="8612">
      <formula>H90+N85+Q85=0</formula>
    </cfRule>
  </conditionalFormatting>
  <conditionalFormatting sqref="G94 G77:G82">
    <cfRule type="expression" dxfId="7046" priority="8613">
      <formula>G77+#REF!+#REF!=0</formula>
    </cfRule>
  </conditionalFormatting>
  <conditionalFormatting sqref="H94 H77:H82">
    <cfRule type="expression" dxfId="7045" priority="8614">
      <formula>H77+#REF!+#REF!=0</formula>
    </cfRule>
  </conditionalFormatting>
  <conditionalFormatting sqref="H115">
    <cfRule type="expression" dxfId="7044" priority="8599">
      <formula>H115+N115+Q115=0</formula>
    </cfRule>
  </conditionalFormatting>
  <conditionalFormatting sqref="H76">
    <cfRule type="expression" dxfId="7043" priority="8597">
      <formula>H76+N76+Q76=0</formula>
    </cfRule>
  </conditionalFormatting>
  <conditionalFormatting sqref="J76:L76">
    <cfRule type="expression" dxfId="7042" priority="8596">
      <formula>J76+Q76+R76=0</formula>
    </cfRule>
  </conditionalFormatting>
  <conditionalFormatting sqref="N76:P76">
    <cfRule type="expression" dxfId="7041" priority="8598">
      <formula>N76+Q76+R76=0</formula>
    </cfRule>
  </conditionalFormatting>
  <conditionalFormatting sqref="H89">
    <cfRule type="expression" dxfId="7040" priority="8592">
      <formula>H89+N89+Q89=0</formula>
    </cfRule>
  </conditionalFormatting>
  <conditionalFormatting sqref="J89:L89">
    <cfRule type="expression" dxfId="7039" priority="8591">
      <formula>J89+Q89+R89=0</formula>
    </cfRule>
  </conditionalFormatting>
  <conditionalFormatting sqref="N89:P89">
    <cfRule type="expression" dxfId="7038" priority="8593">
      <formula>N89+Q89+R89=0</formula>
    </cfRule>
  </conditionalFormatting>
  <conditionalFormatting sqref="H107">
    <cfRule type="expression" dxfId="7037" priority="8589">
      <formula>H107+N107+Q107=0</formula>
    </cfRule>
  </conditionalFormatting>
  <conditionalFormatting sqref="J107:L107">
    <cfRule type="expression" dxfId="7036" priority="8588">
      <formula>J107+Q107+R107=0</formula>
    </cfRule>
  </conditionalFormatting>
  <conditionalFormatting sqref="N107:P107">
    <cfRule type="expression" dxfId="7035" priority="8590">
      <formula>N107+Q107+R107=0</formula>
    </cfRule>
  </conditionalFormatting>
  <conditionalFormatting sqref="J104:L104">
    <cfRule type="expression" dxfId="7034" priority="8586">
      <formula>J104+Q104+R104=0</formula>
    </cfRule>
  </conditionalFormatting>
  <conditionalFormatting sqref="N104:P104">
    <cfRule type="expression" dxfId="7033" priority="8587">
      <formula>N104+Q104+R104=0</formula>
    </cfRule>
  </conditionalFormatting>
  <conditionalFormatting sqref="H96:H97">
    <cfRule type="expression" dxfId="7032" priority="8625">
      <formula>H96+N90+Q90=0</formula>
    </cfRule>
  </conditionalFormatting>
  <conditionalFormatting sqref="H93">
    <cfRule type="expression" dxfId="7031" priority="8585">
      <formula>H93+N90+Q90=0</formula>
    </cfRule>
  </conditionalFormatting>
  <conditionalFormatting sqref="H98">
    <cfRule type="expression" dxfId="7030" priority="8627">
      <formula>H98+N91+Q91=0</formula>
    </cfRule>
  </conditionalFormatting>
  <conditionalFormatting sqref="H103">
    <cfRule type="expression" dxfId="7029" priority="8583">
      <formula>H103+N96+Q96=0</formula>
    </cfRule>
  </conditionalFormatting>
  <conditionalFormatting sqref="H106">
    <cfRule type="expression" dxfId="7028" priority="8581">
      <formula>H106+N99+Q99=0</formula>
    </cfRule>
  </conditionalFormatting>
  <conditionalFormatting sqref="G76">
    <cfRule type="expression" dxfId="7027" priority="8579">
      <formula>G76+#REF!+#REF!=0</formula>
    </cfRule>
  </conditionalFormatting>
  <conditionalFormatting sqref="G89">
    <cfRule type="expression" dxfId="7026" priority="8578">
      <formula>G89+#REF!+#REF!=0</formula>
    </cfRule>
  </conditionalFormatting>
  <conditionalFormatting sqref="G107">
    <cfRule type="expression" dxfId="7025" priority="8577">
      <formula>G107+#REF!+#REF!=0</formula>
    </cfRule>
  </conditionalFormatting>
  <conditionalFormatting sqref="G88">
    <cfRule type="expression" dxfId="7024" priority="8576">
      <formula>G88+#REF!+#REF!=0</formula>
    </cfRule>
  </conditionalFormatting>
  <conditionalFormatting sqref="H72">
    <cfRule type="expression" dxfId="7023" priority="8571">
      <formula>H72+N72+Q72=0</formula>
    </cfRule>
  </conditionalFormatting>
  <conditionalFormatting sqref="I72">
    <cfRule type="expression" dxfId="7022" priority="8574">
      <formula>I72+N72+Q72=0</formula>
    </cfRule>
  </conditionalFormatting>
  <conditionalFormatting sqref="J72:L72">
    <cfRule type="expression" dxfId="7021" priority="8570">
      <formula>J72+Q72+R72=0</formula>
    </cfRule>
  </conditionalFormatting>
  <conditionalFormatting sqref="N72:P72">
    <cfRule type="expression" dxfId="7020" priority="8572">
      <formula>N72+Q72+R72=0</formula>
    </cfRule>
  </conditionalFormatting>
  <conditionalFormatting sqref="H83:H84">
    <cfRule type="expression" dxfId="7019" priority="8568">
      <formula>H83+N83+Q83=0</formula>
    </cfRule>
  </conditionalFormatting>
  <conditionalFormatting sqref="H112 H298:H300 H2107:H2110 H2936:H2937 H302:H303 H354 H505 H1622:H1623 H1652:H1653 H1792:H1793">
    <cfRule type="expression" dxfId="7018" priority="12007">
      <formula>H112+N102+Q102=0</formula>
    </cfRule>
  </conditionalFormatting>
  <conditionalFormatting sqref="H108:H111">
    <cfRule type="expression" dxfId="7017" priority="8565">
      <formula>H108+N108+Q108=0</formula>
    </cfRule>
  </conditionalFormatting>
  <conditionalFormatting sqref="J108:L111">
    <cfRule type="expression" dxfId="7016" priority="8564">
      <formula>J108+Q108+R108=0</formula>
    </cfRule>
  </conditionalFormatting>
  <conditionalFormatting sqref="N108:P111">
    <cfRule type="expression" dxfId="7015" priority="8566">
      <formula>N108+Q108+R108=0</formula>
    </cfRule>
  </conditionalFormatting>
  <conditionalFormatting sqref="N117">
    <cfRule type="expression" dxfId="7014" priority="8563">
      <formula>N117+Q117+R117=0</formula>
    </cfRule>
  </conditionalFormatting>
  <conditionalFormatting sqref="I126:I130">
    <cfRule type="expression" dxfId="7013" priority="8558">
      <formula>I126+N126+Q126=0</formula>
    </cfRule>
  </conditionalFormatting>
  <conditionalFormatting sqref="J127:L129">
    <cfRule type="expression" dxfId="7012" priority="8556">
      <formula>J127+Q127+R127=0</formula>
    </cfRule>
  </conditionalFormatting>
  <conditionalFormatting sqref="N127:P129">
    <cfRule type="expression" dxfId="7011" priority="8557">
      <formula>N127+Q127+R127=0</formula>
    </cfRule>
  </conditionalFormatting>
  <conditionalFormatting sqref="H141">
    <cfRule type="expression" dxfId="7010" priority="8553">
      <formula>H141+N138+Q138=0</formula>
    </cfRule>
  </conditionalFormatting>
  <conditionalFormatting sqref="H157">
    <cfRule type="expression" dxfId="7009" priority="8555">
      <formula>H157+N150+Q150=0</formula>
    </cfRule>
  </conditionalFormatting>
  <conditionalFormatting sqref="H118">
    <cfRule type="expression" dxfId="7008" priority="8546">
      <formula>H118+N25+Q25=0</formula>
    </cfRule>
  </conditionalFormatting>
  <conditionalFormatting sqref="H147">
    <cfRule type="expression" dxfId="7007" priority="8547">
      <formula>H147+N139+Q139=0</formula>
    </cfRule>
  </conditionalFormatting>
  <conditionalFormatting sqref="H148:H149">
    <cfRule type="expression" dxfId="7006" priority="8549">
      <formula>H148+N139+Q139=0</formula>
    </cfRule>
  </conditionalFormatting>
  <conditionalFormatting sqref="H160">
    <cfRule type="expression" dxfId="7005" priority="8539">
      <formula>H160+N157+Q157=0</formula>
    </cfRule>
  </conditionalFormatting>
  <conditionalFormatting sqref="H153">
    <cfRule type="expression" dxfId="7004" priority="8541">
      <formula>H153+N151+Q151=0</formula>
    </cfRule>
  </conditionalFormatting>
  <conditionalFormatting sqref="H165:H166">
    <cfRule type="expression" dxfId="7003" priority="8537">
      <formula>H165+N165+Q165=0</formula>
    </cfRule>
  </conditionalFormatting>
  <conditionalFormatting sqref="I118:I120">
    <cfRule type="expression" dxfId="7002" priority="8542">
      <formula>I118+N118+Q118=0</formula>
    </cfRule>
  </conditionalFormatting>
  <conditionalFormatting sqref="J118:L120">
    <cfRule type="expression" dxfId="7001" priority="8534">
      <formula>J118+Q118+R118=0</formula>
    </cfRule>
  </conditionalFormatting>
  <conditionalFormatting sqref="N118:P120">
    <cfRule type="expression" dxfId="7000" priority="8535">
      <formula>N118+Q118+R118=0</formula>
    </cfRule>
  </conditionalFormatting>
  <conditionalFormatting sqref="G123:H125">
    <cfRule type="expression" dxfId="6999" priority="8527">
      <formula>G123+#REF!+#REF!=0</formula>
    </cfRule>
  </conditionalFormatting>
  <conditionalFormatting sqref="H119:H120">
    <cfRule type="expression" dxfId="6998" priority="8529">
      <formula>H119+N118+Q118=0</formula>
    </cfRule>
  </conditionalFormatting>
  <conditionalFormatting sqref="H139">
    <cfRule type="expression" dxfId="6997" priority="8531">
      <formula>H139+N136+Q136=0</formula>
    </cfRule>
  </conditionalFormatting>
  <conditionalFormatting sqref="G146 G132:G133 G126:G129">
    <cfRule type="expression" dxfId="6996" priority="8532">
      <formula>G126+#REF!+#REF!=0</formula>
    </cfRule>
  </conditionalFormatting>
  <conditionalFormatting sqref="H146 H132:H133 H126:H129">
    <cfRule type="expression" dxfId="6995" priority="8533">
      <formula>H126+#REF!+#REF!=0</formula>
    </cfRule>
  </conditionalFormatting>
  <conditionalFormatting sqref="H164">
    <cfRule type="expression" dxfId="6994" priority="8526">
      <formula>H164+N164+Q164=0</formula>
    </cfRule>
  </conditionalFormatting>
  <conditionalFormatting sqref="H130">
    <cfRule type="expression" dxfId="6993" priority="8524">
      <formula>H130+N130+Q130=0</formula>
    </cfRule>
  </conditionalFormatting>
  <conditionalFormatting sqref="J130:L130">
    <cfRule type="expression" dxfId="6992" priority="8523">
      <formula>J130+Q130+R130=0</formula>
    </cfRule>
  </conditionalFormatting>
  <conditionalFormatting sqref="N130:P130">
    <cfRule type="expression" dxfId="6991" priority="8525">
      <formula>N130+Q130+R130=0</formula>
    </cfRule>
  </conditionalFormatting>
  <conditionalFormatting sqref="H143">
    <cfRule type="expression" dxfId="6990" priority="8521">
      <formula>H143+N143+Q143=0</formula>
    </cfRule>
  </conditionalFormatting>
  <conditionalFormatting sqref="J143:L143">
    <cfRule type="expression" dxfId="6989" priority="8520">
      <formula>J143+Q143+R143=0</formula>
    </cfRule>
  </conditionalFormatting>
  <conditionalFormatting sqref="N143:P143">
    <cfRule type="expression" dxfId="6988" priority="8522">
      <formula>N143+Q143+R143=0</formula>
    </cfRule>
  </conditionalFormatting>
  <conditionalFormatting sqref="H153">
    <cfRule type="expression" dxfId="6987" priority="8518">
      <formula>H153+N153+Q153=0</formula>
    </cfRule>
  </conditionalFormatting>
  <conditionalFormatting sqref="J153:L153">
    <cfRule type="expression" dxfId="6986" priority="8517">
      <formula>J153+Q153+R153=0</formula>
    </cfRule>
  </conditionalFormatting>
  <conditionalFormatting sqref="N153:P153">
    <cfRule type="expression" dxfId="6985" priority="8519">
      <formula>N153+Q153+R153=0</formula>
    </cfRule>
  </conditionalFormatting>
  <conditionalFormatting sqref="J156:L156">
    <cfRule type="expression" dxfId="6984" priority="8515">
      <formula>J156+Q156+R156=0</formula>
    </cfRule>
  </conditionalFormatting>
  <conditionalFormatting sqref="N156:P156">
    <cfRule type="expression" dxfId="6983" priority="8516">
      <formula>N156+Q156+R156=0</formula>
    </cfRule>
  </conditionalFormatting>
  <conditionalFormatting sqref="H159">
    <cfRule type="expression" dxfId="6982" priority="8544">
      <formula>H159+N151+Q151=0</formula>
    </cfRule>
  </conditionalFormatting>
  <conditionalFormatting sqref="H142:H143">
    <cfRule type="expression" dxfId="6981" priority="8514">
      <formula>H142+N139+Q139=0</formula>
    </cfRule>
  </conditionalFormatting>
  <conditionalFormatting sqref="H152:H153">
    <cfRule type="expression" dxfId="6980" priority="8512">
      <formula>H152+N148+Q148=0</formula>
    </cfRule>
  </conditionalFormatting>
  <conditionalFormatting sqref="G158">
    <cfRule type="expression" dxfId="6979" priority="8509">
      <formula>G158+#REF!+#REF!=0</formula>
    </cfRule>
  </conditionalFormatting>
  <conditionalFormatting sqref="H158">
    <cfRule type="expression" dxfId="6978" priority="8510">
      <formula>H158+#REF!+#REF!=0</formula>
    </cfRule>
  </conditionalFormatting>
  <conditionalFormatting sqref="G130">
    <cfRule type="expression" dxfId="6977" priority="8508">
      <formula>G130+#REF!+#REF!=0</formula>
    </cfRule>
  </conditionalFormatting>
  <conditionalFormatting sqref="G143">
    <cfRule type="expression" dxfId="6976" priority="8507">
      <formula>G143+#REF!+#REF!=0</formula>
    </cfRule>
  </conditionalFormatting>
  <conditionalFormatting sqref="G153">
    <cfRule type="expression" dxfId="6975" priority="8506">
      <formula>G153+#REF!+#REF!=0</formula>
    </cfRule>
  </conditionalFormatting>
  <conditionalFormatting sqref="J126:L126">
    <cfRule type="expression" dxfId="6974" priority="8504">
      <formula>J126+Q126+R126=0</formula>
    </cfRule>
  </conditionalFormatting>
  <conditionalFormatting sqref="N126:P126">
    <cfRule type="expression" dxfId="6973" priority="8505">
      <formula>N126+Q126+R126=0</formula>
    </cfRule>
  </conditionalFormatting>
  <conditionalFormatting sqref="G156">
    <cfRule type="expression" dxfId="6972" priority="8559">
      <formula>G156+#REF!+#REF!=0</formula>
    </cfRule>
  </conditionalFormatting>
  <conditionalFormatting sqref="H140 H156">
    <cfRule type="expression" dxfId="6971" priority="8560">
      <formula>H140+#REF!+#REF!=0</formula>
    </cfRule>
  </conditionalFormatting>
  <conditionalFormatting sqref="G150:G151">
    <cfRule type="expression" dxfId="6970" priority="8561">
      <formula>G150+#REF!+#REF!=0</formula>
    </cfRule>
  </conditionalFormatting>
  <conditionalFormatting sqref="H150:H151">
    <cfRule type="expression" dxfId="6969" priority="8562">
      <formula>H150+#REF!+#REF!=0</formula>
    </cfRule>
  </conditionalFormatting>
  <conditionalFormatting sqref="G138:G142">
    <cfRule type="expression" dxfId="6968" priority="8502">
      <formula>G138+#REF!+#REF!=0</formula>
    </cfRule>
  </conditionalFormatting>
  <conditionalFormatting sqref="H121:H122">
    <cfRule type="expression" dxfId="6967" priority="8498">
      <formula>H121+N121+Q121=0</formula>
    </cfRule>
  </conditionalFormatting>
  <conditionalFormatting sqref="I121:I122">
    <cfRule type="expression" dxfId="6966" priority="8501">
      <formula>I121+N121+Q121=0</formula>
    </cfRule>
  </conditionalFormatting>
  <conditionalFormatting sqref="J121:L122">
    <cfRule type="expression" dxfId="6965" priority="8497">
      <formula>J121+Q121+R121=0</formula>
    </cfRule>
  </conditionalFormatting>
  <conditionalFormatting sqref="N121:P122">
    <cfRule type="expression" dxfId="6964" priority="8499">
      <formula>N121+Q121+R121=0</formula>
    </cfRule>
  </conditionalFormatting>
  <conditionalFormatting sqref="H131">
    <cfRule type="expression" dxfId="6963" priority="8493">
      <formula>H131+N131+Q131=0</formula>
    </cfRule>
  </conditionalFormatting>
  <conditionalFormatting sqref="I131">
    <cfRule type="expression" dxfId="6962" priority="8496">
      <formula>I131+N131+Q131=0</formula>
    </cfRule>
  </conditionalFormatting>
  <conditionalFormatting sqref="J131:L131">
    <cfRule type="expression" dxfId="6961" priority="8492">
      <formula>J131+Q131+R131=0</formula>
    </cfRule>
  </conditionalFormatting>
  <conditionalFormatting sqref="N131:P131">
    <cfRule type="expression" dxfId="6960" priority="8494">
      <formula>N131+Q131+R131=0</formula>
    </cfRule>
  </conditionalFormatting>
  <conditionalFormatting sqref="H134:H135">
    <cfRule type="expression" dxfId="6959" priority="8488">
      <formula>H134+N134+Q134=0</formula>
    </cfRule>
  </conditionalFormatting>
  <conditionalFormatting sqref="I134:I135">
    <cfRule type="expression" dxfId="6958" priority="8491">
      <formula>I134+N134+Q134=0</formula>
    </cfRule>
  </conditionalFormatting>
  <conditionalFormatting sqref="J134:L135">
    <cfRule type="expression" dxfId="6957" priority="8487">
      <formula>J134+Q134+R134=0</formula>
    </cfRule>
  </conditionalFormatting>
  <conditionalFormatting sqref="N134:P135">
    <cfRule type="expression" dxfId="6956" priority="8489">
      <formula>N134+Q134+R134=0</formula>
    </cfRule>
  </conditionalFormatting>
  <conditionalFormatting sqref="H144:H145">
    <cfRule type="expression" dxfId="6955" priority="8483">
      <formula>H144+N144+Q144=0</formula>
    </cfRule>
  </conditionalFormatting>
  <conditionalFormatting sqref="I144:I145">
    <cfRule type="expression" dxfId="6954" priority="8486">
      <formula>I144+N144+Q144=0</formula>
    </cfRule>
  </conditionalFormatting>
  <conditionalFormatting sqref="J144:L145">
    <cfRule type="expression" dxfId="6953" priority="8482">
      <formula>J144+Q144+R144=0</formula>
    </cfRule>
  </conditionalFormatting>
  <conditionalFormatting sqref="N144:P145">
    <cfRule type="expression" dxfId="6952" priority="8484">
      <formula>N144+Q144+R144=0</formula>
    </cfRule>
  </conditionalFormatting>
  <conditionalFormatting sqref="H154:H155">
    <cfRule type="expression" dxfId="6951" priority="8478">
      <formula>H154+N154+Q154=0</formula>
    </cfRule>
  </conditionalFormatting>
  <conditionalFormatting sqref="I154:I155">
    <cfRule type="expression" dxfId="6950" priority="8481">
      <formula>I154+N154+Q154=0</formula>
    </cfRule>
  </conditionalFormatting>
  <conditionalFormatting sqref="J154:L155">
    <cfRule type="expression" dxfId="6949" priority="8477">
      <formula>J154+Q154+R154=0</formula>
    </cfRule>
  </conditionalFormatting>
  <conditionalFormatting sqref="N154:P155">
    <cfRule type="expression" dxfId="6948" priority="8479">
      <formula>N154+Q154+R154=0</formula>
    </cfRule>
  </conditionalFormatting>
  <conditionalFormatting sqref="H162:H163">
    <cfRule type="expression" dxfId="6947" priority="8473">
      <formula>H162+N162+Q162=0</formula>
    </cfRule>
  </conditionalFormatting>
  <conditionalFormatting sqref="I162:I163">
    <cfRule type="expression" dxfId="6946" priority="8476">
      <formula>I162+N162+Q162=0</formula>
    </cfRule>
  </conditionalFormatting>
  <conditionalFormatting sqref="J162:L163">
    <cfRule type="expression" dxfId="6945" priority="8472">
      <formula>J162+Q162+R162=0</formula>
    </cfRule>
  </conditionalFormatting>
  <conditionalFormatting sqref="N162:P163">
    <cfRule type="expression" dxfId="6944" priority="8474">
      <formula>N162+Q162+R162=0</formula>
    </cfRule>
  </conditionalFormatting>
  <conditionalFormatting sqref="I175:I179">
    <cfRule type="expression" dxfId="6943" priority="8420">
      <formula>I175+N175+Q175=0</formula>
    </cfRule>
  </conditionalFormatting>
  <conditionalFormatting sqref="J191:L196">
    <cfRule type="expression" dxfId="6942" priority="8418">
      <formula>J191+Q191+R191=0</formula>
    </cfRule>
  </conditionalFormatting>
  <conditionalFormatting sqref="N191:P196">
    <cfRule type="expression" dxfId="6941" priority="8419">
      <formula>N191+Q191+R191=0</formula>
    </cfRule>
  </conditionalFormatting>
  <conditionalFormatting sqref="H187">
    <cfRule type="expression" dxfId="6940" priority="8415">
      <formula>H187+N185+Q185=0</formula>
    </cfRule>
  </conditionalFormatting>
  <conditionalFormatting sqref="H185:H186">
    <cfRule type="expression" dxfId="6939" priority="8417">
      <formula>H185+N182+Q182=0</formula>
    </cfRule>
  </conditionalFormatting>
  <conditionalFormatting sqref="J176:L178">
    <cfRule type="expression" dxfId="6938" priority="8408">
      <formula>J176+Q176+R176=0</formula>
    </cfRule>
  </conditionalFormatting>
  <conditionalFormatting sqref="N176:P178">
    <cfRule type="expression" dxfId="6937" priority="8409">
      <formula>N176+Q176+R176=0</formula>
    </cfRule>
  </conditionalFormatting>
  <conditionalFormatting sqref="H203">
    <cfRule type="expression" dxfId="6936" priority="8407">
      <formula>H203+N198+Q198=0</formula>
    </cfRule>
  </conditionalFormatting>
  <conditionalFormatting sqref="H167">
    <cfRule type="expression" dxfId="6935" priority="8402">
      <formula>H167+N79+Q79=0</formula>
    </cfRule>
  </conditionalFormatting>
  <conditionalFormatting sqref="H194">
    <cfRule type="expression" dxfId="6934" priority="8403">
      <formula>H194+N191+Q191=0</formula>
    </cfRule>
  </conditionalFormatting>
  <conditionalFormatting sqref="H195:H196">
    <cfRule type="expression" dxfId="6933" priority="8405">
      <formula>H195+N191+Q191=0</formula>
    </cfRule>
  </conditionalFormatting>
  <conditionalFormatting sqref="H209">
    <cfRule type="expression" dxfId="6932" priority="8395">
      <formula>H209+N203+Q203=0</formula>
    </cfRule>
  </conditionalFormatting>
  <conditionalFormatting sqref="H206">
    <cfRule type="expression" dxfId="6931" priority="8397">
      <formula>H206+N199+Q199=0</formula>
    </cfRule>
  </conditionalFormatting>
  <conditionalFormatting sqref="H212:H213">
    <cfRule type="expression" dxfId="6930" priority="8393">
      <formula>H212+N212+Q212=0</formula>
    </cfRule>
  </conditionalFormatting>
  <conditionalFormatting sqref="I167:I169">
    <cfRule type="expression" dxfId="6929" priority="8398">
      <formula>I167+N167+Q167=0</formula>
    </cfRule>
  </conditionalFormatting>
  <conditionalFormatting sqref="J167:L169">
    <cfRule type="expression" dxfId="6928" priority="8390">
      <formula>J167+Q167+R167=0</formula>
    </cfRule>
  </conditionalFormatting>
  <conditionalFormatting sqref="N167:P169">
    <cfRule type="expression" dxfId="6927" priority="8391">
      <formula>N167+Q167+R167=0</formula>
    </cfRule>
  </conditionalFormatting>
  <conditionalFormatting sqref="G172:H174">
    <cfRule type="expression" dxfId="6926" priority="8383">
      <formula>G172+#REF!+#REF!=0</formula>
    </cfRule>
  </conditionalFormatting>
  <conditionalFormatting sqref="H168:H169">
    <cfRule type="expression" dxfId="6925" priority="8385">
      <formula>H168+N167+Q167=0</formula>
    </cfRule>
  </conditionalFormatting>
  <conditionalFormatting sqref="H191">
    <cfRule type="expression" dxfId="6924" priority="8387">
      <formula>H191+N185+Q185=0</formula>
    </cfRule>
  </conditionalFormatting>
  <conditionalFormatting sqref="G193 G175:G179 G182:G187">
    <cfRule type="expression" dxfId="6923" priority="8388">
      <formula>G175+#REF!+#REF!=0</formula>
    </cfRule>
  </conditionalFormatting>
  <conditionalFormatting sqref="H193 H175:H178 H182:H184">
    <cfRule type="expression" dxfId="6922" priority="8389">
      <formula>H175+#REF!+#REF!=0</formula>
    </cfRule>
  </conditionalFormatting>
  <conditionalFormatting sqref="H211">
    <cfRule type="expression" dxfId="6921" priority="8382">
      <formula>H211+N211+Q211=0</formula>
    </cfRule>
  </conditionalFormatting>
  <conditionalFormatting sqref="H175">
    <cfRule type="expression" dxfId="6920" priority="8380">
      <formula>H175+N175+Q175=0</formula>
    </cfRule>
  </conditionalFormatting>
  <conditionalFormatting sqref="J175:L175">
    <cfRule type="expression" dxfId="6919" priority="8379">
      <formula>J175+Q175+R175=0</formula>
    </cfRule>
  </conditionalFormatting>
  <conditionalFormatting sqref="N175:P175">
    <cfRule type="expression" dxfId="6918" priority="8381">
      <formula>N175+Q175+R175=0</formula>
    </cfRule>
  </conditionalFormatting>
  <conditionalFormatting sqref="H206">
    <cfRule type="expression" dxfId="6917" priority="8377">
      <formula>H206+N206+Q206=0</formula>
    </cfRule>
  </conditionalFormatting>
  <conditionalFormatting sqref="J206:L206">
    <cfRule type="expression" dxfId="6916" priority="8376">
      <formula>J206+Q206+R206=0</formula>
    </cfRule>
  </conditionalFormatting>
  <conditionalFormatting sqref="N206:P206">
    <cfRule type="expression" dxfId="6915" priority="8378">
      <formula>N206+Q206+R206=0</formula>
    </cfRule>
  </conditionalFormatting>
  <conditionalFormatting sqref="J202:L202">
    <cfRule type="expression" dxfId="6914" priority="8374">
      <formula>J202+Q202+R202=0</formula>
    </cfRule>
  </conditionalFormatting>
  <conditionalFormatting sqref="N202:P202">
    <cfRule type="expression" dxfId="6913" priority="8375">
      <formula>N202+Q202+R202=0</formula>
    </cfRule>
  </conditionalFormatting>
  <conditionalFormatting sqref="H208">
    <cfRule type="expression" dxfId="6912" priority="8400">
      <formula>H208+N199+Q199=0</formula>
    </cfRule>
  </conditionalFormatting>
  <conditionalFormatting sqref="H200">
    <cfRule type="expression" dxfId="6911" priority="8373">
      <formula>H200+N195+Q195=0</formula>
    </cfRule>
  </conditionalFormatting>
  <conditionalFormatting sqref="G204:G207">
    <cfRule type="expression" dxfId="6910" priority="8370">
      <formula>G204+#REF!+#REF!=0</formula>
    </cfRule>
  </conditionalFormatting>
  <conditionalFormatting sqref="H204:H207">
    <cfRule type="expression" dxfId="6909" priority="8371">
      <formula>H204+#REF!+#REF!=0</formula>
    </cfRule>
  </conditionalFormatting>
  <conditionalFormatting sqref="G175">
    <cfRule type="expression" dxfId="6908" priority="8369">
      <formula>G175+#REF!+#REF!=0</formula>
    </cfRule>
  </conditionalFormatting>
  <conditionalFormatting sqref="G206">
    <cfRule type="expression" dxfId="6907" priority="8368">
      <formula>G206+#REF!+#REF!=0</formula>
    </cfRule>
  </conditionalFormatting>
  <conditionalFormatting sqref="G192 G202">
    <cfRule type="expression" dxfId="6906" priority="8410">
      <formula>G192+#REF!+#REF!=0</formula>
    </cfRule>
  </conditionalFormatting>
  <conditionalFormatting sqref="H192 H202">
    <cfRule type="expression" dxfId="6905" priority="8411">
      <formula>H192+#REF!+#REF!=0</formula>
    </cfRule>
  </conditionalFormatting>
  <conditionalFormatting sqref="H198:H199">
    <cfRule type="expression" dxfId="6904" priority="8413">
      <formula>H198+#REF!+#REF!=0</formula>
    </cfRule>
  </conditionalFormatting>
  <conditionalFormatting sqref="J179:L179">
    <cfRule type="expression" dxfId="6903" priority="8366">
      <formula>J179+Q179+R179=0</formula>
    </cfRule>
  </conditionalFormatting>
  <conditionalFormatting sqref="N179:P179">
    <cfRule type="expression" dxfId="6902" priority="8367">
      <formula>N179+Q179+R179=0</formula>
    </cfRule>
  </conditionalFormatting>
  <conditionalFormatting sqref="H179">
    <cfRule type="expression" dxfId="6901" priority="8365">
      <formula>H179+N177+Q177=0</formula>
    </cfRule>
  </conditionalFormatting>
  <conditionalFormatting sqref="G188">
    <cfRule type="expression" dxfId="6900" priority="8362">
      <formula>G188+#REF!+#REF!=0</formula>
    </cfRule>
  </conditionalFormatting>
  <conditionalFormatting sqref="H188">
    <cfRule type="expression" dxfId="6899" priority="8363">
      <formula>H188+#REF!+#REF!=0</formula>
    </cfRule>
  </conditionalFormatting>
  <conditionalFormatting sqref="H188">
    <cfRule type="expression" dxfId="6898" priority="8360">
      <formula>H188+N188+Q188=0</formula>
    </cfRule>
  </conditionalFormatting>
  <conditionalFormatting sqref="J188:L188">
    <cfRule type="expression" dxfId="6897" priority="8359">
      <formula>J188+Q188+R188=0</formula>
    </cfRule>
  </conditionalFormatting>
  <conditionalFormatting sqref="N188:P188">
    <cfRule type="expression" dxfId="6896" priority="8361">
      <formula>N188+Q188+R188=0</formula>
    </cfRule>
  </conditionalFormatting>
  <conditionalFormatting sqref="G188">
    <cfRule type="expression" dxfId="6895" priority="8358">
      <formula>G188+#REF!+#REF!=0</formula>
    </cfRule>
  </conditionalFormatting>
  <conditionalFormatting sqref="H197">
    <cfRule type="expression" dxfId="6894" priority="8357">
      <formula>H197+N193+Q193=0</formula>
    </cfRule>
  </conditionalFormatting>
  <conditionalFormatting sqref="J197:L197">
    <cfRule type="expression" dxfId="6893" priority="8354">
      <formula>J197+Q197+R197=0</formula>
    </cfRule>
  </conditionalFormatting>
  <conditionalFormatting sqref="N197:P197">
    <cfRule type="expression" dxfId="6892" priority="8355">
      <formula>N197+Q197+R197=0</formula>
    </cfRule>
  </conditionalFormatting>
  <conditionalFormatting sqref="G196:G201">
    <cfRule type="expression" dxfId="6891" priority="8351">
      <formula>G196+#REF!+#REF!=0</formula>
    </cfRule>
  </conditionalFormatting>
  <conditionalFormatting sqref="H170:H171">
    <cfRule type="expression" dxfId="6890" priority="8347">
      <formula>H170+N170+Q170=0</formula>
    </cfRule>
  </conditionalFormatting>
  <conditionalFormatting sqref="I170:I171">
    <cfRule type="expression" dxfId="6889" priority="8350">
      <formula>I170+N170+Q170=0</formula>
    </cfRule>
  </conditionalFormatting>
  <conditionalFormatting sqref="J170:L171">
    <cfRule type="expression" dxfId="6888" priority="8346">
      <formula>J170+Q170+R170=0</formula>
    </cfRule>
  </conditionalFormatting>
  <conditionalFormatting sqref="N170:P171">
    <cfRule type="expression" dxfId="6887" priority="8348">
      <formula>N170+Q170+R170=0</formula>
    </cfRule>
  </conditionalFormatting>
  <conditionalFormatting sqref="H180:H181">
    <cfRule type="expression" dxfId="6886" priority="8342">
      <formula>H180+N180+Q180=0</formula>
    </cfRule>
  </conditionalFormatting>
  <conditionalFormatting sqref="I180:I181">
    <cfRule type="expression" dxfId="6885" priority="8345">
      <formula>I180+N180+Q180=0</formula>
    </cfRule>
  </conditionalFormatting>
  <conditionalFormatting sqref="J180:L181">
    <cfRule type="expression" dxfId="6884" priority="8341">
      <formula>J180+Q180+R180=0</formula>
    </cfRule>
  </conditionalFormatting>
  <conditionalFormatting sqref="N180:P181">
    <cfRule type="expression" dxfId="6883" priority="8343">
      <formula>N180+Q180+R180=0</formula>
    </cfRule>
  </conditionalFormatting>
  <conditionalFormatting sqref="H189:H190">
    <cfRule type="expression" dxfId="6882" priority="8332">
      <formula>H189+N189+Q189=0</formula>
    </cfRule>
  </conditionalFormatting>
  <conditionalFormatting sqref="I189:I190">
    <cfRule type="expression" dxfId="6881" priority="8335">
      <formula>I189+N189+Q189=0</formula>
    </cfRule>
  </conditionalFormatting>
  <conditionalFormatting sqref="J189:L190">
    <cfRule type="expression" dxfId="6880" priority="8331">
      <formula>J189+Q189+R189=0</formula>
    </cfRule>
  </conditionalFormatting>
  <conditionalFormatting sqref="N189:P190">
    <cfRule type="expression" dxfId="6879" priority="8333">
      <formula>N189+Q189+R189=0</formula>
    </cfRule>
  </conditionalFormatting>
  <conditionalFormatting sqref="H207">
    <cfRule type="expression" dxfId="6878" priority="8327">
      <formula>H207+N207+Q207=0</formula>
    </cfRule>
  </conditionalFormatting>
  <conditionalFormatting sqref="I207">
    <cfRule type="expression" dxfId="6877" priority="8330">
      <formula>I207+N207+Q207=0</formula>
    </cfRule>
  </conditionalFormatting>
  <conditionalFormatting sqref="J207:L207">
    <cfRule type="expression" dxfId="6876" priority="8326">
      <formula>J207+Q207+R207=0</formula>
    </cfRule>
  </conditionalFormatting>
  <conditionalFormatting sqref="N207:P207">
    <cfRule type="expression" dxfId="6875" priority="8328">
      <formula>N207+Q207+R207=0</formula>
    </cfRule>
  </conditionalFormatting>
  <conditionalFormatting sqref="H255:H256">
    <cfRule type="expression" dxfId="6874" priority="8320">
      <formula>H255+N255+Q255=0</formula>
    </cfRule>
  </conditionalFormatting>
  <conditionalFormatting sqref="I214:I216">
    <cfRule type="expression" dxfId="6873" priority="8321">
      <formula>I214+N214+Q214=0</formula>
    </cfRule>
  </conditionalFormatting>
  <conditionalFormatting sqref="J214:L216">
    <cfRule type="expression" dxfId="6872" priority="8317">
      <formula>J214+Q214+R214=0</formula>
    </cfRule>
  </conditionalFormatting>
  <conditionalFormatting sqref="N214:P216">
    <cfRule type="expression" dxfId="6871" priority="8318">
      <formula>N214+Q214+R214=0</formula>
    </cfRule>
  </conditionalFormatting>
  <conditionalFormatting sqref="G218:H219">
    <cfRule type="expression" dxfId="6870" priority="8304">
      <formula>G218+#REF!+#REF!=0</formula>
    </cfRule>
  </conditionalFormatting>
  <conditionalFormatting sqref="H214">
    <cfRule type="expression" dxfId="6869" priority="8306">
      <formula>H214+N120+Q120=0</formula>
    </cfRule>
  </conditionalFormatting>
  <conditionalFormatting sqref="H215:H216">
    <cfRule type="expression" dxfId="6868" priority="8308">
      <formula>H215+N214+Q214=0</formula>
    </cfRule>
  </conditionalFormatting>
  <conditionalFormatting sqref="H250">
    <cfRule type="expression" dxfId="6867" priority="8310">
      <formula>H250+N248+Q248=0</formula>
    </cfRule>
  </conditionalFormatting>
  <conditionalFormatting sqref="H237">
    <cfRule type="expression" dxfId="6866" priority="8312">
      <formula>H237+N234+Q234=0</formula>
    </cfRule>
  </conditionalFormatting>
  <conditionalFormatting sqref="H238:H239">
    <cfRule type="expression" dxfId="6865" priority="8314">
      <formula>H238+N234+Q234=0</formula>
    </cfRule>
  </conditionalFormatting>
  <conditionalFormatting sqref="G236 G221:G222 G225:G227">
    <cfRule type="expression" dxfId="6864" priority="8315">
      <formula>G221+#REF!+#REF!=0</formula>
    </cfRule>
  </conditionalFormatting>
  <conditionalFormatting sqref="H236 H221:H222 H225:H227">
    <cfRule type="expression" dxfId="6863" priority="8316">
      <formula>H221+#REF!+#REF!=0</formula>
    </cfRule>
  </conditionalFormatting>
  <conditionalFormatting sqref="H254">
    <cfRule type="expression" dxfId="6862" priority="8303">
      <formula>H254+N254+Q254=0</formula>
    </cfRule>
  </conditionalFormatting>
  <conditionalFormatting sqref="H220">
    <cfRule type="expression" dxfId="6861" priority="8300">
      <formula>H220+N220+Q220=0</formula>
    </cfRule>
  </conditionalFormatting>
  <conditionalFormatting sqref="J220:L220">
    <cfRule type="expression" dxfId="6860" priority="8299">
      <formula>J220+Q220+R220=0</formula>
    </cfRule>
  </conditionalFormatting>
  <conditionalFormatting sqref="N220:P220">
    <cfRule type="expression" dxfId="6859" priority="8301">
      <formula>N220+Q220+R220=0</formula>
    </cfRule>
  </conditionalFormatting>
  <conditionalFormatting sqref="H231">
    <cfRule type="expression" dxfId="6858" priority="8294">
      <formula>H231+N231+Q231=0</formula>
    </cfRule>
  </conditionalFormatting>
  <conditionalFormatting sqref="J231:L231">
    <cfRule type="expression" dxfId="6857" priority="8293">
      <formula>J231+Q231+R231=0</formula>
    </cfRule>
  </conditionalFormatting>
  <conditionalFormatting sqref="N231:P231">
    <cfRule type="expression" dxfId="6856" priority="8295">
      <formula>N231+Q231+R231=0</formula>
    </cfRule>
  </conditionalFormatting>
  <conditionalFormatting sqref="H245">
    <cfRule type="expression" dxfId="6855" priority="8290">
      <formula>H245+N245+Q245=0</formula>
    </cfRule>
  </conditionalFormatting>
  <conditionalFormatting sqref="J245:L245">
    <cfRule type="expression" dxfId="6854" priority="8289">
      <formula>J245+Q245+R245=0</formula>
    </cfRule>
  </conditionalFormatting>
  <conditionalFormatting sqref="N245:P245">
    <cfRule type="expression" dxfId="6853" priority="8291">
      <formula>N245+Q245+R245=0</formula>
    </cfRule>
  </conditionalFormatting>
  <conditionalFormatting sqref="J247:L247">
    <cfRule type="expression" dxfId="6852" priority="8287">
      <formula>J247+Q247+R247=0</formula>
    </cfRule>
  </conditionalFormatting>
  <conditionalFormatting sqref="N247:P247">
    <cfRule type="expression" dxfId="6851" priority="8288">
      <formula>N247+Q247+R247=0</formula>
    </cfRule>
  </conditionalFormatting>
  <conditionalFormatting sqref="G243">
    <cfRule type="expression" dxfId="6850" priority="8322">
      <formula>G243+#REF!+#REF!=0</formula>
    </cfRule>
  </conditionalFormatting>
  <conditionalFormatting sqref="H243">
    <cfRule type="expression" dxfId="6849" priority="8323">
      <formula>H243+#REF!+#REF!=0</formula>
    </cfRule>
  </conditionalFormatting>
  <conditionalFormatting sqref="G235">
    <cfRule type="expression" dxfId="6848" priority="8324">
      <formula>G235+#REF!+#REF!=0</formula>
    </cfRule>
  </conditionalFormatting>
  <conditionalFormatting sqref="H235">
    <cfRule type="expression" dxfId="6847" priority="8325">
      <formula>H235+#REF!+#REF!=0</formula>
    </cfRule>
  </conditionalFormatting>
  <conditionalFormatting sqref="N254">
    <cfRule type="expression" dxfId="6846" priority="8286">
      <formula>N254+Q254+R254=0</formula>
    </cfRule>
  </conditionalFormatting>
  <conditionalFormatting sqref="J246:L246">
    <cfRule type="expression" dxfId="6845" priority="8284">
      <formula>J246+Q246+R246=0</formula>
    </cfRule>
  </conditionalFormatting>
  <conditionalFormatting sqref="N246:P246">
    <cfRule type="expression" dxfId="6844" priority="8285">
      <formula>N246+Q246+R246=0</formula>
    </cfRule>
  </conditionalFormatting>
  <conditionalFormatting sqref="H246">
    <cfRule type="expression" dxfId="6843" priority="8283">
      <formula>H246+N244+Q244=0</formula>
    </cfRule>
  </conditionalFormatting>
  <conditionalFormatting sqref="H252">
    <cfRule type="expression" dxfId="6842" priority="8278">
      <formula>H252+N252+Q252=0</formula>
    </cfRule>
  </conditionalFormatting>
  <conditionalFormatting sqref="I252">
    <cfRule type="expression" dxfId="6841" priority="8281">
      <formula>I252+N252+Q252=0</formula>
    </cfRule>
  </conditionalFormatting>
  <conditionalFormatting sqref="J252:L252">
    <cfRule type="expression" dxfId="6840" priority="8277">
      <formula>J252+Q252+R252=0</formula>
    </cfRule>
  </conditionalFormatting>
  <conditionalFormatting sqref="N252:P252">
    <cfRule type="expression" dxfId="6839" priority="8279">
      <formula>N252+Q252+R252=0</formula>
    </cfRule>
  </conditionalFormatting>
  <conditionalFormatting sqref="H253">
    <cfRule type="expression" dxfId="6838" priority="8273">
      <formula>H253+N253+Q253=0</formula>
    </cfRule>
  </conditionalFormatting>
  <conditionalFormatting sqref="I253">
    <cfRule type="expression" dxfId="6837" priority="8276">
      <formula>I253+N253+Q253=0</formula>
    </cfRule>
  </conditionalFormatting>
  <conditionalFormatting sqref="J253:L253">
    <cfRule type="expression" dxfId="6836" priority="8272">
      <formula>J253+Q253+R253=0</formula>
    </cfRule>
  </conditionalFormatting>
  <conditionalFormatting sqref="N253:P253">
    <cfRule type="expression" dxfId="6835" priority="8274">
      <formula>N253+Q253+R253=0</formula>
    </cfRule>
  </conditionalFormatting>
  <conditionalFormatting sqref="G230">
    <cfRule type="expression" dxfId="6834" priority="8271">
      <formula>G230+#REF!+#REF!=0</formula>
    </cfRule>
  </conditionalFormatting>
  <conditionalFormatting sqref="H223:H224">
    <cfRule type="expression" dxfId="6833" priority="8267">
      <formula>H223+N223+Q223=0</formula>
    </cfRule>
  </conditionalFormatting>
  <conditionalFormatting sqref="I223:I224">
    <cfRule type="expression" dxfId="6832" priority="8270">
      <formula>I223+N223+Q223=0</formula>
    </cfRule>
  </conditionalFormatting>
  <conditionalFormatting sqref="J223:L224">
    <cfRule type="expression" dxfId="6831" priority="8266">
      <formula>J223+Q223+R223=0</formula>
    </cfRule>
  </conditionalFormatting>
  <conditionalFormatting sqref="N223:P224">
    <cfRule type="expression" dxfId="6830" priority="8268">
      <formula>N223+Q223+R223=0</formula>
    </cfRule>
  </conditionalFormatting>
  <conditionalFormatting sqref="H217">
    <cfRule type="expression" dxfId="6829" priority="8262">
      <formula>H217+N217+Q217=0</formula>
    </cfRule>
  </conditionalFormatting>
  <conditionalFormatting sqref="I217">
    <cfRule type="expression" dxfId="6828" priority="8265">
      <formula>I217+N217+Q217=0</formula>
    </cfRule>
  </conditionalFormatting>
  <conditionalFormatting sqref="J217:L217">
    <cfRule type="expression" dxfId="6827" priority="8261">
      <formula>J217+Q217+R217=0</formula>
    </cfRule>
  </conditionalFormatting>
  <conditionalFormatting sqref="N217:P217">
    <cfRule type="expression" dxfId="6826" priority="8263">
      <formula>N217+Q217+R217=0</formula>
    </cfRule>
  </conditionalFormatting>
  <conditionalFormatting sqref="H232:H233">
    <cfRule type="expression" dxfId="6825" priority="8258">
      <formula>H232+N232+Q232=0</formula>
    </cfRule>
  </conditionalFormatting>
  <conditionalFormatting sqref="J232:L233">
    <cfRule type="expression" dxfId="6824" priority="8257">
      <formula>J232+Q232+R232=0</formula>
    </cfRule>
  </conditionalFormatting>
  <conditionalFormatting sqref="N232:P233">
    <cfRule type="expression" dxfId="6823" priority="8259">
      <formula>N232+Q232+R232=0</formula>
    </cfRule>
  </conditionalFormatting>
  <conditionalFormatting sqref="H240:H241">
    <cfRule type="expression" dxfId="6822" priority="8254">
      <formula>H240+N240+Q240=0</formula>
    </cfRule>
  </conditionalFormatting>
  <conditionalFormatting sqref="J240:L241">
    <cfRule type="expression" dxfId="6821" priority="8253">
      <formula>J240+Q240+R240=0</formula>
    </cfRule>
  </conditionalFormatting>
  <conditionalFormatting sqref="N240:P241">
    <cfRule type="expression" dxfId="6820" priority="8255">
      <formula>N240+Q240+R240=0</formula>
    </cfRule>
  </conditionalFormatting>
  <conditionalFormatting sqref="H291">
    <cfRule type="expression" dxfId="6819" priority="8245">
      <formula>H291+N286+Q286=0</formula>
    </cfRule>
  </conditionalFormatting>
  <conditionalFormatting sqref="H286">
    <cfRule type="expression" dxfId="6818" priority="8247">
      <formula>H286+N281+Q281=0</formula>
    </cfRule>
  </conditionalFormatting>
  <conditionalFormatting sqref="I257:I259">
    <cfRule type="expression" dxfId="6817" priority="8248">
      <formula>I257+N257+Q257=0</formula>
    </cfRule>
  </conditionalFormatting>
  <conditionalFormatting sqref="J257:L259">
    <cfRule type="expression" dxfId="6816" priority="8240">
      <formula>J257+Q257+R257=0</formula>
    </cfRule>
  </conditionalFormatting>
  <conditionalFormatting sqref="N257:P259">
    <cfRule type="expression" dxfId="6815" priority="8241">
      <formula>N257+Q257+R257=0</formula>
    </cfRule>
  </conditionalFormatting>
  <conditionalFormatting sqref="G261:H261 H262:H263">
    <cfRule type="expression" dxfId="6814" priority="8225">
      <formula>G261+#REF!+#REF!=0</formula>
    </cfRule>
  </conditionalFormatting>
  <conditionalFormatting sqref="H257">
    <cfRule type="expression" dxfId="6813" priority="8227">
      <formula>H257+N164+Q164=0</formula>
    </cfRule>
  </conditionalFormatting>
  <conditionalFormatting sqref="H258:H259">
    <cfRule type="expression" dxfId="6812" priority="8229">
      <formula>H258+N257+Q257=0</formula>
    </cfRule>
  </conditionalFormatting>
  <conditionalFormatting sqref="H275:H278">
    <cfRule type="expression" dxfId="6811" priority="8233">
      <formula>H275+N272+Q272=0</formula>
    </cfRule>
  </conditionalFormatting>
  <conditionalFormatting sqref="H282:H283">
    <cfRule type="expression" dxfId="6810" priority="8235">
      <formula>H282+N277+Q277=0</formula>
    </cfRule>
  </conditionalFormatting>
  <conditionalFormatting sqref="H281">
    <cfRule type="expression" dxfId="6809" priority="8237">
      <formula>H281+N275+Q275=0</formula>
    </cfRule>
  </conditionalFormatting>
  <conditionalFormatting sqref="H285 H269:H274">
    <cfRule type="expression" dxfId="6808" priority="8239">
      <formula>H269+#REF!+#REF!=0</formula>
    </cfRule>
  </conditionalFormatting>
  <conditionalFormatting sqref="H264">
    <cfRule type="expression" dxfId="6807" priority="8222">
      <formula>H264+N264+Q264=0</formula>
    </cfRule>
  </conditionalFormatting>
  <conditionalFormatting sqref="J264:L264">
    <cfRule type="expression" dxfId="6806" priority="8221">
      <formula>J264+Q264+R264=0</formula>
    </cfRule>
  </conditionalFormatting>
  <conditionalFormatting sqref="N264:P264">
    <cfRule type="expression" dxfId="6805" priority="8223">
      <formula>N264+Q264+R264=0</formula>
    </cfRule>
  </conditionalFormatting>
  <conditionalFormatting sqref="H279">
    <cfRule type="expression" dxfId="6804" priority="8217">
      <formula>H279+N279+Q279=0</formula>
    </cfRule>
  </conditionalFormatting>
  <conditionalFormatting sqref="J279:L279">
    <cfRule type="expression" dxfId="6803" priority="8216">
      <formula>J279+Q279+R279=0</formula>
    </cfRule>
  </conditionalFormatting>
  <conditionalFormatting sqref="N279:P279">
    <cfRule type="expression" dxfId="6802" priority="8218">
      <formula>N279+Q279+R279=0</formula>
    </cfRule>
  </conditionalFormatting>
  <conditionalFormatting sqref="H310">
    <cfRule type="expression" dxfId="6801" priority="8214">
      <formula>H310+N310+Q310=0</formula>
    </cfRule>
  </conditionalFormatting>
  <conditionalFormatting sqref="J310:L310">
    <cfRule type="expression" dxfId="6800" priority="8213">
      <formula>J310+Q310+R310=0</formula>
    </cfRule>
  </conditionalFormatting>
  <conditionalFormatting sqref="N310:P310">
    <cfRule type="expression" dxfId="6799" priority="8215">
      <formula>N310+Q310+R310=0</formula>
    </cfRule>
  </conditionalFormatting>
  <conditionalFormatting sqref="J302:L302">
    <cfRule type="expression" dxfId="6798" priority="8211">
      <formula>J302+Q302+R302=0</formula>
    </cfRule>
  </conditionalFormatting>
  <conditionalFormatting sqref="N302:P302">
    <cfRule type="expression" dxfId="6797" priority="8212">
      <formula>N302+Q302+R302=0</formula>
    </cfRule>
  </conditionalFormatting>
  <conditionalFormatting sqref="H287:H288">
    <cfRule type="expression" dxfId="6796" priority="8250">
      <formula>H287+N281+Q281=0</formula>
    </cfRule>
  </conditionalFormatting>
  <conditionalFormatting sqref="H284">
    <cfRule type="expression" dxfId="6795" priority="8210">
      <formula>H284+N281+Q281=0</formula>
    </cfRule>
  </conditionalFormatting>
  <conditionalFormatting sqref="H289">
    <cfRule type="expression" dxfId="6794" priority="8252">
      <formula>H289+N282+Q282=0</formula>
    </cfRule>
  </conditionalFormatting>
  <conditionalFormatting sqref="H304 H358 H381">
    <cfRule type="expression" dxfId="6793" priority="8206">
      <formula>H304+N291+Q291=0</formula>
    </cfRule>
  </conditionalFormatting>
  <conditionalFormatting sqref="G69">
    <cfRule type="expression" dxfId="6792" priority="12013">
      <formula>G69+#REF!+#REF!=0</formula>
    </cfRule>
  </conditionalFormatting>
  <conditionalFormatting sqref="H69">
    <cfRule type="expression" dxfId="6791" priority="12014">
      <formula>H69+#REF!+#REF!=0</formula>
    </cfRule>
  </conditionalFormatting>
  <conditionalFormatting sqref="J320:L322">
    <cfRule type="expression" dxfId="6790" priority="8195">
      <formula>J320+Q320+R320=0</formula>
    </cfRule>
  </conditionalFormatting>
  <conditionalFormatting sqref="N320:P322">
    <cfRule type="expression" dxfId="6789" priority="8196">
      <formula>N320+Q320+R320=0</formula>
    </cfRule>
  </conditionalFormatting>
  <conditionalFormatting sqref="H326:H328">
    <cfRule type="expression" dxfId="6788" priority="8190">
      <formula>H326+N324+Q324=0</formula>
    </cfRule>
  </conditionalFormatting>
  <conditionalFormatting sqref="H332">
    <cfRule type="expression" dxfId="6787" priority="8192">
      <formula>H332+N328+Q328=0</formula>
    </cfRule>
  </conditionalFormatting>
  <conditionalFormatting sqref="H356">
    <cfRule type="expression" dxfId="6786" priority="8194">
      <formula>H356+N349+Q349=0</formula>
    </cfRule>
  </conditionalFormatting>
  <conditionalFormatting sqref="H337">
    <cfRule type="expression" dxfId="6785" priority="8186">
      <formula>H337+N330+Q330=0</formula>
    </cfRule>
  </conditionalFormatting>
  <conditionalFormatting sqref="H338:H339">
    <cfRule type="expression" dxfId="6784" priority="8188">
      <formula>H338+N330+Q330=0</formula>
    </cfRule>
  </conditionalFormatting>
  <conditionalFormatting sqref="H360">
    <cfRule type="expression" dxfId="6783" priority="8178">
      <formula>H360+N356+Q356=0</formula>
    </cfRule>
  </conditionalFormatting>
  <conditionalFormatting sqref="H367">
    <cfRule type="expression" dxfId="6782" priority="8180">
      <formula>H367+N350+Q350=0</formula>
    </cfRule>
  </conditionalFormatting>
  <conditionalFormatting sqref="J356:L357">
    <cfRule type="expression" dxfId="6781" priority="8173">
      <formula>J356+Q356+R356=0</formula>
    </cfRule>
  </conditionalFormatting>
  <conditionalFormatting sqref="N356:P357">
    <cfRule type="expression" dxfId="6780" priority="8174">
      <formula>N356+Q356+R356=0</formula>
    </cfRule>
  </conditionalFormatting>
  <conditionalFormatting sqref="H316:H318">
    <cfRule type="expression" dxfId="6779" priority="8166">
      <formula>H316+#REF!+#REF!=0</formula>
    </cfRule>
  </conditionalFormatting>
  <conditionalFormatting sqref="H361">
    <cfRule type="expression" dxfId="6778" priority="8168">
      <formula>H361+N360+Q360=0</formula>
    </cfRule>
  </conditionalFormatting>
  <conditionalFormatting sqref="H330">
    <cfRule type="expression" dxfId="6777" priority="8170">
      <formula>H330+N326+Q326=0</formula>
    </cfRule>
  </conditionalFormatting>
  <conditionalFormatting sqref="H336 H324:H325 H319:H322">
    <cfRule type="expression" dxfId="6776" priority="8172">
      <formula>H319+#REF!+#REF!=0</formula>
    </cfRule>
  </conditionalFormatting>
  <conditionalFormatting sqref="H390">
    <cfRule type="expression" dxfId="6775" priority="8165">
      <formula>H390+N390+Q390=0</formula>
    </cfRule>
  </conditionalFormatting>
  <conditionalFormatting sqref="H323">
    <cfRule type="expression" dxfId="6774" priority="8163">
      <formula>H323+N323+Q323=0</formula>
    </cfRule>
  </conditionalFormatting>
  <conditionalFormatting sqref="J323:L323">
    <cfRule type="expression" dxfId="6773" priority="8162">
      <formula>J323+Q323+R323=0</formula>
    </cfRule>
  </conditionalFormatting>
  <conditionalFormatting sqref="N323:P323">
    <cfRule type="expression" dxfId="6772" priority="8164">
      <formula>N323+Q323+R323=0</formula>
    </cfRule>
  </conditionalFormatting>
  <conditionalFormatting sqref="H367">
    <cfRule type="expression" dxfId="6771" priority="8157">
      <formula>H367+N367+Q367=0</formula>
    </cfRule>
  </conditionalFormatting>
  <conditionalFormatting sqref="J367:L367">
    <cfRule type="expression" dxfId="6770" priority="8156">
      <formula>J367+Q367+R367=0</formula>
    </cfRule>
  </conditionalFormatting>
  <conditionalFormatting sqref="N367:P367">
    <cfRule type="expression" dxfId="6769" priority="8158">
      <formula>N367+Q367+R367=0</formula>
    </cfRule>
  </conditionalFormatting>
  <conditionalFormatting sqref="J355:L355">
    <cfRule type="expression" dxfId="6768" priority="8154">
      <formula>J355+Q355+R355=0</formula>
    </cfRule>
  </conditionalFormatting>
  <conditionalFormatting sqref="N355:P355">
    <cfRule type="expression" dxfId="6767" priority="8155">
      <formula>N355+Q355+R355=0</formula>
    </cfRule>
  </conditionalFormatting>
  <conditionalFormatting sqref="H359">
    <cfRule type="expression" dxfId="6766" priority="8183">
      <formula>H359+N350+Q350=0</formula>
    </cfRule>
  </conditionalFormatting>
  <conditionalFormatting sqref="H351:H352">
    <cfRule type="expression" dxfId="6765" priority="8151">
      <formula>H351+N338+Q338=0</formula>
    </cfRule>
  </conditionalFormatting>
  <conditionalFormatting sqref="H357">
    <cfRule type="expression" dxfId="6764" priority="8149">
      <formula>H357+#REF!+#REF!=0</formula>
    </cfRule>
  </conditionalFormatting>
  <conditionalFormatting sqref="J319:L319">
    <cfRule type="expression" dxfId="6763" priority="8143">
      <formula>J319+Q319+R319=0</formula>
    </cfRule>
  </conditionalFormatting>
  <conditionalFormatting sqref="N319:P319">
    <cfRule type="expression" dxfId="6762" priority="8144">
      <formula>N319+Q319+R319=0</formula>
    </cfRule>
  </conditionalFormatting>
  <conditionalFormatting sqref="H331 H355">
    <cfRule type="expression" dxfId="6761" priority="8199">
      <formula>H331+#REF!+#REF!=0</formula>
    </cfRule>
  </conditionalFormatting>
  <conditionalFormatting sqref="H349:H350">
    <cfRule type="expression" dxfId="6760" priority="8201">
      <formula>H349+#REF!+#REF!=0</formula>
    </cfRule>
  </conditionalFormatting>
  <conditionalFormatting sqref="H392">
    <cfRule type="expression" dxfId="6759" priority="8141">
      <formula>H392+N392+Q392=0</formula>
    </cfRule>
  </conditionalFormatting>
  <conditionalFormatting sqref="I392:I394">
    <cfRule type="expression" dxfId="6758" priority="8142">
      <formula>I392+N392+Q392=0</formula>
    </cfRule>
  </conditionalFormatting>
  <conditionalFormatting sqref="J392:L394">
    <cfRule type="expression" dxfId="6757" priority="8138">
      <formula>J392+Q392+R392=0</formula>
    </cfRule>
  </conditionalFormatting>
  <conditionalFormatting sqref="O392:P394">
    <cfRule type="expression" dxfId="6756" priority="8139">
      <formula>O392+R392+S392=0</formula>
    </cfRule>
  </conditionalFormatting>
  <conditionalFormatting sqref="G272">
    <cfRule type="expression" dxfId="6755" priority="12032">
      <formula>G272+#REF!+#REF!=0</formula>
    </cfRule>
  </conditionalFormatting>
  <conditionalFormatting sqref="H334">
    <cfRule type="expression" dxfId="6754" priority="8132">
      <formula>H334+N361+Q361=0</formula>
    </cfRule>
  </conditionalFormatting>
  <conditionalFormatting sqref="I334">
    <cfRule type="expression" dxfId="6753" priority="8131">
      <formula>I334+N334+Q334=0</formula>
    </cfRule>
  </conditionalFormatting>
  <conditionalFormatting sqref="J334:L334">
    <cfRule type="expression" dxfId="6752" priority="8129">
      <formula>J334+Q334+R334=0</formula>
    </cfRule>
  </conditionalFormatting>
  <conditionalFormatting sqref="N334:P334">
    <cfRule type="expression" dxfId="6751" priority="8130">
      <formula>N334+Q334+R334=0</formula>
    </cfRule>
  </conditionalFormatting>
  <conditionalFormatting sqref="G260">
    <cfRule type="expression" dxfId="6750" priority="8124">
      <formula>G260+#REF!+#REF!=0</formula>
    </cfRule>
  </conditionalFormatting>
  <conditionalFormatting sqref="H260">
    <cfRule type="expression" dxfId="6749" priority="8125">
      <formula>H260+#REF!+#REF!=0</formula>
    </cfRule>
  </conditionalFormatting>
  <conditionalFormatting sqref="I265:I268">
    <cfRule type="expression" dxfId="6748" priority="8120">
      <formula>I265+N265+Q265=0</formula>
    </cfRule>
  </conditionalFormatting>
  <conditionalFormatting sqref="J268:L268">
    <cfRule type="expression" dxfId="6747" priority="8118">
      <formula>J268+Q268+R268=0</formula>
    </cfRule>
  </conditionalFormatting>
  <conditionalFormatting sqref="N268:P268">
    <cfRule type="expression" dxfId="6746" priority="8119">
      <formula>N268+Q268+R268=0</formula>
    </cfRule>
  </conditionalFormatting>
  <conditionalFormatting sqref="G265:G268">
    <cfRule type="expression" dxfId="6745" priority="8116">
      <formula>G265+#REF!+#REF!=0</formula>
    </cfRule>
  </conditionalFormatting>
  <conditionalFormatting sqref="H265:H268">
    <cfRule type="expression" dxfId="6744" priority="8117">
      <formula>H265+#REF!+#REF!=0</formula>
    </cfRule>
  </conditionalFormatting>
  <conditionalFormatting sqref="J265:L266">
    <cfRule type="expression" dxfId="6743" priority="8113">
      <formula>J265+Q265+R265=0</formula>
    </cfRule>
  </conditionalFormatting>
  <conditionalFormatting sqref="N265:P266">
    <cfRule type="expression" dxfId="6742" priority="8114">
      <formula>N265+Q265+R265=0</formula>
    </cfRule>
  </conditionalFormatting>
  <conditionalFormatting sqref="G296:G300">
    <cfRule type="expression" dxfId="6741" priority="8108">
      <formula>G296+#REF!+#REF!=0</formula>
    </cfRule>
  </conditionalFormatting>
  <conditionalFormatting sqref="H296:H300">
    <cfRule type="expression" dxfId="6740" priority="8109">
      <formula>H296+#REF!+#REF!=0</formula>
    </cfRule>
  </conditionalFormatting>
  <conditionalFormatting sqref="J296:L297">
    <cfRule type="expression" dxfId="6739" priority="8105">
      <formula>J296+Q296+R296=0</formula>
    </cfRule>
  </conditionalFormatting>
  <conditionalFormatting sqref="N296:P297">
    <cfRule type="expression" dxfId="6738" priority="8106">
      <formula>N296+Q296+R296=0</formula>
    </cfRule>
  </conditionalFormatting>
  <conditionalFormatting sqref="I311:I314">
    <cfRule type="expression" dxfId="6737" priority="8104">
      <formula>I311+N311+Q311=0</formula>
    </cfRule>
  </conditionalFormatting>
  <conditionalFormatting sqref="J314:L314">
    <cfRule type="expression" dxfId="6736" priority="8102">
      <formula>J314+Q314+R314=0</formula>
    </cfRule>
  </conditionalFormatting>
  <conditionalFormatting sqref="N314:P314">
    <cfRule type="expression" dxfId="6735" priority="8103">
      <formula>N314+Q314+R314=0</formula>
    </cfRule>
  </conditionalFormatting>
  <conditionalFormatting sqref="G311:G314">
    <cfRule type="expression" dxfId="6734" priority="8100">
      <formula>G311+#REF!+#REF!=0</formula>
    </cfRule>
  </conditionalFormatting>
  <conditionalFormatting sqref="H311:H314">
    <cfRule type="expression" dxfId="6733" priority="8101">
      <formula>H311+#REF!+#REF!=0</formula>
    </cfRule>
  </conditionalFormatting>
  <conditionalFormatting sqref="J311:L312">
    <cfRule type="expression" dxfId="6732" priority="8097">
      <formula>J311+Q311+R311=0</formula>
    </cfRule>
  </conditionalFormatting>
  <conditionalFormatting sqref="N311:P312">
    <cfRule type="expression" dxfId="6731" priority="8098">
      <formula>N311+Q311+R311=0</formula>
    </cfRule>
  </conditionalFormatting>
  <conditionalFormatting sqref="H310">
    <cfRule type="expression" dxfId="6730" priority="12045">
      <formula>H310+N288+Q288=0</formula>
    </cfRule>
  </conditionalFormatting>
  <conditionalFormatting sqref="I340:I347">
    <cfRule type="expression" dxfId="6729" priority="8096">
      <formula>I340+N340+Q340=0</formula>
    </cfRule>
  </conditionalFormatting>
  <conditionalFormatting sqref="J342:L347">
    <cfRule type="expression" dxfId="6728" priority="8094">
      <formula>J342+Q342+R342=0</formula>
    </cfRule>
  </conditionalFormatting>
  <conditionalFormatting sqref="N342:P347">
    <cfRule type="expression" dxfId="6727" priority="8095">
      <formula>N342+Q342+R342=0</formula>
    </cfRule>
  </conditionalFormatting>
  <conditionalFormatting sqref="G340:G347">
    <cfRule type="expression" dxfId="6726" priority="8092">
      <formula>G340+#REF!+#REF!=0</formula>
    </cfRule>
  </conditionalFormatting>
  <conditionalFormatting sqref="H340:H347">
    <cfRule type="expression" dxfId="6725" priority="8093">
      <formula>H340+#REF!+#REF!=0</formula>
    </cfRule>
  </conditionalFormatting>
  <conditionalFormatting sqref="J341:L341">
    <cfRule type="expression" dxfId="6724" priority="8089">
      <formula>J341+Q341+R341=0</formula>
    </cfRule>
  </conditionalFormatting>
  <conditionalFormatting sqref="N341:P341">
    <cfRule type="expression" dxfId="6723" priority="8090">
      <formula>N341+Q341+R341=0</formula>
    </cfRule>
  </conditionalFormatting>
  <conditionalFormatting sqref="H530">
    <cfRule type="expression" dxfId="6722" priority="8075">
      <formula>H530+N530+Q530=0</formula>
    </cfRule>
  </conditionalFormatting>
  <conditionalFormatting sqref="H429:H431">
    <cfRule type="expression" dxfId="6721" priority="8080">
      <formula>H429+N427+Q427=0</formula>
    </cfRule>
  </conditionalFormatting>
  <conditionalFormatting sqref="H446">
    <cfRule type="expression" dxfId="6720" priority="8082">
      <formula>H446+N440+Q440=0</formula>
    </cfRule>
  </conditionalFormatting>
  <conditionalFormatting sqref="I529:I530">
    <cfRule type="expression" dxfId="6719" priority="8084">
      <formula>I529+N529+Q529=0</formula>
    </cfRule>
  </conditionalFormatting>
  <conditionalFormatting sqref="J497:L499">
    <cfRule type="expression" dxfId="6718" priority="8074">
      <formula>J497+Q497+R497=0</formula>
    </cfRule>
  </conditionalFormatting>
  <conditionalFormatting sqref="N407:P416">
    <cfRule type="expression" dxfId="6717" priority="8076">
      <formula>N407+Q407+R407=0</formula>
    </cfRule>
  </conditionalFormatting>
  <conditionalFormatting sqref="H448">
    <cfRule type="expression" dxfId="6716" priority="8073">
      <formula>H448+N431+Q431=0</formula>
    </cfRule>
  </conditionalFormatting>
  <conditionalFormatting sqref="H439:H440">
    <cfRule type="expression" dxfId="6715" priority="8085">
      <formula>H439+N429+Q429=0</formula>
    </cfRule>
  </conditionalFormatting>
  <conditionalFormatting sqref="H2107:H2110 H380 H445 H1622:H1623 H1652:H1653 H1318 H1452 H1792:H1793">
    <cfRule type="expression" dxfId="6714" priority="8072">
      <formula>H380+N366+Q366=0</formula>
    </cfRule>
  </conditionalFormatting>
  <conditionalFormatting sqref="H428">
    <cfRule type="expression" dxfId="6713" priority="8067">
      <formula>H428+N424+Q424=0</formula>
    </cfRule>
  </conditionalFormatting>
  <conditionalFormatting sqref="H424">
    <cfRule type="expression" dxfId="6712" priority="8068">
      <formula>H424+N418+Q418=0</formula>
    </cfRule>
  </conditionalFormatting>
  <conditionalFormatting sqref="I395:I397">
    <cfRule type="expression" dxfId="6711" priority="8069">
      <formula>I395+N395+Q395=0</formula>
    </cfRule>
  </conditionalFormatting>
  <conditionalFormatting sqref="J395:L397">
    <cfRule type="expression" dxfId="6710" priority="8065">
      <formula>J395+Q395+R395=0</formula>
    </cfRule>
  </conditionalFormatting>
  <conditionalFormatting sqref="N395:P397">
    <cfRule type="expression" dxfId="6709" priority="8066">
      <formula>N395+Q395+R395=0</formula>
    </cfRule>
  </conditionalFormatting>
  <conditionalFormatting sqref="G399:H399 H400:H401">
    <cfRule type="expression" dxfId="6708" priority="8056">
      <formula>G399+#REF!+#REF!=0</formula>
    </cfRule>
  </conditionalFormatting>
  <conditionalFormatting sqref="H395">
    <cfRule type="expression" dxfId="6707" priority="8058">
      <formula>H395+N250+Q250=0</formula>
    </cfRule>
  </conditionalFormatting>
  <conditionalFormatting sqref="H396:H397">
    <cfRule type="expression" dxfId="6706" priority="8060">
      <formula>H396+N395+Q395=0</formula>
    </cfRule>
  </conditionalFormatting>
  <conditionalFormatting sqref="H413:H416">
    <cfRule type="expression" dxfId="6705" priority="8061">
      <formula>H413+N410+Q410=0</formula>
    </cfRule>
  </conditionalFormatting>
  <conditionalFormatting sqref="H419:H420">
    <cfRule type="expression" dxfId="6704" priority="8062">
      <formula>H419+N415+Q415=0</formula>
    </cfRule>
  </conditionalFormatting>
  <conditionalFormatting sqref="H418">
    <cfRule type="expression" dxfId="6703" priority="8063">
      <formula>H418+N413+Q413=0</formula>
    </cfRule>
  </conditionalFormatting>
  <conditionalFormatting sqref="H423 H407:H412">
    <cfRule type="expression" dxfId="6702" priority="8064">
      <formula>H407+#REF!+#REF!=0</formula>
    </cfRule>
  </conditionalFormatting>
  <conditionalFormatting sqref="H402">
    <cfRule type="expression" dxfId="6701" priority="8054">
      <formula>H402+N402+Q402=0</formula>
    </cfRule>
  </conditionalFormatting>
  <conditionalFormatting sqref="J402:L402">
    <cfRule type="expression" dxfId="6700" priority="8053">
      <formula>J402+Q402+R402=0</formula>
    </cfRule>
  </conditionalFormatting>
  <conditionalFormatting sqref="N402:P402">
    <cfRule type="expression" dxfId="6699" priority="8055">
      <formula>N402+Q402+R402=0</formula>
    </cfRule>
  </conditionalFormatting>
  <conditionalFormatting sqref="H417">
    <cfRule type="expression" dxfId="6698" priority="8051">
      <formula>H417+N417+Q417=0</formula>
    </cfRule>
  </conditionalFormatting>
  <conditionalFormatting sqref="J417:L417">
    <cfRule type="expression" dxfId="6697" priority="8050">
      <formula>J417+Q417+R417=0</formula>
    </cfRule>
  </conditionalFormatting>
  <conditionalFormatting sqref="N417:P417">
    <cfRule type="expression" dxfId="6696" priority="8052">
      <formula>N417+Q417+R417=0</formula>
    </cfRule>
  </conditionalFormatting>
  <conditionalFormatting sqref="H448">
    <cfRule type="expression" dxfId="6695" priority="8048">
      <formula>H448+N448+Q448=0</formula>
    </cfRule>
  </conditionalFormatting>
  <conditionalFormatting sqref="J448:L448">
    <cfRule type="expression" dxfId="6694" priority="8047">
      <formula>J448+Q448+R448=0</formula>
    </cfRule>
  </conditionalFormatting>
  <conditionalFormatting sqref="N448:P448">
    <cfRule type="expression" dxfId="6693" priority="8049">
      <formula>N448+Q448+R448=0</formula>
    </cfRule>
  </conditionalFormatting>
  <conditionalFormatting sqref="J439:L439">
    <cfRule type="expression" dxfId="6692" priority="8045">
      <formula>J439+Q439+R439=0</formula>
    </cfRule>
  </conditionalFormatting>
  <conditionalFormatting sqref="N439:P439">
    <cfRule type="expression" dxfId="6691" priority="8046">
      <formula>N439+Q439+R439=0</formula>
    </cfRule>
  </conditionalFormatting>
  <conditionalFormatting sqref="H425:H426">
    <cfRule type="expression" dxfId="6690" priority="8070">
      <formula>H425+N418+Q418=0</formula>
    </cfRule>
  </conditionalFormatting>
  <conditionalFormatting sqref="H421">
    <cfRule type="expression" dxfId="6689" priority="8044">
      <formula>H421+N418+Q418=0</formula>
    </cfRule>
  </conditionalFormatting>
  <conditionalFormatting sqref="H427">
    <cfRule type="expression" dxfId="6688" priority="8071">
      <formula>H427+N419+Q419=0</formula>
    </cfRule>
  </conditionalFormatting>
  <conditionalFormatting sqref="H441">
    <cfRule type="expression" dxfId="6687" priority="8043">
      <formula>H441+N428+Q428=0</formula>
    </cfRule>
  </conditionalFormatting>
  <conditionalFormatting sqref="J458:L460">
    <cfRule type="expression" dxfId="6686" priority="8039">
      <formula>J458+Q458+R458=0</formula>
    </cfRule>
  </conditionalFormatting>
  <conditionalFormatting sqref="N458:P460">
    <cfRule type="expression" dxfId="6685" priority="8040">
      <formula>N458+Q458+R458=0</formula>
    </cfRule>
  </conditionalFormatting>
  <conditionalFormatting sqref="H464:H466">
    <cfRule type="expression" dxfId="6684" priority="8036">
      <formula>H464+N462+Q462=0</formula>
    </cfRule>
  </conditionalFormatting>
  <conditionalFormatting sqref="H470">
    <cfRule type="expression" dxfId="6683" priority="8037">
      <formula>H470+N466+Q466=0</formula>
    </cfRule>
  </conditionalFormatting>
  <conditionalFormatting sqref="H493">
    <cfRule type="expression" dxfId="6682" priority="8038">
      <formula>H493+N487+Q487=0</formula>
    </cfRule>
  </conditionalFormatting>
  <conditionalFormatting sqref="H475">
    <cfRule type="expression" dxfId="6681" priority="8034">
      <formula>H475+N468+Q468=0</formula>
    </cfRule>
  </conditionalFormatting>
  <conditionalFormatting sqref="H476:H477">
    <cfRule type="expression" dxfId="6680" priority="8035">
      <formula>H476+N468+Q468=0</formula>
    </cfRule>
  </conditionalFormatting>
  <conditionalFormatting sqref="H498">
    <cfRule type="expression" dxfId="6679" priority="8031">
      <formula>H498+N493+Q493=0</formula>
    </cfRule>
  </conditionalFormatting>
  <conditionalFormatting sqref="H501">
    <cfRule type="expression" dxfId="6678" priority="8032">
      <formula>H501+N488+Q488=0</formula>
    </cfRule>
  </conditionalFormatting>
  <conditionalFormatting sqref="J493:L494">
    <cfRule type="expression" dxfId="6677" priority="8029">
      <formula>J493+Q493+R493=0</formula>
    </cfRule>
  </conditionalFormatting>
  <conditionalFormatting sqref="N493:P494">
    <cfRule type="expression" dxfId="6676" priority="8030">
      <formula>N493+Q493+R493=0</formula>
    </cfRule>
  </conditionalFormatting>
  <conditionalFormatting sqref="H454:H456">
    <cfRule type="expression" dxfId="6675" priority="8025">
      <formula>H454+#REF!+#REF!=0</formula>
    </cfRule>
  </conditionalFormatting>
  <conditionalFormatting sqref="H499">
    <cfRule type="expression" dxfId="6674" priority="8026">
      <formula>H499+N498+Q498=0</formula>
    </cfRule>
  </conditionalFormatting>
  <conditionalFormatting sqref="H468">
    <cfRule type="expression" dxfId="6673" priority="8027">
      <formula>H468+N464+Q464=0</formula>
    </cfRule>
  </conditionalFormatting>
  <conditionalFormatting sqref="H474 H462:H463 H457:H460">
    <cfRule type="expression" dxfId="6672" priority="8028">
      <formula>H457+#REF!+#REF!=0</formula>
    </cfRule>
  </conditionalFormatting>
  <conditionalFormatting sqref="H529">
    <cfRule type="expression" dxfId="6671" priority="8024">
      <formula>H529+N529+Q529=0</formula>
    </cfRule>
  </conditionalFormatting>
  <conditionalFormatting sqref="H461">
    <cfRule type="expression" dxfId="6670" priority="8022">
      <formula>H461+N461+Q461=0</formula>
    </cfRule>
  </conditionalFormatting>
  <conditionalFormatting sqref="J461:L461">
    <cfRule type="expression" dxfId="6669" priority="8021">
      <formula>J461+Q461+R461=0</formula>
    </cfRule>
  </conditionalFormatting>
  <conditionalFormatting sqref="N461:P461">
    <cfRule type="expression" dxfId="6668" priority="8023">
      <formula>N461+Q461+R461=0</formula>
    </cfRule>
  </conditionalFormatting>
  <conditionalFormatting sqref="H501">
    <cfRule type="expression" dxfId="6667" priority="8016">
      <formula>H501+N501+Q501=0</formula>
    </cfRule>
  </conditionalFormatting>
  <conditionalFormatting sqref="J501:L501">
    <cfRule type="expression" dxfId="6666" priority="8015">
      <formula>J501+Q501+R501=0</formula>
    </cfRule>
  </conditionalFormatting>
  <conditionalFormatting sqref="N501:P501">
    <cfRule type="expression" dxfId="6665" priority="8017">
      <formula>N501+Q501+R501=0</formula>
    </cfRule>
  </conditionalFormatting>
  <conditionalFormatting sqref="J492:L492">
    <cfRule type="expression" dxfId="6664" priority="8013">
      <formula>J492+Q492+R492=0</formula>
    </cfRule>
  </conditionalFormatting>
  <conditionalFormatting sqref="N492:P492">
    <cfRule type="expression" dxfId="6663" priority="8014">
      <formula>N492+Q492+R492=0</formula>
    </cfRule>
  </conditionalFormatting>
  <conditionalFormatting sqref="H497">
    <cfRule type="expression" dxfId="6662" priority="8033">
      <formula>H497+N488+Q488=0</formula>
    </cfRule>
  </conditionalFormatting>
  <conditionalFormatting sqref="H489">
    <cfRule type="expression" dxfId="6661" priority="8011">
      <formula>H489+N476+Q476=0</formula>
    </cfRule>
  </conditionalFormatting>
  <conditionalFormatting sqref="H494">
    <cfRule type="expression" dxfId="6660" priority="8010">
      <formula>H494+#REF!+#REF!=0</formula>
    </cfRule>
  </conditionalFormatting>
  <conditionalFormatting sqref="J457:L457">
    <cfRule type="expression" dxfId="6659" priority="8008">
      <formula>J457+Q457+R457=0</formula>
    </cfRule>
  </conditionalFormatting>
  <conditionalFormatting sqref="N457:P457">
    <cfRule type="expression" dxfId="6658" priority="8009">
      <formula>N457+Q457+R457=0</formula>
    </cfRule>
  </conditionalFormatting>
  <conditionalFormatting sqref="H469 H492">
    <cfRule type="expression" dxfId="6657" priority="8041">
      <formula>H469+#REF!+#REF!=0</formula>
    </cfRule>
  </conditionalFormatting>
  <conditionalFormatting sqref="H487:H488">
    <cfRule type="expression" dxfId="6656" priority="8042">
      <formula>H487+#REF!+#REF!=0</formula>
    </cfRule>
  </conditionalFormatting>
  <conditionalFormatting sqref="G410">
    <cfRule type="expression" dxfId="6655" priority="8087">
      <formula>G410+#REF!+#REF!=0</formula>
    </cfRule>
  </conditionalFormatting>
  <conditionalFormatting sqref="H472">
    <cfRule type="expression" dxfId="6654" priority="8007">
      <formula>H472+N499+Q499=0</formula>
    </cfRule>
  </conditionalFormatting>
  <conditionalFormatting sqref="I472">
    <cfRule type="expression" dxfId="6653" priority="8006">
      <formula>I472+N472+Q472=0</formula>
    </cfRule>
  </conditionalFormatting>
  <conditionalFormatting sqref="J472:L472">
    <cfRule type="expression" dxfId="6652" priority="8004">
      <formula>J472+Q472+R472=0</formula>
    </cfRule>
  </conditionalFormatting>
  <conditionalFormatting sqref="N472:P472">
    <cfRule type="expression" dxfId="6651" priority="8005">
      <formula>N472+Q472+R472=0</formula>
    </cfRule>
  </conditionalFormatting>
  <conditionalFormatting sqref="G398">
    <cfRule type="expression" dxfId="6650" priority="8002">
      <formula>G398+#REF!+#REF!=0</formula>
    </cfRule>
  </conditionalFormatting>
  <conditionalFormatting sqref="H398">
    <cfRule type="expression" dxfId="6649" priority="8003">
      <formula>H398+#REF!+#REF!=0</formula>
    </cfRule>
  </conditionalFormatting>
  <conditionalFormatting sqref="J398:L398">
    <cfRule type="expression" dxfId="6648" priority="7999">
      <formula>J398+Q398+R398=0</formula>
    </cfRule>
  </conditionalFormatting>
  <conditionalFormatting sqref="N398:P398">
    <cfRule type="expression" dxfId="6647" priority="8000">
      <formula>N398+Q398+R398=0</formula>
    </cfRule>
  </conditionalFormatting>
  <conditionalFormatting sqref="H1168">
    <cfRule type="expression" dxfId="6646" priority="8088">
      <formula>H1168+N1156+Q1156=0</formula>
    </cfRule>
  </conditionalFormatting>
  <conditionalFormatting sqref="H669">
    <cfRule type="expression" dxfId="6645" priority="7953">
      <formula>H669+N669+Q669=0</formula>
    </cfRule>
  </conditionalFormatting>
  <conditionalFormatting sqref="H568:H570">
    <cfRule type="expression" dxfId="6644" priority="7958">
      <formula>H568+N566+Q566=0</formula>
    </cfRule>
  </conditionalFormatting>
  <conditionalFormatting sqref="H585">
    <cfRule type="expression" dxfId="6643" priority="7960">
      <formula>H585+N580+Q580=0</formula>
    </cfRule>
  </conditionalFormatting>
  <conditionalFormatting sqref="I668:I669">
    <cfRule type="expression" dxfId="6642" priority="7962">
      <formula>I668+N668+Q668=0</formula>
    </cfRule>
  </conditionalFormatting>
  <conditionalFormatting sqref="J664:L666">
    <cfRule type="expression" dxfId="6641" priority="7952">
      <formula>J664+Q664+R664=0</formula>
    </cfRule>
  </conditionalFormatting>
  <conditionalFormatting sqref="N546:P555">
    <cfRule type="expression" dxfId="6640" priority="7954">
      <formula>N546+Q546+R546=0</formula>
    </cfRule>
  </conditionalFormatting>
  <conditionalFormatting sqref="H579:H580 H1624 H1654 H1591 H1794 H1731">
    <cfRule type="expression" dxfId="6639" priority="7963">
      <formula>H579+N568+Q568=0</formula>
    </cfRule>
  </conditionalFormatting>
  <conditionalFormatting sqref="H584">
    <cfRule type="expression" dxfId="6638" priority="7950">
      <formula>H584+N570+Q570=0</formula>
    </cfRule>
  </conditionalFormatting>
  <conditionalFormatting sqref="H567">
    <cfRule type="expression" dxfId="6637" priority="7945">
      <formula>H567+N563+Q563=0</formula>
    </cfRule>
  </conditionalFormatting>
  <conditionalFormatting sqref="H563">
    <cfRule type="expression" dxfId="6636" priority="7946">
      <formula>H563+N557+Q557=0</formula>
    </cfRule>
  </conditionalFormatting>
  <conditionalFormatting sqref="I534:I536">
    <cfRule type="expression" dxfId="6635" priority="7947">
      <formula>I534+N534+Q534=0</formula>
    </cfRule>
  </conditionalFormatting>
  <conditionalFormatting sqref="J534:L536">
    <cfRule type="expression" dxfId="6634" priority="7943">
      <formula>J534+Q534+R534=0</formula>
    </cfRule>
  </conditionalFormatting>
  <conditionalFormatting sqref="N534:P536">
    <cfRule type="expression" dxfId="6633" priority="7944">
      <formula>N534+Q534+R534=0</formula>
    </cfRule>
  </conditionalFormatting>
  <conditionalFormatting sqref="G538:H538 H539:H540">
    <cfRule type="expression" dxfId="6632" priority="7934">
      <formula>G538+#REF!+#REF!=0</formula>
    </cfRule>
  </conditionalFormatting>
  <conditionalFormatting sqref="H534">
    <cfRule type="expression" dxfId="6631" priority="7936">
      <formula>H534+N359+Q359=0</formula>
    </cfRule>
  </conditionalFormatting>
  <conditionalFormatting sqref="H535:H536">
    <cfRule type="expression" dxfId="6630" priority="7938">
      <formula>H535+N534+Q534=0</formula>
    </cfRule>
  </conditionalFormatting>
  <conditionalFormatting sqref="H552:H555">
    <cfRule type="expression" dxfId="6629" priority="7939">
      <formula>H552+N549+Q549=0</formula>
    </cfRule>
  </conditionalFormatting>
  <conditionalFormatting sqref="H558:H559">
    <cfRule type="expression" dxfId="6628" priority="7940">
      <formula>H558+N554+Q554=0</formula>
    </cfRule>
  </conditionalFormatting>
  <conditionalFormatting sqref="H557">
    <cfRule type="expression" dxfId="6627" priority="7941">
      <formula>H557+N552+Q552=0</formula>
    </cfRule>
  </conditionalFormatting>
  <conditionalFormatting sqref="H562 H546:H551">
    <cfRule type="expression" dxfId="6626" priority="7942">
      <formula>H546+#REF!+#REF!=0</formula>
    </cfRule>
  </conditionalFormatting>
  <conditionalFormatting sqref="H541">
    <cfRule type="expression" dxfId="6625" priority="7932">
      <formula>H541+N541+Q541=0</formula>
    </cfRule>
  </conditionalFormatting>
  <conditionalFormatting sqref="J541:L541">
    <cfRule type="expression" dxfId="6624" priority="7931">
      <formula>J541+Q541+R541=0</formula>
    </cfRule>
  </conditionalFormatting>
  <conditionalFormatting sqref="N541:P541">
    <cfRule type="expression" dxfId="6623" priority="7933">
      <formula>N541+Q541+R541=0</formula>
    </cfRule>
  </conditionalFormatting>
  <conditionalFormatting sqref="H556">
    <cfRule type="expression" dxfId="6622" priority="7929">
      <formula>H556+N556+Q556=0</formula>
    </cfRule>
  </conditionalFormatting>
  <conditionalFormatting sqref="J556:L556">
    <cfRule type="expression" dxfId="6621" priority="7928">
      <formula>J556+Q556+R556=0</formula>
    </cfRule>
  </conditionalFormatting>
  <conditionalFormatting sqref="N556:P556">
    <cfRule type="expression" dxfId="6620" priority="7930">
      <formula>N556+Q556+R556=0</formula>
    </cfRule>
  </conditionalFormatting>
  <conditionalFormatting sqref="J579:L579">
    <cfRule type="expression" dxfId="6619" priority="7923">
      <formula>J579+Q579+R579=0</formula>
    </cfRule>
  </conditionalFormatting>
  <conditionalFormatting sqref="N579:P579">
    <cfRule type="expression" dxfId="6618" priority="7924">
      <formula>N579+Q579+R579=0</formula>
    </cfRule>
  </conditionalFormatting>
  <conditionalFormatting sqref="H564:H565">
    <cfRule type="expression" dxfId="6617" priority="7948">
      <formula>H564+N557+Q557=0</formula>
    </cfRule>
  </conditionalFormatting>
  <conditionalFormatting sqref="H560">
    <cfRule type="expression" dxfId="6616" priority="7922">
      <formula>H560+N557+Q557=0</formula>
    </cfRule>
  </conditionalFormatting>
  <conditionalFormatting sqref="H566">
    <cfRule type="expression" dxfId="6615" priority="7949">
      <formula>H566+N558+Q558=0</formula>
    </cfRule>
  </conditionalFormatting>
  <conditionalFormatting sqref="H581">
    <cfRule type="expression" dxfId="6614" priority="7921">
      <formula>H581+N567+Q567=0</formula>
    </cfRule>
  </conditionalFormatting>
  <conditionalFormatting sqref="J597:L599">
    <cfRule type="expression" dxfId="6613" priority="7917">
      <formula>J597+Q597+R597=0</formula>
    </cfRule>
  </conditionalFormatting>
  <conditionalFormatting sqref="N597:P599">
    <cfRule type="expression" dxfId="6612" priority="7918">
      <formula>N597+Q597+R597=0</formula>
    </cfRule>
  </conditionalFormatting>
  <conditionalFormatting sqref="H603:H605">
    <cfRule type="expression" dxfId="6611" priority="7914">
      <formula>H603+N601+Q601=0</formula>
    </cfRule>
  </conditionalFormatting>
  <conditionalFormatting sqref="H610">
    <cfRule type="expression" dxfId="6610" priority="7915">
      <formula>H610+N605+Q605=0</formula>
    </cfRule>
  </conditionalFormatting>
  <conditionalFormatting sqref="H632">
    <cfRule type="expression" dxfId="6609" priority="7916">
      <formula>H632+N626+Q626=0</formula>
    </cfRule>
  </conditionalFormatting>
  <conditionalFormatting sqref="H615">
    <cfRule type="expression" dxfId="6608" priority="7912">
      <formula>H615+N608+Q608=0</formula>
    </cfRule>
  </conditionalFormatting>
  <conditionalFormatting sqref="H616:H617">
    <cfRule type="expression" dxfId="6607" priority="7913">
      <formula>H616+N608+Q608=0</formula>
    </cfRule>
  </conditionalFormatting>
  <conditionalFormatting sqref="H637">
    <cfRule type="expression" dxfId="6606" priority="7909">
      <formula>H637+N632+Q632=0</formula>
    </cfRule>
  </conditionalFormatting>
  <conditionalFormatting sqref="H656">
    <cfRule type="expression" dxfId="6605" priority="7910">
      <formula>H656+N627+Q627=0</formula>
    </cfRule>
  </conditionalFormatting>
  <conditionalFormatting sqref="J632:L633">
    <cfRule type="expression" dxfId="6604" priority="7907">
      <formula>J632+Q632+R632=0</formula>
    </cfRule>
  </conditionalFormatting>
  <conditionalFormatting sqref="N632:P633">
    <cfRule type="expression" dxfId="6603" priority="7908">
      <formula>N632+Q632+R632=0</formula>
    </cfRule>
  </conditionalFormatting>
  <conditionalFormatting sqref="H592:H594">
    <cfRule type="expression" dxfId="6602" priority="7903">
      <formula>H592+#REF!+#REF!=0</formula>
    </cfRule>
  </conditionalFormatting>
  <conditionalFormatting sqref="H638:H639">
    <cfRule type="expression" dxfId="6601" priority="7904">
      <formula>H638+N637+Q637=0</formula>
    </cfRule>
  </conditionalFormatting>
  <conditionalFormatting sqref="H608">
    <cfRule type="expression" dxfId="6600" priority="7905">
      <formula>H608+N603+Q603=0</formula>
    </cfRule>
  </conditionalFormatting>
  <conditionalFormatting sqref="H614 H601:H602 H595:H599">
    <cfRule type="expression" dxfId="6599" priority="7906">
      <formula>H595+#REF!+#REF!=0</formula>
    </cfRule>
  </conditionalFormatting>
  <conditionalFormatting sqref="H668">
    <cfRule type="expression" dxfId="6598" priority="7902">
      <formula>H668+N668+Q668=0</formula>
    </cfRule>
  </conditionalFormatting>
  <conditionalFormatting sqref="H656">
    <cfRule type="expression" dxfId="6597" priority="7894">
      <formula>H656+N656+Q656=0</formula>
    </cfRule>
  </conditionalFormatting>
  <conditionalFormatting sqref="J656:L656">
    <cfRule type="expression" dxfId="6596" priority="7893">
      <formula>J656+Q656+R656=0</formula>
    </cfRule>
  </conditionalFormatting>
  <conditionalFormatting sqref="N656:P656">
    <cfRule type="expression" dxfId="6595" priority="7895">
      <formula>N656+Q656+R656=0</formula>
    </cfRule>
  </conditionalFormatting>
  <conditionalFormatting sqref="J631:L631">
    <cfRule type="expression" dxfId="6594" priority="7891">
      <formula>J631+Q631+R631=0</formula>
    </cfRule>
  </conditionalFormatting>
  <conditionalFormatting sqref="N631:P631">
    <cfRule type="expression" dxfId="6593" priority="7892">
      <formula>N631+Q631+R631=0</formula>
    </cfRule>
  </conditionalFormatting>
  <conditionalFormatting sqref="H636">
    <cfRule type="expression" dxfId="6592" priority="7911">
      <formula>H636+N627+Q627=0</formula>
    </cfRule>
  </conditionalFormatting>
  <conditionalFormatting sqref="H628">
    <cfRule type="expression" dxfId="6591" priority="7889">
      <formula>H628+N616+Q616=0</formula>
    </cfRule>
  </conditionalFormatting>
  <conditionalFormatting sqref="H633">
    <cfRule type="expression" dxfId="6590" priority="7888">
      <formula>H633+#REF!+#REF!=0</formula>
    </cfRule>
  </conditionalFormatting>
  <conditionalFormatting sqref="H609 H631">
    <cfRule type="expression" dxfId="6589" priority="7919">
      <formula>H609+#REF!+#REF!=0</formula>
    </cfRule>
  </conditionalFormatting>
  <conditionalFormatting sqref="H626:H627">
    <cfRule type="expression" dxfId="6588" priority="7920">
      <formula>H626+#REF!+#REF!=0</formula>
    </cfRule>
  </conditionalFormatting>
  <conditionalFormatting sqref="G549">
    <cfRule type="expression" dxfId="6587" priority="7965">
      <formula>G549+#REF!+#REF!=0</formula>
    </cfRule>
  </conditionalFormatting>
  <conditionalFormatting sqref="H667">
    <cfRule type="expression" dxfId="6586" priority="7885">
      <formula>H667+N638+Q638=0</formula>
    </cfRule>
  </conditionalFormatting>
  <conditionalFormatting sqref="I667">
    <cfRule type="expression" dxfId="6585" priority="7884">
      <formula>I667+N667+Q667=0</formula>
    </cfRule>
  </conditionalFormatting>
  <conditionalFormatting sqref="J667:L667">
    <cfRule type="expression" dxfId="6584" priority="7882">
      <formula>J667+Q667+R667=0</formula>
    </cfRule>
  </conditionalFormatting>
  <conditionalFormatting sqref="N667:P667">
    <cfRule type="expression" dxfId="6583" priority="7883">
      <formula>N667+Q667+R667=0</formula>
    </cfRule>
  </conditionalFormatting>
  <conditionalFormatting sqref="G537">
    <cfRule type="expression" dxfId="6582" priority="7880">
      <formula>G537+#REF!+#REF!=0</formula>
    </cfRule>
  </conditionalFormatting>
  <conditionalFormatting sqref="H537">
    <cfRule type="expression" dxfId="6581" priority="7881">
      <formula>H537+#REF!+#REF!=0</formula>
    </cfRule>
  </conditionalFormatting>
  <conditionalFormatting sqref="J537:L537">
    <cfRule type="expression" dxfId="6580" priority="7877">
      <formula>J537+Q537+R537=0</formula>
    </cfRule>
  </conditionalFormatting>
  <conditionalFormatting sqref="N537:P537">
    <cfRule type="expression" dxfId="6579" priority="7878">
      <formula>N537+Q537+R537=0</formula>
    </cfRule>
  </conditionalFormatting>
  <conditionalFormatting sqref="J267:L267">
    <cfRule type="expression" dxfId="6578" priority="7842">
      <formula>J267+Q267+R267=0</formula>
    </cfRule>
  </conditionalFormatting>
  <conditionalFormatting sqref="N267:P267">
    <cfRule type="expression" dxfId="6577" priority="7843">
      <formula>N267+Q267+R267=0</formula>
    </cfRule>
  </conditionalFormatting>
  <conditionalFormatting sqref="J298:L298">
    <cfRule type="expression" dxfId="6576" priority="7840">
      <formula>J298+Q298+R298=0</formula>
    </cfRule>
  </conditionalFormatting>
  <conditionalFormatting sqref="N298:P298">
    <cfRule type="expression" dxfId="6575" priority="7841">
      <formula>N298+Q298+R298=0</formula>
    </cfRule>
  </conditionalFormatting>
  <conditionalFormatting sqref="J313:L313">
    <cfRule type="expression" dxfId="6574" priority="7838">
      <formula>J313+Q313+R313=0</formula>
    </cfRule>
  </conditionalFormatting>
  <conditionalFormatting sqref="N313:P313">
    <cfRule type="expression" dxfId="6573" priority="7839">
      <formula>N313+Q313+R313=0</formula>
    </cfRule>
  </conditionalFormatting>
  <conditionalFormatting sqref="J340:L340">
    <cfRule type="expression" dxfId="6572" priority="7836">
      <formula>J340+Q340+R340=0</formula>
    </cfRule>
  </conditionalFormatting>
  <conditionalFormatting sqref="N340:P340">
    <cfRule type="expression" dxfId="6571" priority="7837">
      <formula>N340+Q340+R340=0</formula>
    </cfRule>
  </conditionalFormatting>
  <conditionalFormatting sqref="J480:L485">
    <cfRule type="expression" dxfId="6570" priority="7832">
      <formula>J480+Q480+R480=0</formula>
    </cfRule>
  </conditionalFormatting>
  <conditionalFormatting sqref="N480:P485">
    <cfRule type="expression" dxfId="6569" priority="7833">
      <formula>N480+Q480+R480=0</formula>
    </cfRule>
  </conditionalFormatting>
  <conditionalFormatting sqref="G478:G485">
    <cfRule type="expression" dxfId="6568" priority="7830">
      <formula>G478+#REF!+#REF!=0</formula>
    </cfRule>
  </conditionalFormatting>
  <conditionalFormatting sqref="H478:H485">
    <cfRule type="expression" dxfId="6567" priority="7831">
      <formula>H478+#REF!+#REF!=0</formula>
    </cfRule>
  </conditionalFormatting>
  <conditionalFormatting sqref="J479:L479">
    <cfRule type="expression" dxfId="6566" priority="7827">
      <formula>J479+Q479+R479=0</formula>
    </cfRule>
  </conditionalFormatting>
  <conditionalFormatting sqref="N479:P479">
    <cfRule type="expression" dxfId="6565" priority="7828">
      <formula>N479+Q479+R479=0</formula>
    </cfRule>
  </conditionalFormatting>
  <conditionalFormatting sqref="J478:L478">
    <cfRule type="expression" dxfId="6564" priority="7825">
      <formula>J478+Q478+R478=0</formula>
    </cfRule>
  </conditionalFormatting>
  <conditionalFormatting sqref="N478:P478">
    <cfRule type="expression" dxfId="6563" priority="7826">
      <formula>N478+Q478+R478=0</formula>
    </cfRule>
  </conditionalFormatting>
  <conditionalFormatting sqref="G478:G479 G618:G619">
    <cfRule type="expression" dxfId="6562" priority="12077">
      <formula>G478+#REF!+#REF!=0</formula>
    </cfRule>
  </conditionalFormatting>
  <conditionalFormatting sqref="J620:L625">
    <cfRule type="expression" dxfId="6561" priority="7821">
      <formula>J620+Q620+R620=0</formula>
    </cfRule>
  </conditionalFormatting>
  <conditionalFormatting sqref="N620:P625">
    <cfRule type="expression" dxfId="6560" priority="7822">
      <formula>N620+Q620+R620=0</formula>
    </cfRule>
  </conditionalFormatting>
  <conditionalFormatting sqref="G618:G625">
    <cfRule type="expression" dxfId="6559" priority="7819">
      <formula>G618+#REF!+#REF!=0</formula>
    </cfRule>
  </conditionalFormatting>
  <conditionalFormatting sqref="H618:H625">
    <cfRule type="expression" dxfId="6558" priority="7820">
      <formula>H618+#REF!+#REF!=0</formula>
    </cfRule>
  </conditionalFormatting>
  <conditionalFormatting sqref="J619:L619">
    <cfRule type="expression" dxfId="6557" priority="7816">
      <formula>J619+Q619+R619=0</formula>
    </cfRule>
  </conditionalFormatting>
  <conditionalFormatting sqref="N619:P619">
    <cfRule type="expression" dxfId="6556" priority="7817">
      <formula>N619+Q619+R619=0</formula>
    </cfRule>
  </conditionalFormatting>
  <conditionalFormatting sqref="J618:L618">
    <cfRule type="expression" dxfId="6555" priority="7814">
      <formula>J618+Q618+R618=0</formula>
    </cfRule>
  </conditionalFormatting>
  <conditionalFormatting sqref="N618:P618">
    <cfRule type="expression" dxfId="6554" priority="7815">
      <formula>N618+Q618+R618=0</formula>
    </cfRule>
  </conditionalFormatting>
  <conditionalFormatting sqref="J452:L452">
    <cfRule type="expression" dxfId="6553" priority="7810">
      <formula>J452+Q452+R452=0</formula>
    </cfRule>
  </conditionalFormatting>
  <conditionalFormatting sqref="N452:P452">
    <cfRule type="expression" dxfId="6552" priority="7811">
      <formula>N452+Q452+R452=0</formula>
    </cfRule>
  </conditionalFormatting>
  <conditionalFormatting sqref="G449:G452">
    <cfRule type="expression" dxfId="6551" priority="7808">
      <formula>G449+#REF!+#REF!=0</formula>
    </cfRule>
  </conditionalFormatting>
  <conditionalFormatting sqref="H449:H452">
    <cfRule type="expression" dxfId="6550" priority="7809">
      <formula>H449+#REF!+#REF!=0</formula>
    </cfRule>
  </conditionalFormatting>
  <conditionalFormatting sqref="J449:L450">
    <cfRule type="expression" dxfId="6549" priority="7805">
      <formula>J449+Q449+R449=0</formula>
    </cfRule>
  </conditionalFormatting>
  <conditionalFormatting sqref="N449:P450">
    <cfRule type="expression" dxfId="6548" priority="7806">
      <formula>N449+Q449+R449=0</formula>
    </cfRule>
  </conditionalFormatting>
  <conditionalFormatting sqref="J451:L451">
    <cfRule type="expression" dxfId="6547" priority="7803">
      <formula>J451+Q451+R451=0</formula>
    </cfRule>
  </conditionalFormatting>
  <conditionalFormatting sqref="N451:P451">
    <cfRule type="expression" dxfId="6546" priority="7804">
      <formula>N451+Q451+R451=0</formula>
    </cfRule>
  </conditionalFormatting>
  <conditionalFormatting sqref="H435:H437">
    <cfRule type="expression" dxfId="6545" priority="7802">
      <formula>H435+N426+Q426=0</formula>
    </cfRule>
  </conditionalFormatting>
  <conditionalFormatting sqref="G433:G437">
    <cfRule type="expression" dxfId="6544" priority="7795">
      <formula>G433+#REF!+#REF!=0</formula>
    </cfRule>
  </conditionalFormatting>
  <conditionalFormatting sqref="H433:H437">
    <cfRule type="expression" dxfId="6543" priority="7796">
      <formula>H433+#REF!+#REF!=0</formula>
    </cfRule>
  </conditionalFormatting>
  <conditionalFormatting sqref="J433:L434">
    <cfRule type="expression" dxfId="6542" priority="7793">
      <formula>J433+Q433+R433=0</formula>
    </cfRule>
  </conditionalFormatting>
  <conditionalFormatting sqref="N433:P434">
    <cfRule type="expression" dxfId="6541" priority="7794">
      <formula>N433+Q433+R433=0</formula>
    </cfRule>
  </conditionalFormatting>
  <conditionalFormatting sqref="J435:L435">
    <cfRule type="expression" dxfId="6540" priority="7791">
      <formula>J435+Q435+R435=0</formula>
    </cfRule>
  </conditionalFormatting>
  <conditionalFormatting sqref="N435:P435">
    <cfRule type="expression" dxfId="6539" priority="7792">
      <formula>N435+Q435+R435=0</formula>
    </cfRule>
  </conditionalFormatting>
  <conditionalFormatting sqref="J406:L406">
    <cfRule type="expression" dxfId="6538" priority="7786">
      <formula>J406+Q406+R406=0</formula>
    </cfRule>
  </conditionalFormatting>
  <conditionalFormatting sqref="N406:P406">
    <cfRule type="expression" dxfId="6537" priority="7787">
      <formula>N406+Q406+R406=0</formula>
    </cfRule>
  </conditionalFormatting>
  <conditionalFormatting sqref="G403:G406">
    <cfRule type="expression" dxfId="6536" priority="7784">
      <formula>G403+#REF!+#REF!=0</formula>
    </cfRule>
  </conditionalFormatting>
  <conditionalFormatting sqref="H403:H406">
    <cfRule type="expression" dxfId="6535" priority="7785">
      <formula>H403+#REF!+#REF!=0</formula>
    </cfRule>
  </conditionalFormatting>
  <conditionalFormatting sqref="J403:L404">
    <cfRule type="expression" dxfId="6534" priority="7782">
      <formula>J403+Q403+R403=0</formula>
    </cfRule>
  </conditionalFormatting>
  <conditionalFormatting sqref="N403:P404">
    <cfRule type="expression" dxfId="6533" priority="7783">
      <formula>N403+Q403+R403=0</formula>
    </cfRule>
  </conditionalFormatting>
  <conditionalFormatting sqref="J405:L405">
    <cfRule type="expression" dxfId="6532" priority="7780">
      <formula>J405+Q405+R405=0</formula>
    </cfRule>
  </conditionalFormatting>
  <conditionalFormatting sqref="N405:P405">
    <cfRule type="expression" dxfId="6531" priority="7781">
      <formula>N405+Q405+R405=0</formula>
    </cfRule>
  </conditionalFormatting>
  <conditionalFormatting sqref="J590:L590">
    <cfRule type="expression" dxfId="6530" priority="7776">
      <formula>J590+Q590+R590=0</formula>
    </cfRule>
  </conditionalFormatting>
  <conditionalFormatting sqref="N590:P590">
    <cfRule type="expression" dxfId="6529" priority="7777">
      <formula>N590+Q590+R590=0</formula>
    </cfRule>
  </conditionalFormatting>
  <conditionalFormatting sqref="G587:G590">
    <cfRule type="expression" dxfId="6528" priority="7774">
      <formula>G587+#REF!+#REF!=0</formula>
    </cfRule>
  </conditionalFormatting>
  <conditionalFormatting sqref="H587:H590">
    <cfRule type="expression" dxfId="6527" priority="7775">
      <formula>H587+#REF!+#REF!=0</formula>
    </cfRule>
  </conditionalFormatting>
  <conditionalFormatting sqref="J587:L588">
    <cfRule type="expression" dxfId="6526" priority="7771">
      <formula>J587+Q587+R587=0</formula>
    </cfRule>
  </conditionalFormatting>
  <conditionalFormatting sqref="N587:P588">
    <cfRule type="expression" dxfId="6525" priority="7772">
      <formula>N587+Q587+R587=0</formula>
    </cfRule>
  </conditionalFormatting>
  <conditionalFormatting sqref="J589:L589">
    <cfRule type="expression" dxfId="6524" priority="7769">
      <formula>J589+Q589+R589=0</formula>
    </cfRule>
  </conditionalFormatting>
  <conditionalFormatting sqref="N589:P589">
    <cfRule type="expression" dxfId="6523" priority="7770">
      <formula>N589+Q589+R589=0</formula>
    </cfRule>
  </conditionalFormatting>
  <conditionalFormatting sqref="G589:G590">
    <cfRule type="expression" dxfId="6522" priority="12096">
      <formula>G589+#REF!+#REF!=0</formula>
    </cfRule>
  </conditionalFormatting>
  <conditionalFormatting sqref="G587:G588">
    <cfRule type="expression" dxfId="6521" priority="12097">
      <formula>G587+#REF!+#REF!=0</formula>
    </cfRule>
  </conditionalFormatting>
  <conditionalFormatting sqref="H574:H576">
    <cfRule type="expression" dxfId="6520" priority="7768">
      <formula>H574+N565+Q565=0</formula>
    </cfRule>
  </conditionalFormatting>
  <conditionalFormatting sqref="G572:G576">
    <cfRule type="expression" dxfId="6519" priority="7761">
      <formula>G572+#REF!+#REF!=0</formula>
    </cfRule>
  </conditionalFormatting>
  <conditionalFormatting sqref="H572:H576">
    <cfRule type="expression" dxfId="6518" priority="7762">
      <formula>H572+#REF!+#REF!=0</formula>
    </cfRule>
  </conditionalFormatting>
  <conditionalFormatting sqref="J572:L573">
    <cfRule type="expression" dxfId="6517" priority="7759">
      <formula>J572+Q572+R572=0</formula>
    </cfRule>
  </conditionalFormatting>
  <conditionalFormatting sqref="N572:P573">
    <cfRule type="expression" dxfId="6516" priority="7760">
      <formula>N572+Q572+R572=0</formula>
    </cfRule>
  </conditionalFormatting>
  <conditionalFormatting sqref="J574:L574">
    <cfRule type="expression" dxfId="6515" priority="7757">
      <formula>J574+Q574+R574=0</formula>
    </cfRule>
  </conditionalFormatting>
  <conditionalFormatting sqref="N574:P574">
    <cfRule type="expression" dxfId="6514" priority="7758">
      <formula>N574+Q574+R574=0</formula>
    </cfRule>
  </conditionalFormatting>
  <conditionalFormatting sqref="J545:L545">
    <cfRule type="expression" dxfId="6513" priority="7752">
      <formula>J545+Q545+R545=0</formula>
    </cfRule>
  </conditionalFormatting>
  <conditionalFormatting sqref="N545:P545">
    <cfRule type="expression" dxfId="6512" priority="7753">
      <formula>N545+Q545+R545=0</formula>
    </cfRule>
  </conditionalFormatting>
  <conditionalFormatting sqref="G542:G545">
    <cfRule type="expression" dxfId="6511" priority="7750">
      <formula>G542+#REF!+#REF!=0</formula>
    </cfRule>
  </conditionalFormatting>
  <conditionalFormatting sqref="H542:H545">
    <cfRule type="expression" dxfId="6510" priority="7751">
      <formula>H542+#REF!+#REF!=0</formula>
    </cfRule>
  </conditionalFormatting>
  <conditionalFormatting sqref="J542:L543">
    <cfRule type="expression" dxfId="6509" priority="7748">
      <formula>J542+Q542+R542=0</formula>
    </cfRule>
  </conditionalFormatting>
  <conditionalFormatting sqref="N542:P543">
    <cfRule type="expression" dxfId="6508" priority="7749">
      <formula>N542+Q542+R542=0</formula>
    </cfRule>
  </conditionalFormatting>
  <conditionalFormatting sqref="J544:L544">
    <cfRule type="expression" dxfId="6507" priority="7746">
      <formula>J544+Q544+R544=0</formula>
    </cfRule>
  </conditionalFormatting>
  <conditionalFormatting sqref="N544:P544">
    <cfRule type="expression" dxfId="6506" priority="7747">
      <formula>N544+Q544+R544=0</formula>
    </cfRule>
  </conditionalFormatting>
  <conditionalFormatting sqref="H1169">
    <cfRule type="expression" dxfId="6505" priority="7738">
      <formula>H1169+N1163+Q1163=0</formula>
    </cfRule>
  </conditionalFormatting>
  <conditionalFormatting sqref="H1148">
    <cfRule type="expression" dxfId="6504" priority="7740">
      <formula>H1148+N1142+Q1142=0</formula>
    </cfRule>
  </conditionalFormatting>
  <conditionalFormatting sqref="I1123:I1125">
    <cfRule type="expression" dxfId="6503" priority="7741">
      <formula>I1123+N1123+Q1123=0</formula>
    </cfRule>
  </conditionalFormatting>
  <conditionalFormatting sqref="J1123:L1125">
    <cfRule type="expression" dxfId="6502" priority="7733">
      <formula>J1123+Q1123+R1123=0</formula>
    </cfRule>
  </conditionalFormatting>
  <conditionalFormatting sqref="N1163:P1164">
    <cfRule type="expression" dxfId="6501" priority="7734">
      <formula>N1163+Q1163+R1163=0</formula>
    </cfRule>
  </conditionalFormatting>
  <conditionalFormatting sqref="G1126:H1128">
    <cfRule type="expression" dxfId="6500" priority="7718">
      <formula>G1126+#REF!+#REF!=0</formula>
    </cfRule>
  </conditionalFormatting>
  <conditionalFormatting sqref="H1123">
    <cfRule type="expression" dxfId="6499" priority="7720">
      <formula>H1123+N1030+Q1030=0</formula>
    </cfRule>
  </conditionalFormatting>
  <conditionalFormatting sqref="H1124:H1125">
    <cfRule type="expression" dxfId="6498" priority="7722">
      <formula>H1124+N1123+Q1123=0</formula>
    </cfRule>
  </conditionalFormatting>
  <conditionalFormatting sqref="H1143:H1144">
    <cfRule type="expression" dxfId="6497" priority="7728">
      <formula>H1143+N1140+Q1140=0</formula>
    </cfRule>
  </conditionalFormatting>
  <conditionalFormatting sqref="H1142">
    <cfRule type="expression" dxfId="6496" priority="7730">
      <formula>H1142+N1138+Q1138=0</formula>
    </cfRule>
  </conditionalFormatting>
  <conditionalFormatting sqref="G1147 G1130:G1132 G1134:G1136">
    <cfRule type="expression" dxfId="6495" priority="7731">
      <formula>G1130+#REF!+#REF!=0</formula>
    </cfRule>
  </conditionalFormatting>
  <conditionalFormatting sqref="H1147 H1130:H1132 H1134:H1136">
    <cfRule type="expression" dxfId="6494" priority="7732">
      <formula>H1130+#REF!+#REF!=0</formula>
    </cfRule>
  </conditionalFormatting>
  <conditionalFormatting sqref="H1129">
    <cfRule type="expression" dxfId="6493" priority="7715">
      <formula>H1129+N1129+Q1129=0</formula>
    </cfRule>
  </conditionalFormatting>
  <conditionalFormatting sqref="J1129:L1129">
    <cfRule type="expression" dxfId="6492" priority="7714">
      <formula>J1129+Q1129+R1129=0</formula>
    </cfRule>
  </conditionalFormatting>
  <conditionalFormatting sqref="N1129:P1129">
    <cfRule type="expression" dxfId="6491" priority="7716">
      <formula>N1129+Q1129+R1129=0</formula>
    </cfRule>
  </conditionalFormatting>
  <conditionalFormatting sqref="H1146">
    <cfRule type="expression" dxfId="6490" priority="7710">
      <formula>H1146+N1146+Q1146=0</formula>
    </cfRule>
  </conditionalFormatting>
  <conditionalFormatting sqref="J1146:L1146">
    <cfRule type="expression" dxfId="6489" priority="7709">
      <formula>J1146+Q1146+R1146=0</formula>
    </cfRule>
  </conditionalFormatting>
  <conditionalFormatting sqref="N1146:P1146">
    <cfRule type="expression" dxfId="6488" priority="7711">
      <formula>N1146+Q1146+R1146=0</formula>
    </cfRule>
  </conditionalFormatting>
  <conditionalFormatting sqref="H1165">
    <cfRule type="expression" dxfId="6487" priority="7707">
      <formula>H1165+N1165+Q1165=0</formula>
    </cfRule>
  </conditionalFormatting>
  <conditionalFormatting sqref="J1165:L1165">
    <cfRule type="expression" dxfId="6486" priority="7706">
      <formula>J1165+Q1165+R1165=0</formula>
    </cfRule>
  </conditionalFormatting>
  <conditionalFormatting sqref="N1165:P1165">
    <cfRule type="expression" dxfId="6485" priority="7708">
      <formula>N1165+Q1165+R1165=0</formula>
    </cfRule>
  </conditionalFormatting>
  <conditionalFormatting sqref="J1162:L1162">
    <cfRule type="expression" dxfId="6484" priority="7704">
      <formula>J1162+Q1162+R1162=0</formula>
    </cfRule>
  </conditionalFormatting>
  <conditionalFormatting sqref="N1162:P1162">
    <cfRule type="expression" dxfId="6483" priority="7705">
      <formula>N1162+Q1162+R1162=0</formula>
    </cfRule>
  </conditionalFormatting>
  <conditionalFormatting sqref="H1149:H1150">
    <cfRule type="expression" dxfId="6482" priority="7743">
      <formula>H1149+N1142+Q1142=0</formula>
    </cfRule>
  </conditionalFormatting>
  <conditionalFormatting sqref="H1145:H1146">
    <cfRule type="expression" dxfId="6481" priority="7703">
      <formula>H1145+N1142+Q1142=0</formula>
    </cfRule>
  </conditionalFormatting>
  <conditionalFormatting sqref="H1151">
    <cfRule type="expression" dxfId="6480" priority="7745">
      <formula>H1151+N1143+Q1143=0</formula>
    </cfRule>
  </conditionalFormatting>
  <conditionalFormatting sqref="H1157:H1158">
    <cfRule type="expression" dxfId="6479" priority="7701">
      <formula>H1157+N1149+Q1149=0</formula>
    </cfRule>
  </conditionalFormatting>
  <conditionalFormatting sqref="H1164">
    <cfRule type="expression" dxfId="6478" priority="7699">
      <formula>H1164+N1153+Q1153=0</formula>
    </cfRule>
  </conditionalFormatting>
  <conditionalFormatting sqref="G1129 G2064 G2107:G2110">
    <cfRule type="expression" dxfId="6477" priority="7697">
      <formula>G1129+#REF!+#REF!=0</formula>
    </cfRule>
  </conditionalFormatting>
  <conditionalFormatting sqref="G1146 H2064 H2107:H2110">
    <cfRule type="expression" dxfId="6476" priority="7696">
      <formula>G1146+#REF!+#REF!=0</formula>
    </cfRule>
  </conditionalFormatting>
  <conditionalFormatting sqref="G1165">
    <cfRule type="expression" dxfId="6475" priority="7695">
      <formula>G1165+#REF!+#REF!=0</formula>
    </cfRule>
  </conditionalFormatting>
  <conditionalFormatting sqref="N1203:P1206">
    <cfRule type="expression" dxfId="6474" priority="7693">
      <formula>N1203+Q1203+R1203=0</formula>
    </cfRule>
  </conditionalFormatting>
  <conditionalFormatting sqref="H1192">
    <cfRule type="expression" dxfId="6473" priority="7689">
      <formula>H1192+N1190+Q1190=0</formula>
    </cfRule>
  </conditionalFormatting>
  <conditionalFormatting sqref="H1190:H1191">
    <cfRule type="expression" dxfId="6472" priority="7691">
      <formula>H1190+N1182+Q1182=0</formula>
    </cfRule>
  </conditionalFormatting>
  <conditionalFormatting sqref="J1178:L1180">
    <cfRule type="expression" dxfId="6471" priority="7682">
      <formula>J1178+Q1178+R1178=0</formula>
    </cfRule>
  </conditionalFormatting>
  <conditionalFormatting sqref="N1178:P1180">
    <cfRule type="expression" dxfId="6470" priority="7683">
      <formula>N1178+Q1178+R1178=0</formula>
    </cfRule>
  </conditionalFormatting>
  <conditionalFormatting sqref="H1212">
    <cfRule type="expression" dxfId="6469" priority="7681">
      <formula>H1212+N1203+Q1203=0</formula>
    </cfRule>
  </conditionalFormatting>
  <conditionalFormatting sqref="H1197">
    <cfRule type="expression" dxfId="6468" priority="7677">
      <formula>H1197+N1193+Q1193=0</formula>
    </cfRule>
  </conditionalFormatting>
  <conditionalFormatting sqref="H1198:H1199">
    <cfRule type="expression" dxfId="6467" priority="7679">
      <formula>H1198+N1193+Q1193=0</formula>
    </cfRule>
  </conditionalFormatting>
  <conditionalFormatting sqref="H1220">
    <cfRule type="expression" dxfId="6466" priority="7669">
      <formula>H1220+N1212+Q1212=0</formula>
    </cfRule>
  </conditionalFormatting>
  <conditionalFormatting sqref="H1207">
    <cfRule type="expression" dxfId="6465" priority="7671">
      <formula>H1207+N1204+Q1204=0</formula>
    </cfRule>
  </conditionalFormatting>
  <conditionalFormatting sqref="G1171:H1173">
    <cfRule type="expression" dxfId="6464" priority="7657">
      <formula>G1171+#REF!+#REF!=0</formula>
    </cfRule>
  </conditionalFormatting>
  <conditionalFormatting sqref="H1193">
    <cfRule type="expression" dxfId="6463" priority="7661">
      <formula>H1193+N1190+Q1190=0</formula>
    </cfRule>
  </conditionalFormatting>
  <conditionalFormatting sqref="G1196 G1174 G1178:G1185 G1190:G1192">
    <cfRule type="expression" dxfId="6462" priority="7662">
      <formula>G1174+#REF!+#REF!=0</formula>
    </cfRule>
  </conditionalFormatting>
  <conditionalFormatting sqref="H1196 H1174 H1182:H1185 H1178:H1180">
    <cfRule type="expression" dxfId="6461" priority="7663">
      <formula>H1174+#REF!+#REF!=0</formula>
    </cfRule>
  </conditionalFormatting>
  <conditionalFormatting sqref="H1174">
    <cfRule type="expression" dxfId="6460" priority="7654">
      <formula>H1174+N1174+Q1174=0</formula>
    </cfRule>
  </conditionalFormatting>
  <conditionalFormatting sqref="J1174:L1174">
    <cfRule type="expression" dxfId="6459" priority="7653">
      <formula>J1174+Q1174+R1174=0</formula>
    </cfRule>
  </conditionalFormatting>
  <conditionalFormatting sqref="N1174:P1174">
    <cfRule type="expression" dxfId="6458" priority="7655">
      <formula>N1174+Q1174+R1174=0</formula>
    </cfRule>
  </conditionalFormatting>
  <conditionalFormatting sqref="H1207">
    <cfRule type="expression" dxfId="6457" priority="7651">
      <formula>H1207+N1207+Q1207=0</formula>
    </cfRule>
  </conditionalFormatting>
  <conditionalFormatting sqref="J1207:L1207">
    <cfRule type="expression" dxfId="6456" priority="7650">
      <formula>J1207+Q1207+R1207=0</formula>
    </cfRule>
  </conditionalFormatting>
  <conditionalFormatting sqref="N1207:P1207">
    <cfRule type="expression" dxfId="6455" priority="7652">
      <formula>N1207+Q1207+R1207=0</formula>
    </cfRule>
  </conditionalFormatting>
  <conditionalFormatting sqref="J1211:L1211">
    <cfRule type="expression" dxfId="6454" priority="7648">
      <formula>J1211+Q1211+R1211=0</formula>
    </cfRule>
  </conditionalFormatting>
  <conditionalFormatting sqref="N1211:P1211">
    <cfRule type="expression" dxfId="6453" priority="7649">
      <formula>N1211+Q1211+R1211=0</formula>
    </cfRule>
  </conditionalFormatting>
  <conditionalFormatting sqref="H1219 H1624 H1654 H1427 H1564 H1590 H1794 H1704 H1730">
    <cfRule type="expression" dxfId="6452" priority="7674">
      <formula>H1219+N1204+Q1204=0</formula>
    </cfRule>
  </conditionalFormatting>
  <conditionalFormatting sqref="H1205">
    <cfRule type="expression" dxfId="6451" priority="7647">
      <formula>H1205+N1198+Q1198=0</formula>
    </cfRule>
  </conditionalFormatting>
  <conditionalFormatting sqref="G1213">
    <cfRule type="expression" dxfId="6450" priority="7644">
      <formula>G1213+#REF!+#REF!=0</formula>
    </cfRule>
  </conditionalFormatting>
  <conditionalFormatting sqref="H1213">
    <cfRule type="expression" dxfId="6449" priority="7645">
      <formula>H1213+#REF!+#REF!=0</formula>
    </cfRule>
  </conditionalFormatting>
  <conditionalFormatting sqref="G1174">
    <cfRule type="expression" dxfId="6448" priority="7643">
      <formula>G1174+#REF!+#REF!=0</formula>
    </cfRule>
  </conditionalFormatting>
  <conditionalFormatting sqref="G1207">
    <cfRule type="expression" dxfId="6447" priority="7642">
      <formula>G1207+#REF!+#REF!=0</formula>
    </cfRule>
  </conditionalFormatting>
  <conditionalFormatting sqref="G1194:G1195 G1211">
    <cfRule type="expression" dxfId="6446" priority="7684">
      <formula>G1194+#REF!+#REF!=0</formula>
    </cfRule>
  </conditionalFormatting>
  <conditionalFormatting sqref="H1194:H1195 H1211">
    <cfRule type="expression" dxfId="6445" priority="7685">
      <formula>H1194+#REF!+#REF!=0</formula>
    </cfRule>
  </conditionalFormatting>
  <conditionalFormatting sqref="H1203:H1204">
    <cfRule type="expression" dxfId="6444" priority="7687">
      <formula>H1203+#REF!+#REF!=0</formula>
    </cfRule>
  </conditionalFormatting>
  <conditionalFormatting sqref="J1181:L1181">
    <cfRule type="expression" dxfId="6443" priority="7640">
      <formula>J1181+Q1181+R1181=0</formula>
    </cfRule>
  </conditionalFormatting>
  <conditionalFormatting sqref="N1181:P1181">
    <cfRule type="expression" dxfId="6442" priority="7641">
      <formula>N1181+Q1181+R1181=0</formula>
    </cfRule>
  </conditionalFormatting>
  <conditionalFormatting sqref="H1181">
    <cfRule type="expression" dxfId="6441" priority="7639">
      <formula>H1181+N1179+Q1179=0</formula>
    </cfRule>
  </conditionalFormatting>
  <conditionalFormatting sqref="G1185">
    <cfRule type="expression" dxfId="6440" priority="7636">
      <formula>G1185+#REF!+#REF!=0</formula>
    </cfRule>
  </conditionalFormatting>
  <conditionalFormatting sqref="H1185">
    <cfRule type="expression" dxfId="6439" priority="7637">
      <formula>H1185+#REF!+#REF!=0</formula>
    </cfRule>
  </conditionalFormatting>
  <conditionalFormatting sqref="H1185">
    <cfRule type="expression" dxfId="6438" priority="7634">
      <formula>H1185+N1185+Q1185=0</formula>
    </cfRule>
  </conditionalFormatting>
  <conditionalFormatting sqref="J1185:L1185">
    <cfRule type="expression" dxfId="6437" priority="7633">
      <formula>J1185+Q1185+R1185=0</formula>
    </cfRule>
  </conditionalFormatting>
  <conditionalFormatting sqref="N1185:P1185">
    <cfRule type="expression" dxfId="6436" priority="7635">
      <formula>N1185+Q1185+R1185=0</formula>
    </cfRule>
  </conditionalFormatting>
  <conditionalFormatting sqref="G1185">
    <cfRule type="expression" dxfId="6435" priority="7632">
      <formula>G1185+#REF!+#REF!=0</formula>
    </cfRule>
  </conditionalFormatting>
  <conditionalFormatting sqref="H1200">
    <cfRule type="expression" dxfId="6434" priority="7631">
      <formula>H1200+N1196+Q1196=0</formula>
    </cfRule>
  </conditionalFormatting>
  <conditionalFormatting sqref="J1200:L1200">
    <cfRule type="expression" dxfId="6433" priority="7628">
      <formula>J1200+Q1200+R1200=0</formula>
    </cfRule>
  </conditionalFormatting>
  <conditionalFormatting sqref="N1200:P1200">
    <cfRule type="expression" dxfId="6432" priority="7629">
      <formula>N1200+Q1200+R1200=0</formula>
    </cfRule>
  </conditionalFormatting>
  <conditionalFormatting sqref="H1158">
    <cfRule type="expression" dxfId="6431" priority="7619">
      <formula>H1158+N1158+Q1158=0</formula>
    </cfRule>
  </conditionalFormatting>
  <conditionalFormatting sqref="J1158:L1158">
    <cfRule type="expression" dxfId="6430" priority="7618">
      <formula>J1158+Q1158+R1158=0</formula>
    </cfRule>
  </conditionalFormatting>
  <conditionalFormatting sqref="N1158:P1158">
    <cfRule type="expression" dxfId="6429" priority="7620">
      <formula>N1158+Q1158+R1158=0</formula>
    </cfRule>
  </conditionalFormatting>
  <conditionalFormatting sqref="H1158">
    <cfRule type="expression" dxfId="6428" priority="7617">
      <formula>H1158+N1162+Q1162=0</formula>
    </cfRule>
  </conditionalFormatting>
  <conditionalFormatting sqref="H1158">
    <cfRule type="expression" dxfId="6427" priority="7622">
      <formula>H1158+N1169+Q1169=0</formula>
    </cfRule>
  </conditionalFormatting>
  <conditionalFormatting sqref="H1158">
    <cfRule type="expression" dxfId="6426" priority="7624">
      <formula>H1158+N1153+Q1153=0</formula>
    </cfRule>
  </conditionalFormatting>
  <conditionalFormatting sqref="H1195">
    <cfRule type="expression" dxfId="6425" priority="7610">
      <formula>H1195+N1195+Q1195=0</formula>
    </cfRule>
  </conditionalFormatting>
  <conditionalFormatting sqref="J1195:L1195">
    <cfRule type="expression" dxfId="6424" priority="7609">
      <formula>J1195+Q1195+R1195=0</formula>
    </cfRule>
  </conditionalFormatting>
  <conditionalFormatting sqref="N1195:P1195">
    <cfRule type="expression" dxfId="6423" priority="7611">
      <formula>N1195+Q1195+R1195=0</formula>
    </cfRule>
  </conditionalFormatting>
  <conditionalFormatting sqref="H310 H1426 H1563">
    <cfRule type="expression" dxfId="6422" priority="7608">
      <formula>H310+N294+Q294=0</formula>
    </cfRule>
  </conditionalFormatting>
  <conditionalFormatting sqref="H1195">
    <cfRule type="expression" dxfId="6421" priority="7613">
      <formula>H1195+N1219+Q1219=0</formula>
    </cfRule>
  </conditionalFormatting>
  <conditionalFormatting sqref="H1195">
    <cfRule type="expression" dxfId="6420" priority="7615">
      <formula>H1195+N1199+Q1199=0</formula>
    </cfRule>
  </conditionalFormatting>
  <conditionalFormatting sqref="I1133">
    <cfRule type="expression" dxfId="6419" priority="7605">
      <formula>I1133+N1133+Q1133=0</formula>
    </cfRule>
  </conditionalFormatting>
  <conditionalFormatting sqref="G1133">
    <cfRule type="expression" dxfId="6418" priority="7603">
      <formula>G1133+#REF!+#REF!=0</formula>
    </cfRule>
  </conditionalFormatting>
  <conditionalFormatting sqref="H1133">
    <cfRule type="expression" dxfId="6417" priority="7604">
      <formula>H1133+#REF!+#REF!=0</formula>
    </cfRule>
  </conditionalFormatting>
  <conditionalFormatting sqref="J1133:L1133">
    <cfRule type="expression" dxfId="6416" priority="7601">
      <formula>J1133+Q1133+R1133=0</formula>
    </cfRule>
  </conditionalFormatting>
  <conditionalFormatting sqref="N1133:P1133">
    <cfRule type="expression" dxfId="6415" priority="7602">
      <formula>N1133+Q1133+R1133=0</formula>
    </cfRule>
  </conditionalFormatting>
  <conditionalFormatting sqref="I1137">
    <cfRule type="expression" dxfId="6414" priority="7599">
      <formula>I1137+N1137+Q1137=0</formula>
    </cfRule>
  </conditionalFormatting>
  <conditionalFormatting sqref="G1137">
    <cfRule type="expression" dxfId="6413" priority="7597">
      <formula>G1137+#REF!+#REF!=0</formula>
    </cfRule>
  </conditionalFormatting>
  <conditionalFormatting sqref="H1137">
    <cfRule type="expression" dxfId="6412" priority="7598">
      <formula>H1137+#REF!+#REF!=0</formula>
    </cfRule>
  </conditionalFormatting>
  <conditionalFormatting sqref="J1137:L1137">
    <cfRule type="expression" dxfId="6411" priority="7595">
      <formula>J1137+Q1137+R1137=0</formula>
    </cfRule>
  </conditionalFormatting>
  <conditionalFormatting sqref="N1137:P1137">
    <cfRule type="expression" dxfId="6410" priority="7596">
      <formula>N1137+Q1137+R1137=0</formula>
    </cfRule>
  </conditionalFormatting>
  <conditionalFormatting sqref="I1159">
    <cfRule type="expression" dxfId="6409" priority="7593">
      <formula>I1159+N1159+Q1159=0</formula>
    </cfRule>
  </conditionalFormatting>
  <conditionalFormatting sqref="G1159">
    <cfRule type="expression" dxfId="6408" priority="7591">
      <formula>G1159+#REF!+#REF!=0</formula>
    </cfRule>
  </conditionalFormatting>
  <conditionalFormatting sqref="H1159">
    <cfRule type="expression" dxfId="6407" priority="7592">
      <formula>H1159+#REF!+#REF!=0</formula>
    </cfRule>
  </conditionalFormatting>
  <conditionalFormatting sqref="J1159:L1159">
    <cfRule type="expression" dxfId="6406" priority="7589">
      <formula>J1159+Q1159+R1159=0</formula>
    </cfRule>
  </conditionalFormatting>
  <conditionalFormatting sqref="N1159:P1159">
    <cfRule type="expression" dxfId="6405" priority="7590">
      <formula>N1159+Q1159+R1159=0</formula>
    </cfRule>
  </conditionalFormatting>
  <conditionalFormatting sqref="I1160">
    <cfRule type="expression" dxfId="6404" priority="7587">
      <formula>I1160+N1160+Q1160=0</formula>
    </cfRule>
  </conditionalFormatting>
  <conditionalFormatting sqref="G1160">
    <cfRule type="expression" dxfId="6403" priority="7585">
      <formula>G1160+#REF!+#REF!=0</formula>
    </cfRule>
  </conditionalFormatting>
  <conditionalFormatting sqref="H1160">
    <cfRule type="expression" dxfId="6402" priority="7586">
      <formula>H1160+#REF!+#REF!=0</formula>
    </cfRule>
  </conditionalFormatting>
  <conditionalFormatting sqref="J1160:L1160">
    <cfRule type="expression" dxfId="6401" priority="7583">
      <formula>J1160+Q1160+R1160=0</formula>
    </cfRule>
  </conditionalFormatting>
  <conditionalFormatting sqref="N1160:P1160">
    <cfRule type="expression" dxfId="6400" priority="7584">
      <formula>N1160+Q1160+R1160=0</formula>
    </cfRule>
  </conditionalFormatting>
  <conditionalFormatting sqref="I1175">
    <cfRule type="expression" dxfId="6399" priority="7581">
      <formula>I1175+N1175+Q1175=0</formula>
    </cfRule>
  </conditionalFormatting>
  <conditionalFormatting sqref="G1175">
    <cfRule type="expression" dxfId="6398" priority="7579">
      <formula>G1175+#REF!+#REF!=0</formula>
    </cfRule>
  </conditionalFormatting>
  <conditionalFormatting sqref="H1175">
    <cfRule type="expression" dxfId="6397" priority="7580">
      <formula>H1175+#REF!+#REF!=0</formula>
    </cfRule>
  </conditionalFormatting>
  <conditionalFormatting sqref="J1175:L1175">
    <cfRule type="expression" dxfId="6396" priority="7577">
      <formula>J1175+Q1175+R1175=0</formula>
    </cfRule>
  </conditionalFormatting>
  <conditionalFormatting sqref="N1175:P1175">
    <cfRule type="expression" dxfId="6395" priority="7578">
      <formula>N1175+Q1175+R1175=0</formula>
    </cfRule>
  </conditionalFormatting>
  <conditionalFormatting sqref="I1187">
    <cfRule type="expression" dxfId="6394" priority="7575">
      <formula>I1187+N1187+Q1187=0</formula>
    </cfRule>
  </conditionalFormatting>
  <conditionalFormatting sqref="G1187">
    <cfRule type="expression" dxfId="6393" priority="7573">
      <formula>G1187+#REF!+#REF!=0</formula>
    </cfRule>
  </conditionalFormatting>
  <conditionalFormatting sqref="H1187">
    <cfRule type="expression" dxfId="6392" priority="7574">
      <formula>H1187+#REF!+#REF!=0</formula>
    </cfRule>
  </conditionalFormatting>
  <conditionalFormatting sqref="J1187:L1187">
    <cfRule type="expression" dxfId="6391" priority="7571">
      <formula>J1187+Q1187+R1187=0</formula>
    </cfRule>
  </conditionalFormatting>
  <conditionalFormatting sqref="N1187:P1187">
    <cfRule type="expression" dxfId="6390" priority="7572">
      <formula>N1187+Q1187+R1187=0</formula>
    </cfRule>
  </conditionalFormatting>
  <conditionalFormatting sqref="I1202">
    <cfRule type="expression" dxfId="6389" priority="7563">
      <formula>I1202+N1202+Q1202=0</formula>
    </cfRule>
  </conditionalFormatting>
  <conditionalFormatting sqref="G1202">
    <cfRule type="expression" dxfId="6388" priority="7561">
      <formula>G1202+#REF!+#REF!=0</formula>
    </cfRule>
  </conditionalFormatting>
  <conditionalFormatting sqref="H1202">
    <cfRule type="expression" dxfId="6387" priority="7562">
      <formula>H1202+#REF!+#REF!=0</formula>
    </cfRule>
  </conditionalFormatting>
  <conditionalFormatting sqref="J1202:L1202">
    <cfRule type="expression" dxfId="6386" priority="7559">
      <formula>J1202+Q1202+R1202=0</formula>
    </cfRule>
  </conditionalFormatting>
  <conditionalFormatting sqref="N1202:P1202">
    <cfRule type="expression" dxfId="6385" priority="7560">
      <formula>N1202+Q1202+R1202=0</formula>
    </cfRule>
  </conditionalFormatting>
  <conditionalFormatting sqref="I1201">
    <cfRule type="expression" dxfId="6384" priority="7557">
      <formula>I1201+N1201+Q1201=0</formula>
    </cfRule>
  </conditionalFormatting>
  <conditionalFormatting sqref="G1201">
    <cfRule type="expression" dxfId="6383" priority="7555">
      <formula>G1201+#REF!+#REF!=0</formula>
    </cfRule>
  </conditionalFormatting>
  <conditionalFormatting sqref="H1201">
    <cfRule type="expression" dxfId="6382" priority="7556">
      <formula>H1201+#REF!+#REF!=0</formula>
    </cfRule>
  </conditionalFormatting>
  <conditionalFormatting sqref="J1201:L1201">
    <cfRule type="expression" dxfId="6381" priority="7553">
      <formula>J1201+Q1201+R1201=0</formula>
    </cfRule>
  </conditionalFormatting>
  <conditionalFormatting sqref="N1201:P1201">
    <cfRule type="expression" dxfId="6380" priority="7554">
      <formula>N1201+Q1201+R1201=0</formula>
    </cfRule>
  </conditionalFormatting>
  <conditionalFormatting sqref="I1216">
    <cfRule type="expression" dxfId="6379" priority="7545">
      <formula>I1216+N1216+Q1216=0</formula>
    </cfRule>
  </conditionalFormatting>
  <conditionalFormatting sqref="G1216">
    <cfRule type="expression" dxfId="6378" priority="7543">
      <formula>G1216+#REF!+#REF!=0</formula>
    </cfRule>
  </conditionalFormatting>
  <conditionalFormatting sqref="H1216">
    <cfRule type="expression" dxfId="6377" priority="7544">
      <formula>H1216+#REF!+#REF!=0</formula>
    </cfRule>
  </conditionalFormatting>
  <conditionalFormatting sqref="J1216:L1216">
    <cfRule type="expression" dxfId="6376" priority="7541">
      <formula>J1216+Q1216+R1216=0</formula>
    </cfRule>
  </conditionalFormatting>
  <conditionalFormatting sqref="N1216:P1216">
    <cfRule type="expression" dxfId="6375" priority="7542">
      <formula>N1216+Q1216+R1216=0</formula>
    </cfRule>
  </conditionalFormatting>
  <conditionalFormatting sqref="I1217">
    <cfRule type="expression" dxfId="6374" priority="7539">
      <formula>I1217+N1217+Q1217=0</formula>
    </cfRule>
  </conditionalFormatting>
  <conditionalFormatting sqref="G1217">
    <cfRule type="expression" dxfId="6373" priority="7537">
      <formula>G1217+#REF!+#REF!=0</formula>
    </cfRule>
  </conditionalFormatting>
  <conditionalFormatting sqref="H1217">
    <cfRule type="expression" dxfId="6372" priority="7538">
      <formula>H1217+#REF!+#REF!=0</formula>
    </cfRule>
  </conditionalFormatting>
  <conditionalFormatting sqref="J1217:L1217">
    <cfRule type="expression" dxfId="6371" priority="7535">
      <formula>J1217+Q1217+R1217=0</formula>
    </cfRule>
  </conditionalFormatting>
  <conditionalFormatting sqref="N1217:P1217">
    <cfRule type="expression" dxfId="6370" priority="7536">
      <formula>N1217+Q1217+R1217=0</formula>
    </cfRule>
  </conditionalFormatting>
  <conditionalFormatting sqref="I1214">
    <cfRule type="expression" dxfId="6369" priority="7533">
      <formula>I1214+N1214+Q1214=0</formula>
    </cfRule>
  </conditionalFormatting>
  <conditionalFormatting sqref="G1214">
    <cfRule type="expression" dxfId="6368" priority="7531">
      <formula>G1214+#REF!+#REF!=0</formula>
    </cfRule>
  </conditionalFormatting>
  <conditionalFormatting sqref="H1214">
    <cfRule type="expression" dxfId="6367" priority="7532">
      <formula>H1214+#REF!+#REF!=0</formula>
    </cfRule>
  </conditionalFormatting>
  <conditionalFormatting sqref="J1214:L1214">
    <cfRule type="expression" dxfId="6366" priority="7529">
      <formula>J1214+Q1214+R1214=0</formula>
    </cfRule>
  </conditionalFormatting>
  <conditionalFormatting sqref="N1214:P1214">
    <cfRule type="expression" dxfId="6365" priority="7530">
      <formula>N1214+Q1214+R1214=0</formula>
    </cfRule>
  </conditionalFormatting>
  <conditionalFormatting sqref="I1215">
    <cfRule type="expression" dxfId="6364" priority="7527">
      <formula>I1215+N1215+Q1215=0</formula>
    </cfRule>
  </conditionalFormatting>
  <conditionalFormatting sqref="G1215">
    <cfRule type="expression" dxfId="6363" priority="7525">
      <formula>G1215+#REF!+#REF!=0</formula>
    </cfRule>
  </conditionalFormatting>
  <conditionalFormatting sqref="H1215">
    <cfRule type="expression" dxfId="6362" priority="7526">
      <formula>H1215+#REF!+#REF!=0</formula>
    </cfRule>
  </conditionalFormatting>
  <conditionalFormatting sqref="J1215:L1215">
    <cfRule type="expression" dxfId="6361" priority="7523">
      <formula>J1215+Q1215+R1215=0</formula>
    </cfRule>
  </conditionalFormatting>
  <conditionalFormatting sqref="N1215:P1215">
    <cfRule type="expression" dxfId="6360" priority="7524">
      <formula>N1215+Q1215+R1215=0</formula>
    </cfRule>
  </conditionalFormatting>
  <conditionalFormatting sqref="I1176">
    <cfRule type="expression" dxfId="6359" priority="7521">
      <formula>I1176+N1176+Q1176=0</formula>
    </cfRule>
  </conditionalFormatting>
  <conditionalFormatting sqref="G1176">
    <cfRule type="expression" dxfId="6358" priority="7519">
      <formula>G1176+#REF!+#REF!=0</formula>
    </cfRule>
  </conditionalFormatting>
  <conditionalFormatting sqref="H1176">
    <cfRule type="expression" dxfId="6357" priority="7520">
      <formula>H1176+#REF!+#REF!=0</formula>
    </cfRule>
  </conditionalFormatting>
  <conditionalFormatting sqref="J1176:L1176">
    <cfRule type="expression" dxfId="6356" priority="7517">
      <formula>J1176+Q1176+R1176=0</formula>
    </cfRule>
  </conditionalFormatting>
  <conditionalFormatting sqref="N1176:P1176">
    <cfRule type="expression" dxfId="6355" priority="7518">
      <formula>N1176+Q1176+R1176=0</formula>
    </cfRule>
  </conditionalFormatting>
  <conditionalFormatting sqref="I1186">
    <cfRule type="expression" dxfId="6354" priority="7515">
      <formula>I1186+N1186+Q1186=0</formula>
    </cfRule>
  </conditionalFormatting>
  <conditionalFormatting sqref="G1186">
    <cfRule type="expression" dxfId="6353" priority="7513">
      <formula>G1186+#REF!+#REF!=0</formula>
    </cfRule>
  </conditionalFormatting>
  <conditionalFormatting sqref="H1186">
    <cfRule type="expression" dxfId="6352" priority="7514">
      <formula>H1186+#REF!+#REF!=0</formula>
    </cfRule>
  </conditionalFormatting>
  <conditionalFormatting sqref="J1186:L1186">
    <cfRule type="expression" dxfId="6351" priority="7511">
      <formula>J1186+Q1186+R1186=0</formula>
    </cfRule>
  </conditionalFormatting>
  <conditionalFormatting sqref="N1186:P1186">
    <cfRule type="expression" dxfId="6350" priority="7512">
      <formula>N1186+Q1186+R1186=0</formula>
    </cfRule>
  </conditionalFormatting>
  <conditionalFormatting sqref="I1249">
    <cfRule type="expression" dxfId="6349" priority="7510">
      <formula>I1249+N1249+Q1249=0</formula>
    </cfRule>
  </conditionalFormatting>
  <conditionalFormatting sqref="J1249:L1249">
    <cfRule type="expression" dxfId="6348" priority="7507">
      <formula>J1249+Q1249+R1249=0</formula>
    </cfRule>
  </conditionalFormatting>
  <conditionalFormatting sqref="N1249:P1249">
    <cfRule type="expression" dxfId="6347" priority="7508">
      <formula>N1249+Q1249+R1249=0</formula>
    </cfRule>
  </conditionalFormatting>
  <conditionalFormatting sqref="H1249">
    <cfRule type="expression" dxfId="6346" priority="7506">
      <formula>H1249+N1249+Q1249=0</formula>
    </cfRule>
  </conditionalFormatting>
  <conditionalFormatting sqref="H1383:H1384">
    <cfRule type="expression" dxfId="6345" priority="7493">
      <formula>H1383+N1383+Q1383=0</formula>
    </cfRule>
  </conditionalFormatting>
  <conditionalFormatting sqref="H1352">
    <cfRule type="expression" dxfId="6344" priority="7497">
      <formula>H1352+N1351+Q1351=0</formula>
    </cfRule>
  </conditionalFormatting>
  <conditionalFormatting sqref="H1273">
    <cfRule type="expression" dxfId="6343" priority="7499">
      <formula>H1273+N1270+Q1270=0</formula>
    </cfRule>
  </conditionalFormatting>
  <conditionalFormatting sqref="I1261:I1264">
    <cfRule type="expression" dxfId="6342" priority="7501">
      <formula>I1261+N1261+Q1261=0</formula>
    </cfRule>
  </conditionalFormatting>
  <conditionalFormatting sqref="J1299:L1301">
    <cfRule type="expression" dxfId="6341" priority="7492">
      <formula>J1299+Q1299+R1299=0</formula>
    </cfRule>
  </conditionalFormatting>
  <conditionalFormatting sqref="N1299:P1301">
    <cfRule type="expression" dxfId="6340" priority="7494">
      <formula>N1299+Q1299+R1299=0</formula>
    </cfRule>
  </conditionalFormatting>
  <conditionalFormatting sqref="H1270:H1272">
    <cfRule type="expression" dxfId="6339" priority="7491">
      <formula>H1270+N1266+Q1266=0</formula>
    </cfRule>
  </conditionalFormatting>
  <conditionalFormatting sqref="H1294:H1295">
    <cfRule type="expression" dxfId="6338" priority="7490">
      <formula>H1294+N1286+Q1286=0</formula>
    </cfRule>
  </conditionalFormatting>
  <conditionalFormatting sqref="H1299">
    <cfRule type="expression" dxfId="6337" priority="7489">
      <formula>H1299+N1288+Q1288=0</formula>
    </cfRule>
  </conditionalFormatting>
  <conditionalFormatting sqref="H1285">
    <cfRule type="expression" dxfId="6336" priority="7480">
      <formula>H1285+N1280+Q1280=0</formula>
    </cfRule>
  </conditionalFormatting>
  <conditionalFormatting sqref="H1280">
    <cfRule type="expression" dxfId="6335" priority="7482">
      <formula>H1280+N1274+Q1274=0</formula>
    </cfRule>
  </conditionalFormatting>
  <conditionalFormatting sqref="I1255:I1259">
    <cfRule type="expression" dxfId="6334" priority="7483">
      <formula>I1255+N1255+Q1255=0</formula>
    </cfRule>
  </conditionalFormatting>
  <conditionalFormatting sqref="J1255:L1259">
    <cfRule type="expression" dxfId="6333" priority="7477">
      <formula>J1255+Q1255+R1255=0</formula>
    </cfRule>
  </conditionalFormatting>
  <conditionalFormatting sqref="N1295:P1296">
    <cfRule type="expression" dxfId="6332" priority="7478">
      <formula>N1295+Q1295+R1295=0</formula>
    </cfRule>
  </conditionalFormatting>
  <conditionalFormatting sqref="G1258:H1260">
    <cfRule type="expression" dxfId="6331" priority="7464">
      <formula>G1258+#REF!+#REF!=0</formula>
    </cfRule>
  </conditionalFormatting>
  <conditionalFormatting sqref="H1255">
    <cfRule type="expression" dxfId="6330" priority="7466">
      <formula>H1255+N1126+Q1126=0</formula>
    </cfRule>
  </conditionalFormatting>
  <conditionalFormatting sqref="H1256:H1257">
    <cfRule type="expression" dxfId="6329" priority="7468">
      <formula>H1256+N1255+Q1255=0</formula>
    </cfRule>
  </conditionalFormatting>
  <conditionalFormatting sqref="H1275:H1276">
    <cfRule type="expression" dxfId="6328" priority="7472">
      <formula>H1275+N1272+Q1272=0</formula>
    </cfRule>
  </conditionalFormatting>
  <conditionalFormatting sqref="H1274">
    <cfRule type="expression" dxfId="6327" priority="7474">
      <formula>H1274+N1270+Q1270=0</formula>
    </cfRule>
  </conditionalFormatting>
  <conditionalFormatting sqref="G1279 G1262:G1264 G1266:G1268">
    <cfRule type="expression" dxfId="6326" priority="7475">
      <formula>G1262+#REF!+#REF!=0</formula>
    </cfRule>
  </conditionalFormatting>
  <conditionalFormatting sqref="H1279 H1262:H1264 H1266:H1268">
    <cfRule type="expression" dxfId="6325" priority="7476">
      <formula>H1262+#REF!+#REF!=0</formula>
    </cfRule>
  </conditionalFormatting>
  <conditionalFormatting sqref="H1261">
    <cfRule type="expression" dxfId="6324" priority="7462">
      <formula>H1261+N1261+Q1261=0</formula>
    </cfRule>
  </conditionalFormatting>
  <conditionalFormatting sqref="J1261:L1261">
    <cfRule type="expression" dxfId="6323" priority="7461">
      <formula>J1261+Q1261+R1261=0</formula>
    </cfRule>
  </conditionalFormatting>
  <conditionalFormatting sqref="N1261:P1261">
    <cfRule type="expression" dxfId="6322" priority="7463">
      <formula>N1261+Q1261+R1261=0</formula>
    </cfRule>
  </conditionalFormatting>
  <conditionalFormatting sqref="H1278">
    <cfRule type="expression" dxfId="6321" priority="7459">
      <formula>H1278+N1278+Q1278=0</formula>
    </cfRule>
  </conditionalFormatting>
  <conditionalFormatting sqref="J1278:L1278">
    <cfRule type="expression" dxfId="6320" priority="7458">
      <formula>J1278+Q1278+R1278=0</formula>
    </cfRule>
  </conditionalFormatting>
  <conditionalFormatting sqref="N1278:P1278">
    <cfRule type="expression" dxfId="6319" priority="7460">
      <formula>N1278+Q1278+R1278=0</formula>
    </cfRule>
  </conditionalFormatting>
  <conditionalFormatting sqref="J1294:L1294">
    <cfRule type="expression" dxfId="6318" priority="7453">
      <formula>J1294+Q1294+R1294=0</formula>
    </cfRule>
  </conditionalFormatting>
  <conditionalFormatting sqref="N1294:P1294">
    <cfRule type="expression" dxfId="6317" priority="7454">
      <formula>N1294+Q1294+R1294=0</formula>
    </cfRule>
  </conditionalFormatting>
  <conditionalFormatting sqref="H1281:H1282">
    <cfRule type="expression" dxfId="6316" priority="7485">
      <formula>H1281+N1274+Q1274=0</formula>
    </cfRule>
  </conditionalFormatting>
  <conditionalFormatting sqref="H1277:H1278">
    <cfRule type="expression" dxfId="6315" priority="7452">
      <formula>H1277+N1274+Q1274=0</formula>
    </cfRule>
  </conditionalFormatting>
  <conditionalFormatting sqref="H1283">
    <cfRule type="expression" dxfId="6314" priority="7487">
      <formula>H1283+N1275+Q1275=0</formula>
    </cfRule>
  </conditionalFormatting>
  <conditionalFormatting sqref="H1289:H1290">
    <cfRule type="expression" dxfId="6313" priority="7451">
      <formula>H1289+N1281+Q1281=0</formula>
    </cfRule>
  </conditionalFormatting>
  <conditionalFormatting sqref="H1296">
    <cfRule type="expression" dxfId="6312" priority="7449">
      <formula>H1296+N1285+Q1285=0</formula>
    </cfRule>
  </conditionalFormatting>
  <conditionalFormatting sqref="G1261">
    <cfRule type="expression" dxfId="6311" priority="7447">
      <formula>G1261+#REF!+#REF!=0</formula>
    </cfRule>
  </conditionalFormatting>
  <conditionalFormatting sqref="G1278">
    <cfRule type="expression" dxfId="6310" priority="7446">
      <formula>G1278+#REF!+#REF!=0</formula>
    </cfRule>
  </conditionalFormatting>
  <conditionalFormatting sqref="J1323:L1324">
    <cfRule type="expression" dxfId="6309" priority="7443">
      <formula>J1323+Q1323+R1323=0</formula>
    </cfRule>
  </conditionalFormatting>
  <conditionalFormatting sqref="N1333:P1336">
    <cfRule type="expression" dxfId="6308" priority="7444">
      <formula>N1333+Q1333+R1333=0</formula>
    </cfRule>
  </conditionalFormatting>
  <conditionalFormatting sqref="H1322">
    <cfRule type="expression" dxfId="6307" priority="7441">
      <formula>H1322+N1320+Q1320=0</formula>
    </cfRule>
  </conditionalFormatting>
  <conditionalFormatting sqref="H1320:H1321">
    <cfRule type="expression" dxfId="6306" priority="7442">
      <formula>H1320+N1312+Q1312=0</formula>
    </cfRule>
  </conditionalFormatting>
  <conditionalFormatting sqref="J1308:L1310">
    <cfRule type="expression" dxfId="6305" priority="7436">
      <formula>J1308+Q1308+R1308=0</formula>
    </cfRule>
  </conditionalFormatting>
  <conditionalFormatting sqref="N1308:P1310">
    <cfRule type="expression" dxfId="6304" priority="7437">
      <formula>N1308+Q1308+R1308=0</formula>
    </cfRule>
  </conditionalFormatting>
  <conditionalFormatting sqref="H1342">
    <cfRule type="expression" dxfId="6303" priority="7435">
      <formula>H1342+N1333+Q1333=0</formula>
    </cfRule>
  </conditionalFormatting>
  <conditionalFormatting sqref="H1327">
    <cfRule type="expression" dxfId="6302" priority="7431">
      <formula>H1327+N1323+Q1323=0</formula>
    </cfRule>
  </conditionalFormatting>
  <conditionalFormatting sqref="H1328:H1329">
    <cfRule type="expression" dxfId="6301" priority="7433">
      <formula>H1328+N1323+Q1323=0</formula>
    </cfRule>
  </conditionalFormatting>
  <conditionalFormatting sqref="H1351">
    <cfRule type="expression" dxfId="6300" priority="7426">
      <formula>H1351+N1342+Q1342=0</formula>
    </cfRule>
  </conditionalFormatting>
  <conditionalFormatting sqref="H1337">
    <cfRule type="expression" dxfId="6299" priority="7428">
      <formula>H1337+N1334+Q1334=0</formula>
    </cfRule>
  </conditionalFormatting>
  <conditionalFormatting sqref="G1302:H1304">
    <cfRule type="expression" dxfId="6298" priority="7420">
      <formula>G1302+#REF!+#REF!=0</formula>
    </cfRule>
  </conditionalFormatting>
  <conditionalFormatting sqref="H1323">
    <cfRule type="expression" dxfId="6297" priority="7422">
      <formula>H1323+N1320+Q1320=0</formula>
    </cfRule>
  </conditionalFormatting>
  <conditionalFormatting sqref="G1326 G1308:G1315 G1320:G1322">
    <cfRule type="expression" dxfId="6296" priority="7423">
      <formula>G1308+#REF!+#REF!=0</formula>
    </cfRule>
  </conditionalFormatting>
  <conditionalFormatting sqref="H1326 H1312:H1315 H1308:H1310">
    <cfRule type="expression" dxfId="6295" priority="7424">
      <formula>H1308+#REF!+#REF!=0</formula>
    </cfRule>
  </conditionalFormatting>
  <conditionalFormatting sqref="H1315">
    <cfRule type="expression" dxfId="6294" priority="7418">
      <formula>H1315+N1315+Q1315=0</formula>
    </cfRule>
  </conditionalFormatting>
  <conditionalFormatting sqref="J1315:L1315">
    <cfRule type="expression" dxfId="6293" priority="7417">
      <formula>J1315+Q1315+R1315=0</formula>
    </cfRule>
  </conditionalFormatting>
  <conditionalFormatting sqref="N1315:P1315">
    <cfRule type="expression" dxfId="6292" priority="7419">
      <formula>N1315+Q1315+R1315=0</formula>
    </cfRule>
  </conditionalFormatting>
  <conditionalFormatting sqref="H1337">
    <cfRule type="expression" dxfId="6291" priority="7415">
      <formula>H1337+N1337+Q1337=0</formula>
    </cfRule>
  </conditionalFormatting>
  <conditionalFormatting sqref="J1337:L1337">
    <cfRule type="expression" dxfId="6290" priority="7414">
      <formula>J1337+Q1337+R1337=0</formula>
    </cfRule>
  </conditionalFormatting>
  <conditionalFormatting sqref="N1337:P1337">
    <cfRule type="expression" dxfId="6289" priority="7416">
      <formula>N1337+Q1337+R1337=0</formula>
    </cfRule>
  </conditionalFormatting>
  <conditionalFormatting sqref="J1341:L1341">
    <cfRule type="expression" dxfId="6288" priority="7412">
      <formula>J1341+Q1341+R1341=0</formula>
    </cfRule>
  </conditionalFormatting>
  <conditionalFormatting sqref="N1341:P1341">
    <cfRule type="expression" dxfId="6287" priority="7413">
      <formula>N1341+Q1341+R1341=0</formula>
    </cfRule>
  </conditionalFormatting>
  <conditionalFormatting sqref="H1350">
    <cfRule type="expression" dxfId="6286" priority="7430">
      <formula>H1350+N1334+Q1334=0</formula>
    </cfRule>
  </conditionalFormatting>
  <conditionalFormatting sqref="H1335">
    <cfRule type="expression" dxfId="6285" priority="7411">
      <formula>H1335+N1328+Q1328=0</formula>
    </cfRule>
  </conditionalFormatting>
  <conditionalFormatting sqref="G1343">
    <cfRule type="expression" dxfId="6284" priority="7409">
      <formula>G1343+#REF!+#REF!=0</formula>
    </cfRule>
  </conditionalFormatting>
  <conditionalFormatting sqref="H1343">
    <cfRule type="expression" dxfId="6283" priority="7410">
      <formula>H1343+#REF!+#REF!=0</formula>
    </cfRule>
  </conditionalFormatting>
  <conditionalFormatting sqref="G1315">
    <cfRule type="expression" dxfId="6282" priority="7408">
      <formula>G1315+#REF!+#REF!=0</formula>
    </cfRule>
  </conditionalFormatting>
  <conditionalFormatting sqref="G1337">
    <cfRule type="expression" dxfId="6281" priority="7407">
      <formula>G1337+#REF!+#REF!=0</formula>
    </cfRule>
  </conditionalFormatting>
  <conditionalFormatting sqref="G1324 G1341">
    <cfRule type="expression" dxfId="6280" priority="7438">
      <formula>G1324+#REF!+#REF!=0</formula>
    </cfRule>
  </conditionalFormatting>
  <conditionalFormatting sqref="H1324 H1341">
    <cfRule type="expression" dxfId="6279" priority="7439">
      <formula>H1324+#REF!+#REF!=0</formula>
    </cfRule>
  </conditionalFormatting>
  <conditionalFormatting sqref="H1333:H1334">
    <cfRule type="expression" dxfId="6278" priority="7440">
      <formula>H1333+#REF!+#REF!=0</formula>
    </cfRule>
  </conditionalFormatting>
  <conditionalFormatting sqref="J1311:L1311">
    <cfRule type="expression" dxfId="6277" priority="7405">
      <formula>J1311+Q1311+R1311=0</formula>
    </cfRule>
  </conditionalFormatting>
  <conditionalFormatting sqref="N1311:P1311">
    <cfRule type="expression" dxfId="6276" priority="7406">
      <formula>N1311+Q1311+R1311=0</formula>
    </cfRule>
  </conditionalFormatting>
  <conditionalFormatting sqref="H1311">
    <cfRule type="expression" dxfId="6275" priority="7404">
      <formula>H1311+N1309+Q1309=0</formula>
    </cfRule>
  </conditionalFormatting>
  <conditionalFormatting sqref="H1330">
    <cfRule type="expression" dxfId="6274" priority="7397">
      <formula>H1330+N1326+Q1326=0</formula>
    </cfRule>
  </conditionalFormatting>
  <conditionalFormatting sqref="J1330:L1330">
    <cfRule type="expression" dxfId="6273" priority="7395">
      <formula>J1330+Q1330+R1330=0</formula>
    </cfRule>
  </conditionalFormatting>
  <conditionalFormatting sqref="N1330:P1330">
    <cfRule type="expression" dxfId="6272" priority="7396">
      <formula>N1330+Q1330+R1330=0</formula>
    </cfRule>
  </conditionalFormatting>
  <conditionalFormatting sqref="H1290">
    <cfRule type="expression" dxfId="6271" priority="7387">
      <formula>H1290+N1290+Q1290=0</formula>
    </cfRule>
  </conditionalFormatting>
  <conditionalFormatting sqref="J1290:L1290">
    <cfRule type="expression" dxfId="6270" priority="7386">
      <formula>J1290+Q1290+R1290=0</formula>
    </cfRule>
  </conditionalFormatting>
  <conditionalFormatting sqref="N1290:P1290">
    <cfRule type="expression" dxfId="6269" priority="7388">
      <formula>N1290+Q1290+R1290=0</formula>
    </cfRule>
  </conditionalFormatting>
  <conditionalFormatting sqref="H1290">
    <cfRule type="expression" dxfId="6268" priority="7385">
      <formula>H1290+N1294+Q1294=0</formula>
    </cfRule>
  </conditionalFormatting>
  <conditionalFormatting sqref="H1290">
    <cfRule type="expression" dxfId="6267" priority="7390">
      <formula>H1290+N1300+Q1300=0</formula>
    </cfRule>
  </conditionalFormatting>
  <conditionalFormatting sqref="H1290">
    <cfRule type="expression" dxfId="6266" priority="7392">
      <formula>H1290+N1285+Q1285=0</formula>
    </cfRule>
  </conditionalFormatting>
  <conditionalFormatting sqref="H1381">
    <cfRule type="expression" dxfId="6265" priority="7378">
      <formula>H1381+N1381+Q1381=0</formula>
    </cfRule>
  </conditionalFormatting>
  <conditionalFormatting sqref="J1381:L1381">
    <cfRule type="expression" dxfId="6264" priority="7377">
      <formula>J1381+Q1381+R1381=0</formula>
    </cfRule>
  </conditionalFormatting>
  <conditionalFormatting sqref="N1381:P1381">
    <cfRule type="expression" dxfId="6263" priority="7379">
      <formula>N1381+Q1381+R1381=0</formula>
    </cfRule>
  </conditionalFormatting>
  <conditionalFormatting sqref="H1381">
    <cfRule type="expression" dxfId="6262" priority="7376">
      <formula>H1381+N1336+Q1336=0</formula>
    </cfRule>
  </conditionalFormatting>
  <conditionalFormatting sqref="H1381 H596">
    <cfRule type="expression" dxfId="6261" priority="7381">
      <formula>H596+N565+Q565=0</formula>
    </cfRule>
  </conditionalFormatting>
  <conditionalFormatting sqref="H1381">
    <cfRule type="expression" dxfId="6260" priority="7383">
      <formula>H1381+N1329+Q1329=0</formula>
    </cfRule>
  </conditionalFormatting>
  <conditionalFormatting sqref="I1265">
    <cfRule type="expression" dxfId="6259" priority="7374">
      <formula>I1265+N1265+Q1265=0</formula>
    </cfRule>
  </conditionalFormatting>
  <conditionalFormatting sqref="G1265">
    <cfRule type="expression" dxfId="6258" priority="7372">
      <formula>G1265+#REF!+#REF!=0</formula>
    </cfRule>
  </conditionalFormatting>
  <conditionalFormatting sqref="H1265">
    <cfRule type="expression" dxfId="6257" priority="7373">
      <formula>H1265+#REF!+#REF!=0</formula>
    </cfRule>
  </conditionalFormatting>
  <conditionalFormatting sqref="J1265:L1265">
    <cfRule type="expression" dxfId="6256" priority="7370">
      <formula>J1265+Q1265+R1265=0</formula>
    </cfRule>
  </conditionalFormatting>
  <conditionalFormatting sqref="N1265:P1265">
    <cfRule type="expression" dxfId="6255" priority="7371">
      <formula>N1265+Q1265+R1265=0</formula>
    </cfRule>
  </conditionalFormatting>
  <conditionalFormatting sqref="I1269">
    <cfRule type="expression" dxfId="6254" priority="7368">
      <formula>I1269+N1269+Q1269=0</formula>
    </cfRule>
  </conditionalFormatting>
  <conditionalFormatting sqref="G1269">
    <cfRule type="expression" dxfId="6253" priority="7366">
      <formula>G1269+#REF!+#REF!=0</formula>
    </cfRule>
  </conditionalFormatting>
  <conditionalFormatting sqref="H1269">
    <cfRule type="expression" dxfId="6252" priority="7367">
      <formula>H1269+#REF!+#REF!=0</formula>
    </cfRule>
  </conditionalFormatting>
  <conditionalFormatting sqref="J1269:L1269">
    <cfRule type="expression" dxfId="6251" priority="7364">
      <formula>J1269+Q1269+R1269=0</formula>
    </cfRule>
  </conditionalFormatting>
  <conditionalFormatting sqref="N1269:P1269">
    <cfRule type="expression" dxfId="6250" priority="7365">
      <formula>N1269+Q1269+R1269=0</formula>
    </cfRule>
  </conditionalFormatting>
  <conditionalFormatting sqref="I1291">
    <cfRule type="expression" dxfId="6249" priority="7362">
      <formula>I1291+N1291+Q1291=0</formula>
    </cfRule>
  </conditionalFormatting>
  <conditionalFormatting sqref="G1291">
    <cfRule type="expression" dxfId="6248" priority="7360">
      <formula>G1291+#REF!+#REF!=0</formula>
    </cfRule>
  </conditionalFormatting>
  <conditionalFormatting sqref="H1291">
    <cfRule type="expression" dxfId="6247" priority="7361">
      <formula>H1291+#REF!+#REF!=0</formula>
    </cfRule>
  </conditionalFormatting>
  <conditionalFormatting sqref="J1291:L1291">
    <cfRule type="expression" dxfId="6246" priority="7358">
      <formula>J1291+Q1291+R1291=0</formula>
    </cfRule>
  </conditionalFormatting>
  <conditionalFormatting sqref="N1291:P1291">
    <cfRule type="expression" dxfId="6245" priority="7359">
      <formula>N1291+Q1291+R1291=0</formula>
    </cfRule>
  </conditionalFormatting>
  <conditionalFormatting sqref="I1292">
    <cfRule type="expression" dxfId="6244" priority="7356">
      <formula>I1292+N1292+Q1292=0</formula>
    </cfRule>
  </conditionalFormatting>
  <conditionalFormatting sqref="G1292">
    <cfRule type="expression" dxfId="6243" priority="7354">
      <formula>G1292+#REF!+#REF!=0</formula>
    </cfRule>
  </conditionalFormatting>
  <conditionalFormatting sqref="H1292">
    <cfRule type="expression" dxfId="6242" priority="7355">
      <formula>H1292+#REF!+#REF!=0</formula>
    </cfRule>
  </conditionalFormatting>
  <conditionalFormatting sqref="J1292:L1292">
    <cfRule type="expression" dxfId="6241" priority="7352">
      <formula>J1292+Q1292+R1292=0</formula>
    </cfRule>
  </conditionalFormatting>
  <conditionalFormatting sqref="N1292:P1292">
    <cfRule type="expression" dxfId="6240" priority="7353">
      <formula>N1292+Q1292+R1292=0</formula>
    </cfRule>
  </conditionalFormatting>
  <conditionalFormatting sqref="I1305">
    <cfRule type="expression" dxfId="6239" priority="7350">
      <formula>I1305+N1305+Q1305=0</formula>
    </cfRule>
  </conditionalFormatting>
  <conditionalFormatting sqref="G1305">
    <cfRule type="expression" dxfId="6238" priority="7348">
      <formula>G1305+#REF!+#REF!=0</formula>
    </cfRule>
  </conditionalFormatting>
  <conditionalFormatting sqref="H1305">
    <cfRule type="expression" dxfId="6237" priority="7349">
      <formula>H1305+#REF!+#REF!=0</formula>
    </cfRule>
  </conditionalFormatting>
  <conditionalFormatting sqref="J1305:L1305">
    <cfRule type="expression" dxfId="6236" priority="7346">
      <formula>J1305+Q1305+R1305=0</formula>
    </cfRule>
  </conditionalFormatting>
  <conditionalFormatting sqref="N1305:P1305">
    <cfRule type="expression" dxfId="6235" priority="7347">
      <formula>N1305+Q1305+R1305=0</formula>
    </cfRule>
  </conditionalFormatting>
  <conditionalFormatting sqref="I1317">
    <cfRule type="expression" dxfId="6234" priority="7344">
      <formula>I1317+N1317+Q1317=0</formula>
    </cfRule>
  </conditionalFormatting>
  <conditionalFormatting sqref="G1317">
    <cfRule type="expression" dxfId="6233" priority="7342">
      <formula>G1317+#REF!+#REF!=0</formula>
    </cfRule>
  </conditionalFormatting>
  <conditionalFormatting sqref="H1317">
    <cfRule type="expression" dxfId="6232" priority="7343">
      <formula>H1317+#REF!+#REF!=0</formula>
    </cfRule>
  </conditionalFormatting>
  <conditionalFormatting sqref="J1317:L1317">
    <cfRule type="expression" dxfId="6231" priority="7340">
      <formula>J1317+Q1317+R1317=0</formula>
    </cfRule>
  </conditionalFormatting>
  <conditionalFormatting sqref="N1317:P1317">
    <cfRule type="expression" dxfId="6230" priority="7341">
      <formula>N1317+Q1317+R1317=0</formula>
    </cfRule>
  </conditionalFormatting>
  <conditionalFormatting sqref="I1332">
    <cfRule type="expression" dxfId="6229" priority="7332">
      <formula>I1332+N1332+Q1332=0</formula>
    </cfRule>
  </conditionalFormatting>
  <conditionalFormatting sqref="G1332">
    <cfRule type="expression" dxfId="6228" priority="7330">
      <formula>G1332+#REF!+#REF!=0</formula>
    </cfRule>
  </conditionalFormatting>
  <conditionalFormatting sqref="H1332">
    <cfRule type="expression" dxfId="6227" priority="7331">
      <formula>H1332+#REF!+#REF!=0</formula>
    </cfRule>
  </conditionalFormatting>
  <conditionalFormatting sqref="J1332:L1332">
    <cfRule type="expression" dxfId="6226" priority="7328">
      <formula>J1332+Q1332+R1332=0</formula>
    </cfRule>
  </conditionalFormatting>
  <conditionalFormatting sqref="N1332:P1332">
    <cfRule type="expression" dxfId="6225" priority="7329">
      <formula>N1332+Q1332+R1332=0</formula>
    </cfRule>
  </conditionalFormatting>
  <conditionalFormatting sqref="I1331">
    <cfRule type="expression" dxfId="6224" priority="7326">
      <formula>I1331+N1331+Q1331=0</formula>
    </cfRule>
  </conditionalFormatting>
  <conditionalFormatting sqref="G1331">
    <cfRule type="expression" dxfId="6223" priority="7324">
      <formula>G1331+#REF!+#REF!=0</formula>
    </cfRule>
  </conditionalFormatting>
  <conditionalFormatting sqref="H1331">
    <cfRule type="expression" dxfId="6222" priority="7325">
      <formula>H1331+#REF!+#REF!=0</formula>
    </cfRule>
  </conditionalFormatting>
  <conditionalFormatting sqref="J1331:L1331">
    <cfRule type="expression" dxfId="6221" priority="7322">
      <formula>J1331+Q1331+R1331=0</formula>
    </cfRule>
  </conditionalFormatting>
  <conditionalFormatting sqref="N1331:P1331">
    <cfRule type="expression" dxfId="6220" priority="7323">
      <formula>N1331+Q1331+R1331=0</formula>
    </cfRule>
  </conditionalFormatting>
  <conditionalFormatting sqref="I1346">
    <cfRule type="expression" dxfId="6219" priority="7314">
      <formula>I1346+N1346+Q1346=0</formula>
    </cfRule>
  </conditionalFormatting>
  <conditionalFormatting sqref="G1346">
    <cfRule type="expression" dxfId="6218" priority="7312">
      <formula>G1346+#REF!+#REF!=0</formula>
    </cfRule>
  </conditionalFormatting>
  <conditionalFormatting sqref="H1346">
    <cfRule type="expression" dxfId="6217" priority="7313">
      <formula>H1346+#REF!+#REF!=0</formula>
    </cfRule>
  </conditionalFormatting>
  <conditionalFormatting sqref="J1346:L1346">
    <cfRule type="expression" dxfId="6216" priority="7310">
      <formula>J1346+Q1346+R1346=0</formula>
    </cfRule>
  </conditionalFormatting>
  <conditionalFormatting sqref="N1346:P1346">
    <cfRule type="expression" dxfId="6215" priority="7311">
      <formula>N1346+Q1346+R1346=0</formula>
    </cfRule>
  </conditionalFormatting>
  <conditionalFormatting sqref="I1347">
    <cfRule type="expression" dxfId="6214" priority="7308">
      <formula>I1347+N1347+Q1347=0</formula>
    </cfRule>
  </conditionalFormatting>
  <conditionalFormatting sqref="G1347">
    <cfRule type="expression" dxfId="6213" priority="7306">
      <formula>G1347+#REF!+#REF!=0</formula>
    </cfRule>
  </conditionalFormatting>
  <conditionalFormatting sqref="H1347">
    <cfRule type="expression" dxfId="6212" priority="7307">
      <formula>H1347+#REF!+#REF!=0</formula>
    </cfRule>
  </conditionalFormatting>
  <conditionalFormatting sqref="J1347:L1347">
    <cfRule type="expression" dxfId="6211" priority="7304">
      <formula>J1347+Q1347+R1347=0</formula>
    </cfRule>
  </conditionalFormatting>
  <conditionalFormatting sqref="N1347:P1347">
    <cfRule type="expression" dxfId="6210" priority="7305">
      <formula>N1347+Q1347+R1347=0</formula>
    </cfRule>
  </conditionalFormatting>
  <conditionalFormatting sqref="I1344">
    <cfRule type="expression" dxfId="6209" priority="7302">
      <formula>I1344+N1344+Q1344=0</formula>
    </cfRule>
  </conditionalFormatting>
  <conditionalFormatting sqref="G1344">
    <cfRule type="expression" dxfId="6208" priority="7300">
      <formula>G1344+#REF!+#REF!=0</formula>
    </cfRule>
  </conditionalFormatting>
  <conditionalFormatting sqref="H1344">
    <cfRule type="expression" dxfId="6207" priority="7301">
      <formula>H1344+#REF!+#REF!=0</formula>
    </cfRule>
  </conditionalFormatting>
  <conditionalFormatting sqref="J1344:L1344">
    <cfRule type="expression" dxfId="6206" priority="7298">
      <formula>J1344+Q1344+R1344=0</formula>
    </cfRule>
  </conditionalFormatting>
  <conditionalFormatting sqref="N1344:P1344">
    <cfRule type="expression" dxfId="6205" priority="7299">
      <formula>N1344+Q1344+R1344=0</formula>
    </cfRule>
  </conditionalFormatting>
  <conditionalFormatting sqref="I1345">
    <cfRule type="expression" dxfId="6204" priority="7296">
      <formula>I1345+N1345+Q1345=0</formula>
    </cfRule>
  </conditionalFormatting>
  <conditionalFormatting sqref="G1345">
    <cfRule type="expression" dxfId="6203" priority="7294">
      <formula>G1345+#REF!+#REF!=0</formula>
    </cfRule>
  </conditionalFormatting>
  <conditionalFormatting sqref="H1345">
    <cfRule type="expression" dxfId="6202" priority="7295">
      <formula>H1345+#REF!+#REF!=0</formula>
    </cfRule>
  </conditionalFormatting>
  <conditionalFormatting sqref="J1345:L1345">
    <cfRule type="expression" dxfId="6201" priority="7292">
      <formula>J1345+Q1345+R1345=0</formula>
    </cfRule>
  </conditionalFormatting>
  <conditionalFormatting sqref="N1345:P1345">
    <cfRule type="expression" dxfId="6200" priority="7293">
      <formula>N1345+Q1345+R1345=0</formula>
    </cfRule>
  </conditionalFormatting>
  <conditionalFormatting sqref="I1306">
    <cfRule type="expression" dxfId="6199" priority="7290">
      <formula>I1306+N1306+Q1306=0</formula>
    </cfRule>
  </conditionalFormatting>
  <conditionalFormatting sqref="G1306">
    <cfRule type="expression" dxfId="6198" priority="7288">
      <formula>G1306+#REF!+#REF!=0</formula>
    </cfRule>
  </conditionalFormatting>
  <conditionalFormatting sqref="H1306">
    <cfRule type="expression" dxfId="6197" priority="7289">
      <formula>H1306+#REF!+#REF!=0</formula>
    </cfRule>
  </conditionalFormatting>
  <conditionalFormatting sqref="J1306:L1306">
    <cfRule type="expression" dxfId="6196" priority="7286">
      <formula>J1306+Q1306+R1306=0</formula>
    </cfRule>
  </conditionalFormatting>
  <conditionalFormatting sqref="N1306:P1306">
    <cfRule type="expression" dxfId="6195" priority="7287">
      <formula>N1306+Q1306+R1306=0</formula>
    </cfRule>
  </conditionalFormatting>
  <conditionalFormatting sqref="I1316">
    <cfRule type="expression" dxfId="6194" priority="7284">
      <formula>I1316+N1316+Q1316=0</formula>
    </cfRule>
  </conditionalFormatting>
  <conditionalFormatting sqref="G1316">
    <cfRule type="expression" dxfId="6193" priority="7282">
      <formula>G1316+#REF!+#REF!=0</formula>
    </cfRule>
  </conditionalFormatting>
  <conditionalFormatting sqref="H1316">
    <cfRule type="expression" dxfId="6192" priority="7283">
      <formula>H1316+#REF!+#REF!=0</formula>
    </cfRule>
  </conditionalFormatting>
  <conditionalFormatting sqref="J1316:L1316">
    <cfRule type="expression" dxfId="6191" priority="7280">
      <formula>J1316+Q1316+R1316=0</formula>
    </cfRule>
  </conditionalFormatting>
  <conditionalFormatting sqref="N1316:P1316">
    <cfRule type="expression" dxfId="6190" priority="7281">
      <formula>N1316+Q1316+R1316=0</formula>
    </cfRule>
  </conditionalFormatting>
  <conditionalFormatting sqref="I1382">
    <cfRule type="expression" dxfId="6189" priority="7279">
      <formula>I1382+N1382+Q1382=0</formula>
    </cfRule>
  </conditionalFormatting>
  <conditionalFormatting sqref="J1382:L1382">
    <cfRule type="expression" dxfId="6188" priority="7276">
      <formula>J1382+Q1382+R1382=0</formula>
    </cfRule>
  </conditionalFormatting>
  <conditionalFormatting sqref="N1382:P1382">
    <cfRule type="expression" dxfId="6187" priority="7277">
      <formula>N1382+Q1382+R1382=0</formula>
    </cfRule>
  </conditionalFormatting>
  <conditionalFormatting sqref="H1382">
    <cfRule type="expression" dxfId="6186" priority="7275">
      <formula>H1382+N1382+Q1382=0</formula>
    </cfRule>
  </conditionalFormatting>
  <conditionalFormatting sqref="H1520:H1521">
    <cfRule type="expression" dxfId="6185" priority="7262">
      <formula>H1520+N1520+Q1520=0</formula>
    </cfRule>
  </conditionalFormatting>
  <conditionalFormatting sqref="H1488">
    <cfRule type="expression" dxfId="6184" priority="7266">
      <formula>H1488+N1487+Q1487=0</formula>
    </cfRule>
  </conditionalFormatting>
  <conditionalFormatting sqref="H1406">
    <cfRule type="expression" dxfId="6183" priority="7268">
      <formula>H1406+N1403+Q1403=0</formula>
    </cfRule>
  </conditionalFormatting>
  <conditionalFormatting sqref="I1394:I1397">
    <cfRule type="expression" dxfId="6182" priority="7270">
      <formula>I1394+N1394+Q1394=0</formula>
    </cfRule>
  </conditionalFormatting>
  <conditionalFormatting sqref="J1433:L1435">
    <cfRule type="expression" dxfId="6181" priority="7261">
      <formula>J1433+Q1433+R1433=0</formula>
    </cfRule>
  </conditionalFormatting>
  <conditionalFormatting sqref="N1433:P1435">
    <cfRule type="expression" dxfId="6180" priority="7263">
      <formula>N1433+Q1433+R1433=0</formula>
    </cfRule>
  </conditionalFormatting>
  <conditionalFormatting sqref="H1403:H1405">
    <cfRule type="expression" dxfId="6179" priority="7260">
      <formula>H1403+N1399+Q1399=0</formula>
    </cfRule>
  </conditionalFormatting>
  <conditionalFormatting sqref="H1428:H1429">
    <cfRule type="expression" dxfId="6178" priority="7259">
      <formula>H1428+N1419+Q1419=0</formula>
    </cfRule>
  </conditionalFormatting>
  <conditionalFormatting sqref="H1433">
    <cfRule type="expression" dxfId="6177" priority="7258">
      <formula>H1433+N1421+Q1421=0</formula>
    </cfRule>
  </conditionalFormatting>
  <conditionalFormatting sqref="H1418">
    <cfRule type="expression" dxfId="6176" priority="7249">
      <formula>H1418+N1413+Q1413=0</formula>
    </cfRule>
  </conditionalFormatting>
  <conditionalFormatting sqref="H1413">
    <cfRule type="expression" dxfId="6175" priority="7251">
      <formula>H1413+N1407+Q1407=0</formula>
    </cfRule>
  </conditionalFormatting>
  <conditionalFormatting sqref="I1388:I1392">
    <cfRule type="expression" dxfId="6174" priority="7252">
      <formula>I1388+N1388+Q1388=0</formula>
    </cfRule>
  </conditionalFormatting>
  <conditionalFormatting sqref="J1388:L1392">
    <cfRule type="expression" dxfId="6173" priority="7246">
      <formula>J1388+Q1388+R1388=0</formula>
    </cfRule>
  </conditionalFormatting>
  <conditionalFormatting sqref="N1429:P1430">
    <cfRule type="expression" dxfId="6172" priority="7247">
      <formula>N1429+Q1429+R1429=0</formula>
    </cfRule>
  </conditionalFormatting>
  <conditionalFormatting sqref="G1391:H1393">
    <cfRule type="expression" dxfId="6171" priority="7233">
      <formula>G1391+#REF!+#REF!=0</formula>
    </cfRule>
  </conditionalFormatting>
  <conditionalFormatting sqref="H1388">
    <cfRule type="expression" dxfId="6170" priority="7235">
      <formula>H1388+N1258+Q1258=0</formula>
    </cfRule>
  </conditionalFormatting>
  <conditionalFormatting sqref="H1389:H1390">
    <cfRule type="expression" dxfId="6169" priority="7237">
      <formula>H1389+N1388+Q1388=0</formula>
    </cfRule>
  </conditionalFormatting>
  <conditionalFormatting sqref="H1408:H1409">
    <cfRule type="expression" dxfId="6168" priority="7241">
      <formula>H1408+N1405+Q1405=0</formula>
    </cfRule>
  </conditionalFormatting>
  <conditionalFormatting sqref="H1407">
    <cfRule type="expression" dxfId="6167" priority="7243">
      <formula>H1407+N1403+Q1403=0</formula>
    </cfRule>
  </conditionalFormatting>
  <conditionalFormatting sqref="G1412 G1395:G1397 G1399:G1401">
    <cfRule type="expression" dxfId="6166" priority="7244">
      <formula>G1395+#REF!+#REF!=0</formula>
    </cfRule>
  </conditionalFormatting>
  <conditionalFormatting sqref="H1412 H1395:H1397 H1399:H1401">
    <cfRule type="expression" dxfId="6165" priority="7245">
      <formula>H1395+#REF!+#REF!=0</formula>
    </cfRule>
  </conditionalFormatting>
  <conditionalFormatting sqref="H1394">
    <cfRule type="expression" dxfId="6164" priority="7231">
      <formula>H1394+N1394+Q1394=0</formula>
    </cfRule>
  </conditionalFormatting>
  <conditionalFormatting sqref="J1394:L1394">
    <cfRule type="expression" dxfId="6163" priority="7230">
      <formula>J1394+Q1394+R1394=0</formula>
    </cfRule>
  </conditionalFormatting>
  <conditionalFormatting sqref="N1394:P1394">
    <cfRule type="expression" dxfId="6162" priority="7232">
      <formula>N1394+Q1394+R1394=0</formula>
    </cfRule>
  </conditionalFormatting>
  <conditionalFormatting sqref="H1411">
    <cfRule type="expression" dxfId="6161" priority="7228">
      <formula>H1411+N1411+Q1411=0</formula>
    </cfRule>
  </conditionalFormatting>
  <conditionalFormatting sqref="J1411:L1411">
    <cfRule type="expression" dxfId="6160" priority="7227">
      <formula>J1411+Q1411+R1411=0</formula>
    </cfRule>
  </conditionalFormatting>
  <conditionalFormatting sqref="N1411:P1411">
    <cfRule type="expression" dxfId="6159" priority="7229">
      <formula>N1411+Q1411+R1411=0</formula>
    </cfRule>
  </conditionalFormatting>
  <conditionalFormatting sqref="J1428:L1428">
    <cfRule type="expression" dxfId="6158" priority="7222">
      <formula>J1428+Q1428+R1428=0</formula>
    </cfRule>
  </conditionalFormatting>
  <conditionalFormatting sqref="N1428:P1428">
    <cfRule type="expression" dxfId="6157" priority="7223">
      <formula>N1428+Q1428+R1428=0</formula>
    </cfRule>
  </conditionalFormatting>
  <conditionalFormatting sqref="H1414:H1415">
    <cfRule type="expression" dxfId="6156" priority="7254">
      <formula>H1414+N1407+Q1407=0</formula>
    </cfRule>
  </conditionalFormatting>
  <conditionalFormatting sqref="H1410:H1411">
    <cfRule type="expression" dxfId="6155" priority="7221">
      <formula>H1410+N1407+Q1407=0</formula>
    </cfRule>
  </conditionalFormatting>
  <conditionalFormatting sqref="H1416">
    <cfRule type="expression" dxfId="6154" priority="7256">
      <formula>H1416+N1408+Q1408=0</formula>
    </cfRule>
  </conditionalFormatting>
  <conditionalFormatting sqref="H1422">
    <cfRule type="expression" dxfId="6153" priority="7220">
      <formula>H1422+N1414+Q1414=0</formula>
    </cfRule>
  </conditionalFormatting>
  <conditionalFormatting sqref="H1430">
    <cfRule type="expression" dxfId="6152" priority="7218">
      <formula>H1430+N1418+Q1418=0</formula>
    </cfRule>
  </conditionalFormatting>
  <conditionalFormatting sqref="G1394">
    <cfRule type="expression" dxfId="6151" priority="7216">
      <formula>G1394+#REF!+#REF!=0</formula>
    </cfRule>
  </conditionalFormatting>
  <conditionalFormatting sqref="G1411">
    <cfRule type="expression" dxfId="6150" priority="7215">
      <formula>G1411+#REF!+#REF!=0</formula>
    </cfRule>
  </conditionalFormatting>
  <conditionalFormatting sqref="N1469:P1472">
    <cfRule type="expression" dxfId="6149" priority="7213">
      <formula>N1469+Q1469+R1469=0</formula>
    </cfRule>
  </conditionalFormatting>
  <conditionalFormatting sqref="H1456">
    <cfRule type="expression" dxfId="6148" priority="7210">
      <formula>H1456+N1454+Q1454=0</formula>
    </cfRule>
  </conditionalFormatting>
  <conditionalFormatting sqref="H1454:H1455">
    <cfRule type="expression" dxfId="6147" priority="7211">
      <formula>H1454+N1446+Q1446=0</formula>
    </cfRule>
  </conditionalFormatting>
  <conditionalFormatting sqref="J1442:L1444">
    <cfRule type="expression" dxfId="6146" priority="7205">
      <formula>J1442+Q1442+R1442=0</formula>
    </cfRule>
  </conditionalFormatting>
  <conditionalFormatting sqref="N1442:P1444">
    <cfRule type="expression" dxfId="6145" priority="7206">
      <formula>N1442+Q1442+R1442=0</formula>
    </cfRule>
  </conditionalFormatting>
  <conditionalFormatting sqref="H1478">
    <cfRule type="expression" dxfId="6144" priority="7204">
      <formula>H1478+N1469+Q1469=0</formula>
    </cfRule>
  </conditionalFormatting>
  <conditionalFormatting sqref="H1461">
    <cfRule type="expression" dxfId="6143" priority="7200">
      <formula>H1461+N1457+Q1457=0</formula>
    </cfRule>
  </conditionalFormatting>
  <conditionalFormatting sqref="H1462:H1463">
    <cfRule type="expression" dxfId="6142" priority="7202">
      <formula>H1462+N1457+Q1457=0</formula>
    </cfRule>
  </conditionalFormatting>
  <conditionalFormatting sqref="H1487">
    <cfRule type="expression" dxfId="6141" priority="7195">
      <formula>H1487+N1478+Q1478=0</formula>
    </cfRule>
  </conditionalFormatting>
  <conditionalFormatting sqref="H1473">
    <cfRule type="expression" dxfId="6140" priority="7197">
      <formula>H1473+N1470+Q1470=0</formula>
    </cfRule>
  </conditionalFormatting>
  <conditionalFormatting sqref="G1436:H1438">
    <cfRule type="expression" dxfId="6139" priority="7189">
      <formula>G1436+#REF!+#REF!=0</formula>
    </cfRule>
  </conditionalFormatting>
  <conditionalFormatting sqref="H1457">
    <cfRule type="expression" dxfId="6138" priority="7191">
      <formula>H1457+N1454+Q1454=0</formula>
    </cfRule>
  </conditionalFormatting>
  <conditionalFormatting sqref="G1460 G1442:G1449 G1454:G1456">
    <cfRule type="expression" dxfId="6137" priority="7192">
      <formula>G1442+#REF!+#REF!=0</formula>
    </cfRule>
  </conditionalFormatting>
  <conditionalFormatting sqref="H1460 H1446:H1449 H1442:H1444">
    <cfRule type="expression" dxfId="6136" priority="7193">
      <formula>H1442+#REF!+#REF!=0</formula>
    </cfRule>
  </conditionalFormatting>
  <conditionalFormatting sqref="H1449">
    <cfRule type="expression" dxfId="6135" priority="7187">
      <formula>H1449+N1449+Q1449=0</formula>
    </cfRule>
  </conditionalFormatting>
  <conditionalFormatting sqref="J1449:L1449">
    <cfRule type="expression" dxfId="6134" priority="7186">
      <formula>J1449+Q1449+R1449=0</formula>
    </cfRule>
  </conditionalFormatting>
  <conditionalFormatting sqref="N1449:P1449">
    <cfRule type="expression" dxfId="6133" priority="7188">
      <formula>N1449+Q1449+R1449=0</formula>
    </cfRule>
  </conditionalFormatting>
  <conditionalFormatting sqref="H1473">
    <cfRule type="expression" dxfId="6132" priority="7184">
      <formula>H1473+N1473+Q1473=0</formula>
    </cfRule>
  </conditionalFormatting>
  <conditionalFormatting sqref="J1473:L1473">
    <cfRule type="expression" dxfId="6131" priority="7183">
      <formula>J1473+Q1473+R1473=0</formula>
    </cfRule>
  </conditionalFormatting>
  <conditionalFormatting sqref="N1473:P1473">
    <cfRule type="expression" dxfId="6130" priority="7185">
      <formula>N1473+Q1473+R1473=0</formula>
    </cfRule>
  </conditionalFormatting>
  <conditionalFormatting sqref="J1477:L1477">
    <cfRule type="expression" dxfId="6129" priority="7181">
      <formula>J1477+Q1477+R1477=0</formula>
    </cfRule>
  </conditionalFormatting>
  <conditionalFormatting sqref="N1477:P1477">
    <cfRule type="expression" dxfId="6128" priority="7182">
      <formula>N1477+Q1477+R1477=0</formula>
    </cfRule>
  </conditionalFormatting>
  <conditionalFormatting sqref="H1486">
    <cfRule type="expression" dxfId="6127" priority="7199">
      <formula>H1486+N1470+Q1470=0</formula>
    </cfRule>
  </conditionalFormatting>
  <conditionalFormatting sqref="H1471">
    <cfRule type="expression" dxfId="6126" priority="7180">
      <formula>H1471+N1462+Q1462=0</formula>
    </cfRule>
  </conditionalFormatting>
  <conditionalFormatting sqref="G1479">
    <cfRule type="expression" dxfId="6125" priority="7178">
      <formula>G1479+#REF!+#REF!=0</formula>
    </cfRule>
  </conditionalFormatting>
  <conditionalFormatting sqref="H1479">
    <cfRule type="expression" dxfId="6124" priority="7179">
      <formula>H1479+#REF!+#REF!=0</formula>
    </cfRule>
  </conditionalFormatting>
  <conditionalFormatting sqref="G1449">
    <cfRule type="expression" dxfId="6123" priority="7177">
      <formula>G1449+#REF!+#REF!=0</formula>
    </cfRule>
  </conditionalFormatting>
  <conditionalFormatting sqref="G1473">
    <cfRule type="expression" dxfId="6122" priority="7176">
      <formula>G1473+#REF!+#REF!=0</formula>
    </cfRule>
  </conditionalFormatting>
  <conditionalFormatting sqref="G1458:G1459 G1477">
    <cfRule type="expression" dxfId="6121" priority="7207">
      <formula>G1458+#REF!+#REF!=0</formula>
    </cfRule>
  </conditionalFormatting>
  <conditionalFormatting sqref="H1458:H1459 H1477">
    <cfRule type="expression" dxfId="6120" priority="7208">
      <formula>H1458+#REF!+#REF!=0</formula>
    </cfRule>
  </conditionalFormatting>
  <conditionalFormatting sqref="H1469:H1470">
    <cfRule type="expression" dxfId="6119" priority="7209">
      <formula>H1469+#REF!+#REF!=0</formula>
    </cfRule>
  </conditionalFormatting>
  <conditionalFormatting sqref="J1445:L1445">
    <cfRule type="expression" dxfId="6118" priority="7174">
      <formula>J1445+Q1445+R1445=0</formula>
    </cfRule>
  </conditionalFormatting>
  <conditionalFormatting sqref="N1445:P1445">
    <cfRule type="expression" dxfId="6117" priority="7175">
      <formula>N1445+Q1445+R1445=0</formula>
    </cfRule>
  </conditionalFormatting>
  <conditionalFormatting sqref="H1445">
    <cfRule type="expression" dxfId="6116" priority="7173">
      <formula>H1445+N1443+Q1443=0</formula>
    </cfRule>
  </conditionalFormatting>
  <conditionalFormatting sqref="H1464">
    <cfRule type="expression" dxfId="6115" priority="7166">
      <formula>H1464+N1460+Q1460=0</formula>
    </cfRule>
  </conditionalFormatting>
  <conditionalFormatting sqref="J1464:L1464">
    <cfRule type="expression" dxfId="6114" priority="7164">
      <formula>J1464+Q1464+R1464=0</formula>
    </cfRule>
  </conditionalFormatting>
  <conditionalFormatting sqref="N1464:P1464">
    <cfRule type="expression" dxfId="6113" priority="7165">
      <formula>N1464+Q1464+R1464=0</formula>
    </cfRule>
  </conditionalFormatting>
  <conditionalFormatting sqref="H1459">
    <cfRule type="expression" dxfId="6112" priority="7156">
      <formula>H1459+N1459+Q1459=0</formula>
    </cfRule>
  </conditionalFormatting>
  <conditionalFormatting sqref="J1459:L1459">
    <cfRule type="expression" dxfId="6111" priority="7155">
      <formula>J1459+Q1459+R1459=0</formula>
    </cfRule>
  </conditionalFormatting>
  <conditionalFormatting sqref="N1459:P1459">
    <cfRule type="expression" dxfId="6110" priority="7157">
      <formula>N1459+Q1459+R1459=0</formula>
    </cfRule>
  </conditionalFormatting>
  <conditionalFormatting sqref="H1459">
    <cfRule type="expression" dxfId="6109" priority="7154">
      <formula>H1459+N1428+Q1428=0</formula>
    </cfRule>
  </conditionalFormatting>
  <conditionalFormatting sqref="H1459">
    <cfRule type="expression" dxfId="6108" priority="7159">
      <formula>H1459+N1434+Q1434=0</formula>
    </cfRule>
  </conditionalFormatting>
  <conditionalFormatting sqref="H1459">
    <cfRule type="expression" dxfId="6107" priority="7161">
      <formula>H1459+N1418+Q1418=0</formula>
    </cfRule>
  </conditionalFormatting>
  <conditionalFormatting sqref="H1518">
    <cfRule type="expression" dxfId="6106" priority="7147">
      <formula>H1518+N1518+Q1518=0</formula>
    </cfRule>
  </conditionalFormatting>
  <conditionalFormatting sqref="J1518:L1518">
    <cfRule type="expression" dxfId="6105" priority="7146">
      <formula>J1518+Q1518+R1518=0</formula>
    </cfRule>
  </conditionalFormatting>
  <conditionalFormatting sqref="N1518:P1518">
    <cfRule type="expression" dxfId="6104" priority="7148">
      <formula>N1518+Q1518+R1518=0</formula>
    </cfRule>
  </conditionalFormatting>
  <conditionalFormatting sqref="H1518">
    <cfRule type="expression" dxfId="6103" priority="7145">
      <formula>H1518+N1472+Q1472=0</formula>
    </cfRule>
  </conditionalFormatting>
  <conditionalFormatting sqref="H1518">
    <cfRule type="expression" dxfId="6102" priority="7150">
      <formula>H1518+N1486+Q1486=0</formula>
    </cfRule>
  </conditionalFormatting>
  <conditionalFormatting sqref="H1518">
    <cfRule type="expression" dxfId="6101" priority="7152">
      <formula>H1518+N1463+Q1463=0</formula>
    </cfRule>
  </conditionalFormatting>
  <conditionalFormatting sqref="I1398">
    <cfRule type="expression" dxfId="6100" priority="7143">
      <formula>I1398+N1398+Q1398=0</formula>
    </cfRule>
  </conditionalFormatting>
  <conditionalFormatting sqref="G1398">
    <cfRule type="expression" dxfId="6099" priority="7141">
      <formula>G1398+#REF!+#REF!=0</formula>
    </cfRule>
  </conditionalFormatting>
  <conditionalFormatting sqref="H1398">
    <cfRule type="expression" dxfId="6098" priority="7142">
      <formula>H1398+#REF!+#REF!=0</formula>
    </cfRule>
  </conditionalFormatting>
  <conditionalFormatting sqref="J1398:L1398">
    <cfRule type="expression" dxfId="6097" priority="7139">
      <formula>J1398+Q1398+R1398=0</formula>
    </cfRule>
  </conditionalFormatting>
  <conditionalFormatting sqref="N1398:P1398">
    <cfRule type="expression" dxfId="6096" priority="7140">
      <formula>N1398+Q1398+R1398=0</formula>
    </cfRule>
  </conditionalFormatting>
  <conditionalFormatting sqref="I1402">
    <cfRule type="expression" dxfId="6095" priority="7137">
      <formula>I1402+N1402+Q1402=0</formula>
    </cfRule>
  </conditionalFormatting>
  <conditionalFormatting sqref="G1402">
    <cfRule type="expression" dxfId="6094" priority="7135">
      <formula>G1402+#REF!+#REF!=0</formula>
    </cfRule>
  </conditionalFormatting>
  <conditionalFormatting sqref="H1402">
    <cfRule type="expression" dxfId="6093" priority="7136">
      <formula>H1402+#REF!+#REF!=0</formula>
    </cfRule>
  </conditionalFormatting>
  <conditionalFormatting sqref="J1402:L1402">
    <cfRule type="expression" dxfId="6092" priority="7133">
      <formula>J1402+Q1402+R1402=0</formula>
    </cfRule>
  </conditionalFormatting>
  <conditionalFormatting sqref="N1402:P1402">
    <cfRule type="expression" dxfId="6091" priority="7134">
      <formula>N1402+Q1402+R1402=0</formula>
    </cfRule>
  </conditionalFormatting>
  <conditionalFormatting sqref="I1424">
    <cfRule type="expression" dxfId="6090" priority="7131">
      <formula>I1424+N1424+Q1424=0</formula>
    </cfRule>
  </conditionalFormatting>
  <conditionalFormatting sqref="G1424">
    <cfRule type="expression" dxfId="6089" priority="7129">
      <formula>G1424+#REF!+#REF!=0</formula>
    </cfRule>
  </conditionalFormatting>
  <conditionalFormatting sqref="H1424">
    <cfRule type="expression" dxfId="6088" priority="7130">
      <formula>H1424+#REF!+#REF!=0</formula>
    </cfRule>
  </conditionalFormatting>
  <conditionalFormatting sqref="J1424:L1424">
    <cfRule type="expression" dxfId="6087" priority="7127">
      <formula>J1424+Q1424+R1424=0</formula>
    </cfRule>
  </conditionalFormatting>
  <conditionalFormatting sqref="N1424:P1424">
    <cfRule type="expression" dxfId="6086" priority="7128">
      <formula>N1424+Q1424+R1424=0</formula>
    </cfRule>
  </conditionalFormatting>
  <conditionalFormatting sqref="I1425">
    <cfRule type="expression" dxfId="6085" priority="7125">
      <formula>I1425+N1425+Q1425=0</formula>
    </cfRule>
  </conditionalFormatting>
  <conditionalFormatting sqref="G1425">
    <cfRule type="expression" dxfId="6084" priority="7123">
      <formula>G1425+#REF!+#REF!=0</formula>
    </cfRule>
  </conditionalFormatting>
  <conditionalFormatting sqref="H1425">
    <cfRule type="expression" dxfId="6083" priority="7124">
      <formula>H1425+#REF!+#REF!=0</formula>
    </cfRule>
  </conditionalFormatting>
  <conditionalFormatting sqref="J1425:L1425">
    <cfRule type="expression" dxfId="6082" priority="7121">
      <formula>J1425+Q1425+R1425=0</formula>
    </cfRule>
  </conditionalFormatting>
  <conditionalFormatting sqref="N1425:P1425">
    <cfRule type="expression" dxfId="6081" priority="7122">
      <formula>N1425+Q1425+R1425=0</formula>
    </cfRule>
  </conditionalFormatting>
  <conditionalFormatting sqref="I1439">
    <cfRule type="expression" dxfId="6080" priority="7119">
      <formula>I1439+N1439+Q1439=0</formula>
    </cfRule>
  </conditionalFormatting>
  <conditionalFormatting sqref="G1439">
    <cfRule type="expression" dxfId="6079" priority="7117">
      <formula>G1439+#REF!+#REF!=0</formula>
    </cfRule>
  </conditionalFormatting>
  <conditionalFormatting sqref="H1439">
    <cfRule type="expression" dxfId="6078" priority="7118">
      <formula>H1439+#REF!+#REF!=0</formula>
    </cfRule>
  </conditionalFormatting>
  <conditionalFormatting sqref="J1439:L1439">
    <cfRule type="expression" dxfId="6077" priority="7115">
      <formula>J1439+Q1439+R1439=0</formula>
    </cfRule>
  </conditionalFormatting>
  <conditionalFormatting sqref="N1439:P1439">
    <cfRule type="expression" dxfId="6076" priority="7116">
      <formula>N1439+Q1439+R1439=0</formula>
    </cfRule>
  </conditionalFormatting>
  <conditionalFormatting sqref="I1451">
    <cfRule type="expression" dxfId="6075" priority="7113">
      <formula>I1451+N1451+Q1451=0</formula>
    </cfRule>
  </conditionalFormatting>
  <conditionalFormatting sqref="G1451">
    <cfRule type="expression" dxfId="6074" priority="7111">
      <formula>G1451+#REF!+#REF!=0</formula>
    </cfRule>
  </conditionalFormatting>
  <conditionalFormatting sqref="H1451">
    <cfRule type="expression" dxfId="6073" priority="7112">
      <formula>H1451+#REF!+#REF!=0</formula>
    </cfRule>
  </conditionalFormatting>
  <conditionalFormatting sqref="J1451:L1451">
    <cfRule type="expression" dxfId="6072" priority="7109">
      <formula>J1451+Q1451+R1451=0</formula>
    </cfRule>
  </conditionalFormatting>
  <conditionalFormatting sqref="N1451:P1451">
    <cfRule type="expression" dxfId="6071" priority="7110">
      <formula>N1451+Q1451+R1451=0</formula>
    </cfRule>
  </conditionalFormatting>
  <conditionalFormatting sqref="I1467">
    <cfRule type="expression" dxfId="6070" priority="7107">
      <formula>I1467+N1467+Q1467=0</formula>
    </cfRule>
  </conditionalFormatting>
  <conditionalFormatting sqref="G1467">
    <cfRule type="expression" dxfId="6069" priority="7105">
      <formula>G1467+#REF!+#REF!=0</formula>
    </cfRule>
  </conditionalFormatting>
  <conditionalFormatting sqref="H1467">
    <cfRule type="expression" dxfId="6068" priority="7106">
      <formula>H1467+#REF!+#REF!=0</formula>
    </cfRule>
  </conditionalFormatting>
  <conditionalFormatting sqref="J1467:L1467">
    <cfRule type="expression" dxfId="6067" priority="7103">
      <formula>J1467+Q1467+R1467=0</formula>
    </cfRule>
  </conditionalFormatting>
  <conditionalFormatting sqref="N1467:P1467">
    <cfRule type="expression" dxfId="6066" priority="7104">
      <formula>N1467+Q1467+R1467=0</formula>
    </cfRule>
  </conditionalFormatting>
  <conditionalFormatting sqref="I1468">
    <cfRule type="expression" dxfId="6065" priority="7101">
      <formula>I1468+N1468+Q1468=0</formula>
    </cfRule>
  </conditionalFormatting>
  <conditionalFormatting sqref="G1468">
    <cfRule type="expression" dxfId="6064" priority="7099">
      <formula>G1468+#REF!+#REF!=0</formula>
    </cfRule>
  </conditionalFormatting>
  <conditionalFormatting sqref="H1468">
    <cfRule type="expression" dxfId="6063" priority="7100">
      <formula>H1468+#REF!+#REF!=0</formula>
    </cfRule>
  </conditionalFormatting>
  <conditionalFormatting sqref="J1468:L1468">
    <cfRule type="expression" dxfId="6062" priority="7097">
      <formula>J1468+Q1468+R1468=0</formula>
    </cfRule>
  </conditionalFormatting>
  <conditionalFormatting sqref="N1468:P1468">
    <cfRule type="expression" dxfId="6061" priority="7098">
      <formula>N1468+Q1468+R1468=0</formula>
    </cfRule>
  </conditionalFormatting>
  <conditionalFormatting sqref="I1465">
    <cfRule type="expression" dxfId="6060" priority="7095">
      <formula>I1465+N1465+Q1465=0</formula>
    </cfRule>
  </conditionalFormatting>
  <conditionalFormatting sqref="G1465">
    <cfRule type="expression" dxfId="6059" priority="7093">
      <formula>G1465+#REF!+#REF!=0</formula>
    </cfRule>
  </conditionalFormatting>
  <conditionalFormatting sqref="H1465">
    <cfRule type="expression" dxfId="6058" priority="7094">
      <formula>H1465+#REF!+#REF!=0</formula>
    </cfRule>
  </conditionalFormatting>
  <conditionalFormatting sqref="J1465:L1465">
    <cfRule type="expression" dxfId="6057" priority="7091">
      <formula>J1465+Q1465+R1465=0</formula>
    </cfRule>
  </conditionalFormatting>
  <conditionalFormatting sqref="N1465:P1465">
    <cfRule type="expression" dxfId="6056" priority="7092">
      <formula>N1465+Q1465+R1465=0</formula>
    </cfRule>
  </conditionalFormatting>
  <conditionalFormatting sqref="I1466">
    <cfRule type="expression" dxfId="6055" priority="7089">
      <formula>I1466+N1466+Q1466=0</formula>
    </cfRule>
  </conditionalFormatting>
  <conditionalFormatting sqref="G1466">
    <cfRule type="expression" dxfId="6054" priority="7087">
      <formula>G1466+#REF!+#REF!=0</formula>
    </cfRule>
  </conditionalFormatting>
  <conditionalFormatting sqref="H1466">
    <cfRule type="expression" dxfId="6053" priority="7088">
      <formula>H1466+#REF!+#REF!=0</formula>
    </cfRule>
  </conditionalFormatting>
  <conditionalFormatting sqref="J1466:L1466">
    <cfRule type="expression" dxfId="6052" priority="7085">
      <formula>J1466+Q1466+R1466=0</formula>
    </cfRule>
  </conditionalFormatting>
  <conditionalFormatting sqref="N1466:P1466">
    <cfRule type="expression" dxfId="6051" priority="7086">
      <formula>N1466+Q1466+R1466=0</formula>
    </cfRule>
  </conditionalFormatting>
  <conditionalFormatting sqref="I1482">
    <cfRule type="expression" dxfId="6050" priority="7083">
      <formula>I1482+N1482+Q1482=0</formula>
    </cfRule>
  </conditionalFormatting>
  <conditionalFormatting sqref="G1482">
    <cfRule type="expression" dxfId="6049" priority="7081">
      <formula>G1482+#REF!+#REF!=0</formula>
    </cfRule>
  </conditionalFormatting>
  <conditionalFormatting sqref="H1482">
    <cfRule type="expression" dxfId="6048" priority="7082">
      <formula>H1482+#REF!+#REF!=0</formula>
    </cfRule>
  </conditionalFormatting>
  <conditionalFormatting sqref="J1482:L1482">
    <cfRule type="expression" dxfId="6047" priority="7079">
      <formula>J1482+Q1482+R1482=0</formula>
    </cfRule>
  </conditionalFormatting>
  <conditionalFormatting sqref="N1482:P1482">
    <cfRule type="expression" dxfId="6046" priority="7080">
      <formula>N1482+Q1482+R1482=0</formula>
    </cfRule>
  </conditionalFormatting>
  <conditionalFormatting sqref="I1483">
    <cfRule type="expression" dxfId="6045" priority="7077">
      <formula>I1483+N1483+Q1483=0</formula>
    </cfRule>
  </conditionalFormatting>
  <conditionalFormatting sqref="G1483">
    <cfRule type="expression" dxfId="6044" priority="7075">
      <formula>G1483+#REF!+#REF!=0</formula>
    </cfRule>
  </conditionalFormatting>
  <conditionalFormatting sqref="H1483">
    <cfRule type="expression" dxfId="6043" priority="7076">
      <formula>H1483+#REF!+#REF!=0</formula>
    </cfRule>
  </conditionalFormatting>
  <conditionalFormatting sqref="J1483:L1483">
    <cfRule type="expression" dxfId="6042" priority="7073">
      <formula>J1483+Q1483+R1483=0</formula>
    </cfRule>
  </conditionalFormatting>
  <conditionalFormatting sqref="N1483:P1483">
    <cfRule type="expression" dxfId="6041" priority="7074">
      <formula>N1483+Q1483+R1483=0</formula>
    </cfRule>
  </conditionalFormatting>
  <conditionalFormatting sqref="I1480">
    <cfRule type="expression" dxfId="6040" priority="7071">
      <formula>I1480+N1480+Q1480=0</formula>
    </cfRule>
  </conditionalFormatting>
  <conditionalFormatting sqref="G1480">
    <cfRule type="expression" dxfId="6039" priority="7069">
      <formula>G1480+#REF!+#REF!=0</formula>
    </cfRule>
  </conditionalFormatting>
  <conditionalFormatting sqref="H1480">
    <cfRule type="expression" dxfId="6038" priority="7070">
      <formula>H1480+#REF!+#REF!=0</formula>
    </cfRule>
  </conditionalFormatting>
  <conditionalFormatting sqref="J1480:L1480">
    <cfRule type="expression" dxfId="6037" priority="7067">
      <formula>J1480+Q1480+R1480=0</formula>
    </cfRule>
  </conditionalFormatting>
  <conditionalFormatting sqref="N1480:P1480">
    <cfRule type="expression" dxfId="6036" priority="7068">
      <formula>N1480+Q1480+R1480=0</formula>
    </cfRule>
  </conditionalFormatting>
  <conditionalFormatting sqref="I1481">
    <cfRule type="expression" dxfId="6035" priority="7065">
      <formula>I1481+N1481+Q1481=0</formula>
    </cfRule>
  </conditionalFormatting>
  <conditionalFormatting sqref="G1481">
    <cfRule type="expression" dxfId="6034" priority="7063">
      <formula>G1481+#REF!+#REF!=0</formula>
    </cfRule>
  </conditionalFormatting>
  <conditionalFormatting sqref="H1481">
    <cfRule type="expression" dxfId="6033" priority="7064">
      <formula>H1481+#REF!+#REF!=0</formula>
    </cfRule>
  </conditionalFormatting>
  <conditionalFormatting sqref="J1481:L1481">
    <cfRule type="expression" dxfId="6032" priority="7061">
      <formula>J1481+Q1481+R1481=0</formula>
    </cfRule>
  </conditionalFormatting>
  <conditionalFormatting sqref="N1481:P1481">
    <cfRule type="expression" dxfId="6031" priority="7062">
      <formula>N1481+Q1481+R1481=0</formula>
    </cfRule>
  </conditionalFormatting>
  <conditionalFormatting sqref="I1440">
    <cfRule type="expression" dxfId="6030" priority="7059">
      <formula>I1440+N1440+Q1440=0</formula>
    </cfRule>
  </conditionalFormatting>
  <conditionalFormatting sqref="G1440">
    <cfRule type="expression" dxfId="6029" priority="7057">
      <formula>G1440+#REF!+#REF!=0</formula>
    </cfRule>
  </conditionalFormatting>
  <conditionalFormatting sqref="H1440">
    <cfRule type="expression" dxfId="6028" priority="7058">
      <formula>H1440+#REF!+#REF!=0</formula>
    </cfRule>
  </conditionalFormatting>
  <conditionalFormatting sqref="J1440:L1440">
    <cfRule type="expression" dxfId="6027" priority="7055">
      <formula>J1440+Q1440+R1440=0</formula>
    </cfRule>
  </conditionalFormatting>
  <conditionalFormatting sqref="N1440:P1440">
    <cfRule type="expression" dxfId="6026" priority="7056">
      <formula>N1440+Q1440+R1440=0</formula>
    </cfRule>
  </conditionalFormatting>
  <conditionalFormatting sqref="I1450">
    <cfRule type="expression" dxfId="6025" priority="7053">
      <formula>I1450+N1450+Q1450=0</formula>
    </cfRule>
  </conditionalFormatting>
  <conditionalFormatting sqref="G1450">
    <cfRule type="expression" dxfId="6024" priority="7051">
      <formula>G1450+#REF!+#REF!=0</formula>
    </cfRule>
  </conditionalFormatting>
  <conditionalFormatting sqref="H1450">
    <cfRule type="expression" dxfId="6023" priority="7052">
      <formula>H1450+#REF!+#REF!=0</formula>
    </cfRule>
  </conditionalFormatting>
  <conditionalFormatting sqref="J1450:L1450">
    <cfRule type="expression" dxfId="6022" priority="7049">
      <formula>J1450+Q1450+R1450=0</formula>
    </cfRule>
  </conditionalFormatting>
  <conditionalFormatting sqref="N1450:P1450">
    <cfRule type="expression" dxfId="6021" priority="7050">
      <formula>N1450+Q1450+R1450=0</formula>
    </cfRule>
  </conditionalFormatting>
  <conditionalFormatting sqref="I1519">
    <cfRule type="expression" dxfId="6020" priority="7048">
      <formula>I1519+N1519+Q1519=0</formula>
    </cfRule>
  </conditionalFormatting>
  <conditionalFormatting sqref="J1519:L1519">
    <cfRule type="expression" dxfId="6019" priority="7045">
      <formula>J1519+Q1519+R1519=0</formula>
    </cfRule>
  </conditionalFormatting>
  <conditionalFormatting sqref="N1519:P1519">
    <cfRule type="expression" dxfId="6018" priority="7046">
      <formula>N1519+Q1519+R1519=0</formula>
    </cfRule>
  </conditionalFormatting>
  <conditionalFormatting sqref="H1519">
    <cfRule type="expression" dxfId="6017" priority="7044">
      <formula>H1519+N1519+Q1519=0</formula>
    </cfRule>
  </conditionalFormatting>
  <conditionalFormatting sqref="J2003:L2005">
    <cfRule type="expression" dxfId="6016" priority="7037">
      <formula>J2003+Q2003+R2003=0</formula>
    </cfRule>
  </conditionalFormatting>
  <conditionalFormatting sqref="N2003:P2005">
    <cfRule type="expression" dxfId="6015" priority="7038">
      <formula>N2003+Q2003+R2003=0</formula>
    </cfRule>
  </conditionalFormatting>
  <conditionalFormatting sqref="H2013:H2015">
    <cfRule type="expression" dxfId="6014" priority="7032">
      <formula>H2013+N2011+Q2011=0</formula>
    </cfRule>
  </conditionalFormatting>
  <conditionalFormatting sqref="H2020">
    <cfRule type="expression" dxfId="6013" priority="7034">
      <formula>H2020+N2015+Q2015=0</formula>
    </cfRule>
  </conditionalFormatting>
  <conditionalFormatting sqref="H2037">
    <cfRule type="expression" dxfId="6012" priority="7036">
      <formula>H2037+N2028+Q2028=0</formula>
    </cfRule>
  </conditionalFormatting>
  <conditionalFormatting sqref="H1996">
    <cfRule type="expression" dxfId="6011" priority="7027">
      <formula>H1996+N1903+Q1903=0</formula>
    </cfRule>
  </conditionalFormatting>
  <conditionalFormatting sqref="H2024">
    <cfRule type="expression" dxfId="6010" priority="7028">
      <formula>H2024+N2018+Q2018=0</formula>
    </cfRule>
  </conditionalFormatting>
  <conditionalFormatting sqref="H2025:H2026">
    <cfRule type="expression" dxfId="6009" priority="7030">
      <formula>H2025+N2018+Q2018=0</formula>
    </cfRule>
  </conditionalFormatting>
  <conditionalFormatting sqref="H2041">
    <cfRule type="expression" dxfId="6008" priority="7020">
      <formula>H2041+N2037+Q2037=0</formula>
    </cfRule>
  </conditionalFormatting>
  <conditionalFormatting sqref="I1996:I2000">
    <cfRule type="expression" dxfId="6007" priority="7023">
      <formula>I1996+N1996+Q1996=0</formula>
    </cfRule>
  </conditionalFormatting>
  <conditionalFormatting sqref="J1996:L2000">
    <cfRule type="expression" dxfId="6006" priority="7015">
      <formula>J1996+Q1996+R1996=0</formula>
    </cfRule>
  </conditionalFormatting>
  <conditionalFormatting sqref="N1996:P2000">
    <cfRule type="expression" dxfId="6005" priority="7016">
      <formula>N1996+Q1996+R1996=0</formula>
    </cfRule>
  </conditionalFormatting>
  <conditionalFormatting sqref="G1999:H2001">
    <cfRule type="expression" dxfId="6004" priority="7008">
      <formula>G1999+#REF!+#REF!=0</formula>
    </cfRule>
  </conditionalFormatting>
  <conditionalFormatting sqref="H1997:H1998">
    <cfRule type="expression" dxfId="6003" priority="7010">
      <formula>H1997+N1996+Q1996=0</formula>
    </cfRule>
  </conditionalFormatting>
  <conditionalFormatting sqref="H2018">
    <cfRule type="expression" dxfId="6002" priority="7012">
      <formula>H2018+N2013+Q2013=0</formula>
    </cfRule>
  </conditionalFormatting>
  <conditionalFormatting sqref="G2023 G2011:G2012 G2002:G2005">
    <cfRule type="expression" dxfId="6001" priority="7013">
      <formula>G2002+#REF!+#REF!=0</formula>
    </cfRule>
  </conditionalFormatting>
  <conditionalFormatting sqref="H2023 H2011:H2012 H2002:H2005">
    <cfRule type="expression" dxfId="6000" priority="7014">
      <formula>H2002+#REF!+#REF!=0</formula>
    </cfRule>
  </conditionalFormatting>
  <conditionalFormatting sqref="H2006">
    <cfRule type="expression" dxfId="5999" priority="7005">
      <formula>H2006+N2006+Q2006=0</formula>
    </cfRule>
  </conditionalFormatting>
  <conditionalFormatting sqref="J2006:L2006">
    <cfRule type="expression" dxfId="5998" priority="7004">
      <formula>J2006+Q2006+R2006=0</formula>
    </cfRule>
  </conditionalFormatting>
  <conditionalFormatting sqref="N2006:P2006">
    <cfRule type="expression" dxfId="5997" priority="7006">
      <formula>N2006+Q2006+R2006=0</formula>
    </cfRule>
  </conditionalFormatting>
  <conditionalFormatting sqref="H2022">
    <cfRule type="expression" dxfId="5996" priority="7002">
      <formula>H2022+N2022+Q2022=0</formula>
    </cfRule>
  </conditionalFormatting>
  <conditionalFormatting sqref="J2022:L2022">
    <cfRule type="expression" dxfId="5995" priority="7001">
      <formula>J2022+Q2022+R2022=0</formula>
    </cfRule>
  </conditionalFormatting>
  <conditionalFormatting sqref="N2022:P2022">
    <cfRule type="expression" dxfId="5994" priority="7003">
      <formula>N2022+Q2022+R2022=0</formula>
    </cfRule>
  </conditionalFormatting>
  <conditionalFormatting sqref="J2036:L2036">
    <cfRule type="expression" dxfId="5993" priority="6996">
      <formula>J2036+Q2036+R2036=0</formula>
    </cfRule>
  </conditionalFormatting>
  <conditionalFormatting sqref="N2036:P2036">
    <cfRule type="expression" dxfId="5992" priority="6997">
      <formula>N2036+Q2036+R2036=0</formula>
    </cfRule>
  </conditionalFormatting>
  <conditionalFormatting sqref="H2040">
    <cfRule type="expression" dxfId="5991" priority="7025">
      <formula>H2040+N2029+Q2029=0</formula>
    </cfRule>
  </conditionalFormatting>
  <conditionalFormatting sqref="H2021:H2022">
    <cfRule type="expression" dxfId="5990" priority="6995">
      <formula>H2021+N2018+Q2018=0</formula>
    </cfRule>
  </conditionalFormatting>
  <conditionalFormatting sqref="H2030">
    <cfRule type="expression" dxfId="5989" priority="6993">
      <formula>H2030+N2025+Q2025=0</formula>
    </cfRule>
  </conditionalFormatting>
  <conditionalFormatting sqref="G2038">
    <cfRule type="expression" dxfId="5988" priority="6990">
      <formula>G2038+#REF!+#REF!=0</formula>
    </cfRule>
  </conditionalFormatting>
  <conditionalFormatting sqref="H2038">
    <cfRule type="expression" dxfId="5987" priority="6991">
      <formula>H2038+#REF!+#REF!=0</formula>
    </cfRule>
  </conditionalFormatting>
  <conditionalFormatting sqref="G2006">
    <cfRule type="expression" dxfId="5986" priority="6989">
      <formula>G2006+#REF!+#REF!=0</formula>
    </cfRule>
  </conditionalFormatting>
  <conditionalFormatting sqref="G2022">
    <cfRule type="expression" dxfId="5985" priority="6988">
      <formula>G2022+#REF!+#REF!=0</formula>
    </cfRule>
  </conditionalFormatting>
  <conditionalFormatting sqref="J2002:L2002">
    <cfRule type="expression" dxfId="5984" priority="6985">
      <formula>J2002+Q2002+R2002=0</formula>
    </cfRule>
  </conditionalFormatting>
  <conditionalFormatting sqref="N2002:P2002">
    <cfRule type="expression" dxfId="5983" priority="6986">
      <formula>N2002+Q2002+R2002=0</formula>
    </cfRule>
  </conditionalFormatting>
  <conditionalFormatting sqref="G2036">
    <cfRule type="expression" dxfId="5982" priority="7040">
      <formula>G2036+#REF!+#REF!=0</formula>
    </cfRule>
  </conditionalFormatting>
  <conditionalFormatting sqref="H2019 H2036">
    <cfRule type="expression" dxfId="5981" priority="7041">
      <formula>H2019+#REF!+#REF!=0</formula>
    </cfRule>
  </conditionalFormatting>
  <conditionalFormatting sqref="G2028:G2029">
    <cfRule type="expression" dxfId="5980" priority="7042">
      <formula>G2028+#REF!+#REF!=0</formula>
    </cfRule>
  </conditionalFormatting>
  <conditionalFormatting sqref="H2028:H2029">
    <cfRule type="expression" dxfId="5979" priority="7043">
      <formula>H2028+#REF!+#REF!=0</formula>
    </cfRule>
  </conditionalFormatting>
  <conditionalFormatting sqref="N2084:P2087">
    <cfRule type="expression" dxfId="5978" priority="6983">
      <formula>N2084+Q2084+R2084=0</formula>
    </cfRule>
  </conditionalFormatting>
  <conditionalFormatting sqref="H2069">
    <cfRule type="expression" dxfId="5977" priority="6979">
      <formula>H2069+N2067+Q2067=0</formula>
    </cfRule>
  </conditionalFormatting>
  <conditionalFormatting sqref="H2067:H2068">
    <cfRule type="expression" dxfId="5976" priority="6981">
      <formula>H2067+N2061+Q2061=0</formula>
    </cfRule>
  </conditionalFormatting>
  <conditionalFormatting sqref="J2053:L2055">
    <cfRule type="expression" dxfId="5975" priority="6972">
      <formula>J2053+Q2053+R2053=0</formula>
    </cfRule>
  </conditionalFormatting>
  <conditionalFormatting sqref="N2053:P2055">
    <cfRule type="expression" dxfId="5974" priority="6973">
      <formula>N2053+Q2053+R2053=0</formula>
    </cfRule>
  </conditionalFormatting>
  <conditionalFormatting sqref="H2092">
    <cfRule type="expression" dxfId="5973" priority="6971">
      <formula>H2092+N2084+Q2084=0</formula>
    </cfRule>
  </conditionalFormatting>
  <conditionalFormatting sqref="H2076">
    <cfRule type="expression" dxfId="5972" priority="6967">
      <formula>H2076+N2072+Q2072=0</formula>
    </cfRule>
  </conditionalFormatting>
  <conditionalFormatting sqref="H2077:H2078">
    <cfRule type="expression" dxfId="5971" priority="6969">
      <formula>H2077+N2072+Q2072=0</formula>
    </cfRule>
  </conditionalFormatting>
  <conditionalFormatting sqref="H2098">
    <cfRule type="expression" dxfId="5970" priority="6959">
      <formula>H2098+N2092+Q2092=0</formula>
    </cfRule>
  </conditionalFormatting>
  <conditionalFormatting sqref="H2088">
    <cfRule type="expression" dxfId="5969" priority="6961">
      <formula>H2088+N2085+Q2085=0</formula>
    </cfRule>
  </conditionalFormatting>
  <conditionalFormatting sqref="G2048:H2050">
    <cfRule type="expression" dxfId="5968" priority="6947">
      <formula>G2048+#REF!+#REF!=0</formula>
    </cfRule>
  </conditionalFormatting>
  <conditionalFormatting sqref="H2099:H2100">
    <cfRule type="expression" dxfId="5967" priority="6949">
      <formula>H2099+N2098+Q2098=0</formula>
    </cfRule>
  </conditionalFormatting>
  <conditionalFormatting sqref="H2072">
    <cfRule type="expression" dxfId="5966" priority="6951">
      <formula>H2072+N2067+Q2067=0</formula>
    </cfRule>
  </conditionalFormatting>
  <conditionalFormatting sqref="G2075 G2051 G2061:G2064 G2053:G2056 G2067:G2069">
    <cfRule type="expression" dxfId="5965" priority="6952">
      <formula>G2051+#REF!+#REF!=0</formula>
    </cfRule>
  </conditionalFormatting>
  <conditionalFormatting sqref="H2075 H2051 H2061:H2064 H2053:H2055">
    <cfRule type="expression" dxfId="5964" priority="6953">
      <formula>H2051+#REF!+#REF!=0</formula>
    </cfRule>
  </conditionalFormatting>
  <conditionalFormatting sqref="H2051">
    <cfRule type="expression" dxfId="5963" priority="6944">
      <formula>H2051+N2051+Q2051=0</formula>
    </cfRule>
  </conditionalFormatting>
  <conditionalFormatting sqref="J2051:L2051">
    <cfRule type="expression" dxfId="5962" priority="6943">
      <formula>J2051+Q2051+R2051=0</formula>
    </cfRule>
  </conditionalFormatting>
  <conditionalFormatting sqref="N2051:P2051">
    <cfRule type="expression" dxfId="5961" priority="6945">
      <formula>N2051+Q2051+R2051=0</formula>
    </cfRule>
  </conditionalFormatting>
  <conditionalFormatting sqref="H2088">
    <cfRule type="expression" dxfId="5960" priority="6941">
      <formula>H2088+N2088+Q2088=0</formula>
    </cfRule>
  </conditionalFormatting>
  <conditionalFormatting sqref="J2088:L2088">
    <cfRule type="expression" dxfId="5959" priority="6940">
      <formula>J2088+Q2088+R2088=0</formula>
    </cfRule>
  </conditionalFormatting>
  <conditionalFormatting sqref="N2088:P2088">
    <cfRule type="expression" dxfId="5958" priority="6942">
      <formula>N2088+Q2088+R2088=0</formula>
    </cfRule>
  </conditionalFormatting>
  <conditionalFormatting sqref="J2091:L2091">
    <cfRule type="expression" dxfId="5957" priority="6938">
      <formula>J2091+Q2091+R2091=0</formula>
    </cfRule>
  </conditionalFormatting>
  <conditionalFormatting sqref="N2091:P2091">
    <cfRule type="expression" dxfId="5956" priority="6939">
      <formula>N2091+Q2091+R2091=0</formula>
    </cfRule>
  </conditionalFormatting>
  <conditionalFormatting sqref="H2097">
    <cfRule type="expression" dxfId="5955" priority="6964">
      <formula>H2097+N2085+Q2085=0</formula>
    </cfRule>
  </conditionalFormatting>
  <conditionalFormatting sqref="H2086">
    <cfRule type="expression" dxfId="5954" priority="6937">
      <formula>H2086+N2077+Q2077=0</formula>
    </cfRule>
  </conditionalFormatting>
  <conditionalFormatting sqref="G2093">
    <cfRule type="expression" dxfId="5953" priority="6934">
      <formula>G2093+#REF!+#REF!=0</formula>
    </cfRule>
  </conditionalFormatting>
  <conditionalFormatting sqref="H2093">
    <cfRule type="expression" dxfId="5952" priority="6935">
      <formula>H2093+#REF!+#REF!=0</formula>
    </cfRule>
  </conditionalFormatting>
  <conditionalFormatting sqref="G2051">
    <cfRule type="expression" dxfId="5951" priority="6933">
      <formula>G2051+#REF!+#REF!=0</formula>
    </cfRule>
  </conditionalFormatting>
  <conditionalFormatting sqref="G2088">
    <cfRule type="expression" dxfId="5950" priority="6932">
      <formula>G2088+#REF!+#REF!=0</formula>
    </cfRule>
  </conditionalFormatting>
  <conditionalFormatting sqref="G2073:G2074 G2091">
    <cfRule type="expression" dxfId="5949" priority="6974">
      <formula>G2073+#REF!+#REF!=0</formula>
    </cfRule>
  </conditionalFormatting>
  <conditionalFormatting sqref="H2073:H2074 H2091">
    <cfRule type="expression" dxfId="5948" priority="6975">
      <formula>H2073+#REF!+#REF!=0</formula>
    </cfRule>
  </conditionalFormatting>
  <conditionalFormatting sqref="H2084:H2085">
    <cfRule type="expression" dxfId="5947" priority="6977">
      <formula>H2084+#REF!+#REF!=0</formula>
    </cfRule>
  </conditionalFormatting>
  <conditionalFormatting sqref="J2056:L2056">
    <cfRule type="expression" dxfId="5946" priority="6930">
      <formula>J2056+Q2056+R2056=0</formula>
    </cfRule>
  </conditionalFormatting>
  <conditionalFormatting sqref="N2056:P2056">
    <cfRule type="expression" dxfId="5945" priority="6931">
      <formula>N2056+Q2056+R2056=0</formula>
    </cfRule>
  </conditionalFormatting>
  <conditionalFormatting sqref="H2056">
    <cfRule type="expression" dxfId="5944" priority="6929">
      <formula>H2056+N2054+Q2054=0</formula>
    </cfRule>
  </conditionalFormatting>
  <conditionalFormatting sqref="G2100">
    <cfRule type="expression" dxfId="5943" priority="6926">
      <formula>G2100+#REF!+#REF!=0</formula>
    </cfRule>
  </conditionalFormatting>
  <conditionalFormatting sqref="H2100">
    <cfRule type="expression" dxfId="5942" priority="6927">
      <formula>H2100+#REF!+#REF!=0</formula>
    </cfRule>
  </conditionalFormatting>
  <conditionalFormatting sqref="H2100">
    <cfRule type="expression" dxfId="5941" priority="6924">
      <formula>H2100+N2100+Q2100=0</formula>
    </cfRule>
  </conditionalFormatting>
  <conditionalFormatting sqref="J2100:L2100">
    <cfRule type="expression" dxfId="5940" priority="6923">
      <formula>J2100+Q2100+R2100=0</formula>
    </cfRule>
  </conditionalFormatting>
  <conditionalFormatting sqref="N2100:P2100">
    <cfRule type="expression" dxfId="5939" priority="6925">
      <formula>N2100+Q2100+R2100=0</formula>
    </cfRule>
  </conditionalFormatting>
  <conditionalFormatting sqref="G2100">
    <cfRule type="expression" dxfId="5938" priority="6922">
      <formula>G2100+#REF!+#REF!=0</formula>
    </cfRule>
  </conditionalFormatting>
  <conditionalFormatting sqref="H2079">
    <cfRule type="expression" dxfId="5937" priority="6921">
      <formula>H2079+N2075+Q2075=0</formula>
    </cfRule>
  </conditionalFormatting>
  <conditionalFormatting sqref="J2079:L2079">
    <cfRule type="expression" dxfId="5936" priority="6918">
      <formula>J2079+Q2079+R2079=0</formula>
    </cfRule>
  </conditionalFormatting>
  <conditionalFormatting sqref="N2079:P2079">
    <cfRule type="expression" dxfId="5935" priority="6919">
      <formula>N2079+Q2079+R2079=0</formula>
    </cfRule>
  </conditionalFormatting>
  <conditionalFormatting sqref="G2111:H2112">
    <cfRule type="expression" dxfId="5934" priority="6894">
      <formula>G2111+#REF!+#REF!=0</formula>
    </cfRule>
  </conditionalFormatting>
  <conditionalFormatting sqref="H2122">
    <cfRule type="expression" dxfId="5933" priority="6898">
      <formula>H2122+N2121+Q2121=0</formula>
    </cfRule>
  </conditionalFormatting>
  <conditionalFormatting sqref="H2121">
    <cfRule type="expression" dxfId="5932" priority="6900">
      <formula>H2121+N2116+Q2116=0</formula>
    </cfRule>
  </conditionalFormatting>
  <conditionalFormatting sqref="H2113">
    <cfRule type="expression" dxfId="5931" priority="6880">
      <formula>H2113+N2113+Q2113=0</formula>
    </cfRule>
  </conditionalFormatting>
  <conditionalFormatting sqref="J2113:L2113">
    <cfRule type="expression" dxfId="5930" priority="6879">
      <formula>J2113+Q2113+R2113=0</formula>
    </cfRule>
  </conditionalFormatting>
  <conditionalFormatting sqref="N2113:P2113">
    <cfRule type="expression" dxfId="5929" priority="6881">
      <formula>N2113+Q2113+R2113=0</formula>
    </cfRule>
  </conditionalFormatting>
  <conditionalFormatting sqref="J2115:L2115">
    <cfRule type="expression" dxfId="5928" priority="6877">
      <formula>J2115+Q2115+R2115=0</formula>
    </cfRule>
  </conditionalFormatting>
  <conditionalFormatting sqref="N2115:P2115">
    <cfRule type="expression" dxfId="5927" priority="6878">
      <formula>N2115+Q2115+R2115=0</formula>
    </cfRule>
  </conditionalFormatting>
  <conditionalFormatting sqref="H2129:H2130">
    <cfRule type="expression" dxfId="5926" priority="6872">
      <formula>H2129+N2129+Q2129=0</formula>
    </cfRule>
  </conditionalFormatting>
  <conditionalFormatting sqref="I2129:I2130">
    <cfRule type="expression" dxfId="5925" priority="6876">
      <formula>I2129+N2129+Q2129=0</formula>
    </cfRule>
  </conditionalFormatting>
  <conditionalFormatting sqref="J2129:L2130">
    <cfRule type="expression" dxfId="5924" priority="6875">
      <formula>J2129+Q2129+R2129=0</formula>
    </cfRule>
  </conditionalFormatting>
  <conditionalFormatting sqref="N2129:P2129">
    <cfRule type="expression" dxfId="5923" priority="6873">
      <formula>N2129+Q2129+R2129=0</formula>
    </cfRule>
  </conditionalFormatting>
  <conditionalFormatting sqref="N2131">
    <cfRule type="expression" dxfId="5922" priority="6870">
      <formula>N2131+Q2131+U2131=0</formula>
    </cfRule>
  </conditionalFormatting>
  <conditionalFormatting sqref="H2131">
    <cfRule type="expression" dxfId="5921" priority="6866">
      <formula>H2131+N2131+Q2131=0</formula>
    </cfRule>
  </conditionalFormatting>
  <conditionalFormatting sqref="I2131">
    <cfRule type="expression" dxfId="5920" priority="6871">
      <formula>I2131+N2131+Q2131=0</formula>
    </cfRule>
  </conditionalFormatting>
  <conditionalFormatting sqref="J2131:L2131">
    <cfRule type="expression" dxfId="5919" priority="6868">
      <formula>J2131+Q2131+R2131=0</formula>
    </cfRule>
  </conditionalFormatting>
  <conditionalFormatting sqref="O2131">
    <cfRule type="expression" dxfId="5918" priority="6869">
      <formula>O2131+R2131+S2131=0</formula>
    </cfRule>
  </conditionalFormatting>
  <conditionalFormatting sqref="I2128">
    <cfRule type="expression" dxfId="5917" priority="6865">
      <formula>I2128+N2128+Q2128=0</formula>
    </cfRule>
  </conditionalFormatting>
  <conditionalFormatting sqref="J2128:L2128">
    <cfRule type="expression" dxfId="5916" priority="6862">
      <formula>J2128+Q2128+R2128=0</formula>
    </cfRule>
  </conditionalFormatting>
  <conditionalFormatting sqref="N2128:P2128">
    <cfRule type="expression" dxfId="5915" priority="6863">
      <formula>N2128+Q2128+R2128=0</formula>
    </cfRule>
  </conditionalFormatting>
  <conditionalFormatting sqref="H2128">
    <cfRule type="expression" dxfId="5914" priority="6861">
      <formula>H2128+N2128+Q2128=0</formula>
    </cfRule>
  </conditionalFormatting>
  <conditionalFormatting sqref="I2035">
    <cfRule type="expression" dxfId="5913" priority="6860">
      <formula>I2035+N2035+Q2035=0</formula>
    </cfRule>
  </conditionalFormatting>
  <conditionalFormatting sqref="H2035">
    <cfRule type="expression" dxfId="5912" priority="6853">
      <formula>H2035+N2035+Q2035=0</formula>
    </cfRule>
  </conditionalFormatting>
  <conditionalFormatting sqref="J2035:L2035">
    <cfRule type="expression" dxfId="5911" priority="6852">
      <formula>J2035+Q2035+R2035=0</formula>
    </cfRule>
  </conditionalFormatting>
  <conditionalFormatting sqref="N2035:P2035">
    <cfRule type="expression" dxfId="5910" priority="6854">
      <formula>N2035+Q2035+R2035=0</formula>
    </cfRule>
  </conditionalFormatting>
  <conditionalFormatting sqref="H2035">
    <cfRule type="expression" dxfId="5909" priority="6851">
      <formula>H2035+N2025+Q2025=0</formula>
    </cfRule>
  </conditionalFormatting>
  <conditionalFormatting sqref="H2035">
    <cfRule type="expression" dxfId="5908" priority="6856">
      <formula>H2035+N2040+Q2040=0</formula>
    </cfRule>
  </conditionalFormatting>
  <conditionalFormatting sqref="H2035">
    <cfRule type="expression" dxfId="5907" priority="6858">
      <formula>H2035+N2014+Q2014=0</formula>
    </cfRule>
  </conditionalFormatting>
  <conditionalFormatting sqref="I2074">
    <cfRule type="expression" dxfId="5906" priority="6850">
      <formula>I2074+N2074+Q2074=0</formula>
    </cfRule>
  </conditionalFormatting>
  <conditionalFormatting sqref="H2074">
    <cfRule type="expression" dxfId="5905" priority="6843">
      <formula>H2074+N2074+Q2074=0</formula>
    </cfRule>
  </conditionalFormatting>
  <conditionalFormatting sqref="J2074:L2074">
    <cfRule type="expression" dxfId="5904" priority="6842">
      <formula>J2074+Q2074+R2074=0</formula>
    </cfRule>
  </conditionalFormatting>
  <conditionalFormatting sqref="N2074:P2074">
    <cfRule type="expression" dxfId="5903" priority="6844">
      <formula>N2074+Q2074+R2074=0</formula>
    </cfRule>
  </conditionalFormatting>
  <conditionalFormatting sqref="H2074">
    <cfRule type="expression" dxfId="5902" priority="6841">
      <formula>H2074+N2079+Q2079=0</formula>
    </cfRule>
  </conditionalFormatting>
  <conditionalFormatting sqref="H2074">
    <cfRule type="expression" dxfId="5901" priority="6846">
      <formula>H2074+N2097+Q2097=0</formula>
    </cfRule>
  </conditionalFormatting>
  <conditionalFormatting sqref="H2074">
    <cfRule type="expression" dxfId="5900" priority="6848">
      <formula>H2074+N2068+Q2068=0</formula>
    </cfRule>
  </conditionalFormatting>
  <conditionalFormatting sqref="I2123">
    <cfRule type="expression" dxfId="5899" priority="6840">
      <formula>I2123+N2123+Q2123=0</formula>
    </cfRule>
  </conditionalFormatting>
  <conditionalFormatting sqref="H2123">
    <cfRule type="expression" dxfId="5898" priority="6833">
      <formula>H2123+N2123+Q2123=0</formula>
    </cfRule>
  </conditionalFormatting>
  <conditionalFormatting sqref="J2123:L2123">
    <cfRule type="expression" dxfId="5897" priority="6832">
      <formula>J2123+Q2123+R2123=0</formula>
    </cfRule>
  </conditionalFormatting>
  <conditionalFormatting sqref="N2123:P2123">
    <cfRule type="expression" dxfId="5896" priority="6834">
      <formula>N2123+Q2123+R2123=0</formula>
    </cfRule>
  </conditionalFormatting>
  <conditionalFormatting sqref="H2123">
    <cfRule type="expression" dxfId="5895" priority="6831">
      <formula>H2123+#REF!+#REF!=0</formula>
    </cfRule>
  </conditionalFormatting>
  <conditionalFormatting sqref="H2123">
    <cfRule type="expression" dxfId="5894" priority="6836">
      <formula>H2123+N2120+Q2120=0</formula>
    </cfRule>
  </conditionalFormatting>
  <conditionalFormatting sqref="H2123">
    <cfRule type="expression" dxfId="5893" priority="6838">
      <formula>H2123+#REF!+#REF!=0</formula>
    </cfRule>
  </conditionalFormatting>
  <conditionalFormatting sqref="G2077:G2079 G2084:G2087">
    <cfRule type="expression" dxfId="5892" priority="6830">
      <formula>G2077+#REF!+#REF!=0</formula>
    </cfRule>
  </conditionalFormatting>
  <conditionalFormatting sqref="G2007:G2010">
    <cfRule type="expression" dxfId="5891" priority="6829">
      <formula>G2007+#REF!+#REF!=0</formula>
    </cfRule>
  </conditionalFormatting>
  <conditionalFormatting sqref="I2007:I2010">
    <cfRule type="expression" dxfId="5890" priority="6828">
      <formula>I2007+N2007+Q2007=0</formula>
    </cfRule>
  </conditionalFormatting>
  <conditionalFormatting sqref="G2007:G2010">
    <cfRule type="expression" dxfId="5889" priority="6826">
      <formula>G2007+#REF!+#REF!=0</formula>
    </cfRule>
  </conditionalFormatting>
  <conditionalFormatting sqref="H2007:H2010">
    <cfRule type="expression" dxfId="5888" priority="6827">
      <formula>H2007+#REF!+#REF!=0</formula>
    </cfRule>
  </conditionalFormatting>
  <conditionalFormatting sqref="J2007:L2010">
    <cfRule type="expression" dxfId="5887" priority="6824">
      <formula>J2007+Q2007+R2007=0</formula>
    </cfRule>
  </conditionalFormatting>
  <conditionalFormatting sqref="N2007:P2010">
    <cfRule type="expression" dxfId="5886" priority="6825">
      <formula>N2007+Q2007+R2007=0</formula>
    </cfRule>
  </conditionalFormatting>
  <conditionalFormatting sqref="G2016:G2017">
    <cfRule type="expression" dxfId="5885" priority="6823">
      <formula>G2016+#REF!+#REF!=0</formula>
    </cfRule>
  </conditionalFormatting>
  <conditionalFormatting sqref="I2016:I2017">
    <cfRule type="expression" dxfId="5884" priority="6822">
      <formula>I2016+N2016+Q2016=0</formula>
    </cfRule>
  </conditionalFormatting>
  <conditionalFormatting sqref="G2016:G2017">
    <cfRule type="expression" dxfId="5883" priority="6820">
      <formula>G2016+#REF!+#REF!=0</formula>
    </cfRule>
  </conditionalFormatting>
  <conditionalFormatting sqref="H2016:H2017">
    <cfRule type="expression" dxfId="5882" priority="6821">
      <formula>H2016+#REF!+#REF!=0</formula>
    </cfRule>
  </conditionalFormatting>
  <conditionalFormatting sqref="J2016:L2017">
    <cfRule type="expression" dxfId="5881" priority="6818">
      <formula>J2016+Q2016+R2016=0</formula>
    </cfRule>
  </conditionalFormatting>
  <conditionalFormatting sqref="N2016:P2017">
    <cfRule type="expression" dxfId="5880" priority="6819">
      <formula>N2016+Q2016+R2016=0</formula>
    </cfRule>
  </conditionalFormatting>
  <conditionalFormatting sqref="G2043:G2046">
    <cfRule type="expression" dxfId="5879" priority="6817">
      <formula>G2043+#REF!+#REF!=0</formula>
    </cfRule>
  </conditionalFormatting>
  <conditionalFormatting sqref="I2043:I2046">
    <cfRule type="expression" dxfId="5878" priority="6816">
      <formula>I2043+N2043+Q2043=0</formula>
    </cfRule>
  </conditionalFormatting>
  <conditionalFormatting sqref="G2043:G2046">
    <cfRule type="expression" dxfId="5877" priority="6814">
      <formula>G2043+#REF!+#REF!=0</formula>
    </cfRule>
  </conditionalFormatting>
  <conditionalFormatting sqref="H2043:H2046">
    <cfRule type="expression" dxfId="5876" priority="6815">
      <formula>H2043+#REF!+#REF!=0</formula>
    </cfRule>
  </conditionalFormatting>
  <conditionalFormatting sqref="J2043:L2046">
    <cfRule type="expression" dxfId="5875" priority="6812">
      <formula>J2043+Q2043+R2043=0</formula>
    </cfRule>
  </conditionalFormatting>
  <conditionalFormatting sqref="N2043:P2046">
    <cfRule type="expression" dxfId="5874" priority="6813">
      <formula>N2043+Q2043+R2043=0</formula>
    </cfRule>
  </conditionalFormatting>
  <conditionalFormatting sqref="G2031:G2032">
    <cfRule type="expression" dxfId="5873" priority="6811">
      <formula>G2031+#REF!+#REF!=0</formula>
    </cfRule>
  </conditionalFormatting>
  <conditionalFormatting sqref="I2031:I2032">
    <cfRule type="expression" dxfId="5872" priority="6810">
      <formula>I2031+N2031+Q2031=0</formula>
    </cfRule>
  </conditionalFormatting>
  <conditionalFormatting sqref="G2031:G2032">
    <cfRule type="expression" dxfId="5871" priority="6808">
      <formula>G2031+#REF!+#REF!=0</formula>
    </cfRule>
  </conditionalFormatting>
  <conditionalFormatting sqref="H2031:H2032">
    <cfRule type="expression" dxfId="5870" priority="6809">
      <formula>H2031+#REF!+#REF!=0</formula>
    </cfRule>
  </conditionalFormatting>
  <conditionalFormatting sqref="J2031:L2032">
    <cfRule type="expression" dxfId="5869" priority="6806">
      <formula>J2031+Q2031+R2031=0</formula>
    </cfRule>
  </conditionalFormatting>
  <conditionalFormatting sqref="N2031:P2032">
    <cfRule type="expression" dxfId="5868" priority="6807">
      <formula>N2031+Q2031+R2031=0</formula>
    </cfRule>
  </conditionalFormatting>
  <conditionalFormatting sqref="G2057:G2060">
    <cfRule type="expression" dxfId="5867" priority="6805">
      <formula>G2057+#REF!+#REF!=0</formula>
    </cfRule>
  </conditionalFormatting>
  <conditionalFormatting sqref="I2057:I2060">
    <cfRule type="expression" dxfId="5866" priority="6804">
      <formula>I2057+N2057+Q2057=0</formula>
    </cfRule>
  </conditionalFormatting>
  <conditionalFormatting sqref="G2057:G2060">
    <cfRule type="expression" dxfId="5865" priority="6802">
      <formula>G2057+#REF!+#REF!=0</formula>
    </cfRule>
  </conditionalFormatting>
  <conditionalFormatting sqref="H2057:H2060">
    <cfRule type="expression" dxfId="5864" priority="6803">
      <formula>H2057+#REF!+#REF!=0</formula>
    </cfRule>
  </conditionalFormatting>
  <conditionalFormatting sqref="J2057:L2060">
    <cfRule type="expression" dxfId="5863" priority="6800">
      <formula>J2057+Q2057+R2057=0</formula>
    </cfRule>
  </conditionalFormatting>
  <conditionalFormatting sqref="N2057:P2060">
    <cfRule type="expression" dxfId="5862" priority="6801">
      <formula>N2057+Q2057+R2057=0</formula>
    </cfRule>
  </conditionalFormatting>
  <conditionalFormatting sqref="G2070:G2071">
    <cfRule type="expression" dxfId="5861" priority="6799">
      <formula>G2070+#REF!+#REF!=0</formula>
    </cfRule>
  </conditionalFormatting>
  <conditionalFormatting sqref="I2070:I2071">
    <cfRule type="expression" dxfId="5860" priority="6798">
      <formula>I2070+N2070+Q2070=0</formula>
    </cfRule>
  </conditionalFormatting>
  <conditionalFormatting sqref="G2070:G2071">
    <cfRule type="expression" dxfId="5859" priority="6796">
      <formula>G2070+#REF!+#REF!=0</formula>
    </cfRule>
  </conditionalFormatting>
  <conditionalFormatting sqref="H2070:H2071">
    <cfRule type="expression" dxfId="5858" priority="6797">
      <formula>H2070+#REF!+#REF!=0</formula>
    </cfRule>
  </conditionalFormatting>
  <conditionalFormatting sqref="J2070:L2071">
    <cfRule type="expression" dxfId="5857" priority="6794">
      <formula>J2070+Q2070+R2070=0</formula>
    </cfRule>
  </conditionalFormatting>
  <conditionalFormatting sqref="N2070:P2071">
    <cfRule type="expression" dxfId="5856" priority="6795">
      <formula>N2070+Q2070+R2070=0</formula>
    </cfRule>
  </conditionalFormatting>
  <conditionalFormatting sqref="G2080:G2083">
    <cfRule type="expression" dxfId="5855" priority="6793">
      <formula>G2080+#REF!+#REF!=0</formula>
    </cfRule>
  </conditionalFormatting>
  <conditionalFormatting sqref="I2080:I2083">
    <cfRule type="expression" dxfId="5854" priority="6792">
      <formula>I2080+N2080+Q2080=0</formula>
    </cfRule>
  </conditionalFormatting>
  <conditionalFormatting sqref="G2080:G2083">
    <cfRule type="expression" dxfId="5853" priority="6790">
      <formula>G2080+#REF!+#REF!=0</formula>
    </cfRule>
  </conditionalFormatting>
  <conditionalFormatting sqref="H2080:H2083">
    <cfRule type="expression" dxfId="5852" priority="6791">
      <formula>H2080+#REF!+#REF!=0</formula>
    </cfRule>
  </conditionalFormatting>
  <conditionalFormatting sqref="J2080:L2083">
    <cfRule type="expression" dxfId="5851" priority="6788">
      <formula>J2080+Q2080+R2080=0</formula>
    </cfRule>
  </conditionalFormatting>
  <conditionalFormatting sqref="N2080:P2083">
    <cfRule type="expression" dxfId="5850" priority="6789">
      <formula>N2080+Q2080+R2080=0</formula>
    </cfRule>
  </conditionalFormatting>
  <conditionalFormatting sqref="G2094:G2095">
    <cfRule type="expression" dxfId="5849" priority="6787">
      <formula>G2094+#REF!+#REF!=0</formula>
    </cfRule>
  </conditionalFormatting>
  <conditionalFormatting sqref="I2094:I2095">
    <cfRule type="expression" dxfId="5848" priority="6786">
      <formula>I2094+N2094+Q2094=0</formula>
    </cfRule>
  </conditionalFormatting>
  <conditionalFormatting sqref="G2094:G2095">
    <cfRule type="expression" dxfId="5847" priority="6784">
      <formula>G2094+#REF!+#REF!=0</formula>
    </cfRule>
  </conditionalFormatting>
  <conditionalFormatting sqref="H2094:H2095">
    <cfRule type="expression" dxfId="5846" priority="6785">
      <formula>H2094+#REF!+#REF!=0</formula>
    </cfRule>
  </conditionalFormatting>
  <conditionalFormatting sqref="J2094:L2095">
    <cfRule type="expression" dxfId="5845" priority="6782">
      <formula>J2094+Q2094+R2094=0</formula>
    </cfRule>
  </conditionalFormatting>
  <conditionalFormatting sqref="N2094:P2095">
    <cfRule type="expression" dxfId="5844" priority="6783">
      <formula>N2094+Q2094+R2094=0</formula>
    </cfRule>
  </conditionalFormatting>
  <conditionalFormatting sqref="G2101:G2106">
    <cfRule type="expression" dxfId="5843" priority="6781">
      <formula>G2101+#REF!+#REF!=0</formula>
    </cfRule>
  </conditionalFormatting>
  <conditionalFormatting sqref="I2101:I2106">
    <cfRule type="expression" dxfId="5842" priority="6780">
      <formula>I2101+N2101+Q2101=0</formula>
    </cfRule>
  </conditionalFormatting>
  <conditionalFormatting sqref="G2101:G2106">
    <cfRule type="expression" dxfId="5841" priority="6778">
      <formula>G2101+#REF!+#REF!=0</formula>
    </cfRule>
  </conditionalFormatting>
  <conditionalFormatting sqref="H2101:H2106">
    <cfRule type="expression" dxfId="5840" priority="6779">
      <formula>H2101+#REF!+#REF!=0</formula>
    </cfRule>
  </conditionalFormatting>
  <conditionalFormatting sqref="J2101:L2106">
    <cfRule type="expression" dxfId="5839" priority="6776">
      <formula>J2101+Q2101+R2101=0</formula>
    </cfRule>
  </conditionalFormatting>
  <conditionalFormatting sqref="N2101:P2106">
    <cfRule type="expression" dxfId="5838" priority="6777">
      <formula>N2101+Q2101+R2101=0</formula>
    </cfRule>
  </conditionalFormatting>
  <conditionalFormatting sqref="G2124:G2127">
    <cfRule type="expression" dxfId="5837" priority="6775">
      <formula>G2124+#REF!+#REF!=0</formula>
    </cfRule>
  </conditionalFormatting>
  <conditionalFormatting sqref="I2124:I2127">
    <cfRule type="expression" dxfId="5836" priority="6774">
      <formula>I2124+N2124+Q2124=0</formula>
    </cfRule>
  </conditionalFormatting>
  <conditionalFormatting sqref="G2124:G2127">
    <cfRule type="expression" dxfId="5835" priority="6772">
      <formula>G2124+#REF!+#REF!=0</formula>
    </cfRule>
  </conditionalFormatting>
  <conditionalFormatting sqref="H2124:H2127">
    <cfRule type="expression" dxfId="5834" priority="6773">
      <formula>H2124+#REF!+#REF!=0</formula>
    </cfRule>
  </conditionalFormatting>
  <conditionalFormatting sqref="J2126:L2127">
    <cfRule type="expression" dxfId="5833" priority="6770">
      <formula>J2126+Q2126+R2126=0</formula>
    </cfRule>
  </conditionalFormatting>
  <conditionalFormatting sqref="N2126:P2127">
    <cfRule type="expression" dxfId="5832" priority="6771">
      <formula>N2126+Q2126+R2126=0</formula>
    </cfRule>
  </conditionalFormatting>
  <conditionalFormatting sqref="J2124:L2125">
    <cfRule type="expression" dxfId="5831" priority="6768">
      <formula>J2124+Q2124+R2124=0</formula>
    </cfRule>
  </conditionalFormatting>
  <conditionalFormatting sqref="N2124:P2125">
    <cfRule type="expression" dxfId="5830" priority="6769">
      <formula>N2124+Q2124+R2124=0</formula>
    </cfRule>
  </conditionalFormatting>
  <conditionalFormatting sqref="I2238">
    <cfRule type="expression" dxfId="5829" priority="6741">
      <formula>I2238+N2238+Q2238=0</formula>
    </cfRule>
  </conditionalFormatting>
  <conditionalFormatting sqref="J2256:L2256">
    <cfRule type="expression" dxfId="5828" priority="6735">
      <formula>J2256+Q2256+R2256=0</formula>
    </cfRule>
  </conditionalFormatting>
  <conditionalFormatting sqref="N2256:P2256">
    <cfRule type="expression" dxfId="5827" priority="6736">
      <formula>N2256+Q2256+R2256=0</formula>
    </cfRule>
  </conditionalFormatting>
  <conditionalFormatting sqref="H2226">
    <cfRule type="expression" dxfId="5826" priority="6734">
      <formula>H2226+N2222+Q2222=0</formula>
    </cfRule>
  </conditionalFormatting>
  <conditionalFormatting sqref="H2250">
    <cfRule type="expression" dxfId="5825" priority="6742">
      <formula>H2250+N2243+Q2243=0</formula>
    </cfRule>
  </conditionalFormatting>
  <conditionalFormatting sqref="H2225">
    <cfRule type="expression" dxfId="5824" priority="6733">
      <formula>H2225+N2217+Q2217=0</formula>
    </cfRule>
  </conditionalFormatting>
  <conditionalFormatting sqref="J2141:L2143">
    <cfRule type="expression" dxfId="5823" priority="6724">
      <formula>J2141+Q2141+R2141=0</formula>
    </cfRule>
  </conditionalFormatting>
  <conditionalFormatting sqref="N2141:P2143">
    <cfRule type="expression" dxfId="5822" priority="6725">
      <formula>N2141+Q2141+R2141=0</formula>
    </cfRule>
  </conditionalFormatting>
  <conditionalFormatting sqref="H2151:H2153">
    <cfRule type="expression" dxfId="5821" priority="6720">
      <formula>H2151+N2149+Q2149=0</formula>
    </cfRule>
  </conditionalFormatting>
  <conditionalFormatting sqref="H2158">
    <cfRule type="expression" dxfId="5820" priority="6721">
      <formula>H2158+N2153+Q2153=0</formula>
    </cfRule>
  </conditionalFormatting>
  <conditionalFormatting sqref="H2175">
    <cfRule type="expression" dxfId="5819" priority="6723">
      <formula>H2175+N2166+Q2166=0</formula>
    </cfRule>
  </conditionalFormatting>
  <conditionalFormatting sqref="H2134">
    <cfRule type="expression" dxfId="5818" priority="6716">
      <formula>H2134+N2058+Q2058=0</formula>
    </cfRule>
  </conditionalFormatting>
  <conditionalFormatting sqref="H2162">
    <cfRule type="expression" dxfId="5817" priority="6717">
      <formula>H2162+N2156+Q2156=0</formula>
    </cfRule>
  </conditionalFormatting>
  <conditionalFormatting sqref="H2163:H2164">
    <cfRule type="expression" dxfId="5816" priority="6719">
      <formula>H2163+N2156+Q2156=0</formula>
    </cfRule>
  </conditionalFormatting>
  <conditionalFormatting sqref="H2179">
    <cfRule type="expression" dxfId="5815" priority="6709">
      <formula>H2179+N2175+Q2175=0</formula>
    </cfRule>
  </conditionalFormatting>
  <conditionalFormatting sqref="I2134:I2138">
    <cfRule type="expression" dxfId="5814" priority="6712">
      <formula>I2134+N2134+Q2134=0</formula>
    </cfRule>
  </conditionalFormatting>
  <conditionalFormatting sqref="J2134:L2138">
    <cfRule type="expression" dxfId="5813" priority="6706">
      <formula>J2134+Q2134+R2134=0</formula>
    </cfRule>
  </conditionalFormatting>
  <conditionalFormatting sqref="N2134:P2138">
    <cfRule type="expression" dxfId="5812" priority="6707">
      <formula>N2134+Q2134+R2134=0</formula>
    </cfRule>
  </conditionalFormatting>
  <conditionalFormatting sqref="G2137:H2139">
    <cfRule type="expression" dxfId="5811" priority="6700">
      <formula>G2137+#REF!+#REF!=0</formula>
    </cfRule>
  </conditionalFormatting>
  <conditionalFormatting sqref="H2135:H2136">
    <cfRule type="expression" dxfId="5810" priority="6702">
      <formula>H2135+N2134+Q2134=0</formula>
    </cfRule>
  </conditionalFormatting>
  <conditionalFormatting sqref="H2156">
    <cfRule type="expression" dxfId="5809" priority="6703">
      <formula>H2156+N2151+Q2151=0</formula>
    </cfRule>
  </conditionalFormatting>
  <conditionalFormatting sqref="G2161 G2149:G2150 G2140:G2143">
    <cfRule type="expression" dxfId="5808" priority="6704">
      <formula>G2140+#REF!+#REF!=0</formula>
    </cfRule>
  </conditionalFormatting>
  <conditionalFormatting sqref="H2161 H2149:H2150 H2140:H2143">
    <cfRule type="expression" dxfId="5807" priority="6705">
      <formula>H2140+#REF!+#REF!=0</formula>
    </cfRule>
  </conditionalFormatting>
  <conditionalFormatting sqref="H2144">
    <cfRule type="expression" dxfId="5806" priority="6698">
      <formula>H2144+N2144+Q2144=0</formula>
    </cfRule>
  </conditionalFormatting>
  <conditionalFormatting sqref="J2144:L2144">
    <cfRule type="expression" dxfId="5805" priority="6697">
      <formula>J2144+Q2144+R2144=0</formula>
    </cfRule>
  </conditionalFormatting>
  <conditionalFormatting sqref="N2144:P2144">
    <cfRule type="expression" dxfId="5804" priority="6699">
      <formula>N2144+Q2144+R2144=0</formula>
    </cfRule>
  </conditionalFormatting>
  <conditionalFormatting sqref="H2160">
    <cfRule type="expression" dxfId="5803" priority="6695">
      <formula>H2160+N2160+Q2160=0</formula>
    </cfRule>
  </conditionalFormatting>
  <conditionalFormatting sqref="J2160:L2160">
    <cfRule type="expression" dxfId="5802" priority="6694">
      <formula>J2160+Q2160+R2160=0</formula>
    </cfRule>
  </conditionalFormatting>
  <conditionalFormatting sqref="N2160:P2160">
    <cfRule type="expression" dxfId="5801" priority="6696">
      <formula>N2160+Q2160+R2160=0</formula>
    </cfRule>
  </conditionalFormatting>
  <conditionalFormatting sqref="J2174:L2174">
    <cfRule type="expression" dxfId="5800" priority="6689">
      <formula>J2174+Q2174+R2174=0</formula>
    </cfRule>
  </conditionalFormatting>
  <conditionalFormatting sqref="N2174:P2174">
    <cfRule type="expression" dxfId="5799" priority="6690">
      <formula>N2174+Q2174+R2174=0</formula>
    </cfRule>
  </conditionalFormatting>
  <conditionalFormatting sqref="H2178">
    <cfRule type="expression" dxfId="5798" priority="6714">
      <formula>H2178+N2167+Q2167=0</formula>
    </cfRule>
  </conditionalFormatting>
  <conditionalFormatting sqref="H2159:H2160">
    <cfRule type="expression" dxfId="5797" priority="6688">
      <formula>H2159+N2156+Q2156=0</formula>
    </cfRule>
  </conditionalFormatting>
  <conditionalFormatting sqref="H2168:H2169">
    <cfRule type="expression" dxfId="5796" priority="6686">
      <formula>H2168+N2163+Q2163=0</formula>
    </cfRule>
  </conditionalFormatting>
  <conditionalFormatting sqref="G2176">
    <cfRule type="expression" dxfId="5795" priority="6683">
      <formula>G2176+#REF!+#REF!=0</formula>
    </cfRule>
  </conditionalFormatting>
  <conditionalFormatting sqref="H2176">
    <cfRule type="expression" dxfId="5794" priority="6684">
      <formula>H2176+#REF!+#REF!=0</formula>
    </cfRule>
  </conditionalFormatting>
  <conditionalFormatting sqref="G2144">
    <cfRule type="expression" dxfId="5793" priority="6682">
      <formula>G2144+#REF!+#REF!=0</formula>
    </cfRule>
  </conditionalFormatting>
  <conditionalFormatting sqref="G2160">
    <cfRule type="expression" dxfId="5792" priority="6681">
      <formula>G2160+#REF!+#REF!=0</formula>
    </cfRule>
  </conditionalFormatting>
  <conditionalFormatting sqref="J2140:L2140">
    <cfRule type="expression" dxfId="5791" priority="6678">
      <formula>J2140+Q2140+R2140=0</formula>
    </cfRule>
  </conditionalFormatting>
  <conditionalFormatting sqref="N2140:P2140">
    <cfRule type="expression" dxfId="5790" priority="6679">
      <formula>N2140+Q2140+R2140=0</formula>
    </cfRule>
  </conditionalFormatting>
  <conditionalFormatting sqref="G2174">
    <cfRule type="expression" dxfId="5789" priority="6726">
      <formula>G2174+#REF!+#REF!=0</formula>
    </cfRule>
  </conditionalFormatting>
  <conditionalFormatting sqref="H2157 H2174">
    <cfRule type="expression" dxfId="5788" priority="6727">
      <formula>H2157+#REF!+#REF!=0</formula>
    </cfRule>
  </conditionalFormatting>
  <conditionalFormatting sqref="G2166:G2167">
    <cfRule type="expression" dxfId="5787" priority="6728">
      <formula>G2166+#REF!+#REF!=0</formula>
    </cfRule>
  </conditionalFormatting>
  <conditionalFormatting sqref="H2166:H2167">
    <cfRule type="expression" dxfId="5786" priority="6729">
      <formula>H2166+#REF!+#REF!=0</formula>
    </cfRule>
  </conditionalFormatting>
  <conditionalFormatting sqref="N2222:P2225">
    <cfRule type="expression" dxfId="5785" priority="6677">
      <formula>N2222+Q2222+R2222=0</formula>
    </cfRule>
  </conditionalFormatting>
  <conditionalFormatting sqref="H2207">
    <cfRule type="expression" dxfId="5784" priority="6674">
      <formula>H2207+N2205+Q2205=0</formula>
    </cfRule>
  </conditionalFormatting>
  <conditionalFormatting sqref="H2205:H2206">
    <cfRule type="expression" dxfId="5783" priority="6675">
      <formula>H2205+N2199+Q2199=0</formula>
    </cfRule>
  </conditionalFormatting>
  <conditionalFormatting sqref="J2190:L2192">
    <cfRule type="expression" dxfId="5782" priority="6669">
      <formula>J2190+Q2190+R2190=0</formula>
    </cfRule>
  </conditionalFormatting>
  <conditionalFormatting sqref="N2190:P2192">
    <cfRule type="expression" dxfId="5781" priority="6670">
      <formula>N2190+Q2190+R2190=0</formula>
    </cfRule>
  </conditionalFormatting>
  <conditionalFormatting sqref="H2229">
    <cfRule type="expression" dxfId="5780" priority="6668">
      <formula>H2229+N2222+Q2222=0</formula>
    </cfRule>
  </conditionalFormatting>
  <conditionalFormatting sqref="H2214">
    <cfRule type="expression" dxfId="5779" priority="6665">
      <formula>H2214+N2210+Q2210=0</formula>
    </cfRule>
  </conditionalFormatting>
  <conditionalFormatting sqref="H2215:H2216">
    <cfRule type="expression" dxfId="5778" priority="6666">
      <formula>H2215+N2210+Q2210=0</formula>
    </cfRule>
  </conditionalFormatting>
  <conditionalFormatting sqref="H2226">
    <cfRule type="expression" dxfId="5777" priority="6662">
      <formula>H2226+N2223+Q2223=0</formula>
    </cfRule>
  </conditionalFormatting>
  <conditionalFormatting sqref="G2186:H2188">
    <cfRule type="expression" dxfId="5776" priority="6652">
      <formula>G2186+#REF!+#REF!=0</formula>
    </cfRule>
  </conditionalFormatting>
  <conditionalFormatting sqref="H2210">
    <cfRule type="expression" dxfId="5775" priority="6656">
      <formula>H2210+N2205+Q2205=0</formula>
    </cfRule>
  </conditionalFormatting>
  <conditionalFormatting sqref="G2213 G2189:G2193 G2199:G2201 G2205:G2207">
    <cfRule type="expression" dxfId="5774" priority="6657">
      <formula>G2189+#REF!+#REF!=0</formula>
    </cfRule>
  </conditionalFormatting>
  <conditionalFormatting sqref="H2213 H2189:H2192 H2199:H2201">
    <cfRule type="expression" dxfId="5773" priority="6658">
      <formula>H2189+#REF!+#REF!=0</formula>
    </cfRule>
  </conditionalFormatting>
  <conditionalFormatting sqref="H2189">
    <cfRule type="expression" dxfId="5772" priority="6650">
      <formula>H2189+N2189+Q2189=0</formula>
    </cfRule>
  </conditionalFormatting>
  <conditionalFormatting sqref="J2189:L2189">
    <cfRule type="expression" dxfId="5771" priority="6649">
      <formula>J2189+Q2189+R2189=0</formula>
    </cfRule>
  </conditionalFormatting>
  <conditionalFormatting sqref="N2189:P2189">
    <cfRule type="expression" dxfId="5770" priority="6651">
      <formula>N2189+Q2189+R2189=0</formula>
    </cfRule>
  </conditionalFormatting>
  <conditionalFormatting sqref="H2226">
    <cfRule type="expression" dxfId="5769" priority="6647">
      <formula>H2226+N2226+Q2226=0</formula>
    </cfRule>
  </conditionalFormatting>
  <conditionalFormatting sqref="J2226:L2226">
    <cfRule type="expression" dxfId="5768" priority="6646">
      <formula>J2226+Q2226+R2226=0</formula>
    </cfRule>
  </conditionalFormatting>
  <conditionalFormatting sqref="N2226:P2226">
    <cfRule type="expression" dxfId="5767" priority="6648">
      <formula>N2226+Q2226+R2226=0</formula>
    </cfRule>
  </conditionalFormatting>
  <conditionalFormatting sqref="J2228:L2228">
    <cfRule type="expression" dxfId="5766" priority="6644">
      <formula>J2228+Q2228+R2228=0</formula>
    </cfRule>
  </conditionalFormatting>
  <conditionalFormatting sqref="N2228:P2228">
    <cfRule type="expression" dxfId="5765" priority="6645">
      <formula>N2228+Q2228+R2228=0</formula>
    </cfRule>
  </conditionalFormatting>
  <conditionalFormatting sqref="H2224">
    <cfRule type="expression" dxfId="5764" priority="6643">
      <formula>H2224+N2215+Q2215=0</formula>
    </cfRule>
  </conditionalFormatting>
  <conditionalFormatting sqref="G2230">
    <cfRule type="expression" dxfId="5763" priority="6641">
      <formula>G2230+#REF!+#REF!=0</formula>
    </cfRule>
  </conditionalFormatting>
  <conditionalFormatting sqref="H2230">
    <cfRule type="expression" dxfId="5762" priority="6642">
      <formula>H2230+#REF!+#REF!=0</formula>
    </cfRule>
  </conditionalFormatting>
  <conditionalFormatting sqref="G2189">
    <cfRule type="expression" dxfId="5761" priority="6640">
      <formula>G2189+#REF!+#REF!=0</formula>
    </cfRule>
  </conditionalFormatting>
  <conditionalFormatting sqref="G2226">
    <cfRule type="expression" dxfId="5760" priority="6639">
      <formula>G2226+#REF!+#REF!=0</formula>
    </cfRule>
  </conditionalFormatting>
  <conditionalFormatting sqref="G2211:G2212 G2228">
    <cfRule type="expression" dxfId="5759" priority="6671">
      <formula>G2211+#REF!+#REF!=0</formula>
    </cfRule>
  </conditionalFormatting>
  <conditionalFormatting sqref="H2211:H2212 H2228">
    <cfRule type="expression" dxfId="5758" priority="6672">
      <formula>H2211+#REF!+#REF!=0</formula>
    </cfRule>
  </conditionalFormatting>
  <conditionalFormatting sqref="H2222:H2223">
    <cfRule type="expression" dxfId="5757" priority="6673">
      <formula>H2222+#REF!+#REF!=0</formula>
    </cfRule>
  </conditionalFormatting>
  <conditionalFormatting sqref="J2193:L2193">
    <cfRule type="expression" dxfId="5756" priority="6637">
      <formula>J2193+Q2193+R2193=0</formula>
    </cfRule>
  </conditionalFormatting>
  <conditionalFormatting sqref="N2193:P2193">
    <cfRule type="expression" dxfId="5755" priority="6638">
      <formula>N2193+Q2193+R2193=0</formula>
    </cfRule>
  </conditionalFormatting>
  <conditionalFormatting sqref="H2193">
    <cfRule type="expression" dxfId="5754" priority="6636">
      <formula>H2193+N2191+Q2191=0</formula>
    </cfRule>
  </conditionalFormatting>
  <conditionalFormatting sqref="G2204">
    <cfRule type="expression" dxfId="5753" priority="6634">
      <formula>G2204+#REF!+#REF!=0</formula>
    </cfRule>
  </conditionalFormatting>
  <conditionalFormatting sqref="H2204">
    <cfRule type="expression" dxfId="5752" priority="6635">
      <formula>H2204+#REF!+#REF!=0</formula>
    </cfRule>
  </conditionalFormatting>
  <conditionalFormatting sqref="H2204">
    <cfRule type="expression" dxfId="5751" priority="6632">
      <formula>H2204+N2204+Q2204=0</formula>
    </cfRule>
  </conditionalFormatting>
  <conditionalFormatting sqref="J2204:L2204">
    <cfRule type="expression" dxfId="5750" priority="6631">
      <formula>J2204+Q2204+R2204=0</formula>
    </cfRule>
  </conditionalFormatting>
  <conditionalFormatting sqref="N2204:P2204">
    <cfRule type="expression" dxfId="5749" priority="6633">
      <formula>N2204+Q2204+R2204=0</formula>
    </cfRule>
  </conditionalFormatting>
  <conditionalFormatting sqref="G2204">
    <cfRule type="expression" dxfId="5748" priority="6630">
      <formula>G2204+#REF!+#REF!=0</formula>
    </cfRule>
  </conditionalFormatting>
  <conditionalFormatting sqref="H2217">
    <cfRule type="expression" dxfId="5747" priority="6629">
      <formula>H2217+N2213+Q2213=0</formula>
    </cfRule>
  </conditionalFormatting>
  <conditionalFormatting sqref="J2217:L2217">
    <cfRule type="expression" dxfId="5746" priority="6627">
      <formula>J2217+Q2217+R2217=0</formula>
    </cfRule>
  </conditionalFormatting>
  <conditionalFormatting sqref="N2217:P2217">
    <cfRule type="expression" dxfId="5745" priority="6628">
      <formula>N2217+Q2217+R2217=0</formula>
    </cfRule>
  </conditionalFormatting>
  <conditionalFormatting sqref="G2236:H2237">
    <cfRule type="expression" dxfId="5744" priority="6609">
      <formula>G2236+#REF!+#REF!=0</formula>
    </cfRule>
  </conditionalFormatting>
  <conditionalFormatting sqref="H2261">
    <cfRule type="expression" dxfId="5743" priority="6611">
      <formula>H2261+N2260+Q2260=0</formula>
    </cfRule>
  </conditionalFormatting>
  <conditionalFormatting sqref="H2260">
    <cfRule type="expression" dxfId="5742" priority="6613">
      <formula>H2260+N2256+Q2256=0</formula>
    </cfRule>
  </conditionalFormatting>
  <conditionalFormatting sqref="H2241">
    <cfRule type="expression" dxfId="5741" priority="6615">
      <formula>H2241+#REF!+#REF!=0</formula>
    </cfRule>
  </conditionalFormatting>
  <conditionalFormatting sqref="H2242:H2243">
    <cfRule type="expression" dxfId="5740" priority="6617">
      <formula>H2242+#REF!+#REF!=0</formula>
    </cfRule>
  </conditionalFormatting>
  <conditionalFormatting sqref="G2240">
    <cfRule type="expression" dxfId="5739" priority="6618">
      <formula>G2240+#REF!+#REF!=0</formula>
    </cfRule>
  </conditionalFormatting>
  <conditionalFormatting sqref="H2240">
    <cfRule type="expression" dxfId="5738" priority="6619">
      <formula>H2240+#REF!+#REF!=0</formula>
    </cfRule>
  </conditionalFormatting>
  <conditionalFormatting sqref="H2238">
    <cfRule type="expression" dxfId="5737" priority="6606">
      <formula>H2238+N2238+Q2238=0</formula>
    </cfRule>
  </conditionalFormatting>
  <conditionalFormatting sqref="J2238:L2238">
    <cfRule type="expression" dxfId="5736" priority="6605">
      <formula>J2238+Q2238+R2238=0</formula>
    </cfRule>
  </conditionalFormatting>
  <conditionalFormatting sqref="N2238:P2238">
    <cfRule type="expression" dxfId="5735" priority="6607">
      <formula>N2238+Q2238+R2238=0</formula>
    </cfRule>
  </conditionalFormatting>
  <conditionalFormatting sqref="J2255:L2255">
    <cfRule type="expression" dxfId="5734" priority="6595">
      <formula>J2255+Q2255+R2255=0</formula>
    </cfRule>
  </conditionalFormatting>
  <conditionalFormatting sqref="N2255:P2255">
    <cfRule type="expression" dxfId="5733" priority="6596">
      <formula>N2255+Q2255+R2255=0</formula>
    </cfRule>
  </conditionalFormatting>
  <conditionalFormatting sqref="G2251">
    <cfRule type="expression" dxfId="5732" priority="6622">
      <formula>G2251+#REF!+#REF!=0</formula>
    </cfRule>
  </conditionalFormatting>
  <conditionalFormatting sqref="H2251">
    <cfRule type="expression" dxfId="5731" priority="6623">
      <formula>H2251+#REF!+#REF!=0</formula>
    </cfRule>
  </conditionalFormatting>
  <conditionalFormatting sqref="H2268:H2269">
    <cfRule type="expression" dxfId="5730" priority="6590">
      <formula>H2268+N2268+Q2268=0</formula>
    </cfRule>
  </conditionalFormatting>
  <conditionalFormatting sqref="I2268:I2269">
    <cfRule type="expression" dxfId="5729" priority="6594">
      <formula>I2268+N2268+Q2268=0</formula>
    </cfRule>
  </conditionalFormatting>
  <conditionalFormatting sqref="J2268:L2269">
    <cfRule type="expression" dxfId="5728" priority="6593">
      <formula>J2268+Q2268+R2268=0</formula>
    </cfRule>
  </conditionalFormatting>
  <conditionalFormatting sqref="N2268:P2268">
    <cfRule type="expression" dxfId="5727" priority="6591">
      <formula>N2268+Q2268+R2268=0</formula>
    </cfRule>
  </conditionalFormatting>
  <conditionalFormatting sqref="I2267">
    <cfRule type="expression" dxfId="5726" priority="6589">
      <formula>I2267+N2267+Q2267=0</formula>
    </cfRule>
  </conditionalFormatting>
  <conditionalFormatting sqref="J2267:L2267">
    <cfRule type="expression" dxfId="5725" priority="6586">
      <formula>J2267+Q2267+R2267=0</formula>
    </cfRule>
  </conditionalFormatting>
  <conditionalFormatting sqref="N2267:P2267">
    <cfRule type="expression" dxfId="5724" priority="6587">
      <formula>N2267+Q2267+R2267=0</formula>
    </cfRule>
  </conditionalFormatting>
  <conditionalFormatting sqref="H2267">
    <cfRule type="expression" dxfId="5723" priority="6585">
      <formula>H2267+N2267+Q2267=0</formula>
    </cfRule>
  </conditionalFormatting>
  <conditionalFormatting sqref="I2169">
    <cfRule type="expression" dxfId="5722" priority="6584">
      <formula>I2169+N2169+Q2169=0</formula>
    </cfRule>
  </conditionalFormatting>
  <conditionalFormatting sqref="H2169">
    <cfRule type="expression" dxfId="5721" priority="6577">
      <formula>H2169+N2169+Q2169=0</formula>
    </cfRule>
  </conditionalFormatting>
  <conditionalFormatting sqref="J2169:L2169">
    <cfRule type="expression" dxfId="5720" priority="6576">
      <formula>J2169+Q2169+R2169=0</formula>
    </cfRule>
  </conditionalFormatting>
  <conditionalFormatting sqref="N2169:P2169">
    <cfRule type="expression" dxfId="5719" priority="6578">
      <formula>N2169+Q2169+R2169=0</formula>
    </cfRule>
  </conditionalFormatting>
  <conditionalFormatting sqref="H2169">
    <cfRule type="expression" dxfId="5718" priority="6575">
      <formula>H2169+N2163+Q2163=0</formula>
    </cfRule>
  </conditionalFormatting>
  <conditionalFormatting sqref="H2169">
    <cfRule type="expression" dxfId="5717" priority="6580">
      <formula>H2169+N2178+Q2178=0</formula>
    </cfRule>
  </conditionalFormatting>
  <conditionalFormatting sqref="H2169">
    <cfRule type="expression" dxfId="5716" priority="6582">
      <formula>H2169+N2152+Q2152=0</formula>
    </cfRule>
  </conditionalFormatting>
  <conditionalFormatting sqref="I2212">
    <cfRule type="expression" dxfId="5715" priority="6574">
      <formula>I2212+N2212+Q2212=0</formula>
    </cfRule>
  </conditionalFormatting>
  <conditionalFormatting sqref="H2212">
    <cfRule type="expression" dxfId="5714" priority="6567">
      <formula>H2212+N2212+Q2212=0</formula>
    </cfRule>
  </conditionalFormatting>
  <conditionalFormatting sqref="J2212:L2212">
    <cfRule type="expression" dxfId="5713" priority="6566">
      <formula>J2212+Q2212+R2212=0</formula>
    </cfRule>
  </conditionalFormatting>
  <conditionalFormatting sqref="N2212:P2212">
    <cfRule type="expression" dxfId="5712" priority="6568">
      <formula>N2212+Q2212+R2212=0</formula>
    </cfRule>
  </conditionalFormatting>
  <conditionalFormatting sqref="H2212">
    <cfRule type="expression" dxfId="5711" priority="6565">
      <formula>H2212+N2217+Q2217=0</formula>
    </cfRule>
  </conditionalFormatting>
  <conditionalFormatting sqref="H2212">
    <cfRule type="expression" dxfId="5710" priority="6572">
      <formula>H2212+N2206+Q2206=0</formula>
    </cfRule>
  </conditionalFormatting>
  <conditionalFormatting sqref="I2262">
    <cfRule type="expression" dxfId="5709" priority="6564">
      <formula>I2262+N2262+Q2262=0</formula>
    </cfRule>
  </conditionalFormatting>
  <conditionalFormatting sqref="H2262">
    <cfRule type="expression" dxfId="5708" priority="6557">
      <formula>H2262+N2262+Q2262=0</formula>
    </cfRule>
  </conditionalFormatting>
  <conditionalFormatting sqref="J2262:L2262">
    <cfRule type="expression" dxfId="5707" priority="6556">
      <formula>J2262+Q2262+R2262=0</formula>
    </cfRule>
  </conditionalFormatting>
  <conditionalFormatting sqref="N2262:P2262">
    <cfRule type="expression" dxfId="5706" priority="6558">
      <formula>N2262+Q2262+R2262=0</formula>
    </cfRule>
  </conditionalFormatting>
  <conditionalFormatting sqref="H2262">
    <cfRule type="expression" dxfId="5705" priority="6555">
      <formula>H2262+N2241+Q2241=0</formula>
    </cfRule>
  </conditionalFormatting>
  <conditionalFormatting sqref="H2262">
    <cfRule type="expression" dxfId="5704" priority="6560">
      <formula>H2262+N2259+Q2259=0</formula>
    </cfRule>
  </conditionalFormatting>
  <conditionalFormatting sqref="H2262">
    <cfRule type="expression" dxfId="5703" priority="6562">
      <formula>H2262+#REF!+#REF!=0</formula>
    </cfRule>
  </conditionalFormatting>
  <conditionalFormatting sqref="G2215:G2217 G2222:G2225">
    <cfRule type="expression" dxfId="5702" priority="6554">
      <formula>G2215+#REF!+#REF!=0</formula>
    </cfRule>
  </conditionalFormatting>
  <conditionalFormatting sqref="G2145:G2148">
    <cfRule type="expression" dxfId="5701" priority="6553">
      <formula>G2145+#REF!+#REF!=0</formula>
    </cfRule>
  </conditionalFormatting>
  <conditionalFormatting sqref="I2145:I2148">
    <cfRule type="expression" dxfId="5700" priority="6552">
      <formula>I2145+N2145+Q2145=0</formula>
    </cfRule>
  </conditionalFormatting>
  <conditionalFormatting sqref="G2145:G2148">
    <cfRule type="expression" dxfId="5699" priority="6550">
      <formula>G2145+#REF!+#REF!=0</formula>
    </cfRule>
  </conditionalFormatting>
  <conditionalFormatting sqref="H2145:H2148">
    <cfRule type="expression" dxfId="5698" priority="6551">
      <formula>H2145+#REF!+#REF!=0</formula>
    </cfRule>
  </conditionalFormatting>
  <conditionalFormatting sqref="J2145:L2148">
    <cfRule type="expression" dxfId="5697" priority="6548">
      <formula>J2145+Q2145+R2145=0</formula>
    </cfRule>
  </conditionalFormatting>
  <conditionalFormatting sqref="N2145:P2148">
    <cfRule type="expression" dxfId="5696" priority="6549">
      <formula>N2145+Q2145+R2145=0</formula>
    </cfRule>
  </conditionalFormatting>
  <conditionalFormatting sqref="G2154:G2155">
    <cfRule type="expression" dxfId="5695" priority="6547">
      <formula>G2154+#REF!+#REF!=0</formula>
    </cfRule>
  </conditionalFormatting>
  <conditionalFormatting sqref="I2154:I2155">
    <cfRule type="expression" dxfId="5694" priority="6546">
      <formula>I2154+N2154+Q2154=0</formula>
    </cfRule>
  </conditionalFormatting>
  <conditionalFormatting sqref="G2154:G2155">
    <cfRule type="expression" dxfId="5693" priority="6544">
      <formula>G2154+#REF!+#REF!=0</formula>
    </cfRule>
  </conditionalFormatting>
  <conditionalFormatting sqref="H2154:H2155">
    <cfRule type="expression" dxfId="5692" priority="6545">
      <formula>H2154+#REF!+#REF!=0</formula>
    </cfRule>
  </conditionalFormatting>
  <conditionalFormatting sqref="J2154:L2155">
    <cfRule type="expression" dxfId="5691" priority="6542">
      <formula>J2154+Q2154+R2154=0</formula>
    </cfRule>
  </conditionalFormatting>
  <conditionalFormatting sqref="N2154:P2155">
    <cfRule type="expression" dxfId="5690" priority="6543">
      <formula>N2154+Q2154+R2154=0</formula>
    </cfRule>
  </conditionalFormatting>
  <conditionalFormatting sqref="G2181:G2184">
    <cfRule type="expression" dxfId="5689" priority="6541">
      <formula>G2181+#REF!+#REF!=0</formula>
    </cfRule>
  </conditionalFormatting>
  <conditionalFormatting sqref="I2181:I2184">
    <cfRule type="expression" dxfId="5688" priority="6540">
      <formula>I2181+N2181+Q2181=0</formula>
    </cfRule>
  </conditionalFormatting>
  <conditionalFormatting sqref="G2181:G2184">
    <cfRule type="expression" dxfId="5687" priority="6538">
      <formula>G2181+#REF!+#REF!=0</formula>
    </cfRule>
  </conditionalFormatting>
  <conditionalFormatting sqref="H2181:H2184">
    <cfRule type="expression" dxfId="5686" priority="6539">
      <formula>H2181+#REF!+#REF!=0</formula>
    </cfRule>
  </conditionalFormatting>
  <conditionalFormatting sqref="J2181:L2184">
    <cfRule type="expression" dxfId="5685" priority="6536">
      <formula>J2181+Q2181+R2181=0</formula>
    </cfRule>
  </conditionalFormatting>
  <conditionalFormatting sqref="N2181:P2184">
    <cfRule type="expression" dxfId="5684" priority="6537">
      <formula>N2181+Q2181+R2181=0</formula>
    </cfRule>
  </conditionalFormatting>
  <conditionalFormatting sqref="G2170:G2171">
    <cfRule type="expression" dxfId="5683" priority="6535">
      <formula>G2170+#REF!+#REF!=0</formula>
    </cfRule>
  </conditionalFormatting>
  <conditionalFormatting sqref="I2170:I2171">
    <cfRule type="expression" dxfId="5682" priority="6534">
      <formula>I2170+N2170+Q2170=0</formula>
    </cfRule>
  </conditionalFormatting>
  <conditionalFormatting sqref="G2170:G2171">
    <cfRule type="expression" dxfId="5681" priority="6532">
      <formula>G2170+#REF!+#REF!=0</formula>
    </cfRule>
  </conditionalFormatting>
  <conditionalFormatting sqref="H2170:H2171">
    <cfRule type="expression" dxfId="5680" priority="6533">
      <formula>H2170+#REF!+#REF!=0</formula>
    </cfRule>
  </conditionalFormatting>
  <conditionalFormatting sqref="J2170:L2171">
    <cfRule type="expression" dxfId="5679" priority="6530">
      <formula>J2170+Q2170+R2170=0</formula>
    </cfRule>
  </conditionalFormatting>
  <conditionalFormatting sqref="N2170:P2171">
    <cfRule type="expression" dxfId="5678" priority="6531">
      <formula>N2170+Q2170+R2170=0</formula>
    </cfRule>
  </conditionalFormatting>
  <conditionalFormatting sqref="G2194:G2197">
    <cfRule type="expression" dxfId="5677" priority="6529">
      <formula>G2194+#REF!+#REF!=0</formula>
    </cfRule>
  </conditionalFormatting>
  <conditionalFormatting sqref="I2194:I2197">
    <cfRule type="expression" dxfId="5676" priority="6528">
      <formula>I2194+N2194+Q2194=0</formula>
    </cfRule>
  </conditionalFormatting>
  <conditionalFormatting sqref="G2194:G2197">
    <cfRule type="expression" dxfId="5675" priority="6526">
      <formula>G2194+#REF!+#REF!=0</formula>
    </cfRule>
  </conditionalFormatting>
  <conditionalFormatting sqref="H2194:H2197">
    <cfRule type="expression" dxfId="5674" priority="6527">
      <formula>H2194+#REF!+#REF!=0</formula>
    </cfRule>
  </conditionalFormatting>
  <conditionalFormatting sqref="J2194:L2197">
    <cfRule type="expression" dxfId="5673" priority="6524">
      <formula>J2194+Q2194+R2194=0</formula>
    </cfRule>
  </conditionalFormatting>
  <conditionalFormatting sqref="N2194:P2197">
    <cfRule type="expression" dxfId="5672" priority="6525">
      <formula>N2194+Q2194+R2194=0</formula>
    </cfRule>
  </conditionalFormatting>
  <conditionalFormatting sqref="G2208:G2209">
    <cfRule type="expression" dxfId="5671" priority="6523">
      <formula>G2208+#REF!+#REF!=0</formula>
    </cfRule>
  </conditionalFormatting>
  <conditionalFormatting sqref="I2208:I2209">
    <cfRule type="expression" dxfId="5670" priority="6522">
      <formula>I2208+N2208+Q2208=0</formula>
    </cfRule>
  </conditionalFormatting>
  <conditionalFormatting sqref="G2208:G2209">
    <cfRule type="expression" dxfId="5669" priority="6520">
      <formula>G2208+#REF!+#REF!=0</formula>
    </cfRule>
  </conditionalFormatting>
  <conditionalFormatting sqref="H2208:H2209">
    <cfRule type="expression" dxfId="5668" priority="6521">
      <formula>H2208+#REF!+#REF!=0</formula>
    </cfRule>
  </conditionalFormatting>
  <conditionalFormatting sqref="J2208:L2209">
    <cfRule type="expression" dxfId="5667" priority="6518">
      <formula>J2208+Q2208+R2208=0</formula>
    </cfRule>
  </conditionalFormatting>
  <conditionalFormatting sqref="N2208:P2209">
    <cfRule type="expression" dxfId="5666" priority="6519">
      <formula>N2208+Q2208+R2208=0</formula>
    </cfRule>
  </conditionalFormatting>
  <conditionalFormatting sqref="G2218:G2221">
    <cfRule type="expression" dxfId="5665" priority="6517">
      <formula>G2218+#REF!+#REF!=0</formula>
    </cfRule>
  </conditionalFormatting>
  <conditionalFormatting sqref="I2218:I2221">
    <cfRule type="expression" dxfId="5664" priority="6516">
      <formula>I2218+N2218+Q2218=0</formula>
    </cfRule>
  </conditionalFormatting>
  <conditionalFormatting sqref="G2218:G2221">
    <cfRule type="expression" dxfId="5663" priority="6514">
      <formula>G2218+#REF!+#REF!=0</formula>
    </cfRule>
  </conditionalFormatting>
  <conditionalFormatting sqref="H2218:H2221">
    <cfRule type="expression" dxfId="5662" priority="6515">
      <formula>H2218+#REF!+#REF!=0</formula>
    </cfRule>
  </conditionalFormatting>
  <conditionalFormatting sqref="J2218:L2221">
    <cfRule type="expression" dxfId="5661" priority="6512">
      <formula>J2218+Q2218+R2218=0</formula>
    </cfRule>
  </conditionalFormatting>
  <conditionalFormatting sqref="N2218:P2221">
    <cfRule type="expression" dxfId="5660" priority="6513">
      <formula>N2218+Q2218+R2218=0</formula>
    </cfRule>
  </conditionalFormatting>
  <conditionalFormatting sqref="G2231:G2232">
    <cfRule type="expression" dxfId="5659" priority="6511">
      <formula>G2231+#REF!+#REF!=0</formula>
    </cfRule>
  </conditionalFormatting>
  <conditionalFormatting sqref="I2231:I2232">
    <cfRule type="expression" dxfId="5658" priority="6510">
      <formula>I2231+N2231+Q2231=0</formula>
    </cfRule>
  </conditionalFormatting>
  <conditionalFormatting sqref="G2231:G2232">
    <cfRule type="expression" dxfId="5657" priority="6508">
      <formula>G2231+#REF!+#REF!=0</formula>
    </cfRule>
  </conditionalFormatting>
  <conditionalFormatting sqref="H2231:H2232">
    <cfRule type="expression" dxfId="5656" priority="6509">
      <formula>H2231+#REF!+#REF!=0</formula>
    </cfRule>
  </conditionalFormatting>
  <conditionalFormatting sqref="J2231:L2232">
    <cfRule type="expression" dxfId="5655" priority="6506">
      <formula>J2231+Q2231+R2231=0</formula>
    </cfRule>
  </conditionalFormatting>
  <conditionalFormatting sqref="N2231:P2232">
    <cfRule type="expression" dxfId="5654" priority="6507">
      <formula>N2231+Q2231+R2231=0</formula>
    </cfRule>
  </conditionalFormatting>
  <conditionalFormatting sqref="G2263:G2266">
    <cfRule type="expression" dxfId="5653" priority="6499">
      <formula>G2263+#REF!+#REF!=0</formula>
    </cfRule>
  </conditionalFormatting>
  <conditionalFormatting sqref="I2263:I2266">
    <cfRule type="expression" dxfId="5652" priority="6498">
      <formula>I2263+N2263+Q2263=0</formula>
    </cfRule>
  </conditionalFormatting>
  <conditionalFormatting sqref="G2263:G2266">
    <cfRule type="expression" dxfId="5651" priority="6496">
      <formula>G2263+#REF!+#REF!=0</formula>
    </cfRule>
  </conditionalFormatting>
  <conditionalFormatting sqref="H2263:H2266">
    <cfRule type="expression" dxfId="5650" priority="6497">
      <formula>H2263+#REF!+#REF!=0</formula>
    </cfRule>
  </conditionalFormatting>
  <conditionalFormatting sqref="J2265:L2266">
    <cfRule type="expression" dxfId="5649" priority="6494">
      <formula>J2265+Q2265+R2265=0</formula>
    </cfRule>
  </conditionalFormatting>
  <conditionalFormatting sqref="N2265:P2266">
    <cfRule type="expression" dxfId="5648" priority="6495">
      <formula>N2265+Q2265+R2265=0</formula>
    </cfRule>
  </conditionalFormatting>
  <conditionalFormatting sqref="J2263:L2264">
    <cfRule type="expression" dxfId="5647" priority="6492">
      <formula>J2263+Q2263+R2263=0</formula>
    </cfRule>
  </conditionalFormatting>
  <conditionalFormatting sqref="N2263:P2264">
    <cfRule type="expression" dxfId="5646" priority="6493">
      <formula>N2263+Q2263+R2263=0</formula>
    </cfRule>
  </conditionalFormatting>
  <conditionalFormatting sqref="J2246:L2249">
    <cfRule type="expression" dxfId="5645" priority="6481">
      <formula>J2246+Q2246+R2246=0</formula>
    </cfRule>
  </conditionalFormatting>
  <conditionalFormatting sqref="N2246:P2249">
    <cfRule type="expression" dxfId="5644" priority="6482">
      <formula>N2246+Q2246+R2246=0</formula>
    </cfRule>
  </conditionalFormatting>
  <conditionalFormatting sqref="G2244:G2245">
    <cfRule type="expression" dxfId="5643" priority="6480">
      <formula>G2244+#REF!+#REF!=0</formula>
    </cfRule>
  </conditionalFormatting>
  <conditionalFormatting sqref="I2244:I2245">
    <cfRule type="expression" dxfId="5642" priority="6479">
      <formula>I2244+N2244+Q2244=0</formula>
    </cfRule>
  </conditionalFormatting>
  <conditionalFormatting sqref="G2244:G2245">
    <cfRule type="expression" dxfId="5641" priority="6477">
      <formula>G2244+#REF!+#REF!=0</formula>
    </cfRule>
  </conditionalFormatting>
  <conditionalFormatting sqref="H2244:H2245">
    <cfRule type="expression" dxfId="5640" priority="6478">
      <formula>H2244+#REF!+#REF!=0</formula>
    </cfRule>
  </conditionalFormatting>
  <conditionalFormatting sqref="J2244:L2245">
    <cfRule type="expression" dxfId="5639" priority="6475">
      <formula>J2244+Q2244+R2244=0</formula>
    </cfRule>
  </conditionalFormatting>
  <conditionalFormatting sqref="N2244:P2245">
    <cfRule type="expression" dxfId="5638" priority="6476">
      <formula>N2244+Q2244+R2244=0</formula>
    </cfRule>
  </conditionalFormatting>
  <conditionalFormatting sqref="G2246:G2249">
    <cfRule type="expression" dxfId="5637" priority="6474">
      <formula>G2246+#REF!+#REF!=0</formula>
    </cfRule>
  </conditionalFormatting>
  <conditionalFormatting sqref="G2246:G2249">
    <cfRule type="expression" dxfId="5636" priority="6472">
      <formula>G2246+#REF!+#REF!=0</formula>
    </cfRule>
  </conditionalFormatting>
  <conditionalFormatting sqref="H2246:H2249">
    <cfRule type="expression" dxfId="5635" priority="6473">
      <formula>H2246+#REF!+#REF!=0</formula>
    </cfRule>
  </conditionalFormatting>
  <conditionalFormatting sqref="I2376">
    <cfRule type="expression" dxfId="5634" priority="6468">
      <formula>I2376+N2376+Q2376=0</formula>
    </cfRule>
  </conditionalFormatting>
  <conditionalFormatting sqref="J2394:L2394">
    <cfRule type="expression" dxfId="5633" priority="6462">
      <formula>J2394+Q2394+R2394=0</formula>
    </cfRule>
  </conditionalFormatting>
  <conditionalFormatting sqref="N2394:P2394">
    <cfRule type="expression" dxfId="5632" priority="6463">
      <formula>N2394+Q2394+R2394=0</formula>
    </cfRule>
  </conditionalFormatting>
  <conditionalFormatting sqref="H2364">
    <cfRule type="expression" dxfId="5631" priority="6461">
      <formula>H2364+#REF!+#REF!=0</formula>
    </cfRule>
  </conditionalFormatting>
  <conditionalFormatting sqref="H2388">
    <cfRule type="expression" dxfId="5630" priority="6469">
      <formula>H2388+N2381+Q2381=0</formula>
    </cfRule>
  </conditionalFormatting>
  <conditionalFormatting sqref="J2280:L2282">
    <cfRule type="expression" dxfId="5629" priority="6451">
      <formula>J2280+Q2280+R2280=0</formula>
    </cfRule>
  </conditionalFormatting>
  <conditionalFormatting sqref="N2280:P2282">
    <cfRule type="expression" dxfId="5628" priority="6452">
      <formula>N2280+Q2280+R2280=0</formula>
    </cfRule>
  </conditionalFormatting>
  <conditionalFormatting sqref="H2290:H2292">
    <cfRule type="expression" dxfId="5627" priority="6447">
      <formula>H2290+N2288+Q2288=0</formula>
    </cfRule>
  </conditionalFormatting>
  <conditionalFormatting sqref="H2297">
    <cfRule type="expression" dxfId="5626" priority="6448">
      <formula>H2297+N2292+Q2292=0</formula>
    </cfRule>
  </conditionalFormatting>
  <conditionalFormatting sqref="H2314">
    <cfRule type="expression" dxfId="5625" priority="6450">
      <formula>H2314+N2305+Q2305=0</formula>
    </cfRule>
  </conditionalFormatting>
  <conditionalFormatting sqref="H2273">
    <cfRule type="expression" dxfId="5624" priority="6443">
      <formula>H2273+N2195+Q2195=0</formula>
    </cfRule>
  </conditionalFormatting>
  <conditionalFormatting sqref="H2301">
    <cfRule type="expression" dxfId="5623" priority="6444">
      <formula>H2301+N2295+Q2295=0</formula>
    </cfRule>
  </conditionalFormatting>
  <conditionalFormatting sqref="H2302:H2303">
    <cfRule type="expression" dxfId="5622" priority="6446">
      <formula>H2302+N2295+Q2295=0</formula>
    </cfRule>
  </conditionalFormatting>
  <conditionalFormatting sqref="H2318">
    <cfRule type="expression" dxfId="5621" priority="6436">
      <formula>H2318+N2314+Q2314=0</formula>
    </cfRule>
  </conditionalFormatting>
  <conditionalFormatting sqref="I2273:I2277">
    <cfRule type="expression" dxfId="5620" priority="6439">
      <formula>I2273+N2273+Q2273=0</formula>
    </cfRule>
  </conditionalFormatting>
  <conditionalFormatting sqref="J2273:L2277">
    <cfRule type="expression" dxfId="5619" priority="6433">
      <formula>J2273+Q2273+R2273=0</formula>
    </cfRule>
  </conditionalFormatting>
  <conditionalFormatting sqref="N2314:P2315">
    <cfRule type="expression" dxfId="5618" priority="6434">
      <formula>N2314+Q2314+R2314=0</formula>
    </cfRule>
  </conditionalFormatting>
  <conditionalFormatting sqref="G2276:H2278">
    <cfRule type="expression" dxfId="5617" priority="6427">
      <formula>G2276+#REF!+#REF!=0</formula>
    </cfRule>
  </conditionalFormatting>
  <conditionalFormatting sqref="H2274:H2275">
    <cfRule type="expression" dxfId="5616" priority="6429">
      <formula>H2274+N2273+Q2273=0</formula>
    </cfRule>
  </conditionalFormatting>
  <conditionalFormatting sqref="H2295">
    <cfRule type="expression" dxfId="5615" priority="6430">
      <formula>H2295+N2290+Q2290=0</formula>
    </cfRule>
  </conditionalFormatting>
  <conditionalFormatting sqref="G2300">
    <cfRule type="expression" dxfId="5614" priority="6431">
      <formula>G2300+#REF!+#REF!=0</formula>
    </cfRule>
  </conditionalFormatting>
  <conditionalFormatting sqref="H2300">
    <cfRule type="expression" dxfId="5613" priority="6432">
      <formula>H2300+#REF!+#REF!=0</formula>
    </cfRule>
  </conditionalFormatting>
  <conditionalFormatting sqref="H2283">
    <cfRule type="expression" dxfId="5612" priority="6425">
      <formula>H2283+N2283+Q2283=0</formula>
    </cfRule>
  </conditionalFormatting>
  <conditionalFormatting sqref="J2283:L2283">
    <cfRule type="expression" dxfId="5611" priority="6424">
      <formula>J2283+Q2283+R2283=0</formula>
    </cfRule>
  </conditionalFormatting>
  <conditionalFormatting sqref="N2283:P2283">
    <cfRule type="expression" dxfId="5610" priority="6426">
      <formula>N2283+Q2283+R2283=0</formula>
    </cfRule>
  </conditionalFormatting>
  <conditionalFormatting sqref="H2299">
    <cfRule type="expression" dxfId="5609" priority="6422">
      <formula>H2299+N2299+Q2299=0</formula>
    </cfRule>
  </conditionalFormatting>
  <conditionalFormatting sqref="J2299:L2299">
    <cfRule type="expression" dxfId="5608" priority="6421">
      <formula>J2299+Q2299+R2299=0</formula>
    </cfRule>
  </conditionalFormatting>
  <conditionalFormatting sqref="N2299:P2299">
    <cfRule type="expression" dxfId="5607" priority="6423">
      <formula>N2299+Q2299+R2299=0</formula>
    </cfRule>
  </conditionalFormatting>
  <conditionalFormatting sqref="J2313:L2313">
    <cfRule type="expression" dxfId="5606" priority="6416">
      <formula>J2313+Q2313+R2313=0</formula>
    </cfRule>
  </conditionalFormatting>
  <conditionalFormatting sqref="N2313:P2313">
    <cfRule type="expression" dxfId="5605" priority="6417">
      <formula>N2313+Q2313+R2313=0</formula>
    </cfRule>
  </conditionalFormatting>
  <conditionalFormatting sqref="H2317">
    <cfRule type="expression" dxfId="5604" priority="6441">
      <formula>H2317+N2306+Q2306=0</formula>
    </cfRule>
  </conditionalFormatting>
  <conditionalFormatting sqref="H2298:H2299">
    <cfRule type="expression" dxfId="5603" priority="6415">
      <formula>H2298+N2295+Q2295=0</formula>
    </cfRule>
  </conditionalFormatting>
  <conditionalFormatting sqref="H2307:H2308">
    <cfRule type="expression" dxfId="5602" priority="6413">
      <formula>H2307+N2302+Q2302=0</formula>
    </cfRule>
  </conditionalFormatting>
  <conditionalFormatting sqref="G2315">
    <cfRule type="expression" dxfId="5601" priority="6410">
      <formula>G2315+#REF!+#REF!=0</formula>
    </cfRule>
  </conditionalFormatting>
  <conditionalFormatting sqref="H2315">
    <cfRule type="expression" dxfId="5600" priority="6411">
      <formula>H2315+#REF!+#REF!=0</formula>
    </cfRule>
  </conditionalFormatting>
  <conditionalFormatting sqref="G2283">
    <cfRule type="expression" dxfId="5599" priority="6409">
      <formula>G2283+#REF!+#REF!=0</formula>
    </cfRule>
  </conditionalFormatting>
  <conditionalFormatting sqref="G2299">
    <cfRule type="expression" dxfId="5598" priority="6408">
      <formula>G2299+#REF!+#REF!=0</formula>
    </cfRule>
  </conditionalFormatting>
  <conditionalFormatting sqref="G2313">
    <cfRule type="expression" dxfId="5597" priority="6453">
      <formula>G2313+#REF!+#REF!=0</formula>
    </cfRule>
  </conditionalFormatting>
  <conditionalFormatting sqref="H2296 H2313">
    <cfRule type="expression" dxfId="5596" priority="6454">
      <formula>H2296+#REF!+#REF!=0</formula>
    </cfRule>
  </conditionalFormatting>
  <conditionalFormatting sqref="G2305:G2306">
    <cfRule type="expression" dxfId="5595" priority="6455">
      <formula>G2305+#REF!+#REF!=0</formula>
    </cfRule>
  </conditionalFormatting>
  <conditionalFormatting sqref="H2305:H2306">
    <cfRule type="expression" dxfId="5594" priority="6456">
      <formula>H2305+#REF!+#REF!=0</formula>
    </cfRule>
  </conditionalFormatting>
  <conditionalFormatting sqref="N2344:P2346">
    <cfRule type="expression" dxfId="5593" priority="6404">
      <formula>N2344+Q2344+R2344=0</formula>
    </cfRule>
  </conditionalFormatting>
  <conditionalFormatting sqref="H2346">
    <cfRule type="expression" dxfId="5592" priority="6401">
      <formula>H2346+N2344+Q2344=0</formula>
    </cfRule>
  </conditionalFormatting>
  <conditionalFormatting sqref="H2344:H2345">
    <cfRule type="expression" dxfId="5591" priority="6402">
      <formula>H2344+N2338+Q2338=0</formula>
    </cfRule>
  </conditionalFormatting>
  <conditionalFormatting sqref="J2329:L2331">
    <cfRule type="expression" dxfId="5590" priority="6396">
      <formula>J2329+Q2329+R2329=0</formula>
    </cfRule>
  </conditionalFormatting>
  <conditionalFormatting sqref="N2329:P2331">
    <cfRule type="expression" dxfId="5589" priority="6397">
      <formula>N2329+Q2329+R2329=0</formula>
    </cfRule>
  </conditionalFormatting>
  <conditionalFormatting sqref="H2355">
    <cfRule type="expression" dxfId="5588" priority="6395">
      <formula>H2355+#REF!+#REF!=0</formula>
    </cfRule>
  </conditionalFormatting>
  <conditionalFormatting sqref="H2362">
    <cfRule type="expression" dxfId="5587" priority="6387">
      <formula>H2362+N2355+Q2355=0</formula>
    </cfRule>
  </conditionalFormatting>
  <conditionalFormatting sqref="H2364">
    <cfRule type="expression" dxfId="5586" priority="6389">
      <formula>H2364+#REF!+#REF!=0</formula>
    </cfRule>
  </conditionalFormatting>
  <conditionalFormatting sqref="G2325:H2327">
    <cfRule type="expression" dxfId="5585" priority="6379">
      <formula>G2325+#REF!+#REF!=0</formula>
    </cfRule>
  </conditionalFormatting>
  <conditionalFormatting sqref="H2363:H2364">
    <cfRule type="expression" dxfId="5584" priority="6381">
      <formula>H2363+N2362+Q2362=0</formula>
    </cfRule>
  </conditionalFormatting>
  <conditionalFormatting sqref="H2349">
    <cfRule type="expression" dxfId="5583" priority="6383">
      <formula>H2349+N2344+Q2344=0</formula>
    </cfRule>
  </conditionalFormatting>
  <conditionalFormatting sqref="G2328:G2332 G2338:G2341 G2344:G2346">
    <cfRule type="expression" dxfId="5582" priority="6384">
      <formula>G2328+#REF!+#REF!=0</formula>
    </cfRule>
  </conditionalFormatting>
  <conditionalFormatting sqref="H2328:H2331 H2338:H2341">
    <cfRule type="expression" dxfId="5581" priority="6385">
      <formula>H2328+#REF!+#REF!=0</formula>
    </cfRule>
  </conditionalFormatting>
  <conditionalFormatting sqref="H2328">
    <cfRule type="expression" dxfId="5580" priority="6377">
      <formula>H2328+N2328+Q2328=0</formula>
    </cfRule>
  </conditionalFormatting>
  <conditionalFormatting sqref="J2328:L2328">
    <cfRule type="expression" dxfId="5579" priority="6376">
      <formula>J2328+Q2328+R2328=0</formula>
    </cfRule>
  </conditionalFormatting>
  <conditionalFormatting sqref="N2328:P2328">
    <cfRule type="expression" dxfId="5578" priority="6378">
      <formula>N2328+Q2328+R2328=0</formula>
    </cfRule>
  </conditionalFormatting>
  <conditionalFormatting sqref="H2364">
    <cfRule type="expression" dxfId="5577" priority="6374">
      <formula>H2364+N2364+Q2364=0</formula>
    </cfRule>
  </conditionalFormatting>
  <conditionalFormatting sqref="J2364:L2364">
    <cfRule type="expression" dxfId="5576" priority="6373">
      <formula>J2364+Q2364+R2364=0</formula>
    </cfRule>
  </conditionalFormatting>
  <conditionalFormatting sqref="N2364:P2364">
    <cfRule type="expression" dxfId="5575" priority="6375">
      <formula>N2364+Q2364+R2364=0</formula>
    </cfRule>
  </conditionalFormatting>
  <conditionalFormatting sqref="J2354:L2354">
    <cfRule type="expression" dxfId="5574" priority="6371">
      <formula>J2354+Q2354+R2354=0</formula>
    </cfRule>
  </conditionalFormatting>
  <conditionalFormatting sqref="N2354:P2354">
    <cfRule type="expression" dxfId="5573" priority="6372">
      <formula>N2354+Q2354+R2354=0</formula>
    </cfRule>
  </conditionalFormatting>
  <conditionalFormatting sqref="H2361">
    <cfRule type="expression" dxfId="5572" priority="6391">
      <formula>H2361+#REF!+#REF!=0</formula>
    </cfRule>
  </conditionalFormatting>
  <conditionalFormatting sqref="G2356">
    <cfRule type="expression" dxfId="5571" priority="6368">
      <formula>G2356+#REF!+#REF!=0</formula>
    </cfRule>
  </conditionalFormatting>
  <conditionalFormatting sqref="H2356">
    <cfRule type="expression" dxfId="5570" priority="6369">
      <formula>H2356+#REF!+#REF!=0</formula>
    </cfRule>
  </conditionalFormatting>
  <conditionalFormatting sqref="G2328">
    <cfRule type="expression" dxfId="5569" priority="6367">
      <formula>G2328+#REF!+#REF!=0</formula>
    </cfRule>
  </conditionalFormatting>
  <conditionalFormatting sqref="G2364">
    <cfRule type="expression" dxfId="5568" priority="6366">
      <formula>G2364+#REF!+#REF!=0</formula>
    </cfRule>
  </conditionalFormatting>
  <conditionalFormatting sqref="G2350:G2351 G2354">
    <cfRule type="expression" dxfId="5567" priority="6398">
      <formula>G2350+#REF!+#REF!=0</formula>
    </cfRule>
  </conditionalFormatting>
  <conditionalFormatting sqref="H2350:H2351 H2354">
    <cfRule type="expression" dxfId="5566" priority="6399">
      <formula>H2350+#REF!+#REF!=0</formula>
    </cfRule>
  </conditionalFormatting>
  <conditionalFormatting sqref="J2332:L2332">
    <cfRule type="expression" dxfId="5565" priority="6364">
      <formula>J2332+Q2332+R2332=0</formula>
    </cfRule>
  </conditionalFormatting>
  <conditionalFormatting sqref="N2332:P2332">
    <cfRule type="expression" dxfId="5564" priority="6365">
      <formula>N2332+Q2332+R2332=0</formula>
    </cfRule>
  </conditionalFormatting>
  <conditionalFormatting sqref="H2332">
    <cfRule type="expression" dxfId="5563" priority="6363">
      <formula>H2332+N2330+Q2330=0</formula>
    </cfRule>
  </conditionalFormatting>
  <conditionalFormatting sqref="G2341">
    <cfRule type="expression" dxfId="5562" priority="6361">
      <formula>G2341+#REF!+#REF!=0</formula>
    </cfRule>
  </conditionalFormatting>
  <conditionalFormatting sqref="H2341">
    <cfRule type="expression" dxfId="5561" priority="6362">
      <formula>H2341+#REF!+#REF!=0</formula>
    </cfRule>
  </conditionalFormatting>
  <conditionalFormatting sqref="H2341">
    <cfRule type="expression" dxfId="5560" priority="6359">
      <formula>H2341+N2341+Q2341=0</formula>
    </cfRule>
  </conditionalFormatting>
  <conditionalFormatting sqref="J2341:L2341">
    <cfRule type="expression" dxfId="5559" priority="6358">
      <formula>J2341+Q2341+R2341=0</formula>
    </cfRule>
  </conditionalFormatting>
  <conditionalFormatting sqref="N2341:P2341">
    <cfRule type="expression" dxfId="5558" priority="6360">
      <formula>N2341+Q2341+R2341=0</formula>
    </cfRule>
  </conditionalFormatting>
  <conditionalFormatting sqref="G2341">
    <cfRule type="expression" dxfId="5557" priority="6357">
      <formula>G2341+#REF!+#REF!=0</formula>
    </cfRule>
  </conditionalFormatting>
  <conditionalFormatting sqref="N2388:P2390">
    <cfRule type="expression" dxfId="5556" priority="6348">
      <formula>N2388+Q2388+R2388=0</formula>
    </cfRule>
  </conditionalFormatting>
  <conditionalFormatting sqref="G2374:H2375">
    <cfRule type="expression" dxfId="5555" priority="6336">
      <formula>G2374+#REF!+#REF!=0</formula>
    </cfRule>
  </conditionalFormatting>
  <conditionalFormatting sqref="H2399">
    <cfRule type="expression" dxfId="5554" priority="6338">
      <formula>H2399+N2398+Q2398=0</formula>
    </cfRule>
  </conditionalFormatting>
  <conditionalFormatting sqref="H2398">
    <cfRule type="expression" dxfId="5553" priority="6340">
      <formula>H2398+N2394+Q2394=0</formula>
    </cfRule>
  </conditionalFormatting>
  <conditionalFormatting sqref="H2379">
    <cfRule type="expression" dxfId="5552" priority="6342">
      <formula>H2379+#REF!+#REF!=0</formula>
    </cfRule>
  </conditionalFormatting>
  <conditionalFormatting sqref="H2380:H2381">
    <cfRule type="expression" dxfId="5551" priority="6344">
      <formula>H2380+#REF!+#REF!=0</formula>
    </cfRule>
  </conditionalFormatting>
  <conditionalFormatting sqref="G2378">
    <cfRule type="expression" dxfId="5550" priority="6345">
      <formula>G2378+#REF!+#REF!=0</formula>
    </cfRule>
  </conditionalFormatting>
  <conditionalFormatting sqref="H2378">
    <cfRule type="expression" dxfId="5549" priority="6346">
      <formula>H2378+#REF!+#REF!=0</formula>
    </cfRule>
  </conditionalFormatting>
  <conditionalFormatting sqref="H2376">
    <cfRule type="expression" dxfId="5548" priority="6333">
      <formula>H2376+N2376+Q2376=0</formula>
    </cfRule>
  </conditionalFormatting>
  <conditionalFormatting sqref="J2376:L2376">
    <cfRule type="expression" dxfId="5547" priority="6332">
      <formula>J2376+Q2376+R2376=0</formula>
    </cfRule>
  </conditionalFormatting>
  <conditionalFormatting sqref="N2376:P2376">
    <cfRule type="expression" dxfId="5546" priority="6334">
      <formula>N2376+Q2376+R2376=0</formula>
    </cfRule>
  </conditionalFormatting>
  <conditionalFormatting sqref="J2393:L2393">
    <cfRule type="expression" dxfId="5545" priority="6322">
      <formula>J2393+Q2393+R2393=0</formula>
    </cfRule>
  </conditionalFormatting>
  <conditionalFormatting sqref="N2393:P2393">
    <cfRule type="expression" dxfId="5544" priority="6323">
      <formula>N2393+Q2393+R2393=0</formula>
    </cfRule>
  </conditionalFormatting>
  <conditionalFormatting sqref="G2389">
    <cfRule type="expression" dxfId="5543" priority="6349">
      <formula>G2389+#REF!+#REF!=0</formula>
    </cfRule>
  </conditionalFormatting>
  <conditionalFormatting sqref="H2389">
    <cfRule type="expression" dxfId="5542" priority="6350">
      <formula>H2389+#REF!+#REF!=0</formula>
    </cfRule>
  </conditionalFormatting>
  <conditionalFormatting sqref="H2406:H2407">
    <cfRule type="expression" dxfId="5541" priority="6317">
      <formula>H2406+N2406+Q2406=0</formula>
    </cfRule>
  </conditionalFormatting>
  <conditionalFormatting sqref="I2406:I2407">
    <cfRule type="expression" dxfId="5540" priority="6321">
      <formula>I2406+N2406+Q2406=0</formula>
    </cfRule>
  </conditionalFormatting>
  <conditionalFormatting sqref="J2406:L2407">
    <cfRule type="expression" dxfId="5539" priority="6320">
      <formula>J2406+Q2406+R2406=0</formula>
    </cfRule>
  </conditionalFormatting>
  <conditionalFormatting sqref="N2406:P2407">
    <cfRule type="expression" dxfId="5538" priority="6318">
      <formula>N2406+Q2406+R2406=0</formula>
    </cfRule>
  </conditionalFormatting>
  <conditionalFormatting sqref="I2405">
    <cfRule type="expression" dxfId="5537" priority="6316">
      <formula>I2405+N2405+Q2405=0</formula>
    </cfRule>
  </conditionalFormatting>
  <conditionalFormatting sqref="J2405:L2405">
    <cfRule type="expression" dxfId="5536" priority="6313">
      <formula>J2405+Q2405+R2405=0</formula>
    </cfRule>
  </conditionalFormatting>
  <conditionalFormatting sqref="N2405:P2405">
    <cfRule type="expression" dxfId="5535" priority="6314">
      <formula>N2405+Q2405+R2405=0</formula>
    </cfRule>
  </conditionalFormatting>
  <conditionalFormatting sqref="H2405">
    <cfRule type="expression" dxfId="5534" priority="6312">
      <formula>H2405+N2405+Q2405=0</formula>
    </cfRule>
  </conditionalFormatting>
  <conditionalFormatting sqref="I2308">
    <cfRule type="expression" dxfId="5533" priority="6311">
      <formula>I2308+N2308+Q2308=0</formula>
    </cfRule>
  </conditionalFormatting>
  <conditionalFormatting sqref="H2308">
    <cfRule type="expression" dxfId="5532" priority="6304">
      <formula>H2308+N2308+Q2308=0</formula>
    </cfRule>
  </conditionalFormatting>
  <conditionalFormatting sqref="J2308:L2308">
    <cfRule type="expression" dxfId="5531" priority="6303">
      <formula>J2308+Q2308+R2308=0</formula>
    </cfRule>
  </conditionalFormatting>
  <conditionalFormatting sqref="N2308:P2308">
    <cfRule type="expression" dxfId="5530" priority="6305">
      <formula>N2308+Q2308+R2308=0</formula>
    </cfRule>
  </conditionalFormatting>
  <conditionalFormatting sqref="H2308">
    <cfRule type="expression" dxfId="5529" priority="6302">
      <formula>H2308+N2302+Q2302=0</formula>
    </cfRule>
  </conditionalFormatting>
  <conditionalFormatting sqref="H2308">
    <cfRule type="expression" dxfId="5528" priority="6307">
      <formula>H2308+N2317+Q2317=0</formula>
    </cfRule>
  </conditionalFormatting>
  <conditionalFormatting sqref="H2308">
    <cfRule type="expression" dxfId="5527" priority="6309">
      <formula>H2308+N2291+Q2291=0</formula>
    </cfRule>
  </conditionalFormatting>
  <conditionalFormatting sqref="I2351">
    <cfRule type="expression" dxfId="5526" priority="6301">
      <formula>I2351+N2351+Q2351=0</formula>
    </cfRule>
  </conditionalFormatting>
  <conditionalFormatting sqref="H2351">
    <cfRule type="expression" dxfId="5525" priority="6294">
      <formula>H2351+N2351+Q2351=0</formula>
    </cfRule>
  </conditionalFormatting>
  <conditionalFormatting sqref="J2351:L2351">
    <cfRule type="expression" dxfId="5524" priority="6293">
      <formula>J2351+Q2351+R2351=0</formula>
    </cfRule>
  </conditionalFormatting>
  <conditionalFormatting sqref="N2351:P2351">
    <cfRule type="expression" dxfId="5523" priority="6295">
      <formula>N2351+Q2351+R2351=0</formula>
    </cfRule>
  </conditionalFormatting>
  <conditionalFormatting sqref="H2351">
    <cfRule type="expression" dxfId="5522" priority="6292">
      <formula>H2351+#REF!+#REF!=0</formula>
    </cfRule>
  </conditionalFormatting>
  <conditionalFormatting sqref="H2351">
    <cfRule type="expression" dxfId="5521" priority="6297">
      <formula>H2351+N2361+Q2361=0</formula>
    </cfRule>
  </conditionalFormatting>
  <conditionalFormatting sqref="H2351">
    <cfRule type="expression" dxfId="5520" priority="6299">
      <formula>H2351+N2345+Q2345=0</formula>
    </cfRule>
  </conditionalFormatting>
  <conditionalFormatting sqref="I2400">
    <cfRule type="expression" dxfId="5519" priority="6291">
      <formula>I2400+N2400+Q2400=0</formula>
    </cfRule>
  </conditionalFormatting>
  <conditionalFormatting sqref="H2400">
    <cfRule type="expression" dxfId="5518" priority="6284">
      <formula>H2400+N2400+Q2400=0</formula>
    </cfRule>
  </conditionalFormatting>
  <conditionalFormatting sqref="J2400:L2400">
    <cfRule type="expression" dxfId="5517" priority="6283">
      <formula>J2400+Q2400+R2400=0</formula>
    </cfRule>
  </conditionalFormatting>
  <conditionalFormatting sqref="N2400:P2400">
    <cfRule type="expression" dxfId="5516" priority="6285">
      <formula>N2400+Q2400+R2400=0</formula>
    </cfRule>
  </conditionalFormatting>
  <conditionalFormatting sqref="H2400">
    <cfRule type="expression" dxfId="5515" priority="6282">
      <formula>H2400+N2379+Q2379=0</formula>
    </cfRule>
  </conditionalFormatting>
  <conditionalFormatting sqref="H2400">
    <cfRule type="expression" dxfId="5514" priority="6287">
      <formula>H2400+N2397+Q2397=0</formula>
    </cfRule>
  </conditionalFormatting>
  <conditionalFormatting sqref="H2400">
    <cfRule type="expression" dxfId="5513" priority="6289">
      <formula>H2400+#REF!+#REF!=0</formula>
    </cfRule>
  </conditionalFormatting>
  <conditionalFormatting sqref="G2284:G2287">
    <cfRule type="expression" dxfId="5512" priority="6280">
      <formula>G2284+#REF!+#REF!=0</formula>
    </cfRule>
  </conditionalFormatting>
  <conditionalFormatting sqref="I2284:I2287">
    <cfRule type="expression" dxfId="5511" priority="6279">
      <formula>I2284+N2284+Q2284=0</formula>
    </cfRule>
  </conditionalFormatting>
  <conditionalFormatting sqref="G2284:G2287">
    <cfRule type="expression" dxfId="5510" priority="6277">
      <formula>G2284+#REF!+#REF!=0</formula>
    </cfRule>
  </conditionalFormatting>
  <conditionalFormatting sqref="H2284:H2287">
    <cfRule type="expression" dxfId="5509" priority="6278">
      <formula>H2284+#REF!+#REF!=0</formula>
    </cfRule>
  </conditionalFormatting>
  <conditionalFormatting sqref="J2284:L2287">
    <cfRule type="expression" dxfId="5508" priority="6275">
      <formula>J2284+Q2284+R2284=0</formula>
    </cfRule>
  </conditionalFormatting>
  <conditionalFormatting sqref="N2284:P2287">
    <cfRule type="expression" dxfId="5507" priority="6276">
      <formula>N2284+Q2284+R2284=0</formula>
    </cfRule>
  </conditionalFormatting>
  <conditionalFormatting sqref="G2293:G2294">
    <cfRule type="expression" dxfId="5506" priority="6274">
      <formula>G2293+#REF!+#REF!=0</formula>
    </cfRule>
  </conditionalFormatting>
  <conditionalFormatting sqref="I2293:I2294">
    <cfRule type="expression" dxfId="5505" priority="6273">
      <formula>I2293+N2293+Q2293=0</formula>
    </cfRule>
  </conditionalFormatting>
  <conditionalFormatting sqref="G2293:G2294">
    <cfRule type="expression" dxfId="5504" priority="6271">
      <formula>G2293+#REF!+#REF!=0</formula>
    </cfRule>
  </conditionalFormatting>
  <conditionalFormatting sqref="H2293:H2294">
    <cfRule type="expression" dxfId="5503" priority="6272">
      <formula>H2293+#REF!+#REF!=0</formula>
    </cfRule>
  </conditionalFormatting>
  <conditionalFormatting sqref="J2293:L2294">
    <cfRule type="expression" dxfId="5502" priority="6269">
      <formula>J2293+Q2293+R2293=0</formula>
    </cfRule>
  </conditionalFormatting>
  <conditionalFormatting sqref="N2293:P2294">
    <cfRule type="expression" dxfId="5501" priority="6270">
      <formula>N2293+Q2293+R2293=0</formula>
    </cfRule>
  </conditionalFormatting>
  <conditionalFormatting sqref="G2320:G2323">
    <cfRule type="expression" dxfId="5500" priority="6268">
      <formula>G2320+#REF!+#REF!=0</formula>
    </cfRule>
  </conditionalFormatting>
  <conditionalFormatting sqref="I2320:I2323">
    <cfRule type="expression" dxfId="5499" priority="6267">
      <formula>I2320+N2320+Q2320=0</formula>
    </cfRule>
  </conditionalFormatting>
  <conditionalFormatting sqref="G2320:G2323">
    <cfRule type="expression" dxfId="5498" priority="6265">
      <formula>G2320+#REF!+#REF!=0</formula>
    </cfRule>
  </conditionalFormatting>
  <conditionalFormatting sqref="H2320:H2323">
    <cfRule type="expression" dxfId="5497" priority="6266">
      <formula>H2320+#REF!+#REF!=0</formula>
    </cfRule>
  </conditionalFormatting>
  <conditionalFormatting sqref="J2320:L2323">
    <cfRule type="expression" dxfId="5496" priority="6263">
      <formula>J2320+Q2320+R2320=0</formula>
    </cfRule>
  </conditionalFormatting>
  <conditionalFormatting sqref="N2320:P2323">
    <cfRule type="expression" dxfId="5495" priority="6264">
      <formula>N2320+Q2320+R2320=0</formula>
    </cfRule>
  </conditionalFormatting>
  <conditionalFormatting sqref="G2309:G2310">
    <cfRule type="expression" dxfId="5494" priority="6262">
      <formula>G2309+#REF!+#REF!=0</formula>
    </cfRule>
  </conditionalFormatting>
  <conditionalFormatting sqref="I2309:I2310">
    <cfRule type="expression" dxfId="5493" priority="6261">
      <formula>I2309+N2309+Q2309=0</formula>
    </cfRule>
  </conditionalFormatting>
  <conditionalFormatting sqref="G2309:G2310">
    <cfRule type="expression" dxfId="5492" priority="6259">
      <formula>G2309+#REF!+#REF!=0</formula>
    </cfRule>
  </conditionalFormatting>
  <conditionalFormatting sqref="H2309:H2310">
    <cfRule type="expression" dxfId="5491" priority="6260">
      <formula>H2309+#REF!+#REF!=0</formula>
    </cfRule>
  </conditionalFormatting>
  <conditionalFormatting sqref="J2309:L2310">
    <cfRule type="expression" dxfId="5490" priority="6257">
      <formula>J2309+Q2309+R2309=0</formula>
    </cfRule>
  </conditionalFormatting>
  <conditionalFormatting sqref="N2309:P2310">
    <cfRule type="expression" dxfId="5489" priority="6258">
      <formula>N2309+Q2309+R2309=0</formula>
    </cfRule>
  </conditionalFormatting>
  <conditionalFormatting sqref="G2333:G2336">
    <cfRule type="expression" dxfId="5488" priority="6256">
      <formula>G2333+#REF!+#REF!=0</formula>
    </cfRule>
  </conditionalFormatting>
  <conditionalFormatting sqref="I2333:I2336">
    <cfRule type="expression" dxfId="5487" priority="6255">
      <formula>I2333+N2333+Q2333=0</formula>
    </cfRule>
  </conditionalFormatting>
  <conditionalFormatting sqref="G2333:G2336">
    <cfRule type="expression" dxfId="5486" priority="6253">
      <formula>G2333+#REF!+#REF!=0</formula>
    </cfRule>
  </conditionalFormatting>
  <conditionalFormatting sqref="H2333:H2336">
    <cfRule type="expression" dxfId="5485" priority="6254">
      <formula>H2333+#REF!+#REF!=0</formula>
    </cfRule>
  </conditionalFormatting>
  <conditionalFormatting sqref="J2333:L2336">
    <cfRule type="expression" dxfId="5484" priority="6251">
      <formula>J2333+Q2333+R2333=0</formula>
    </cfRule>
  </conditionalFormatting>
  <conditionalFormatting sqref="N2333:P2336">
    <cfRule type="expression" dxfId="5483" priority="6252">
      <formula>N2333+Q2333+R2333=0</formula>
    </cfRule>
  </conditionalFormatting>
  <conditionalFormatting sqref="G2347:G2348">
    <cfRule type="expression" dxfId="5482" priority="6250">
      <formula>G2347+#REF!+#REF!=0</formula>
    </cfRule>
  </conditionalFormatting>
  <conditionalFormatting sqref="I2347:I2348">
    <cfRule type="expression" dxfId="5481" priority="6249">
      <formula>I2347+N2347+Q2347=0</formula>
    </cfRule>
  </conditionalFormatting>
  <conditionalFormatting sqref="G2347:G2348">
    <cfRule type="expression" dxfId="5480" priority="6247">
      <formula>G2347+#REF!+#REF!=0</formula>
    </cfRule>
  </conditionalFormatting>
  <conditionalFormatting sqref="H2347:H2348">
    <cfRule type="expression" dxfId="5479" priority="6248">
      <formula>H2347+#REF!+#REF!=0</formula>
    </cfRule>
  </conditionalFormatting>
  <conditionalFormatting sqref="J2347:L2348">
    <cfRule type="expression" dxfId="5478" priority="6245">
      <formula>J2347+Q2347+R2347=0</formula>
    </cfRule>
  </conditionalFormatting>
  <conditionalFormatting sqref="N2347:P2348">
    <cfRule type="expression" dxfId="5477" priority="6246">
      <formula>N2347+Q2347+R2347=0</formula>
    </cfRule>
  </conditionalFormatting>
  <conditionalFormatting sqref="G2357:G2358">
    <cfRule type="expression" dxfId="5476" priority="6238">
      <formula>G2357+#REF!+#REF!=0</formula>
    </cfRule>
  </conditionalFormatting>
  <conditionalFormatting sqref="I2357:I2358">
    <cfRule type="expression" dxfId="5475" priority="6237">
      <formula>I2357+N2357+Q2357=0</formula>
    </cfRule>
  </conditionalFormatting>
  <conditionalFormatting sqref="G2357:G2358">
    <cfRule type="expression" dxfId="5474" priority="6235">
      <formula>G2357+#REF!+#REF!=0</formula>
    </cfRule>
  </conditionalFormatting>
  <conditionalFormatting sqref="H2357:H2358">
    <cfRule type="expression" dxfId="5473" priority="6236">
      <formula>H2357+#REF!+#REF!=0</formula>
    </cfRule>
  </conditionalFormatting>
  <conditionalFormatting sqref="J2357:L2358">
    <cfRule type="expression" dxfId="5472" priority="6233">
      <formula>J2357+Q2357+R2357=0</formula>
    </cfRule>
  </conditionalFormatting>
  <conditionalFormatting sqref="N2357:P2358">
    <cfRule type="expression" dxfId="5471" priority="6234">
      <formula>N2357+Q2357+R2357=0</formula>
    </cfRule>
  </conditionalFormatting>
  <conditionalFormatting sqref="G2365:G2370">
    <cfRule type="expression" dxfId="5470" priority="6232">
      <formula>G2365+#REF!+#REF!=0</formula>
    </cfRule>
  </conditionalFormatting>
  <conditionalFormatting sqref="I2365:I2370">
    <cfRule type="expression" dxfId="5469" priority="6231">
      <formula>I2365+N2365+Q2365=0</formula>
    </cfRule>
  </conditionalFormatting>
  <conditionalFormatting sqref="G2365:G2370">
    <cfRule type="expression" dxfId="5468" priority="6229">
      <formula>G2365+#REF!+#REF!=0</formula>
    </cfRule>
  </conditionalFormatting>
  <conditionalFormatting sqref="H2365:H2370">
    <cfRule type="expression" dxfId="5467" priority="6230">
      <formula>H2365+#REF!+#REF!=0</formula>
    </cfRule>
  </conditionalFormatting>
  <conditionalFormatting sqref="J2365:L2370">
    <cfRule type="expression" dxfId="5466" priority="6227">
      <formula>J2365+Q2365+R2365=0</formula>
    </cfRule>
  </conditionalFormatting>
  <conditionalFormatting sqref="N2365:P2370">
    <cfRule type="expression" dxfId="5465" priority="6228">
      <formula>N2365+Q2365+R2365=0</formula>
    </cfRule>
  </conditionalFormatting>
  <conditionalFormatting sqref="G2401:G2404">
    <cfRule type="expression" dxfId="5464" priority="6226">
      <formula>G2401+#REF!+#REF!=0</formula>
    </cfRule>
  </conditionalFormatting>
  <conditionalFormatting sqref="I2401:I2404">
    <cfRule type="expression" dxfId="5463" priority="6225">
      <formula>I2401+N2401+Q2401=0</formula>
    </cfRule>
  </conditionalFormatting>
  <conditionalFormatting sqref="G2401:G2404">
    <cfRule type="expression" dxfId="5462" priority="6223">
      <formula>G2401+#REF!+#REF!=0</formula>
    </cfRule>
  </conditionalFormatting>
  <conditionalFormatting sqref="H2401:H2404">
    <cfRule type="expression" dxfId="5461" priority="6224">
      <formula>H2401+#REF!+#REF!=0</formula>
    </cfRule>
  </conditionalFormatting>
  <conditionalFormatting sqref="J2403:L2404">
    <cfRule type="expression" dxfId="5460" priority="6221">
      <formula>J2403+Q2403+R2403=0</formula>
    </cfRule>
  </conditionalFormatting>
  <conditionalFormatting sqref="N2403:P2404">
    <cfRule type="expression" dxfId="5459" priority="6222">
      <formula>N2403+Q2403+R2403=0</formula>
    </cfRule>
  </conditionalFormatting>
  <conditionalFormatting sqref="J2401:L2402">
    <cfRule type="expression" dxfId="5458" priority="6219">
      <formula>J2401+Q2401+R2401=0</formula>
    </cfRule>
  </conditionalFormatting>
  <conditionalFormatting sqref="N2401:P2402">
    <cfRule type="expression" dxfId="5457" priority="6220">
      <formula>N2401+Q2401+R2401=0</formula>
    </cfRule>
  </conditionalFormatting>
  <conditionalFormatting sqref="J2384:L2387">
    <cfRule type="expression" dxfId="5456" priority="6208">
      <formula>J2384+Q2384+R2384=0</formula>
    </cfRule>
  </conditionalFormatting>
  <conditionalFormatting sqref="N2384:P2387">
    <cfRule type="expression" dxfId="5455" priority="6209">
      <formula>N2384+Q2384+R2384=0</formula>
    </cfRule>
  </conditionalFormatting>
  <conditionalFormatting sqref="G2382:G2383">
    <cfRule type="expression" dxfId="5454" priority="6207">
      <formula>G2382+#REF!+#REF!=0</formula>
    </cfRule>
  </conditionalFormatting>
  <conditionalFormatting sqref="I2382:I2383">
    <cfRule type="expression" dxfId="5453" priority="6206">
      <formula>I2382+N2382+Q2382=0</formula>
    </cfRule>
  </conditionalFormatting>
  <conditionalFormatting sqref="G2382:G2383">
    <cfRule type="expression" dxfId="5452" priority="6204">
      <formula>G2382+#REF!+#REF!=0</formula>
    </cfRule>
  </conditionalFormatting>
  <conditionalFormatting sqref="H2382:H2383">
    <cfRule type="expression" dxfId="5451" priority="6205">
      <formula>H2382+#REF!+#REF!=0</formula>
    </cfRule>
  </conditionalFormatting>
  <conditionalFormatting sqref="J2382:L2383">
    <cfRule type="expression" dxfId="5450" priority="6202">
      <formula>J2382+Q2382+R2382=0</formula>
    </cfRule>
  </conditionalFormatting>
  <conditionalFormatting sqref="N2382:P2383">
    <cfRule type="expression" dxfId="5449" priority="6203">
      <formula>N2382+Q2382+R2382=0</formula>
    </cfRule>
  </conditionalFormatting>
  <conditionalFormatting sqref="G2384:G2387">
    <cfRule type="expression" dxfId="5448" priority="6201">
      <formula>G2384+#REF!+#REF!=0</formula>
    </cfRule>
  </conditionalFormatting>
  <conditionalFormatting sqref="G2384:G2387">
    <cfRule type="expression" dxfId="5447" priority="6199">
      <formula>G2384+#REF!+#REF!=0</formula>
    </cfRule>
  </conditionalFormatting>
  <conditionalFormatting sqref="H2384:H2387">
    <cfRule type="expression" dxfId="5446" priority="6200">
      <formula>H2384+#REF!+#REF!=0</formula>
    </cfRule>
  </conditionalFormatting>
  <conditionalFormatting sqref="I2874:I2878">
    <cfRule type="expression" dxfId="5445" priority="6198">
      <formula>I2874+N2874+Q2874=0</formula>
    </cfRule>
  </conditionalFormatting>
  <conditionalFormatting sqref="N2902:P2905">
    <cfRule type="expression" dxfId="5444" priority="6197">
      <formula>N2902+Q2902+R2902=0</formula>
    </cfRule>
  </conditionalFormatting>
  <conditionalFormatting sqref="H2888">
    <cfRule type="expression" dxfId="5443" priority="6193">
      <formula>H2888+N2886+Q2886=0</formula>
    </cfRule>
  </conditionalFormatting>
  <conditionalFormatting sqref="H2886:H2887">
    <cfRule type="expression" dxfId="5442" priority="6195">
      <formula>H2886+N2883+Q2883=0</formula>
    </cfRule>
  </conditionalFormatting>
  <conditionalFormatting sqref="J2875:L2877">
    <cfRule type="expression" dxfId="5441" priority="6186">
      <formula>J2875+Q2875+R2875=0</formula>
    </cfRule>
  </conditionalFormatting>
  <conditionalFormatting sqref="N2875:P2877">
    <cfRule type="expression" dxfId="5440" priority="6187">
      <formula>N2875+Q2875+R2875=0</formula>
    </cfRule>
  </conditionalFormatting>
  <conditionalFormatting sqref="H2910">
    <cfRule type="expression" dxfId="5439" priority="6185">
      <formula>H2910+N2902+Q2902=0</formula>
    </cfRule>
  </conditionalFormatting>
  <conditionalFormatting sqref="H2868">
    <cfRule type="expression" dxfId="5438" priority="6180">
      <formula>H2868+N2780+Q2780=0</formula>
    </cfRule>
  </conditionalFormatting>
  <conditionalFormatting sqref="H2894">
    <cfRule type="expression" dxfId="5437" priority="6181">
      <formula>H2894+N2890+Q2890=0</formula>
    </cfRule>
  </conditionalFormatting>
  <conditionalFormatting sqref="H2895:H2896">
    <cfRule type="expression" dxfId="5436" priority="6183">
      <formula>H2895+N2890+Q2890=0</formula>
    </cfRule>
  </conditionalFormatting>
  <conditionalFormatting sqref="H2915">
    <cfRule type="expression" dxfId="5435" priority="6173">
      <formula>H2915+N2910+Q2910=0</formula>
    </cfRule>
  </conditionalFormatting>
  <conditionalFormatting sqref="I2868:I2872">
    <cfRule type="expression" dxfId="5434" priority="6176">
      <formula>I2868+N2868+Q2868=0</formula>
    </cfRule>
  </conditionalFormatting>
  <conditionalFormatting sqref="J2868:L2872">
    <cfRule type="expression" dxfId="5433" priority="6170">
      <formula>J2868+Q2868+R2868=0</formula>
    </cfRule>
  </conditionalFormatting>
  <conditionalFormatting sqref="N2868:P2872">
    <cfRule type="expression" dxfId="5432" priority="6171">
      <formula>N2868+Q2868+R2868=0</formula>
    </cfRule>
  </conditionalFormatting>
  <conditionalFormatting sqref="G2871:H2873">
    <cfRule type="expression" dxfId="5431" priority="6163">
      <formula>G2871+#REF!+#REF!=0</formula>
    </cfRule>
  </conditionalFormatting>
  <conditionalFormatting sqref="H2869:H2870">
    <cfRule type="expression" dxfId="5430" priority="6165">
      <formula>H2869+N2868+Q2868=0</formula>
    </cfRule>
  </conditionalFormatting>
  <conditionalFormatting sqref="H2890">
    <cfRule type="expression" dxfId="5429" priority="6167">
      <formula>H2890+N2886+Q2886=0</formula>
    </cfRule>
  </conditionalFormatting>
  <conditionalFormatting sqref="G2893 G2874:G2878 G2883:G2888">
    <cfRule type="expression" dxfId="5428" priority="6168">
      <formula>G2874+#REF!+#REF!=0</formula>
    </cfRule>
  </conditionalFormatting>
  <conditionalFormatting sqref="H2893 H2883:H2885 H2874:H2877">
    <cfRule type="expression" dxfId="5427" priority="6169">
      <formula>H2874+#REF!+#REF!=0</formula>
    </cfRule>
  </conditionalFormatting>
  <conditionalFormatting sqref="H2874">
    <cfRule type="expression" dxfId="5426" priority="6161">
      <formula>H2874+N2874+Q2874=0</formula>
    </cfRule>
  </conditionalFormatting>
  <conditionalFormatting sqref="J2874:L2874">
    <cfRule type="expression" dxfId="5425" priority="6160">
      <formula>J2874+Q2874+R2874=0</formula>
    </cfRule>
  </conditionalFormatting>
  <conditionalFormatting sqref="N2874:P2874">
    <cfRule type="expression" dxfId="5424" priority="6162">
      <formula>N2874+Q2874+R2874=0</formula>
    </cfRule>
  </conditionalFormatting>
  <conditionalFormatting sqref="J2909:L2909">
    <cfRule type="expression" dxfId="5423" priority="6155">
      <formula>J2909+Q2909+R2909=0</formula>
    </cfRule>
  </conditionalFormatting>
  <conditionalFormatting sqref="N2909:P2909">
    <cfRule type="expression" dxfId="5422" priority="6156">
      <formula>N2909+Q2909+R2909=0</formula>
    </cfRule>
  </conditionalFormatting>
  <conditionalFormatting sqref="H2914">
    <cfRule type="expression" dxfId="5421" priority="6178">
      <formula>H2914+N2903+Q2903=0</formula>
    </cfRule>
  </conditionalFormatting>
  <conditionalFormatting sqref="H2904">
    <cfRule type="expression" dxfId="5420" priority="6154">
      <formula>H2904+N2895+Q2895=0</formula>
    </cfRule>
  </conditionalFormatting>
  <conditionalFormatting sqref="G2911">
    <cfRule type="expression" dxfId="5419" priority="6151">
      <formula>G2911+#REF!+#REF!=0</formula>
    </cfRule>
  </conditionalFormatting>
  <conditionalFormatting sqref="H2911">
    <cfRule type="expression" dxfId="5418" priority="6152">
      <formula>H2911+#REF!+#REF!=0</formula>
    </cfRule>
  </conditionalFormatting>
  <conditionalFormatting sqref="G2874">
    <cfRule type="expression" dxfId="5417" priority="6150">
      <formula>G2874+#REF!+#REF!=0</formula>
    </cfRule>
  </conditionalFormatting>
  <conditionalFormatting sqref="G2891:G2892 G2909">
    <cfRule type="expression" dxfId="5416" priority="6188">
      <formula>G2891+#REF!+#REF!=0</formula>
    </cfRule>
  </conditionalFormatting>
  <conditionalFormatting sqref="H2891:H2892 H2909">
    <cfRule type="expression" dxfId="5415" priority="6189">
      <formula>H2891+#REF!+#REF!=0</formula>
    </cfRule>
  </conditionalFormatting>
  <conditionalFormatting sqref="H2902:H2903">
    <cfRule type="expression" dxfId="5414" priority="6191">
      <formula>H2902+#REF!+#REF!=0</formula>
    </cfRule>
  </conditionalFormatting>
  <conditionalFormatting sqref="J2878:L2878">
    <cfRule type="expression" dxfId="5413" priority="6147">
      <formula>J2878+Q2878+R2878=0</formula>
    </cfRule>
  </conditionalFormatting>
  <conditionalFormatting sqref="N2878:P2878">
    <cfRule type="expression" dxfId="5412" priority="6148">
      <formula>N2878+Q2878+R2878=0</formula>
    </cfRule>
  </conditionalFormatting>
  <conditionalFormatting sqref="H2878">
    <cfRule type="expression" dxfId="5411" priority="6146">
      <formula>H2878+N2876+Q2876=0</formula>
    </cfRule>
  </conditionalFormatting>
  <conditionalFormatting sqref="G2892">
    <cfRule type="expression" dxfId="5410" priority="6143">
      <formula>G2892+#REF!+#REF!=0</formula>
    </cfRule>
  </conditionalFormatting>
  <conditionalFormatting sqref="H2892">
    <cfRule type="expression" dxfId="5409" priority="6144">
      <formula>H2892+#REF!+#REF!=0</formula>
    </cfRule>
  </conditionalFormatting>
  <conditionalFormatting sqref="H2892">
    <cfRule type="expression" dxfId="5408" priority="6141">
      <formula>H2892+N2892+Q2892=0</formula>
    </cfRule>
  </conditionalFormatting>
  <conditionalFormatting sqref="J2892:L2892">
    <cfRule type="expression" dxfId="5407" priority="6140">
      <formula>J2892+Q2892+R2892=0</formula>
    </cfRule>
  </conditionalFormatting>
  <conditionalFormatting sqref="N2892:P2892">
    <cfRule type="expression" dxfId="5406" priority="6142">
      <formula>N2892+Q2892+R2892=0</formula>
    </cfRule>
  </conditionalFormatting>
  <conditionalFormatting sqref="G2892">
    <cfRule type="expression" dxfId="5405" priority="6139">
      <formula>G2892+#REF!+#REF!=0</formula>
    </cfRule>
  </conditionalFormatting>
  <conditionalFormatting sqref="H2897">
    <cfRule type="expression" dxfId="5404" priority="6138">
      <formula>H2897+N2893+Q2893=0</formula>
    </cfRule>
  </conditionalFormatting>
  <conditionalFormatting sqref="J2897:L2897">
    <cfRule type="expression" dxfId="5403" priority="6135">
      <formula>J2897+Q2897+R2897=0</formula>
    </cfRule>
  </conditionalFormatting>
  <conditionalFormatting sqref="N2897:P2897">
    <cfRule type="expression" dxfId="5402" priority="6136">
      <formula>N2897+Q2897+R2897=0</formula>
    </cfRule>
  </conditionalFormatting>
  <conditionalFormatting sqref="J2947:L2947">
    <cfRule type="expression" dxfId="5401" priority="6126">
      <formula>J2947+Q2947+R2947=0</formula>
    </cfRule>
  </conditionalFormatting>
  <conditionalFormatting sqref="N2947:P2947">
    <cfRule type="expression" dxfId="5400" priority="6127">
      <formula>N2947+Q2947+R2947=0</formula>
    </cfRule>
  </conditionalFormatting>
  <conditionalFormatting sqref="G2919:H2920">
    <cfRule type="expression" dxfId="5399" priority="6113">
      <formula>G2919+#REF!+#REF!=0</formula>
    </cfRule>
  </conditionalFormatting>
  <conditionalFormatting sqref="H2952">
    <cfRule type="expression" dxfId="5398" priority="6117">
      <formula>H2952+N2951+Q2951=0</formula>
    </cfRule>
  </conditionalFormatting>
  <conditionalFormatting sqref="H2951">
    <cfRule type="expression" dxfId="5397" priority="6119">
      <formula>H2951+N2947+Q2947=0</formula>
    </cfRule>
  </conditionalFormatting>
  <conditionalFormatting sqref="G2922:G2923 G2926:G2929">
    <cfRule type="expression" dxfId="5396" priority="6124">
      <formula>G2922+#REF!+#REF!=0</formula>
    </cfRule>
  </conditionalFormatting>
  <conditionalFormatting sqref="H2922:H2923 H2926:H2929">
    <cfRule type="expression" dxfId="5395" priority="6125">
      <formula>H2922+#REF!+#REF!=0</formula>
    </cfRule>
  </conditionalFormatting>
  <conditionalFormatting sqref="H2921">
    <cfRule type="expression" dxfId="5394" priority="6110">
      <formula>H2921+N2921+Q2921=0</formula>
    </cfRule>
  </conditionalFormatting>
  <conditionalFormatting sqref="J2921:L2921">
    <cfRule type="expression" dxfId="5393" priority="6109">
      <formula>J2921+Q2921+R2921=0</formula>
    </cfRule>
  </conditionalFormatting>
  <conditionalFormatting sqref="N2921:P2921">
    <cfRule type="expression" dxfId="5392" priority="6111">
      <formula>N2921+Q2921+R2921=0</formula>
    </cfRule>
  </conditionalFormatting>
  <conditionalFormatting sqref="H2929">
    <cfRule type="expression" dxfId="5391" priority="6104">
      <formula>H2929+N2929+Q2929=0</formula>
    </cfRule>
  </conditionalFormatting>
  <conditionalFormatting sqref="J2929:L2929">
    <cfRule type="expression" dxfId="5390" priority="6103">
      <formula>J2929+Q2929+R2929=0</formula>
    </cfRule>
  </conditionalFormatting>
  <conditionalFormatting sqref="N2929:P2929">
    <cfRule type="expression" dxfId="5389" priority="6105">
      <formula>N2929+Q2929+R2929=0</formula>
    </cfRule>
  </conditionalFormatting>
  <conditionalFormatting sqref="J2946:L2946">
    <cfRule type="expression" dxfId="5388" priority="6097">
      <formula>J2946+Q2946+R2946=0</formula>
    </cfRule>
  </conditionalFormatting>
  <conditionalFormatting sqref="N2946:P2946">
    <cfRule type="expression" dxfId="5387" priority="6098">
      <formula>N2946+Q2946+R2946=0</formula>
    </cfRule>
  </conditionalFormatting>
  <conditionalFormatting sqref="G2941">
    <cfRule type="expression" dxfId="5386" priority="6131">
      <formula>G2941+#REF!+#REF!=0</formula>
    </cfRule>
  </conditionalFormatting>
  <conditionalFormatting sqref="H2941">
    <cfRule type="expression" dxfId="5385" priority="6132">
      <formula>H2941+#REF!+#REF!=0</formula>
    </cfRule>
  </conditionalFormatting>
  <conditionalFormatting sqref="I2957:I2959">
    <cfRule type="expression" dxfId="5384" priority="6096">
      <formula>I2957+N2957+Q2957=0</formula>
    </cfRule>
  </conditionalFormatting>
  <conditionalFormatting sqref="N2961:P2964">
    <cfRule type="expression" dxfId="5383" priority="6095">
      <formula>N2961+Q2961+R2961=0</formula>
    </cfRule>
  </conditionalFormatting>
  <conditionalFormatting sqref="G2957:G2958 G2960">
    <cfRule type="expression" dxfId="5382" priority="6088">
      <formula>G2957+#REF!+#REF!=0</formula>
    </cfRule>
  </conditionalFormatting>
  <conditionalFormatting sqref="H2957:H2958 H2960">
    <cfRule type="expression" dxfId="5381" priority="6089">
      <formula>H2957+#REF!+#REF!=0</formula>
    </cfRule>
  </conditionalFormatting>
  <conditionalFormatting sqref="H2979">
    <cfRule type="expression" dxfId="5380" priority="6083">
      <formula>H2979+N2972+Q2972=0</formula>
    </cfRule>
  </conditionalFormatting>
  <conditionalFormatting sqref="H2962">
    <cfRule type="expression" dxfId="5379" priority="6079">
      <formula>H2962+#REF!+#REF!=0</formula>
    </cfRule>
  </conditionalFormatting>
  <conditionalFormatting sqref="H2963:H2964">
    <cfRule type="expression" dxfId="5378" priority="6081">
      <formula>H2963+#REF!+#REF!=0</formula>
    </cfRule>
  </conditionalFormatting>
  <conditionalFormatting sqref="H2986">
    <cfRule type="expression" dxfId="5377" priority="6071">
      <formula>H2986+N2979+Q2979=0</formula>
    </cfRule>
  </conditionalFormatting>
  <conditionalFormatting sqref="G2955:H2956">
    <cfRule type="expression" dxfId="5376" priority="6061">
      <formula>G2955+#REF!+#REF!=0</formula>
    </cfRule>
  </conditionalFormatting>
  <conditionalFormatting sqref="H2987">
    <cfRule type="expression" dxfId="5375" priority="6063">
      <formula>H2987+N2986+Q2986=0</formula>
    </cfRule>
  </conditionalFormatting>
  <conditionalFormatting sqref="G2961:G2965 G2972:G2973">
    <cfRule type="expression" dxfId="5374" priority="6066">
      <formula>G2961+#REF!+#REF!=0</formula>
    </cfRule>
  </conditionalFormatting>
  <conditionalFormatting sqref="H2961">
    <cfRule type="expression" dxfId="5373" priority="6067">
      <formula>H2961+#REF!+#REF!=0</formula>
    </cfRule>
  </conditionalFormatting>
  <conditionalFormatting sqref="H2960">
    <cfRule type="expression" dxfId="5372" priority="6059">
      <formula>H2960+N2960+Q2960=0</formula>
    </cfRule>
  </conditionalFormatting>
  <conditionalFormatting sqref="J2960:L2960">
    <cfRule type="expression" dxfId="5371" priority="6058">
      <formula>J2960+Q2960+R2960=0</formula>
    </cfRule>
  </conditionalFormatting>
  <conditionalFormatting sqref="N2960:P2960">
    <cfRule type="expression" dxfId="5370" priority="6060">
      <formula>N2960+Q2960+R2960=0</formula>
    </cfRule>
  </conditionalFormatting>
  <conditionalFormatting sqref="J2978:L2978">
    <cfRule type="expression" dxfId="5369" priority="6053">
      <formula>J2978+Q2978+R2978=0</formula>
    </cfRule>
  </conditionalFormatting>
  <conditionalFormatting sqref="N2978:P2978">
    <cfRule type="expression" dxfId="5368" priority="6054">
      <formula>N2978+Q2978+R2978=0</formula>
    </cfRule>
  </conditionalFormatting>
  <conditionalFormatting sqref="H2985">
    <cfRule type="expression" dxfId="5367" priority="6076">
      <formula>H2985+N2973+Q2973=0</formula>
    </cfRule>
  </conditionalFormatting>
  <conditionalFormatting sqref="G2980">
    <cfRule type="expression" dxfId="5366" priority="6051">
      <formula>G2980+#REF!+#REF!=0</formula>
    </cfRule>
  </conditionalFormatting>
  <conditionalFormatting sqref="H2980">
    <cfRule type="expression" dxfId="5365" priority="6052">
      <formula>H2980+#REF!+#REF!=0</formula>
    </cfRule>
  </conditionalFormatting>
  <conditionalFormatting sqref="G2960">
    <cfRule type="expression" dxfId="5364" priority="6050">
      <formula>G2960+#REF!+#REF!=0</formula>
    </cfRule>
  </conditionalFormatting>
  <conditionalFormatting sqref="G2978">
    <cfRule type="expression" dxfId="5363" priority="6084">
      <formula>G2978+#REF!+#REF!=0</formula>
    </cfRule>
  </conditionalFormatting>
  <conditionalFormatting sqref="H2978">
    <cfRule type="expression" dxfId="5362" priority="6085">
      <formula>H2978+#REF!+#REF!=0</formula>
    </cfRule>
  </conditionalFormatting>
  <conditionalFormatting sqref="H2972:H2973">
    <cfRule type="expression" dxfId="5361" priority="6087">
      <formula>H2972+#REF!+#REF!=0</formula>
    </cfRule>
  </conditionalFormatting>
  <conditionalFormatting sqref="J2959:L2959">
    <cfRule type="expression" dxfId="5360" priority="6047">
      <formula>J2959+Q2959+R2959=0</formula>
    </cfRule>
  </conditionalFormatting>
  <conditionalFormatting sqref="N2959:P2959">
    <cfRule type="expression" dxfId="5359" priority="6048">
      <formula>N2959+Q2959+R2959=0</formula>
    </cfRule>
  </conditionalFormatting>
  <conditionalFormatting sqref="H2959">
    <cfRule type="expression" dxfId="5358" priority="6046">
      <formula>H2959+N2958+Q2958=0</formula>
    </cfRule>
  </conditionalFormatting>
  <conditionalFormatting sqref="H2965">
    <cfRule type="expression" dxfId="5357" priority="6038">
      <formula>H2965+N2961+Q2961=0</formula>
    </cfRule>
  </conditionalFormatting>
  <conditionalFormatting sqref="J2965:L2965">
    <cfRule type="expression" dxfId="5356" priority="6035">
      <formula>J2965+Q2965+R2965=0</formula>
    </cfRule>
  </conditionalFormatting>
  <conditionalFormatting sqref="N2965:P2965">
    <cfRule type="expression" dxfId="5355" priority="6036">
      <formula>N2965+Q2965+R2965=0</formula>
    </cfRule>
  </conditionalFormatting>
  <conditionalFormatting sqref="G2988">
    <cfRule type="expression" dxfId="5354" priority="6033">
      <formula>G2988+#REF!+#REF!=0</formula>
    </cfRule>
  </conditionalFormatting>
  <conditionalFormatting sqref="H2988">
    <cfRule type="expression" dxfId="5353" priority="6034">
      <formula>H2988+#REF!+#REF!=0</formula>
    </cfRule>
  </conditionalFormatting>
  <conditionalFormatting sqref="I2990">
    <cfRule type="expression" dxfId="5352" priority="6032">
      <formula>I2990+N2990+Q2990=0</formula>
    </cfRule>
  </conditionalFormatting>
  <conditionalFormatting sqref="J2990:L2990">
    <cfRule type="expression" dxfId="5351" priority="6029">
      <formula>J2990+Q2990+R2990=0</formula>
    </cfRule>
  </conditionalFormatting>
  <conditionalFormatting sqref="N2990:P2990">
    <cfRule type="expression" dxfId="5350" priority="6030">
      <formula>N2990+Q2990+R2990=0</formula>
    </cfRule>
  </conditionalFormatting>
  <conditionalFormatting sqref="H2990">
    <cfRule type="expression" dxfId="5349" priority="6028">
      <formula>H2990+N2990+Q2990=0</formula>
    </cfRule>
  </conditionalFormatting>
  <conditionalFormatting sqref="I2906">
    <cfRule type="expression" dxfId="5348" priority="6027">
      <formula>I2906+N2906+Q2906=0</formula>
    </cfRule>
  </conditionalFormatting>
  <conditionalFormatting sqref="H2906">
    <cfRule type="expression" dxfId="5347" priority="6020">
      <formula>H2906+N2906+Q2906=0</formula>
    </cfRule>
  </conditionalFormatting>
  <conditionalFormatting sqref="J2906:L2906">
    <cfRule type="expression" dxfId="5346" priority="6019">
      <formula>J2906+Q2906+R2906=0</formula>
    </cfRule>
  </conditionalFormatting>
  <conditionalFormatting sqref="N2906:P2906">
    <cfRule type="expression" dxfId="5345" priority="6021">
      <formula>N2906+Q2906+R2906=0</formula>
    </cfRule>
  </conditionalFormatting>
  <conditionalFormatting sqref="H2906">
    <cfRule type="expression" dxfId="5344" priority="6018">
      <formula>H2906+N2890+Q2890=0</formula>
    </cfRule>
  </conditionalFormatting>
  <conditionalFormatting sqref="H2906">
    <cfRule type="expression" dxfId="5343" priority="6023">
      <formula>H2906+N2914+Q2914=0</formula>
    </cfRule>
  </conditionalFormatting>
  <conditionalFormatting sqref="H2906">
    <cfRule type="expression" dxfId="5342" priority="6025">
      <formula>H2906+N2871+Q2871=0</formula>
    </cfRule>
  </conditionalFormatting>
  <conditionalFormatting sqref="I2942">
    <cfRule type="expression" dxfId="5341" priority="6017">
      <formula>I2942+N2942+Q2942=0</formula>
    </cfRule>
  </conditionalFormatting>
  <conditionalFormatting sqref="H2942">
    <cfRule type="expression" dxfId="5340" priority="6010">
      <formula>H2942+N2942+Q2942=0</formula>
    </cfRule>
  </conditionalFormatting>
  <conditionalFormatting sqref="J2942:L2942">
    <cfRule type="expression" dxfId="5339" priority="6009">
      <formula>J2942+Q2942+R2942=0</formula>
    </cfRule>
  </conditionalFormatting>
  <conditionalFormatting sqref="N2942:P2942">
    <cfRule type="expression" dxfId="5338" priority="6011">
      <formula>N2942+Q2942+R2942=0</formula>
    </cfRule>
  </conditionalFormatting>
  <conditionalFormatting sqref="H2942">
    <cfRule type="expression" dxfId="5337" priority="6008">
      <formula>H2942+N2937+Q2937=0</formula>
    </cfRule>
  </conditionalFormatting>
  <conditionalFormatting sqref="H2942">
    <cfRule type="expression" dxfId="5336" priority="6013">
      <formula>H2942+N2950+Q2950=0</formula>
    </cfRule>
  </conditionalFormatting>
  <conditionalFormatting sqref="H2942">
    <cfRule type="expression" dxfId="5335" priority="6015">
      <formula>H2942+N2910+Q2910=0</formula>
    </cfRule>
  </conditionalFormatting>
  <conditionalFormatting sqref="I2989">
    <cfRule type="expression" dxfId="5334" priority="6007">
      <formula>I2989+N2989+Q2989=0</formula>
    </cfRule>
  </conditionalFormatting>
  <conditionalFormatting sqref="H2989">
    <cfRule type="expression" dxfId="5333" priority="6000">
      <formula>H2989+N2989+Q2989=0</formula>
    </cfRule>
  </conditionalFormatting>
  <conditionalFormatting sqref="J2989:L2989">
    <cfRule type="expression" dxfId="5332" priority="5999">
      <formula>J2989+Q2989+R2989=0</formula>
    </cfRule>
  </conditionalFormatting>
  <conditionalFormatting sqref="N2989:P2989">
    <cfRule type="expression" dxfId="5331" priority="6001">
      <formula>N2989+Q2989+R2989=0</formula>
    </cfRule>
  </conditionalFormatting>
  <conditionalFormatting sqref="H2989">
    <cfRule type="expression" dxfId="5330" priority="5998">
      <formula>H2989+#REF!+#REF!=0</formula>
    </cfRule>
  </conditionalFormatting>
  <conditionalFormatting sqref="H2989">
    <cfRule type="expression" dxfId="5329" priority="6003">
      <formula>H2989+N2986+Q2986=0</formula>
    </cfRule>
  </conditionalFormatting>
  <conditionalFormatting sqref="H2989">
    <cfRule type="expression" dxfId="5328" priority="6005">
      <formula>H2989+N2950+Q2950=0</formula>
    </cfRule>
  </conditionalFormatting>
  <conditionalFormatting sqref="G2959">
    <cfRule type="expression" dxfId="5327" priority="5997">
      <formula>G2959+#REF!+#REF!=0</formula>
    </cfRule>
  </conditionalFormatting>
  <conditionalFormatting sqref="G2879:G2882">
    <cfRule type="expression" dxfId="5326" priority="5996">
      <formula>G2879+#REF!+#REF!=0</formula>
    </cfRule>
  </conditionalFormatting>
  <conditionalFormatting sqref="I2879:I2882">
    <cfRule type="expression" dxfId="5325" priority="5995">
      <formula>I2879+N2879+Q2879=0</formula>
    </cfRule>
  </conditionalFormatting>
  <conditionalFormatting sqref="G2879:G2882">
    <cfRule type="expression" dxfId="5324" priority="5993">
      <formula>G2879+#REF!+#REF!=0</formula>
    </cfRule>
  </conditionalFormatting>
  <conditionalFormatting sqref="H2879:H2882">
    <cfRule type="expression" dxfId="5323" priority="5994">
      <formula>H2879+#REF!+#REF!=0</formula>
    </cfRule>
  </conditionalFormatting>
  <conditionalFormatting sqref="J2879:L2882">
    <cfRule type="expression" dxfId="5322" priority="5991">
      <formula>J2879+Q2879+R2879=0</formula>
    </cfRule>
  </conditionalFormatting>
  <conditionalFormatting sqref="N2879:P2882">
    <cfRule type="expression" dxfId="5321" priority="5992">
      <formula>N2879+Q2879+R2879=0</formula>
    </cfRule>
  </conditionalFormatting>
  <conditionalFormatting sqref="G2889">
    <cfRule type="expression" dxfId="5320" priority="5990">
      <formula>G2889+#REF!+#REF!=0</formula>
    </cfRule>
  </conditionalFormatting>
  <conditionalFormatting sqref="I2889">
    <cfRule type="expression" dxfId="5319" priority="5989">
      <formula>I2889+N2889+Q2889=0</formula>
    </cfRule>
  </conditionalFormatting>
  <conditionalFormatting sqref="G2889">
    <cfRule type="expression" dxfId="5318" priority="5987">
      <formula>G2889+#REF!+#REF!=0</formula>
    </cfRule>
  </conditionalFormatting>
  <conditionalFormatting sqref="H2889">
    <cfRule type="expression" dxfId="5317" priority="5988">
      <formula>H2889+#REF!+#REF!=0</formula>
    </cfRule>
  </conditionalFormatting>
  <conditionalFormatting sqref="J2889:L2889">
    <cfRule type="expression" dxfId="5316" priority="5985">
      <formula>J2889+Q2889+R2889=0</formula>
    </cfRule>
  </conditionalFormatting>
  <conditionalFormatting sqref="N2889:P2889">
    <cfRule type="expression" dxfId="5315" priority="5986">
      <formula>N2889+Q2889+R2889=0</formula>
    </cfRule>
  </conditionalFormatting>
  <conditionalFormatting sqref="G2898:G2901">
    <cfRule type="expression" dxfId="5314" priority="5984">
      <formula>G2898+#REF!+#REF!=0</formula>
    </cfRule>
  </conditionalFormatting>
  <conditionalFormatting sqref="I2898:I2901">
    <cfRule type="expression" dxfId="5313" priority="5983">
      <formula>I2898+N2898+Q2898=0</formula>
    </cfRule>
  </conditionalFormatting>
  <conditionalFormatting sqref="G2898:G2901">
    <cfRule type="expression" dxfId="5312" priority="5981">
      <formula>G2898+#REF!+#REF!=0</formula>
    </cfRule>
  </conditionalFormatting>
  <conditionalFormatting sqref="H2898:H2901">
    <cfRule type="expression" dxfId="5311" priority="5982">
      <formula>H2898+#REF!+#REF!=0</formula>
    </cfRule>
  </conditionalFormatting>
  <conditionalFormatting sqref="J2898:L2901">
    <cfRule type="expression" dxfId="5310" priority="5979">
      <formula>J2898+Q2898+R2898=0</formula>
    </cfRule>
  </conditionalFormatting>
  <conditionalFormatting sqref="N2898:P2901">
    <cfRule type="expression" dxfId="5309" priority="5980">
      <formula>N2898+Q2898+R2898=0</formula>
    </cfRule>
  </conditionalFormatting>
  <conditionalFormatting sqref="G2917">
    <cfRule type="expression" dxfId="5308" priority="5978">
      <formula>G2917+#REF!+#REF!=0</formula>
    </cfRule>
  </conditionalFormatting>
  <conditionalFormatting sqref="I2917">
    <cfRule type="expression" dxfId="5307" priority="5977">
      <formula>I2917+N2917+Q2917=0</formula>
    </cfRule>
  </conditionalFormatting>
  <conditionalFormatting sqref="G2917">
    <cfRule type="expression" dxfId="5306" priority="5975">
      <formula>G2917+#REF!+#REF!=0</formula>
    </cfRule>
  </conditionalFormatting>
  <conditionalFormatting sqref="H2917">
    <cfRule type="expression" dxfId="5305" priority="5976">
      <formula>H2917+#REF!+#REF!=0</formula>
    </cfRule>
  </conditionalFormatting>
  <conditionalFormatting sqref="J2917:L2917">
    <cfRule type="expression" dxfId="5304" priority="5973">
      <formula>J2917+Q2917+R2917=0</formula>
    </cfRule>
  </conditionalFormatting>
  <conditionalFormatting sqref="N2917:P2917">
    <cfRule type="expression" dxfId="5303" priority="5974">
      <formula>N2917+Q2917+R2917=0</formula>
    </cfRule>
  </conditionalFormatting>
  <conditionalFormatting sqref="G2930:G2935">
    <cfRule type="expression" dxfId="5302" priority="5972">
      <formula>G2930+#REF!+#REF!=0</formula>
    </cfRule>
  </conditionalFormatting>
  <conditionalFormatting sqref="I2930:I2935">
    <cfRule type="expression" dxfId="5301" priority="5971">
      <formula>I2930+N2930+Q2930=0</formula>
    </cfRule>
  </conditionalFormatting>
  <conditionalFormatting sqref="G2930:G2935">
    <cfRule type="expression" dxfId="5300" priority="5969">
      <formula>G2930+#REF!+#REF!=0</formula>
    </cfRule>
  </conditionalFormatting>
  <conditionalFormatting sqref="H2930:H2935">
    <cfRule type="expression" dxfId="5299" priority="5970">
      <formula>H2930+#REF!+#REF!=0</formula>
    </cfRule>
  </conditionalFormatting>
  <conditionalFormatting sqref="J2930:L2935">
    <cfRule type="expression" dxfId="5298" priority="5967">
      <formula>J2930+Q2930+R2930=0</formula>
    </cfRule>
  </conditionalFormatting>
  <conditionalFormatting sqref="N2930:P2935">
    <cfRule type="expression" dxfId="5297" priority="5968">
      <formula>N2930+Q2930+R2930=0</formula>
    </cfRule>
  </conditionalFormatting>
  <conditionalFormatting sqref="G2939">
    <cfRule type="expression" dxfId="5296" priority="5966">
      <formula>G2939+#REF!+#REF!=0</formula>
    </cfRule>
  </conditionalFormatting>
  <conditionalFormatting sqref="I2939">
    <cfRule type="expression" dxfId="5295" priority="5965">
      <formula>I2939+N2939+Q2939=0</formula>
    </cfRule>
  </conditionalFormatting>
  <conditionalFormatting sqref="G2939">
    <cfRule type="expression" dxfId="5294" priority="5963">
      <formula>G2939+#REF!+#REF!=0</formula>
    </cfRule>
  </conditionalFormatting>
  <conditionalFormatting sqref="H2939">
    <cfRule type="expression" dxfId="5293" priority="5964">
      <formula>H2939+#REF!+#REF!=0</formula>
    </cfRule>
  </conditionalFormatting>
  <conditionalFormatting sqref="J2939:L2939">
    <cfRule type="expression" dxfId="5292" priority="5961">
      <formula>J2939+Q2939+R2939=0</formula>
    </cfRule>
  </conditionalFormatting>
  <conditionalFormatting sqref="N2939:P2939">
    <cfRule type="expression" dxfId="5291" priority="5962">
      <formula>N2939+Q2939+R2939=0</formula>
    </cfRule>
  </conditionalFormatting>
  <conditionalFormatting sqref="G2953">
    <cfRule type="expression" dxfId="5290" priority="5954">
      <formula>G2953+#REF!+#REF!=0</formula>
    </cfRule>
  </conditionalFormatting>
  <conditionalFormatting sqref="I2953">
    <cfRule type="expression" dxfId="5289" priority="5953">
      <formula>I2953+N2953+Q2953=0</formula>
    </cfRule>
  </conditionalFormatting>
  <conditionalFormatting sqref="G2953">
    <cfRule type="expression" dxfId="5288" priority="5951">
      <formula>G2953+#REF!+#REF!=0</formula>
    </cfRule>
  </conditionalFormatting>
  <conditionalFormatting sqref="H2953">
    <cfRule type="expression" dxfId="5287" priority="5952">
      <formula>H2953+#REF!+#REF!=0</formula>
    </cfRule>
  </conditionalFormatting>
  <conditionalFormatting sqref="J2953:L2953">
    <cfRule type="expression" dxfId="5286" priority="5949">
      <formula>J2953+Q2953+R2953=0</formula>
    </cfRule>
  </conditionalFormatting>
  <conditionalFormatting sqref="N2953:P2953">
    <cfRule type="expression" dxfId="5285" priority="5950">
      <formula>N2953+Q2953+R2953=0</formula>
    </cfRule>
  </conditionalFormatting>
  <conditionalFormatting sqref="G2966:G2971">
    <cfRule type="expression" dxfId="5284" priority="5942">
      <formula>G2966+#REF!+#REF!=0</formula>
    </cfRule>
  </conditionalFormatting>
  <conditionalFormatting sqref="I2966:I2971">
    <cfRule type="expression" dxfId="5283" priority="5941">
      <formula>I2966+N2966+Q2966=0</formula>
    </cfRule>
  </conditionalFormatting>
  <conditionalFormatting sqref="G2966:G2971">
    <cfRule type="expression" dxfId="5282" priority="5939">
      <formula>G2966+#REF!+#REF!=0</formula>
    </cfRule>
  </conditionalFormatting>
  <conditionalFormatting sqref="H2966:H2971">
    <cfRule type="expression" dxfId="5281" priority="5940">
      <formula>H2966+#REF!+#REF!=0</formula>
    </cfRule>
  </conditionalFormatting>
  <conditionalFormatting sqref="J2966:L2971">
    <cfRule type="expression" dxfId="5280" priority="5937">
      <formula>J2966+Q2966+R2966=0</formula>
    </cfRule>
  </conditionalFormatting>
  <conditionalFormatting sqref="N2966:P2971">
    <cfRule type="expression" dxfId="5279" priority="5938">
      <formula>N2966+Q2966+R2966=0</formula>
    </cfRule>
  </conditionalFormatting>
  <conditionalFormatting sqref="G2981">
    <cfRule type="expression" dxfId="5278" priority="5936">
      <formula>G2981+#REF!+#REF!=0</formula>
    </cfRule>
  </conditionalFormatting>
  <conditionalFormatting sqref="I2981">
    <cfRule type="expression" dxfId="5277" priority="5935">
      <formula>I2981+N2981+Q2981=0</formula>
    </cfRule>
  </conditionalFormatting>
  <conditionalFormatting sqref="G2981">
    <cfRule type="expression" dxfId="5276" priority="5933">
      <formula>G2981+#REF!+#REF!=0</formula>
    </cfRule>
  </conditionalFormatting>
  <conditionalFormatting sqref="H2981">
    <cfRule type="expression" dxfId="5275" priority="5934">
      <formula>H2981+#REF!+#REF!=0</formula>
    </cfRule>
  </conditionalFormatting>
  <conditionalFormatting sqref="J2981:L2981">
    <cfRule type="expression" dxfId="5274" priority="5931">
      <formula>J2981+Q2981+R2981=0</formula>
    </cfRule>
  </conditionalFormatting>
  <conditionalFormatting sqref="N2981:P2981">
    <cfRule type="expression" dxfId="5273" priority="5932">
      <formula>N2981+Q2981+R2981=0</formula>
    </cfRule>
  </conditionalFormatting>
  <conditionalFormatting sqref="H3116:H3117">
    <cfRule type="expression" dxfId="5272" priority="5923">
      <formula>H3116+N3116+Q3116=0</formula>
    </cfRule>
  </conditionalFormatting>
  <conditionalFormatting sqref="H3068">
    <cfRule type="expression" dxfId="5271" priority="5928">
      <formula>H3068+N3064+Q3064=0</formula>
    </cfRule>
  </conditionalFormatting>
  <conditionalFormatting sqref="I3116:I3117">
    <cfRule type="expression" dxfId="5270" priority="5929">
      <formula>I3116+N3116+Q3116=0</formula>
    </cfRule>
  </conditionalFormatting>
  <conditionalFormatting sqref="J3116:L3117">
    <cfRule type="expression" dxfId="5269" priority="5922">
      <formula>J3116+Q3116+R3116=0</formula>
    </cfRule>
  </conditionalFormatting>
  <conditionalFormatting sqref="N3116:P3116">
    <cfRule type="expression" dxfId="5268" priority="5924">
      <formula>N3116+Q3116+R3116=0</formula>
    </cfRule>
  </conditionalFormatting>
  <conditionalFormatting sqref="H3081">
    <cfRule type="expression" dxfId="5267" priority="5930">
      <formula>H3081+N3074+Q3074=0</formula>
    </cfRule>
  </conditionalFormatting>
  <conditionalFormatting sqref="H3034">
    <cfRule type="expression" dxfId="5266" priority="5920">
      <formula>H3034+N3026+Q3026=0</formula>
    </cfRule>
  </conditionalFormatting>
  <conditionalFormatting sqref="H3064:H3065">
    <cfRule type="expression" dxfId="5265" priority="5919">
      <formula>H3064+N3054+Q3054=0</formula>
    </cfRule>
  </conditionalFormatting>
  <conditionalFormatting sqref="N3031:P3034">
    <cfRule type="expression" dxfId="5264" priority="5914">
      <formula>N3031+Q3031+R3031=0</formula>
    </cfRule>
  </conditionalFormatting>
  <conditionalFormatting sqref="H3017">
    <cfRule type="expression" dxfId="5263" priority="5911">
      <formula>H3017+N3015+Q3015=0</formula>
    </cfRule>
  </conditionalFormatting>
  <conditionalFormatting sqref="H3015:H3016">
    <cfRule type="expression" dxfId="5262" priority="5912">
      <formula>H3015+N3012+Q3012=0</formula>
    </cfRule>
  </conditionalFormatting>
  <conditionalFormatting sqref="J3003:L3005">
    <cfRule type="expression" dxfId="5261" priority="5906">
      <formula>J3003+Q3003+R3003=0</formula>
    </cfRule>
  </conditionalFormatting>
  <conditionalFormatting sqref="N3003:P3005">
    <cfRule type="expression" dxfId="5260" priority="5907">
      <formula>N3003+Q3003+R3003=0</formula>
    </cfRule>
  </conditionalFormatting>
  <conditionalFormatting sqref="H3039">
    <cfRule type="expression" dxfId="5259" priority="5905">
      <formula>H3039+N3031+Q3031=0</formula>
    </cfRule>
  </conditionalFormatting>
  <conditionalFormatting sqref="H2997">
    <cfRule type="expression" dxfId="5258" priority="5901">
      <formula>H2997+N2920+Q2920=0</formula>
    </cfRule>
  </conditionalFormatting>
  <conditionalFormatting sqref="H3023">
    <cfRule type="expression" dxfId="5257" priority="5902">
      <formula>H3023+N3019+Q3019=0</formula>
    </cfRule>
  </conditionalFormatting>
  <conditionalFormatting sqref="H3024:H3025">
    <cfRule type="expression" dxfId="5256" priority="5903">
      <formula>H3024+N3019+Q3019=0</formula>
    </cfRule>
  </conditionalFormatting>
  <conditionalFormatting sqref="H3044">
    <cfRule type="expression" dxfId="5255" priority="5894">
      <formula>H3044+N3039+Q3039=0</formula>
    </cfRule>
  </conditionalFormatting>
  <conditionalFormatting sqref="I2997:I3001">
    <cfRule type="expression" dxfId="5254" priority="5897">
      <formula>I2997+N2997+Q2997=0</formula>
    </cfRule>
  </conditionalFormatting>
  <conditionalFormatting sqref="J2997:L3001">
    <cfRule type="expression" dxfId="5253" priority="5891">
      <formula>J2997+Q2997+R2997=0</formula>
    </cfRule>
  </conditionalFormatting>
  <conditionalFormatting sqref="N2997:P3001">
    <cfRule type="expression" dxfId="5252" priority="5892">
      <formula>N2997+Q2997+R2997=0</formula>
    </cfRule>
  </conditionalFormatting>
  <conditionalFormatting sqref="G3000:H3002">
    <cfRule type="expression" dxfId="5251" priority="5884">
      <formula>G3000+#REF!+#REF!=0</formula>
    </cfRule>
  </conditionalFormatting>
  <conditionalFormatting sqref="H2998:H2999">
    <cfRule type="expression" dxfId="5250" priority="5886">
      <formula>H2998+N2997+Q2997=0</formula>
    </cfRule>
  </conditionalFormatting>
  <conditionalFormatting sqref="H3019">
    <cfRule type="expression" dxfId="5249" priority="5888">
      <formula>H3019+N3015+Q3015=0</formula>
    </cfRule>
  </conditionalFormatting>
  <conditionalFormatting sqref="G3022 G3012:G3017">
    <cfRule type="expression" dxfId="5248" priority="5889">
      <formula>G3012+#REF!+#REF!=0</formula>
    </cfRule>
  </conditionalFormatting>
  <conditionalFormatting sqref="H3022 H3012:H3014">
    <cfRule type="expression" dxfId="5247" priority="5890">
      <formula>H3012+#REF!+#REF!=0</formula>
    </cfRule>
  </conditionalFormatting>
  <conditionalFormatting sqref="H3007">
    <cfRule type="expression" dxfId="5246" priority="5882">
      <formula>H3007+N3007+Q3007=0</formula>
    </cfRule>
  </conditionalFormatting>
  <conditionalFormatting sqref="J3007:L3007">
    <cfRule type="expression" dxfId="5245" priority="5881">
      <formula>J3007+Q3007+R3007=0</formula>
    </cfRule>
  </conditionalFormatting>
  <conditionalFormatting sqref="N3007:P3007">
    <cfRule type="expression" dxfId="5244" priority="5883">
      <formula>N3007+Q3007+R3007=0</formula>
    </cfRule>
  </conditionalFormatting>
  <conditionalFormatting sqref="J3038:L3038">
    <cfRule type="expression" dxfId="5243" priority="5876">
      <formula>J3038+Q3038+R3038=0</formula>
    </cfRule>
  </conditionalFormatting>
  <conditionalFormatting sqref="N3038:P3038">
    <cfRule type="expression" dxfId="5242" priority="5877">
      <formula>N3038+Q3038+R3038=0</formula>
    </cfRule>
  </conditionalFormatting>
  <conditionalFormatting sqref="H3043">
    <cfRule type="expression" dxfId="5241" priority="5899">
      <formula>H3043+N3032+Q3032=0</formula>
    </cfRule>
  </conditionalFormatting>
  <conditionalFormatting sqref="H3033">
    <cfRule type="expression" dxfId="5240" priority="5875">
      <formula>H3033+N3024+Q3024=0</formula>
    </cfRule>
  </conditionalFormatting>
  <conditionalFormatting sqref="G3040">
    <cfRule type="expression" dxfId="5239" priority="5873">
      <formula>G3040+#REF!+#REF!=0</formula>
    </cfRule>
  </conditionalFormatting>
  <conditionalFormatting sqref="H3040">
    <cfRule type="expression" dxfId="5238" priority="5874">
      <formula>H3040+#REF!+#REF!=0</formula>
    </cfRule>
  </conditionalFormatting>
  <conditionalFormatting sqref="G3007">
    <cfRule type="expression" dxfId="5237" priority="5872">
      <formula>G3007+#REF!+#REF!=0</formula>
    </cfRule>
  </conditionalFormatting>
  <conditionalFormatting sqref="G3020:G3021 G3038">
    <cfRule type="expression" dxfId="5236" priority="5908">
      <formula>G3020+#REF!+#REF!=0</formula>
    </cfRule>
  </conditionalFormatting>
  <conditionalFormatting sqref="H3020:H3021 H3038">
    <cfRule type="expression" dxfId="5235" priority="5909">
      <formula>H3020+#REF!+#REF!=0</formula>
    </cfRule>
  </conditionalFormatting>
  <conditionalFormatting sqref="H3031:H3032">
    <cfRule type="expression" dxfId="5234" priority="5910">
      <formula>H3031+#REF!+#REF!=0</formula>
    </cfRule>
  </conditionalFormatting>
  <conditionalFormatting sqref="H3006:H3007">
    <cfRule type="expression" dxfId="5233" priority="5868">
      <formula>H3006+N3004+Q3004=0</formula>
    </cfRule>
  </conditionalFormatting>
  <conditionalFormatting sqref="G3021">
    <cfRule type="expression" dxfId="5232" priority="5866">
      <formula>G3021+#REF!+#REF!=0</formula>
    </cfRule>
  </conditionalFormatting>
  <conditionalFormatting sqref="H3021">
    <cfRule type="expression" dxfId="5231" priority="5867">
      <formula>H3021+#REF!+#REF!=0</formula>
    </cfRule>
  </conditionalFormatting>
  <conditionalFormatting sqref="H3021">
    <cfRule type="expression" dxfId="5230" priority="5864">
      <formula>H3021+N3021+Q3021=0</formula>
    </cfRule>
  </conditionalFormatting>
  <conditionalFormatting sqref="J3021:L3021">
    <cfRule type="expression" dxfId="5229" priority="5863">
      <formula>J3021+Q3021+R3021=0</formula>
    </cfRule>
  </conditionalFormatting>
  <conditionalFormatting sqref="N3021:P3021">
    <cfRule type="expression" dxfId="5228" priority="5865">
      <formula>N3021+Q3021+R3021=0</formula>
    </cfRule>
  </conditionalFormatting>
  <conditionalFormatting sqref="G3021">
    <cfRule type="expression" dxfId="5227" priority="5862">
      <formula>G3021+#REF!+#REF!=0</formula>
    </cfRule>
  </conditionalFormatting>
  <conditionalFormatting sqref="H3026">
    <cfRule type="expression" dxfId="5226" priority="5861">
      <formula>H3026+N3022+Q3022=0</formula>
    </cfRule>
  </conditionalFormatting>
  <conditionalFormatting sqref="J3026:L3026">
    <cfRule type="expression" dxfId="5225" priority="5859">
      <formula>J3026+Q3026+R3026=0</formula>
    </cfRule>
  </conditionalFormatting>
  <conditionalFormatting sqref="N3026:P3026">
    <cfRule type="expression" dxfId="5224" priority="5860">
      <formula>N3026+Q3026+R3026=0</formula>
    </cfRule>
  </conditionalFormatting>
  <conditionalFormatting sqref="J3089:L3089">
    <cfRule type="expression" dxfId="5223" priority="5852">
      <formula>J3089+Q3089+R3089=0</formula>
    </cfRule>
  </conditionalFormatting>
  <conditionalFormatting sqref="N3089:P3089">
    <cfRule type="expression" dxfId="5222" priority="5853">
      <formula>N3089+Q3089+R3089=0</formula>
    </cfRule>
  </conditionalFormatting>
  <conditionalFormatting sqref="G3048:H3049">
    <cfRule type="expression" dxfId="5221" priority="5841">
      <formula>G3048+#REF!+#REF!=0</formula>
    </cfRule>
  </conditionalFormatting>
  <conditionalFormatting sqref="H3094">
    <cfRule type="expression" dxfId="5220" priority="5843">
      <formula>H3094+N3093+Q3093=0</formula>
    </cfRule>
  </conditionalFormatting>
  <conditionalFormatting sqref="H3093">
    <cfRule type="expression" dxfId="5219" priority="5845">
      <formula>H3093+N3089+Q3089=0</formula>
    </cfRule>
  </conditionalFormatting>
  <conditionalFormatting sqref="H3072">
    <cfRule type="expression" dxfId="5218" priority="5847">
      <formula>H3072+N3068+Q3068=0</formula>
    </cfRule>
  </conditionalFormatting>
  <conditionalFormatting sqref="H3073:H3074">
    <cfRule type="expression" dxfId="5217" priority="5849">
      <formula>H3073+N3068+Q3068=0</formula>
    </cfRule>
  </conditionalFormatting>
  <conditionalFormatting sqref="G3071 G3050:G3051 G3054:G3057">
    <cfRule type="expression" dxfId="5216" priority="5850">
      <formula>G3050+#REF!+#REF!=0</formula>
    </cfRule>
  </conditionalFormatting>
  <conditionalFormatting sqref="H3071 H3050:H3051 H3054:H3057">
    <cfRule type="expression" dxfId="5215" priority="5851">
      <formula>H3050+#REF!+#REF!=0</formula>
    </cfRule>
  </conditionalFormatting>
  <conditionalFormatting sqref="H3057">
    <cfRule type="expression" dxfId="5214" priority="5838">
      <formula>H3057+N3057+Q3057=0</formula>
    </cfRule>
  </conditionalFormatting>
  <conditionalFormatting sqref="J3057:L3057">
    <cfRule type="expression" dxfId="5213" priority="5837">
      <formula>J3057+Q3057+R3057=0</formula>
    </cfRule>
  </conditionalFormatting>
  <conditionalFormatting sqref="N3057:P3057">
    <cfRule type="expression" dxfId="5212" priority="5839">
      <formula>N3057+Q3057+R3057=0</formula>
    </cfRule>
  </conditionalFormatting>
  <conditionalFormatting sqref="H3084">
    <cfRule type="expression" dxfId="5211" priority="5830">
      <formula>H3084+N3084+Q3084=0</formula>
    </cfRule>
  </conditionalFormatting>
  <conditionalFormatting sqref="J3084:L3084">
    <cfRule type="expression" dxfId="5210" priority="5829">
      <formula>J3084+Q3084+R3084=0</formula>
    </cfRule>
  </conditionalFormatting>
  <conditionalFormatting sqref="N3084:P3084">
    <cfRule type="expression" dxfId="5209" priority="5831">
      <formula>N3084+Q3084+R3084=0</formula>
    </cfRule>
  </conditionalFormatting>
  <conditionalFormatting sqref="J3088:L3088">
    <cfRule type="expression" dxfId="5208" priority="5827">
      <formula>J3088+Q3088+R3088=0</formula>
    </cfRule>
  </conditionalFormatting>
  <conditionalFormatting sqref="N3088:P3088">
    <cfRule type="expression" dxfId="5207" priority="5828">
      <formula>N3088+Q3088+R3088=0</formula>
    </cfRule>
  </conditionalFormatting>
  <conditionalFormatting sqref="G3082">
    <cfRule type="expression" dxfId="5206" priority="5854">
      <formula>G3082+#REF!+#REF!=0</formula>
    </cfRule>
  </conditionalFormatting>
  <conditionalFormatting sqref="H3082">
    <cfRule type="expression" dxfId="5205" priority="5855">
      <formula>H3082+#REF!+#REF!=0</formula>
    </cfRule>
  </conditionalFormatting>
  <conditionalFormatting sqref="G3069:G3070">
    <cfRule type="expression" dxfId="5204" priority="5856">
      <formula>G3069+#REF!+#REF!=0</formula>
    </cfRule>
  </conditionalFormatting>
  <conditionalFormatting sqref="H3069:H3070">
    <cfRule type="expression" dxfId="5203" priority="5857">
      <formula>H3069+#REF!+#REF!=0</formula>
    </cfRule>
  </conditionalFormatting>
  <conditionalFormatting sqref="N3103:P3104">
    <cfRule type="expression" dxfId="5202" priority="5825">
      <formula>N3103+Q3103+R3103=0</formula>
    </cfRule>
  </conditionalFormatting>
  <conditionalFormatting sqref="H3105">
    <cfRule type="expression" dxfId="5201" priority="5823">
      <formula>H3105+#REF!+#REF!=0</formula>
    </cfRule>
  </conditionalFormatting>
  <conditionalFormatting sqref="H3103">
    <cfRule type="expression" dxfId="5200" priority="5814">
      <formula>H3103+#REF!+#REF!=0</formula>
    </cfRule>
  </conditionalFormatting>
  <conditionalFormatting sqref="H3111">
    <cfRule type="expression" dxfId="5199" priority="5807">
      <formula>H3111+N3103+Q3103=0</formula>
    </cfRule>
  </conditionalFormatting>
  <conditionalFormatting sqref="H3105">
    <cfRule type="expression" dxfId="5198" priority="5808">
      <formula>H3105+#REF!+#REF!=0</formula>
    </cfRule>
  </conditionalFormatting>
  <conditionalFormatting sqref="G3097:H3098">
    <cfRule type="expression" dxfId="5197" priority="5799">
      <formula>G3097+#REF!+#REF!=0</formula>
    </cfRule>
  </conditionalFormatting>
  <conditionalFormatting sqref="H3112">
    <cfRule type="expression" dxfId="5196" priority="5801">
      <formula>H3112+N3111+Q3111=0</formula>
    </cfRule>
  </conditionalFormatting>
  <conditionalFormatting sqref="H3105">
    <cfRule type="expression" dxfId="5195" priority="5794">
      <formula>H3105+N3105+Q3105=0</formula>
    </cfRule>
  </conditionalFormatting>
  <conditionalFormatting sqref="J3105:L3105">
    <cfRule type="expression" dxfId="5194" priority="5793">
      <formula>J3105+Q3105+R3105=0</formula>
    </cfRule>
  </conditionalFormatting>
  <conditionalFormatting sqref="N3105:P3105">
    <cfRule type="expression" dxfId="5193" priority="5795">
      <formula>N3105+Q3105+R3105=0</formula>
    </cfRule>
  </conditionalFormatting>
  <conditionalFormatting sqref="J3102:L3102">
    <cfRule type="expression" dxfId="5192" priority="5791">
      <formula>J3102+Q3102+R3102=0</formula>
    </cfRule>
  </conditionalFormatting>
  <conditionalFormatting sqref="N3102:P3102">
    <cfRule type="expression" dxfId="5191" priority="5792">
      <formula>N3102+Q3102+R3102=0</formula>
    </cfRule>
  </conditionalFormatting>
  <conditionalFormatting sqref="H3110">
    <cfRule type="expression" dxfId="5190" priority="5810">
      <formula>H3110+#REF!+#REF!=0</formula>
    </cfRule>
  </conditionalFormatting>
  <conditionalFormatting sqref="G3104:G3105">
    <cfRule type="expression" dxfId="5189" priority="5789">
      <formula>G3104+#REF!+#REF!=0</formula>
    </cfRule>
  </conditionalFormatting>
  <conditionalFormatting sqref="H3104:H3105">
    <cfRule type="expression" dxfId="5188" priority="5790">
      <formula>H3104+#REF!+#REF!=0</formula>
    </cfRule>
  </conditionalFormatting>
  <conditionalFormatting sqref="G3105">
    <cfRule type="expression" dxfId="5187" priority="5787">
      <formula>G3105+#REF!+#REF!=0</formula>
    </cfRule>
  </conditionalFormatting>
  <conditionalFormatting sqref="G3102">
    <cfRule type="expression" dxfId="5186" priority="5815">
      <formula>G3102+#REF!+#REF!=0</formula>
    </cfRule>
  </conditionalFormatting>
  <conditionalFormatting sqref="H3102">
    <cfRule type="expression" dxfId="5185" priority="5816">
      <formula>H3102+#REF!+#REF!=0</formula>
    </cfRule>
  </conditionalFormatting>
  <conditionalFormatting sqref="G3113">
    <cfRule type="expression" dxfId="5184" priority="5773">
      <formula>G3113+#REF!+#REF!=0</formula>
    </cfRule>
  </conditionalFormatting>
  <conditionalFormatting sqref="H3113">
    <cfRule type="expression" dxfId="5183" priority="5774">
      <formula>H3113+#REF!+#REF!=0</formula>
    </cfRule>
  </conditionalFormatting>
  <conditionalFormatting sqref="I3115">
    <cfRule type="expression" dxfId="5182" priority="5772">
      <formula>I3115+N3115+Q3115=0</formula>
    </cfRule>
  </conditionalFormatting>
  <conditionalFormatting sqref="J3115:L3115">
    <cfRule type="expression" dxfId="5181" priority="5769">
      <formula>J3115+Q3115+R3115=0</formula>
    </cfRule>
  </conditionalFormatting>
  <conditionalFormatting sqref="N3115:P3115">
    <cfRule type="expression" dxfId="5180" priority="5770">
      <formula>N3115+Q3115+R3115=0</formula>
    </cfRule>
  </conditionalFormatting>
  <conditionalFormatting sqref="H3115">
    <cfRule type="expression" dxfId="5179" priority="5768">
      <formula>H3115+N3115+Q3115=0</formula>
    </cfRule>
  </conditionalFormatting>
  <conditionalFormatting sqref="I3035">
    <cfRule type="expression" dxfId="5178" priority="5767">
      <formula>I3035+N3035+Q3035=0</formula>
    </cfRule>
  </conditionalFormatting>
  <conditionalFormatting sqref="H3035">
    <cfRule type="expression" dxfId="5177" priority="5760">
      <formula>H3035+N3035+Q3035=0</formula>
    </cfRule>
  </conditionalFormatting>
  <conditionalFormatting sqref="J3035:L3035">
    <cfRule type="expression" dxfId="5176" priority="5759">
      <formula>J3035+Q3035+R3035=0</formula>
    </cfRule>
  </conditionalFormatting>
  <conditionalFormatting sqref="N3035:P3035">
    <cfRule type="expression" dxfId="5175" priority="5761">
      <formula>N3035+Q3035+R3035=0</formula>
    </cfRule>
  </conditionalFormatting>
  <conditionalFormatting sqref="H3035">
    <cfRule type="expression" dxfId="5174" priority="5758">
      <formula>H3035+N3019+Q3019=0</formula>
    </cfRule>
  </conditionalFormatting>
  <conditionalFormatting sqref="H3035">
    <cfRule type="expression" dxfId="5173" priority="5763">
      <formula>H3035+N3043+Q3043=0</formula>
    </cfRule>
  </conditionalFormatting>
  <conditionalFormatting sqref="H3035">
    <cfRule type="expression" dxfId="5172" priority="5765">
      <formula>H3035+N3000+Q3000=0</formula>
    </cfRule>
  </conditionalFormatting>
  <conditionalFormatting sqref="I3070">
    <cfRule type="expression" dxfId="5171" priority="5757">
      <formula>I3070+N3070+Q3070=0</formula>
    </cfRule>
  </conditionalFormatting>
  <conditionalFormatting sqref="H3070">
    <cfRule type="expression" dxfId="5170" priority="5750">
      <formula>H3070+N3070+Q3070=0</formula>
    </cfRule>
  </conditionalFormatting>
  <conditionalFormatting sqref="J3070:L3070">
    <cfRule type="expression" dxfId="5169" priority="5749">
      <formula>J3070+Q3070+R3070=0</formula>
    </cfRule>
  </conditionalFormatting>
  <conditionalFormatting sqref="N3070:P3070">
    <cfRule type="expression" dxfId="5168" priority="5751">
      <formula>N3070+Q3070+R3070=0</formula>
    </cfRule>
  </conditionalFormatting>
  <conditionalFormatting sqref="H3070">
    <cfRule type="expression" dxfId="5167" priority="5748">
      <formula>H3070+N3065+Q3065=0</formula>
    </cfRule>
  </conditionalFormatting>
  <conditionalFormatting sqref="H3070">
    <cfRule type="expression" dxfId="5166" priority="5753">
      <formula>H3070+N3092+Q3092=0</formula>
    </cfRule>
  </conditionalFormatting>
  <conditionalFormatting sqref="H3070">
    <cfRule type="expression" dxfId="5165" priority="5755">
      <formula>H3070+N3039+Q3039=0</formula>
    </cfRule>
  </conditionalFormatting>
  <conditionalFormatting sqref="I3114">
    <cfRule type="expression" dxfId="5164" priority="5747">
      <formula>I3114+N3114+Q3114=0</formula>
    </cfRule>
  </conditionalFormatting>
  <conditionalFormatting sqref="H3114">
    <cfRule type="expression" dxfId="5163" priority="5740">
      <formula>H3114+N3114+Q3114=0</formula>
    </cfRule>
  </conditionalFormatting>
  <conditionalFormatting sqref="J3114:L3114">
    <cfRule type="expression" dxfId="5162" priority="5739">
      <formula>J3114+Q3114+R3114=0</formula>
    </cfRule>
  </conditionalFormatting>
  <conditionalFormatting sqref="N3114:P3114">
    <cfRule type="expression" dxfId="5161" priority="5741">
      <formula>N3114+Q3114+R3114=0</formula>
    </cfRule>
  </conditionalFormatting>
  <conditionalFormatting sqref="H3114">
    <cfRule type="expression" dxfId="5160" priority="5738">
      <formula>H3114+#REF!+#REF!=0</formula>
    </cfRule>
  </conditionalFormatting>
  <conditionalFormatting sqref="H3114">
    <cfRule type="expression" dxfId="5159" priority="5743">
      <formula>H3114+N3111+Q3111=0</formula>
    </cfRule>
  </conditionalFormatting>
  <conditionalFormatting sqref="H3114">
    <cfRule type="expression" dxfId="5158" priority="5745">
      <formula>H3114+N3092+Q3092=0</formula>
    </cfRule>
  </conditionalFormatting>
  <conditionalFormatting sqref="G3008:G3011">
    <cfRule type="expression" dxfId="5157" priority="5736">
      <formula>G3008+#REF!+#REF!=0</formula>
    </cfRule>
  </conditionalFormatting>
  <conditionalFormatting sqref="I3008:I3011">
    <cfRule type="expression" dxfId="5156" priority="5735">
      <formula>I3008+N3008+Q3008=0</formula>
    </cfRule>
  </conditionalFormatting>
  <conditionalFormatting sqref="G3008:G3011">
    <cfRule type="expression" dxfId="5155" priority="5733">
      <formula>G3008+#REF!+#REF!=0</formula>
    </cfRule>
  </conditionalFormatting>
  <conditionalFormatting sqref="H3008:H3011">
    <cfRule type="expression" dxfId="5154" priority="5734">
      <formula>H3008+#REF!+#REF!=0</formula>
    </cfRule>
  </conditionalFormatting>
  <conditionalFormatting sqref="J3008:L3011">
    <cfRule type="expression" dxfId="5153" priority="5731">
      <formula>J3008+Q3008+R3008=0</formula>
    </cfRule>
  </conditionalFormatting>
  <conditionalFormatting sqref="N3008:P3011">
    <cfRule type="expression" dxfId="5152" priority="5732">
      <formula>N3008+Q3008+R3008=0</formula>
    </cfRule>
  </conditionalFormatting>
  <conditionalFormatting sqref="G3018">
    <cfRule type="expression" dxfId="5151" priority="5730">
      <formula>G3018+#REF!+#REF!=0</formula>
    </cfRule>
  </conditionalFormatting>
  <conditionalFormatting sqref="I3018">
    <cfRule type="expression" dxfId="5150" priority="5729">
      <formula>I3018+N3018+Q3018=0</formula>
    </cfRule>
  </conditionalFormatting>
  <conditionalFormatting sqref="G3018">
    <cfRule type="expression" dxfId="5149" priority="5727">
      <formula>G3018+#REF!+#REF!=0</formula>
    </cfRule>
  </conditionalFormatting>
  <conditionalFormatting sqref="H3018">
    <cfRule type="expression" dxfId="5148" priority="5728">
      <formula>H3018+#REF!+#REF!=0</formula>
    </cfRule>
  </conditionalFormatting>
  <conditionalFormatting sqref="J3018:L3018">
    <cfRule type="expression" dxfId="5147" priority="5725">
      <formula>J3018+Q3018+R3018=0</formula>
    </cfRule>
  </conditionalFormatting>
  <conditionalFormatting sqref="N3018:P3018">
    <cfRule type="expression" dxfId="5146" priority="5726">
      <formula>N3018+Q3018+R3018=0</formula>
    </cfRule>
  </conditionalFormatting>
  <conditionalFormatting sqref="G3027:G3030">
    <cfRule type="expression" dxfId="5145" priority="5724">
      <formula>G3027+#REF!+#REF!=0</formula>
    </cfRule>
  </conditionalFormatting>
  <conditionalFormatting sqref="I3027:I3030">
    <cfRule type="expression" dxfId="5144" priority="5723">
      <formula>I3027+N3027+Q3027=0</formula>
    </cfRule>
  </conditionalFormatting>
  <conditionalFormatting sqref="G3027:G3030">
    <cfRule type="expression" dxfId="5143" priority="5721">
      <formula>G3027+#REF!+#REF!=0</formula>
    </cfRule>
  </conditionalFormatting>
  <conditionalFormatting sqref="H3027:H3030">
    <cfRule type="expression" dxfId="5142" priority="5722">
      <formula>H3027+#REF!+#REF!=0</formula>
    </cfRule>
  </conditionalFormatting>
  <conditionalFormatting sqref="J3027:L3030">
    <cfRule type="expression" dxfId="5141" priority="5719">
      <formula>J3027+Q3027+R3027=0</formula>
    </cfRule>
  </conditionalFormatting>
  <conditionalFormatting sqref="N3027:P3030">
    <cfRule type="expression" dxfId="5140" priority="5720">
      <formula>N3027+Q3027+R3027=0</formula>
    </cfRule>
  </conditionalFormatting>
  <conditionalFormatting sqref="G3046">
    <cfRule type="expression" dxfId="5139" priority="5718">
      <formula>G3046+#REF!+#REF!=0</formula>
    </cfRule>
  </conditionalFormatting>
  <conditionalFormatting sqref="I3046">
    <cfRule type="expression" dxfId="5138" priority="5717">
      <formula>I3046+N3046+Q3046=0</formula>
    </cfRule>
  </conditionalFormatting>
  <conditionalFormatting sqref="G3046">
    <cfRule type="expression" dxfId="5137" priority="5715">
      <formula>G3046+#REF!+#REF!=0</formula>
    </cfRule>
  </conditionalFormatting>
  <conditionalFormatting sqref="H3046">
    <cfRule type="expression" dxfId="5136" priority="5716">
      <formula>H3046+#REF!+#REF!=0</formula>
    </cfRule>
  </conditionalFormatting>
  <conditionalFormatting sqref="J3046:L3046">
    <cfRule type="expression" dxfId="5135" priority="5713">
      <formula>J3046+Q3046+R3046=0</formula>
    </cfRule>
  </conditionalFormatting>
  <conditionalFormatting sqref="N3046:P3046">
    <cfRule type="expression" dxfId="5134" priority="5714">
      <formula>N3046+Q3046+R3046=0</formula>
    </cfRule>
  </conditionalFormatting>
  <conditionalFormatting sqref="G3058:G3063">
    <cfRule type="expression" dxfId="5133" priority="5712">
      <formula>G3058+#REF!+#REF!=0</formula>
    </cfRule>
  </conditionalFormatting>
  <conditionalFormatting sqref="I3058:I3063">
    <cfRule type="expression" dxfId="5132" priority="5711">
      <formula>I3058+N3058+Q3058=0</formula>
    </cfRule>
  </conditionalFormatting>
  <conditionalFormatting sqref="G3058:G3063">
    <cfRule type="expression" dxfId="5131" priority="5709">
      <formula>G3058+#REF!+#REF!=0</formula>
    </cfRule>
  </conditionalFormatting>
  <conditionalFormatting sqref="H3058:H3063">
    <cfRule type="expression" dxfId="5130" priority="5710">
      <formula>H3058+#REF!+#REF!=0</formula>
    </cfRule>
  </conditionalFormatting>
  <conditionalFormatting sqref="J3058:L3063">
    <cfRule type="expression" dxfId="5129" priority="5707">
      <formula>J3058+Q3058+R3058=0</formula>
    </cfRule>
  </conditionalFormatting>
  <conditionalFormatting sqref="N3058:P3063">
    <cfRule type="expression" dxfId="5128" priority="5708">
      <formula>N3058+Q3058+R3058=0</formula>
    </cfRule>
  </conditionalFormatting>
  <conditionalFormatting sqref="G3067">
    <cfRule type="expression" dxfId="5127" priority="5706">
      <formula>G3067+#REF!+#REF!=0</formula>
    </cfRule>
  </conditionalFormatting>
  <conditionalFormatting sqref="I3067">
    <cfRule type="expression" dxfId="5126" priority="5705">
      <formula>I3067+N3067+Q3067=0</formula>
    </cfRule>
  </conditionalFormatting>
  <conditionalFormatting sqref="G3067">
    <cfRule type="expression" dxfId="5125" priority="5703">
      <formula>G3067+#REF!+#REF!=0</formula>
    </cfRule>
  </conditionalFormatting>
  <conditionalFormatting sqref="H3067">
    <cfRule type="expression" dxfId="5124" priority="5704">
      <formula>H3067+#REF!+#REF!=0</formula>
    </cfRule>
  </conditionalFormatting>
  <conditionalFormatting sqref="J3067:L3067">
    <cfRule type="expression" dxfId="5123" priority="5701">
      <formula>J3067+Q3067+R3067=0</formula>
    </cfRule>
  </conditionalFormatting>
  <conditionalFormatting sqref="N3067:P3067">
    <cfRule type="expression" dxfId="5122" priority="5702">
      <formula>N3067+Q3067+R3067=0</formula>
    </cfRule>
  </conditionalFormatting>
  <conditionalFormatting sqref="G3075:G3080">
    <cfRule type="expression" dxfId="5121" priority="5700">
      <formula>G3075+#REF!+#REF!=0</formula>
    </cfRule>
  </conditionalFormatting>
  <conditionalFormatting sqref="I3075:I3080">
    <cfRule type="expression" dxfId="5120" priority="5699">
      <formula>I3075+N3075+Q3075=0</formula>
    </cfRule>
  </conditionalFormatting>
  <conditionalFormatting sqref="G3075:G3080">
    <cfRule type="expression" dxfId="5119" priority="5697">
      <formula>G3075+#REF!+#REF!=0</formula>
    </cfRule>
  </conditionalFormatting>
  <conditionalFormatting sqref="H3075:H3080">
    <cfRule type="expression" dxfId="5118" priority="5698">
      <formula>H3075+#REF!+#REF!=0</formula>
    </cfRule>
  </conditionalFormatting>
  <conditionalFormatting sqref="J3075:L3080">
    <cfRule type="expression" dxfId="5117" priority="5695">
      <formula>J3075+Q3075+R3075=0</formula>
    </cfRule>
  </conditionalFormatting>
  <conditionalFormatting sqref="N3075:P3080">
    <cfRule type="expression" dxfId="5116" priority="5696">
      <formula>N3075+Q3075+R3075=0</formula>
    </cfRule>
  </conditionalFormatting>
  <conditionalFormatting sqref="G3095">
    <cfRule type="expression" dxfId="5115" priority="5694">
      <formula>G3095+#REF!+#REF!=0</formula>
    </cfRule>
  </conditionalFormatting>
  <conditionalFormatting sqref="I3095">
    <cfRule type="expression" dxfId="5114" priority="5693">
      <formula>I3095+N3095+Q3095=0</formula>
    </cfRule>
  </conditionalFormatting>
  <conditionalFormatting sqref="G3095">
    <cfRule type="expression" dxfId="5113" priority="5691">
      <formula>G3095+#REF!+#REF!=0</formula>
    </cfRule>
  </conditionalFormatting>
  <conditionalFormatting sqref="H3095">
    <cfRule type="expression" dxfId="5112" priority="5692">
      <formula>H3095+#REF!+#REF!=0</formula>
    </cfRule>
  </conditionalFormatting>
  <conditionalFormatting sqref="J3095:L3095">
    <cfRule type="expression" dxfId="5111" priority="5689">
      <formula>J3095+Q3095+R3095=0</formula>
    </cfRule>
  </conditionalFormatting>
  <conditionalFormatting sqref="N3095:P3095">
    <cfRule type="expression" dxfId="5110" priority="5690">
      <formula>N3095+Q3095+R3095=0</formula>
    </cfRule>
  </conditionalFormatting>
  <conditionalFormatting sqref="G3106">
    <cfRule type="expression" dxfId="5109" priority="5676">
      <formula>G3106+#REF!+#REF!=0</formula>
    </cfRule>
  </conditionalFormatting>
  <conditionalFormatting sqref="I3106">
    <cfRule type="expression" dxfId="5108" priority="5675">
      <formula>I3106+N3106+Q3106=0</formula>
    </cfRule>
  </conditionalFormatting>
  <conditionalFormatting sqref="G3106">
    <cfRule type="expression" dxfId="5107" priority="5673">
      <formula>G3106+#REF!+#REF!=0</formula>
    </cfRule>
  </conditionalFormatting>
  <conditionalFormatting sqref="H3106">
    <cfRule type="expression" dxfId="5106" priority="5674">
      <formula>H3106+#REF!+#REF!=0</formula>
    </cfRule>
  </conditionalFormatting>
  <conditionalFormatting sqref="J3106:L3106">
    <cfRule type="expression" dxfId="5105" priority="5671">
      <formula>J3106+Q3106+R3106=0</formula>
    </cfRule>
  </conditionalFormatting>
  <conditionalFormatting sqref="N3106:P3106">
    <cfRule type="expression" dxfId="5104" priority="5672">
      <formula>N3106+Q3106+R3106=0</formula>
    </cfRule>
  </conditionalFormatting>
  <conditionalFormatting sqref="H3251:H3252">
    <cfRule type="expression" dxfId="5103" priority="5663">
      <formula>H3251+N3251+Q3251=0</formula>
    </cfRule>
  </conditionalFormatting>
  <conditionalFormatting sqref="H3193">
    <cfRule type="expression" dxfId="5102" priority="5668">
      <formula>H3193+N3189+Q3189=0</formula>
    </cfRule>
  </conditionalFormatting>
  <conditionalFormatting sqref="I3251:I3252">
    <cfRule type="expression" dxfId="5101" priority="5669">
      <formula>I3251+N3251+Q3251=0</formula>
    </cfRule>
  </conditionalFormatting>
  <conditionalFormatting sqref="J3251:L3252">
    <cfRule type="expression" dxfId="5100" priority="5662">
      <formula>J3251+Q3251+R3251=0</formula>
    </cfRule>
  </conditionalFormatting>
  <conditionalFormatting sqref="N3251:P3252">
    <cfRule type="expression" dxfId="5099" priority="5664">
      <formula>N3251+Q3251+R3251=0</formula>
    </cfRule>
  </conditionalFormatting>
  <conditionalFormatting sqref="H3206">
    <cfRule type="expression" dxfId="5098" priority="5670">
      <formula>H3206+N3199+Q3199=0</formula>
    </cfRule>
  </conditionalFormatting>
  <conditionalFormatting sqref="H3159">
    <cfRule type="expression" dxfId="5097" priority="5660">
      <formula>H3159+N3151+Q3151=0</formula>
    </cfRule>
  </conditionalFormatting>
  <conditionalFormatting sqref="H3189:H3190">
    <cfRule type="expression" dxfId="5096" priority="5659">
      <formula>H3189+N3179+Q3179=0</formula>
    </cfRule>
  </conditionalFormatting>
  <conditionalFormatting sqref="I3128:I3132">
    <cfRule type="expression" dxfId="5095" priority="5655">
      <formula>I3128+N3128+Q3128=0</formula>
    </cfRule>
  </conditionalFormatting>
  <conditionalFormatting sqref="N3156:P3159">
    <cfRule type="expression" dxfId="5094" priority="5654">
      <formula>N3156+Q3156+R3156=0</formula>
    </cfRule>
  </conditionalFormatting>
  <conditionalFormatting sqref="H3142">
    <cfRule type="expression" dxfId="5093" priority="5651">
      <formula>H3142+N3140+Q3140=0</formula>
    </cfRule>
  </conditionalFormatting>
  <conditionalFormatting sqref="H3140:H3141">
    <cfRule type="expression" dxfId="5092" priority="5652">
      <formula>H3140+N3137+Q3137=0</formula>
    </cfRule>
  </conditionalFormatting>
  <conditionalFormatting sqref="J3129:L3131">
    <cfRule type="expression" dxfId="5091" priority="5646">
      <formula>J3129+Q3129+R3129=0</formula>
    </cfRule>
  </conditionalFormatting>
  <conditionalFormatting sqref="N3129:P3131">
    <cfRule type="expression" dxfId="5090" priority="5647">
      <formula>N3129+Q3129+R3129=0</formula>
    </cfRule>
  </conditionalFormatting>
  <conditionalFormatting sqref="H3164">
    <cfRule type="expression" dxfId="5089" priority="5645">
      <formula>H3164+N3156+Q3156=0</formula>
    </cfRule>
  </conditionalFormatting>
  <conditionalFormatting sqref="H3122">
    <cfRule type="expression" dxfId="5088" priority="5641">
      <formula>H3122+N3049+Q3049=0</formula>
    </cfRule>
  </conditionalFormatting>
  <conditionalFormatting sqref="H3148">
    <cfRule type="expression" dxfId="5087" priority="5642">
      <formula>H3148+N3144+Q3144=0</formula>
    </cfRule>
  </conditionalFormatting>
  <conditionalFormatting sqref="H3149:H3150">
    <cfRule type="expression" dxfId="5086" priority="5643">
      <formula>H3149+N3144+Q3144=0</formula>
    </cfRule>
  </conditionalFormatting>
  <conditionalFormatting sqref="H3169">
    <cfRule type="expression" dxfId="5085" priority="5634">
      <formula>H3169+N3164+Q3164=0</formula>
    </cfRule>
  </conditionalFormatting>
  <conditionalFormatting sqref="I3122:I3126">
    <cfRule type="expression" dxfId="5084" priority="5637">
      <formula>I3122+N3122+Q3122=0</formula>
    </cfRule>
  </conditionalFormatting>
  <conditionalFormatting sqref="J3122:L3126">
    <cfRule type="expression" dxfId="5083" priority="5631">
      <formula>J3122+Q3122+R3122=0</formula>
    </cfRule>
  </conditionalFormatting>
  <conditionalFormatting sqref="N3122:P3126">
    <cfRule type="expression" dxfId="5082" priority="5632">
      <formula>N3122+Q3122+R3122=0</formula>
    </cfRule>
  </conditionalFormatting>
  <conditionalFormatting sqref="G3125:H3127">
    <cfRule type="expression" dxfId="5081" priority="5624">
      <formula>G3125+#REF!+#REF!=0</formula>
    </cfRule>
  </conditionalFormatting>
  <conditionalFormatting sqref="H3123:H3124">
    <cfRule type="expression" dxfId="5080" priority="5626">
      <formula>H3123+N3122+Q3122=0</formula>
    </cfRule>
  </conditionalFormatting>
  <conditionalFormatting sqref="H3144">
    <cfRule type="expression" dxfId="5079" priority="5628">
      <formula>H3144+N3140+Q3140=0</formula>
    </cfRule>
  </conditionalFormatting>
  <conditionalFormatting sqref="G3147 G3128:G3132 G3137:G3142">
    <cfRule type="expression" dxfId="5078" priority="5629">
      <formula>G3128+#REF!+#REF!=0</formula>
    </cfRule>
  </conditionalFormatting>
  <conditionalFormatting sqref="H3147 H3137:H3139 H3128:H3131">
    <cfRule type="expression" dxfId="5077" priority="5630">
      <formula>H3128+#REF!+#REF!=0</formula>
    </cfRule>
  </conditionalFormatting>
  <conditionalFormatting sqref="H3128">
    <cfRule type="expression" dxfId="5076" priority="5622">
      <formula>H3128+N3128+Q3128=0</formula>
    </cfRule>
  </conditionalFormatting>
  <conditionalFormatting sqref="J3128:L3128">
    <cfRule type="expression" dxfId="5075" priority="5621">
      <formula>J3128+Q3128+R3128=0</formula>
    </cfRule>
  </conditionalFormatting>
  <conditionalFormatting sqref="N3128:P3128">
    <cfRule type="expression" dxfId="5074" priority="5623">
      <formula>N3128+Q3128+R3128=0</formula>
    </cfRule>
  </conditionalFormatting>
  <conditionalFormatting sqref="J3163:L3163">
    <cfRule type="expression" dxfId="5073" priority="5616">
      <formula>J3163+Q3163+R3163=0</formula>
    </cfRule>
  </conditionalFormatting>
  <conditionalFormatting sqref="N3163:P3163">
    <cfRule type="expression" dxfId="5072" priority="5617">
      <formula>N3163+Q3163+R3163=0</formula>
    </cfRule>
  </conditionalFormatting>
  <conditionalFormatting sqref="H3168">
    <cfRule type="expression" dxfId="5071" priority="5639">
      <formula>H3168+N3157+Q3157=0</formula>
    </cfRule>
  </conditionalFormatting>
  <conditionalFormatting sqref="H3158">
    <cfRule type="expression" dxfId="5070" priority="5615">
      <formula>H3158+N3149+Q3149=0</formula>
    </cfRule>
  </conditionalFormatting>
  <conditionalFormatting sqref="G3165">
    <cfRule type="expression" dxfId="5069" priority="5613">
      <formula>G3165+#REF!+#REF!=0</formula>
    </cfRule>
  </conditionalFormatting>
  <conditionalFormatting sqref="H3165">
    <cfRule type="expression" dxfId="5068" priority="5614">
      <formula>H3165+#REF!+#REF!=0</formula>
    </cfRule>
  </conditionalFormatting>
  <conditionalFormatting sqref="G3128">
    <cfRule type="expression" dxfId="5067" priority="5612">
      <formula>G3128+#REF!+#REF!=0</formula>
    </cfRule>
  </conditionalFormatting>
  <conditionalFormatting sqref="G3145:G3146 G3163">
    <cfRule type="expression" dxfId="5066" priority="5648">
      <formula>G3145+#REF!+#REF!=0</formula>
    </cfRule>
  </conditionalFormatting>
  <conditionalFormatting sqref="H3145:H3146 H3163">
    <cfRule type="expression" dxfId="5065" priority="5649">
      <formula>H3145+#REF!+#REF!=0</formula>
    </cfRule>
  </conditionalFormatting>
  <conditionalFormatting sqref="H3156:H3157">
    <cfRule type="expression" dxfId="5064" priority="5650">
      <formula>H3156+#REF!+#REF!=0</formula>
    </cfRule>
  </conditionalFormatting>
  <conditionalFormatting sqref="J3132:L3132">
    <cfRule type="expression" dxfId="5063" priority="5609">
      <formula>J3132+Q3132+R3132=0</formula>
    </cfRule>
  </conditionalFormatting>
  <conditionalFormatting sqref="N3132:P3132">
    <cfRule type="expression" dxfId="5062" priority="5610">
      <formula>N3132+Q3132+R3132=0</formula>
    </cfRule>
  </conditionalFormatting>
  <conditionalFormatting sqref="H3132">
    <cfRule type="expression" dxfId="5061" priority="5608">
      <formula>H3132+N3130+Q3130=0</formula>
    </cfRule>
  </conditionalFormatting>
  <conditionalFormatting sqref="G3146">
    <cfRule type="expression" dxfId="5060" priority="5606">
      <formula>G3146+#REF!+#REF!=0</formula>
    </cfRule>
  </conditionalFormatting>
  <conditionalFormatting sqref="H3146">
    <cfRule type="expression" dxfId="5059" priority="5607">
      <formula>H3146+#REF!+#REF!=0</formula>
    </cfRule>
  </conditionalFormatting>
  <conditionalFormatting sqref="H3146">
    <cfRule type="expression" dxfId="5058" priority="5604">
      <formula>H3146+N3146+Q3146=0</formula>
    </cfRule>
  </conditionalFormatting>
  <conditionalFormatting sqref="J3146:L3146">
    <cfRule type="expression" dxfId="5057" priority="5603">
      <formula>J3146+Q3146+R3146=0</formula>
    </cfRule>
  </conditionalFormatting>
  <conditionalFormatting sqref="N3146:P3146">
    <cfRule type="expression" dxfId="5056" priority="5605">
      <formula>N3146+Q3146+R3146=0</formula>
    </cfRule>
  </conditionalFormatting>
  <conditionalFormatting sqref="G3146">
    <cfRule type="expression" dxfId="5055" priority="5602">
      <formula>G3146+#REF!+#REF!=0</formula>
    </cfRule>
  </conditionalFormatting>
  <conditionalFormatting sqref="H3151">
    <cfRule type="expression" dxfId="5054" priority="5601">
      <formula>H3151+N3147+Q3147=0</formula>
    </cfRule>
  </conditionalFormatting>
  <conditionalFormatting sqref="J3151:L3151">
    <cfRule type="expression" dxfId="5053" priority="5599">
      <formula>J3151+Q3151+R3151=0</formula>
    </cfRule>
  </conditionalFormatting>
  <conditionalFormatting sqref="N3151:P3151">
    <cfRule type="expression" dxfId="5052" priority="5600">
      <formula>N3151+Q3151+R3151=0</formula>
    </cfRule>
  </conditionalFormatting>
  <conditionalFormatting sqref="J3214:L3214">
    <cfRule type="expression" dxfId="5051" priority="5592">
      <formula>J3214+Q3214+R3214=0</formula>
    </cfRule>
  </conditionalFormatting>
  <conditionalFormatting sqref="N3214:P3214">
    <cfRule type="expression" dxfId="5050" priority="5593">
      <formula>N3214+Q3214+R3214=0</formula>
    </cfRule>
  </conditionalFormatting>
  <conditionalFormatting sqref="G3173:H3174">
    <cfRule type="expression" dxfId="5049" priority="5581">
      <formula>G3173+#REF!+#REF!=0</formula>
    </cfRule>
  </conditionalFormatting>
  <conditionalFormatting sqref="H3219">
    <cfRule type="expression" dxfId="5048" priority="5583">
      <formula>H3219+N3218+Q3218=0</formula>
    </cfRule>
  </conditionalFormatting>
  <conditionalFormatting sqref="H3218">
    <cfRule type="expression" dxfId="5047" priority="5585">
      <formula>H3218+N3214+Q3214=0</formula>
    </cfRule>
  </conditionalFormatting>
  <conditionalFormatting sqref="H3197">
    <cfRule type="expression" dxfId="5046" priority="5587">
      <formula>H3197+N3193+Q3193=0</formula>
    </cfRule>
  </conditionalFormatting>
  <conditionalFormatting sqref="H3198:H3199">
    <cfRule type="expression" dxfId="5045" priority="5589">
      <formula>H3198+N3193+Q3193=0</formula>
    </cfRule>
  </conditionalFormatting>
  <conditionalFormatting sqref="G3196 G3175:G3176 G3179:G3182">
    <cfRule type="expression" dxfId="5044" priority="5590">
      <formula>G3175+#REF!+#REF!=0</formula>
    </cfRule>
  </conditionalFormatting>
  <conditionalFormatting sqref="H3196 H3175:H3176 H3179:H3182">
    <cfRule type="expression" dxfId="5043" priority="5591">
      <formula>H3175+#REF!+#REF!=0</formula>
    </cfRule>
  </conditionalFormatting>
  <conditionalFormatting sqref="H3182">
    <cfRule type="expression" dxfId="5042" priority="5578">
      <formula>H3182+N3182+Q3182=0</formula>
    </cfRule>
  </conditionalFormatting>
  <conditionalFormatting sqref="J3182:L3182">
    <cfRule type="expression" dxfId="5041" priority="5577">
      <formula>J3182+Q3182+R3182=0</formula>
    </cfRule>
  </conditionalFormatting>
  <conditionalFormatting sqref="N3182:P3182">
    <cfRule type="expression" dxfId="5040" priority="5579">
      <formula>N3182+Q3182+R3182=0</formula>
    </cfRule>
  </conditionalFormatting>
  <conditionalFormatting sqref="H3209">
    <cfRule type="expression" dxfId="5039" priority="5570">
      <formula>H3209+N3209+Q3209=0</formula>
    </cfRule>
  </conditionalFormatting>
  <conditionalFormatting sqref="J3209:L3209">
    <cfRule type="expression" dxfId="5038" priority="5569">
      <formula>J3209+Q3209+R3209=0</formula>
    </cfRule>
  </conditionalFormatting>
  <conditionalFormatting sqref="N3209:P3209">
    <cfRule type="expression" dxfId="5037" priority="5571">
      <formula>N3209+Q3209+R3209=0</formula>
    </cfRule>
  </conditionalFormatting>
  <conditionalFormatting sqref="J3213:L3213">
    <cfRule type="expression" dxfId="5036" priority="5567">
      <formula>J3213+Q3213+R3213=0</formula>
    </cfRule>
  </conditionalFormatting>
  <conditionalFormatting sqref="N3213:P3213">
    <cfRule type="expression" dxfId="5035" priority="5568">
      <formula>N3213+Q3213+R3213=0</formula>
    </cfRule>
  </conditionalFormatting>
  <conditionalFormatting sqref="G3207">
    <cfRule type="expression" dxfId="5034" priority="5594">
      <formula>G3207+#REF!+#REF!=0</formula>
    </cfRule>
  </conditionalFormatting>
  <conditionalFormatting sqref="H3207">
    <cfRule type="expression" dxfId="5033" priority="5595">
      <formula>H3207+#REF!+#REF!=0</formula>
    </cfRule>
  </conditionalFormatting>
  <conditionalFormatting sqref="G3194:G3195">
    <cfRule type="expression" dxfId="5032" priority="5596">
      <formula>G3194+#REF!+#REF!=0</formula>
    </cfRule>
  </conditionalFormatting>
  <conditionalFormatting sqref="H3194:H3195">
    <cfRule type="expression" dxfId="5031" priority="5597">
      <formula>H3194+#REF!+#REF!=0</formula>
    </cfRule>
  </conditionalFormatting>
  <conditionalFormatting sqref="I3221:I3223">
    <cfRule type="expression" dxfId="5030" priority="5566">
      <formula>I3221+N3221+Q3221=0</formula>
    </cfRule>
  </conditionalFormatting>
  <conditionalFormatting sqref="J3231:L3233">
    <cfRule type="expression" dxfId="5029" priority="5564">
      <formula>J3231+Q3231+R3231=0</formula>
    </cfRule>
  </conditionalFormatting>
  <conditionalFormatting sqref="N3221:P3222">
    <cfRule type="expression" dxfId="5028" priority="5565">
      <formula>N3221+Q3221+R3221=0</formula>
    </cfRule>
  </conditionalFormatting>
  <conditionalFormatting sqref="H3240">
    <cfRule type="expression" dxfId="5027" priority="5563">
      <formula>H3240+#REF!+#REF!=0</formula>
    </cfRule>
  </conditionalFormatting>
  <conditionalFormatting sqref="H3238">
    <cfRule type="expression" dxfId="5026" priority="5554">
      <formula>H3238+#REF!+#REF!=0</formula>
    </cfRule>
  </conditionalFormatting>
  <conditionalFormatting sqref="H3246">
    <cfRule type="expression" dxfId="5025" priority="5547">
      <formula>H3246+N3238+Q3238=0</formula>
    </cfRule>
  </conditionalFormatting>
  <conditionalFormatting sqref="H3240">
    <cfRule type="expression" dxfId="5024" priority="5548">
      <formula>H3240+#REF!+#REF!=0</formula>
    </cfRule>
  </conditionalFormatting>
  <conditionalFormatting sqref="H3247">
    <cfRule type="expression" dxfId="5023" priority="5541">
      <formula>H3247+N3246+Q3246=0</formula>
    </cfRule>
  </conditionalFormatting>
  <conditionalFormatting sqref="H3240">
    <cfRule type="expression" dxfId="5022" priority="5534">
      <formula>H3240+N3240+Q3240=0</formula>
    </cfRule>
  </conditionalFormatting>
  <conditionalFormatting sqref="J3240:L3240">
    <cfRule type="expression" dxfId="5021" priority="5533">
      <formula>J3240+Q3240+R3240=0</formula>
    </cfRule>
  </conditionalFormatting>
  <conditionalFormatting sqref="N3240:P3240">
    <cfRule type="expression" dxfId="5020" priority="5535">
      <formula>N3240+Q3240+R3240=0</formula>
    </cfRule>
  </conditionalFormatting>
  <conditionalFormatting sqref="J3237:L3237">
    <cfRule type="expression" dxfId="5019" priority="5531">
      <formula>J3237+Q3237+R3237=0</formula>
    </cfRule>
  </conditionalFormatting>
  <conditionalFormatting sqref="N3237:P3237">
    <cfRule type="expression" dxfId="5018" priority="5532">
      <formula>N3237+Q3237+R3237=0</formula>
    </cfRule>
  </conditionalFormatting>
  <conditionalFormatting sqref="H3245">
    <cfRule type="expression" dxfId="5017" priority="5550">
      <formula>H3245+#REF!+#REF!=0</formula>
    </cfRule>
  </conditionalFormatting>
  <conditionalFormatting sqref="G3239:G3240">
    <cfRule type="expression" dxfId="5016" priority="5529">
      <formula>G3239+#REF!+#REF!=0</formula>
    </cfRule>
  </conditionalFormatting>
  <conditionalFormatting sqref="H3239:H3240">
    <cfRule type="expression" dxfId="5015" priority="5530">
      <formula>H3239+#REF!+#REF!=0</formula>
    </cfRule>
  </conditionalFormatting>
  <conditionalFormatting sqref="G3240">
    <cfRule type="expression" dxfId="5014" priority="5527">
      <formula>G3240+#REF!+#REF!=0</formula>
    </cfRule>
  </conditionalFormatting>
  <conditionalFormatting sqref="G3237">
    <cfRule type="expression" dxfId="5013" priority="5555">
      <formula>G3237+#REF!+#REF!=0</formula>
    </cfRule>
  </conditionalFormatting>
  <conditionalFormatting sqref="H3237">
    <cfRule type="expression" dxfId="5012" priority="5556">
      <formula>H3237+#REF!+#REF!=0</formula>
    </cfRule>
  </conditionalFormatting>
  <conditionalFormatting sqref="J3223:L3223">
    <cfRule type="expression" dxfId="5011" priority="5525">
      <formula>J3223+Q3223+R3223=0</formula>
    </cfRule>
  </conditionalFormatting>
  <conditionalFormatting sqref="N3223:P3223">
    <cfRule type="expression" dxfId="5010" priority="5526">
      <formula>N3223+Q3223+R3223=0</formula>
    </cfRule>
  </conditionalFormatting>
  <conditionalFormatting sqref="H3223">
    <cfRule type="expression" dxfId="5009" priority="5524">
      <formula>H3223+N3222+Q3222=0</formula>
    </cfRule>
  </conditionalFormatting>
  <conditionalFormatting sqref="G3248">
    <cfRule type="expression" dxfId="5008" priority="5513">
      <formula>G3248+#REF!+#REF!=0</formula>
    </cfRule>
  </conditionalFormatting>
  <conditionalFormatting sqref="H3248">
    <cfRule type="expression" dxfId="5007" priority="5514">
      <formula>H3248+#REF!+#REF!=0</formula>
    </cfRule>
  </conditionalFormatting>
  <conditionalFormatting sqref="I3250">
    <cfRule type="expression" dxfId="5006" priority="5512">
      <formula>I3250+N3250+Q3250=0</formula>
    </cfRule>
  </conditionalFormatting>
  <conditionalFormatting sqref="J3250:L3250">
    <cfRule type="expression" dxfId="5005" priority="5509">
      <formula>J3250+Q3250+R3250=0</formula>
    </cfRule>
  </conditionalFormatting>
  <conditionalFormatting sqref="N3250:P3250">
    <cfRule type="expression" dxfId="5004" priority="5510">
      <formula>N3250+Q3250+R3250=0</formula>
    </cfRule>
  </conditionalFormatting>
  <conditionalFormatting sqref="H3250">
    <cfRule type="expression" dxfId="5003" priority="5508">
      <formula>H3250+N3250+Q3250=0</formula>
    </cfRule>
  </conditionalFormatting>
  <conditionalFormatting sqref="I3160">
    <cfRule type="expression" dxfId="5002" priority="5507">
      <formula>I3160+N3160+Q3160=0</formula>
    </cfRule>
  </conditionalFormatting>
  <conditionalFormatting sqref="H3160">
    <cfRule type="expression" dxfId="5001" priority="5500">
      <formula>H3160+N3160+Q3160=0</formula>
    </cfRule>
  </conditionalFormatting>
  <conditionalFormatting sqref="J3160:L3160">
    <cfRule type="expression" dxfId="5000" priority="5499">
      <formula>J3160+Q3160+R3160=0</formula>
    </cfRule>
  </conditionalFormatting>
  <conditionalFormatting sqref="N3160:P3160">
    <cfRule type="expression" dxfId="4999" priority="5501">
      <formula>N3160+Q3160+R3160=0</formula>
    </cfRule>
  </conditionalFormatting>
  <conditionalFormatting sqref="H3160">
    <cfRule type="expression" dxfId="4998" priority="5498">
      <formula>H3160+N3144+Q3144=0</formula>
    </cfRule>
  </conditionalFormatting>
  <conditionalFormatting sqref="H3160">
    <cfRule type="expression" dxfId="4997" priority="5503">
      <formula>H3160+N3168+Q3168=0</formula>
    </cfRule>
  </conditionalFormatting>
  <conditionalFormatting sqref="H3160">
    <cfRule type="expression" dxfId="4996" priority="5505">
      <formula>H3160+N3125+Q3125=0</formula>
    </cfRule>
  </conditionalFormatting>
  <conditionalFormatting sqref="I3195">
    <cfRule type="expression" dxfId="4995" priority="5497">
      <formula>I3195+N3195+Q3195=0</formula>
    </cfRule>
  </conditionalFormatting>
  <conditionalFormatting sqref="H3195">
    <cfRule type="expression" dxfId="4994" priority="5490">
      <formula>H3195+N3195+Q3195=0</formula>
    </cfRule>
  </conditionalFormatting>
  <conditionalFormatting sqref="J3195:L3195">
    <cfRule type="expression" dxfId="4993" priority="5489">
      <formula>J3195+Q3195+R3195=0</formula>
    </cfRule>
  </conditionalFormatting>
  <conditionalFormatting sqref="N3195:P3195">
    <cfRule type="expression" dxfId="4992" priority="5491">
      <formula>N3195+Q3195+R3195=0</formula>
    </cfRule>
  </conditionalFormatting>
  <conditionalFormatting sqref="H3195">
    <cfRule type="expression" dxfId="4991" priority="5488">
      <formula>H3195+N3190+Q3190=0</formula>
    </cfRule>
  </conditionalFormatting>
  <conditionalFormatting sqref="H3195">
    <cfRule type="expression" dxfId="4990" priority="5493">
      <formula>H3195+N3217+Q3217=0</formula>
    </cfRule>
  </conditionalFormatting>
  <conditionalFormatting sqref="H3195">
    <cfRule type="expression" dxfId="4989" priority="5495">
      <formula>H3195+N3164+Q3164=0</formula>
    </cfRule>
  </conditionalFormatting>
  <conditionalFormatting sqref="I3249">
    <cfRule type="expression" dxfId="4988" priority="5487">
      <formula>I3249+N3249+Q3249=0</formula>
    </cfRule>
  </conditionalFormatting>
  <conditionalFormatting sqref="H3249">
    <cfRule type="expression" dxfId="4987" priority="5480">
      <formula>H3249+N3249+Q3249=0</formula>
    </cfRule>
  </conditionalFormatting>
  <conditionalFormatting sqref="J3249:L3249">
    <cfRule type="expression" dxfId="4986" priority="5479">
      <formula>J3249+Q3249+R3249=0</formula>
    </cfRule>
  </conditionalFormatting>
  <conditionalFormatting sqref="N3249:P3249">
    <cfRule type="expression" dxfId="4985" priority="5481">
      <formula>N3249+Q3249+R3249=0</formula>
    </cfRule>
  </conditionalFormatting>
  <conditionalFormatting sqref="H3249">
    <cfRule type="expression" dxfId="4984" priority="5478">
      <formula>H3249+#REF!+#REF!=0</formula>
    </cfRule>
  </conditionalFormatting>
  <conditionalFormatting sqref="H3249">
    <cfRule type="expression" dxfId="4983" priority="5483">
      <formula>H3249+N3246+Q3246=0</formula>
    </cfRule>
  </conditionalFormatting>
  <conditionalFormatting sqref="H3249">
    <cfRule type="expression" dxfId="4982" priority="5485">
      <formula>H3249+N3217+Q3217=0</formula>
    </cfRule>
  </conditionalFormatting>
  <conditionalFormatting sqref="G3223">
    <cfRule type="expression" dxfId="4981" priority="5477">
      <formula>G3223+#REF!+#REF!=0</formula>
    </cfRule>
  </conditionalFormatting>
  <conditionalFormatting sqref="G3133:G3136">
    <cfRule type="expression" dxfId="4980" priority="5476">
      <formula>G3133+#REF!+#REF!=0</formula>
    </cfRule>
  </conditionalFormatting>
  <conditionalFormatting sqref="I3133:I3136">
    <cfRule type="expression" dxfId="4979" priority="5475">
      <formula>I3133+N3133+Q3133=0</formula>
    </cfRule>
  </conditionalFormatting>
  <conditionalFormatting sqref="G3133:G3136">
    <cfRule type="expression" dxfId="4978" priority="5473">
      <formula>G3133+#REF!+#REF!=0</formula>
    </cfRule>
  </conditionalFormatting>
  <conditionalFormatting sqref="H3133:H3136">
    <cfRule type="expression" dxfId="4977" priority="5474">
      <formula>H3133+#REF!+#REF!=0</formula>
    </cfRule>
  </conditionalFormatting>
  <conditionalFormatting sqref="J3133:L3136">
    <cfRule type="expression" dxfId="4976" priority="5471">
      <formula>J3133+Q3133+R3133=0</formula>
    </cfRule>
  </conditionalFormatting>
  <conditionalFormatting sqref="N3133:P3136">
    <cfRule type="expression" dxfId="4975" priority="5472">
      <formula>N3133+Q3133+R3133=0</formula>
    </cfRule>
  </conditionalFormatting>
  <conditionalFormatting sqref="G3143">
    <cfRule type="expression" dxfId="4974" priority="5470">
      <formula>G3143+#REF!+#REF!=0</formula>
    </cfRule>
  </conditionalFormatting>
  <conditionalFormatting sqref="I3143">
    <cfRule type="expression" dxfId="4973" priority="5469">
      <formula>I3143+N3143+Q3143=0</formula>
    </cfRule>
  </conditionalFormatting>
  <conditionalFormatting sqref="G3143">
    <cfRule type="expression" dxfId="4972" priority="5467">
      <formula>G3143+#REF!+#REF!=0</formula>
    </cfRule>
  </conditionalFormatting>
  <conditionalFormatting sqref="H3143">
    <cfRule type="expression" dxfId="4971" priority="5468">
      <formula>H3143+#REF!+#REF!=0</formula>
    </cfRule>
  </conditionalFormatting>
  <conditionalFormatting sqref="J3143:L3143">
    <cfRule type="expression" dxfId="4970" priority="5465">
      <formula>J3143+Q3143+R3143=0</formula>
    </cfRule>
  </conditionalFormatting>
  <conditionalFormatting sqref="N3143:P3143">
    <cfRule type="expression" dxfId="4969" priority="5466">
      <formula>N3143+Q3143+R3143=0</formula>
    </cfRule>
  </conditionalFormatting>
  <conditionalFormatting sqref="G3152:G3155">
    <cfRule type="expression" dxfId="4968" priority="5464">
      <formula>G3152+#REF!+#REF!=0</formula>
    </cfRule>
  </conditionalFormatting>
  <conditionalFormatting sqref="I3152:I3155">
    <cfRule type="expression" dxfId="4967" priority="5463">
      <formula>I3152+N3152+Q3152=0</formula>
    </cfRule>
  </conditionalFormatting>
  <conditionalFormatting sqref="G3152:G3155">
    <cfRule type="expression" dxfId="4966" priority="5461">
      <formula>G3152+#REF!+#REF!=0</formula>
    </cfRule>
  </conditionalFormatting>
  <conditionalFormatting sqref="H3152:H3155">
    <cfRule type="expression" dxfId="4965" priority="5462">
      <formula>H3152+#REF!+#REF!=0</formula>
    </cfRule>
  </conditionalFormatting>
  <conditionalFormatting sqref="J3152:L3155">
    <cfRule type="expression" dxfId="4964" priority="5459">
      <formula>J3152+Q3152+R3152=0</formula>
    </cfRule>
  </conditionalFormatting>
  <conditionalFormatting sqref="N3152:P3155">
    <cfRule type="expression" dxfId="4963" priority="5460">
      <formula>N3152+Q3152+R3152=0</formula>
    </cfRule>
  </conditionalFormatting>
  <conditionalFormatting sqref="G3171">
    <cfRule type="expression" dxfId="4962" priority="5458">
      <formula>G3171+#REF!+#REF!=0</formula>
    </cfRule>
  </conditionalFormatting>
  <conditionalFormatting sqref="I3171">
    <cfRule type="expression" dxfId="4961" priority="5457">
      <formula>I3171+N3171+Q3171=0</formula>
    </cfRule>
  </conditionalFormatting>
  <conditionalFormatting sqref="G3171">
    <cfRule type="expression" dxfId="4960" priority="5455">
      <formula>G3171+#REF!+#REF!=0</formula>
    </cfRule>
  </conditionalFormatting>
  <conditionalFormatting sqref="H3171">
    <cfRule type="expression" dxfId="4959" priority="5456">
      <formula>H3171+#REF!+#REF!=0</formula>
    </cfRule>
  </conditionalFormatting>
  <conditionalFormatting sqref="J3171:L3171">
    <cfRule type="expression" dxfId="4958" priority="5453">
      <formula>J3171+Q3171+R3171=0</formula>
    </cfRule>
  </conditionalFormatting>
  <conditionalFormatting sqref="N3171:P3171">
    <cfRule type="expression" dxfId="4957" priority="5454">
      <formula>N3171+Q3171+R3171=0</formula>
    </cfRule>
  </conditionalFormatting>
  <conditionalFormatting sqref="G3183:G3188">
    <cfRule type="expression" dxfId="4956" priority="5452">
      <formula>G3183+#REF!+#REF!=0</formula>
    </cfRule>
  </conditionalFormatting>
  <conditionalFormatting sqref="I3183:I3188">
    <cfRule type="expression" dxfId="4955" priority="5451">
      <formula>I3183+N3183+Q3183=0</formula>
    </cfRule>
  </conditionalFormatting>
  <conditionalFormatting sqref="G3183:G3188">
    <cfRule type="expression" dxfId="4954" priority="5449">
      <formula>G3183+#REF!+#REF!=0</formula>
    </cfRule>
  </conditionalFormatting>
  <conditionalFormatting sqref="H3183:H3188">
    <cfRule type="expression" dxfId="4953" priority="5450">
      <formula>H3183+#REF!+#REF!=0</formula>
    </cfRule>
  </conditionalFormatting>
  <conditionalFormatting sqref="J3183:L3188">
    <cfRule type="expression" dxfId="4952" priority="5447">
      <formula>J3183+Q3183+R3183=0</formula>
    </cfRule>
  </conditionalFormatting>
  <conditionalFormatting sqref="N3183:P3188">
    <cfRule type="expression" dxfId="4951" priority="5448">
      <formula>N3183+Q3183+R3183=0</formula>
    </cfRule>
  </conditionalFormatting>
  <conditionalFormatting sqref="G3192">
    <cfRule type="expression" dxfId="4950" priority="5446">
      <formula>G3192+#REF!+#REF!=0</formula>
    </cfRule>
  </conditionalFormatting>
  <conditionalFormatting sqref="I3192">
    <cfRule type="expression" dxfId="4949" priority="5445">
      <formula>I3192+N3192+Q3192=0</formula>
    </cfRule>
  </conditionalFormatting>
  <conditionalFormatting sqref="G3192">
    <cfRule type="expression" dxfId="4948" priority="5443">
      <formula>G3192+#REF!+#REF!=0</formula>
    </cfRule>
  </conditionalFormatting>
  <conditionalFormatting sqref="H3192">
    <cfRule type="expression" dxfId="4947" priority="5444">
      <formula>H3192+#REF!+#REF!=0</formula>
    </cfRule>
  </conditionalFormatting>
  <conditionalFormatting sqref="J3192:L3192">
    <cfRule type="expression" dxfId="4946" priority="5441">
      <formula>J3192+Q3192+R3192=0</formula>
    </cfRule>
  </conditionalFormatting>
  <conditionalFormatting sqref="N3192:P3192">
    <cfRule type="expression" dxfId="4945" priority="5442">
      <formula>N3192+Q3192+R3192=0</formula>
    </cfRule>
  </conditionalFormatting>
  <conditionalFormatting sqref="G3200:G3205">
    <cfRule type="expression" dxfId="4944" priority="5440">
      <formula>G3200+#REF!+#REF!=0</formula>
    </cfRule>
  </conditionalFormatting>
  <conditionalFormatting sqref="I3200:I3205">
    <cfRule type="expression" dxfId="4943" priority="5439">
      <formula>I3200+N3200+Q3200=0</formula>
    </cfRule>
  </conditionalFormatting>
  <conditionalFormatting sqref="G3200:G3205">
    <cfRule type="expression" dxfId="4942" priority="5437">
      <formula>G3200+#REF!+#REF!=0</formula>
    </cfRule>
  </conditionalFormatting>
  <conditionalFormatting sqref="H3200:H3205">
    <cfRule type="expression" dxfId="4941" priority="5438">
      <formula>H3200+#REF!+#REF!=0</formula>
    </cfRule>
  </conditionalFormatting>
  <conditionalFormatting sqref="J3200:L3205">
    <cfRule type="expression" dxfId="4940" priority="5435">
      <formula>J3200+Q3200+R3200=0</formula>
    </cfRule>
  </conditionalFormatting>
  <conditionalFormatting sqref="N3200:P3205">
    <cfRule type="expression" dxfId="4939" priority="5436">
      <formula>N3200+Q3200+R3200=0</formula>
    </cfRule>
  </conditionalFormatting>
  <conditionalFormatting sqref="G3220">
    <cfRule type="expression" dxfId="4938" priority="5434">
      <formula>G3220+#REF!+#REF!=0</formula>
    </cfRule>
  </conditionalFormatting>
  <conditionalFormatting sqref="G3220">
    <cfRule type="expression" dxfId="4937" priority="5431">
      <formula>G3220+#REF!+#REF!=0</formula>
    </cfRule>
  </conditionalFormatting>
  <conditionalFormatting sqref="H3220">
    <cfRule type="expression" dxfId="4936" priority="5432">
      <formula>H3220+#REF!+#REF!=0</formula>
    </cfRule>
  </conditionalFormatting>
  <conditionalFormatting sqref="G3224:G3229">
    <cfRule type="expression" dxfId="4935" priority="5428">
      <formula>G3224+#REF!+#REF!=0</formula>
    </cfRule>
  </conditionalFormatting>
  <conditionalFormatting sqref="I3224:I3229">
    <cfRule type="expression" dxfId="4934" priority="5427">
      <formula>I3224+N3224+Q3224=0</formula>
    </cfRule>
  </conditionalFormatting>
  <conditionalFormatting sqref="G3224:G3229">
    <cfRule type="expression" dxfId="4933" priority="5425">
      <formula>G3224+#REF!+#REF!=0</formula>
    </cfRule>
  </conditionalFormatting>
  <conditionalFormatting sqref="H3224:H3229">
    <cfRule type="expression" dxfId="4932" priority="5426">
      <formula>H3224+#REF!+#REF!=0</formula>
    </cfRule>
  </conditionalFormatting>
  <conditionalFormatting sqref="J3224:L3229">
    <cfRule type="expression" dxfId="4931" priority="5423">
      <formula>J3224+Q3224+R3224=0</formula>
    </cfRule>
  </conditionalFormatting>
  <conditionalFormatting sqref="N3224:P3229">
    <cfRule type="expression" dxfId="4930" priority="5424">
      <formula>N3224+Q3224+R3224=0</formula>
    </cfRule>
  </conditionalFormatting>
  <conditionalFormatting sqref="G3241">
    <cfRule type="expression" dxfId="4929" priority="5416">
      <formula>G3241+#REF!+#REF!=0</formula>
    </cfRule>
  </conditionalFormatting>
  <conditionalFormatting sqref="I3241">
    <cfRule type="expression" dxfId="4928" priority="5415">
      <formula>I3241+N3241+Q3241=0</formula>
    </cfRule>
  </conditionalFormatting>
  <conditionalFormatting sqref="G3241">
    <cfRule type="expression" dxfId="4927" priority="5413">
      <formula>G3241+#REF!+#REF!=0</formula>
    </cfRule>
  </conditionalFormatting>
  <conditionalFormatting sqref="H3241">
    <cfRule type="expression" dxfId="4926" priority="5414">
      <formula>H3241+#REF!+#REF!=0</formula>
    </cfRule>
  </conditionalFormatting>
  <conditionalFormatting sqref="J3241:L3241">
    <cfRule type="expression" dxfId="4925" priority="5411">
      <formula>J3241+Q3241+R3241=0</formula>
    </cfRule>
  </conditionalFormatting>
  <conditionalFormatting sqref="N3241:P3241">
    <cfRule type="expression" dxfId="4924" priority="5412">
      <formula>N3241+Q3241+R3241=0</formula>
    </cfRule>
  </conditionalFormatting>
  <conditionalFormatting sqref="J290">
    <cfRule type="expression" dxfId="4923" priority="5399">
      <formula>J290+Q290+R290=0</formula>
    </cfRule>
  </conditionalFormatting>
  <conditionalFormatting sqref="N290:P290">
    <cfRule type="expression" dxfId="4922" priority="5400">
      <formula>N290+Q290+R290=0</formula>
    </cfRule>
  </conditionalFormatting>
  <conditionalFormatting sqref="G290">
    <cfRule type="expression" dxfId="4921" priority="5397">
      <formula>G290+#REF!+#REF!=0</formula>
    </cfRule>
  </conditionalFormatting>
  <conditionalFormatting sqref="H290">
    <cfRule type="expression" dxfId="4920" priority="5398">
      <formula>H290+#REF!+#REF!=0</formula>
    </cfRule>
  </conditionalFormatting>
  <conditionalFormatting sqref="H307">
    <cfRule type="expression" dxfId="4919" priority="12105">
      <formula>H307+N294+Q294=0</formula>
    </cfRule>
  </conditionalFormatting>
  <conditionalFormatting sqref="J315">
    <cfRule type="expression" dxfId="4918" priority="5387">
      <formula>J315+Q315+R315=0</formula>
    </cfRule>
  </conditionalFormatting>
  <conditionalFormatting sqref="N315:P315">
    <cfRule type="expression" dxfId="4917" priority="5388">
      <formula>N315+Q315+R315=0</formula>
    </cfRule>
  </conditionalFormatting>
  <conditionalFormatting sqref="G315">
    <cfRule type="expression" dxfId="4916" priority="5385">
      <formula>G315+#REF!+#REF!=0</formula>
    </cfRule>
  </conditionalFormatting>
  <conditionalFormatting sqref="H315">
    <cfRule type="expression" dxfId="4915" priority="5386">
      <formula>H315+#REF!+#REF!=0</formula>
    </cfRule>
  </conditionalFormatting>
  <conditionalFormatting sqref="H315">
    <cfRule type="expression" dxfId="4914" priority="5384">
      <formula>H315+N303+Q303=0</formula>
    </cfRule>
  </conditionalFormatting>
  <conditionalFormatting sqref="J329">
    <cfRule type="expression" dxfId="4913" priority="5380">
      <formula>J329+Q329+R329=0</formula>
    </cfRule>
  </conditionalFormatting>
  <conditionalFormatting sqref="N329:P329">
    <cfRule type="expression" dxfId="4912" priority="5381">
      <formula>N329+Q329+R329=0</formula>
    </cfRule>
  </conditionalFormatting>
  <conditionalFormatting sqref="G329">
    <cfRule type="expression" dxfId="4911" priority="5378">
      <formula>G329+#REF!+#REF!=0</formula>
    </cfRule>
  </conditionalFormatting>
  <conditionalFormatting sqref="H329">
    <cfRule type="expression" dxfId="4910" priority="5379">
      <formula>H329+#REF!+#REF!=0</formula>
    </cfRule>
  </conditionalFormatting>
  <conditionalFormatting sqref="H329">
    <cfRule type="expression" dxfId="4909" priority="5377">
      <formula>H329+N316+Q316=0</formula>
    </cfRule>
  </conditionalFormatting>
  <conditionalFormatting sqref="J335">
    <cfRule type="expression" dxfId="4908" priority="5373">
      <formula>J335+Q335+R335=0</formula>
    </cfRule>
  </conditionalFormatting>
  <conditionalFormatting sqref="N335:P335">
    <cfRule type="expression" dxfId="4907" priority="5374">
      <formula>N335+Q335+R335=0</formula>
    </cfRule>
  </conditionalFormatting>
  <conditionalFormatting sqref="G335">
    <cfRule type="expression" dxfId="4906" priority="5371">
      <formula>G335+#REF!+#REF!=0</formula>
    </cfRule>
  </conditionalFormatting>
  <conditionalFormatting sqref="H335">
    <cfRule type="expression" dxfId="4905" priority="5372">
      <formula>H335+#REF!+#REF!=0</formula>
    </cfRule>
  </conditionalFormatting>
  <conditionalFormatting sqref="H335">
    <cfRule type="expression" dxfId="4904" priority="5370">
      <formula>H335+N322+Q322=0</formula>
    </cfRule>
  </conditionalFormatting>
  <conditionalFormatting sqref="J348:L348">
    <cfRule type="expression" dxfId="4903" priority="5366">
      <formula>J348+Q348+R348=0</formula>
    </cfRule>
  </conditionalFormatting>
  <conditionalFormatting sqref="N348:P348">
    <cfRule type="expression" dxfId="4902" priority="5367">
      <formula>N348+Q348+R348=0</formula>
    </cfRule>
  </conditionalFormatting>
  <conditionalFormatting sqref="G348">
    <cfRule type="expression" dxfId="4901" priority="5364">
      <formula>G348+#REF!+#REF!=0</formula>
    </cfRule>
  </conditionalFormatting>
  <conditionalFormatting sqref="H348">
    <cfRule type="expression" dxfId="4900" priority="5365">
      <formula>H348+#REF!+#REF!=0</formula>
    </cfRule>
  </conditionalFormatting>
  <conditionalFormatting sqref="H348">
    <cfRule type="expression" dxfId="4899" priority="5363">
      <formula>H348+N335+Q335=0</formula>
    </cfRule>
  </conditionalFormatting>
  <conditionalFormatting sqref="G353:G354">
    <cfRule type="expression" dxfId="4898" priority="5357">
      <formula>G353+#REF!+#REF!=0</formula>
    </cfRule>
  </conditionalFormatting>
  <conditionalFormatting sqref="H353:H354">
    <cfRule type="expression" dxfId="4897" priority="5358">
      <formula>H353+#REF!+#REF!=0</formula>
    </cfRule>
  </conditionalFormatting>
  <conditionalFormatting sqref="H353:H354">
    <cfRule type="expression" dxfId="4896" priority="5356">
      <formula>H353+N339+Q339=0</formula>
    </cfRule>
  </conditionalFormatting>
  <conditionalFormatting sqref="K329">
    <cfRule type="expression" dxfId="4895" priority="5345">
      <formula>K329+R329+S329=0</formula>
    </cfRule>
  </conditionalFormatting>
  <conditionalFormatting sqref="K315">
    <cfRule type="expression" dxfId="4894" priority="5343">
      <formula>K315+R315+S315=0</formula>
    </cfRule>
  </conditionalFormatting>
  <conditionalFormatting sqref="K301">
    <cfRule type="expression" dxfId="4893" priority="5341">
      <formula>K301+R301+S301=0</formula>
    </cfRule>
  </conditionalFormatting>
  <conditionalFormatting sqref="K290">
    <cfRule type="expression" dxfId="4892" priority="5339">
      <formula>K290+R290+S290=0</formula>
    </cfRule>
  </conditionalFormatting>
  <conditionalFormatting sqref="K335">
    <cfRule type="expression" dxfId="4891" priority="5336">
      <formula>K335+R335+S335=0</formula>
    </cfRule>
  </conditionalFormatting>
  <conditionalFormatting sqref="G422:H422">
    <cfRule type="expression" dxfId="4890" priority="5311">
      <formula>G422+#REF!+#REF!=0</formula>
    </cfRule>
  </conditionalFormatting>
  <conditionalFormatting sqref="I422">
    <cfRule type="expression" dxfId="4889" priority="5314">
      <formula>I422+N422+Q422=0</formula>
    </cfRule>
  </conditionalFormatting>
  <conditionalFormatting sqref="J422:L422">
    <cfRule type="expression" dxfId="4888" priority="5309">
      <formula>J422+Q422+R422=0</formula>
    </cfRule>
  </conditionalFormatting>
  <conditionalFormatting sqref="N422:P422">
    <cfRule type="expression" dxfId="4887" priority="5310">
      <formula>N422+Q422+R422=0</formula>
    </cfRule>
  </conditionalFormatting>
  <conditionalFormatting sqref="H422">
    <cfRule type="expression" dxfId="4886" priority="5308">
      <formula>H422+N411+Q411=0</formula>
    </cfRule>
  </conditionalFormatting>
  <conditionalFormatting sqref="G438:H438">
    <cfRule type="expression" dxfId="4885" priority="5304">
      <formula>G438+#REF!+#REF!=0</formula>
    </cfRule>
  </conditionalFormatting>
  <conditionalFormatting sqref="I438">
    <cfRule type="expression" dxfId="4884" priority="5307">
      <formula>I438+N438+Q438=0</formula>
    </cfRule>
  </conditionalFormatting>
  <conditionalFormatting sqref="J438:L438">
    <cfRule type="expression" dxfId="4883" priority="5302">
      <formula>J438+Q438+R438=0</formula>
    </cfRule>
  </conditionalFormatting>
  <conditionalFormatting sqref="N438:P438">
    <cfRule type="expression" dxfId="4882" priority="5303">
      <formula>N438+Q438+R438=0</formula>
    </cfRule>
  </conditionalFormatting>
  <conditionalFormatting sqref="H438">
    <cfRule type="expression" dxfId="4881" priority="5301">
      <formula>H438+N425+Q425=0</formula>
    </cfRule>
  </conditionalFormatting>
  <conditionalFormatting sqref="G442:H444">
    <cfRule type="expression" dxfId="4880" priority="5297">
      <formula>G442+#REF!+#REF!=0</formula>
    </cfRule>
  </conditionalFormatting>
  <conditionalFormatting sqref="I442:I444">
    <cfRule type="expression" dxfId="4879" priority="5300">
      <formula>I442+N442+Q442=0</formula>
    </cfRule>
  </conditionalFormatting>
  <conditionalFormatting sqref="J442:L444">
    <cfRule type="expression" dxfId="4878" priority="5295">
      <formula>J442+Q442+R442=0</formula>
    </cfRule>
  </conditionalFormatting>
  <conditionalFormatting sqref="N442:P444">
    <cfRule type="expression" dxfId="4877" priority="5296">
      <formula>N442+Q442+R442=0</formula>
    </cfRule>
  </conditionalFormatting>
  <conditionalFormatting sqref="H442:H444">
    <cfRule type="expression" dxfId="4876" priority="5294">
      <formula>H442+N429+Q429=0</formula>
    </cfRule>
  </conditionalFormatting>
  <conditionalFormatting sqref="G453:H453">
    <cfRule type="expression" dxfId="4875" priority="5290">
      <formula>G453+#REF!+#REF!=0</formula>
    </cfRule>
  </conditionalFormatting>
  <conditionalFormatting sqref="I453">
    <cfRule type="expression" dxfId="4874" priority="5293">
      <formula>I453+N453+Q453=0</formula>
    </cfRule>
  </conditionalFormatting>
  <conditionalFormatting sqref="J453:L453">
    <cfRule type="expression" dxfId="4873" priority="5288">
      <formula>J453+Q453+R453=0</formula>
    </cfRule>
  </conditionalFormatting>
  <conditionalFormatting sqref="N453:P453">
    <cfRule type="expression" dxfId="4872" priority="5289">
      <formula>N453+Q453+R453=0</formula>
    </cfRule>
  </conditionalFormatting>
  <conditionalFormatting sqref="H453">
    <cfRule type="expression" dxfId="4871" priority="5287">
      <formula>H453+N440+Q440=0</formula>
    </cfRule>
  </conditionalFormatting>
  <conditionalFormatting sqref="G467:H467">
    <cfRule type="expression" dxfId="4870" priority="5283">
      <formula>G467+#REF!+#REF!=0</formula>
    </cfRule>
  </conditionalFormatting>
  <conditionalFormatting sqref="I467">
    <cfRule type="expression" dxfId="4869" priority="5286">
      <formula>I467+N467+Q467=0</formula>
    </cfRule>
  </conditionalFormatting>
  <conditionalFormatting sqref="J467:L467">
    <cfRule type="expression" dxfId="4868" priority="5281">
      <formula>J467+Q467+R467=0</formula>
    </cfRule>
  </conditionalFormatting>
  <conditionalFormatting sqref="N467:P467">
    <cfRule type="expression" dxfId="4867" priority="5282">
      <formula>N467+Q467+R467=0</formula>
    </cfRule>
  </conditionalFormatting>
  <conditionalFormatting sqref="H467">
    <cfRule type="expression" dxfId="4866" priority="5280">
      <formula>H467+N454+Q454=0</formula>
    </cfRule>
  </conditionalFormatting>
  <conditionalFormatting sqref="G473:H473">
    <cfRule type="expression" dxfId="4865" priority="5276">
      <formula>G473+#REF!+#REF!=0</formula>
    </cfRule>
  </conditionalFormatting>
  <conditionalFormatting sqref="I473">
    <cfRule type="expression" dxfId="4864" priority="5279">
      <formula>I473+N473+Q473=0</formula>
    </cfRule>
  </conditionalFormatting>
  <conditionalFormatting sqref="J473:L473">
    <cfRule type="expression" dxfId="4863" priority="5274">
      <formula>J473+Q473+R473=0</formula>
    </cfRule>
  </conditionalFormatting>
  <conditionalFormatting sqref="N473:P473">
    <cfRule type="expression" dxfId="4862" priority="5275">
      <formula>N473+Q473+R473=0</formula>
    </cfRule>
  </conditionalFormatting>
  <conditionalFormatting sqref="H473">
    <cfRule type="expression" dxfId="4861" priority="5273">
      <formula>H473+N460+Q460=0</formula>
    </cfRule>
  </conditionalFormatting>
  <conditionalFormatting sqref="G486:H486">
    <cfRule type="expression" dxfId="4860" priority="5269">
      <formula>G486+#REF!+#REF!=0</formula>
    </cfRule>
  </conditionalFormatting>
  <conditionalFormatting sqref="I486">
    <cfRule type="expression" dxfId="4859" priority="5272">
      <formula>I486+N486+Q486=0</formula>
    </cfRule>
  </conditionalFormatting>
  <conditionalFormatting sqref="J486:L486">
    <cfRule type="expression" dxfId="4858" priority="5267">
      <formula>J486+Q486+R486=0</formula>
    </cfRule>
  </conditionalFormatting>
  <conditionalFormatting sqref="N486:P486">
    <cfRule type="expression" dxfId="4857" priority="5268">
      <formula>N486+Q486+R486=0</formula>
    </cfRule>
  </conditionalFormatting>
  <conditionalFormatting sqref="H486">
    <cfRule type="expression" dxfId="4856" priority="5266">
      <formula>H486+N473+Q473=0</formula>
    </cfRule>
  </conditionalFormatting>
  <conditionalFormatting sqref="G490:H491">
    <cfRule type="expression" dxfId="4855" priority="5262">
      <formula>G490+#REF!+#REF!=0</formula>
    </cfRule>
  </conditionalFormatting>
  <conditionalFormatting sqref="H490:H491">
    <cfRule type="expression" dxfId="4854" priority="5259">
      <formula>H490+N477+Q477=0</formula>
    </cfRule>
  </conditionalFormatting>
  <conditionalFormatting sqref="G495:H496">
    <cfRule type="expression" dxfId="4853" priority="5255">
      <formula>G495+#REF!+#REF!=0</formula>
    </cfRule>
  </conditionalFormatting>
  <conditionalFormatting sqref="I495:I496">
    <cfRule type="expression" dxfId="4852" priority="5258">
      <formula>I495+N495+Q495=0</formula>
    </cfRule>
  </conditionalFormatting>
  <conditionalFormatting sqref="J495:L496">
    <cfRule type="expression" dxfId="4851" priority="5253">
      <formula>J495+Q495+R495=0</formula>
    </cfRule>
  </conditionalFormatting>
  <conditionalFormatting sqref="N495:P496">
    <cfRule type="expression" dxfId="4850" priority="5254">
      <formula>N495+Q495+R495=0</formula>
    </cfRule>
  </conditionalFormatting>
  <conditionalFormatting sqref="H495:H496">
    <cfRule type="expression" dxfId="4849" priority="5252">
      <formula>H495+N482+Q482=0</formula>
    </cfRule>
  </conditionalFormatting>
  <conditionalFormatting sqref="G561:H561">
    <cfRule type="expression" dxfId="4848" priority="5227">
      <formula>G561+#REF!+#REF!=0</formula>
    </cfRule>
  </conditionalFormatting>
  <conditionalFormatting sqref="I561">
    <cfRule type="expression" dxfId="4847" priority="5230">
      <formula>I561+N561+Q561=0</formula>
    </cfRule>
  </conditionalFormatting>
  <conditionalFormatting sqref="J561:L561">
    <cfRule type="expression" dxfId="4846" priority="5225">
      <formula>J561+Q561+R561=0</formula>
    </cfRule>
  </conditionalFormatting>
  <conditionalFormatting sqref="N561:P561">
    <cfRule type="expression" dxfId="4845" priority="5226">
      <formula>N561+Q561+R561=0</formula>
    </cfRule>
  </conditionalFormatting>
  <conditionalFormatting sqref="H561">
    <cfRule type="expression" dxfId="4844" priority="5224">
      <formula>H561+N549+Q549=0</formula>
    </cfRule>
  </conditionalFormatting>
  <conditionalFormatting sqref="G577:H578">
    <cfRule type="expression" dxfId="4843" priority="5220">
      <formula>G577+#REF!+#REF!=0</formula>
    </cfRule>
  </conditionalFormatting>
  <conditionalFormatting sqref="I577:I578">
    <cfRule type="expression" dxfId="4842" priority="5223">
      <formula>I577+N577+Q577=0</formula>
    </cfRule>
  </conditionalFormatting>
  <conditionalFormatting sqref="J577:L578">
    <cfRule type="expression" dxfId="4841" priority="5218">
      <formula>J577+Q577+R577=0</formula>
    </cfRule>
  </conditionalFormatting>
  <conditionalFormatting sqref="N577:P578">
    <cfRule type="expression" dxfId="4840" priority="5219">
      <formula>N577+Q577+R577=0</formula>
    </cfRule>
  </conditionalFormatting>
  <conditionalFormatting sqref="H577:H578">
    <cfRule type="expression" dxfId="4839" priority="5217">
      <formula>H577+N564+Q564=0</formula>
    </cfRule>
  </conditionalFormatting>
  <conditionalFormatting sqref="G582:H583">
    <cfRule type="expression" dxfId="4838" priority="5213">
      <formula>G582+#REF!+#REF!=0</formula>
    </cfRule>
  </conditionalFormatting>
  <conditionalFormatting sqref="I582:I583">
    <cfRule type="expression" dxfId="4837" priority="5216">
      <formula>I582+N582+Q582=0</formula>
    </cfRule>
  </conditionalFormatting>
  <conditionalFormatting sqref="J582:L583">
    <cfRule type="expression" dxfId="4836" priority="5211">
      <formula>J582+Q582+R582=0</formula>
    </cfRule>
  </conditionalFormatting>
  <conditionalFormatting sqref="N582:P583">
    <cfRule type="expression" dxfId="4835" priority="5212">
      <formula>N582+Q582+R582=0</formula>
    </cfRule>
  </conditionalFormatting>
  <conditionalFormatting sqref="H582:H583">
    <cfRule type="expression" dxfId="4834" priority="5210">
      <formula>H582+N569+Q569=0</formula>
    </cfRule>
  </conditionalFormatting>
  <conditionalFormatting sqref="G591:H591">
    <cfRule type="expression" dxfId="4833" priority="5206">
      <formula>G591+#REF!+#REF!=0</formula>
    </cfRule>
  </conditionalFormatting>
  <conditionalFormatting sqref="I591">
    <cfRule type="expression" dxfId="4832" priority="5209">
      <formula>I591+N591+Q591=0</formula>
    </cfRule>
  </conditionalFormatting>
  <conditionalFormatting sqref="J591:L591">
    <cfRule type="expression" dxfId="4831" priority="5204">
      <formula>J591+Q591+R591=0</formula>
    </cfRule>
  </conditionalFormatting>
  <conditionalFormatting sqref="N591:P591">
    <cfRule type="expression" dxfId="4830" priority="5205">
      <formula>N591+Q591+R591=0</formula>
    </cfRule>
  </conditionalFormatting>
  <conditionalFormatting sqref="H591">
    <cfRule type="expression" dxfId="4829" priority="5203">
      <formula>H591+N579+Q579=0</formula>
    </cfRule>
  </conditionalFormatting>
  <conditionalFormatting sqref="G600:H600">
    <cfRule type="expression" dxfId="4828" priority="5199">
      <formula>G600+#REF!+#REF!=0</formula>
    </cfRule>
  </conditionalFormatting>
  <conditionalFormatting sqref="I600">
    <cfRule type="expression" dxfId="4827" priority="5202">
      <formula>I600+N600+Q600=0</formula>
    </cfRule>
  </conditionalFormatting>
  <conditionalFormatting sqref="J600:L600">
    <cfRule type="expression" dxfId="4826" priority="5197">
      <formula>J600+Q600+R600=0</formula>
    </cfRule>
  </conditionalFormatting>
  <conditionalFormatting sqref="N600:P600">
    <cfRule type="expression" dxfId="4825" priority="5198">
      <formula>N600+Q600+R600=0</formula>
    </cfRule>
  </conditionalFormatting>
  <conditionalFormatting sqref="H600">
    <cfRule type="expression" dxfId="4824" priority="5196">
      <formula>H600+N587+Q587=0</formula>
    </cfRule>
  </conditionalFormatting>
  <conditionalFormatting sqref="G606:H607">
    <cfRule type="expression" dxfId="4823" priority="5192">
      <formula>G606+#REF!+#REF!=0</formula>
    </cfRule>
  </conditionalFormatting>
  <conditionalFormatting sqref="I606:I607">
    <cfRule type="expression" dxfId="4822" priority="5195">
      <formula>I606+N606+Q606=0</formula>
    </cfRule>
  </conditionalFormatting>
  <conditionalFormatting sqref="J606:L607">
    <cfRule type="expression" dxfId="4821" priority="5190">
      <formula>J606+Q606+R606=0</formula>
    </cfRule>
  </conditionalFormatting>
  <conditionalFormatting sqref="N606:P607">
    <cfRule type="expression" dxfId="4820" priority="5191">
      <formula>N606+Q606+R606=0</formula>
    </cfRule>
  </conditionalFormatting>
  <conditionalFormatting sqref="H606:H607">
    <cfRule type="expression" dxfId="4819" priority="5189">
      <formula>H606+N593+Q593=0</formula>
    </cfRule>
  </conditionalFormatting>
  <conditionalFormatting sqref="G613:H613">
    <cfRule type="expression" dxfId="4818" priority="5185">
      <formula>G613+#REF!+#REF!=0</formula>
    </cfRule>
  </conditionalFormatting>
  <conditionalFormatting sqref="I613">
    <cfRule type="expression" dxfId="4817" priority="5188">
      <formula>I613+N613+Q613=0</formula>
    </cfRule>
  </conditionalFormatting>
  <conditionalFormatting sqref="J613:L613">
    <cfRule type="expression" dxfId="4816" priority="5183">
      <formula>J613+Q613+R613=0</formula>
    </cfRule>
  </conditionalFormatting>
  <conditionalFormatting sqref="N613:P613">
    <cfRule type="expression" dxfId="4815" priority="5184">
      <formula>N613+Q613+R613=0</formula>
    </cfRule>
  </conditionalFormatting>
  <conditionalFormatting sqref="H613">
    <cfRule type="expression" dxfId="4814" priority="5182">
      <formula>H613+N600+Q600=0</formula>
    </cfRule>
  </conditionalFormatting>
  <conditionalFormatting sqref="G629:H630">
    <cfRule type="expression" dxfId="4813" priority="5178">
      <formula>G629+#REF!+#REF!=0</formula>
    </cfRule>
  </conditionalFormatting>
  <conditionalFormatting sqref="I629:I630">
    <cfRule type="expression" dxfId="4812" priority="5181">
      <formula>I629+N629+Q629=0</formula>
    </cfRule>
  </conditionalFormatting>
  <conditionalFormatting sqref="J629:L630">
    <cfRule type="expression" dxfId="4811" priority="5176">
      <formula>J629+Q629+R629=0</formula>
    </cfRule>
  </conditionalFormatting>
  <conditionalFormatting sqref="N629:P630">
    <cfRule type="expression" dxfId="4810" priority="5177">
      <formula>N629+Q629+R629=0</formula>
    </cfRule>
  </conditionalFormatting>
  <conditionalFormatting sqref="H629:H630">
    <cfRule type="expression" dxfId="4809" priority="5175">
      <formula>H629+N616+Q616=0</formula>
    </cfRule>
  </conditionalFormatting>
  <conditionalFormatting sqref="G634:H635">
    <cfRule type="expression" dxfId="4808" priority="5171">
      <formula>G634+#REF!+#REF!=0</formula>
    </cfRule>
  </conditionalFormatting>
  <conditionalFormatting sqref="I634:I635">
    <cfRule type="expression" dxfId="4807" priority="5174">
      <formula>I634+N634+Q634=0</formula>
    </cfRule>
  </conditionalFormatting>
  <conditionalFormatting sqref="J634:L635">
    <cfRule type="expression" dxfId="4806" priority="5169">
      <formula>J634+Q634+R634=0</formula>
    </cfRule>
  </conditionalFormatting>
  <conditionalFormatting sqref="N634:P635">
    <cfRule type="expression" dxfId="4805" priority="5170">
      <formula>N634+Q634+R634=0</formula>
    </cfRule>
  </conditionalFormatting>
  <conditionalFormatting sqref="H634:H635">
    <cfRule type="expression" dxfId="4804" priority="5168">
      <formula>H634+N622+Q622=0</formula>
    </cfRule>
  </conditionalFormatting>
  <conditionalFormatting sqref="G305">
    <cfRule type="expression" dxfId="4803" priority="12122">
      <formula>G305+#REF!+#REF!=0</formula>
    </cfRule>
  </conditionalFormatting>
  <conditionalFormatting sqref="G1152:H1152">
    <cfRule type="expression" dxfId="4802" priority="5129">
      <formula>G1152+#REF!+#REF!=0</formula>
    </cfRule>
  </conditionalFormatting>
  <conditionalFormatting sqref="I1152">
    <cfRule type="expression" dxfId="4801" priority="5131">
      <formula>I1152+N1152+Q1152=0</formula>
    </cfRule>
  </conditionalFormatting>
  <conditionalFormatting sqref="J1152:L1152">
    <cfRule type="expression" dxfId="4800" priority="5127">
      <formula>J1152+Q1152+R1152=0</formula>
    </cfRule>
  </conditionalFormatting>
  <conditionalFormatting sqref="N1152:P1152">
    <cfRule type="expression" dxfId="4799" priority="5128">
      <formula>N1152+Q1152+R1152=0</formula>
    </cfRule>
  </conditionalFormatting>
  <conditionalFormatting sqref="H1152">
    <cfRule type="expression" dxfId="4798" priority="5126">
      <formula>H1152+N1142+Q1142=0</formula>
    </cfRule>
  </conditionalFormatting>
  <conditionalFormatting sqref="G1152">
    <cfRule type="expression" dxfId="4797" priority="5121">
      <formula>G1152+#REF!+#REF!=0</formula>
    </cfRule>
  </conditionalFormatting>
  <conditionalFormatting sqref="H1152">
    <cfRule type="expression" dxfId="4796" priority="5122">
      <formula>H1152+#REF!+#REF!=0</formula>
    </cfRule>
  </conditionalFormatting>
  <conditionalFormatting sqref="H1152">
    <cfRule type="expression" dxfId="4795" priority="5120">
      <formula>H1152+N1141+Q1141=0</formula>
    </cfRule>
  </conditionalFormatting>
  <conditionalFormatting sqref="G1166:H1167">
    <cfRule type="expression" dxfId="4794" priority="5117">
      <formula>G1166+#REF!+#REF!=0</formula>
    </cfRule>
  </conditionalFormatting>
  <conditionalFormatting sqref="I1166:I1167">
    <cfRule type="expression" dxfId="4793" priority="5119">
      <formula>I1166+N1166+Q1166=0</formula>
    </cfRule>
  </conditionalFormatting>
  <conditionalFormatting sqref="J1166:L1167">
    <cfRule type="expression" dxfId="4792" priority="5115">
      <formula>J1166+Q1166+R1166=0</formula>
    </cfRule>
  </conditionalFormatting>
  <conditionalFormatting sqref="N1166:P1167">
    <cfRule type="expression" dxfId="4791" priority="5116">
      <formula>N1166+Q1166+R1166=0</formula>
    </cfRule>
  </conditionalFormatting>
  <conditionalFormatting sqref="H1166:H1167">
    <cfRule type="expression" dxfId="4790" priority="5114">
      <formula>H1166+N1155+Q1155=0</formula>
    </cfRule>
  </conditionalFormatting>
  <conditionalFormatting sqref="G1166:G1167">
    <cfRule type="expression" dxfId="4789" priority="5109">
      <formula>G1166+#REF!+#REF!=0</formula>
    </cfRule>
  </conditionalFormatting>
  <conditionalFormatting sqref="H1166:H1167">
    <cfRule type="expression" dxfId="4788" priority="5110">
      <formula>H1166+#REF!+#REF!=0</formula>
    </cfRule>
  </conditionalFormatting>
  <conditionalFormatting sqref="H1166:H1167">
    <cfRule type="expression" dxfId="4787" priority="5108">
      <formula>H1166+N1151+Q1151=0</formula>
    </cfRule>
  </conditionalFormatting>
  <conditionalFormatting sqref="G1161:H1161">
    <cfRule type="expression" dxfId="4786" priority="5105">
      <formula>G1161+#REF!+#REF!=0</formula>
    </cfRule>
  </conditionalFormatting>
  <conditionalFormatting sqref="I1161">
    <cfRule type="expression" dxfId="4785" priority="5107">
      <formula>I1161+N1161+Q1161=0</formula>
    </cfRule>
  </conditionalFormatting>
  <conditionalFormatting sqref="J1161:L1161">
    <cfRule type="expression" dxfId="4784" priority="5103">
      <formula>J1161+Q1161+R1161=0</formula>
    </cfRule>
  </conditionalFormatting>
  <conditionalFormatting sqref="N1161:P1161">
    <cfRule type="expression" dxfId="4783" priority="5104">
      <formula>N1161+Q1161+R1161=0</formula>
    </cfRule>
  </conditionalFormatting>
  <conditionalFormatting sqref="H1161">
    <cfRule type="expression" dxfId="4782" priority="5102">
      <formula>H1161+N1151+Q1151=0</formula>
    </cfRule>
  </conditionalFormatting>
  <conditionalFormatting sqref="G1161">
    <cfRule type="expression" dxfId="4781" priority="5097">
      <formula>G1161+#REF!+#REF!=0</formula>
    </cfRule>
  </conditionalFormatting>
  <conditionalFormatting sqref="H1161">
    <cfRule type="expression" dxfId="4780" priority="5098">
      <formula>H1161+#REF!+#REF!=0</formula>
    </cfRule>
  </conditionalFormatting>
  <conditionalFormatting sqref="H1161">
    <cfRule type="expression" dxfId="4779" priority="5096">
      <formula>H1161+N1147+Q1147=0</formula>
    </cfRule>
  </conditionalFormatting>
  <conditionalFormatting sqref="N166">
    <cfRule type="expression" dxfId="4778" priority="5095">
      <formula>N166+Q166+R166=0</formula>
    </cfRule>
  </conditionalFormatting>
  <conditionalFormatting sqref="N256">
    <cfRule type="expression" dxfId="4777" priority="5094">
      <formula>N256+Q256+R256=0</formula>
    </cfRule>
  </conditionalFormatting>
  <conditionalFormatting sqref="N392:N394">
    <cfRule type="expression" dxfId="4776" priority="5093">
      <formula>N392+Q392+R392=0</formula>
    </cfRule>
  </conditionalFormatting>
  <conditionalFormatting sqref="N995">
    <cfRule type="expression" dxfId="4775" priority="5092">
      <formula>N995+Q995+R995=0</formula>
    </cfRule>
  </conditionalFormatting>
  <conditionalFormatting sqref="N531">
    <cfRule type="expression" dxfId="4774" priority="5091">
      <formula>N531+Q531+R531=0</formula>
    </cfRule>
  </conditionalFormatting>
  <conditionalFormatting sqref="N1122">
    <cfRule type="expression" dxfId="4773" priority="5090">
      <formula>N1122+Q1122+R1122=0</formula>
    </cfRule>
  </conditionalFormatting>
  <conditionalFormatting sqref="N1384">
    <cfRule type="expression" dxfId="4772" priority="5089">
      <formula>N1384+Q1384+R1384=0</formula>
    </cfRule>
  </conditionalFormatting>
  <conditionalFormatting sqref="N1521">
    <cfRule type="expression" dxfId="4771" priority="5088">
      <formula>N1521+Q1521+R1521=0</formula>
    </cfRule>
  </conditionalFormatting>
  <conditionalFormatting sqref="N2130">
    <cfRule type="expression" dxfId="4770" priority="5087">
      <formula>N2130+Q2130+R2130=0</formula>
    </cfRule>
  </conditionalFormatting>
  <conditionalFormatting sqref="N2269">
    <cfRule type="expression" dxfId="4769" priority="5086">
      <formula>N2269+Q2269+R2269=0</formula>
    </cfRule>
  </conditionalFormatting>
  <conditionalFormatting sqref="N2867">
    <cfRule type="expression" dxfId="4768" priority="5085">
      <formula>N2867+Q2867+R2867=0</formula>
    </cfRule>
  </conditionalFormatting>
  <conditionalFormatting sqref="N2992">
    <cfRule type="expression" dxfId="4767" priority="5084">
      <formula>N2992+Q2992+R2992=0</formula>
    </cfRule>
  </conditionalFormatting>
  <conditionalFormatting sqref="N3117">
    <cfRule type="expression" dxfId="4766" priority="5082">
      <formula>N3117+Q3117+R3117=0</formula>
    </cfRule>
  </conditionalFormatting>
  <conditionalFormatting sqref="G1177:H1177">
    <cfRule type="expression" dxfId="4765" priority="5078">
      <formula>G1177+#REF!+#REF!=0</formula>
    </cfRule>
  </conditionalFormatting>
  <conditionalFormatting sqref="I1177">
    <cfRule type="expression" dxfId="4764" priority="5080">
      <formula>I1177+N1177+Q1177=0</formula>
    </cfRule>
  </conditionalFormatting>
  <conditionalFormatting sqref="J1177:L1177">
    <cfRule type="expression" dxfId="4763" priority="5076">
      <formula>J1177+Q1177+R1177=0</formula>
    </cfRule>
  </conditionalFormatting>
  <conditionalFormatting sqref="N1177:P1177">
    <cfRule type="expression" dxfId="4762" priority="5077">
      <formula>N1177+Q1177+R1177=0</formula>
    </cfRule>
  </conditionalFormatting>
  <conditionalFormatting sqref="H1177">
    <cfRule type="expression" dxfId="4761" priority="5075">
      <formula>H1177+N1168+Q1168=0</formula>
    </cfRule>
  </conditionalFormatting>
  <conditionalFormatting sqref="G1177">
    <cfRule type="expression" dxfId="4760" priority="5071">
      <formula>G1177+#REF!+#REF!=0</formula>
    </cfRule>
  </conditionalFormatting>
  <conditionalFormatting sqref="H1177">
    <cfRule type="expression" dxfId="4759" priority="5072">
      <formula>H1177+#REF!+#REF!=0</formula>
    </cfRule>
  </conditionalFormatting>
  <conditionalFormatting sqref="H1177">
    <cfRule type="expression" dxfId="4758" priority="5070">
      <formula>H1177+N1164+Q1164=0</formula>
    </cfRule>
  </conditionalFormatting>
  <conditionalFormatting sqref="G1188:H1189">
    <cfRule type="expression" dxfId="4757" priority="5066">
      <formula>G1188+#REF!+#REF!=0</formula>
    </cfRule>
  </conditionalFormatting>
  <conditionalFormatting sqref="I1188:I1189">
    <cfRule type="expression" dxfId="4756" priority="5068">
      <formula>I1188+N1188+Q1188=0</formula>
    </cfRule>
  </conditionalFormatting>
  <conditionalFormatting sqref="J1188:L1189">
    <cfRule type="expression" dxfId="4755" priority="5064">
      <formula>J1188+Q1188+R1188=0</formula>
    </cfRule>
  </conditionalFormatting>
  <conditionalFormatting sqref="N1188:P1189">
    <cfRule type="expression" dxfId="4754" priority="5065">
      <formula>N1188+Q1188+R1188=0</formula>
    </cfRule>
  </conditionalFormatting>
  <conditionalFormatting sqref="H1188:H1189">
    <cfRule type="expression" dxfId="4753" priority="5063">
      <formula>H1188+N1177+Q1177=0</formula>
    </cfRule>
  </conditionalFormatting>
  <conditionalFormatting sqref="G1188:G1189">
    <cfRule type="expression" dxfId="4752" priority="5059">
      <formula>G1188+#REF!+#REF!=0</formula>
    </cfRule>
  </conditionalFormatting>
  <conditionalFormatting sqref="H1188:H1189">
    <cfRule type="expression" dxfId="4751" priority="5060">
      <formula>H1188+#REF!+#REF!=0</formula>
    </cfRule>
  </conditionalFormatting>
  <conditionalFormatting sqref="H1188:H1189">
    <cfRule type="expression" dxfId="4750" priority="5058">
      <formula>H1188+N1173+Q1173=0</formula>
    </cfRule>
  </conditionalFormatting>
  <conditionalFormatting sqref="G1208:H1210">
    <cfRule type="expression" dxfId="4749" priority="5054">
      <formula>G1208+#REF!+#REF!=0</formula>
    </cfRule>
  </conditionalFormatting>
  <conditionalFormatting sqref="I1208:I1210">
    <cfRule type="expression" dxfId="4748" priority="5056">
      <formula>I1208+N1208+Q1208=0</formula>
    </cfRule>
  </conditionalFormatting>
  <conditionalFormatting sqref="J1208:L1210">
    <cfRule type="expression" dxfId="4747" priority="5052">
      <formula>J1208+Q1208+R1208=0</formula>
    </cfRule>
  </conditionalFormatting>
  <conditionalFormatting sqref="N1208:P1210">
    <cfRule type="expression" dxfId="4746" priority="5053">
      <formula>N1208+Q1208+R1208=0</formula>
    </cfRule>
  </conditionalFormatting>
  <conditionalFormatting sqref="H1208:H1210">
    <cfRule type="expression" dxfId="4745" priority="5051">
      <formula>H1208+N1200+Q1200=0</formula>
    </cfRule>
  </conditionalFormatting>
  <conditionalFormatting sqref="G1208:G1210">
    <cfRule type="expression" dxfId="4744" priority="5047">
      <formula>G1208+#REF!+#REF!=0</formula>
    </cfRule>
  </conditionalFormatting>
  <conditionalFormatting sqref="H1208:H1210">
    <cfRule type="expression" dxfId="4743" priority="5048">
      <formula>H1208+#REF!+#REF!=0</formula>
    </cfRule>
  </conditionalFormatting>
  <conditionalFormatting sqref="H1208:H1210">
    <cfRule type="expression" dxfId="4742" priority="5046">
      <formula>H1208+N1196+Q1196=0</formula>
    </cfRule>
  </conditionalFormatting>
  <conditionalFormatting sqref="G992 G964:G970 G1032:G1033 G1035:G1037 G1009:G1015 G997:G1002 G1006:G1007 G1017:G1024 G1027:G1030 G2707:G2710 G2698:G2702 G2705 G2712 G2716:G2720 G2722:G2724 G2728:G2731 G262:G264 G270:G271 G1221 G282:G289 G292:G295 G337:G339 G424:G432 G455:G466 G475:G477 G488:G489 G563:G571 G602:G605 G615:G617 G627:G628 G303:G304 G306 G2776 G1076 G1990 G2823 G1117 G1888 G1806:G1814 G2860 G114 G161 G210 G251 G400:G402 G408:G409 G539:G541 G547:G548 G2042 G2180 G2319 G2916 G3045 G3170 G1896:G1897 G2736:G2737 G1042:G1043 G1948:G1949 G2784:G2785 G1081:G1082 G1848:G1849 G1842 G2828:G2829 G987:G988 G978 G70:G71 G119:G120 G168:G169 G215:G216 G258:G259 G440:G441 G396:G397 G580:G581 G535:G536 G1352 G1256:G1257 G1488 G1389:G1390 G1997:G1998 G2099:G2100 G2122 G2135:G2136 G2261 G2274:G2275 G2363:G2364 G2399 G2869:G2870 G2952 G2987 G2998:G2999 G3094 G3112 G3123:G3124 G3219 G3247 G315 G317:G329 G348 G1124:G1125 G1152 G1166:G1167 G1161 G1177 G1188:G1189 G1208:G1210 G2066 G2107:G2110 G273:G280 G308:G310 G360:G361 G356:G357 G364:G367 G376 G378:G381 G383:G384 G387:G389 G350:G352 G354 G331:G334 G411:G421 G446:G448 G498:G499 G503:G505 G516:G517 G520:G522 G493:G494 G469:G472 G526:G528 G550:G560 G585:G586 G593:G596 G598:G599 G632:G633 G637:G639 G642:G644 G654:G656 G660:G661 G665:G666 G609:G611 G1170 G1247 G1234:G1236 G1380 G1301 G1298 G1435 G1432 G1517 G1622:G1623 G1652:G1653 G2505">
    <cfRule type="expression" dxfId="4741" priority="12355">
      <formula>G70+I69+N69=0</formula>
    </cfRule>
  </conditionalFormatting>
  <conditionalFormatting sqref="G991 G983:G984 G976:G977 G979:G980 G1031 G2800:G2804 G265:G266 G2013:G2015 G2020:G2021 G330 G423 G468 G562 G1155:G1156 G244 G2158:G2159 G2297:G2298 G2766:G2768 G1964 G1820 G2842 G1003:G1004 G1016 G1025:G1026 G1052:G1054 G1062:G1064 G1091:G1093 G1100:G1101 G2703:G2704 G2713:G2714 G2725:G2726 G2742 G2754:G2755 G1110 G1119 G1817 G100:G102 G250 G246 G260 G398 G537 G403:G404 G542:G543 G2123 G2151:G2153 G2262 G2290:G2292 G2400 G2989 G3114 G3249 G290:G291 G1287:G1288 G1420:G1421 G3083:G3084 G3208:G3209 G2065 G2252 G2390 G281 G301 G353 G597 G1624 G1654">
    <cfRule type="expression" dxfId="4740" priority="12433">
      <formula>G100+I98+N98=0</formula>
    </cfRule>
  </conditionalFormatting>
  <conditionalFormatting sqref="G2775 G986 G974:G975 G982 G1005 G2715 G2727 G242 G608 G631 G1154 G228:G229 G2759 G1061 G1975 G2805 G1887 G1833 G2854 G1823:G1824 G160 G143 G194 G237 G2022 G2160 G2299 G1286 G1419 G2749:G2752 G3035 G3160 G2906 G358 G495:G496 G492 G502 G600 G634:G635 G1193 G1323 G1457 G1275:G1276 G1305:G1306 G1143:G1144 G1408:G1409 G1439:G1440 G1545:G1546 G1576:G1577">
    <cfRule type="expression" dxfId="4739" priority="12466">
      <formula>G143+I140+N140=0</formula>
    </cfRule>
  </conditionalFormatting>
  <conditionalFormatting sqref="G1034 G2798:G2799 G1836 G267:G268 G305:G306 G104:G105 G2765 G1071 G1075 G1069 G1989 G1982 G2822 G1116 G1109 G1118 G1882 G2840:G2841 G1854:G1855 G1867:G1868 G1876:G1877 G1889:G1891 G1905:G1906 G1919:G1920 G1931:G1932 G99 G91:G92 G136:G137 G152:G153 G195 G238:G239 G1207 G1215 G1175:G1176 G1337 G1473 G2088 G2226 G405:G406 G422 G442:G444 G453 G467 G486 G490:G491 G544:G545 G561 G582:G583 G591 G606:G607 G629:G630 G1345 G1481 G2260 G2398 G2951 G3093 G3218 G2041 G2076 G2214 G2940 G3072 G3068 G3197 G3193 G2018:G2019 G2156:G2157 G2295:G2296 G358 G355 G438 G496 G473 G577:G578 G634:G635 G641 G659 G613 G1398 G1265 G1133 G1197 G1200:G1202 G1327 G1330:G1332 G1358:G1360 G1461 G1464:G1466 G807:G808 G2179 G2318 G1269:G1274 G1137:G1142 G1402:G1407 G1544 G2894 G2897 G2890 G3023 G3026 G3019 G3148 G3151 G3144 G3283 G3286 G3279">
    <cfRule type="expression" dxfId="4738" priority="12484">
      <formula>G91+I87+N87=0</formula>
    </cfRule>
  </conditionalFormatting>
  <conditionalFormatting sqref="G989:G990 G2771:G2772 G1837:G1839 G247:G249 G1167 G2761 G1985 G1818:G1819 G1835 G2856 G2859 G2847 G2863 G95 G90 G203 G329 G348 G467 G486 G490:G491 G582:G583 G606:G607 G629:G630 G1152:G1153 G1177 G1208:G1210 G1285 G1418 G2030 G2121 G2168:G2169 G2307:G2308 G2915 G3044 G3169 G85:G87 G2072 G2107:G2110 G3073:G3074 G3198:G3199 G2210 G2349 G269 G335 G407 G443:G444 G438 G495 G473 G546 G600 G577:G578 G657:G658 G613 G1159:G1160 G1198:G1199 G1186 G1291:G1292 G1328:G1329 G1300 G1356:G1357 G1462:G1463 G1424:G1425 G1434 G784 G803 G806 G1622:G1623 G1652:G1653 G2255:G2256 G2393:G2394 G2458 G2541 G1316 G1450 G1588 G2895:G2896 G3024:G3025 G3149:G3150 G3284:G3285 G3357">
    <cfRule type="expression" dxfId="4737" priority="12508">
      <formula>G85+I80+N80=0</formula>
    </cfRule>
  </conditionalFormatting>
  <conditionalFormatting sqref="G1030 G1037 G2796:G2797 G2810:G2811 G2815:G2816 G2845 G2857 G2864 G2832 G1992 G1983 G451:G452 G1381 G1518 G307 G445">
    <cfRule type="expression" dxfId="4736" priority="12910">
      <formula>G307+I310+N310=0</formula>
    </cfRule>
  </conditionalFormatting>
  <conditionalFormatting sqref="G1030 G1108 G2774 G234 G1166 G1037 G2757:G2758 G2762:G2763 G1074 G1977 G2818 G2807 G2814 G1884 G1826 G2848:G2850 G2858 G96:G97 G209 G191 G1169 G1217 G1467:G1468 G2024 G2162 G2301 G1347 G1483 G2098 G310 G353:G354 G592 G640 G1161 G1187:G1189 G1203:G1206 G1333:G1336 G1624 G1654 G2446:G2447 G2535:G2536 G1280 G1317 G1148 G1413 G1451 G1550 G1589">
    <cfRule type="expression" dxfId="4735" priority="12911">
      <formula>G96+I90+N90=0</formula>
    </cfRule>
  </conditionalFormatting>
  <conditionalFormatting sqref="G2756 G2764 G2769:G2770 G2777 G1978:G1979 G1988 G2808:G2809 G1112 G1886 G1937:G1940 G1954:G1957 G1967:G1970 G98 G103 G106 G157 G433:G434 G572:G573 G1214 G2025:G2026 G2250 G2163:G2164 G2388 G2302:G2303 G3081 G3206 G1344 G1480 G2229 G2362 G3088:G3089 G3213:G3214 G2979 G2986 G316 G302 G454 G448 G439 G501 G732 G2259 G2397 G1281:G1282 G1149:G1150 G1414:G1415 G1551:G1552">
    <cfRule type="expression" dxfId="4734" priority="12932">
      <formula>G98+I91+N91=0</formula>
    </cfRule>
  </conditionalFormatting>
  <conditionalFormatting sqref="G2773 G113 G2902:G2905 G296:G297 G1469:G1472 G1065:G1066 G2821 G1841 G147 G159 G206 G1157:G1158 G3031:G3034 G3156:G3159 G1220 G1289:G1290 G2092 G3111 G3246 G3039 G3164 G2910 G579 G1162:G1163 G1166 G1294:G1295 G1422:G1423 G1283 G1151 G1416 G1553">
    <cfRule type="expression" dxfId="4733" priority="12945">
      <formula>G113+I105+N105=0</formula>
    </cfRule>
  </conditionalFormatting>
  <conditionalFormatting sqref="G1080">
    <cfRule type="expression" dxfId="4732" priority="12984">
      <formula>G1080+I990+N990=0</formula>
    </cfRule>
  </conditionalFormatting>
  <conditionalFormatting sqref="G1115 G1840 G2778:G2779 G148:G149 G208 G626 G435:G437 G574:G576 G1212 G1216 G1342 G1346 G1351 G1478 G1482 G1487 G3092 G3217 G2037 G2175 G2314 G1428:G1429 G3292:G3295 G3387">
    <cfRule type="expression" dxfId="4731" priority="12988">
      <formula>G148+I139+N139=0</formula>
    </cfRule>
  </conditionalFormatting>
  <conditionalFormatting sqref="G1805">
    <cfRule type="expression" dxfId="4730" priority="13003">
      <formula>G1805+I1114+N1114=0</formula>
    </cfRule>
  </conditionalFormatting>
  <conditionalFormatting sqref="G2827 G118 G257 G1123 G1996">
    <cfRule type="expression" dxfId="4729" priority="13021">
      <formula>G118+I25+N25=0</formula>
    </cfRule>
  </conditionalFormatting>
  <conditionalFormatting sqref="G112 G298:G300 G349 G487 G2936:G2938 G367 G1626 G1656 G3189:G3191 G3064:G3066">
    <cfRule type="expression" dxfId="4728" priority="13077">
      <formula>G112+I102+N102=0</formula>
    </cfRule>
  </conditionalFormatting>
  <conditionalFormatting sqref="G167 G2868">
    <cfRule type="expression" dxfId="4727" priority="13101">
      <formula>G167+I79+N79=0</formula>
    </cfRule>
  </conditionalFormatting>
  <conditionalFormatting sqref="G214">
    <cfRule type="expression" dxfId="4726" priority="13115">
      <formula>G214+I120+N120=0</formula>
    </cfRule>
  </conditionalFormatting>
  <conditionalFormatting sqref="G622:G624 G497 G1167">
    <cfRule type="expression" dxfId="4725" priority="13135">
      <formula>G497+I501+N501=0</formula>
    </cfRule>
  </conditionalFormatting>
  <conditionalFormatting sqref="G311:G312 G480:G481 G2123 G2262 G2400 G1208:G1210 G2110 G2108 G485 G652">
    <cfRule type="expression" dxfId="4724" priority="13138">
      <formula>G311+I318+N318=0</formula>
    </cfRule>
  </conditionalFormatting>
  <conditionalFormatting sqref="G395">
    <cfRule type="expression" dxfId="4723" priority="13145">
      <formula>G395+I250+N250=0</formula>
    </cfRule>
  </conditionalFormatting>
  <conditionalFormatting sqref="G313:G314 G482:G484 G449:G450 G1152 G1161 G1177 G1158 G1188:G1189 G1290">
    <cfRule type="expression" dxfId="4722" priority="13153">
      <formula>G313+I318+N318=0</formula>
    </cfRule>
  </conditionalFormatting>
  <conditionalFormatting sqref="G534">
    <cfRule type="expression" dxfId="4721" priority="13155">
      <formula>G534+I359+N359=0</formula>
    </cfRule>
  </conditionalFormatting>
  <conditionalFormatting sqref="G620:G621 G625 G2035 G442">
    <cfRule type="expression" dxfId="4720" priority="13158">
      <formula>G442+I448+N448=0</formula>
    </cfRule>
  </conditionalFormatting>
  <conditionalFormatting sqref="G340:G341 G2074 G437 G576 G1293 G2169 G2308">
    <cfRule type="expression" dxfId="4719" priority="13161">
      <formula>G340+I350+N350=0</formula>
    </cfRule>
  </conditionalFormatting>
  <conditionalFormatting sqref="G2040 G3043 G3168 G2914 G1164 G1296 G1299 G2178 G2317">
    <cfRule type="expression" dxfId="4718" priority="13190">
      <formula>G1164+I1153+N1153=0</formula>
    </cfRule>
  </conditionalFormatting>
  <conditionalFormatting sqref="G2929 G500 G1277 G1145 G1410 G1547">
    <cfRule type="expression" dxfId="4717" priority="13193">
      <formula>G500+I501+N501=0</formula>
    </cfRule>
  </conditionalFormatting>
  <conditionalFormatting sqref="G1219 G310 G315 G596">
    <cfRule type="expression" dxfId="4716" priority="13197">
      <formula>G310+I295+N295=0</formula>
    </cfRule>
  </conditionalFormatting>
  <conditionalFormatting sqref="G1255">
    <cfRule type="expression" dxfId="4715" priority="13224">
      <formula>G1255+I1126+N1126=0</formula>
    </cfRule>
  </conditionalFormatting>
  <conditionalFormatting sqref="G2273">
    <cfRule type="expression" dxfId="4714" priority="13271">
      <formula>G2273+I2195+N2195=0</formula>
    </cfRule>
  </conditionalFormatting>
  <conditionalFormatting sqref="G2351">
    <cfRule type="expression" dxfId="4713" priority="13338">
      <formula>G2351+#REF!+#REF!=0</formula>
    </cfRule>
  </conditionalFormatting>
  <conditionalFormatting sqref="G2400">
    <cfRule type="expression" dxfId="4712" priority="13344">
      <formula>G2400+I2380+N2380=0</formula>
    </cfRule>
  </conditionalFormatting>
  <conditionalFormatting sqref="G2351 G344:G346 G1290 G2447">
    <cfRule type="expression" dxfId="4711" priority="13445">
      <formula>G344+I355+N355=0</formula>
    </cfRule>
  </conditionalFormatting>
  <conditionalFormatting sqref="G3160">
    <cfRule type="expression" dxfId="4710" priority="13446">
      <formula>G3160+I3145+N3145=0</formula>
    </cfRule>
  </conditionalFormatting>
  <conditionalFormatting sqref="G3195">
    <cfRule type="expression" dxfId="4709" priority="13448">
      <formula>G3195+I3232+N3232=0</formula>
    </cfRule>
  </conditionalFormatting>
  <conditionalFormatting sqref="G3249">
    <cfRule type="expression" dxfId="4708" priority="13449">
      <formula>G3249+#REF!+#REF!=0</formula>
    </cfRule>
  </conditionalFormatting>
  <conditionalFormatting sqref="G3249">
    <cfRule type="expression" dxfId="4707" priority="13451">
      <formula>G3249+I3819+N3819=0</formula>
    </cfRule>
  </conditionalFormatting>
  <conditionalFormatting sqref="G342:G343 G354 G1158 G1318">
    <cfRule type="expression" dxfId="4706" priority="13540">
      <formula>G342+I355+N355=0</formula>
    </cfRule>
  </conditionalFormatting>
  <conditionalFormatting sqref="G993:G995 G1038:G1040 G2732:G2734 G968 G1944:G1946 G2780:G2782 G1077:G1079 G1993:G1995 G2824:G2826 G1120:G1122 G1892:G1894 G1844:G1846 G2865:G2867 G115:G117 G72 G83:G84 G108:G111 G121:G122 G131 G134:G135 G144:G145 G154:G155 G162:G166 G211:G213 G170:G171 G180:G181 G189:G190 G207 G220 G245 G252:G256 G223:G224 G217 G231:G233 G240:G241 G390:G392 G529:G531 G668:G670 G1249:G1252 G1382:G1385 G1519:G1522 G2128:G2131 G2267:G2270 G2405:G2408 G2:G68 G3542:G3545 G813:G815 G1659:G1662 G2548:G2551 G3547:G3575 G958:G960 G1799:G1802 G2691:G2694 G2990:G2994 G3115:G3119 G3250:G3254 G3391:G3395 G3532:G3536 G3578:G1048576 G3539:G3540">
    <cfRule type="expression" dxfId="4705" priority="14150">
      <formula>G2+I2+N2=0</formula>
    </cfRule>
  </conditionalFormatting>
  <conditionalFormatting sqref="M2:M3">
    <cfRule type="expression" dxfId="4704" priority="5045">
      <formula>M2+Q2+V2=0</formula>
    </cfRule>
  </conditionalFormatting>
  <conditionalFormatting sqref="G1218:H1218">
    <cfRule type="expression" dxfId="4703" priority="5040">
      <formula>G1218+#REF!+#REF!=0</formula>
    </cfRule>
  </conditionalFormatting>
  <conditionalFormatting sqref="I1218">
    <cfRule type="expression" dxfId="4702" priority="5041">
      <formula>I1218+N1218+Q1218=0</formula>
    </cfRule>
  </conditionalFormatting>
  <conditionalFormatting sqref="J1218:L1218">
    <cfRule type="expression" dxfId="4701" priority="5038">
      <formula>J1218+Q1218+R1218=0</formula>
    </cfRule>
  </conditionalFormatting>
  <conditionalFormatting sqref="N1218:P1218">
    <cfRule type="expression" dxfId="4700" priority="5039">
      <formula>N1218+Q1218+R1218=0</formula>
    </cfRule>
  </conditionalFormatting>
  <conditionalFormatting sqref="H1218">
    <cfRule type="expression" dxfId="4699" priority="5037">
      <formula>H1218+N1208+Q1208=0</formula>
    </cfRule>
  </conditionalFormatting>
  <conditionalFormatting sqref="G1218">
    <cfRule type="expression" dxfId="4698" priority="5035">
      <formula>G1218+#REF!+#REF!=0</formula>
    </cfRule>
  </conditionalFormatting>
  <conditionalFormatting sqref="H1218">
    <cfRule type="expression" dxfId="4697" priority="5036">
      <formula>H1218+#REF!+#REF!=0</formula>
    </cfRule>
  </conditionalFormatting>
  <conditionalFormatting sqref="H1218">
    <cfRule type="expression" dxfId="4696" priority="5034">
      <formula>H1218+N1204+Q1204=0</formula>
    </cfRule>
  </conditionalFormatting>
  <conditionalFormatting sqref="G1218">
    <cfRule type="expression" dxfId="4695" priority="5042">
      <formula>G1218+I1217+N1217=0</formula>
    </cfRule>
  </conditionalFormatting>
  <conditionalFormatting sqref="G1218">
    <cfRule type="expression" dxfId="4694" priority="5043">
      <formula>G1218+I1213+N1213=0</formula>
    </cfRule>
  </conditionalFormatting>
  <conditionalFormatting sqref="G1218">
    <cfRule type="expression" dxfId="4693" priority="5044">
      <formula>G1218+I1251+N1251=0</formula>
    </cfRule>
  </conditionalFormatting>
  <conditionalFormatting sqref="D2">
    <cfRule type="expression" dxfId="4692" priority="14151">
      <formula>D2+#REF!+H2=0</formula>
    </cfRule>
  </conditionalFormatting>
  <conditionalFormatting sqref="G359 G1579">
    <cfRule type="expression" dxfId="4691" priority="5033">
      <formula>G359+I367+N367=0</formula>
    </cfRule>
  </conditionalFormatting>
  <conditionalFormatting sqref="G1388">
    <cfRule type="expression" dxfId="4690" priority="14157">
      <formula>G1388+I1258+N1258=0</formula>
    </cfRule>
  </conditionalFormatting>
  <conditionalFormatting sqref="G2906 G2942 G3035 G3160 G300">
    <cfRule type="expression" dxfId="4689" priority="5011">
      <formula>G300+I309+N309=0</formula>
    </cfRule>
  </conditionalFormatting>
  <conditionalFormatting sqref="G1284:H1284">
    <cfRule type="expression" dxfId="4688" priority="4996">
      <formula>G1284+#REF!+#REF!=0</formula>
    </cfRule>
  </conditionalFormatting>
  <conditionalFormatting sqref="I1284">
    <cfRule type="expression" dxfId="4687" priority="4997">
      <formula>I1284+N1284+Q1284=0</formula>
    </cfRule>
  </conditionalFormatting>
  <conditionalFormatting sqref="J1284:L1284">
    <cfRule type="expression" dxfId="4686" priority="4994">
      <formula>J1284+Q1284+R1284=0</formula>
    </cfRule>
  </conditionalFormatting>
  <conditionalFormatting sqref="N1284:P1284">
    <cfRule type="expression" dxfId="4685" priority="4995">
      <formula>N1284+Q1284+R1284=0</formula>
    </cfRule>
  </conditionalFormatting>
  <conditionalFormatting sqref="H1284">
    <cfRule type="expression" dxfId="4684" priority="4993">
      <formula>H1284+#REF!+#REF!=0</formula>
    </cfRule>
  </conditionalFormatting>
  <conditionalFormatting sqref="G1284">
    <cfRule type="expression" dxfId="4683" priority="4991">
      <formula>G1284+#REF!+#REF!=0</formula>
    </cfRule>
  </conditionalFormatting>
  <conditionalFormatting sqref="H1284">
    <cfRule type="expression" dxfId="4682" priority="4992">
      <formula>H1284+#REF!+#REF!=0</formula>
    </cfRule>
  </conditionalFormatting>
  <conditionalFormatting sqref="H1284">
    <cfRule type="expression" dxfId="4681" priority="4990">
      <formula>H1284+N1272+Q1272=0</formula>
    </cfRule>
  </conditionalFormatting>
  <conditionalFormatting sqref="G1284">
    <cfRule type="expression" dxfId="4680" priority="4998">
      <formula>G1284+I1283+N1283=0</formula>
    </cfRule>
  </conditionalFormatting>
  <conditionalFormatting sqref="G1284">
    <cfRule type="expression" dxfId="4679" priority="4999">
      <formula>G1284+I1279+N1279=0</formula>
    </cfRule>
  </conditionalFormatting>
  <conditionalFormatting sqref="G1284">
    <cfRule type="expression" dxfId="4678" priority="5000">
      <formula>G1284+I1295+N1295=0</formula>
    </cfRule>
  </conditionalFormatting>
  <conditionalFormatting sqref="G1293:H1293">
    <cfRule type="expression" dxfId="4677" priority="4985">
      <formula>G1293+#REF!+#REF!=0</formula>
    </cfRule>
  </conditionalFormatting>
  <conditionalFormatting sqref="I1293">
    <cfRule type="expression" dxfId="4676" priority="4986">
      <formula>I1293+N1293+Q1293=0</formula>
    </cfRule>
  </conditionalFormatting>
  <conditionalFormatting sqref="J1293:L1293">
    <cfRule type="expression" dxfId="4675" priority="4983">
      <formula>J1293+Q1293+R1293=0</formula>
    </cfRule>
  </conditionalFormatting>
  <conditionalFormatting sqref="N1293:P1293">
    <cfRule type="expression" dxfId="4674" priority="4984">
      <formula>N1293+Q1293+R1293=0</formula>
    </cfRule>
  </conditionalFormatting>
  <conditionalFormatting sqref="H1293">
    <cfRule type="expression" dxfId="4673" priority="4982">
      <formula>H1293+N1282+Q1282=0</formula>
    </cfRule>
  </conditionalFormatting>
  <conditionalFormatting sqref="G1293">
    <cfRule type="expression" dxfId="4672" priority="4980">
      <formula>G1293+#REF!+#REF!=0</formula>
    </cfRule>
  </conditionalFormatting>
  <conditionalFormatting sqref="H1293">
    <cfRule type="expression" dxfId="4671" priority="4981">
      <formula>H1293+#REF!+#REF!=0</formula>
    </cfRule>
  </conditionalFormatting>
  <conditionalFormatting sqref="H1293">
    <cfRule type="expression" dxfId="4670" priority="4979">
      <formula>H1293+N1277+Q1277=0</formula>
    </cfRule>
  </conditionalFormatting>
  <conditionalFormatting sqref="G1293">
    <cfRule type="expression" dxfId="4669" priority="4987">
      <formula>G1293+I1292+N1292=0</formula>
    </cfRule>
  </conditionalFormatting>
  <conditionalFormatting sqref="G1293">
    <cfRule type="expression" dxfId="4668" priority="4988">
      <formula>G1293+I1287+N1287=0</formula>
    </cfRule>
  </conditionalFormatting>
  <conditionalFormatting sqref="G584 G1158 G1195 G1290">
    <cfRule type="expression" dxfId="4667" priority="4989">
      <formula>G584+I596+N596=0</formula>
    </cfRule>
  </conditionalFormatting>
  <conditionalFormatting sqref="G1297:H1298">
    <cfRule type="expression" dxfId="4666" priority="4974">
      <formula>G1297+#REF!+#REF!=0</formula>
    </cfRule>
  </conditionalFormatting>
  <conditionalFormatting sqref="I1297:I1298">
    <cfRule type="expression" dxfId="4665" priority="4975">
      <formula>I1297+N1297+Q1297=0</formula>
    </cfRule>
  </conditionalFormatting>
  <conditionalFormatting sqref="J1297:L1298">
    <cfRule type="expression" dxfId="4664" priority="4972">
      <formula>J1297+Q1297+R1297=0</formula>
    </cfRule>
  </conditionalFormatting>
  <conditionalFormatting sqref="N1297:P1298">
    <cfRule type="expression" dxfId="4663" priority="4973">
      <formula>N1297+Q1297+R1297=0</formula>
    </cfRule>
  </conditionalFormatting>
  <conditionalFormatting sqref="H1297:H1298">
    <cfRule type="expression" dxfId="4662" priority="4971">
      <formula>H1297+N1287+Q1287=0</formula>
    </cfRule>
  </conditionalFormatting>
  <conditionalFormatting sqref="G1297:G1298">
    <cfRule type="expression" dxfId="4661" priority="4969">
      <formula>G1297+#REF!+#REF!=0</formula>
    </cfRule>
  </conditionalFormatting>
  <conditionalFormatting sqref="H1297:H1298">
    <cfRule type="expression" dxfId="4660" priority="4970">
      <formula>H1297+#REF!+#REF!=0</formula>
    </cfRule>
  </conditionalFormatting>
  <conditionalFormatting sqref="H1297:H1298">
    <cfRule type="expression" dxfId="4659" priority="4968">
      <formula>H1297+N1283+Q1283=0</formula>
    </cfRule>
  </conditionalFormatting>
  <conditionalFormatting sqref="G1297:G1298">
    <cfRule type="expression" dxfId="4658" priority="4977">
      <formula>G1297+I1293+N1293=0</formula>
    </cfRule>
  </conditionalFormatting>
  <conditionalFormatting sqref="G1297:G1298">
    <cfRule type="expression" dxfId="4657" priority="4978">
      <formula>G1297+I1308+N1308=0</formula>
    </cfRule>
  </conditionalFormatting>
  <conditionalFormatting sqref="G1307:H1307">
    <cfRule type="expression" dxfId="4656" priority="4963">
      <formula>G1307+#REF!+#REF!=0</formula>
    </cfRule>
  </conditionalFormatting>
  <conditionalFormatting sqref="I1307">
    <cfRule type="expression" dxfId="4655" priority="4964">
      <formula>I1307+N1307+Q1307=0</formula>
    </cfRule>
  </conditionalFormatting>
  <conditionalFormatting sqref="J1307:L1307">
    <cfRule type="expression" dxfId="4654" priority="4961">
      <formula>J1307+Q1307+R1307=0</formula>
    </cfRule>
  </conditionalFormatting>
  <conditionalFormatting sqref="N1307:P1307">
    <cfRule type="expression" dxfId="4653" priority="4962">
      <formula>N1307+Q1307+R1307=0</formula>
    </cfRule>
  </conditionalFormatting>
  <conditionalFormatting sqref="H1307">
    <cfRule type="expression" dxfId="4652" priority="4960">
      <formula>H1307+N1299+Q1299=0</formula>
    </cfRule>
  </conditionalFormatting>
  <conditionalFormatting sqref="G1307">
    <cfRule type="expression" dxfId="4651" priority="4958">
      <formula>G1307+#REF!+#REF!=0</formula>
    </cfRule>
  </conditionalFormatting>
  <conditionalFormatting sqref="H1307">
    <cfRule type="expression" dxfId="4650" priority="4959">
      <formula>H1307+#REF!+#REF!=0</formula>
    </cfRule>
  </conditionalFormatting>
  <conditionalFormatting sqref="H1307">
    <cfRule type="expression" dxfId="4649" priority="4957">
      <formula>H1307+N1296+Q1296=0</formula>
    </cfRule>
  </conditionalFormatting>
  <conditionalFormatting sqref="G1307">
    <cfRule type="expression" dxfId="4648" priority="4965">
      <formula>G1307+I1306+N1306=0</formula>
    </cfRule>
  </conditionalFormatting>
  <conditionalFormatting sqref="G1307">
    <cfRule type="expression" dxfId="4647" priority="4966">
      <formula>G1307+I1303+N1303=0</formula>
    </cfRule>
  </conditionalFormatting>
  <conditionalFormatting sqref="G1318:H1319">
    <cfRule type="expression" dxfId="4646" priority="4952">
      <formula>G1318+#REF!+#REF!=0</formula>
    </cfRule>
  </conditionalFormatting>
  <conditionalFormatting sqref="I1318:I1319">
    <cfRule type="expression" dxfId="4645" priority="4953">
      <formula>I1318+N1318+Q1318=0</formula>
    </cfRule>
  </conditionalFormatting>
  <conditionalFormatting sqref="J1318:L1319">
    <cfRule type="expression" dxfId="4644" priority="4950">
      <formula>J1318+Q1318+R1318=0</formula>
    </cfRule>
  </conditionalFormatting>
  <conditionalFormatting sqref="N1318:P1319">
    <cfRule type="expression" dxfId="4643" priority="4951">
      <formula>N1318+Q1318+R1318=0</formula>
    </cfRule>
  </conditionalFormatting>
  <conditionalFormatting sqref="H1318:H1319">
    <cfRule type="expression" dxfId="4642" priority="4949">
      <formula>H1318+N1307+Q1307=0</formula>
    </cfRule>
  </conditionalFormatting>
  <conditionalFormatting sqref="G1318:G1319">
    <cfRule type="expression" dxfId="4641" priority="4947">
      <formula>G1318+#REF!+#REF!=0</formula>
    </cfRule>
  </conditionalFormatting>
  <conditionalFormatting sqref="H1318:H1319">
    <cfRule type="expression" dxfId="4640" priority="4948">
      <formula>H1318+#REF!+#REF!=0</formula>
    </cfRule>
  </conditionalFormatting>
  <conditionalFormatting sqref="G1318:G1319">
    <cfRule type="expression" dxfId="4639" priority="4954">
      <formula>G1318+I1317+N1317=0</formula>
    </cfRule>
  </conditionalFormatting>
  <conditionalFormatting sqref="G1318:G1319">
    <cfRule type="expression" dxfId="4638" priority="4955">
      <formula>G1318+I1312+N1312=0</formula>
    </cfRule>
  </conditionalFormatting>
  <conditionalFormatting sqref="G1338:H1340">
    <cfRule type="expression" dxfId="4637" priority="4941">
      <formula>G1338+#REF!+#REF!=0</formula>
    </cfRule>
  </conditionalFormatting>
  <conditionalFormatting sqref="I1338:I1340">
    <cfRule type="expression" dxfId="4636" priority="4942">
      <formula>I1338+N1338+Q1338=0</formula>
    </cfRule>
  </conditionalFormatting>
  <conditionalFormatting sqref="J1338:L1340">
    <cfRule type="expression" dxfId="4635" priority="4939">
      <formula>J1338+Q1338+R1338=0</formula>
    </cfRule>
  </conditionalFormatting>
  <conditionalFormatting sqref="N1338:P1340">
    <cfRule type="expression" dxfId="4634" priority="4940">
      <formula>N1338+Q1338+R1338=0</formula>
    </cfRule>
  </conditionalFormatting>
  <conditionalFormatting sqref="H1338:H1340">
    <cfRule type="expression" dxfId="4633" priority="4938">
      <formula>H1338+N1330+Q1330=0</formula>
    </cfRule>
  </conditionalFormatting>
  <conditionalFormatting sqref="G1338:G1340">
    <cfRule type="expression" dxfId="4632" priority="4936">
      <formula>G1338+#REF!+#REF!=0</formula>
    </cfRule>
  </conditionalFormatting>
  <conditionalFormatting sqref="H1338:H1340">
    <cfRule type="expression" dxfId="4631" priority="4937">
      <formula>H1338+#REF!+#REF!=0</formula>
    </cfRule>
  </conditionalFormatting>
  <conditionalFormatting sqref="H1338:H1340">
    <cfRule type="expression" dxfId="4630" priority="4935">
      <formula>H1338+N1326+Q1326=0</formula>
    </cfRule>
  </conditionalFormatting>
  <conditionalFormatting sqref="G1338:G1340">
    <cfRule type="expression" dxfId="4629" priority="4943">
      <formula>G1338+I1337+N1337=0</formula>
    </cfRule>
  </conditionalFormatting>
  <conditionalFormatting sqref="G1338:G1340">
    <cfRule type="expression" dxfId="4628" priority="4944">
      <formula>G1338+I1333+N1333=0</formula>
    </cfRule>
  </conditionalFormatting>
  <conditionalFormatting sqref="G336">
    <cfRule type="expression" dxfId="4627" priority="4945">
      <formula>G336+I352+N352=0</formula>
    </cfRule>
  </conditionalFormatting>
  <conditionalFormatting sqref="G1350 G448">
    <cfRule type="expression" dxfId="4626" priority="14165">
      <formula>G448+I432+N432=0</formula>
    </cfRule>
  </conditionalFormatting>
  <conditionalFormatting sqref="G1348:H1349">
    <cfRule type="expression" dxfId="4625" priority="4930">
      <formula>G1348+#REF!+#REF!=0</formula>
    </cfRule>
  </conditionalFormatting>
  <conditionalFormatting sqref="I1348:I1349">
    <cfRule type="expression" dxfId="4624" priority="4931">
      <formula>I1348+N1348+Q1348=0</formula>
    </cfRule>
  </conditionalFormatting>
  <conditionalFormatting sqref="J1348:L1349">
    <cfRule type="expression" dxfId="4623" priority="4928">
      <formula>J1348+Q1348+R1348=0</formula>
    </cfRule>
  </conditionalFormatting>
  <conditionalFormatting sqref="N1348:P1349">
    <cfRule type="expression" dxfId="4622" priority="4929">
      <formula>N1348+Q1348+R1348=0</formula>
    </cfRule>
  </conditionalFormatting>
  <conditionalFormatting sqref="H1348:H1349">
    <cfRule type="expression" dxfId="4621" priority="4927">
      <formula>H1348+N1338+Q1338=0</formula>
    </cfRule>
  </conditionalFormatting>
  <conditionalFormatting sqref="G1348:G1349">
    <cfRule type="expression" dxfId="4620" priority="4925">
      <formula>G1348+#REF!+#REF!=0</formula>
    </cfRule>
  </conditionalFormatting>
  <conditionalFormatting sqref="H1348:H1349">
    <cfRule type="expression" dxfId="4619" priority="4926">
      <formula>H1348+#REF!+#REF!=0</formula>
    </cfRule>
  </conditionalFormatting>
  <conditionalFormatting sqref="H1348:H1349">
    <cfRule type="expression" dxfId="4618" priority="4924">
      <formula>H1348+N1334+Q1334=0</formula>
    </cfRule>
  </conditionalFormatting>
  <conditionalFormatting sqref="G1348:G1349">
    <cfRule type="expression" dxfId="4617" priority="4932">
      <formula>G1348+I1347+N1347=0</formula>
    </cfRule>
  </conditionalFormatting>
  <conditionalFormatting sqref="G1348:G1349">
    <cfRule type="expression" dxfId="4616" priority="4933">
      <formula>G1348+I1343+N1343=0</formula>
    </cfRule>
  </conditionalFormatting>
  <conditionalFormatting sqref="G2308">
    <cfRule type="expression" dxfId="4615" priority="4934">
      <formula>G2308+I2325+N2325=0</formula>
    </cfRule>
  </conditionalFormatting>
  <conditionalFormatting sqref="G1338:G1340 G1366">
    <cfRule type="expression" dxfId="4614" priority="4923">
      <formula>G1338+I1382+N1382=0</formula>
    </cfRule>
  </conditionalFormatting>
  <conditionalFormatting sqref="G347 G636 G3160">
    <cfRule type="expression" dxfId="4613" priority="4912">
      <formula>G347+I367+N367=0</formula>
    </cfRule>
  </conditionalFormatting>
  <conditionalFormatting sqref="G2351 G3070 G3195 G1431 G1417">
    <cfRule type="expression" dxfId="4612" priority="4901">
      <formula>G1417+I1440+N1440=0</formula>
    </cfRule>
  </conditionalFormatting>
  <conditionalFormatting sqref="G1417:H1417">
    <cfRule type="expression" dxfId="4611" priority="4886">
      <formula>G1417+#REF!+#REF!=0</formula>
    </cfRule>
  </conditionalFormatting>
  <conditionalFormatting sqref="I1417">
    <cfRule type="expression" dxfId="4610" priority="4887">
      <formula>I1417+N1417+Q1417=0</formula>
    </cfRule>
  </conditionalFormatting>
  <conditionalFormatting sqref="J1417:L1417">
    <cfRule type="expression" dxfId="4609" priority="4884">
      <formula>J1417+Q1417+R1417=0</formula>
    </cfRule>
  </conditionalFormatting>
  <conditionalFormatting sqref="N1417:P1417">
    <cfRule type="expression" dxfId="4608" priority="4885">
      <formula>N1417+Q1417+R1417=0</formula>
    </cfRule>
  </conditionalFormatting>
  <conditionalFormatting sqref="H1417">
    <cfRule type="expression" dxfId="4607" priority="4883">
      <formula>H1417+#REF!+#REF!=0</formula>
    </cfRule>
  </conditionalFormatting>
  <conditionalFormatting sqref="G1417">
    <cfRule type="expression" dxfId="4606" priority="4881">
      <formula>G1417+#REF!+#REF!=0</formula>
    </cfRule>
  </conditionalFormatting>
  <conditionalFormatting sqref="H1417">
    <cfRule type="expression" dxfId="4605" priority="4882">
      <formula>H1417+#REF!+#REF!=0</formula>
    </cfRule>
  </conditionalFormatting>
  <conditionalFormatting sqref="H1417">
    <cfRule type="expression" dxfId="4604" priority="4880">
      <formula>H1417+N1404+Q1404=0</formula>
    </cfRule>
  </conditionalFormatting>
  <conditionalFormatting sqref="G1417">
    <cfRule type="expression" dxfId="4603" priority="4888">
      <formula>G1417+I1416+N1416=0</formula>
    </cfRule>
  </conditionalFormatting>
  <conditionalFormatting sqref="G1417">
    <cfRule type="expression" dxfId="4602" priority="4889">
      <formula>G1417+I1412+N1412=0</formula>
    </cfRule>
  </conditionalFormatting>
  <conditionalFormatting sqref="G614 G1195">
    <cfRule type="expression" dxfId="4601" priority="4890">
      <formula>G614+I639+N639=0</formula>
    </cfRule>
  </conditionalFormatting>
  <conditionalFormatting sqref="G1426:H1427">
    <cfRule type="expression" dxfId="4600" priority="4875">
      <formula>G1426+#REF!+#REF!=0</formula>
    </cfRule>
  </conditionalFormatting>
  <conditionalFormatting sqref="I1426:I1427">
    <cfRule type="expression" dxfId="4599" priority="4876">
      <formula>I1426+N1426+Q1426=0</formula>
    </cfRule>
  </conditionalFormatting>
  <conditionalFormatting sqref="J1426:L1427">
    <cfRule type="expression" dxfId="4598" priority="4873">
      <formula>J1426+Q1426+R1426=0</formula>
    </cfRule>
  </conditionalFormatting>
  <conditionalFormatting sqref="N1426:P1427">
    <cfRule type="expression" dxfId="4597" priority="4874">
      <formula>N1426+Q1426+R1426=0</formula>
    </cfRule>
  </conditionalFormatting>
  <conditionalFormatting sqref="H1426:H1427">
    <cfRule type="expression" dxfId="4596" priority="4872">
      <formula>H1426+N1415+Q1415=0</formula>
    </cfRule>
  </conditionalFormatting>
  <conditionalFormatting sqref="G1426:G1427">
    <cfRule type="expression" dxfId="4595" priority="4870">
      <formula>G1426+#REF!+#REF!=0</formula>
    </cfRule>
  </conditionalFormatting>
  <conditionalFormatting sqref="H1426:H1427">
    <cfRule type="expression" dxfId="4594" priority="4871">
      <formula>H1426+#REF!+#REF!=0</formula>
    </cfRule>
  </conditionalFormatting>
  <conditionalFormatting sqref="G1426:G1427">
    <cfRule type="expression" dxfId="4593" priority="4877">
      <formula>G1426+I1425+N1425=0</formula>
    </cfRule>
  </conditionalFormatting>
  <conditionalFormatting sqref="G1426:G1427">
    <cfRule type="expression" dxfId="4592" priority="4878">
      <formula>G1426+I1420+N1420=0</formula>
    </cfRule>
  </conditionalFormatting>
  <conditionalFormatting sqref="G1426">
    <cfRule type="expression" dxfId="4591" priority="4879">
      <formula>G1426+I1445+N1445=0</formula>
    </cfRule>
  </conditionalFormatting>
  <conditionalFormatting sqref="G1427">
    <cfRule type="expression" dxfId="4590" priority="4868">
      <formula>G1427+I1447+N1447=0</formula>
    </cfRule>
  </conditionalFormatting>
  <conditionalFormatting sqref="G2097 G2985 G1168 G1430 G1433">
    <cfRule type="expression" dxfId="4589" priority="14173">
      <formula>G1168+I1156+N1156=0</formula>
    </cfRule>
  </conditionalFormatting>
  <conditionalFormatting sqref="G1431:H1432">
    <cfRule type="expression" dxfId="4588" priority="4863">
      <formula>G1431+#REF!+#REF!=0</formula>
    </cfRule>
  </conditionalFormatting>
  <conditionalFormatting sqref="I1431:I1432">
    <cfRule type="expression" dxfId="4587" priority="4864">
      <formula>I1431+N1431+Q1431=0</formula>
    </cfRule>
  </conditionalFormatting>
  <conditionalFormatting sqref="J1431:L1432">
    <cfRule type="expression" dxfId="4586" priority="4861">
      <formula>J1431+Q1431+R1431=0</formula>
    </cfRule>
  </conditionalFormatting>
  <conditionalFormatting sqref="N1431:P1432">
    <cfRule type="expression" dxfId="4585" priority="4862">
      <formula>N1431+Q1431+R1431=0</formula>
    </cfRule>
  </conditionalFormatting>
  <conditionalFormatting sqref="H1431:H1432">
    <cfRule type="expression" dxfId="4584" priority="4860">
      <formula>H1431+N1421+Q1421=0</formula>
    </cfRule>
  </conditionalFormatting>
  <conditionalFormatting sqref="G1431:G1432">
    <cfRule type="expression" dxfId="4583" priority="4858">
      <formula>G1431+#REF!+#REF!=0</formula>
    </cfRule>
  </conditionalFormatting>
  <conditionalFormatting sqref="H1431:H1432">
    <cfRule type="expression" dxfId="4582" priority="4859">
      <formula>H1431+#REF!+#REF!=0</formula>
    </cfRule>
  </conditionalFormatting>
  <conditionalFormatting sqref="H1431:H1432">
    <cfRule type="expression" dxfId="4581" priority="4857">
      <formula>H1431+N1417+Q1417=0</formula>
    </cfRule>
  </conditionalFormatting>
  <conditionalFormatting sqref="G1431:G1432">
    <cfRule type="expression" dxfId="4580" priority="4866">
      <formula>G1431+I1427+N1427=0</formula>
    </cfRule>
  </conditionalFormatting>
  <conditionalFormatting sqref="G2074">
    <cfRule type="expression" dxfId="4579" priority="4867">
      <formula>G2074+I2098+N2098=0</formula>
    </cfRule>
  </conditionalFormatting>
  <conditionalFormatting sqref="G1432">
    <cfRule type="expression" dxfId="4578" priority="4856">
      <formula>G1432+I1456+N1456=0</formula>
    </cfRule>
  </conditionalFormatting>
  <conditionalFormatting sqref="G1441:H1441">
    <cfRule type="expression" dxfId="4577" priority="4851">
      <formula>G1441+#REF!+#REF!=0</formula>
    </cfRule>
  </conditionalFormatting>
  <conditionalFormatting sqref="I1441">
    <cfRule type="expression" dxfId="4576" priority="4852">
      <formula>I1441+N1441+Q1441=0</formula>
    </cfRule>
  </conditionalFormatting>
  <conditionalFormatting sqref="J1441:L1441">
    <cfRule type="expression" dxfId="4575" priority="4849">
      <formula>J1441+Q1441+R1441=0</formula>
    </cfRule>
  </conditionalFormatting>
  <conditionalFormatting sqref="N1441:P1441">
    <cfRule type="expression" dxfId="4574" priority="4850">
      <formula>N1441+Q1441+R1441=0</formula>
    </cfRule>
  </conditionalFormatting>
  <conditionalFormatting sqref="H1441">
    <cfRule type="expression" dxfId="4573" priority="4848">
      <formula>H1441+N1433+Q1433=0</formula>
    </cfRule>
  </conditionalFormatting>
  <conditionalFormatting sqref="G1441">
    <cfRule type="expression" dxfId="4572" priority="4846">
      <formula>G1441+#REF!+#REF!=0</formula>
    </cfRule>
  </conditionalFormatting>
  <conditionalFormatting sqref="H1441">
    <cfRule type="expression" dxfId="4571" priority="4847">
      <formula>H1441+#REF!+#REF!=0</formula>
    </cfRule>
  </conditionalFormatting>
  <conditionalFormatting sqref="H1441">
    <cfRule type="expression" dxfId="4570" priority="4845">
      <formula>H1441+N1430+Q1430=0</formula>
    </cfRule>
  </conditionalFormatting>
  <conditionalFormatting sqref="G1441">
    <cfRule type="expression" dxfId="4569" priority="4853">
      <formula>G1441+I1440+N1440=0</formula>
    </cfRule>
  </conditionalFormatting>
  <conditionalFormatting sqref="G1441">
    <cfRule type="expression" dxfId="4568" priority="4854">
      <formula>G1441+I1437+N1437=0</formula>
    </cfRule>
  </conditionalFormatting>
  <conditionalFormatting sqref="G334 G472">
    <cfRule type="expression" dxfId="4567" priority="4855">
      <formula>G334+I361+N361=0</formula>
    </cfRule>
  </conditionalFormatting>
  <conditionalFormatting sqref="G1452:H1453">
    <cfRule type="expression" dxfId="4566" priority="4840">
      <formula>G1452+#REF!+#REF!=0</formula>
    </cfRule>
  </conditionalFormatting>
  <conditionalFormatting sqref="I1452:I1453">
    <cfRule type="expression" dxfId="4565" priority="4841">
      <formula>I1452+N1452+Q1452=0</formula>
    </cfRule>
  </conditionalFormatting>
  <conditionalFormatting sqref="J1452:L1453">
    <cfRule type="expression" dxfId="4564" priority="4838">
      <formula>J1452+Q1452+R1452=0</formula>
    </cfRule>
  </conditionalFormatting>
  <conditionalFormatting sqref="N1452:P1453">
    <cfRule type="expression" dxfId="4563" priority="4839">
      <formula>N1452+Q1452+R1452=0</formula>
    </cfRule>
  </conditionalFormatting>
  <conditionalFormatting sqref="H1452:H1453">
    <cfRule type="expression" dxfId="4562" priority="4837">
      <formula>H1452+N1441+Q1441=0</formula>
    </cfRule>
  </conditionalFormatting>
  <conditionalFormatting sqref="G1452:G1453">
    <cfRule type="expression" dxfId="4561" priority="4835">
      <formula>G1452+#REF!+#REF!=0</formula>
    </cfRule>
  </conditionalFormatting>
  <conditionalFormatting sqref="H1452:H1453">
    <cfRule type="expression" dxfId="4560" priority="4836">
      <formula>H1452+#REF!+#REF!=0</formula>
    </cfRule>
  </conditionalFormatting>
  <conditionalFormatting sqref="G1452:G1453">
    <cfRule type="expression" dxfId="4559" priority="4842">
      <formula>G1452+I1451+N1451=0</formula>
    </cfRule>
  </conditionalFormatting>
  <conditionalFormatting sqref="G1452:G1453">
    <cfRule type="expression" dxfId="4558" priority="4843">
      <formula>G1452+I1446+N1446=0</formula>
    </cfRule>
  </conditionalFormatting>
  <conditionalFormatting sqref="G1452">
    <cfRule type="expression" dxfId="4557" priority="4844">
      <formula>G1452+I1479+N1479=0</formula>
    </cfRule>
  </conditionalFormatting>
  <conditionalFormatting sqref="G1453 G1441">
    <cfRule type="expression" dxfId="4556" priority="4833">
      <formula>G1441+I1469+N1469=0</formula>
    </cfRule>
  </conditionalFormatting>
  <conditionalFormatting sqref="G1474:H1476">
    <cfRule type="expression" dxfId="4555" priority="4828">
      <formula>G1474+#REF!+#REF!=0</formula>
    </cfRule>
  </conditionalFormatting>
  <conditionalFormatting sqref="I1474:I1476">
    <cfRule type="expression" dxfId="4554" priority="4829">
      <formula>I1474+N1474+Q1474=0</formula>
    </cfRule>
  </conditionalFormatting>
  <conditionalFormatting sqref="J1474:L1476">
    <cfRule type="expression" dxfId="4553" priority="4826">
      <formula>J1474+Q1474+R1474=0</formula>
    </cfRule>
  </conditionalFormatting>
  <conditionalFormatting sqref="N1474:P1476">
    <cfRule type="expression" dxfId="4552" priority="4827">
      <formula>N1474+Q1474+R1474=0</formula>
    </cfRule>
  </conditionalFormatting>
  <conditionalFormatting sqref="H1474:H1476">
    <cfRule type="expression" dxfId="4551" priority="4825">
      <formula>H1474+N1464+Q1464=0</formula>
    </cfRule>
  </conditionalFormatting>
  <conditionalFormatting sqref="G1474:G1476">
    <cfRule type="expression" dxfId="4550" priority="4823">
      <formula>G1474+#REF!+#REF!=0</formula>
    </cfRule>
  </conditionalFormatting>
  <conditionalFormatting sqref="H1474:H1476">
    <cfRule type="expression" dxfId="4549" priority="4824">
      <formula>H1474+#REF!+#REF!=0</formula>
    </cfRule>
  </conditionalFormatting>
  <conditionalFormatting sqref="H1474:H1476">
    <cfRule type="expression" dxfId="4548" priority="4822">
      <formula>H1474+N1460+Q1460=0</formula>
    </cfRule>
  </conditionalFormatting>
  <conditionalFormatting sqref="G1474:G1476">
    <cfRule type="expression" dxfId="4547" priority="4830">
      <formula>G1474+I1473+N1473=0</formula>
    </cfRule>
  </conditionalFormatting>
  <conditionalFormatting sqref="G1474:G1476">
    <cfRule type="expression" dxfId="4546" priority="4831">
      <formula>G1474+I1469+N1469=0</formula>
    </cfRule>
  </conditionalFormatting>
  <conditionalFormatting sqref="G1624 G1652:G1653">
    <cfRule type="expression" dxfId="4545" priority="4832">
      <formula>G1624+I1961+N1961=0</formula>
    </cfRule>
  </conditionalFormatting>
  <conditionalFormatting sqref="G1475:G1476 G2656:G2657 G2661">
    <cfRule type="expression" dxfId="4544" priority="4821">
      <formula>G1475+I1816+N1816=0</formula>
    </cfRule>
  </conditionalFormatting>
  <conditionalFormatting sqref="G1486">
    <cfRule type="expression" dxfId="4543" priority="14181">
      <formula>G1486+I1470+N1470=0</formula>
    </cfRule>
  </conditionalFormatting>
  <conditionalFormatting sqref="G1484:H1485">
    <cfRule type="expression" dxfId="4542" priority="4817">
      <formula>G1484+#REF!+#REF!=0</formula>
    </cfRule>
  </conditionalFormatting>
  <conditionalFormatting sqref="I1484:I1485">
    <cfRule type="expression" dxfId="4541" priority="4818">
      <formula>I1484+N1484+Q1484=0</formula>
    </cfRule>
  </conditionalFormatting>
  <conditionalFormatting sqref="J1484:L1485">
    <cfRule type="expression" dxfId="4540" priority="4815">
      <formula>J1484+Q1484+R1484=0</formula>
    </cfRule>
  </conditionalFormatting>
  <conditionalFormatting sqref="N1484:P1485">
    <cfRule type="expression" dxfId="4539" priority="4816">
      <formula>N1484+Q1484+R1484=0</formula>
    </cfRule>
  </conditionalFormatting>
  <conditionalFormatting sqref="H1484:H1485">
    <cfRule type="expression" dxfId="4538" priority="4814">
      <formula>H1484+N1474+Q1474=0</formula>
    </cfRule>
  </conditionalFormatting>
  <conditionalFormatting sqref="G1484:G1485">
    <cfRule type="expression" dxfId="4537" priority="4812">
      <formula>G1484+#REF!+#REF!=0</formula>
    </cfRule>
  </conditionalFormatting>
  <conditionalFormatting sqref="H1484:H1485">
    <cfRule type="expression" dxfId="4536" priority="4813">
      <formula>H1484+#REF!+#REF!=0</formula>
    </cfRule>
  </conditionalFormatting>
  <conditionalFormatting sqref="H1484:H1485">
    <cfRule type="expression" dxfId="4535" priority="4811">
      <formula>H1484+N1470+Q1470=0</formula>
    </cfRule>
  </conditionalFormatting>
  <conditionalFormatting sqref="G1484:G1485">
    <cfRule type="expression" dxfId="4534" priority="4819">
      <formula>G1484+I1483+N1483=0</formula>
    </cfRule>
  </conditionalFormatting>
  <conditionalFormatting sqref="G1484:G1485">
    <cfRule type="expression" dxfId="4533" priority="4820">
      <formula>G1484+I1479+N1479=0</formula>
    </cfRule>
  </conditionalFormatting>
  <conditionalFormatting sqref="G1484:G1485">
    <cfRule type="expression" dxfId="4532" priority="4810">
      <formula>G1484+I1825+N1825=0</formula>
    </cfRule>
  </conditionalFormatting>
  <conditionalFormatting sqref="G2035">
    <cfRule type="expression" dxfId="4531" priority="14187">
      <formula>G2035+I2026+N2026=0</formula>
    </cfRule>
  </conditionalFormatting>
  <conditionalFormatting sqref="G2027:H2027">
    <cfRule type="expression" dxfId="4530" priority="4772">
      <formula>G2027+#REF!+#REF!=0</formula>
    </cfRule>
  </conditionalFormatting>
  <conditionalFormatting sqref="I2027">
    <cfRule type="expression" dxfId="4529" priority="4773">
      <formula>I2027+N2027+Q2027=0</formula>
    </cfRule>
  </conditionalFormatting>
  <conditionalFormatting sqref="J2027:L2027">
    <cfRule type="expression" dxfId="4528" priority="4770">
      <formula>J2027+Q2027+R2027=0</formula>
    </cfRule>
  </conditionalFormatting>
  <conditionalFormatting sqref="N2027:P2027">
    <cfRule type="expression" dxfId="4527" priority="4771">
      <formula>N2027+Q2027+R2027=0</formula>
    </cfRule>
  </conditionalFormatting>
  <conditionalFormatting sqref="H2027">
    <cfRule type="expression" dxfId="4526" priority="4769">
      <formula>H2027+#REF!+#REF!=0</formula>
    </cfRule>
  </conditionalFormatting>
  <conditionalFormatting sqref="G2027">
    <cfRule type="expression" dxfId="4525" priority="4767">
      <formula>G2027+#REF!+#REF!=0</formula>
    </cfRule>
  </conditionalFormatting>
  <conditionalFormatting sqref="H2027">
    <cfRule type="expression" dxfId="4524" priority="4768">
      <formula>H2027+#REF!+#REF!=0</formula>
    </cfRule>
  </conditionalFormatting>
  <conditionalFormatting sqref="H2027">
    <cfRule type="expression" dxfId="4523" priority="4766">
      <formula>H2027+N2015+Q2015=0</formula>
    </cfRule>
  </conditionalFormatting>
  <conditionalFormatting sqref="G2027">
    <cfRule type="expression" dxfId="4522" priority="4774">
      <formula>G2027+I2026+N2026=0</formula>
    </cfRule>
  </conditionalFormatting>
  <conditionalFormatting sqref="G2027">
    <cfRule type="expression" dxfId="4521" priority="4775">
      <formula>G2027+I2022+N2022=0</formula>
    </cfRule>
  </conditionalFormatting>
  <conditionalFormatting sqref="G2027">
    <cfRule type="expression" dxfId="4520" priority="4776">
      <formula>G2027+I2054+N2054=0</formula>
    </cfRule>
  </conditionalFormatting>
  <conditionalFormatting sqref="G2033:H2035">
    <cfRule type="expression" dxfId="4519" priority="4761">
      <formula>G2033+#REF!+#REF!=0</formula>
    </cfRule>
  </conditionalFormatting>
  <conditionalFormatting sqref="H2033:H2035">
    <cfRule type="expression" dxfId="4518" priority="4758">
      <formula>H2033+N2023+Q2023=0</formula>
    </cfRule>
  </conditionalFormatting>
  <conditionalFormatting sqref="G2033:G2035">
    <cfRule type="expression" dxfId="4517" priority="4756">
      <formula>G2033+#REF!+#REF!=0</formula>
    </cfRule>
  </conditionalFormatting>
  <conditionalFormatting sqref="H2033:H2035">
    <cfRule type="expression" dxfId="4516" priority="4757">
      <formula>H2033+#REF!+#REF!=0</formula>
    </cfRule>
  </conditionalFormatting>
  <conditionalFormatting sqref="H2033:H2035">
    <cfRule type="expression" dxfId="4515" priority="4755">
      <formula>H2033+N2019+Q2019=0</formula>
    </cfRule>
  </conditionalFormatting>
  <conditionalFormatting sqref="G2033:G2035">
    <cfRule type="expression" dxfId="4514" priority="4763">
      <formula>G2033+I2032+N2032=0</formula>
    </cfRule>
  </conditionalFormatting>
  <conditionalFormatting sqref="G2033:G2035">
    <cfRule type="expression" dxfId="4513" priority="4764">
      <formula>G2033+I2028+N2028=0</formula>
    </cfRule>
  </conditionalFormatting>
  <conditionalFormatting sqref="G2033:G2035">
    <cfRule type="expression" dxfId="4512" priority="4765">
      <formula>G2033+I2060+N2060=0</formula>
    </cfRule>
  </conditionalFormatting>
  <conditionalFormatting sqref="G2039:H2039">
    <cfRule type="expression" dxfId="4511" priority="4750">
      <formula>G2039+#REF!+#REF!=0</formula>
    </cfRule>
  </conditionalFormatting>
  <conditionalFormatting sqref="I2039">
    <cfRule type="expression" dxfId="4510" priority="4751">
      <formula>I2039+N2039+Q2039=0</formula>
    </cfRule>
  </conditionalFormatting>
  <conditionalFormatting sqref="J2039:L2039">
    <cfRule type="expression" dxfId="4509" priority="4748">
      <formula>J2039+Q2039+R2039=0</formula>
    </cfRule>
  </conditionalFormatting>
  <conditionalFormatting sqref="N2039:P2039">
    <cfRule type="expression" dxfId="4508" priority="4749">
      <formula>N2039+Q2039+R2039=0</formula>
    </cfRule>
  </conditionalFormatting>
  <conditionalFormatting sqref="H2039">
    <cfRule type="expression" dxfId="4507" priority="4747">
      <formula>H2039+N2029+Q2029=0</formula>
    </cfRule>
  </conditionalFormatting>
  <conditionalFormatting sqref="G2039">
    <cfRule type="expression" dxfId="4506" priority="4745">
      <formula>G2039+#REF!+#REF!=0</formula>
    </cfRule>
  </conditionalFormatting>
  <conditionalFormatting sqref="H2039">
    <cfRule type="expression" dxfId="4505" priority="4746">
      <formula>H2039+#REF!+#REF!=0</formula>
    </cfRule>
  </conditionalFormatting>
  <conditionalFormatting sqref="H2039">
    <cfRule type="expression" dxfId="4504" priority="4744">
      <formula>H2039+N2025+Q2025=0</formula>
    </cfRule>
  </conditionalFormatting>
  <conditionalFormatting sqref="G2039">
    <cfRule type="expression" dxfId="4503" priority="4753">
      <formula>G2039+I2034+N2034=0</formula>
    </cfRule>
  </conditionalFormatting>
  <conditionalFormatting sqref="G2039">
    <cfRule type="expression" dxfId="4502" priority="4754">
      <formula>G2039+I2069+N2069=0</formula>
    </cfRule>
  </conditionalFormatting>
  <conditionalFormatting sqref="G2047:H2047">
    <cfRule type="expression" dxfId="4501" priority="4739">
      <formula>G2047+#REF!+#REF!=0</formula>
    </cfRule>
  </conditionalFormatting>
  <conditionalFormatting sqref="I2047">
    <cfRule type="expression" dxfId="4500" priority="4740">
      <formula>I2047+N2047+Q2047=0</formula>
    </cfRule>
  </conditionalFormatting>
  <conditionalFormatting sqref="J2047:L2047">
    <cfRule type="expression" dxfId="4499" priority="4737">
      <formula>J2047+Q2047+R2047=0</formula>
    </cfRule>
  </conditionalFormatting>
  <conditionalFormatting sqref="N2047:P2047">
    <cfRule type="expression" dxfId="4498" priority="4738">
      <formula>N2047+Q2047+R2047=0</formula>
    </cfRule>
  </conditionalFormatting>
  <conditionalFormatting sqref="G2047">
    <cfRule type="expression" dxfId="4497" priority="4734">
      <formula>G2047+#REF!+#REF!=0</formula>
    </cfRule>
  </conditionalFormatting>
  <conditionalFormatting sqref="H2047">
    <cfRule type="expression" dxfId="4496" priority="4735">
      <formula>H2047+#REF!+#REF!=0</formula>
    </cfRule>
  </conditionalFormatting>
  <conditionalFormatting sqref="H2047">
    <cfRule type="expression" dxfId="4495" priority="4733">
      <formula>H2047+N2034+Q2034=0</formula>
    </cfRule>
  </conditionalFormatting>
  <conditionalFormatting sqref="G2047">
    <cfRule type="expression" dxfId="4494" priority="4741">
      <formula>G2047+I2046+N2046=0</formula>
    </cfRule>
  </conditionalFormatting>
  <conditionalFormatting sqref="G2047">
    <cfRule type="expression" dxfId="4493" priority="4743">
      <formula>G2047+I2078+N2078=0</formula>
    </cfRule>
  </conditionalFormatting>
  <conditionalFormatting sqref="G2052:H2052">
    <cfRule type="expression" dxfId="4492" priority="4728">
      <formula>G2052+#REF!+#REF!=0</formula>
    </cfRule>
  </conditionalFormatting>
  <conditionalFormatting sqref="I2052">
    <cfRule type="expression" dxfId="4491" priority="4729">
      <formula>I2052+N2052+Q2052=0</formula>
    </cfRule>
  </conditionalFormatting>
  <conditionalFormatting sqref="J2052:L2052">
    <cfRule type="expression" dxfId="4490" priority="4726">
      <formula>J2052+Q2052+R2052=0</formula>
    </cfRule>
  </conditionalFormatting>
  <conditionalFormatting sqref="N2052:P2052">
    <cfRule type="expression" dxfId="4489" priority="4727">
      <formula>N2052+Q2052+R2052=0</formula>
    </cfRule>
  </conditionalFormatting>
  <conditionalFormatting sqref="G2052">
    <cfRule type="expression" dxfId="4488" priority="4723">
      <formula>G2052+#REF!+#REF!=0</formula>
    </cfRule>
  </conditionalFormatting>
  <conditionalFormatting sqref="H2052">
    <cfRule type="expression" dxfId="4487" priority="4724">
      <formula>H2052+#REF!+#REF!=0</formula>
    </cfRule>
  </conditionalFormatting>
  <conditionalFormatting sqref="H2052">
    <cfRule type="expression" dxfId="4486" priority="4722">
      <formula>H2052+N2039+Q2039=0</formula>
    </cfRule>
  </conditionalFormatting>
  <conditionalFormatting sqref="G2052">
    <cfRule type="expression" dxfId="4485" priority="4730">
      <formula>G2052+I2051+N2051=0</formula>
    </cfRule>
  </conditionalFormatting>
  <conditionalFormatting sqref="G2052">
    <cfRule type="expression" dxfId="4484" priority="4731">
      <formula>G2052+I2047+N2047=0</formula>
    </cfRule>
  </conditionalFormatting>
  <conditionalFormatting sqref="G2052">
    <cfRule type="expression" dxfId="4483" priority="4732">
      <formula>G2052+I2083+N2083=0</formula>
    </cfRule>
  </conditionalFormatting>
  <conditionalFormatting sqref="G2134">
    <cfRule type="expression" dxfId="4482" priority="14192">
      <formula>G2134+I2058+N2058=0</formula>
    </cfRule>
  </conditionalFormatting>
  <conditionalFormatting sqref="G2065:H2066">
    <cfRule type="expression" dxfId="4481" priority="4717">
      <formula>G2065+#REF!+#REF!=0</formula>
    </cfRule>
  </conditionalFormatting>
  <conditionalFormatting sqref="I2065:I2066">
    <cfRule type="expression" dxfId="4480" priority="4718">
      <formula>I2065+N2065+Q2065=0</formula>
    </cfRule>
  </conditionalFormatting>
  <conditionalFormatting sqref="J2065:L2066">
    <cfRule type="expression" dxfId="4479" priority="4715">
      <formula>J2065+Q2065+R2065=0</formula>
    </cfRule>
  </conditionalFormatting>
  <conditionalFormatting sqref="N2065:P2066">
    <cfRule type="expression" dxfId="4478" priority="4716">
      <formula>N2065+Q2065+R2065=0</formula>
    </cfRule>
  </conditionalFormatting>
  <conditionalFormatting sqref="H2065:H2066">
    <cfRule type="expression" dxfId="4477" priority="4714">
      <formula>H2065+N2054+Q2054=0</formula>
    </cfRule>
  </conditionalFormatting>
  <conditionalFormatting sqref="G2065:G2066">
    <cfRule type="expression" dxfId="4476" priority="4712">
      <formula>G2065+#REF!+#REF!=0</formula>
    </cfRule>
  </conditionalFormatting>
  <conditionalFormatting sqref="H2065:H2066">
    <cfRule type="expression" dxfId="4475" priority="4713">
      <formula>H2065+#REF!+#REF!=0</formula>
    </cfRule>
  </conditionalFormatting>
  <conditionalFormatting sqref="H2065:H2066">
    <cfRule type="expression" dxfId="4474" priority="4711">
      <formula>H2065+N2050+Q2050=0</formula>
    </cfRule>
  </conditionalFormatting>
  <conditionalFormatting sqref="G2065:G2066">
    <cfRule type="expression" dxfId="4473" priority="4720">
      <formula>G2065+I2059+N2059=0</formula>
    </cfRule>
  </conditionalFormatting>
  <conditionalFormatting sqref="G2065:G2066">
    <cfRule type="expression" dxfId="4472" priority="4721">
      <formula>G2065+I2098+N2098=0</formula>
    </cfRule>
  </conditionalFormatting>
  <conditionalFormatting sqref="G2089:H2090">
    <cfRule type="expression" dxfId="4471" priority="4706">
      <formula>G2089+#REF!+#REF!=0</formula>
    </cfRule>
  </conditionalFormatting>
  <conditionalFormatting sqref="I2089:I2090">
    <cfRule type="expression" dxfId="4470" priority="4707">
      <formula>I2089+N2089+Q2089=0</formula>
    </cfRule>
  </conditionalFormatting>
  <conditionalFormatting sqref="J2089:L2090">
    <cfRule type="expression" dxfId="4469" priority="4704">
      <formula>J2089+Q2089+R2089=0</formula>
    </cfRule>
  </conditionalFormatting>
  <conditionalFormatting sqref="N2089:P2090">
    <cfRule type="expression" dxfId="4468" priority="4705">
      <formula>N2089+Q2089+R2089=0</formula>
    </cfRule>
  </conditionalFormatting>
  <conditionalFormatting sqref="H2089:H2090">
    <cfRule type="expression" dxfId="4467" priority="4703">
      <formula>H2089+N2079+Q2079=0</formula>
    </cfRule>
  </conditionalFormatting>
  <conditionalFormatting sqref="G2089:G2090">
    <cfRule type="expression" dxfId="4466" priority="4701">
      <formula>G2089+#REF!+#REF!=0</formula>
    </cfRule>
  </conditionalFormatting>
  <conditionalFormatting sqref="H2089:H2090">
    <cfRule type="expression" dxfId="4465" priority="4702">
      <formula>H2089+#REF!+#REF!=0</formula>
    </cfRule>
  </conditionalFormatting>
  <conditionalFormatting sqref="H2089:H2090">
    <cfRule type="expression" dxfId="4464" priority="4700">
      <formula>H2089+N2075+Q2075=0</formula>
    </cfRule>
  </conditionalFormatting>
  <conditionalFormatting sqref="G2089:G2090">
    <cfRule type="expression" dxfId="4463" priority="4708">
      <formula>G2089+I2088+N2088=0</formula>
    </cfRule>
  </conditionalFormatting>
  <conditionalFormatting sqref="G2089:G2090">
    <cfRule type="expression" dxfId="4462" priority="4709">
      <formula>G2089+I2084+N2084=0</formula>
    </cfRule>
  </conditionalFormatting>
  <conditionalFormatting sqref="G2107">
    <cfRule type="expression" dxfId="4461" priority="4710">
      <formula>G2107+I2113+N2113=0</formula>
    </cfRule>
  </conditionalFormatting>
  <conditionalFormatting sqref="G2096:H2096 G2064:H2064 G2107:H2110">
    <cfRule type="expression" dxfId="4460" priority="4695">
      <formula>G2064+#REF!+#REF!=0</formula>
    </cfRule>
  </conditionalFormatting>
  <conditionalFormatting sqref="I2096">
    <cfRule type="expression" dxfId="4459" priority="4696">
      <formula>I2096+N2096+Q2096=0</formula>
    </cfRule>
  </conditionalFormatting>
  <conditionalFormatting sqref="J2096:L2096">
    <cfRule type="expression" dxfId="4458" priority="4693">
      <formula>J2096+Q2096+R2096=0</formula>
    </cfRule>
  </conditionalFormatting>
  <conditionalFormatting sqref="N2096:P2096">
    <cfRule type="expression" dxfId="4457" priority="4694">
      <formula>N2096+Q2096+R2096=0</formula>
    </cfRule>
  </conditionalFormatting>
  <conditionalFormatting sqref="H2096">
    <cfRule type="expression" dxfId="4456" priority="4692">
      <formula>H2096+N2086+Q2086=0</formula>
    </cfRule>
  </conditionalFormatting>
  <conditionalFormatting sqref="G2096">
    <cfRule type="expression" dxfId="4455" priority="4690">
      <formula>G2096+#REF!+#REF!=0</formula>
    </cfRule>
  </conditionalFormatting>
  <conditionalFormatting sqref="H2096">
    <cfRule type="expression" dxfId="4454" priority="4691">
      <formula>H2096+#REF!+#REF!=0</formula>
    </cfRule>
  </conditionalFormatting>
  <conditionalFormatting sqref="H2096">
    <cfRule type="expression" dxfId="4453" priority="4689">
      <formula>H2096+N2082+Q2082=0</formula>
    </cfRule>
  </conditionalFormatting>
  <conditionalFormatting sqref="G2096">
    <cfRule type="expression" dxfId="4452" priority="4697">
      <formula>G2096+I2095+N2095=0</formula>
    </cfRule>
  </conditionalFormatting>
  <conditionalFormatting sqref="G2096">
    <cfRule type="expression" dxfId="4451" priority="4698">
      <formula>G2096+I2091+N2091=0</formula>
    </cfRule>
  </conditionalFormatting>
  <conditionalFormatting sqref="G2123">
    <cfRule type="expression" dxfId="4450" priority="14199">
      <formula>G2123+#REF!+#REF!=0</formula>
    </cfRule>
  </conditionalFormatting>
  <conditionalFormatting sqref="H2117:H2119">
    <cfRule type="expression" dxfId="4449" priority="4670">
      <formula>H2117+N2140+Q2140=0</formula>
    </cfRule>
  </conditionalFormatting>
  <conditionalFormatting sqref="G2114:H2114">
    <cfRule type="expression" dxfId="4448" priority="4662">
      <formula>G2114+#REF!+#REF!=0</formula>
    </cfRule>
  </conditionalFormatting>
  <conditionalFormatting sqref="I2114">
    <cfRule type="expression" dxfId="4447" priority="4663">
      <formula>I2114+N2114+Q2114=0</formula>
    </cfRule>
  </conditionalFormatting>
  <conditionalFormatting sqref="J2114:L2114">
    <cfRule type="expression" dxfId="4446" priority="4660">
      <formula>J2114+Q2114+R2114=0</formula>
    </cfRule>
  </conditionalFormatting>
  <conditionalFormatting sqref="N2114:P2114">
    <cfRule type="expression" dxfId="4445" priority="4661">
      <formula>N2114+Q2114+R2114=0</formula>
    </cfRule>
  </conditionalFormatting>
  <conditionalFormatting sqref="H2114">
    <cfRule type="expression" dxfId="4444" priority="4659">
      <formula>H2114+N2141+Q2141=0</formula>
    </cfRule>
  </conditionalFormatting>
  <conditionalFormatting sqref="G2114">
    <cfRule type="expression" dxfId="4443" priority="4657">
      <formula>G2114+#REF!+#REF!=0</formula>
    </cfRule>
  </conditionalFormatting>
  <conditionalFormatting sqref="H2114">
    <cfRule type="expression" dxfId="4442" priority="4658">
      <formula>H2114+#REF!+#REF!=0</formula>
    </cfRule>
  </conditionalFormatting>
  <conditionalFormatting sqref="H2114">
    <cfRule type="expression" dxfId="4441" priority="4656">
      <formula>H2114+N2137+Q2137=0</formula>
    </cfRule>
  </conditionalFormatting>
  <conditionalFormatting sqref="G2114">
    <cfRule type="expression" dxfId="4440" priority="4664">
      <formula>G2114+I2150+N2150=0</formula>
    </cfRule>
  </conditionalFormatting>
  <conditionalFormatting sqref="G2114">
    <cfRule type="expression" dxfId="4439" priority="4665">
      <formula>G2114+I2146+N2146=0</formula>
    </cfRule>
  </conditionalFormatting>
  <conditionalFormatting sqref="G2114">
    <cfRule type="expression" dxfId="4438" priority="4666">
      <formula>G2114+I2191+N2191=0</formula>
    </cfRule>
  </conditionalFormatting>
  <conditionalFormatting sqref="G2117:H2119">
    <cfRule type="expression" dxfId="4437" priority="4651">
      <formula>G2117+#REF!+#REF!=0</formula>
    </cfRule>
  </conditionalFormatting>
  <conditionalFormatting sqref="I2117:I2119">
    <cfRule type="expression" dxfId="4436" priority="4652">
      <formula>I2117+N2117+Q2117=0</formula>
    </cfRule>
  </conditionalFormatting>
  <conditionalFormatting sqref="J2117:L2119">
    <cfRule type="expression" dxfId="4435" priority="4649">
      <formula>J2117+Q2117+R2117=0</formula>
    </cfRule>
  </conditionalFormatting>
  <conditionalFormatting sqref="N2117:P2119">
    <cfRule type="expression" dxfId="4434" priority="4650">
      <formula>N2117+Q2117+R2117=0</formula>
    </cfRule>
  </conditionalFormatting>
  <conditionalFormatting sqref="H2117:H2119">
    <cfRule type="expression" dxfId="4433" priority="4648">
      <formula>H2117+N2144+Q2144=0</formula>
    </cfRule>
  </conditionalFormatting>
  <conditionalFormatting sqref="G2117:G2119">
    <cfRule type="expression" dxfId="4432" priority="4646">
      <formula>G2117+#REF!+#REF!=0</formula>
    </cfRule>
  </conditionalFormatting>
  <conditionalFormatting sqref="H2117:H2119">
    <cfRule type="expression" dxfId="4431" priority="4647">
      <formula>H2117+#REF!+#REF!=0</formula>
    </cfRule>
  </conditionalFormatting>
  <conditionalFormatting sqref="G2117:G2119">
    <cfRule type="expression" dxfId="4430" priority="4653">
      <formula>G2117+I2153+N2153=0</formula>
    </cfRule>
  </conditionalFormatting>
  <conditionalFormatting sqref="G2117:G2119">
    <cfRule type="expression" dxfId="4429" priority="4654">
      <formula>G2117+I2149+N2149=0</formula>
    </cfRule>
  </conditionalFormatting>
  <conditionalFormatting sqref="G2117:G2119">
    <cfRule type="expression" dxfId="4428" priority="4655">
      <formula>G2117+I2194+N2194=0</formula>
    </cfRule>
  </conditionalFormatting>
  <conditionalFormatting sqref="H2172">
    <cfRule type="expression" dxfId="4427" priority="4636">
      <formula>H2172+N2201+Q2201=0</formula>
    </cfRule>
  </conditionalFormatting>
  <conditionalFormatting sqref="H2172:H2173">
    <cfRule type="expression" dxfId="4426" priority="4625">
      <formula>H2172+N2204+Q2204=0</formula>
    </cfRule>
  </conditionalFormatting>
  <conditionalFormatting sqref="G2239">
    <cfRule type="expression" dxfId="4425" priority="4632">
      <formula>G2239+I2320+N2320=0</formula>
    </cfRule>
  </conditionalFormatting>
  <conditionalFormatting sqref="G2169">
    <cfRule type="expression" dxfId="4424" priority="14208">
      <formula>G2169+I2164+N2164=0</formula>
    </cfRule>
  </conditionalFormatting>
  <conditionalFormatting sqref="H2165">
    <cfRule type="expression" dxfId="4423" priority="4611">
      <formula>H2165+N2194+Q2194=0</formula>
    </cfRule>
  </conditionalFormatting>
  <conditionalFormatting sqref="G2165:H2165">
    <cfRule type="expression" dxfId="4422" priority="4606">
      <formula>G2165+#REF!+#REF!=0</formula>
    </cfRule>
  </conditionalFormatting>
  <conditionalFormatting sqref="I2165">
    <cfRule type="expression" dxfId="4421" priority="4607">
      <formula>I2165+N2165+Q2165=0</formula>
    </cfRule>
  </conditionalFormatting>
  <conditionalFormatting sqref="J2165:L2165">
    <cfRule type="expression" dxfId="4420" priority="4604">
      <formula>J2165+Q2165+R2165=0</formula>
    </cfRule>
  </conditionalFormatting>
  <conditionalFormatting sqref="N2165:P2165">
    <cfRule type="expression" dxfId="4419" priority="4605">
      <formula>N2165+Q2165+R2165=0</formula>
    </cfRule>
  </conditionalFormatting>
  <conditionalFormatting sqref="H2064">
    <cfRule type="expression" dxfId="4418" priority="4603">
      <formula>H2064+N2099+Q2099=0</formula>
    </cfRule>
  </conditionalFormatting>
  <conditionalFormatting sqref="G2165">
    <cfRule type="expression" dxfId="4417" priority="4601">
      <formula>G2165+#REF!+#REF!=0</formula>
    </cfRule>
  </conditionalFormatting>
  <conditionalFormatting sqref="H2165">
    <cfRule type="expression" dxfId="4416" priority="4602">
      <formula>H2165+#REF!+#REF!=0</formula>
    </cfRule>
  </conditionalFormatting>
  <conditionalFormatting sqref="G2165 G1367:G1368">
    <cfRule type="expression" dxfId="4415" priority="4608">
      <formula>G1367+I1412+N1412=0</formula>
    </cfRule>
  </conditionalFormatting>
  <conditionalFormatting sqref="G2165">
    <cfRule type="expression" dxfId="4414" priority="4609">
      <formula>G2165+I2207+N2207=0</formula>
    </cfRule>
  </conditionalFormatting>
  <conditionalFormatting sqref="H2064">
    <cfRule type="expression" dxfId="4413" priority="4600">
      <formula>H2064+N2095+Q2095=0</formula>
    </cfRule>
  </conditionalFormatting>
  <conditionalFormatting sqref="G2172:H2173">
    <cfRule type="expression" dxfId="4412" priority="4595">
      <formula>G2172+#REF!+#REF!=0</formula>
    </cfRule>
  </conditionalFormatting>
  <conditionalFormatting sqref="I2172:I2173">
    <cfRule type="expression" dxfId="4411" priority="4596">
      <formula>I2172+N2172+Q2172=0</formula>
    </cfRule>
  </conditionalFormatting>
  <conditionalFormatting sqref="J2172:L2173">
    <cfRule type="expression" dxfId="4410" priority="4593">
      <formula>J2172+Q2172+R2172=0</formula>
    </cfRule>
  </conditionalFormatting>
  <conditionalFormatting sqref="N2172:P2173">
    <cfRule type="expression" dxfId="4409" priority="4594">
      <formula>N2172+Q2172+R2172=0</formula>
    </cfRule>
  </conditionalFormatting>
  <conditionalFormatting sqref="H2173">
    <cfRule type="expression" dxfId="4408" priority="4592">
      <formula>H2173+N2208+Q2208=0</formula>
    </cfRule>
  </conditionalFormatting>
  <conditionalFormatting sqref="G2172:G2173">
    <cfRule type="expression" dxfId="4407" priority="4590">
      <formula>G2172+#REF!+#REF!=0</formula>
    </cfRule>
  </conditionalFormatting>
  <conditionalFormatting sqref="H2172:H2173">
    <cfRule type="expression" dxfId="4406" priority="4591">
      <formula>H2172+#REF!+#REF!=0</formula>
    </cfRule>
  </conditionalFormatting>
  <conditionalFormatting sqref="G2172:G2173">
    <cfRule type="expression" dxfId="4405" priority="4597">
      <formula>G2172+I2217+N2217=0</formula>
    </cfRule>
  </conditionalFormatting>
  <conditionalFormatting sqref="G2172:G2173">
    <cfRule type="expression" dxfId="4404" priority="4598">
      <formula>G2172+I2213+N2213=0</formula>
    </cfRule>
  </conditionalFormatting>
  <conditionalFormatting sqref="H2177">
    <cfRule type="expression" dxfId="4403" priority="4589">
      <formula>H2177+N2209+Q2209=0</formula>
    </cfRule>
  </conditionalFormatting>
  <conditionalFormatting sqref="G2177:H2177">
    <cfRule type="expression" dxfId="4402" priority="4584">
      <formula>G2177+#REF!+#REF!=0</formula>
    </cfRule>
  </conditionalFormatting>
  <conditionalFormatting sqref="I2177">
    <cfRule type="expression" dxfId="4401" priority="4585">
      <formula>I2177+N2177+Q2177=0</formula>
    </cfRule>
  </conditionalFormatting>
  <conditionalFormatting sqref="J2177:L2177">
    <cfRule type="expression" dxfId="4400" priority="4582">
      <formula>J2177+Q2177+R2177=0</formula>
    </cfRule>
  </conditionalFormatting>
  <conditionalFormatting sqref="N2177:P2177">
    <cfRule type="expression" dxfId="4399" priority="4583">
      <formula>N2177+Q2177+R2177=0</formula>
    </cfRule>
  </conditionalFormatting>
  <conditionalFormatting sqref="H2177">
    <cfRule type="expression" dxfId="4398" priority="4581">
      <formula>H2177+N2214+Q2214=0</formula>
    </cfRule>
  </conditionalFormatting>
  <conditionalFormatting sqref="G2177">
    <cfRule type="expression" dxfId="4397" priority="4579">
      <formula>G2177+#REF!+#REF!=0</formula>
    </cfRule>
  </conditionalFormatting>
  <conditionalFormatting sqref="H2177">
    <cfRule type="expression" dxfId="4396" priority="4580">
      <formula>H2177+#REF!+#REF!=0</formula>
    </cfRule>
  </conditionalFormatting>
  <conditionalFormatting sqref="G2177 G1348:G1349">
    <cfRule type="expression" dxfId="4395" priority="4586">
      <formula>G1348+I1394+N1394=0</formula>
    </cfRule>
  </conditionalFormatting>
  <conditionalFormatting sqref="G2177">
    <cfRule type="expression" dxfId="4394" priority="4587">
      <formula>G2177+I2219+N2219=0</formula>
    </cfRule>
  </conditionalFormatting>
  <conditionalFormatting sqref="H2185 H2165">
    <cfRule type="expression" dxfId="4393" priority="4578">
      <formula>H2165+N2199+Q2199=0</formula>
    </cfRule>
  </conditionalFormatting>
  <conditionalFormatting sqref="G2185:H2185">
    <cfRule type="expression" dxfId="4392" priority="4573">
      <formula>G2185+#REF!+#REF!=0</formula>
    </cfRule>
  </conditionalFormatting>
  <conditionalFormatting sqref="I2185">
    <cfRule type="expression" dxfId="4391" priority="4574">
      <formula>I2185+N2185+Q2185=0</formula>
    </cfRule>
  </conditionalFormatting>
  <conditionalFormatting sqref="J2185:L2185">
    <cfRule type="expression" dxfId="4390" priority="4571">
      <formula>J2185+Q2185+R2185=0</formula>
    </cfRule>
  </conditionalFormatting>
  <conditionalFormatting sqref="N2185:P2185">
    <cfRule type="expression" dxfId="4389" priority="4572">
      <formula>N2185+Q2185+R2185=0</formula>
    </cfRule>
  </conditionalFormatting>
  <conditionalFormatting sqref="H2185">
    <cfRule type="expression" dxfId="4388" priority="4570">
      <formula>H2185+N2223+Q2223=0</formula>
    </cfRule>
  </conditionalFormatting>
  <conditionalFormatting sqref="G2185">
    <cfRule type="expression" dxfId="4387" priority="4568">
      <formula>G2185+#REF!+#REF!=0</formula>
    </cfRule>
  </conditionalFormatting>
  <conditionalFormatting sqref="H2185">
    <cfRule type="expression" dxfId="4386" priority="4569">
      <formula>H2185+#REF!+#REF!=0</formula>
    </cfRule>
  </conditionalFormatting>
  <conditionalFormatting sqref="G2185">
    <cfRule type="expression" dxfId="4385" priority="4576">
      <formula>G2185+I2229+N2229=0</formula>
    </cfRule>
  </conditionalFormatting>
  <conditionalFormatting sqref="G2185 G2258">
    <cfRule type="expression" dxfId="4384" priority="4577">
      <formula>G2185+I2247+N2247=0</formula>
    </cfRule>
  </conditionalFormatting>
  <conditionalFormatting sqref="G2198:H2198">
    <cfRule type="expression" dxfId="4383" priority="4562">
      <formula>G2198+#REF!+#REF!=0</formula>
    </cfRule>
  </conditionalFormatting>
  <conditionalFormatting sqref="I2198">
    <cfRule type="expression" dxfId="4382" priority="4563">
      <formula>I2198+N2198+Q2198=0</formula>
    </cfRule>
  </conditionalFormatting>
  <conditionalFormatting sqref="J2198:L2198">
    <cfRule type="expression" dxfId="4381" priority="4560">
      <formula>J2198+Q2198+R2198=0</formula>
    </cfRule>
  </conditionalFormatting>
  <conditionalFormatting sqref="N2198:P2198">
    <cfRule type="expression" dxfId="4380" priority="4561">
      <formula>N2198+Q2198+R2198=0</formula>
    </cfRule>
  </conditionalFormatting>
  <conditionalFormatting sqref="G2198">
    <cfRule type="expression" dxfId="4379" priority="4557">
      <formula>G2198+#REF!+#REF!=0</formula>
    </cfRule>
  </conditionalFormatting>
  <conditionalFormatting sqref="H2198">
    <cfRule type="expression" dxfId="4378" priority="4558">
      <formula>H2198+#REF!+#REF!=0</formula>
    </cfRule>
  </conditionalFormatting>
  <conditionalFormatting sqref="G2233:G2235">
    <cfRule type="expression" dxfId="4377" priority="4564">
      <formula>G2233+I2268+N2268=0</formula>
    </cfRule>
  </conditionalFormatting>
  <conditionalFormatting sqref="G2198">
    <cfRule type="expression" dxfId="4376" priority="4566">
      <formula>G2198+I2263+N2263=0</formula>
    </cfRule>
  </conditionalFormatting>
  <conditionalFormatting sqref="G2202:H2204">
    <cfRule type="expression" dxfId="4375" priority="4550">
      <formula>G2202+#REF!+#REF!=0</formula>
    </cfRule>
  </conditionalFormatting>
  <conditionalFormatting sqref="G2202:G2204">
    <cfRule type="expression" dxfId="4374" priority="4545">
      <formula>G2202+#REF!+#REF!=0</formula>
    </cfRule>
  </conditionalFormatting>
  <conditionalFormatting sqref="H2202:H2204">
    <cfRule type="expression" dxfId="4373" priority="4546">
      <formula>H2202+#REF!+#REF!=0</formula>
    </cfRule>
  </conditionalFormatting>
  <conditionalFormatting sqref="G2202:G2204">
    <cfRule type="expression" dxfId="4372" priority="4554">
      <formula>G2202+I2267+N2267=0</formula>
    </cfRule>
  </conditionalFormatting>
  <conditionalFormatting sqref="G2212">
    <cfRule type="expression" dxfId="4371" priority="14215">
      <formula>G2212+I2222+N2222=0</formula>
    </cfRule>
  </conditionalFormatting>
  <conditionalFormatting sqref="G2227:H2227">
    <cfRule type="expression" dxfId="4370" priority="4538">
      <formula>G2227+#REF!+#REF!=0</formula>
    </cfRule>
  </conditionalFormatting>
  <conditionalFormatting sqref="I2227">
    <cfRule type="expression" dxfId="4369" priority="4539">
      <formula>I2227+N2227+Q2227=0</formula>
    </cfRule>
  </conditionalFormatting>
  <conditionalFormatting sqref="J2227:L2227">
    <cfRule type="expression" dxfId="4368" priority="4536">
      <formula>J2227+Q2227+R2227=0</formula>
    </cfRule>
  </conditionalFormatting>
  <conditionalFormatting sqref="N2227:P2227">
    <cfRule type="expression" dxfId="4367" priority="4537">
      <formula>N2227+Q2227+R2227=0</formula>
    </cfRule>
  </conditionalFormatting>
  <conditionalFormatting sqref="H2227">
    <cfRule type="expression" dxfId="4366" priority="4535">
      <formula>H2227+N2242+Q2242=0</formula>
    </cfRule>
  </conditionalFormatting>
  <conditionalFormatting sqref="G2227">
    <cfRule type="expression" dxfId="4365" priority="4533">
      <formula>G2227+#REF!+#REF!=0</formula>
    </cfRule>
  </conditionalFormatting>
  <conditionalFormatting sqref="H2227">
    <cfRule type="expression" dxfId="4364" priority="4534">
      <formula>H2227+#REF!+#REF!=0</formula>
    </cfRule>
  </conditionalFormatting>
  <conditionalFormatting sqref="G2227">
    <cfRule type="expression" dxfId="4363" priority="4540">
      <formula>G2227+I2251+N2251=0</formula>
    </cfRule>
  </conditionalFormatting>
  <conditionalFormatting sqref="G2227">
    <cfRule type="expression" dxfId="4362" priority="4541">
      <formula>G2227+I2247+N2247=0</formula>
    </cfRule>
  </conditionalFormatting>
  <conditionalFormatting sqref="G2227">
    <cfRule type="expression" dxfId="4361" priority="4542">
      <formula>G2227+I2293+N2293=0</formula>
    </cfRule>
  </conditionalFormatting>
  <conditionalFormatting sqref="G2233:G2234">
    <cfRule type="expression" dxfId="4360" priority="4528">
      <formula>G2233+I2274+N2274=0</formula>
    </cfRule>
  </conditionalFormatting>
  <conditionalFormatting sqref="H2234:H2235">
    <cfRule type="expression" dxfId="4359" priority="4519">
      <formula>H2234+N2260+Q2260=0</formula>
    </cfRule>
  </conditionalFormatting>
  <conditionalFormatting sqref="H2233">
    <cfRule type="expression" dxfId="4358" priority="4518">
      <formula>H2233+N2255+Q2255=0</formula>
    </cfRule>
  </conditionalFormatting>
  <conditionalFormatting sqref="G2233:H2235">
    <cfRule type="expression" dxfId="4357" priority="4513">
      <formula>G2233+#REF!+#REF!=0</formula>
    </cfRule>
  </conditionalFormatting>
  <conditionalFormatting sqref="I2233:I2235">
    <cfRule type="expression" dxfId="4356" priority="4514">
      <formula>I2233+N2233+Q2233=0</formula>
    </cfRule>
  </conditionalFormatting>
  <conditionalFormatting sqref="J2233:J2235">
    <cfRule type="expression" dxfId="4355" priority="4511">
      <formula>J2233+Q2233+R2233=0</formula>
    </cfRule>
  </conditionalFormatting>
  <conditionalFormatting sqref="N2233:P2235">
    <cfRule type="expression" dxfId="4354" priority="4512">
      <formula>N2233+Q2233+R2233=0</formula>
    </cfRule>
  </conditionalFormatting>
  <conditionalFormatting sqref="H2257">
    <cfRule type="expression" dxfId="4353" priority="4510">
      <formula>H2257+N2303+Q2303=0</formula>
    </cfRule>
  </conditionalFormatting>
  <conditionalFormatting sqref="G2233:G2235">
    <cfRule type="expression" dxfId="4352" priority="4508">
      <formula>G2233+#REF!+#REF!=0</formula>
    </cfRule>
  </conditionalFormatting>
  <conditionalFormatting sqref="H2233:H2235">
    <cfRule type="expression" dxfId="4351" priority="4509">
      <formula>H2233+#REF!+#REF!=0</formula>
    </cfRule>
  </conditionalFormatting>
  <conditionalFormatting sqref="G2233">
    <cfRule type="expression" dxfId="4350" priority="4517">
      <formula>G2233+I2315+N2315=0</formula>
    </cfRule>
  </conditionalFormatting>
  <conditionalFormatting sqref="K2233:K2235">
    <cfRule type="expression" dxfId="4349" priority="4507">
      <formula>K2233+R2233+S2233=0</formula>
    </cfRule>
  </conditionalFormatting>
  <conditionalFormatting sqref="H2239">
    <cfRule type="expression" dxfId="4348" priority="4506">
      <formula>H2239+N2265+Q2265=0</formula>
    </cfRule>
  </conditionalFormatting>
  <conditionalFormatting sqref="G2239:H2239">
    <cfRule type="expression" dxfId="4347" priority="4501">
      <formula>G2239+#REF!+#REF!=0</formula>
    </cfRule>
  </conditionalFormatting>
  <conditionalFormatting sqref="I2239">
    <cfRule type="expression" dxfId="4346" priority="4502">
      <formula>I2239+N2239+Q2239=0</formula>
    </cfRule>
  </conditionalFormatting>
  <conditionalFormatting sqref="J2239">
    <cfRule type="expression" dxfId="4345" priority="4499">
      <formula>J2239+Q2239+R2239=0</formula>
    </cfRule>
  </conditionalFormatting>
  <conditionalFormatting sqref="N2239:P2239">
    <cfRule type="expression" dxfId="4344" priority="4500">
      <formula>N2239+Q2239+R2239=0</formula>
    </cfRule>
  </conditionalFormatting>
  <conditionalFormatting sqref="H2239 H2233:H2235">
    <cfRule type="expression" dxfId="4343" priority="4498">
      <formula>H2233+N2263+Q2263=0</formula>
    </cfRule>
  </conditionalFormatting>
  <conditionalFormatting sqref="G2239">
    <cfRule type="expression" dxfId="4342" priority="4496">
      <formula>G2239+#REF!+#REF!=0</formula>
    </cfRule>
  </conditionalFormatting>
  <conditionalFormatting sqref="H2239">
    <cfRule type="expression" dxfId="4341" priority="4497">
      <formula>H2239+#REF!+#REF!=0</formula>
    </cfRule>
  </conditionalFormatting>
  <conditionalFormatting sqref="G2235">
    <cfRule type="expression" dxfId="4340" priority="4503">
      <formula>G2235+I2276+N2276=0</formula>
    </cfRule>
  </conditionalFormatting>
  <conditionalFormatting sqref="G2239">
    <cfRule type="expression" dxfId="4339" priority="4504">
      <formula>G2239+I2276+N2276=0</formula>
    </cfRule>
  </conditionalFormatting>
  <conditionalFormatting sqref="G2235">
    <cfRule type="expression" dxfId="4338" priority="4505">
      <formula>G2235+I2317+N2317=0</formula>
    </cfRule>
  </conditionalFormatting>
  <conditionalFormatting sqref="K2239">
    <cfRule type="expression" dxfId="4337" priority="4495">
      <formula>K2239+R2239+S2239=0</formula>
    </cfRule>
  </conditionalFormatting>
  <conditionalFormatting sqref="G2262">
    <cfRule type="expression" dxfId="4336" priority="14222">
      <formula>G2262+I2242+N2242=0</formula>
    </cfRule>
  </conditionalFormatting>
  <conditionalFormatting sqref="H2253:H2254">
    <cfRule type="expression" dxfId="4335" priority="4494">
      <formula>H2253+N2299+Q2299=0</formula>
    </cfRule>
  </conditionalFormatting>
  <conditionalFormatting sqref="G2253:H2254">
    <cfRule type="expression" dxfId="4334" priority="4489">
      <formula>G2253+#REF!+#REF!=0</formula>
    </cfRule>
  </conditionalFormatting>
  <conditionalFormatting sqref="I2253:I2254">
    <cfRule type="expression" dxfId="4333" priority="4490">
      <formula>I2253+N2253+Q2253=0</formula>
    </cfRule>
  </conditionalFormatting>
  <conditionalFormatting sqref="J2253:J2254">
    <cfRule type="expression" dxfId="4332" priority="4487">
      <formula>J2253+Q2253+R2253=0</formula>
    </cfRule>
  </conditionalFormatting>
  <conditionalFormatting sqref="N2253:P2254">
    <cfRule type="expression" dxfId="4331" priority="4488">
      <formula>N2253+Q2253+R2253=0</formula>
    </cfRule>
  </conditionalFormatting>
  <conditionalFormatting sqref="H2253">
    <cfRule type="expression" dxfId="4330" priority="4486">
      <formula>H2253+N2303+Q2303=0</formula>
    </cfRule>
  </conditionalFormatting>
  <conditionalFormatting sqref="G2253:G2254">
    <cfRule type="expression" dxfId="4329" priority="4484">
      <formula>G2253+#REF!+#REF!=0</formula>
    </cfRule>
  </conditionalFormatting>
  <conditionalFormatting sqref="H2253:H2254">
    <cfRule type="expression" dxfId="4328" priority="4485">
      <formula>H2253+#REF!+#REF!=0</formula>
    </cfRule>
  </conditionalFormatting>
  <conditionalFormatting sqref="G2253">
    <cfRule type="expression" dxfId="4327" priority="4491">
      <formula>G2253+I2310+N2310=0</formula>
    </cfRule>
  </conditionalFormatting>
  <conditionalFormatting sqref="G3036:G3037">
    <cfRule type="expression" dxfId="4326" priority="4493">
      <formula>G3036+I3125+N3125=0</formula>
    </cfRule>
  </conditionalFormatting>
  <conditionalFormatting sqref="K2253:K2254">
    <cfRule type="expression" dxfId="4325" priority="4483">
      <formula>K2253+R2253+S2253=0</formula>
    </cfRule>
  </conditionalFormatting>
  <conditionalFormatting sqref="G2257:H2258">
    <cfRule type="expression" dxfId="4324" priority="4477">
      <formula>G2257+#REF!+#REF!=0</formula>
    </cfRule>
  </conditionalFormatting>
  <conditionalFormatting sqref="I2257:I2258">
    <cfRule type="expression" dxfId="4323" priority="4478">
      <formula>I2257+N2257+Q2257=0</formula>
    </cfRule>
  </conditionalFormatting>
  <conditionalFormatting sqref="J2257:J2258">
    <cfRule type="expression" dxfId="4322" priority="4475">
      <formula>J2257+Q2257+R2257=0</formula>
    </cfRule>
  </conditionalFormatting>
  <conditionalFormatting sqref="N2257:P2258">
    <cfRule type="expression" dxfId="4321" priority="4476">
      <formula>N2257+Q2257+R2257=0</formula>
    </cfRule>
  </conditionalFormatting>
  <conditionalFormatting sqref="H2254">
    <cfRule type="expression" dxfId="4320" priority="4474">
      <formula>H2254+N2305+Q2305=0</formula>
    </cfRule>
  </conditionalFormatting>
  <conditionalFormatting sqref="G2257:G2258">
    <cfRule type="expression" dxfId="4319" priority="4472">
      <formula>G2257+#REF!+#REF!=0</formula>
    </cfRule>
  </conditionalFormatting>
  <conditionalFormatting sqref="H2257:H2258">
    <cfRule type="expression" dxfId="4318" priority="4473">
      <formula>H2257+#REF!+#REF!=0</formula>
    </cfRule>
  </conditionalFormatting>
  <conditionalFormatting sqref="G2304">
    <cfRule type="expression" dxfId="4317" priority="4480">
      <formula>G2304+I2364+N2364=0</formula>
    </cfRule>
  </conditionalFormatting>
  <conditionalFormatting sqref="K2257:K2258">
    <cfRule type="expression" dxfId="4316" priority="4471">
      <formula>K2257+R2257+S2257=0</formula>
    </cfRule>
  </conditionalFormatting>
  <conditionalFormatting sqref="H2258">
    <cfRule type="expression" dxfId="4315" priority="4462">
      <formula>H2258+N2305+Q2305=0</formula>
    </cfRule>
  </conditionalFormatting>
  <conditionalFormatting sqref="G2258">
    <cfRule type="expression" dxfId="4314" priority="4467">
      <formula>G2258+I2317+N2317=0</formula>
    </cfRule>
  </conditionalFormatting>
  <conditionalFormatting sqref="G2254">
    <cfRule type="expression" dxfId="4313" priority="4441">
      <formula>G2254+I2317+N2317=0</formula>
    </cfRule>
  </conditionalFormatting>
  <conditionalFormatting sqref="G2308">
    <cfRule type="expression" dxfId="4312" priority="14228">
      <formula>G2308+I2303+N2303=0</formula>
    </cfRule>
  </conditionalFormatting>
  <conditionalFormatting sqref="G2304">
    <cfRule type="expression" dxfId="4311" priority="4431">
      <formula>G2304+#REF!+#REF!=0</formula>
    </cfRule>
  </conditionalFormatting>
  <conditionalFormatting sqref="H2304">
    <cfRule type="expression" dxfId="4310" priority="4432">
      <formula>H2304+#REF!+#REF!=0</formula>
    </cfRule>
  </conditionalFormatting>
  <conditionalFormatting sqref="G2304:H2304">
    <cfRule type="expression" dxfId="4309" priority="4425">
      <formula>G2304+#REF!+#REF!=0</formula>
    </cfRule>
  </conditionalFormatting>
  <conditionalFormatting sqref="I2304">
    <cfRule type="expression" dxfId="4308" priority="4426">
      <formula>I2304+N2304+Q2304=0</formula>
    </cfRule>
  </conditionalFormatting>
  <conditionalFormatting sqref="J2304">
    <cfRule type="expression" dxfId="4307" priority="4423">
      <formula>J2304+Q2304+R2304=0</formula>
    </cfRule>
  </conditionalFormatting>
  <conditionalFormatting sqref="N2304:P2304">
    <cfRule type="expression" dxfId="4306" priority="4424">
      <formula>N2304+Q2304+R2304=0</formula>
    </cfRule>
  </conditionalFormatting>
  <conditionalFormatting sqref="G2304">
    <cfRule type="expression" dxfId="4305" priority="4420">
      <formula>G2304+#REF!+#REF!=0</formula>
    </cfRule>
  </conditionalFormatting>
  <conditionalFormatting sqref="H2304">
    <cfRule type="expression" dxfId="4304" priority="4421">
      <formula>H2304+#REF!+#REF!=0</formula>
    </cfRule>
  </conditionalFormatting>
  <conditionalFormatting sqref="G2304">
    <cfRule type="expression" dxfId="4303" priority="4427">
      <formula>G2304+I2357+N2357=0</formula>
    </cfRule>
  </conditionalFormatting>
  <conditionalFormatting sqref="G2304">
    <cfRule type="expression" dxfId="4302" priority="4429">
      <formula>G2304+I2383+N2383=0</formula>
    </cfRule>
  </conditionalFormatting>
  <conditionalFormatting sqref="K2304">
    <cfRule type="expression" dxfId="4301" priority="4419">
      <formula>K2304+R2304+S2304=0</formula>
    </cfRule>
  </conditionalFormatting>
  <conditionalFormatting sqref="G2311:G2312">
    <cfRule type="expression" dxfId="4300" priority="4417">
      <formula>G2311+#REF!+#REF!=0</formula>
    </cfRule>
  </conditionalFormatting>
  <conditionalFormatting sqref="H2311:H2312">
    <cfRule type="expression" dxfId="4299" priority="4418">
      <formula>H2311+#REF!+#REF!=0</formula>
    </cfRule>
  </conditionalFormatting>
  <conditionalFormatting sqref="G2311:H2312">
    <cfRule type="expression" dxfId="4298" priority="4411">
      <formula>G2311+#REF!+#REF!=0</formula>
    </cfRule>
  </conditionalFormatting>
  <conditionalFormatting sqref="I2311:I2312">
    <cfRule type="expression" dxfId="4297" priority="4412">
      <formula>I2311+N2311+Q2311=0</formula>
    </cfRule>
  </conditionalFormatting>
  <conditionalFormatting sqref="J2311:J2312">
    <cfRule type="expression" dxfId="4296" priority="4409">
      <formula>J2311+Q2311+R2311=0</formula>
    </cfRule>
  </conditionalFormatting>
  <conditionalFormatting sqref="N2311:P2312">
    <cfRule type="expression" dxfId="4295" priority="4410">
      <formula>N2311+Q2311+R2311=0</formula>
    </cfRule>
  </conditionalFormatting>
  <conditionalFormatting sqref="H2311:H2312">
    <cfRule type="expression" dxfId="4294" priority="4408">
      <formula>H2311+N2354+Q2354=0</formula>
    </cfRule>
  </conditionalFormatting>
  <conditionalFormatting sqref="G2311:G2312">
    <cfRule type="expression" dxfId="4293" priority="4406">
      <formula>G2311+#REF!+#REF!=0</formula>
    </cfRule>
  </conditionalFormatting>
  <conditionalFormatting sqref="H2311:H2312">
    <cfRule type="expression" dxfId="4292" priority="4407">
      <formula>H2311+#REF!+#REF!=0</formula>
    </cfRule>
  </conditionalFormatting>
  <conditionalFormatting sqref="G2311:G2312">
    <cfRule type="expression" dxfId="4291" priority="4413">
      <formula>G2311+I2365+N2365=0</formula>
    </cfRule>
  </conditionalFormatting>
  <conditionalFormatting sqref="G2311:G2312">
    <cfRule type="expression" dxfId="4290" priority="4414">
      <formula>G2311+I2361+N2361=0</formula>
    </cfRule>
  </conditionalFormatting>
  <conditionalFormatting sqref="G2311:G2312">
    <cfRule type="expression" dxfId="4289" priority="4415">
      <formula>G2311+I2389+N2389=0</formula>
    </cfRule>
  </conditionalFormatting>
  <conditionalFormatting sqref="K2311:K2312">
    <cfRule type="expression" dxfId="4288" priority="4405">
      <formula>K2311+R2311+S2311=0</formula>
    </cfRule>
  </conditionalFormatting>
  <conditionalFormatting sqref="G2316">
    <cfRule type="expression" dxfId="4287" priority="4403">
      <formula>G2316+#REF!+#REF!=0</formula>
    </cfRule>
  </conditionalFormatting>
  <conditionalFormatting sqref="H2316">
    <cfRule type="expression" dxfId="4286" priority="4404">
      <formula>H2316+#REF!+#REF!=0</formula>
    </cfRule>
  </conditionalFormatting>
  <conditionalFormatting sqref="H2257:H2258">
    <cfRule type="expression" dxfId="4285" priority="4402">
      <formula>H2257+N2309+Q2309=0</formula>
    </cfRule>
  </conditionalFormatting>
  <conditionalFormatting sqref="G2316:H2316">
    <cfRule type="expression" dxfId="4284" priority="4397">
      <formula>G2316+#REF!+#REF!=0</formula>
    </cfRule>
  </conditionalFormatting>
  <conditionalFormatting sqref="I2316">
    <cfRule type="expression" dxfId="4283" priority="4398">
      <formula>I2316+N2316+Q2316=0</formula>
    </cfRule>
  </conditionalFormatting>
  <conditionalFormatting sqref="J2316">
    <cfRule type="expression" dxfId="4282" priority="4395">
      <formula>J2316+Q2316+R2316=0</formula>
    </cfRule>
  </conditionalFormatting>
  <conditionalFormatting sqref="N2316:P2316">
    <cfRule type="expression" dxfId="4281" priority="4396">
      <formula>N2316+Q2316+R2316=0</formula>
    </cfRule>
  </conditionalFormatting>
  <conditionalFormatting sqref="H2316">
    <cfRule type="expression" dxfId="4280" priority="4394">
      <formula>H2316+N2362+Q2362=0</formula>
    </cfRule>
  </conditionalFormatting>
  <conditionalFormatting sqref="G2316">
    <cfRule type="expression" dxfId="4279" priority="4392">
      <formula>G2316+#REF!+#REF!=0</formula>
    </cfRule>
  </conditionalFormatting>
  <conditionalFormatting sqref="H2316">
    <cfRule type="expression" dxfId="4278" priority="4393">
      <formula>H2316+#REF!+#REF!=0</formula>
    </cfRule>
  </conditionalFormatting>
  <conditionalFormatting sqref="G2316">
    <cfRule type="expression" dxfId="4277" priority="4399">
      <formula>G2316+I2374+N2374=0</formula>
    </cfRule>
  </conditionalFormatting>
  <conditionalFormatting sqref="G2316">
    <cfRule type="expression" dxfId="4276" priority="4400">
      <formula>G2316+I2367+N2367=0</formula>
    </cfRule>
  </conditionalFormatting>
  <conditionalFormatting sqref="G2908">
    <cfRule type="expression" dxfId="4275" priority="4401">
      <formula>G2908+I3021+N3021=0</formula>
    </cfRule>
  </conditionalFormatting>
  <conditionalFormatting sqref="K2316">
    <cfRule type="expression" dxfId="4274" priority="4391">
      <formula>K2316+R2316+S2316=0</formula>
    </cfRule>
  </conditionalFormatting>
  <conditionalFormatting sqref="G2324">
    <cfRule type="expression" dxfId="4273" priority="4389">
      <formula>G2324+#REF!+#REF!=0</formula>
    </cfRule>
  </conditionalFormatting>
  <conditionalFormatting sqref="H2324">
    <cfRule type="expression" dxfId="4272" priority="4390">
      <formula>H2324+#REF!+#REF!=0</formula>
    </cfRule>
  </conditionalFormatting>
  <conditionalFormatting sqref="H2324">
    <cfRule type="expression" dxfId="4271" priority="4388">
      <formula>H2324+N2367+Q2367=0</formula>
    </cfRule>
  </conditionalFormatting>
  <conditionalFormatting sqref="G2324:H2324">
    <cfRule type="expression" dxfId="4270" priority="4383">
      <formula>G2324+#REF!+#REF!=0</formula>
    </cfRule>
  </conditionalFormatting>
  <conditionalFormatting sqref="I2324">
    <cfRule type="expression" dxfId="4269" priority="4384">
      <formula>I2324+N2324+Q2324=0</formula>
    </cfRule>
  </conditionalFormatting>
  <conditionalFormatting sqref="J2324">
    <cfRule type="expression" dxfId="4268" priority="4381">
      <formula>J2324+Q2324+R2324=0</formula>
    </cfRule>
  </conditionalFormatting>
  <conditionalFormatting sqref="N2324:P2324">
    <cfRule type="expression" dxfId="4267" priority="4382">
      <formula>N2324+Q2324+R2324=0</formula>
    </cfRule>
  </conditionalFormatting>
  <conditionalFormatting sqref="H2324">
    <cfRule type="expression" dxfId="4266" priority="4380">
      <formula>H2324+N2374+Q2374=0</formula>
    </cfRule>
  </conditionalFormatting>
  <conditionalFormatting sqref="G2324">
    <cfRule type="expression" dxfId="4265" priority="4378">
      <formula>G2324+#REF!+#REF!=0</formula>
    </cfRule>
  </conditionalFormatting>
  <conditionalFormatting sqref="H2324">
    <cfRule type="expression" dxfId="4264" priority="4379">
      <formula>H2324+#REF!+#REF!=0</formula>
    </cfRule>
  </conditionalFormatting>
  <conditionalFormatting sqref="G2324">
    <cfRule type="expression" dxfId="4263" priority="4387">
      <formula>G2324+I2407+N2407=0</formula>
    </cfRule>
  </conditionalFormatting>
  <conditionalFormatting sqref="K2324">
    <cfRule type="expression" dxfId="4262" priority="4377">
      <formula>K2324+R2324+S2324=0</formula>
    </cfRule>
  </conditionalFormatting>
  <conditionalFormatting sqref="G2337">
    <cfRule type="expression" dxfId="4261" priority="4375">
      <formula>G2337+#REF!+#REF!=0</formula>
    </cfRule>
  </conditionalFormatting>
  <conditionalFormatting sqref="H2337">
    <cfRule type="expression" dxfId="4260" priority="4376">
      <formula>H2337+#REF!+#REF!=0</formula>
    </cfRule>
  </conditionalFormatting>
  <conditionalFormatting sqref="G2337:H2337">
    <cfRule type="expression" dxfId="4259" priority="4369">
      <formula>G2337+#REF!+#REF!=0</formula>
    </cfRule>
  </conditionalFormatting>
  <conditionalFormatting sqref="I2337">
    <cfRule type="expression" dxfId="4258" priority="4370">
      <formula>I2337+N2337+Q2337=0</formula>
    </cfRule>
  </conditionalFormatting>
  <conditionalFormatting sqref="J2337">
    <cfRule type="expression" dxfId="4257" priority="4367">
      <formula>J2337+Q2337+R2337=0</formula>
    </cfRule>
  </conditionalFormatting>
  <conditionalFormatting sqref="N2337:P2337">
    <cfRule type="expression" dxfId="4256" priority="4368">
      <formula>N2337+Q2337+R2337=0</formula>
    </cfRule>
  </conditionalFormatting>
  <conditionalFormatting sqref="G2337">
    <cfRule type="expression" dxfId="4255" priority="4364">
      <formula>G2337+#REF!+#REF!=0</formula>
    </cfRule>
  </conditionalFormatting>
  <conditionalFormatting sqref="H2337">
    <cfRule type="expression" dxfId="4254" priority="4365">
      <formula>H2337+#REF!+#REF!=0</formula>
    </cfRule>
  </conditionalFormatting>
  <conditionalFormatting sqref="G2337">
    <cfRule type="expression" dxfId="4253" priority="4371">
      <formula>G2337+I2380+N2380=0</formula>
    </cfRule>
  </conditionalFormatting>
  <conditionalFormatting sqref="G2337">
    <cfRule type="expression" dxfId="4252" priority="4373">
      <formula>G2337+I2708+N2708=0</formula>
    </cfRule>
  </conditionalFormatting>
  <conditionalFormatting sqref="K2337">
    <cfRule type="expression" dxfId="4251" priority="4363">
      <formula>K2337+R2337+S2337=0</formula>
    </cfRule>
  </conditionalFormatting>
  <conditionalFormatting sqref="G2342:G2343">
    <cfRule type="expression" dxfId="4250" priority="4361">
      <formula>G2342+#REF!+#REF!=0</formula>
    </cfRule>
  </conditionalFormatting>
  <conditionalFormatting sqref="H2342:H2343">
    <cfRule type="expression" dxfId="4249" priority="4362">
      <formula>H2342+#REF!+#REF!=0</formula>
    </cfRule>
  </conditionalFormatting>
  <conditionalFormatting sqref="G2342:H2343">
    <cfRule type="expression" dxfId="4248" priority="4355">
      <formula>G2342+#REF!+#REF!=0</formula>
    </cfRule>
  </conditionalFormatting>
  <conditionalFormatting sqref="I2342:I2343">
    <cfRule type="expression" dxfId="4247" priority="4356">
      <formula>I2342+N2342+Q2342=0</formula>
    </cfRule>
  </conditionalFormatting>
  <conditionalFormatting sqref="J2342:J2343">
    <cfRule type="expression" dxfId="4246" priority="4353">
      <formula>J2342+Q2342+R2342=0</formula>
    </cfRule>
  </conditionalFormatting>
  <conditionalFormatting sqref="N2342:P2343">
    <cfRule type="expression" dxfId="4245" priority="4354">
      <formula>N2342+Q2342+R2342=0</formula>
    </cfRule>
  </conditionalFormatting>
  <conditionalFormatting sqref="G2342:G2343">
    <cfRule type="expression" dxfId="4244" priority="4350">
      <formula>G2342+#REF!+#REF!=0</formula>
    </cfRule>
  </conditionalFormatting>
  <conditionalFormatting sqref="H2342:H2343">
    <cfRule type="expression" dxfId="4243" priority="4351">
      <formula>H2342+#REF!+#REF!=0</formula>
    </cfRule>
  </conditionalFormatting>
  <conditionalFormatting sqref="G2342:G2343">
    <cfRule type="expression" dxfId="4242" priority="4357">
      <formula>G2342+I2384+N2384=0</formula>
    </cfRule>
  </conditionalFormatting>
  <conditionalFormatting sqref="G2342:G2343">
    <cfRule type="expression" dxfId="4241" priority="4358">
      <formula>G2342+I2380+N2380=0</formula>
    </cfRule>
  </conditionalFormatting>
  <conditionalFormatting sqref="G2342:G2343">
    <cfRule type="expression" dxfId="4240" priority="4359">
      <formula>G2342+I2712+N2712=0</formula>
    </cfRule>
  </conditionalFormatting>
  <conditionalFormatting sqref="K2342:K2343">
    <cfRule type="expression" dxfId="4239" priority="4349">
      <formula>K2342+R2342+S2342=0</formula>
    </cfRule>
  </conditionalFormatting>
  <conditionalFormatting sqref="G2352:G2353">
    <cfRule type="expression" dxfId="4238" priority="4347">
      <formula>G2352+#REF!+#REF!=0</formula>
    </cfRule>
  </conditionalFormatting>
  <conditionalFormatting sqref="H2352:H2353">
    <cfRule type="expression" dxfId="4237" priority="4348">
      <formula>H2352+#REF!+#REF!=0</formula>
    </cfRule>
  </conditionalFormatting>
  <conditionalFormatting sqref="H2352:H2353">
    <cfRule type="expression" dxfId="4236" priority="4346">
      <formula>H2352+N2398+Q2398=0</formula>
    </cfRule>
  </conditionalFormatting>
  <conditionalFormatting sqref="G2352:H2353">
    <cfRule type="expression" dxfId="4235" priority="4341">
      <formula>G2352+#REF!+#REF!=0</formula>
    </cfRule>
  </conditionalFormatting>
  <conditionalFormatting sqref="I2352:I2353">
    <cfRule type="expression" dxfId="4234" priority="4342">
      <formula>I2352+N2352+Q2352=0</formula>
    </cfRule>
  </conditionalFormatting>
  <conditionalFormatting sqref="J2352:J2353">
    <cfRule type="expression" dxfId="4233" priority="4339">
      <formula>J2352+Q2352+R2352=0</formula>
    </cfRule>
  </conditionalFormatting>
  <conditionalFormatting sqref="N2352:P2353">
    <cfRule type="expression" dxfId="4232" priority="4340">
      <formula>N2352+Q2352+R2352=0</formula>
    </cfRule>
  </conditionalFormatting>
  <conditionalFormatting sqref="H2352:H2353">
    <cfRule type="expression" dxfId="4231" priority="4338">
      <formula>H2352+N2402+Q2402=0</formula>
    </cfRule>
  </conditionalFormatting>
  <conditionalFormatting sqref="G2352:G2353">
    <cfRule type="expression" dxfId="4230" priority="4336">
      <formula>G2352+#REF!+#REF!=0</formula>
    </cfRule>
  </conditionalFormatting>
  <conditionalFormatting sqref="H2352:H2353">
    <cfRule type="expression" dxfId="4229" priority="4337">
      <formula>H2352+#REF!+#REF!=0</formula>
    </cfRule>
  </conditionalFormatting>
  <conditionalFormatting sqref="G2352:G2353">
    <cfRule type="expression" dxfId="4228" priority="4343">
      <formula>G2352+I2699+N2699=0</formula>
    </cfRule>
  </conditionalFormatting>
  <conditionalFormatting sqref="G2352:G2353">
    <cfRule type="expression" dxfId="4227" priority="4344">
      <formula>G2352+I2407+N2407=0</formula>
    </cfRule>
  </conditionalFormatting>
  <conditionalFormatting sqref="G2352:G2353">
    <cfRule type="expression" dxfId="4226" priority="4345">
      <formula>G2352+I2736+N2736=0</formula>
    </cfRule>
  </conditionalFormatting>
  <conditionalFormatting sqref="K2352:K2353">
    <cfRule type="expression" dxfId="4225" priority="4335">
      <formula>K2352+R2352+S2352=0</formula>
    </cfRule>
  </conditionalFormatting>
  <conditionalFormatting sqref="G2361">
    <cfRule type="expression" dxfId="4224" priority="14244">
      <formula>G2361+#REF!+#REF!=0</formula>
    </cfRule>
  </conditionalFormatting>
  <conditionalFormatting sqref="G2359:G2360">
    <cfRule type="expression" dxfId="4223" priority="4333">
      <formula>G2359+#REF!+#REF!=0</formula>
    </cfRule>
  </conditionalFormatting>
  <conditionalFormatting sqref="H2359:H2360">
    <cfRule type="expression" dxfId="4222" priority="4334">
      <formula>H2359+#REF!+#REF!=0</formula>
    </cfRule>
  </conditionalFormatting>
  <conditionalFormatting sqref="H2359:H2360">
    <cfRule type="expression" dxfId="4221" priority="4332">
      <formula>H2359+N2405+Q2405=0</formula>
    </cfRule>
  </conditionalFormatting>
  <conditionalFormatting sqref="G2359:H2360">
    <cfRule type="expression" dxfId="4220" priority="4327">
      <formula>G2359+#REF!+#REF!=0</formula>
    </cfRule>
  </conditionalFormatting>
  <conditionalFormatting sqref="I2359:I2360">
    <cfRule type="expression" dxfId="4219" priority="4328">
      <formula>I2359+N2359+Q2359=0</formula>
    </cfRule>
  </conditionalFormatting>
  <conditionalFormatting sqref="J2359:J2360">
    <cfRule type="expression" dxfId="4218" priority="4325">
      <formula>J2359+Q2359+R2359=0</formula>
    </cfRule>
  </conditionalFormatting>
  <conditionalFormatting sqref="N2359:P2360">
    <cfRule type="expression" dxfId="4217" priority="4326">
      <formula>N2359+Q2359+R2359=0</formula>
    </cfRule>
  </conditionalFormatting>
  <conditionalFormatting sqref="H2359:H2360">
    <cfRule type="expression" dxfId="4216" priority="4324">
      <formula>H2359+N2697+Q2697=0</formula>
    </cfRule>
  </conditionalFormatting>
  <conditionalFormatting sqref="G2359:G2360">
    <cfRule type="expression" dxfId="4215" priority="4322">
      <formula>G2359+#REF!+#REF!=0</formula>
    </cfRule>
  </conditionalFormatting>
  <conditionalFormatting sqref="H2359:H2360">
    <cfRule type="expression" dxfId="4214" priority="4323">
      <formula>H2359+#REF!+#REF!=0</formula>
    </cfRule>
  </conditionalFormatting>
  <conditionalFormatting sqref="G2359:G2360">
    <cfRule type="expression" dxfId="4213" priority="4329">
      <formula>G2359+I2706+N2706=0</formula>
    </cfRule>
  </conditionalFormatting>
  <conditionalFormatting sqref="G1654">
    <cfRule type="expression" dxfId="4212" priority="4330">
      <formula>G1654+I1990+N1990=0</formula>
    </cfRule>
  </conditionalFormatting>
  <conditionalFormatting sqref="G2359:G2360">
    <cfRule type="expression" dxfId="4211" priority="4331">
      <formula>G2359+I2743+N2743=0</formula>
    </cfRule>
  </conditionalFormatting>
  <conditionalFormatting sqref="K2359:K2360">
    <cfRule type="expression" dxfId="4210" priority="4321">
      <formula>K2359+R2359+S2359=0</formula>
    </cfRule>
  </conditionalFormatting>
  <conditionalFormatting sqref="G2371:G2373">
    <cfRule type="expression" dxfId="4209" priority="4319">
      <formula>G2371+#REF!+#REF!=0</formula>
    </cfRule>
  </conditionalFormatting>
  <conditionalFormatting sqref="H2371:H2373">
    <cfRule type="expression" dxfId="4208" priority="4320">
      <formula>H2371+#REF!+#REF!=0</formula>
    </cfRule>
  </conditionalFormatting>
  <conditionalFormatting sqref="H2371:H2373">
    <cfRule type="expression" dxfId="4207" priority="4318">
      <formula>H2371+N2705+Q2705=0</formula>
    </cfRule>
  </conditionalFormatting>
  <conditionalFormatting sqref="G2371:H2373">
    <cfRule type="expression" dxfId="4206" priority="4313">
      <formula>G2371+#REF!+#REF!=0</formula>
    </cfRule>
  </conditionalFormatting>
  <conditionalFormatting sqref="I2371:I2373">
    <cfRule type="expression" dxfId="4205" priority="4314">
      <formula>I2371+N2371+Q2371=0</formula>
    </cfRule>
  </conditionalFormatting>
  <conditionalFormatting sqref="J2371:J2373">
    <cfRule type="expression" dxfId="4204" priority="4311">
      <formula>J2371+Q2371+R2371=0</formula>
    </cfRule>
  </conditionalFormatting>
  <conditionalFormatting sqref="N2371:P2373">
    <cfRule type="expression" dxfId="4203" priority="4312">
      <formula>N2371+Q2371+R2371=0</formula>
    </cfRule>
  </conditionalFormatting>
  <conditionalFormatting sqref="H2371:H2373">
    <cfRule type="expression" dxfId="4202" priority="4310">
      <formula>H2371+N2709+Q2709=0</formula>
    </cfRule>
  </conditionalFormatting>
  <conditionalFormatting sqref="G2371:G2373">
    <cfRule type="expression" dxfId="4201" priority="4308">
      <formula>G2371+#REF!+#REF!=0</formula>
    </cfRule>
  </conditionalFormatting>
  <conditionalFormatting sqref="H2371:H2373">
    <cfRule type="expression" dxfId="4200" priority="4309">
      <formula>H2371+#REF!+#REF!=0</formula>
    </cfRule>
  </conditionalFormatting>
  <conditionalFormatting sqref="G2371:G2373">
    <cfRule type="expression" dxfId="4199" priority="4315">
      <formula>G2371+I2718+N2718=0</formula>
    </cfRule>
  </conditionalFormatting>
  <conditionalFormatting sqref="G2371:G2373 G2359:G2360">
    <cfRule type="expression" dxfId="4198" priority="4316">
      <formula>G2359+I2702+N2702=0</formula>
    </cfRule>
  </conditionalFormatting>
  <conditionalFormatting sqref="G2371:G2373">
    <cfRule type="expression" dxfId="4197" priority="4317">
      <formula>G2371+I2755+N2755=0</formula>
    </cfRule>
  </conditionalFormatting>
  <conditionalFormatting sqref="K2371:K2373">
    <cfRule type="expression" dxfId="4196" priority="4307">
      <formula>K2371+R2371+S2371=0</formula>
    </cfRule>
  </conditionalFormatting>
  <conditionalFormatting sqref="G2377">
    <cfRule type="expression" dxfId="4195" priority="4305">
      <formula>G2377+#REF!+#REF!=0</formula>
    </cfRule>
  </conditionalFormatting>
  <conditionalFormatting sqref="H2377">
    <cfRule type="expression" dxfId="4194" priority="4306">
      <formula>H2377+#REF!+#REF!=0</formula>
    </cfRule>
  </conditionalFormatting>
  <conditionalFormatting sqref="H2377">
    <cfRule type="expression" dxfId="4193" priority="4304">
      <formula>H2377+N2711+Q2711=0</formula>
    </cfRule>
  </conditionalFormatting>
  <conditionalFormatting sqref="G2377:H2377">
    <cfRule type="expression" dxfId="4192" priority="4299">
      <formula>G2377+#REF!+#REF!=0</formula>
    </cfRule>
  </conditionalFormatting>
  <conditionalFormatting sqref="I2377">
    <cfRule type="expression" dxfId="4191" priority="4300">
      <formula>I2377+N2377+Q2377=0</formula>
    </cfRule>
  </conditionalFormatting>
  <conditionalFormatting sqref="J2377">
    <cfRule type="expression" dxfId="4190" priority="4297">
      <formula>J2377+Q2377+R2377=0</formula>
    </cfRule>
  </conditionalFormatting>
  <conditionalFormatting sqref="N2377:P2377">
    <cfRule type="expression" dxfId="4189" priority="4298">
      <formula>N2377+Q2377+R2377=0</formula>
    </cfRule>
  </conditionalFormatting>
  <conditionalFormatting sqref="H2377">
    <cfRule type="expression" dxfId="4188" priority="4296">
      <formula>H2377+N2715+Q2715=0</formula>
    </cfRule>
  </conditionalFormatting>
  <conditionalFormatting sqref="G2377">
    <cfRule type="expression" dxfId="4187" priority="4294">
      <formula>G2377+#REF!+#REF!=0</formula>
    </cfRule>
  </conditionalFormatting>
  <conditionalFormatting sqref="H2377">
    <cfRule type="expression" dxfId="4186" priority="4295">
      <formula>H2377+#REF!+#REF!=0</formula>
    </cfRule>
  </conditionalFormatting>
  <conditionalFormatting sqref="G2377">
    <cfRule type="expression" dxfId="4185" priority="4301">
      <formula>G2377+I2724+N2724=0</formula>
    </cfRule>
  </conditionalFormatting>
  <conditionalFormatting sqref="G2377">
    <cfRule type="expression" dxfId="4184" priority="4302">
      <formula>G2377+I2720+N2720=0</formula>
    </cfRule>
  </conditionalFormatting>
  <conditionalFormatting sqref="G2377">
    <cfRule type="expression" dxfId="4183" priority="4303">
      <formula>G2377+I2761+N2761=0</formula>
    </cfRule>
  </conditionalFormatting>
  <conditionalFormatting sqref="K2377">
    <cfRule type="expression" dxfId="4182" priority="4293">
      <formula>K2377+R2377+S2377=0</formula>
    </cfRule>
  </conditionalFormatting>
  <conditionalFormatting sqref="G2391:G2392">
    <cfRule type="expression" dxfId="4181" priority="4291">
      <formula>G2391+#REF!+#REF!=0</formula>
    </cfRule>
  </conditionalFormatting>
  <conditionalFormatting sqref="H2391:H2392">
    <cfRule type="expression" dxfId="4180" priority="4292">
      <formula>H2391+#REF!+#REF!=0</formula>
    </cfRule>
  </conditionalFormatting>
  <conditionalFormatting sqref="H2391:H2392">
    <cfRule type="expression" dxfId="4179" priority="4290">
      <formula>H2391+N2743+Q2743=0</formula>
    </cfRule>
  </conditionalFormatting>
  <conditionalFormatting sqref="G2391:H2392">
    <cfRule type="expression" dxfId="4178" priority="4285">
      <formula>G2391+#REF!+#REF!=0</formula>
    </cfRule>
  </conditionalFormatting>
  <conditionalFormatting sqref="I2391:I2392">
    <cfRule type="expression" dxfId="4177" priority="4286">
      <formula>I2391+N2391+Q2391=0</formula>
    </cfRule>
  </conditionalFormatting>
  <conditionalFormatting sqref="J2391:J2392">
    <cfRule type="expression" dxfId="4176" priority="4283">
      <formula>J2391+Q2391+R2391=0</formula>
    </cfRule>
  </conditionalFormatting>
  <conditionalFormatting sqref="N2391:P2392">
    <cfRule type="expression" dxfId="4175" priority="4284">
      <formula>N2391+Q2391+R2391=0</formula>
    </cfRule>
  </conditionalFormatting>
  <conditionalFormatting sqref="H2391:H2392">
    <cfRule type="expression" dxfId="4174" priority="4282">
      <formula>H2391+N2747+Q2747=0</formula>
    </cfRule>
  </conditionalFormatting>
  <conditionalFormatting sqref="G2391:G2392">
    <cfRule type="expression" dxfId="4173" priority="4280">
      <formula>G2391+#REF!+#REF!=0</formula>
    </cfRule>
  </conditionalFormatting>
  <conditionalFormatting sqref="H2391:H2392">
    <cfRule type="expression" dxfId="4172" priority="4281">
      <formula>H2391+#REF!+#REF!=0</formula>
    </cfRule>
  </conditionalFormatting>
  <conditionalFormatting sqref="G2391:G2392">
    <cfRule type="expression" dxfId="4171" priority="4287">
      <formula>G2391+I2756+N2756=0</formula>
    </cfRule>
  </conditionalFormatting>
  <conditionalFormatting sqref="G2391:G2392">
    <cfRule type="expression" dxfId="4170" priority="4288">
      <formula>G2391+I2752+N2752=0</formula>
    </cfRule>
  </conditionalFormatting>
  <conditionalFormatting sqref="G2391:G2392">
    <cfRule type="expression" dxfId="4169" priority="4289">
      <formula>G2391+I2793+N2793=0</formula>
    </cfRule>
  </conditionalFormatting>
  <conditionalFormatting sqref="K2391:K2392">
    <cfRule type="expression" dxfId="4168" priority="4279">
      <formula>K2391+R2391+S2391=0</formula>
    </cfRule>
  </conditionalFormatting>
  <conditionalFormatting sqref="G2395:G2396">
    <cfRule type="expression" dxfId="4167" priority="4277">
      <formula>G2395+#REF!+#REF!=0</formula>
    </cfRule>
  </conditionalFormatting>
  <conditionalFormatting sqref="H2395:H2396">
    <cfRule type="expression" dxfId="4166" priority="4278">
      <formula>H2395+#REF!+#REF!=0</formula>
    </cfRule>
  </conditionalFormatting>
  <conditionalFormatting sqref="H2395:H2396">
    <cfRule type="expression" dxfId="4165" priority="4276">
      <formula>H2395+N2747+Q2747=0</formula>
    </cfRule>
  </conditionalFormatting>
  <conditionalFormatting sqref="G2395:H2396">
    <cfRule type="expression" dxfId="4164" priority="4271">
      <formula>G2395+#REF!+#REF!=0</formula>
    </cfRule>
  </conditionalFormatting>
  <conditionalFormatting sqref="I2395:I2396">
    <cfRule type="expression" dxfId="4163" priority="4272">
      <formula>I2395+N2395+Q2395=0</formula>
    </cfRule>
  </conditionalFormatting>
  <conditionalFormatting sqref="J2395:J2396">
    <cfRule type="expression" dxfId="4162" priority="4269">
      <formula>J2395+Q2395+R2395=0</formula>
    </cfRule>
  </conditionalFormatting>
  <conditionalFormatting sqref="N2395:P2396">
    <cfRule type="expression" dxfId="4161" priority="4270">
      <formula>N2395+Q2395+R2395=0</formula>
    </cfRule>
  </conditionalFormatting>
  <conditionalFormatting sqref="H2395:H2396">
    <cfRule type="expression" dxfId="4160" priority="4268">
      <formula>H2395+N2751+Q2751=0</formula>
    </cfRule>
  </conditionalFormatting>
  <conditionalFormatting sqref="G2395:G2396">
    <cfRule type="expression" dxfId="4159" priority="4266">
      <formula>G2395+#REF!+#REF!=0</formula>
    </cfRule>
  </conditionalFormatting>
  <conditionalFormatting sqref="H2395:H2396">
    <cfRule type="expression" dxfId="4158" priority="4267">
      <formula>H2395+#REF!+#REF!=0</formula>
    </cfRule>
  </conditionalFormatting>
  <conditionalFormatting sqref="G2395:G2396">
    <cfRule type="expression" dxfId="4157" priority="4273">
      <formula>G2395+I2760+N2760=0</formula>
    </cfRule>
  </conditionalFormatting>
  <conditionalFormatting sqref="G2395:G2396">
    <cfRule type="expression" dxfId="4156" priority="4274">
      <formula>G2395+I2756+N2756=0</formula>
    </cfRule>
  </conditionalFormatting>
  <conditionalFormatting sqref="G2395:G2396">
    <cfRule type="expression" dxfId="4155" priority="4275">
      <formula>G2395+I2797+N2797=0</formula>
    </cfRule>
  </conditionalFormatting>
  <conditionalFormatting sqref="K2395:K2396">
    <cfRule type="expression" dxfId="4154" priority="4265">
      <formula>K2395+R2395+S2395=0</formula>
    </cfRule>
  </conditionalFormatting>
  <conditionalFormatting sqref="G2906">
    <cfRule type="expression" dxfId="4153" priority="14251">
      <formula>G2906+I2891+N2891=0</formula>
    </cfRule>
  </conditionalFormatting>
  <conditionalFormatting sqref="G2907:G2908">
    <cfRule type="expression" dxfId="4152" priority="4221">
      <formula>G2907+#REF!+#REF!=0</formula>
    </cfRule>
  </conditionalFormatting>
  <conditionalFormatting sqref="H2907:H2908">
    <cfRule type="expression" dxfId="4151" priority="4222">
      <formula>H2907+#REF!+#REF!=0</formula>
    </cfRule>
  </conditionalFormatting>
  <conditionalFormatting sqref="G2907:H2908">
    <cfRule type="expression" dxfId="4150" priority="4215">
      <formula>G2907+#REF!+#REF!=0</formula>
    </cfRule>
  </conditionalFormatting>
  <conditionalFormatting sqref="I2907:I2908">
    <cfRule type="expression" dxfId="4149" priority="4216">
      <formula>I2907+N2907+Q2907=0</formula>
    </cfRule>
  </conditionalFormatting>
  <conditionalFormatting sqref="J2907:J2908">
    <cfRule type="expression" dxfId="4148" priority="4213">
      <formula>J2907+Q2907+R2907=0</formula>
    </cfRule>
  </conditionalFormatting>
  <conditionalFormatting sqref="N2907:P2908">
    <cfRule type="expression" dxfId="4147" priority="4214">
      <formula>N2907+Q2907+R2907=0</formula>
    </cfRule>
  </conditionalFormatting>
  <conditionalFormatting sqref="H2907:H2908">
    <cfRule type="expression" dxfId="4146" priority="4212">
      <formula>H2907+N2962+Q2962=0</formula>
    </cfRule>
  </conditionalFormatting>
  <conditionalFormatting sqref="G2907:G2908">
    <cfRule type="expression" dxfId="4145" priority="4210">
      <formula>G2907+#REF!+#REF!=0</formula>
    </cfRule>
  </conditionalFormatting>
  <conditionalFormatting sqref="H2907:H2908">
    <cfRule type="expression" dxfId="4144" priority="4211">
      <formula>H2907+#REF!+#REF!=0</formula>
    </cfRule>
  </conditionalFormatting>
  <conditionalFormatting sqref="G2907:G2908">
    <cfRule type="expression" dxfId="4143" priority="4217">
      <formula>G2907+I2971+N2971=0</formula>
    </cfRule>
  </conditionalFormatting>
  <conditionalFormatting sqref="G2907:G2908">
    <cfRule type="expression" dxfId="4142" priority="4218">
      <formula>G2907+I2967+N2967=0</formula>
    </cfRule>
  </conditionalFormatting>
  <conditionalFormatting sqref="K2907:K2908">
    <cfRule type="expression" dxfId="4141" priority="4209">
      <formula>K2907+R2907+S2907=0</formula>
    </cfRule>
  </conditionalFormatting>
  <conditionalFormatting sqref="G2912:G2913">
    <cfRule type="expression" dxfId="4140" priority="4207">
      <formula>G2912+#REF!+#REF!=0</formula>
    </cfRule>
  </conditionalFormatting>
  <conditionalFormatting sqref="H2912:H2913">
    <cfRule type="expression" dxfId="4139" priority="4208">
      <formula>H2912+#REF!+#REF!=0</formula>
    </cfRule>
  </conditionalFormatting>
  <conditionalFormatting sqref="H2912:H2913">
    <cfRule type="expression" dxfId="4138" priority="4206">
      <formula>H2912+N2963+Q2963=0</formula>
    </cfRule>
  </conditionalFormatting>
  <conditionalFormatting sqref="G2912:H2913">
    <cfRule type="expression" dxfId="4137" priority="4201">
      <formula>G2912+#REF!+#REF!=0</formula>
    </cfRule>
  </conditionalFormatting>
  <conditionalFormatting sqref="I2912:I2913">
    <cfRule type="expression" dxfId="4136" priority="4202">
      <formula>I2912+N2912+Q2912=0</formula>
    </cfRule>
  </conditionalFormatting>
  <conditionalFormatting sqref="J2912:J2913">
    <cfRule type="expression" dxfId="4135" priority="4199">
      <formula>J2912+Q2912+R2912=0</formula>
    </cfRule>
  </conditionalFormatting>
  <conditionalFormatting sqref="N2912:P2913">
    <cfRule type="expression" dxfId="4134" priority="4200">
      <formula>N2912+Q2912+R2912=0</formula>
    </cfRule>
  </conditionalFormatting>
  <conditionalFormatting sqref="H2912:H2913">
    <cfRule type="expression" dxfId="4133" priority="4198">
      <formula>H2912+N2967+Q2967=0</formula>
    </cfRule>
  </conditionalFormatting>
  <conditionalFormatting sqref="G2912:G2913">
    <cfRule type="expression" dxfId="4132" priority="4196">
      <formula>G2912+#REF!+#REF!=0</formula>
    </cfRule>
  </conditionalFormatting>
  <conditionalFormatting sqref="H2912:H2913">
    <cfRule type="expression" dxfId="4131" priority="4197">
      <formula>H2912+#REF!+#REF!=0</formula>
    </cfRule>
  </conditionalFormatting>
  <conditionalFormatting sqref="G2912">
    <cfRule type="expression" dxfId="4130" priority="4203">
      <formula>G2912+I2980+N2980=0</formula>
    </cfRule>
  </conditionalFormatting>
  <conditionalFormatting sqref="G2912:G2913">
    <cfRule type="expression" dxfId="4129" priority="4204">
      <formula>G2912+I2972+N2972=0</formula>
    </cfRule>
  </conditionalFormatting>
  <conditionalFormatting sqref="G2907 G2912:G2913">
    <cfRule type="expression" dxfId="4128" priority="4205">
      <formula>G2907+I3017+N3017=0</formula>
    </cfRule>
  </conditionalFormatting>
  <conditionalFormatting sqref="K2912:K2913">
    <cfRule type="expression" dxfId="4127" priority="4195">
      <formula>K2912+R2912+S2912=0</formula>
    </cfRule>
  </conditionalFormatting>
  <conditionalFormatting sqref="G2918">
    <cfRule type="expression" dxfId="4126" priority="4193">
      <formula>G2918+#REF!+#REF!=0</formula>
    </cfRule>
  </conditionalFormatting>
  <conditionalFormatting sqref="H2918">
    <cfRule type="expression" dxfId="4125" priority="4194">
      <formula>H2918+#REF!+#REF!=0</formula>
    </cfRule>
  </conditionalFormatting>
  <conditionalFormatting sqref="H2918">
    <cfRule type="expression" dxfId="4124" priority="4192">
      <formula>H2918+N2970+Q2970=0</formula>
    </cfRule>
  </conditionalFormatting>
  <conditionalFormatting sqref="G2918:H2918">
    <cfRule type="expression" dxfId="4123" priority="4187">
      <formula>G2918+#REF!+#REF!=0</formula>
    </cfRule>
  </conditionalFormatting>
  <conditionalFormatting sqref="I2918">
    <cfRule type="expression" dxfId="4122" priority="4188">
      <formula>I2918+N2918+Q2918=0</formula>
    </cfRule>
  </conditionalFormatting>
  <conditionalFormatting sqref="J2918">
    <cfRule type="expression" dxfId="4121" priority="4185">
      <formula>J2918+Q2918+R2918=0</formula>
    </cfRule>
  </conditionalFormatting>
  <conditionalFormatting sqref="N2918:P2918">
    <cfRule type="expression" dxfId="4120" priority="4186">
      <formula>N2918+Q2918+R2918=0</formula>
    </cfRule>
  </conditionalFormatting>
  <conditionalFormatting sqref="H2918">
    <cfRule type="expression" dxfId="4119" priority="4184">
      <formula>H2918+N2978+Q2978=0</formula>
    </cfRule>
  </conditionalFormatting>
  <conditionalFormatting sqref="G2918">
    <cfRule type="expression" dxfId="4118" priority="4182">
      <formula>G2918+#REF!+#REF!=0</formula>
    </cfRule>
  </conditionalFormatting>
  <conditionalFormatting sqref="H2918">
    <cfRule type="expression" dxfId="4117" priority="4183">
      <formula>H2918+#REF!+#REF!=0</formula>
    </cfRule>
  </conditionalFormatting>
  <conditionalFormatting sqref="G2918">
    <cfRule type="expression" dxfId="4116" priority="4189">
      <formula>G2918+I2989+N2989=0</formula>
    </cfRule>
  </conditionalFormatting>
  <conditionalFormatting sqref="G2918">
    <cfRule type="expression" dxfId="4115" priority="4190">
      <formula>G2918+I2985+N2985=0</formula>
    </cfRule>
  </conditionalFormatting>
  <conditionalFormatting sqref="G2918">
    <cfRule type="expression" dxfId="4114" priority="4191">
      <formula>G2918+I3029+N3029=0</formula>
    </cfRule>
  </conditionalFormatting>
  <conditionalFormatting sqref="K2918">
    <cfRule type="expression" dxfId="4113" priority="4181">
      <formula>K2918+R2918+S2918=0</formula>
    </cfRule>
  </conditionalFormatting>
  <conditionalFormatting sqref="G2997">
    <cfRule type="expression" dxfId="4112" priority="14256">
      <formula>G2997+I2920+N2920=0</formula>
    </cfRule>
  </conditionalFormatting>
  <conditionalFormatting sqref="G2924:G2925">
    <cfRule type="expression" dxfId="4111" priority="4179">
      <formula>G2924+#REF!+#REF!=0</formula>
    </cfRule>
  </conditionalFormatting>
  <conditionalFormatting sqref="H2924:H2925">
    <cfRule type="expression" dxfId="4110" priority="4180">
      <formula>H2924+#REF!+#REF!=0</formula>
    </cfRule>
  </conditionalFormatting>
  <conditionalFormatting sqref="H2924">
    <cfRule type="expression" dxfId="4109" priority="4178">
      <formula>H2924+N2980+Q2980=0</formula>
    </cfRule>
  </conditionalFormatting>
  <conditionalFormatting sqref="G2924:H2925">
    <cfRule type="expression" dxfId="4108" priority="4173">
      <formula>G2924+#REF!+#REF!=0</formula>
    </cfRule>
  </conditionalFormatting>
  <conditionalFormatting sqref="I2924:I2925">
    <cfRule type="expression" dxfId="4107" priority="4174">
      <formula>I2924+N2924+Q2924=0</formula>
    </cfRule>
  </conditionalFormatting>
  <conditionalFormatting sqref="J2924:J2925">
    <cfRule type="expression" dxfId="4106" priority="4171">
      <formula>J2924+Q2924+R2924=0</formula>
    </cfRule>
  </conditionalFormatting>
  <conditionalFormatting sqref="N2924:P2925">
    <cfRule type="expression" dxfId="4105" priority="4172">
      <formula>N2924+Q2924+R2924=0</formula>
    </cfRule>
  </conditionalFormatting>
  <conditionalFormatting sqref="H2924:H2925">
    <cfRule type="expression" dxfId="4104" priority="4170">
      <formula>H2924+N2986+Q2986=0</formula>
    </cfRule>
  </conditionalFormatting>
  <conditionalFormatting sqref="G2924:G2925">
    <cfRule type="expression" dxfId="4103" priority="4168">
      <formula>G2924+#REF!+#REF!=0</formula>
    </cfRule>
  </conditionalFormatting>
  <conditionalFormatting sqref="H2924:H2925">
    <cfRule type="expression" dxfId="4102" priority="4169">
      <formula>H2924+#REF!+#REF!=0</formula>
    </cfRule>
  </conditionalFormatting>
  <conditionalFormatting sqref="G2924:G2925">
    <cfRule type="expression" dxfId="4101" priority="4175">
      <formula>G2924+I2998+N2998=0</formula>
    </cfRule>
  </conditionalFormatting>
  <conditionalFormatting sqref="G2924:G2925">
    <cfRule type="expression" dxfId="4100" priority="4176">
      <formula>G2924+I2991+N2991=0</formula>
    </cfRule>
  </conditionalFormatting>
  <conditionalFormatting sqref="K2924:K2925">
    <cfRule type="expression" dxfId="4099" priority="4167">
      <formula>K2924+R2924+S2924=0</formula>
    </cfRule>
  </conditionalFormatting>
  <conditionalFormatting sqref="G3035">
    <cfRule type="expression" dxfId="4098" priority="14261">
      <formula>G3035+I3055+N3055=0</formula>
    </cfRule>
  </conditionalFormatting>
  <conditionalFormatting sqref="G2943">
    <cfRule type="expression" dxfId="4097" priority="4165">
      <formula>G2943+#REF!+#REF!=0</formula>
    </cfRule>
  </conditionalFormatting>
  <conditionalFormatting sqref="H2943">
    <cfRule type="expression" dxfId="4096" priority="4166">
      <formula>H2943+#REF!+#REF!=0</formula>
    </cfRule>
  </conditionalFormatting>
  <conditionalFormatting sqref="H2943">
    <cfRule type="expression" dxfId="4095" priority="4164">
      <formula>H2943+N3017+Q3017=0</formula>
    </cfRule>
  </conditionalFormatting>
  <conditionalFormatting sqref="G2943:H2943">
    <cfRule type="expression" dxfId="4094" priority="4159">
      <formula>G2943+#REF!+#REF!=0</formula>
    </cfRule>
  </conditionalFormatting>
  <conditionalFormatting sqref="I2943">
    <cfRule type="expression" dxfId="4093" priority="4160">
      <formula>I2943+N2943+Q2943=0</formula>
    </cfRule>
  </conditionalFormatting>
  <conditionalFormatting sqref="J2943">
    <cfRule type="expression" dxfId="4092" priority="4157">
      <formula>J2943+Q2943+R2943=0</formula>
    </cfRule>
  </conditionalFormatting>
  <conditionalFormatting sqref="N2943:P2943">
    <cfRule type="expression" dxfId="4091" priority="4158">
      <formula>N2943+Q2943+R2943=0</formula>
    </cfRule>
  </conditionalFormatting>
  <conditionalFormatting sqref="H2943:H2944">
    <cfRule type="expression" dxfId="4090" priority="4156">
      <formula>H2943+N3020+Q3020=0</formula>
    </cfRule>
  </conditionalFormatting>
  <conditionalFormatting sqref="G2943">
    <cfRule type="expression" dxfId="4089" priority="4154">
      <formula>G2943+#REF!+#REF!=0</formula>
    </cfRule>
  </conditionalFormatting>
  <conditionalFormatting sqref="H2943">
    <cfRule type="expression" dxfId="4088" priority="4155">
      <formula>H2943+#REF!+#REF!=0</formula>
    </cfRule>
  </conditionalFormatting>
  <conditionalFormatting sqref="G2943">
    <cfRule type="expression" dxfId="4087" priority="4161">
      <formula>G2943+I3030+N3030=0</formula>
    </cfRule>
  </conditionalFormatting>
  <conditionalFormatting sqref="G2943">
    <cfRule type="expression" dxfId="4086" priority="4162">
      <formula>G2943+I3026+N3026=0</formula>
    </cfRule>
  </conditionalFormatting>
  <conditionalFormatting sqref="G2925">
    <cfRule type="expression" dxfId="4085" priority="4163">
      <formula>G2925+I3038+N3038=0</formula>
    </cfRule>
  </conditionalFormatting>
  <conditionalFormatting sqref="K2943:K2945">
    <cfRule type="expression" dxfId="4084" priority="4153">
      <formula>K2943+R2943+S2943=0</formula>
    </cfRule>
  </conditionalFormatting>
  <conditionalFormatting sqref="G2942">
    <cfRule type="expression" dxfId="4083" priority="14269">
      <formula>G2942+I2938+N2938=0</formula>
    </cfRule>
  </conditionalFormatting>
  <conditionalFormatting sqref="G2944:G2945">
    <cfRule type="expression" dxfId="4082" priority="4151">
      <formula>G2944+#REF!+#REF!=0</formula>
    </cfRule>
  </conditionalFormatting>
  <conditionalFormatting sqref="H2944:H2945">
    <cfRule type="expression" dxfId="4081" priority="4152">
      <formula>H2944+#REF!+#REF!=0</formula>
    </cfRule>
  </conditionalFormatting>
  <conditionalFormatting sqref="G2944:H2945">
    <cfRule type="expression" dxfId="4080" priority="4145">
      <formula>G2944+#REF!+#REF!=0</formula>
    </cfRule>
  </conditionalFormatting>
  <conditionalFormatting sqref="I2944:I2945">
    <cfRule type="expression" dxfId="4079" priority="4146">
      <formula>I2944+N2944+Q2944=0</formula>
    </cfRule>
  </conditionalFormatting>
  <conditionalFormatting sqref="J2944:J2945">
    <cfRule type="expression" dxfId="4078" priority="4143">
      <formula>J2944+Q2944+R2944=0</formula>
    </cfRule>
  </conditionalFormatting>
  <conditionalFormatting sqref="N2944:P2945">
    <cfRule type="expression" dxfId="4077" priority="4144">
      <formula>N2944+Q2944+R2944=0</formula>
    </cfRule>
  </conditionalFormatting>
  <conditionalFormatting sqref="H2944:H2945">
    <cfRule type="expression" dxfId="4076" priority="4142">
      <formula>H2944+N3022+Q3022=0</formula>
    </cfRule>
  </conditionalFormatting>
  <conditionalFormatting sqref="G2944:G2945">
    <cfRule type="expression" dxfId="4075" priority="4140">
      <formula>G2944+#REF!+#REF!=0</formula>
    </cfRule>
  </conditionalFormatting>
  <conditionalFormatting sqref="H2944:H2945">
    <cfRule type="expression" dxfId="4074" priority="4141">
      <formula>H2944+#REF!+#REF!=0</formula>
    </cfRule>
  </conditionalFormatting>
  <conditionalFormatting sqref="G2944:G2945">
    <cfRule type="expression" dxfId="4073" priority="4147">
      <formula>G2944+I3031+N3031=0</formula>
    </cfRule>
  </conditionalFormatting>
  <conditionalFormatting sqref="G2944:G2945">
    <cfRule type="expression" dxfId="4072" priority="4148">
      <formula>G2944+I3027+N3027=0</formula>
    </cfRule>
  </conditionalFormatting>
  <conditionalFormatting sqref="G2943:G2945">
    <cfRule type="expression" dxfId="4071" priority="4149">
      <formula>G2943+I3073+N3073=0</formula>
    </cfRule>
  </conditionalFormatting>
  <conditionalFormatting sqref="K2948:K2949">
    <cfRule type="expression" dxfId="4070" priority="4138">
      <formula>K2948+R2948+S2948=0</formula>
    </cfRule>
  </conditionalFormatting>
  <conditionalFormatting sqref="G2948:G2949">
    <cfRule type="expression" dxfId="4069" priority="4136">
      <formula>G2948+#REF!+#REF!=0</formula>
    </cfRule>
  </conditionalFormatting>
  <conditionalFormatting sqref="H2948:H2949">
    <cfRule type="expression" dxfId="4068" priority="4137">
      <formula>H2948+#REF!+#REF!=0</formula>
    </cfRule>
  </conditionalFormatting>
  <conditionalFormatting sqref="H2948:H2949">
    <cfRule type="expression" dxfId="4067" priority="4135">
      <formula>H2948+N3022+Q3022=0</formula>
    </cfRule>
  </conditionalFormatting>
  <conditionalFormatting sqref="G2948:H2949">
    <cfRule type="expression" dxfId="4066" priority="4130">
      <formula>G2948+#REF!+#REF!=0</formula>
    </cfRule>
  </conditionalFormatting>
  <conditionalFormatting sqref="I2948:I2949">
    <cfRule type="expression" dxfId="4065" priority="4131">
      <formula>I2948+N2948+Q2948=0</formula>
    </cfRule>
  </conditionalFormatting>
  <conditionalFormatting sqref="J2948:J2949">
    <cfRule type="expression" dxfId="4064" priority="4128">
      <formula>J2948+Q2948+R2948=0</formula>
    </cfRule>
  </conditionalFormatting>
  <conditionalFormatting sqref="N2948:P2949">
    <cfRule type="expression" dxfId="4063" priority="4129">
      <formula>N2948+Q2948+R2948=0</formula>
    </cfRule>
  </conditionalFormatting>
  <conditionalFormatting sqref="H2948:H2949">
    <cfRule type="expression" dxfId="4062" priority="4127">
      <formula>H2948+N3026+Q3026=0</formula>
    </cfRule>
  </conditionalFormatting>
  <conditionalFormatting sqref="G2948:G2949">
    <cfRule type="expression" dxfId="4061" priority="4125">
      <formula>G2948+#REF!+#REF!=0</formula>
    </cfRule>
  </conditionalFormatting>
  <conditionalFormatting sqref="H2948:H2949">
    <cfRule type="expression" dxfId="4060" priority="4126">
      <formula>H2948+#REF!+#REF!=0</formula>
    </cfRule>
  </conditionalFormatting>
  <conditionalFormatting sqref="G2948:G2949">
    <cfRule type="expression" dxfId="4059" priority="4133">
      <formula>G2948+I3031+N3031=0</formula>
    </cfRule>
  </conditionalFormatting>
  <conditionalFormatting sqref="G2948:G2949">
    <cfRule type="expression" dxfId="4058" priority="4134">
      <formula>G2948+I3078+N3078=0</formula>
    </cfRule>
  </conditionalFormatting>
  <conditionalFormatting sqref="K2954">
    <cfRule type="expression" dxfId="4057" priority="4124">
      <formula>K2954+R2954+S2954=0</formula>
    </cfRule>
  </conditionalFormatting>
  <conditionalFormatting sqref="G2954">
    <cfRule type="expression" dxfId="4056" priority="4122">
      <formula>G2954+#REF!+#REF!=0</formula>
    </cfRule>
  </conditionalFormatting>
  <conditionalFormatting sqref="H2954">
    <cfRule type="expression" dxfId="4055" priority="4123">
      <formula>H2954+#REF!+#REF!=0</formula>
    </cfRule>
  </conditionalFormatting>
  <conditionalFormatting sqref="H2954">
    <cfRule type="expression" dxfId="4054" priority="4121">
      <formula>H2954+N3029+Q3029=0</formula>
    </cfRule>
  </conditionalFormatting>
  <conditionalFormatting sqref="G2954:H2954">
    <cfRule type="expression" dxfId="4053" priority="4116">
      <formula>G2954+#REF!+#REF!=0</formula>
    </cfRule>
  </conditionalFormatting>
  <conditionalFormatting sqref="I2954">
    <cfRule type="expression" dxfId="4052" priority="4117">
      <formula>I2954+N2954+Q2954=0</formula>
    </cfRule>
  </conditionalFormatting>
  <conditionalFormatting sqref="J2954">
    <cfRule type="expression" dxfId="4051" priority="4114">
      <formula>J2954+Q2954+R2954=0</formula>
    </cfRule>
  </conditionalFormatting>
  <conditionalFormatting sqref="N2954:P2954">
    <cfRule type="expression" dxfId="4050" priority="4115">
      <formula>N2954+Q2954+R2954=0</formula>
    </cfRule>
  </conditionalFormatting>
  <conditionalFormatting sqref="H3041">
    <cfRule type="expression" dxfId="4049" priority="4113">
      <formula>H3041+N3118+Q3118=0</formula>
    </cfRule>
  </conditionalFormatting>
  <conditionalFormatting sqref="G2954">
    <cfRule type="expression" dxfId="4048" priority="4111">
      <formula>G2954+#REF!+#REF!=0</formula>
    </cfRule>
  </conditionalFormatting>
  <conditionalFormatting sqref="H2954">
    <cfRule type="expression" dxfId="4047" priority="4112">
      <formula>H2954+#REF!+#REF!=0</formula>
    </cfRule>
  </conditionalFormatting>
  <conditionalFormatting sqref="G2954">
    <cfRule type="expression" dxfId="4046" priority="4119">
      <formula>G2954+I3040+N3040=0</formula>
    </cfRule>
  </conditionalFormatting>
  <conditionalFormatting sqref="G2954">
    <cfRule type="expression" dxfId="4045" priority="4120">
      <formula>G2954+I3088+N3088=0</formula>
    </cfRule>
  </conditionalFormatting>
  <conditionalFormatting sqref="G2975">
    <cfRule type="expression" dxfId="4044" priority="4104">
      <formula>G2975+I3084+N3084=0</formula>
    </cfRule>
  </conditionalFormatting>
  <conditionalFormatting sqref="G2989">
    <cfRule type="expression" dxfId="4043" priority="14277">
      <formula>G2989+#REF!+#REF!=0</formula>
    </cfRule>
  </conditionalFormatting>
  <conditionalFormatting sqref="G2974">
    <cfRule type="expression" dxfId="4042" priority="4095">
      <formula>G2974+#REF!+#REF!=0</formula>
    </cfRule>
  </conditionalFormatting>
  <conditionalFormatting sqref="H2974">
    <cfRule type="expression" dxfId="4041" priority="4096">
      <formula>H2974+#REF!+#REF!=0</formula>
    </cfRule>
  </conditionalFormatting>
  <conditionalFormatting sqref="H2974">
    <cfRule type="expression" dxfId="4040" priority="4094">
      <formula>H2974+N3069+Q3069=0</formula>
    </cfRule>
  </conditionalFormatting>
  <conditionalFormatting sqref="G2974:H2974">
    <cfRule type="expression" dxfId="4039" priority="4089">
      <formula>G2974+#REF!+#REF!=0</formula>
    </cfRule>
  </conditionalFormatting>
  <conditionalFormatting sqref="I2974">
    <cfRule type="expression" dxfId="4038" priority="4090">
      <formula>I2974+N2974+Q2974=0</formula>
    </cfRule>
  </conditionalFormatting>
  <conditionalFormatting sqref="J2974">
    <cfRule type="expression" dxfId="4037" priority="4087">
      <formula>J2974+Q2974+R2974=0</formula>
    </cfRule>
  </conditionalFormatting>
  <conditionalFormatting sqref="N2974:P2974">
    <cfRule type="expression" dxfId="4036" priority="4088">
      <formula>N2974+Q2974+R2974=0</formula>
    </cfRule>
  </conditionalFormatting>
  <conditionalFormatting sqref="H2974">
    <cfRule type="expression" dxfId="4035" priority="4086">
      <formula>H2974+N3074+Q3074=0</formula>
    </cfRule>
  </conditionalFormatting>
  <conditionalFormatting sqref="G2974">
    <cfRule type="expression" dxfId="4034" priority="4084">
      <formula>G2974+#REF!+#REF!=0</formula>
    </cfRule>
  </conditionalFormatting>
  <conditionalFormatting sqref="H2974">
    <cfRule type="expression" dxfId="4033" priority="4085">
      <formula>H2974+#REF!+#REF!=0</formula>
    </cfRule>
  </conditionalFormatting>
  <conditionalFormatting sqref="G2974">
    <cfRule type="expression" dxfId="4032" priority="4091">
      <formula>G2974+I3083+N3083=0</formula>
    </cfRule>
  </conditionalFormatting>
  <conditionalFormatting sqref="G2974">
    <cfRule type="expression" dxfId="4031" priority="4092">
      <formula>G2974+I3079+N3079=0</formula>
    </cfRule>
  </conditionalFormatting>
  <conditionalFormatting sqref="G2975:G2977">
    <cfRule type="expression" dxfId="4030" priority="4081">
      <formula>G2975+#REF!+#REF!=0</formula>
    </cfRule>
  </conditionalFormatting>
  <conditionalFormatting sqref="H2975:H2977">
    <cfRule type="expression" dxfId="4029" priority="4082">
      <formula>H2975+#REF!+#REF!=0</formula>
    </cfRule>
  </conditionalFormatting>
  <conditionalFormatting sqref="H2975:H2977">
    <cfRule type="expression" dxfId="4028" priority="4080">
      <formula>H2975+N3071+Q3071=0</formula>
    </cfRule>
  </conditionalFormatting>
  <conditionalFormatting sqref="G2975:H2977">
    <cfRule type="expression" dxfId="4027" priority="4075">
      <formula>G2975+#REF!+#REF!=0</formula>
    </cfRule>
  </conditionalFormatting>
  <conditionalFormatting sqref="H2975:H2977">
    <cfRule type="expression" dxfId="4026" priority="4072">
      <formula>H2975+N3075+Q3075=0</formula>
    </cfRule>
  </conditionalFormatting>
  <conditionalFormatting sqref="G2975:G2977">
    <cfRule type="expression" dxfId="4025" priority="4070">
      <formula>G2975+#REF!+#REF!=0</formula>
    </cfRule>
  </conditionalFormatting>
  <conditionalFormatting sqref="H2975:H2977">
    <cfRule type="expression" dxfId="4024" priority="4071">
      <formula>H2975+#REF!+#REF!=0</formula>
    </cfRule>
  </conditionalFormatting>
  <conditionalFormatting sqref="G2975:G2977">
    <cfRule type="expression" dxfId="4023" priority="4078">
      <formula>G2975+I3080+N3080=0</formula>
    </cfRule>
  </conditionalFormatting>
  <conditionalFormatting sqref="G2982">
    <cfRule type="expression" dxfId="4022" priority="4068">
      <formula>G2982+#REF!+#REF!=0</formula>
    </cfRule>
  </conditionalFormatting>
  <conditionalFormatting sqref="H2982">
    <cfRule type="expression" dxfId="4021" priority="4069">
      <formula>H2982+#REF!+#REF!=0</formula>
    </cfRule>
  </conditionalFormatting>
  <conditionalFormatting sqref="H2982">
    <cfRule type="expression" dxfId="4020" priority="4067">
      <formula>H2982+N3078+Q3078=0</formula>
    </cfRule>
  </conditionalFormatting>
  <conditionalFormatting sqref="G2982:H2982">
    <cfRule type="expression" dxfId="4019" priority="4062">
      <formula>G2982+#REF!+#REF!=0</formula>
    </cfRule>
  </conditionalFormatting>
  <conditionalFormatting sqref="I2982">
    <cfRule type="expression" dxfId="4018" priority="4063">
      <formula>I2982+N2982+Q2982=0</formula>
    </cfRule>
  </conditionalFormatting>
  <conditionalFormatting sqref="J2982">
    <cfRule type="expression" dxfId="4017" priority="4060">
      <formula>J2982+Q2982+R2982=0</formula>
    </cfRule>
  </conditionalFormatting>
  <conditionalFormatting sqref="N2982:P2982">
    <cfRule type="expression" dxfId="4016" priority="4061">
      <formula>N2982+Q2982+R2982=0</formula>
    </cfRule>
  </conditionalFormatting>
  <conditionalFormatting sqref="H2982">
    <cfRule type="expression" dxfId="4015" priority="4059">
      <formula>H2982+N3082+Q3082=0</formula>
    </cfRule>
  </conditionalFormatting>
  <conditionalFormatting sqref="G2982">
    <cfRule type="expression" dxfId="4014" priority="4057">
      <formula>G2982+#REF!+#REF!=0</formula>
    </cfRule>
  </conditionalFormatting>
  <conditionalFormatting sqref="H2982">
    <cfRule type="expression" dxfId="4013" priority="4058">
      <formula>H2982+#REF!+#REF!=0</formula>
    </cfRule>
  </conditionalFormatting>
  <conditionalFormatting sqref="G2982">
    <cfRule type="expression" dxfId="4012" priority="4064">
      <formula>G2982+I3095+N3095=0</formula>
    </cfRule>
  </conditionalFormatting>
  <conditionalFormatting sqref="G2982">
    <cfRule type="expression" dxfId="4011" priority="4065">
      <formula>G2982+I3092+N3092=0</formula>
    </cfRule>
  </conditionalFormatting>
  <conditionalFormatting sqref="G2982:G2983">
    <cfRule type="expression" dxfId="4010" priority="4066">
      <formula>G2982+I3105+N3105=0</formula>
    </cfRule>
  </conditionalFormatting>
  <conditionalFormatting sqref="K2982:K2984">
    <cfRule type="expression" dxfId="4009" priority="4056">
      <formula>K2982+R2982+S2982=0</formula>
    </cfRule>
  </conditionalFormatting>
  <conditionalFormatting sqref="G2983:G2984">
    <cfRule type="expression" dxfId="4008" priority="4054">
      <formula>G2983+#REF!+#REF!=0</formula>
    </cfRule>
  </conditionalFormatting>
  <conditionalFormatting sqref="H2983:H2984">
    <cfRule type="expression" dxfId="4007" priority="4055">
      <formula>H2983+#REF!+#REF!=0</formula>
    </cfRule>
  </conditionalFormatting>
  <conditionalFormatting sqref="H2983:H2984">
    <cfRule type="expression" dxfId="4006" priority="4053">
      <formula>H2983+N3079+Q3079=0</formula>
    </cfRule>
  </conditionalFormatting>
  <conditionalFormatting sqref="G2983:H2984">
    <cfRule type="expression" dxfId="4005" priority="4048">
      <formula>G2983+#REF!+#REF!=0</formula>
    </cfRule>
  </conditionalFormatting>
  <conditionalFormatting sqref="I2983:I2984">
    <cfRule type="expression" dxfId="4004" priority="4049">
      <formula>I2983+N2983+Q2983=0</formula>
    </cfRule>
  </conditionalFormatting>
  <conditionalFormatting sqref="J2983:J2984">
    <cfRule type="expression" dxfId="4003" priority="4046">
      <formula>J2983+Q2983+R2983=0</formula>
    </cfRule>
  </conditionalFormatting>
  <conditionalFormatting sqref="N2983:P2984">
    <cfRule type="expression" dxfId="4002" priority="4047">
      <formula>N2983+Q2983+R2983=0</formula>
    </cfRule>
  </conditionalFormatting>
  <conditionalFormatting sqref="H2983:H2984">
    <cfRule type="expression" dxfId="4001" priority="4045">
      <formula>H2983+N3083+Q3083=0</formula>
    </cfRule>
  </conditionalFormatting>
  <conditionalFormatting sqref="G2983:G2984">
    <cfRule type="expression" dxfId="4000" priority="4043">
      <formula>G2983+#REF!+#REF!=0</formula>
    </cfRule>
  </conditionalFormatting>
  <conditionalFormatting sqref="H2983:H2984">
    <cfRule type="expression" dxfId="3999" priority="4044">
      <formula>H2983+#REF!+#REF!=0</formula>
    </cfRule>
  </conditionalFormatting>
  <conditionalFormatting sqref="G2983:G2984">
    <cfRule type="expression" dxfId="3998" priority="4050">
      <formula>G2983+I3097+N3097=0</formula>
    </cfRule>
  </conditionalFormatting>
  <conditionalFormatting sqref="G2983:G2984">
    <cfRule type="expression" dxfId="3997" priority="4051">
      <formula>G2983+I3093+N3093=0</formula>
    </cfRule>
  </conditionalFormatting>
  <conditionalFormatting sqref="G2989">
    <cfRule type="expression" dxfId="3996" priority="14282">
      <formula>G2989+I3541+N3541=0</formula>
    </cfRule>
  </conditionalFormatting>
  <conditionalFormatting sqref="G2984">
    <cfRule type="expression" dxfId="3995" priority="4038">
      <formula>G2984+I3110+N3110=0</formula>
    </cfRule>
  </conditionalFormatting>
  <conditionalFormatting sqref="G3035">
    <cfRule type="expression" dxfId="3994" priority="14289">
      <formula>G3035+I3020+N3020=0</formula>
    </cfRule>
  </conditionalFormatting>
  <conditionalFormatting sqref="K3036:K3037">
    <cfRule type="expression" dxfId="3993" priority="4000">
      <formula>K3036+R3036+S3036=0</formula>
    </cfRule>
  </conditionalFormatting>
  <conditionalFormatting sqref="G3036:G3037">
    <cfRule type="expression" dxfId="3992" priority="3998">
      <formula>G3036+#REF!+#REF!=0</formula>
    </cfRule>
  </conditionalFormatting>
  <conditionalFormatting sqref="H3036:H3037">
    <cfRule type="expression" dxfId="3991" priority="3999">
      <formula>H3036+#REF!+#REF!=0</formula>
    </cfRule>
  </conditionalFormatting>
  <conditionalFormatting sqref="H3036:H3037">
    <cfRule type="expression" dxfId="3990" priority="3997">
      <formula>H3036+N3113+Q3113=0</formula>
    </cfRule>
  </conditionalFormatting>
  <conditionalFormatting sqref="G3036:H3037">
    <cfRule type="expression" dxfId="3989" priority="3992">
      <formula>G3036+#REF!+#REF!=0</formula>
    </cfRule>
  </conditionalFormatting>
  <conditionalFormatting sqref="I3036:I3037">
    <cfRule type="expression" dxfId="3988" priority="3993">
      <formula>I3036+N3036+Q3036=0</formula>
    </cfRule>
  </conditionalFormatting>
  <conditionalFormatting sqref="J3036:J3037">
    <cfRule type="expression" dxfId="3987" priority="3990">
      <formula>J3036+Q3036+R3036=0</formula>
    </cfRule>
  </conditionalFormatting>
  <conditionalFormatting sqref="N3036:P3037">
    <cfRule type="expression" dxfId="3986" priority="3991">
      <formula>N3036+Q3036+R3036=0</formula>
    </cfRule>
  </conditionalFormatting>
  <conditionalFormatting sqref="H3036:H3037 H3047">
    <cfRule type="expression" dxfId="3985" priority="3989">
      <formula>H3036+N3117+Q3117=0</formula>
    </cfRule>
  </conditionalFormatting>
  <conditionalFormatting sqref="G3036:G3037">
    <cfRule type="expression" dxfId="3984" priority="3987">
      <formula>G3036+#REF!+#REF!=0</formula>
    </cfRule>
  </conditionalFormatting>
  <conditionalFormatting sqref="H3036:H3037">
    <cfRule type="expression" dxfId="3983" priority="3988">
      <formula>H3036+#REF!+#REF!=0</formula>
    </cfRule>
  </conditionalFormatting>
  <conditionalFormatting sqref="G3052">
    <cfRule type="expression" dxfId="3982" priority="3994">
      <formula>G3052+I3146+N3146=0</formula>
    </cfRule>
  </conditionalFormatting>
  <conditionalFormatting sqref="G2949">
    <cfRule type="expression" dxfId="3981" priority="3995">
      <formula>G2949+I3038+N3038=0</formula>
    </cfRule>
  </conditionalFormatting>
  <conditionalFormatting sqref="K3041:K3042">
    <cfRule type="expression" dxfId="3980" priority="3986">
      <formula>K3041+R3041+S3041=0</formula>
    </cfRule>
  </conditionalFormatting>
  <conditionalFormatting sqref="G3041:G3042">
    <cfRule type="expression" dxfId="3979" priority="3984">
      <formula>G3041+#REF!+#REF!=0</formula>
    </cfRule>
  </conditionalFormatting>
  <conditionalFormatting sqref="H3041:H3042">
    <cfRule type="expression" dxfId="3978" priority="3985">
      <formula>H3041+#REF!+#REF!=0</formula>
    </cfRule>
  </conditionalFormatting>
  <conditionalFormatting sqref="G3041:H3042">
    <cfRule type="expression" dxfId="3977" priority="3978">
      <formula>G3041+#REF!+#REF!=0</formula>
    </cfRule>
  </conditionalFormatting>
  <conditionalFormatting sqref="I3041:I3042">
    <cfRule type="expression" dxfId="3976" priority="3979">
      <formula>I3041+N3041+Q3041=0</formula>
    </cfRule>
  </conditionalFormatting>
  <conditionalFormatting sqref="J3041:J3042">
    <cfRule type="expression" dxfId="3975" priority="3976">
      <formula>J3041+Q3041+R3041=0</formula>
    </cfRule>
  </conditionalFormatting>
  <conditionalFormatting sqref="N3041:P3042">
    <cfRule type="expression" dxfId="3974" priority="3977">
      <formula>N3041+Q3041+R3041=0</formula>
    </cfRule>
  </conditionalFormatting>
  <conditionalFormatting sqref="H3041:H3042 H3091">
    <cfRule type="expression" dxfId="3973" priority="3975">
      <formula>H3041+N3125+Q3125=0</formula>
    </cfRule>
  </conditionalFormatting>
  <conditionalFormatting sqref="G3041:G3042">
    <cfRule type="expression" dxfId="3972" priority="3973">
      <formula>G3041+#REF!+#REF!=0</formula>
    </cfRule>
  </conditionalFormatting>
  <conditionalFormatting sqref="H3041:H3042">
    <cfRule type="expression" dxfId="3971" priority="3974">
      <formula>H3041+#REF!+#REF!=0</formula>
    </cfRule>
  </conditionalFormatting>
  <conditionalFormatting sqref="G3041:G3042 G3036:G3037">
    <cfRule type="expression" dxfId="3970" priority="3980">
      <formula>G3036+I3129+N3129=0</formula>
    </cfRule>
  </conditionalFormatting>
  <conditionalFormatting sqref="G3041:G3042">
    <cfRule type="expression" dxfId="3969" priority="3981">
      <formula>G3041+I3130+N3130=0</formula>
    </cfRule>
  </conditionalFormatting>
  <conditionalFormatting sqref="G3036">
    <cfRule type="expression" dxfId="3968" priority="3982">
      <formula>G3036+I3170+N3170=0</formula>
    </cfRule>
  </conditionalFormatting>
  <conditionalFormatting sqref="K3047">
    <cfRule type="expression" dxfId="3967" priority="3972">
      <formula>K3047+R3047+S3047=0</formula>
    </cfRule>
  </conditionalFormatting>
  <conditionalFormatting sqref="G3047">
    <cfRule type="expression" dxfId="3966" priority="3970">
      <formula>G3047+#REF!+#REF!=0</formula>
    </cfRule>
  </conditionalFormatting>
  <conditionalFormatting sqref="H3047">
    <cfRule type="expression" dxfId="3965" priority="3971">
      <formula>H3047+#REF!+#REF!=0</formula>
    </cfRule>
  </conditionalFormatting>
  <conditionalFormatting sqref="H2954">
    <cfRule type="expression" dxfId="3964" priority="3969">
      <formula>H2954+N3033+Q3033=0</formula>
    </cfRule>
  </conditionalFormatting>
  <conditionalFormatting sqref="G3047:H3047">
    <cfRule type="expression" dxfId="3963" priority="3964">
      <formula>G3047+#REF!+#REF!=0</formula>
    </cfRule>
  </conditionalFormatting>
  <conditionalFormatting sqref="I3047">
    <cfRule type="expression" dxfId="3962" priority="3965">
      <formula>I3047+N3047+Q3047=0</formula>
    </cfRule>
  </conditionalFormatting>
  <conditionalFormatting sqref="J3047">
    <cfRule type="expression" dxfId="3961" priority="3962">
      <formula>J3047+Q3047+R3047=0</formula>
    </cfRule>
  </conditionalFormatting>
  <conditionalFormatting sqref="N3047:P3047">
    <cfRule type="expression" dxfId="3960" priority="3963">
      <formula>N3047+Q3047+R3047=0</formula>
    </cfRule>
  </conditionalFormatting>
  <conditionalFormatting sqref="H3047">
    <cfRule type="expression" dxfId="3959" priority="3961">
      <formula>H3047+N3132+Q3132=0</formula>
    </cfRule>
  </conditionalFormatting>
  <conditionalFormatting sqref="G3047">
    <cfRule type="expression" dxfId="3958" priority="3959">
      <formula>G3047+#REF!+#REF!=0</formula>
    </cfRule>
  </conditionalFormatting>
  <conditionalFormatting sqref="H3047">
    <cfRule type="expression" dxfId="3957" priority="3960">
      <formula>H3047+#REF!+#REF!=0</formula>
    </cfRule>
  </conditionalFormatting>
  <conditionalFormatting sqref="G3047">
    <cfRule type="expression" dxfId="3956" priority="3966">
      <formula>G3047+I3141+N3141=0</formula>
    </cfRule>
  </conditionalFormatting>
  <conditionalFormatting sqref="G3047 G3053">
    <cfRule type="expression" dxfId="3955" priority="3967">
      <formula>G3047+I3137+N3137=0</formula>
    </cfRule>
  </conditionalFormatting>
  <conditionalFormatting sqref="K3052:K3053">
    <cfRule type="expression" dxfId="3954" priority="3958">
      <formula>K3052+R3052+S3052=0</formula>
    </cfRule>
  </conditionalFormatting>
  <conditionalFormatting sqref="G3052:G3053">
    <cfRule type="expression" dxfId="3953" priority="3956">
      <formula>G3052+#REF!+#REF!=0</formula>
    </cfRule>
  </conditionalFormatting>
  <conditionalFormatting sqref="H3052:H3053">
    <cfRule type="expression" dxfId="3952" priority="3957">
      <formula>H3052+#REF!+#REF!=0</formula>
    </cfRule>
  </conditionalFormatting>
  <conditionalFormatting sqref="H3052:H3053">
    <cfRule type="expression" dxfId="3951" priority="3955">
      <formula>H3052+N3134+Q3134=0</formula>
    </cfRule>
  </conditionalFormatting>
  <conditionalFormatting sqref="G3052:H3053">
    <cfRule type="expression" dxfId="3950" priority="3950">
      <formula>G3052+#REF!+#REF!=0</formula>
    </cfRule>
  </conditionalFormatting>
  <conditionalFormatting sqref="I3052:I3053">
    <cfRule type="expression" dxfId="3949" priority="3951">
      <formula>I3052+N3052+Q3052=0</formula>
    </cfRule>
  </conditionalFormatting>
  <conditionalFormatting sqref="J3052:J3053">
    <cfRule type="expression" dxfId="3948" priority="3948">
      <formula>J3052+Q3052+R3052=0</formula>
    </cfRule>
  </conditionalFormatting>
  <conditionalFormatting sqref="N3052:P3053">
    <cfRule type="expression" dxfId="3947" priority="3949">
      <formula>N3052+Q3052+R3052=0</formula>
    </cfRule>
  </conditionalFormatting>
  <conditionalFormatting sqref="H3052:H3053">
    <cfRule type="expression" dxfId="3946" priority="3947">
      <formula>H3052+N3138+Q3138=0</formula>
    </cfRule>
  </conditionalFormatting>
  <conditionalFormatting sqref="G3052:G3053">
    <cfRule type="expression" dxfId="3945" priority="3945">
      <formula>G3052+#REF!+#REF!=0</formula>
    </cfRule>
  </conditionalFormatting>
  <conditionalFormatting sqref="H3052:H3053">
    <cfRule type="expression" dxfId="3944" priority="3946">
      <formula>H3052+#REF!+#REF!=0</formula>
    </cfRule>
  </conditionalFormatting>
  <conditionalFormatting sqref="G3052:G3053">
    <cfRule type="expression" dxfId="3943" priority="3952">
      <formula>G3052+I3147+N3147=0</formula>
    </cfRule>
  </conditionalFormatting>
  <conditionalFormatting sqref="G3052:G3053">
    <cfRule type="expression" dxfId="3942" priority="3954">
      <formula>G3052+I3190+N3190=0</formula>
    </cfRule>
  </conditionalFormatting>
  <conditionalFormatting sqref="G3122">
    <cfRule type="expression" dxfId="3941" priority="14296">
      <formula>G3122+I3049+N3049=0</formula>
    </cfRule>
  </conditionalFormatting>
  <conditionalFormatting sqref="G3070">
    <cfRule type="expression" dxfId="3940" priority="14297">
      <formula>G3070+I3066+N3066=0</formula>
    </cfRule>
  </conditionalFormatting>
  <conditionalFormatting sqref="K3085:K3087">
    <cfRule type="expression" dxfId="3939" priority="3944">
      <formula>K3085+R3085+S3085=0</formula>
    </cfRule>
  </conditionalFormatting>
  <conditionalFormatting sqref="G3085:G3087">
    <cfRule type="expression" dxfId="3938" priority="3942">
      <formula>G3085+#REF!+#REF!=0</formula>
    </cfRule>
  </conditionalFormatting>
  <conditionalFormatting sqref="H3085:H3087">
    <cfRule type="expression" dxfId="3937" priority="3943">
      <formula>H3085+#REF!+#REF!=0</formula>
    </cfRule>
  </conditionalFormatting>
  <conditionalFormatting sqref="H3085">
    <cfRule type="expression" dxfId="3936" priority="3941">
      <formula>H3085+N3170+Q3170=0</formula>
    </cfRule>
  </conditionalFormatting>
  <conditionalFormatting sqref="G3085:H3087">
    <cfRule type="expression" dxfId="3935" priority="3936">
      <formula>G3085+#REF!+#REF!=0</formula>
    </cfRule>
  </conditionalFormatting>
  <conditionalFormatting sqref="I3085:I3087">
    <cfRule type="expression" dxfId="3934" priority="3937">
      <formula>I3085+N3085+Q3085=0</formula>
    </cfRule>
  </conditionalFormatting>
  <conditionalFormatting sqref="J3085:J3087">
    <cfRule type="expression" dxfId="3933" priority="3934">
      <formula>J3085+Q3085+R3085=0</formula>
    </cfRule>
  </conditionalFormatting>
  <conditionalFormatting sqref="N3085:P3087">
    <cfRule type="expression" dxfId="3932" priority="3935">
      <formula>N3085+Q3085+R3085=0</formula>
    </cfRule>
  </conditionalFormatting>
  <conditionalFormatting sqref="H3085">
    <cfRule type="expression" dxfId="3931" priority="3933">
      <formula>H3085+N3174+Q3174=0</formula>
    </cfRule>
  </conditionalFormatting>
  <conditionalFormatting sqref="G3085:G3087">
    <cfRule type="expression" dxfId="3930" priority="3931">
      <formula>G3085+#REF!+#REF!=0</formula>
    </cfRule>
  </conditionalFormatting>
  <conditionalFormatting sqref="H3085:H3087">
    <cfRule type="expression" dxfId="3929" priority="3932">
      <formula>H3085+#REF!+#REF!=0</formula>
    </cfRule>
  </conditionalFormatting>
  <conditionalFormatting sqref="G3085:G3087">
    <cfRule type="expression" dxfId="3928" priority="3938">
      <formula>G3085+I3185+N3185=0</formula>
    </cfRule>
  </conditionalFormatting>
  <conditionalFormatting sqref="G3085:G3087 G3090">
    <cfRule type="expression" dxfId="3927" priority="3940">
      <formula>G3085+I3224+N3224=0</formula>
    </cfRule>
  </conditionalFormatting>
  <conditionalFormatting sqref="K3090:K3091">
    <cfRule type="expression" dxfId="3926" priority="3930">
      <formula>K3090+R3090+S3090=0</formula>
    </cfRule>
  </conditionalFormatting>
  <conditionalFormatting sqref="G3090:G3091">
    <cfRule type="expression" dxfId="3925" priority="3928">
      <formula>G3090+#REF!+#REF!=0</formula>
    </cfRule>
  </conditionalFormatting>
  <conditionalFormatting sqref="H3090:H3091">
    <cfRule type="expression" dxfId="3924" priority="3929">
      <formula>H3090+#REF!+#REF!=0</formula>
    </cfRule>
  </conditionalFormatting>
  <conditionalFormatting sqref="G3090:H3091">
    <cfRule type="expression" dxfId="3923" priority="3922">
      <formula>G3090+#REF!+#REF!=0</formula>
    </cfRule>
  </conditionalFormatting>
  <conditionalFormatting sqref="I3090:I3091">
    <cfRule type="expression" dxfId="3922" priority="3923">
      <formula>I3090+N3090+Q3090=0</formula>
    </cfRule>
  </conditionalFormatting>
  <conditionalFormatting sqref="J3090:J3091">
    <cfRule type="expression" dxfId="3921" priority="3920">
      <formula>J3090+Q3090+R3090=0</formula>
    </cfRule>
  </conditionalFormatting>
  <conditionalFormatting sqref="N3090:P3091">
    <cfRule type="expression" dxfId="3920" priority="3921">
      <formula>N3090+Q3090+R3090=0</formula>
    </cfRule>
  </conditionalFormatting>
  <conditionalFormatting sqref="H3090:H3091">
    <cfRule type="expression" dxfId="3919" priority="3919">
      <formula>H3090+N3180+Q3180=0</formula>
    </cfRule>
  </conditionalFormatting>
  <conditionalFormatting sqref="G3090:G3091">
    <cfRule type="expression" dxfId="3918" priority="3917">
      <formula>G3090+#REF!+#REF!=0</formula>
    </cfRule>
  </conditionalFormatting>
  <conditionalFormatting sqref="H3090:H3091">
    <cfRule type="expression" dxfId="3917" priority="3918">
      <formula>H3090+#REF!+#REF!=0</formula>
    </cfRule>
  </conditionalFormatting>
  <conditionalFormatting sqref="G3090:G3091">
    <cfRule type="expression" dxfId="3916" priority="3924">
      <formula>G3090+I3190+N3190=0</formula>
    </cfRule>
  </conditionalFormatting>
  <conditionalFormatting sqref="G3090:G3091 G3087">
    <cfRule type="expression" dxfId="3915" priority="3925">
      <formula>G3087+I3183+N3183=0</formula>
    </cfRule>
  </conditionalFormatting>
  <conditionalFormatting sqref="K3096">
    <cfRule type="expression" dxfId="3914" priority="3916">
      <formula>K3096+R3096+S3096=0</formula>
    </cfRule>
  </conditionalFormatting>
  <conditionalFormatting sqref="G3096">
    <cfRule type="expression" dxfId="3913" priority="3914">
      <formula>G3096+#REF!+#REF!=0</formula>
    </cfRule>
  </conditionalFormatting>
  <conditionalFormatting sqref="H3096">
    <cfRule type="expression" dxfId="3912" priority="3915">
      <formula>H3096+#REF!+#REF!=0</formula>
    </cfRule>
  </conditionalFormatting>
  <conditionalFormatting sqref="H3096 H3087">
    <cfRule type="expression" dxfId="3911" priority="3913">
      <formula>H3087+N3175+Q3175=0</formula>
    </cfRule>
  </conditionalFormatting>
  <conditionalFormatting sqref="G3096:H3096">
    <cfRule type="expression" dxfId="3910" priority="3908">
      <formula>G3096+#REF!+#REF!=0</formula>
    </cfRule>
  </conditionalFormatting>
  <conditionalFormatting sqref="I3096">
    <cfRule type="expression" dxfId="3909" priority="3909">
      <formula>I3096+N3096+Q3096=0</formula>
    </cfRule>
  </conditionalFormatting>
  <conditionalFormatting sqref="J3096">
    <cfRule type="expression" dxfId="3908" priority="3906">
      <formula>J3096+Q3096+R3096=0</formula>
    </cfRule>
  </conditionalFormatting>
  <conditionalFormatting sqref="N3096:P3096">
    <cfRule type="expression" dxfId="3907" priority="3907">
      <formula>N3096+Q3096+R3096=0</formula>
    </cfRule>
  </conditionalFormatting>
  <conditionalFormatting sqref="H3096 H3090">
    <cfRule type="expression" dxfId="3906" priority="3905">
      <formula>H3090+N3182+Q3182=0</formula>
    </cfRule>
  </conditionalFormatting>
  <conditionalFormatting sqref="G3096">
    <cfRule type="expression" dxfId="3905" priority="3903">
      <formula>G3096+#REF!+#REF!=0</formula>
    </cfRule>
  </conditionalFormatting>
  <conditionalFormatting sqref="H3096">
    <cfRule type="expression" dxfId="3904" priority="3904">
      <formula>H3096+#REF!+#REF!=0</formula>
    </cfRule>
  </conditionalFormatting>
  <conditionalFormatting sqref="G3096">
    <cfRule type="expression" dxfId="3903" priority="3910">
      <formula>G3096+I3197+N3197=0</formula>
    </cfRule>
  </conditionalFormatting>
  <conditionalFormatting sqref="G3096">
    <cfRule type="expression" dxfId="3902" priority="3911">
      <formula>G3096+I3192+N3192=0</formula>
    </cfRule>
  </conditionalFormatting>
  <conditionalFormatting sqref="G3114">
    <cfRule type="expression" dxfId="3901" priority="14305">
      <formula>G3114+#REF!+#REF!=0</formula>
    </cfRule>
  </conditionalFormatting>
  <conditionalFormatting sqref="K3099:K3101">
    <cfRule type="expression" dxfId="3900" priority="3888">
      <formula>K3099+R3099+S3099=0</formula>
    </cfRule>
  </conditionalFormatting>
  <conditionalFormatting sqref="G3099:G3101">
    <cfRule type="expression" dxfId="3899" priority="3886">
      <formula>G3099+#REF!+#REF!=0</formula>
    </cfRule>
  </conditionalFormatting>
  <conditionalFormatting sqref="H3099:H3101">
    <cfRule type="expression" dxfId="3898" priority="3887">
      <formula>H3099+#REF!+#REF!=0</formula>
    </cfRule>
  </conditionalFormatting>
  <conditionalFormatting sqref="H3099:H3101 H3107">
    <cfRule type="expression" dxfId="3897" priority="3885">
      <formula>H3099+N3221+Q3221=0</formula>
    </cfRule>
  </conditionalFormatting>
  <conditionalFormatting sqref="G3099:H3101">
    <cfRule type="expression" dxfId="3896" priority="3880">
      <formula>G3099+#REF!+#REF!=0</formula>
    </cfRule>
  </conditionalFormatting>
  <conditionalFormatting sqref="I3099:I3101">
    <cfRule type="expression" dxfId="3895" priority="3881">
      <formula>I3099+N3099+Q3099=0</formula>
    </cfRule>
  </conditionalFormatting>
  <conditionalFormatting sqref="J3099:J3101">
    <cfRule type="expression" dxfId="3894" priority="3878">
      <formula>J3099+Q3099+R3099=0</formula>
    </cfRule>
  </conditionalFormatting>
  <conditionalFormatting sqref="N3099:P3101">
    <cfRule type="expression" dxfId="3893" priority="3879">
      <formula>N3099+Q3099+R3099=0</formula>
    </cfRule>
  </conditionalFormatting>
  <conditionalFormatting sqref="H3099:H3101">
    <cfRule type="expression" dxfId="3892" priority="3877">
      <formula>H3099+N3225+Q3225=0</formula>
    </cfRule>
  </conditionalFormatting>
  <conditionalFormatting sqref="G3099:G3101">
    <cfRule type="expression" dxfId="3891" priority="3875">
      <formula>G3099+#REF!+#REF!=0</formula>
    </cfRule>
  </conditionalFormatting>
  <conditionalFormatting sqref="H3099:H3101">
    <cfRule type="expression" dxfId="3890" priority="3876">
      <formula>H3099+#REF!+#REF!=0</formula>
    </cfRule>
  </conditionalFormatting>
  <conditionalFormatting sqref="G3099:G3101">
    <cfRule type="expression" dxfId="3889" priority="3883">
      <formula>G3099+I3231+N3231=0</formula>
    </cfRule>
  </conditionalFormatting>
  <conditionalFormatting sqref="G3099:G3101">
    <cfRule type="expression" dxfId="3888" priority="3884">
      <formula>G3099+I3544+N3544=0</formula>
    </cfRule>
  </conditionalFormatting>
  <conditionalFormatting sqref="K3107:K3109">
    <cfRule type="expression" dxfId="3887" priority="3874">
      <formula>K3107+R3107+S3107=0</formula>
    </cfRule>
  </conditionalFormatting>
  <conditionalFormatting sqref="G3107:G3109">
    <cfRule type="expression" dxfId="3886" priority="3872">
      <formula>G3107+#REF!+#REF!=0</formula>
    </cfRule>
  </conditionalFormatting>
  <conditionalFormatting sqref="H3107:H3109">
    <cfRule type="expression" dxfId="3885" priority="3873">
      <formula>H3107+#REF!+#REF!=0</formula>
    </cfRule>
  </conditionalFormatting>
  <conditionalFormatting sqref="G3107:H3109">
    <cfRule type="expression" dxfId="3884" priority="3866">
      <formula>G3107+#REF!+#REF!=0</formula>
    </cfRule>
  </conditionalFormatting>
  <conditionalFormatting sqref="I3107:I3109">
    <cfRule type="expression" dxfId="3883" priority="3867">
      <formula>I3107+N3107+Q3107=0</formula>
    </cfRule>
  </conditionalFormatting>
  <conditionalFormatting sqref="J3107:J3109">
    <cfRule type="expression" dxfId="3882" priority="3864">
      <formula>J3107+Q3107+R3107=0</formula>
    </cfRule>
  </conditionalFormatting>
  <conditionalFormatting sqref="N3107:P3109">
    <cfRule type="expression" dxfId="3881" priority="3865">
      <formula>N3107+Q3107+R3107=0</formula>
    </cfRule>
  </conditionalFormatting>
  <conditionalFormatting sqref="G3107:G3109">
    <cfRule type="expression" dxfId="3880" priority="3861">
      <formula>G3107+#REF!+#REF!=0</formula>
    </cfRule>
  </conditionalFormatting>
  <conditionalFormatting sqref="H3107:H3109">
    <cfRule type="expression" dxfId="3879" priority="3862">
      <formula>H3107+#REF!+#REF!=0</formula>
    </cfRule>
  </conditionalFormatting>
  <conditionalFormatting sqref="G3107:G3109">
    <cfRule type="expression" dxfId="3878" priority="3870">
      <formula>G3107+I3558+N3558=0</formula>
    </cfRule>
  </conditionalFormatting>
  <conditionalFormatting sqref="G3114">
    <cfRule type="expression" dxfId="3877" priority="14310">
      <formula>G3114+I3683+N3683=0</formula>
    </cfRule>
  </conditionalFormatting>
  <conditionalFormatting sqref="H3108:H3109">
    <cfRule type="expression" dxfId="3876" priority="3857">
      <formula>H3108+N3231+Q3231=0</formula>
    </cfRule>
  </conditionalFormatting>
  <conditionalFormatting sqref="K3161:K3162">
    <cfRule type="expression" dxfId="3875" priority="3818">
      <formula>K3161+R3161+S3161=0</formula>
    </cfRule>
  </conditionalFormatting>
  <conditionalFormatting sqref="G3161:G3162">
    <cfRule type="expression" dxfId="3874" priority="3816">
      <formula>G3161+#REF!+#REF!=0</formula>
    </cfRule>
  </conditionalFormatting>
  <conditionalFormatting sqref="H3161:H3162">
    <cfRule type="expression" dxfId="3873" priority="3817">
      <formula>H3161+#REF!+#REF!=0</formula>
    </cfRule>
  </conditionalFormatting>
  <conditionalFormatting sqref="H3161:H3162">
    <cfRule type="expression" dxfId="3872" priority="3815">
      <formula>H3161+N3563+Q3563=0</formula>
    </cfRule>
  </conditionalFormatting>
  <conditionalFormatting sqref="G3161:H3162">
    <cfRule type="expression" dxfId="3871" priority="3810">
      <formula>G3161+#REF!+#REF!=0</formula>
    </cfRule>
  </conditionalFormatting>
  <conditionalFormatting sqref="I3161:I3162">
    <cfRule type="expression" dxfId="3870" priority="3811">
      <formula>I3161+N3161+Q3161=0</formula>
    </cfRule>
  </conditionalFormatting>
  <conditionalFormatting sqref="J3161:J3162">
    <cfRule type="expression" dxfId="3869" priority="3808">
      <formula>J3161+Q3161+R3161=0</formula>
    </cfRule>
  </conditionalFormatting>
  <conditionalFormatting sqref="N3161:P3162">
    <cfRule type="expression" dxfId="3868" priority="3809">
      <formula>N3161+Q3161+R3161=0</formula>
    </cfRule>
  </conditionalFormatting>
  <conditionalFormatting sqref="H3161:H3162">
    <cfRule type="expression" dxfId="3867" priority="3807">
      <formula>H3161+N3567+Q3567=0</formula>
    </cfRule>
  </conditionalFormatting>
  <conditionalFormatting sqref="G3161:G3162">
    <cfRule type="expression" dxfId="3866" priority="3805">
      <formula>G3161+#REF!+#REF!=0</formula>
    </cfRule>
  </conditionalFormatting>
  <conditionalFormatting sqref="H3161:H3162">
    <cfRule type="expression" dxfId="3865" priority="3806">
      <formula>H3161+#REF!+#REF!=0</formula>
    </cfRule>
  </conditionalFormatting>
  <conditionalFormatting sqref="G3161:G3162">
    <cfRule type="expression" dxfId="3864" priority="3812">
      <formula>G3161+I3576+N3576=0</formula>
    </cfRule>
  </conditionalFormatting>
  <conditionalFormatting sqref="G3161:G3162">
    <cfRule type="expression" dxfId="3863" priority="3813">
      <formula>G3161+I3572+N3572=0</formula>
    </cfRule>
  </conditionalFormatting>
  <conditionalFormatting sqref="G3161:G3162">
    <cfRule type="expression" dxfId="3862" priority="3814">
      <formula>G3161+I3613+N3613=0</formula>
    </cfRule>
  </conditionalFormatting>
  <conditionalFormatting sqref="K3166:K3167">
    <cfRule type="expression" dxfId="3861" priority="3804">
      <formula>K3166+R3166+S3166=0</formula>
    </cfRule>
  </conditionalFormatting>
  <conditionalFormatting sqref="G3166:G3167">
    <cfRule type="expression" dxfId="3860" priority="3802">
      <formula>G3166+#REF!+#REF!=0</formula>
    </cfRule>
  </conditionalFormatting>
  <conditionalFormatting sqref="H3166:H3167">
    <cfRule type="expression" dxfId="3859" priority="3803">
      <formula>H3166+#REF!+#REF!=0</formula>
    </cfRule>
  </conditionalFormatting>
  <conditionalFormatting sqref="H3166:H3167">
    <cfRule type="expression" dxfId="3858" priority="3801">
      <formula>H3166+N3568+Q3568=0</formula>
    </cfRule>
  </conditionalFormatting>
  <conditionalFormatting sqref="G3166:H3167">
    <cfRule type="expression" dxfId="3857" priority="3796">
      <formula>G3166+#REF!+#REF!=0</formula>
    </cfRule>
  </conditionalFormatting>
  <conditionalFormatting sqref="I3166:I3167">
    <cfRule type="expression" dxfId="3856" priority="3797">
      <formula>I3166+N3166+Q3166=0</formula>
    </cfRule>
  </conditionalFormatting>
  <conditionalFormatting sqref="J3166:J3167">
    <cfRule type="expression" dxfId="3855" priority="3794">
      <formula>J3166+Q3166+R3166=0</formula>
    </cfRule>
  </conditionalFormatting>
  <conditionalFormatting sqref="N3166:P3167">
    <cfRule type="expression" dxfId="3854" priority="3795">
      <formula>N3166+Q3166+R3166=0</formula>
    </cfRule>
  </conditionalFormatting>
  <conditionalFormatting sqref="H3166:H3167">
    <cfRule type="expression" dxfId="3853" priority="3793">
      <formula>H3166+N3572+Q3572=0</formula>
    </cfRule>
  </conditionalFormatting>
  <conditionalFormatting sqref="G3166:G3167">
    <cfRule type="expression" dxfId="3852" priority="3791">
      <formula>G3166+#REF!+#REF!=0</formula>
    </cfRule>
  </conditionalFormatting>
  <conditionalFormatting sqref="H3166:H3167">
    <cfRule type="expression" dxfId="3851" priority="3792">
      <formula>H3166+#REF!+#REF!=0</formula>
    </cfRule>
  </conditionalFormatting>
  <conditionalFormatting sqref="G3166:G3167">
    <cfRule type="expression" dxfId="3850" priority="3798">
      <formula>G3166+I3581+N3581=0</formula>
    </cfRule>
  </conditionalFormatting>
  <conditionalFormatting sqref="G3166:G3167">
    <cfRule type="expression" dxfId="3849" priority="3799">
      <formula>G3166+I3577+N3577=0</formula>
    </cfRule>
  </conditionalFormatting>
  <conditionalFormatting sqref="G3166:G3167">
    <cfRule type="expression" dxfId="3848" priority="3800">
      <formula>G3166+I3618+N3618=0</formula>
    </cfRule>
  </conditionalFormatting>
  <conditionalFormatting sqref="K3172">
    <cfRule type="expression" dxfId="3847" priority="3790">
      <formula>K3172+R3172+S3172=0</formula>
    </cfRule>
  </conditionalFormatting>
  <conditionalFormatting sqref="G3172">
    <cfRule type="expression" dxfId="3846" priority="3788">
      <formula>G3172+#REF!+#REF!=0</formula>
    </cfRule>
  </conditionalFormatting>
  <conditionalFormatting sqref="H3172">
    <cfRule type="expression" dxfId="3845" priority="3789">
      <formula>H3172+#REF!+#REF!=0</formula>
    </cfRule>
  </conditionalFormatting>
  <conditionalFormatting sqref="H3172">
    <cfRule type="expression" dxfId="3844" priority="3787">
      <formula>H3172+N3575+Q3575=0</formula>
    </cfRule>
  </conditionalFormatting>
  <conditionalFormatting sqref="G3172:H3172">
    <cfRule type="expression" dxfId="3843" priority="3782">
      <formula>G3172+#REF!+#REF!=0</formula>
    </cfRule>
  </conditionalFormatting>
  <conditionalFormatting sqref="I3172">
    <cfRule type="expression" dxfId="3842" priority="3783">
      <formula>I3172+N3172+Q3172=0</formula>
    </cfRule>
  </conditionalFormatting>
  <conditionalFormatting sqref="J3172">
    <cfRule type="expression" dxfId="3841" priority="3780">
      <formula>J3172+Q3172+R3172=0</formula>
    </cfRule>
  </conditionalFormatting>
  <conditionalFormatting sqref="N3172:P3172">
    <cfRule type="expression" dxfId="3840" priority="3781">
      <formula>N3172+Q3172+R3172=0</formula>
    </cfRule>
  </conditionalFormatting>
  <conditionalFormatting sqref="H3172">
    <cfRule type="expression" dxfId="3839" priority="3779">
      <formula>H3172+N3579+Q3579=0</formula>
    </cfRule>
  </conditionalFormatting>
  <conditionalFormatting sqref="G3172">
    <cfRule type="expression" dxfId="3838" priority="3777">
      <formula>G3172+#REF!+#REF!=0</formula>
    </cfRule>
  </conditionalFormatting>
  <conditionalFormatting sqref="H3172">
    <cfRule type="expression" dxfId="3837" priority="3778">
      <formula>H3172+#REF!+#REF!=0</formula>
    </cfRule>
  </conditionalFormatting>
  <conditionalFormatting sqref="G3172">
    <cfRule type="expression" dxfId="3836" priority="3784">
      <formula>G3172+I3588+N3588=0</formula>
    </cfRule>
  </conditionalFormatting>
  <conditionalFormatting sqref="G3172">
    <cfRule type="expression" dxfId="3835" priority="3785">
      <formula>G3172+I3584+N3584=0</formula>
    </cfRule>
  </conditionalFormatting>
  <conditionalFormatting sqref="G3172">
    <cfRule type="expression" dxfId="3834" priority="3786">
      <formula>G3172+I3625+N3625=0</formula>
    </cfRule>
  </conditionalFormatting>
  <conditionalFormatting sqref="K3177:K3178">
    <cfRule type="expression" dxfId="3833" priority="3776">
      <formula>K3177+R3177+S3177=0</formula>
    </cfRule>
  </conditionalFormatting>
  <conditionalFormatting sqref="G3177:G3178">
    <cfRule type="expression" dxfId="3832" priority="3774">
      <formula>G3177+#REF!+#REF!=0</formula>
    </cfRule>
  </conditionalFormatting>
  <conditionalFormatting sqref="H3177:H3178">
    <cfRule type="expression" dxfId="3831" priority="3775">
      <formula>H3177+#REF!+#REF!=0</formula>
    </cfRule>
  </conditionalFormatting>
  <conditionalFormatting sqref="H3177:H3178">
    <cfRule type="expression" dxfId="3830" priority="3773">
      <formula>H3177+N3581+Q3581=0</formula>
    </cfRule>
  </conditionalFormatting>
  <conditionalFormatting sqref="G3177:H3178">
    <cfRule type="expression" dxfId="3829" priority="3768">
      <formula>G3177+#REF!+#REF!=0</formula>
    </cfRule>
  </conditionalFormatting>
  <conditionalFormatting sqref="I3177:I3178">
    <cfRule type="expression" dxfId="3828" priority="3769">
      <formula>I3177+N3177+Q3177=0</formula>
    </cfRule>
  </conditionalFormatting>
  <conditionalFormatting sqref="J3177:J3178">
    <cfRule type="expression" dxfId="3827" priority="3766">
      <formula>J3177+Q3177+R3177=0</formula>
    </cfRule>
  </conditionalFormatting>
  <conditionalFormatting sqref="N3177:P3178">
    <cfRule type="expression" dxfId="3826" priority="3767">
      <formula>N3177+Q3177+R3177=0</formula>
    </cfRule>
  </conditionalFormatting>
  <conditionalFormatting sqref="H3177:H3178">
    <cfRule type="expression" dxfId="3825" priority="3765">
      <formula>H3177+N3585+Q3585=0</formula>
    </cfRule>
  </conditionalFormatting>
  <conditionalFormatting sqref="G3177:G3178">
    <cfRule type="expression" dxfId="3824" priority="3763">
      <formula>G3177+#REF!+#REF!=0</formula>
    </cfRule>
  </conditionalFormatting>
  <conditionalFormatting sqref="H3177:H3178">
    <cfRule type="expression" dxfId="3823" priority="3764">
      <formula>H3177+#REF!+#REF!=0</formula>
    </cfRule>
  </conditionalFormatting>
  <conditionalFormatting sqref="G3177:G3178">
    <cfRule type="expression" dxfId="3822" priority="3770">
      <formula>G3177+I3594+N3594=0</formula>
    </cfRule>
  </conditionalFormatting>
  <conditionalFormatting sqref="G3177:G3178">
    <cfRule type="expression" dxfId="3821" priority="3771">
      <formula>G3177+I3590+N3590=0</formula>
    </cfRule>
  </conditionalFormatting>
  <conditionalFormatting sqref="G3177:G3178">
    <cfRule type="expression" dxfId="3820" priority="3772">
      <formula>G3177+I3631+N3631=0</formula>
    </cfRule>
  </conditionalFormatting>
  <conditionalFormatting sqref="G3195">
    <cfRule type="expression" dxfId="3819" priority="14317">
      <formula>G3195+I3191+N3191=0</formula>
    </cfRule>
  </conditionalFormatting>
  <conditionalFormatting sqref="K3210:K3212">
    <cfRule type="expression" dxfId="3818" priority="3762">
      <formula>K3210+R3210+S3210=0</formula>
    </cfRule>
  </conditionalFormatting>
  <conditionalFormatting sqref="G3210:G3212">
    <cfRule type="expression" dxfId="3817" priority="3760">
      <formula>G3210+#REF!+#REF!=0</formula>
    </cfRule>
  </conditionalFormatting>
  <conditionalFormatting sqref="H3210:H3212">
    <cfRule type="expression" dxfId="3816" priority="3761">
      <formula>H3210+#REF!+#REF!=0</formula>
    </cfRule>
  </conditionalFormatting>
  <conditionalFormatting sqref="H3210:H3212">
    <cfRule type="expression" dxfId="3815" priority="3759">
      <formula>H3210+N3613+Q3613=0</formula>
    </cfRule>
  </conditionalFormatting>
  <conditionalFormatting sqref="G3210:H3212">
    <cfRule type="expression" dxfId="3814" priority="3754">
      <formula>G3210+#REF!+#REF!=0</formula>
    </cfRule>
  </conditionalFormatting>
  <conditionalFormatting sqref="I3210:I3212">
    <cfRule type="expression" dxfId="3813" priority="3755">
      <formula>I3210+N3210+Q3210=0</formula>
    </cfRule>
  </conditionalFormatting>
  <conditionalFormatting sqref="J3210:J3212">
    <cfRule type="expression" dxfId="3812" priority="3752">
      <formula>J3210+Q3210+R3210=0</formula>
    </cfRule>
  </conditionalFormatting>
  <conditionalFormatting sqref="N3210:P3212">
    <cfRule type="expression" dxfId="3811" priority="3753">
      <formula>N3210+Q3210+R3210=0</formula>
    </cfRule>
  </conditionalFormatting>
  <conditionalFormatting sqref="H3210:H3212">
    <cfRule type="expression" dxfId="3810" priority="3751">
      <formula>H3210+N3617+Q3617=0</formula>
    </cfRule>
  </conditionalFormatting>
  <conditionalFormatting sqref="G3210:G3212">
    <cfRule type="expression" dxfId="3809" priority="3749">
      <formula>G3210+#REF!+#REF!=0</formula>
    </cfRule>
  </conditionalFormatting>
  <conditionalFormatting sqref="H3210:H3212">
    <cfRule type="expression" dxfId="3808" priority="3750">
      <formula>H3210+#REF!+#REF!=0</formula>
    </cfRule>
  </conditionalFormatting>
  <conditionalFormatting sqref="G3210:G3212">
    <cfRule type="expression" dxfId="3807" priority="3756">
      <formula>G3210+I3626+N3626=0</formula>
    </cfRule>
  </conditionalFormatting>
  <conditionalFormatting sqref="G3210:G3212">
    <cfRule type="expression" dxfId="3806" priority="3757">
      <formula>G3210+I3622+N3622=0</formula>
    </cfRule>
  </conditionalFormatting>
  <conditionalFormatting sqref="G3210:G3212">
    <cfRule type="expression" dxfId="3805" priority="3758">
      <formula>G3210+I3663+N3663=0</formula>
    </cfRule>
  </conditionalFormatting>
  <conditionalFormatting sqref="K3215:K3216">
    <cfRule type="expression" dxfId="3804" priority="3748">
      <formula>K3215+R3215+S3215=0</formula>
    </cfRule>
  </conditionalFormatting>
  <conditionalFormatting sqref="G3215:G3216">
    <cfRule type="expression" dxfId="3803" priority="3746">
      <formula>G3215+#REF!+#REF!=0</formula>
    </cfRule>
  </conditionalFormatting>
  <conditionalFormatting sqref="H3215:H3216">
    <cfRule type="expression" dxfId="3802" priority="3747">
      <formula>H3215+#REF!+#REF!=0</formula>
    </cfRule>
  </conditionalFormatting>
  <conditionalFormatting sqref="H3215:H3216">
    <cfRule type="expression" dxfId="3801" priority="3745">
      <formula>H3215+N3618+Q3618=0</formula>
    </cfRule>
  </conditionalFormatting>
  <conditionalFormatting sqref="G3215:H3216">
    <cfRule type="expression" dxfId="3800" priority="3740">
      <formula>G3215+#REF!+#REF!=0</formula>
    </cfRule>
  </conditionalFormatting>
  <conditionalFormatting sqref="I3215:I3216">
    <cfRule type="expression" dxfId="3799" priority="3741">
      <formula>I3215+N3215+Q3215=0</formula>
    </cfRule>
  </conditionalFormatting>
  <conditionalFormatting sqref="J3215:J3216">
    <cfRule type="expression" dxfId="3798" priority="3738">
      <formula>J3215+Q3215+R3215=0</formula>
    </cfRule>
  </conditionalFormatting>
  <conditionalFormatting sqref="N3215:P3216">
    <cfRule type="expression" dxfId="3797" priority="3739">
      <formula>N3215+Q3215+R3215=0</formula>
    </cfRule>
  </conditionalFormatting>
  <conditionalFormatting sqref="H3215:H3216">
    <cfRule type="expression" dxfId="3796" priority="3737">
      <formula>H3215+N3622+Q3622=0</formula>
    </cfRule>
  </conditionalFormatting>
  <conditionalFormatting sqref="G3215:G3216">
    <cfRule type="expression" dxfId="3795" priority="3735">
      <formula>G3215+#REF!+#REF!=0</formula>
    </cfRule>
  </conditionalFormatting>
  <conditionalFormatting sqref="H3215:H3216">
    <cfRule type="expression" dxfId="3794" priority="3736">
      <formula>H3215+#REF!+#REF!=0</formula>
    </cfRule>
  </conditionalFormatting>
  <conditionalFormatting sqref="G3215:G3216">
    <cfRule type="expression" dxfId="3793" priority="3742">
      <formula>G3215+I3631+N3631=0</formula>
    </cfRule>
  </conditionalFormatting>
  <conditionalFormatting sqref="G3215:G3216">
    <cfRule type="expression" dxfId="3792" priority="3743">
      <formula>G3215+I3627+N3627=0</formula>
    </cfRule>
  </conditionalFormatting>
  <conditionalFormatting sqref="G3215:G3216">
    <cfRule type="expression" dxfId="3791" priority="3744">
      <formula>G3215+I3668+N3668=0</formula>
    </cfRule>
  </conditionalFormatting>
  <conditionalFormatting sqref="K3230">
    <cfRule type="expression" dxfId="3790" priority="3720">
      <formula>K3230+R3230+S3230=0</formula>
    </cfRule>
  </conditionalFormatting>
  <conditionalFormatting sqref="G3230">
    <cfRule type="expression" dxfId="3789" priority="3718">
      <formula>G3230+#REF!+#REF!=0</formula>
    </cfRule>
  </conditionalFormatting>
  <conditionalFormatting sqref="H3230">
    <cfRule type="expression" dxfId="3788" priority="3719">
      <formula>H3230+#REF!+#REF!=0</formula>
    </cfRule>
  </conditionalFormatting>
  <conditionalFormatting sqref="H3230">
    <cfRule type="expression" dxfId="3787" priority="3717">
      <formula>H3230+N3637+Q3637=0</formula>
    </cfRule>
  </conditionalFormatting>
  <conditionalFormatting sqref="G3230:H3230">
    <cfRule type="expression" dxfId="3786" priority="3712">
      <formula>G3230+#REF!+#REF!=0</formula>
    </cfRule>
  </conditionalFormatting>
  <conditionalFormatting sqref="I3230">
    <cfRule type="expression" dxfId="3785" priority="3713">
      <formula>I3230+N3230+Q3230=0</formula>
    </cfRule>
  </conditionalFormatting>
  <conditionalFormatting sqref="J3230">
    <cfRule type="expression" dxfId="3784" priority="3710">
      <formula>J3230+Q3230+R3230=0</formula>
    </cfRule>
  </conditionalFormatting>
  <conditionalFormatting sqref="N3230:P3230">
    <cfRule type="expression" dxfId="3783" priority="3711">
      <formula>N3230+Q3230+R3230=0</formula>
    </cfRule>
  </conditionalFormatting>
  <conditionalFormatting sqref="H3230">
    <cfRule type="expression" dxfId="3782" priority="3709">
      <formula>H3230+N3641+Q3641=0</formula>
    </cfRule>
  </conditionalFormatting>
  <conditionalFormatting sqref="G3230">
    <cfRule type="expression" dxfId="3781" priority="3707">
      <formula>G3230+#REF!+#REF!=0</formula>
    </cfRule>
  </conditionalFormatting>
  <conditionalFormatting sqref="H3230">
    <cfRule type="expression" dxfId="3780" priority="3708">
      <formula>H3230+#REF!+#REF!=0</formula>
    </cfRule>
  </conditionalFormatting>
  <conditionalFormatting sqref="G3230">
    <cfRule type="expression" dxfId="3779" priority="3714">
      <formula>G3230+I3650+N3650=0</formula>
    </cfRule>
  </conditionalFormatting>
  <conditionalFormatting sqref="G3230">
    <cfRule type="expression" dxfId="3778" priority="3715">
      <formula>G3230+I3646+N3646=0</formula>
    </cfRule>
  </conditionalFormatting>
  <conditionalFormatting sqref="G3230">
    <cfRule type="expression" dxfId="3777" priority="3716">
      <formula>G3230+I3687+N3687=0</formula>
    </cfRule>
  </conditionalFormatting>
  <conditionalFormatting sqref="K3234:K3236">
    <cfRule type="expression" dxfId="3776" priority="3706">
      <formula>K3234+R3234+S3234=0</formula>
    </cfRule>
  </conditionalFormatting>
  <conditionalFormatting sqref="G3234:G3236">
    <cfRule type="expression" dxfId="3775" priority="3704">
      <formula>G3234+#REF!+#REF!=0</formula>
    </cfRule>
  </conditionalFormatting>
  <conditionalFormatting sqref="H3234:H3236">
    <cfRule type="expression" dxfId="3774" priority="3705">
      <formula>H3234+#REF!+#REF!=0</formula>
    </cfRule>
  </conditionalFormatting>
  <conditionalFormatting sqref="H3523:H3524">
    <cfRule type="expression" dxfId="3773" priority="3703">
      <formula>H3523+N3944+Q3944=0</formula>
    </cfRule>
  </conditionalFormatting>
  <conditionalFormatting sqref="G3234:H3236">
    <cfRule type="expression" dxfId="3772" priority="3698">
      <formula>G3234+#REF!+#REF!=0</formula>
    </cfRule>
  </conditionalFormatting>
  <conditionalFormatting sqref="I3234:I3236">
    <cfRule type="expression" dxfId="3771" priority="3699">
      <formula>I3234+N3234+Q3234=0</formula>
    </cfRule>
  </conditionalFormatting>
  <conditionalFormatting sqref="J3234:J3236">
    <cfRule type="expression" dxfId="3770" priority="3696">
      <formula>J3234+Q3234+R3234=0</formula>
    </cfRule>
  </conditionalFormatting>
  <conditionalFormatting sqref="N3234:P3236">
    <cfRule type="expression" dxfId="3769" priority="3697">
      <formula>N3234+Q3234+R3234=0</formula>
    </cfRule>
  </conditionalFormatting>
  <conditionalFormatting sqref="H3234:H3236">
    <cfRule type="expression" dxfId="3768" priority="3695">
      <formula>H3234+N3664+Q3664=0</formula>
    </cfRule>
  </conditionalFormatting>
  <conditionalFormatting sqref="G3234:G3236">
    <cfRule type="expression" dxfId="3767" priority="3693">
      <formula>G3234+#REF!+#REF!=0</formula>
    </cfRule>
  </conditionalFormatting>
  <conditionalFormatting sqref="H3234:H3236">
    <cfRule type="expression" dxfId="3766" priority="3694">
      <formula>H3234+#REF!+#REF!=0</formula>
    </cfRule>
  </conditionalFormatting>
  <conditionalFormatting sqref="G3234:G3236">
    <cfRule type="expression" dxfId="3765" priority="3700">
      <formula>G3234+I3673+N3673=0</formula>
    </cfRule>
  </conditionalFormatting>
  <conditionalFormatting sqref="G3523:G3524">
    <cfRule type="expression" dxfId="3764" priority="3701">
      <formula>G3523+I3953+N3953=0</formula>
    </cfRule>
  </conditionalFormatting>
  <conditionalFormatting sqref="G3234:G3236">
    <cfRule type="expression" dxfId="3763" priority="3702">
      <formula>G3234+I3710+N3710=0</formula>
    </cfRule>
  </conditionalFormatting>
  <conditionalFormatting sqref="K3242:K3244">
    <cfRule type="expression" dxfId="3762" priority="3692">
      <formula>K3242+R3242+S3242=0</formula>
    </cfRule>
  </conditionalFormatting>
  <conditionalFormatting sqref="G3242:G3244">
    <cfRule type="expression" dxfId="3761" priority="3690">
      <formula>G3242+#REF!+#REF!=0</formula>
    </cfRule>
  </conditionalFormatting>
  <conditionalFormatting sqref="H3242:H3244">
    <cfRule type="expression" dxfId="3760" priority="3691">
      <formula>H3242+#REF!+#REF!=0</formula>
    </cfRule>
  </conditionalFormatting>
  <conditionalFormatting sqref="H3382:H3383">
    <cfRule type="expression" dxfId="3759" priority="3689">
      <formula>H3382+N3806+Q3806=0</formula>
    </cfRule>
  </conditionalFormatting>
  <conditionalFormatting sqref="G3242:H3244">
    <cfRule type="expression" dxfId="3758" priority="3684">
      <formula>G3242+#REF!+#REF!=0</formula>
    </cfRule>
  </conditionalFormatting>
  <conditionalFormatting sqref="I3242:I3244">
    <cfRule type="expression" dxfId="3757" priority="3685">
      <formula>I3242+N3242+Q3242=0</formula>
    </cfRule>
  </conditionalFormatting>
  <conditionalFormatting sqref="J3242:J3244">
    <cfRule type="expression" dxfId="3756" priority="3682">
      <formula>J3242+Q3242+R3242=0</formula>
    </cfRule>
  </conditionalFormatting>
  <conditionalFormatting sqref="N3242:P3244">
    <cfRule type="expression" dxfId="3755" priority="3683">
      <formula>N3242+Q3242+R3242=0</formula>
    </cfRule>
  </conditionalFormatting>
  <conditionalFormatting sqref="H3242:H3244">
    <cfRule type="expression" dxfId="3754" priority="3681">
      <formula>H3242+N3672+Q3672=0</formula>
    </cfRule>
  </conditionalFormatting>
  <conditionalFormatting sqref="G3242:G3244">
    <cfRule type="expression" dxfId="3753" priority="3679">
      <formula>G3242+#REF!+#REF!=0</formula>
    </cfRule>
  </conditionalFormatting>
  <conditionalFormatting sqref="H3242:H3244">
    <cfRule type="expression" dxfId="3752" priority="3680">
      <formula>H3242+#REF!+#REF!=0</formula>
    </cfRule>
  </conditionalFormatting>
  <conditionalFormatting sqref="G3242:G3244">
    <cfRule type="expression" dxfId="3751" priority="3686">
      <formula>G3242+I3681+N3681=0</formula>
    </cfRule>
  </conditionalFormatting>
  <conditionalFormatting sqref="G3382:G3383">
    <cfRule type="expression" dxfId="3750" priority="3687">
      <formula>G3382+I3815+N3815=0</formula>
    </cfRule>
  </conditionalFormatting>
  <conditionalFormatting sqref="G3242:G3244">
    <cfRule type="expression" dxfId="3749" priority="3688">
      <formula>G3242+I3718+N3718=0</formula>
    </cfRule>
  </conditionalFormatting>
  <conditionalFormatting sqref="G93">
    <cfRule type="expression" dxfId="3748" priority="3678">
      <formula>G93+I88+N88=0</formula>
    </cfRule>
  </conditionalFormatting>
  <conditionalFormatting sqref="G2376">
    <cfRule type="expression" dxfId="3747" priority="3677">
      <formula>G2376+#REF!+#REF!=0</formula>
    </cfRule>
  </conditionalFormatting>
  <conditionalFormatting sqref="G2238">
    <cfRule type="expression" dxfId="3746" priority="3676">
      <formula>G2238+#REF!+#REF!=0</formula>
    </cfRule>
  </conditionalFormatting>
  <conditionalFormatting sqref="G2064">
    <cfRule type="expression" dxfId="3745" priority="3675">
      <formula>G2064+#REF!+#REF!=0</formula>
    </cfRule>
  </conditionalFormatting>
  <conditionalFormatting sqref="G2921">
    <cfRule type="expression" dxfId="3744" priority="3674">
      <formula>G2921+#REF!+#REF!=0</formula>
    </cfRule>
  </conditionalFormatting>
  <conditionalFormatting sqref="G3057">
    <cfRule type="expression" dxfId="3743" priority="3673">
      <formula>G3057+#REF!+#REF!=0</formula>
    </cfRule>
  </conditionalFormatting>
  <conditionalFormatting sqref="G3182">
    <cfRule type="expression" dxfId="3742" priority="3672">
      <formula>G3182+#REF!+#REF!=0</formula>
    </cfRule>
  </conditionalFormatting>
  <conditionalFormatting sqref="G3541">
    <cfRule type="expression" dxfId="3741" priority="3671">
      <formula>G3541+#REF!+#REF!=0</formula>
    </cfRule>
  </conditionalFormatting>
  <conditionalFormatting sqref="G3546">
    <cfRule type="expression" dxfId="3740" priority="3670">
      <formula>G3546+#REF!+#REF!=0</formula>
    </cfRule>
  </conditionalFormatting>
  <conditionalFormatting sqref="G2047">
    <cfRule type="expression" dxfId="3739" priority="14330">
      <formula>G2047+I2035+N2035=0</formula>
    </cfRule>
  </conditionalFormatting>
  <conditionalFormatting sqref="H2052">
    <cfRule type="expression" dxfId="3738" priority="14331">
      <formula>H2052+N2035+Q2035=0</formula>
    </cfRule>
  </conditionalFormatting>
  <conditionalFormatting sqref="G2035">
    <cfRule type="expression" dxfId="3737" priority="14342">
      <formula>G2035+I2048+N2048=0</formula>
    </cfRule>
  </conditionalFormatting>
  <conditionalFormatting sqref="G2212">
    <cfRule type="expression" dxfId="3736" priority="14366">
      <formula>G2212+I2236+N2236=0</formula>
    </cfRule>
  </conditionalFormatting>
  <conditionalFormatting sqref="H2115:H2116">
    <cfRule type="expression" dxfId="3735" priority="14370">
      <formula>H2115+#REF!+#REF!=0</formula>
    </cfRule>
  </conditionalFormatting>
  <conditionalFormatting sqref="H2120">
    <cfRule type="expression" dxfId="3734" priority="14377">
      <formula>H2120+#REF!+#REF!=0</formula>
    </cfRule>
  </conditionalFormatting>
  <conditionalFormatting sqref="G2113 G2942">
    <cfRule type="expression" dxfId="3733" priority="14378">
      <formula>G2113+#REF!+#REF!=0</formula>
    </cfRule>
  </conditionalFormatting>
  <conditionalFormatting sqref="G2115:G2116">
    <cfRule type="expression" dxfId="3732" priority="14379">
      <formula>G2115+#REF!+#REF!=0</formula>
    </cfRule>
  </conditionalFormatting>
  <conditionalFormatting sqref="G2120 G2355">
    <cfRule type="expression" dxfId="3731" priority="14380">
      <formula>G2120+#REF!+#REF!=0</formula>
    </cfRule>
  </conditionalFormatting>
  <conditionalFormatting sqref="G2089:G2090 G2096">
    <cfRule type="expression" dxfId="3730" priority="14383">
      <formula>G2089+#REF!+#REF!=0</formula>
    </cfRule>
  </conditionalFormatting>
  <conditionalFormatting sqref="G2942">
    <cfRule type="expression" dxfId="3729" priority="14387">
      <formula>G2942+#REF!+#REF!=0</formula>
    </cfRule>
  </conditionalFormatting>
  <conditionalFormatting sqref="G2064">
    <cfRule type="expression" dxfId="3728" priority="14413">
      <formula>G2064+I2108+N2108=0</formula>
    </cfRule>
  </conditionalFormatting>
  <conditionalFormatting sqref="G2064">
    <cfRule type="expression" dxfId="3727" priority="14415">
      <formula>G2064+I2104+N2104=0</formula>
    </cfRule>
  </conditionalFormatting>
  <conditionalFormatting sqref="G2257">
    <cfRule type="expression" dxfId="3726" priority="14417">
      <formula>G2257+I2308+N2308=0</formula>
    </cfRule>
  </conditionalFormatting>
  <conditionalFormatting sqref="G2074">
    <cfRule type="expression" dxfId="3725" priority="14438">
      <formula>G2074+I2111+N2111=0</formula>
    </cfRule>
  </conditionalFormatting>
  <conditionalFormatting sqref="G2109">
    <cfRule type="expression" dxfId="3724" priority="3669">
      <formula>G2109+I2115+N2115=0</formula>
    </cfRule>
  </conditionalFormatting>
  <conditionalFormatting sqref="H2212">
    <cfRule type="expression" dxfId="3723" priority="14447">
      <formula>H2212+#REF!+#REF!=0</formula>
    </cfRule>
  </conditionalFormatting>
  <conditionalFormatting sqref="G2212">
    <cfRule type="expression" dxfId="3722" priority="14450">
      <formula>G2212+#REF!+#REF!=0</formula>
    </cfRule>
  </conditionalFormatting>
  <conditionalFormatting sqref="H2202">
    <cfRule type="expression" dxfId="3721" priority="14452">
      <formula>H2202+#REF!+#REF!=0</formula>
    </cfRule>
  </conditionalFormatting>
  <conditionalFormatting sqref="H2198">
    <cfRule type="expression" dxfId="3720" priority="14453">
      <formula>H2198+#REF!+#REF!=0</formula>
    </cfRule>
  </conditionalFormatting>
  <conditionalFormatting sqref="H2198 H2202:H2204">
    <cfRule type="expression" dxfId="3719" priority="14454">
      <formula>H2198+#REF!+#REF!=0</formula>
    </cfRule>
  </conditionalFormatting>
  <conditionalFormatting sqref="G2198">
    <cfRule type="expression" dxfId="3718" priority="14456">
      <formula>G2198+#REF!+#REF!=0</formula>
    </cfRule>
  </conditionalFormatting>
  <conditionalFormatting sqref="H2203:H2204">
    <cfRule type="expression" dxfId="3717" priority="14457">
      <formula>H2203+#REF!+#REF!=0</formula>
    </cfRule>
  </conditionalFormatting>
  <conditionalFormatting sqref="G2185">
    <cfRule type="expression" dxfId="3716" priority="14459">
      <formula>G2185+#REF!+#REF!=0</formula>
    </cfRule>
  </conditionalFormatting>
  <conditionalFormatting sqref="G2239">
    <cfRule type="expression" dxfId="3715" priority="14473">
      <formula>G2239+I2280+N2280=0</formula>
    </cfRule>
  </conditionalFormatting>
  <conditionalFormatting sqref="G2198 G2202:G2204">
    <cfRule type="expression" dxfId="3714" priority="14499">
      <formula>G2198+#REF!+#REF!=0</formula>
    </cfRule>
  </conditionalFormatting>
  <conditionalFormatting sqref="G2165">
    <cfRule type="expression" dxfId="3713" priority="14500">
      <formula>G2165+#REF!+#REF!=0</formula>
    </cfRule>
  </conditionalFormatting>
  <conditionalFormatting sqref="G2172:G2173">
    <cfRule type="expression" dxfId="3712" priority="14501">
      <formula>G2172+#REF!+#REF!=0</formula>
    </cfRule>
  </conditionalFormatting>
  <conditionalFormatting sqref="G2202:G2204">
    <cfRule type="expression" dxfId="3711" priority="14505">
      <formula>G2202+#REF!+#REF!=0</formula>
    </cfRule>
  </conditionalFormatting>
  <conditionalFormatting sqref="G2241 G2379">
    <cfRule type="expression" dxfId="3710" priority="14517">
      <formula>G2241+#REF!+#REF!=0</formula>
    </cfRule>
  </conditionalFormatting>
  <conditionalFormatting sqref="G2242:G2243 G2364 G2380:G2381">
    <cfRule type="expression" dxfId="3709" priority="14518">
      <formula>G2242+#REF!+#REF!=0</formula>
    </cfRule>
  </conditionalFormatting>
  <conditionalFormatting sqref="G2177">
    <cfRule type="expression" dxfId="3708" priority="14522">
      <formula>G2177+#REF!+#REF!=0</formula>
    </cfRule>
  </conditionalFormatting>
  <conditionalFormatting sqref="H2227">
    <cfRule type="expression" dxfId="3707" priority="14523">
      <formula>H2227+#REF!+#REF!=0</formula>
    </cfRule>
  </conditionalFormatting>
  <conditionalFormatting sqref="G2316">
    <cfRule type="expression" dxfId="3706" priority="14541">
      <formula>G2316+I2398+N2398=0</formula>
    </cfRule>
  </conditionalFormatting>
  <conditionalFormatting sqref="G2253:G2254 G2257:G2258">
    <cfRule type="expression" dxfId="3705" priority="14558">
      <formula>G2253+#REF!+#REF!=0</formula>
    </cfRule>
  </conditionalFormatting>
  <conditionalFormatting sqref="H2316">
    <cfRule type="expression" dxfId="3704" priority="14559">
      <formula>H2316+N2356+Q2356=0</formula>
    </cfRule>
  </conditionalFormatting>
  <conditionalFormatting sqref="H2304">
    <cfRule type="expression" dxfId="3703" priority="14563">
      <formula>H2304+#REF!+#REF!=0</formula>
    </cfRule>
  </conditionalFormatting>
  <conditionalFormatting sqref="H2304">
    <cfRule type="expression" dxfId="3702" priority="14564">
      <formula>H2304+#REF!+#REF!=0</formula>
    </cfRule>
  </conditionalFormatting>
  <conditionalFormatting sqref="H2311:H2312 H2337">
    <cfRule type="expression" dxfId="3701" priority="14565">
      <formula>H2311+#REF!+#REF!=0</formula>
    </cfRule>
  </conditionalFormatting>
  <conditionalFormatting sqref="H2343">
    <cfRule type="expression" dxfId="3700" priority="14595">
      <formula>H2343+#REF!+#REF!=0</formula>
    </cfRule>
  </conditionalFormatting>
  <conditionalFormatting sqref="G2324">
    <cfRule type="expression" dxfId="3699" priority="14596">
      <formula>G2324+#REF!+#REF!=0</formula>
    </cfRule>
  </conditionalFormatting>
  <conditionalFormatting sqref="G2324">
    <cfRule type="expression" dxfId="3698" priority="14597">
      <formula>G2324+#REF!+#REF!=0</formula>
    </cfRule>
  </conditionalFormatting>
  <conditionalFormatting sqref="H2337 H2342:H2343">
    <cfRule type="expression" dxfId="3697" priority="14598">
      <formula>H2337+#REF!+#REF!=0</formula>
    </cfRule>
  </conditionalFormatting>
  <conditionalFormatting sqref="G2337">
    <cfRule type="expression" dxfId="3696" priority="14600">
      <formula>G2337+#REF!+#REF!=0</formula>
    </cfRule>
  </conditionalFormatting>
  <conditionalFormatting sqref="G2906">
    <cfRule type="expression" dxfId="3695" priority="14619">
      <formula>G2906+I2927+N2927=0</formula>
    </cfRule>
  </conditionalFormatting>
  <conditionalFormatting sqref="H2946:H2947">
    <cfRule type="expression" dxfId="3694" priority="14631">
      <formula>H2946+#REF!+#REF!=0</formula>
    </cfRule>
  </conditionalFormatting>
  <conditionalFormatting sqref="H2950">
    <cfRule type="expression" dxfId="3693" priority="14632">
      <formula>H2950+#REF!+#REF!=0</formula>
    </cfRule>
  </conditionalFormatting>
  <conditionalFormatting sqref="G2946:G2947">
    <cfRule type="expression" dxfId="3692" priority="14635">
      <formula>G2946+#REF!+#REF!=0</formula>
    </cfRule>
  </conditionalFormatting>
  <conditionalFormatting sqref="G2950">
    <cfRule type="expression" dxfId="3691" priority="14636">
      <formula>G2950+#REF!+#REF!=0</formula>
    </cfRule>
  </conditionalFormatting>
  <conditionalFormatting sqref="H2907:H2908">
    <cfRule type="expression" dxfId="3690" priority="14670">
      <formula>H2907+#REF!+#REF!=0</formula>
    </cfRule>
  </conditionalFormatting>
  <conditionalFormatting sqref="G2913">
    <cfRule type="expression" dxfId="3689" priority="14685">
      <formula>G2913+#REF!+#REF!=0</formula>
    </cfRule>
  </conditionalFormatting>
  <conditionalFormatting sqref="H2925">
    <cfRule type="expression" dxfId="3688" priority="14688">
      <formula>H2925+#REF!+#REF!=0</formula>
    </cfRule>
  </conditionalFormatting>
  <conditionalFormatting sqref="G3047">
    <cfRule type="expression" dxfId="3687" priority="14694">
      <formula>G3047+I3184+N3184=0</formula>
    </cfRule>
  </conditionalFormatting>
  <conditionalFormatting sqref="G2954">
    <cfRule type="expression" dxfId="3686" priority="14731">
      <formula>G2954+I3035+N3035=0</formula>
    </cfRule>
  </conditionalFormatting>
  <conditionalFormatting sqref="G2924">
    <cfRule type="expression" dxfId="3685" priority="14743">
      <formula>G2924+#REF!+#REF!=0</formula>
    </cfRule>
  </conditionalFormatting>
  <conditionalFormatting sqref="G2948">
    <cfRule type="expression" dxfId="3684" priority="14744">
      <formula>G2948+#REF!+#REF!=0</formula>
    </cfRule>
  </conditionalFormatting>
  <conditionalFormatting sqref="G3091">
    <cfRule type="expression" dxfId="3683" priority="14756">
      <formula>G3091+I3231+N3231=0</formula>
    </cfRule>
  </conditionalFormatting>
  <conditionalFormatting sqref="G3103 G3238">
    <cfRule type="expression" dxfId="3682" priority="14766">
      <formula>G3103+#REF!+#REF!=0</formula>
    </cfRule>
  </conditionalFormatting>
  <conditionalFormatting sqref="G3105 G3240">
    <cfRule type="expression" dxfId="3681" priority="14767">
      <formula>G3105+#REF!+#REF!=0</formula>
    </cfRule>
  </conditionalFormatting>
  <conditionalFormatting sqref="G3110 G3245">
    <cfRule type="expression" dxfId="3680" priority="14770">
      <formula>G3110+#REF!+#REF!=0</formula>
    </cfRule>
  </conditionalFormatting>
  <conditionalFormatting sqref="G3070">
    <cfRule type="expression" dxfId="3679" priority="14771">
      <formula>G3070+#REF!+#REF!=0</formula>
    </cfRule>
  </conditionalFormatting>
  <conditionalFormatting sqref="G2974:G2977">
    <cfRule type="expression" dxfId="3678" priority="14772">
      <formula>G2974+#REF!+#REF!=0</formula>
    </cfRule>
  </conditionalFormatting>
  <conditionalFormatting sqref="G3037">
    <cfRule type="expression" dxfId="3677" priority="14792">
      <formula>G3037+I3160+N3160=0</formula>
    </cfRule>
  </conditionalFormatting>
  <conditionalFormatting sqref="H3087">
    <cfRule type="expression" dxfId="3676" priority="14804">
      <formula>H3087+N3171+Q3171=0</formula>
    </cfRule>
  </conditionalFormatting>
  <conditionalFormatting sqref="H3086">
    <cfRule type="expression" dxfId="3675" priority="14823">
      <formula>H3086+N3160+Q3160=0</formula>
    </cfRule>
  </conditionalFormatting>
  <conditionalFormatting sqref="G3096">
    <cfRule type="expression" dxfId="3674" priority="14855">
      <formula>G3096+#REF!+#REF!=0</formula>
    </cfRule>
  </conditionalFormatting>
  <conditionalFormatting sqref="G3099:G3101 G3107:G3109">
    <cfRule type="expression" dxfId="3673" priority="14857">
      <formula>G3099+#REF!+#REF!=0</formula>
    </cfRule>
  </conditionalFormatting>
  <conditionalFormatting sqref="H3108:H3109">
    <cfRule type="expression" dxfId="3672" priority="14858">
      <formula>H3108+#REF!+#REF!=0</formula>
    </cfRule>
  </conditionalFormatting>
  <conditionalFormatting sqref="G3107:G3109">
    <cfRule type="expression" dxfId="3671" priority="14860">
      <formula>G3107+#REF!+#REF!=0</formula>
    </cfRule>
  </conditionalFormatting>
  <conditionalFormatting sqref="G2064">
    <cfRule type="expression" dxfId="3670" priority="14873">
      <formula>G2064+I2116+N2116=0</formula>
    </cfRule>
  </conditionalFormatting>
  <conditionalFormatting sqref="G2254">
    <cfRule type="expression" dxfId="3669" priority="14887">
      <formula>G2254+I2313+N2313=0</formula>
    </cfRule>
  </conditionalFormatting>
  <conditionalFormatting sqref="G3085:G3086">
    <cfRule type="expression" dxfId="3668" priority="14898">
      <formula>G3085+I3180+N3180=0</formula>
    </cfRule>
  </conditionalFormatting>
  <conditionalFormatting sqref="H300">
    <cfRule type="expression" dxfId="3667" priority="14911">
      <formula>H300+N309+Q309=0</formula>
    </cfRule>
  </conditionalFormatting>
  <conditionalFormatting sqref="G352">
    <cfRule type="expression" dxfId="3666" priority="14927">
      <formula>G352+I333+N333=0</formula>
    </cfRule>
  </conditionalFormatting>
  <conditionalFormatting sqref="G385:H385 G381:H381">
    <cfRule type="expression" dxfId="3665" priority="3656">
      <formula>G381+#REF!+#REF!=0</formula>
    </cfRule>
  </conditionalFormatting>
  <conditionalFormatting sqref="H385">
    <cfRule type="expression" dxfId="3664" priority="3657">
      <formula>H385+N373+Q373=0</formula>
    </cfRule>
  </conditionalFormatting>
  <conditionalFormatting sqref="H381">
    <cfRule type="expression" dxfId="3663" priority="3655">
      <formula>H381+N372+Q372=0</formula>
    </cfRule>
  </conditionalFormatting>
  <conditionalFormatting sqref="N377:P379">
    <cfRule type="expression" dxfId="3662" priority="3652">
      <formula>N377+Q377+R377=0</formula>
    </cfRule>
  </conditionalFormatting>
  <conditionalFormatting sqref="H383">
    <cfRule type="expression" dxfId="3661" priority="3651">
      <formula>H383+N377+Q377=0</formula>
    </cfRule>
  </conditionalFormatting>
  <conditionalFormatting sqref="H364">
    <cfRule type="expression" dxfId="3660" priority="3649">
      <formula>H364+N355+Q355=0</formula>
    </cfRule>
  </conditionalFormatting>
  <conditionalFormatting sqref="H365:H367">
    <cfRule type="expression" dxfId="3659" priority="3650">
      <formula>H365+N355+Q355=0</formula>
    </cfRule>
  </conditionalFormatting>
  <conditionalFormatting sqref="H387">
    <cfRule type="expression" dxfId="3658" priority="3647">
      <formula>H387+N383+Q383=0</formula>
    </cfRule>
  </conditionalFormatting>
  <conditionalFormatting sqref="J383:L384">
    <cfRule type="expression" dxfId="3657" priority="3645">
      <formula>J383+Q383+R383=0</formula>
    </cfRule>
  </conditionalFormatting>
  <conditionalFormatting sqref="N383:P384">
    <cfRule type="expression" dxfId="3656" priority="3646">
      <formula>N383+Q383+R383=0</formula>
    </cfRule>
  </conditionalFormatting>
  <conditionalFormatting sqref="H363">
    <cfRule type="expression" dxfId="3655" priority="3644">
      <formula>H363+#REF!+#REF!=0</formula>
    </cfRule>
  </conditionalFormatting>
  <conditionalFormatting sqref="J382:L382">
    <cfRule type="expression" dxfId="3654" priority="3642">
      <formula>J382+Q382+R382=0</formula>
    </cfRule>
  </conditionalFormatting>
  <conditionalFormatting sqref="N382:P382">
    <cfRule type="expression" dxfId="3653" priority="3643">
      <formula>N382+Q382+R382=0</formula>
    </cfRule>
  </conditionalFormatting>
  <conditionalFormatting sqref="H386">
    <cfRule type="expression" dxfId="3652" priority="3648">
      <formula>H386+N378+Q378=0</formula>
    </cfRule>
  </conditionalFormatting>
  <conditionalFormatting sqref="H379">
    <cfRule type="expression" dxfId="3651" priority="3641">
      <formula>H379+N365+Q365=0</formula>
    </cfRule>
  </conditionalFormatting>
  <conditionalFormatting sqref="H384">
    <cfRule type="expression" dxfId="3650" priority="3640">
      <formula>H384+#REF!+#REF!=0</formula>
    </cfRule>
  </conditionalFormatting>
  <conditionalFormatting sqref="H382">
    <cfRule type="expression" dxfId="3649" priority="3653">
      <formula>H382+#REF!+#REF!=0</formula>
    </cfRule>
  </conditionalFormatting>
  <conditionalFormatting sqref="H377:H378">
    <cfRule type="expression" dxfId="3648" priority="3654">
      <formula>H377+#REF!+#REF!=0</formula>
    </cfRule>
  </conditionalFormatting>
  <conditionalFormatting sqref="I368:I375">
    <cfRule type="expression" dxfId="3647" priority="3639">
      <formula>I368+N368+Q368=0</formula>
    </cfRule>
  </conditionalFormatting>
  <conditionalFormatting sqref="J370:L375">
    <cfRule type="expression" dxfId="3646" priority="3637">
      <formula>J370+Q370+R370=0</formula>
    </cfRule>
  </conditionalFormatting>
  <conditionalFormatting sqref="N370:P375">
    <cfRule type="expression" dxfId="3645" priority="3638">
      <formula>N370+Q370+R370=0</formula>
    </cfRule>
  </conditionalFormatting>
  <conditionalFormatting sqref="G368:G375">
    <cfRule type="expression" dxfId="3644" priority="3635">
      <formula>G368+#REF!+#REF!=0</formula>
    </cfRule>
  </conditionalFormatting>
  <conditionalFormatting sqref="H368:H375">
    <cfRule type="expression" dxfId="3643" priority="3636">
      <formula>H368+#REF!+#REF!=0</formula>
    </cfRule>
  </conditionalFormatting>
  <conditionalFormatting sqref="J369:L369">
    <cfRule type="expression" dxfId="3642" priority="3633">
      <formula>J369+Q369+R369=0</formula>
    </cfRule>
  </conditionalFormatting>
  <conditionalFormatting sqref="N369:P369">
    <cfRule type="expression" dxfId="3641" priority="3634">
      <formula>N369+Q369+R369=0</formula>
    </cfRule>
  </conditionalFormatting>
  <conditionalFormatting sqref="J368:L368">
    <cfRule type="expression" dxfId="3640" priority="3631">
      <formula>J368+Q368+R368=0</formula>
    </cfRule>
  </conditionalFormatting>
  <conditionalFormatting sqref="N368:P368">
    <cfRule type="expression" dxfId="3639" priority="3632">
      <formula>N368+Q368+R368=0</formula>
    </cfRule>
  </conditionalFormatting>
  <conditionalFormatting sqref="J362">
    <cfRule type="expression" dxfId="3638" priority="3629">
      <formula>J362+Q362+R362=0</formula>
    </cfRule>
  </conditionalFormatting>
  <conditionalFormatting sqref="N362:P362">
    <cfRule type="expression" dxfId="3637" priority="3630">
      <formula>N362+Q362+R362=0</formula>
    </cfRule>
  </conditionalFormatting>
  <conditionalFormatting sqref="G362">
    <cfRule type="expression" dxfId="3636" priority="3627">
      <formula>G362+#REF!+#REF!=0</formula>
    </cfRule>
  </conditionalFormatting>
  <conditionalFormatting sqref="H362">
    <cfRule type="expression" dxfId="3635" priority="3628">
      <formula>H362+#REF!+#REF!=0</formula>
    </cfRule>
  </conditionalFormatting>
  <conditionalFormatting sqref="H362">
    <cfRule type="expression" dxfId="3634" priority="3626">
      <formula>H362+N346+Q346=0</formula>
    </cfRule>
  </conditionalFormatting>
  <conditionalFormatting sqref="J376:L376">
    <cfRule type="expression" dxfId="3633" priority="3624">
      <formula>J376+Q376+R376=0</formula>
    </cfRule>
  </conditionalFormatting>
  <conditionalFormatting sqref="N376:P376">
    <cfRule type="expression" dxfId="3632" priority="3625">
      <formula>N376+Q376+R376=0</formula>
    </cfRule>
  </conditionalFormatting>
  <conditionalFormatting sqref="G376">
    <cfRule type="expression" dxfId="3631" priority="3622">
      <formula>G376+#REF!+#REF!=0</formula>
    </cfRule>
  </conditionalFormatting>
  <conditionalFormatting sqref="H376">
    <cfRule type="expression" dxfId="3630" priority="3623">
      <formula>H376+#REF!+#REF!=0</formula>
    </cfRule>
  </conditionalFormatting>
  <conditionalFormatting sqref="H376">
    <cfRule type="expression" dxfId="3629" priority="3621">
      <formula>H376+N362+Q362=0</formula>
    </cfRule>
  </conditionalFormatting>
  <conditionalFormatting sqref="G380:G381">
    <cfRule type="expression" dxfId="3628" priority="3619">
      <formula>G380+#REF!+#REF!=0</formula>
    </cfRule>
  </conditionalFormatting>
  <conditionalFormatting sqref="H380:H381">
    <cfRule type="expression" dxfId="3627" priority="3620">
      <formula>H380+#REF!+#REF!=0</formula>
    </cfRule>
  </conditionalFormatting>
  <conditionalFormatting sqref="K362">
    <cfRule type="expression" dxfId="3626" priority="3617">
      <formula>K362+R362+S362=0</formula>
    </cfRule>
  </conditionalFormatting>
  <conditionalFormatting sqref="G362">
    <cfRule type="expression" dxfId="3625" priority="3658">
      <formula>G362+I360+N360=0</formula>
    </cfRule>
  </conditionalFormatting>
  <conditionalFormatting sqref="G382 G363 G385">
    <cfRule type="expression" dxfId="3624" priority="3659">
      <formula>G363+I360+N360=0</formula>
    </cfRule>
  </conditionalFormatting>
  <conditionalFormatting sqref="G385">
    <cfRule type="expression" dxfId="3623" priority="3660">
      <formula>G385+I381+N381=0</formula>
    </cfRule>
  </conditionalFormatting>
  <conditionalFormatting sqref="G376 G380:G381">
    <cfRule type="expression" dxfId="3622" priority="3661">
      <formula>G376+I371+N371=0</formula>
    </cfRule>
  </conditionalFormatting>
  <conditionalFormatting sqref="G362">
    <cfRule type="expression" dxfId="3621" priority="3662">
      <formula>G362+I355+N355=0</formula>
    </cfRule>
  </conditionalFormatting>
  <conditionalFormatting sqref="G377">
    <cfRule type="expression" dxfId="3620" priority="3663">
      <formula>G377+I366+N366=0</formula>
    </cfRule>
  </conditionalFormatting>
  <conditionalFormatting sqref="G368:G369 G372:G374">
    <cfRule type="expression" dxfId="3619" priority="3664">
      <formula>G368+I378+N378=0</formula>
    </cfRule>
  </conditionalFormatting>
  <conditionalFormatting sqref="G370:G371">
    <cfRule type="expression" dxfId="3618" priority="3665">
      <formula>G370+I382+N382=0</formula>
    </cfRule>
  </conditionalFormatting>
  <conditionalFormatting sqref="G375">
    <cfRule type="expression" dxfId="3617" priority="3666">
      <formula>G375+I361+N361=0</formula>
    </cfRule>
  </conditionalFormatting>
  <conditionalFormatting sqref="G386">
    <cfRule type="expression" dxfId="3616" priority="3667">
      <formula>G386+I361+N361=0</formula>
    </cfRule>
  </conditionalFormatting>
  <conditionalFormatting sqref="G381">
    <cfRule type="expression" dxfId="3615" priority="3668">
      <formula>G381+I361+N361=0</formula>
    </cfRule>
  </conditionalFormatting>
  <conditionalFormatting sqref="H389">
    <cfRule type="expression" dxfId="3614" priority="3616">
      <formula>H389+N386+Q386=0</formula>
    </cfRule>
  </conditionalFormatting>
  <conditionalFormatting sqref="H389">
    <cfRule type="expression" dxfId="3613" priority="3615">
      <formula>H389+N417+Q417=0</formula>
    </cfRule>
  </conditionalFormatting>
  <conditionalFormatting sqref="I389">
    <cfRule type="expression" dxfId="3612" priority="3614">
      <formula>I389+N389+Q389=0</formula>
    </cfRule>
  </conditionalFormatting>
  <conditionalFormatting sqref="J389:L389">
    <cfRule type="expression" dxfId="3611" priority="3612">
      <formula>J389+Q389+R389=0</formula>
    </cfRule>
  </conditionalFormatting>
  <conditionalFormatting sqref="N389:P389">
    <cfRule type="expression" dxfId="3610" priority="3613">
      <formula>N389+Q389+R389=0</formula>
    </cfRule>
  </conditionalFormatting>
  <conditionalFormatting sqref="G389">
    <cfRule type="expression" dxfId="3609" priority="3611">
      <formula>G389+I417+N417=0</formula>
    </cfRule>
  </conditionalFormatting>
  <conditionalFormatting sqref="H352">
    <cfRule type="expression" dxfId="3608" priority="14947">
      <formula>H352+N331+Q331=0</formula>
    </cfRule>
  </conditionalFormatting>
  <conditionalFormatting sqref="G335 G474 G2169">
    <cfRule type="expression" dxfId="3607" priority="14951">
      <formula>G335+I352+N352=0</formula>
    </cfRule>
  </conditionalFormatting>
  <conditionalFormatting sqref="H367">
    <cfRule type="expression" dxfId="3606" priority="14957">
      <formula>H367+N332+Q332=0</formula>
    </cfRule>
  </conditionalFormatting>
  <conditionalFormatting sqref="G367">
    <cfRule type="expression" dxfId="3605" priority="14963">
      <formula>G367+I334+N334=0</formula>
    </cfRule>
  </conditionalFormatting>
  <conditionalFormatting sqref="G422 G561">
    <cfRule type="expression" dxfId="3604" priority="14973">
      <formula>G422+#REF!+#REF!=0</formula>
    </cfRule>
  </conditionalFormatting>
  <conditionalFormatting sqref="H437">
    <cfRule type="expression" dxfId="3603" priority="14983">
      <formula>H437+N447+Q447=0</formula>
    </cfRule>
  </conditionalFormatting>
  <conditionalFormatting sqref="G453">
    <cfRule type="expression" dxfId="3602" priority="14991">
      <formula>G453+I437+N437=0</formula>
    </cfRule>
  </conditionalFormatting>
  <conditionalFormatting sqref="H448">
    <cfRule type="expression" dxfId="3601" priority="15001">
      <formula>H448+N426+Q426=0</formula>
    </cfRule>
  </conditionalFormatting>
  <conditionalFormatting sqref="J502:L505">
    <cfRule type="expression" dxfId="3600" priority="3600">
      <formula>J502+Q502+R502=0</formula>
    </cfRule>
  </conditionalFormatting>
  <conditionalFormatting sqref="N502:P505">
    <cfRule type="expression" dxfId="3599" priority="3597">
      <formula>N502+Q502+R502=0</formula>
    </cfRule>
  </conditionalFormatting>
  <conditionalFormatting sqref="H520">
    <cfRule type="expression" dxfId="3598" priority="3596">
      <formula>H520+N515+Q515=0</formula>
    </cfRule>
  </conditionalFormatting>
  <conditionalFormatting sqref="H526">
    <cfRule type="expression" dxfId="3597" priority="3591">
      <formula>H526+N520+Q520=0</formula>
    </cfRule>
  </conditionalFormatting>
  <conditionalFormatting sqref="H522">
    <cfRule type="expression" dxfId="3596" priority="3592">
      <formula>H522+N516+Q516=0</formula>
    </cfRule>
  </conditionalFormatting>
  <conditionalFormatting sqref="J520:L521">
    <cfRule type="expression" dxfId="3595" priority="3589">
      <formula>J520+Q520+R520=0</formula>
    </cfRule>
  </conditionalFormatting>
  <conditionalFormatting sqref="N520:P521">
    <cfRule type="expression" dxfId="3594" priority="3590">
      <formula>N520+Q520+R520=0</formula>
    </cfRule>
  </conditionalFormatting>
  <conditionalFormatting sqref="H502">
    <cfRule type="expression" dxfId="3593" priority="3588">
      <formula>H502+#REF!+#REF!=0</formula>
    </cfRule>
  </conditionalFormatting>
  <conditionalFormatting sqref="H522">
    <cfRule type="expression" dxfId="3592" priority="3586">
      <formula>H522+N522+Q522=0</formula>
    </cfRule>
  </conditionalFormatting>
  <conditionalFormatting sqref="J522:L522">
    <cfRule type="expression" dxfId="3591" priority="3585">
      <formula>J522+Q522+R522=0</formula>
    </cfRule>
  </conditionalFormatting>
  <conditionalFormatting sqref="N522:P522">
    <cfRule type="expression" dxfId="3590" priority="3587">
      <formula>N522+Q522+R522=0</formula>
    </cfRule>
  </conditionalFormatting>
  <conditionalFormatting sqref="J519:L519">
    <cfRule type="expression" dxfId="3589" priority="3583">
      <formula>J519+Q519+R519=0</formula>
    </cfRule>
  </conditionalFormatting>
  <conditionalFormatting sqref="N519:P519">
    <cfRule type="expression" dxfId="3588" priority="3584">
      <formula>N519+Q519+R519=0</formula>
    </cfRule>
  </conditionalFormatting>
  <conditionalFormatting sqref="H525">
    <cfRule type="expression" dxfId="3587" priority="3593">
      <formula>H525+N516+Q516=0</formula>
    </cfRule>
  </conditionalFormatting>
  <conditionalFormatting sqref="H517">
    <cfRule type="expression" dxfId="3586" priority="3582">
      <formula>H517+N504+Q504=0</formula>
    </cfRule>
  </conditionalFormatting>
  <conditionalFormatting sqref="H521">
    <cfRule type="expression" dxfId="3585" priority="3581">
      <formula>H521+#REF!+#REF!=0</formula>
    </cfRule>
  </conditionalFormatting>
  <conditionalFormatting sqref="H519">
    <cfRule type="expression" dxfId="3584" priority="3598">
      <formula>H519+#REF!+#REF!=0</formula>
    </cfRule>
  </conditionalFormatting>
  <conditionalFormatting sqref="H515:H516">
    <cfRule type="expression" dxfId="3583" priority="3599">
      <formula>H515+#REF!+#REF!=0</formula>
    </cfRule>
  </conditionalFormatting>
  <conditionalFormatting sqref="J508:L513">
    <cfRule type="expression" dxfId="3582" priority="3578">
      <formula>J508+Q508+R508=0</formula>
    </cfRule>
  </conditionalFormatting>
  <conditionalFormatting sqref="N508:P513">
    <cfRule type="expression" dxfId="3581" priority="3579">
      <formula>N508+Q508+R508=0</formula>
    </cfRule>
  </conditionalFormatting>
  <conditionalFormatting sqref="G506:G513">
    <cfRule type="expression" dxfId="3580" priority="3576">
      <formula>G506+#REF!+#REF!=0</formula>
    </cfRule>
  </conditionalFormatting>
  <conditionalFormatting sqref="H506:H513">
    <cfRule type="expression" dxfId="3579" priority="3577">
      <formula>H506+#REF!+#REF!=0</formula>
    </cfRule>
  </conditionalFormatting>
  <conditionalFormatting sqref="J507:L507">
    <cfRule type="expression" dxfId="3578" priority="3574">
      <formula>J507+Q507+R507=0</formula>
    </cfRule>
  </conditionalFormatting>
  <conditionalFormatting sqref="N507:P507">
    <cfRule type="expression" dxfId="3577" priority="3575">
      <formula>N507+Q507+R507=0</formula>
    </cfRule>
  </conditionalFormatting>
  <conditionalFormatting sqref="J506:L506">
    <cfRule type="expression" dxfId="3576" priority="3572">
      <formula>J506+Q506+R506=0</formula>
    </cfRule>
  </conditionalFormatting>
  <conditionalFormatting sqref="N506:P506">
    <cfRule type="expression" dxfId="3575" priority="3573">
      <formula>N506+Q506+R506=0</formula>
    </cfRule>
  </conditionalFormatting>
  <conditionalFormatting sqref="G506:G507">
    <cfRule type="expression" dxfId="3574" priority="3601">
      <formula>G506+#REF!+#REF!=0</formula>
    </cfRule>
  </conditionalFormatting>
  <conditionalFormatting sqref="G500:H501">
    <cfRule type="expression" dxfId="3573" priority="3570">
      <formula>G500+#REF!+#REF!=0</formula>
    </cfRule>
  </conditionalFormatting>
  <conditionalFormatting sqref="H500:H501">
    <cfRule type="expression" dxfId="3572" priority="3567">
      <formula>H500+N486+Q486=0</formula>
    </cfRule>
  </conditionalFormatting>
  <conditionalFormatting sqref="G514:H514">
    <cfRule type="expression" dxfId="3571" priority="3565">
      <formula>G514+#REF!+#REF!=0</formula>
    </cfRule>
  </conditionalFormatting>
  <conditionalFormatting sqref="I514">
    <cfRule type="expression" dxfId="3570" priority="3566">
      <formula>I514+N514+Q514=0</formula>
    </cfRule>
  </conditionalFormatting>
  <conditionalFormatting sqref="J514:L514">
    <cfRule type="expression" dxfId="3569" priority="3563">
      <formula>J514+Q514+R514=0</formula>
    </cfRule>
  </conditionalFormatting>
  <conditionalFormatting sqref="N514:P514">
    <cfRule type="expression" dxfId="3568" priority="3564">
      <formula>N514+Q514+R514=0</formula>
    </cfRule>
  </conditionalFormatting>
  <conditionalFormatting sqref="H514">
    <cfRule type="expression" dxfId="3567" priority="3562">
      <formula>H514+N500+Q500=0</formula>
    </cfRule>
  </conditionalFormatting>
  <conditionalFormatting sqref="G518:H518">
    <cfRule type="expression" dxfId="3566" priority="3560">
      <formula>G518+#REF!+#REF!=0</formula>
    </cfRule>
  </conditionalFormatting>
  <conditionalFormatting sqref="I518">
    <cfRule type="expression" dxfId="3565" priority="3561">
      <formula>I518+N518+Q518=0</formula>
    </cfRule>
  </conditionalFormatting>
  <conditionalFormatting sqref="J518:L518">
    <cfRule type="expression" dxfId="3564" priority="3558">
      <formula>J518+Q518+R518=0</formula>
    </cfRule>
  </conditionalFormatting>
  <conditionalFormatting sqref="N518:P518">
    <cfRule type="expression" dxfId="3563" priority="3559">
      <formula>N518+Q518+R518=0</formula>
    </cfRule>
  </conditionalFormatting>
  <conditionalFormatting sqref="H518">
    <cfRule type="expression" dxfId="3562" priority="3557">
      <formula>H518+N505+Q505=0</formula>
    </cfRule>
  </conditionalFormatting>
  <conditionalFormatting sqref="G523:H524">
    <cfRule type="expression" dxfId="3561" priority="3555">
      <formula>G523+#REF!+#REF!=0</formula>
    </cfRule>
  </conditionalFormatting>
  <conditionalFormatting sqref="I523:I524">
    <cfRule type="expression" dxfId="3560" priority="3556">
      <formula>I523+N523+Q523=0</formula>
    </cfRule>
  </conditionalFormatting>
  <conditionalFormatting sqref="J523:L524">
    <cfRule type="expression" dxfId="3559" priority="3553">
      <formula>J523+Q523+R523=0</formula>
    </cfRule>
  </conditionalFormatting>
  <conditionalFormatting sqref="N523:P524">
    <cfRule type="expression" dxfId="3558" priority="3554">
      <formula>N523+Q523+R523=0</formula>
    </cfRule>
  </conditionalFormatting>
  <conditionalFormatting sqref="H523:H524">
    <cfRule type="expression" dxfId="3557" priority="3552">
      <formula>H523+N510+Q510=0</formula>
    </cfRule>
  </conditionalFormatting>
  <conditionalFormatting sqref="G519">
    <cfRule type="expression" dxfId="3556" priority="3602">
      <formula>G519+I517+N517=0</formula>
    </cfRule>
  </conditionalFormatting>
  <conditionalFormatting sqref="G525">
    <cfRule type="expression" dxfId="3555" priority="3603">
      <formula>G525+I522+N522=0</formula>
    </cfRule>
  </conditionalFormatting>
  <conditionalFormatting sqref="G514 G518 G523:G524">
    <cfRule type="expression" dxfId="3554" priority="3604">
      <formula>G514+I510+N510=0</formula>
    </cfRule>
  </conditionalFormatting>
  <conditionalFormatting sqref="G514 G518 G523:G524 G500:G501">
    <cfRule type="expression" dxfId="3553" priority="3605">
      <formula>G500+I495+N495=0</formula>
    </cfRule>
  </conditionalFormatting>
  <conditionalFormatting sqref="G515">
    <cfRule type="expression" dxfId="3552" priority="3607">
      <formula>G515+I505+N505=0</formula>
    </cfRule>
  </conditionalFormatting>
  <conditionalFormatting sqref="G508:G509">
    <cfRule type="expression" dxfId="3551" priority="3608">
      <formula>G508+I515+N515=0</formula>
    </cfRule>
  </conditionalFormatting>
  <conditionalFormatting sqref="G510:G512">
    <cfRule type="expression" dxfId="3550" priority="3609">
      <formula>G510+I515+N515=0</formula>
    </cfRule>
  </conditionalFormatting>
  <conditionalFormatting sqref="G513">
    <cfRule type="expression" dxfId="3549" priority="3610">
      <formula>G513+I519+N519=0</formula>
    </cfRule>
  </conditionalFormatting>
  <conditionalFormatting sqref="H491">
    <cfRule type="expression" dxfId="3548" priority="15041">
      <formula>H491+N469+Q469=0</formula>
    </cfRule>
  </conditionalFormatting>
  <conditionalFormatting sqref="G491">
    <cfRule type="expression" dxfId="3547" priority="15046">
      <formula>G491+I471+N471=0</formula>
    </cfRule>
  </conditionalFormatting>
  <conditionalFormatting sqref="G501">
    <cfRule type="expression" dxfId="3546" priority="15054">
      <formula>G501+I472+N472=0</formula>
    </cfRule>
  </conditionalFormatting>
  <conditionalFormatting sqref="H501">
    <cfRule type="expression" dxfId="3545" priority="15063">
      <formula>H501+N470+Q470=0</formula>
    </cfRule>
  </conditionalFormatting>
  <conditionalFormatting sqref="H528">
    <cfRule type="expression" dxfId="3544" priority="3551">
      <formula>H528+N525+Q525=0</formula>
    </cfRule>
  </conditionalFormatting>
  <conditionalFormatting sqref="H528">
    <cfRule type="expression" dxfId="3543" priority="3550">
      <formula>H528+N554+Q554=0</formula>
    </cfRule>
  </conditionalFormatting>
  <conditionalFormatting sqref="I528">
    <cfRule type="expression" dxfId="3542" priority="3549">
      <formula>I528+N528+Q528=0</formula>
    </cfRule>
  </conditionalFormatting>
  <conditionalFormatting sqref="J528:L528">
    <cfRule type="expression" dxfId="3541" priority="3547">
      <formula>J528+Q528+R528=0</formula>
    </cfRule>
  </conditionalFormatting>
  <conditionalFormatting sqref="N528:P528">
    <cfRule type="expression" dxfId="3540" priority="3548">
      <formula>N528+Q528+R528=0</formula>
    </cfRule>
  </conditionalFormatting>
  <conditionalFormatting sqref="G528">
    <cfRule type="expression" dxfId="3539" priority="3546">
      <formula>G528+I554+N554=0</formula>
    </cfRule>
  </conditionalFormatting>
  <conditionalFormatting sqref="H576">
    <cfRule type="expression" dxfId="3538" priority="15073">
      <formula>H576+N586+Q586=0</formula>
    </cfRule>
  </conditionalFormatting>
  <conditionalFormatting sqref="G591">
    <cfRule type="expression" dxfId="3537" priority="15081">
      <formula>G591+I576+N576=0</formula>
    </cfRule>
  </conditionalFormatting>
  <conditionalFormatting sqref="G601">
    <cfRule type="expression" dxfId="3536" priority="15094">
      <formula>G601+#REF!+#REF!=0</formula>
    </cfRule>
  </conditionalFormatting>
  <conditionalFormatting sqref="H596">
    <cfRule type="expression" dxfId="3535" priority="15108">
      <formula>H596+N570+Q570=0</formula>
    </cfRule>
  </conditionalFormatting>
  <conditionalFormatting sqref="G596">
    <cfRule type="expression" dxfId="3534" priority="15114">
      <formula>G596+I571+N571=0</formula>
    </cfRule>
  </conditionalFormatting>
  <conditionalFormatting sqref="G667">
    <cfRule type="expression" dxfId="3533" priority="15133">
      <formula>G667+I638+N638=0</formula>
    </cfRule>
  </conditionalFormatting>
  <conditionalFormatting sqref="J641:L644">
    <cfRule type="expression" dxfId="3532" priority="3536">
      <formula>J641+Q641+R641=0</formula>
    </cfRule>
  </conditionalFormatting>
  <conditionalFormatting sqref="N641:P644">
    <cfRule type="expression" dxfId="3531" priority="3533">
      <formula>N641+Q641+R641=0</formula>
    </cfRule>
  </conditionalFormatting>
  <conditionalFormatting sqref="H660">
    <cfRule type="expression" dxfId="3530" priority="3532">
      <formula>H660+N653+Q653=0</formula>
    </cfRule>
  </conditionalFormatting>
  <conditionalFormatting sqref="H642">
    <cfRule type="expression" dxfId="3529" priority="3530">
      <formula>H642+N633+Q633=0</formula>
    </cfRule>
  </conditionalFormatting>
  <conditionalFormatting sqref="H643:H644">
    <cfRule type="expression" dxfId="3528" priority="3531">
      <formula>H643+N633+Q633=0</formula>
    </cfRule>
  </conditionalFormatting>
  <conditionalFormatting sqref="H665">
    <cfRule type="expression" dxfId="3527" priority="3528">
      <formula>H665+N660+Q660=0</formula>
    </cfRule>
  </conditionalFormatting>
  <conditionalFormatting sqref="J660:L661">
    <cfRule type="expression" dxfId="3526" priority="3526">
      <formula>J660+Q660+R660=0</formula>
    </cfRule>
  </conditionalFormatting>
  <conditionalFormatting sqref="N660:P661">
    <cfRule type="expression" dxfId="3525" priority="3527">
      <formula>N660+Q660+R660=0</formula>
    </cfRule>
  </conditionalFormatting>
  <conditionalFormatting sqref="H641">
    <cfRule type="expression" dxfId="3524" priority="3525">
      <formula>H641+#REF!+#REF!=0</formula>
    </cfRule>
  </conditionalFormatting>
  <conditionalFormatting sqref="J659:L659">
    <cfRule type="expression" dxfId="3523" priority="3523">
      <formula>J659+Q659+R659=0</formula>
    </cfRule>
  </conditionalFormatting>
  <conditionalFormatting sqref="N659:P659">
    <cfRule type="expression" dxfId="3522" priority="3524">
      <formula>N659+Q659+R659=0</formula>
    </cfRule>
  </conditionalFormatting>
  <conditionalFormatting sqref="H664">
    <cfRule type="expression" dxfId="3521" priority="3529">
      <formula>H664+N654+Q654=0</formula>
    </cfRule>
  </conditionalFormatting>
  <conditionalFormatting sqref="H655:H656">
    <cfRule type="expression" dxfId="3520" priority="3522">
      <formula>H655+N643+Q643=0</formula>
    </cfRule>
  </conditionalFormatting>
  <conditionalFormatting sqref="H661">
    <cfRule type="expression" dxfId="3519" priority="3521">
      <formula>H661+#REF!+#REF!=0</formula>
    </cfRule>
  </conditionalFormatting>
  <conditionalFormatting sqref="H659">
    <cfRule type="expression" dxfId="3518" priority="3534">
      <formula>H659+#REF!+#REF!=0</formula>
    </cfRule>
  </conditionalFormatting>
  <conditionalFormatting sqref="H653:H654">
    <cfRule type="expression" dxfId="3517" priority="3535">
      <formula>H653+#REF!+#REF!=0</formula>
    </cfRule>
  </conditionalFormatting>
  <conditionalFormatting sqref="G645:G646">
    <cfRule type="expression" dxfId="3516" priority="3537">
      <formula>G645+#REF!+#REF!=0</formula>
    </cfRule>
  </conditionalFormatting>
  <conditionalFormatting sqref="J647:L652">
    <cfRule type="expression" dxfId="3515" priority="3518">
      <formula>J647+Q647+R647=0</formula>
    </cfRule>
  </conditionalFormatting>
  <conditionalFormatting sqref="N647:P652">
    <cfRule type="expression" dxfId="3514" priority="3519">
      <formula>N647+Q647+R647=0</formula>
    </cfRule>
  </conditionalFormatting>
  <conditionalFormatting sqref="G645:G652">
    <cfRule type="expression" dxfId="3513" priority="3516">
      <formula>G645+#REF!+#REF!=0</formula>
    </cfRule>
  </conditionalFormatting>
  <conditionalFormatting sqref="H645:H652">
    <cfRule type="expression" dxfId="3512" priority="3517">
      <formula>H645+#REF!+#REF!=0</formula>
    </cfRule>
  </conditionalFormatting>
  <conditionalFormatting sqref="J646:L646">
    <cfRule type="expression" dxfId="3511" priority="3514">
      <formula>J646+Q646+R646=0</formula>
    </cfRule>
  </conditionalFormatting>
  <conditionalFormatting sqref="N646:P646">
    <cfRule type="expression" dxfId="3510" priority="3515">
      <formula>N646+Q646+R646=0</formula>
    </cfRule>
  </conditionalFormatting>
  <conditionalFormatting sqref="J645:L645">
    <cfRule type="expression" dxfId="3509" priority="3512">
      <formula>J645+Q645+R645=0</formula>
    </cfRule>
  </conditionalFormatting>
  <conditionalFormatting sqref="N645:P645">
    <cfRule type="expression" dxfId="3508" priority="3513">
      <formula>N645+Q645+R645=0</formula>
    </cfRule>
  </conditionalFormatting>
  <conditionalFormatting sqref="G640:H640">
    <cfRule type="expression" dxfId="3507" priority="3510">
      <formula>G640+#REF!+#REF!=0</formula>
    </cfRule>
  </conditionalFormatting>
  <conditionalFormatting sqref="I640">
    <cfRule type="expression" dxfId="3506" priority="3511">
      <formula>I640+N640+Q640=0</formula>
    </cfRule>
  </conditionalFormatting>
  <conditionalFormatting sqref="J640:L640">
    <cfRule type="expression" dxfId="3505" priority="3508">
      <formula>J640+Q640+R640=0</formula>
    </cfRule>
  </conditionalFormatting>
  <conditionalFormatting sqref="N640:P640">
    <cfRule type="expression" dxfId="3504" priority="3509">
      <formula>N640+Q640+R640=0</formula>
    </cfRule>
  </conditionalFormatting>
  <conditionalFormatting sqref="H640">
    <cfRule type="expression" dxfId="3503" priority="3507">
      <formula>H640+N625+Q625=0</formula>
    </cfRule>
  </conditionalFormatting>
  <conditionalFormatting sqref="G657:H658">
    <cfRule type="expression" dxfId="3502" priority="3505">
      <formula>G657+#REF!+#REF!=0</formula>
    </cfRule>
  </conditionalFormatting>
  <conditionalFormatting sqref="I657:I658">
    <cfRule type="expression" dxfId="3501" priority="3506">
      <formula>I657+N657+Q657=0</formula>
    </cfRule>
  </conditionalFormatting>
  <conditionalFormatting sqref="J657:L658">
    <cfRule type="expression" dxfId="3500" priority="3503">
      <formula>J657+Q657+R657=0</formula>
    </cfRule>
  </conditionalFormatting>
  <conditionalFormatting sqref="N657:P658">
    <cfRule type="expression" dxfId="3499" priority="3504">
      <formula>N657+Q657+R657=0</formula>
    </cfRule>
  </conditionalFormatting>
  <conditionalFormatting sqref="H657:H658">
    <cfRule type="expression" dxfId="3498" priority="3502">
      <formula>H657+N643+Q643=0</formula>
    </cfRule>
  </conditionalFormatting>
  <conditionalFormatting sqref="G662:H663">
    <cfRule type="expression" dxfId="3497" priority="3500">
      <formula>G662+#REF!+#REF!=0</formula>
    </cfRule>
  </conditionalFormatting>
  <conditionalFormatting sqref="I662:I663">
    <cfRule type="expression" dxfId="3496" priority="3501">
      <formula>I662+N662+Q662=0</formula>
    </cfRule>
  </conditionalFormatting>
  <conditionalFormatting sqref="J662:L663">
    <cfRule type="expression" dxfId="3495" priority="3498">
      <formula>J662+Q662+R662=0</formula>
    </cfRule>
  </conditionalFormatting>
  <conditionalFormatting sqref="N662:P663">
    <cfRule type="expression" dxfId="3494" priority="3499">
      <formula>N662+Q662+R662=0</formula>
    </cfRule>
  </conditionalFormatting>
  <conditionalFormatting sqref="H662:H663">
    <cfRule type="expression" dxfId="3493" priority="3497">
      <formula>H662+N649+Q649=0</formula>
    </cfRule>
  </conditionalFormatting>
  <conditionalFormatting sqref="G662:G663">
    <cfRule type="expression" dxfId="3492" priority="3538">
      <formula>G662+I659+N659=0</formula>
    </cfRule>
  </conditionalFormatting>
  <conditionalFormatting sqref="G662:G663">
    <cfRule type="expression" dxfId="3491" priority="3539">
      <formula>G662+I658+N658=0</formula>
    </cfRule>
  </conditionalFormatting>
  <conditionalFormatting sqref="G657:G658">
    <cfRule type="expression" dxfId="3490" priority="3540">
      <formula>G657+I651+N651=0</formula>
    </cfRule>
  </conditionalFormatting>
  <conditionalFormatting sqref="G640">
    <cfRule type="expression" dxfId="3489" priority="3541">
      <formula>G640+I633+N633=0</formula>
    </cfRule>
  </conditionalFormatting>
  <conditionalFormatting sqref="G653">
    <cfRule type="expression" dxfId="3488" priority="3542">
      <formula>G653+I644+N644=0</formula>
    </cfRule>
  </conditionalFormatting>
  <conditionalFormatting sqref="G649:G651">
    <cfRule type="expression" dxfId="3487" priority="3543">
      <formula>G649+I653+N653=0</formula>
    </cfRule>
  </conditionalFormatting>
  <conditionalFormatting sqref="G647:G648">
    <cfRule type="expression" dxfId="3486" priority="3544">
      <formula>G647+I653+N653=0</formula>
    </cfRule>
  </conditionalFormatting>
  <conditionalFormatting sqref="G664">
    <cfRule type="expression" dxfId="3485" priority="3545">
      <formula>G664+I638+N638=0</formula>
    </cfRule>
  </conditionalFormatting>
  <conditionalFormatting sqref="H612">
    <cfRule type="expression" dxfId="3484" priority="3495">
      <formula>H612+N585+Q585=0</formula>
    </cfRule>
  </conditionalFormatting>
  <conditionalFormatting sqref="I612">
    <cfRule type="expression" dxfId="3483" priority="3494">
      <formula>I612+N612+Q612=0</formula>
    </cfRule>
  </conditionalFormatting>
  <conditionalFormatting sqref="J612:L612">
    <cfRule type="expression" dxfId="3482" priority="3492">
      <formula>J612+Q612+R612=0</formula>
    </cfRule>
  </conditionalFormatting>
  <conditionalFormatting sqref="N612:P612">
    <cfRule type="expression" dxfId="3481" priority="3493">
      <formula>N612+Q612+R612=0</formula>
    </cfRule>
  </conditionalFormatting>
  <conditionalFormatting sqref="G612">
    <cfRule type="expression" dxfId="3480" priority="3496">
      <formula>G612+I585+N585=0</formula>
    </cfRule>
  </conditionalFormatting>
  <conditionalFormatting sqref="G639">
    <cfRule type="expression" dxfId="3479" priority="15146">
      <formula>G639+I611+N611=0</formula>
    </cfRule>
  </conditionalFormatting>
  <conditionalFormatting sqref="H656">
    <cfRule type="expression" dxfId="3478" priority="15149">
      <formula>H656+N610+Q610=0</formula>
    </cfRule>
  </conditionalFormatting>
  <conditionalFormatting sqref="G656">
    <cfRule type="expression" dxfId="3477" priority="15154">
      <formula>G656+I639+N639=0</formula>
    </cfRule>
  </conditionalFormatting>
  <conditionalFormatting sqref="G656">
    <cfRule type="expression" dxfId="3476" priority="15155">
      <formula>G656+I633+N633=0</formula>
    </cfRule>
  </conditionalFormatting>
  <conditionalFormatting sqref="H639">
    <cfRule type="expression" dxfId="3475" priority="15168">
      <formula>H639+N609+Q609=0</formula>
    </cfRule>
  </conditionalFormatting>
  <conditionalFormatting sqref="H1195">
    <cfRule type="expression" dxfId="3474" priority="15178">
      <formula>H1195+N1206+Q1206=0</formula>
    </cfRule>
  </conditionalFormatting>
  <conditionalFormatting sqref="G1195">
    <cfRule type="expression" dxfId="3473" priority="15180">
      <formula>G1195+I1251+N1251=0</formula>
    </cfRule>
  </conditionalFormatting>
  <conditionalFormatting sqref="H1248">
    <cfRule type="expression" dxfId="3472" priority="3485">
      <formula>H1248+N1248+Q1248=0</formula>
    </cfRule>
  </conditionalFormatting>
  <conditionalFormatting sqref="J1248:L1248">
    <cfRule type="expression" dxfId="3471" priority="3484">
      <formula>J1248+Q1248+R1248=0</formula>
    </cfRule>
  </conditionalFormatting>
  <conditionalFormatting sqref="N1248:P1248">
    <cfRule type="expression" dxfId="3470" priority="3486">
      <formula>N1248+Q1248+R1248=0</formula>
    </cfRule>
  </conditionalFormatting>
  <conditionalFormatting sqref="H1248">
    <cfRule type="expression" dxfId="3469" priority="3483">
      <formula>H1248+N1205+Q1205=0</formula>
    </cfRule>
  </conditionalFormatting>
  <conditionalFormatting sqref="H1248">
    <cfRule type="expression" dxfId="3468" priority="3487">
      <formula>H1248+N1219+Q1219=0</formula>
    </cfRule>
  </conditionalFormatting>
  <conditionalFormatting sqref="H1248">
    <cfRule type="expression" dxfId="3467" priority="3488">
      <formula>H1248+N1198+Q1198=0</formula>
    </cfRule>
  </conditionalFormatting>
  <conditionalFormatting sqref="G1248">
    <cfRule type="expression" dxfId="3466" priority="3489">
      <formula>G1248+I1220+N1220=0</formula>
    </cfRule>
  </conditionalFormatting>
  <conditionalFormatting sqref="G1248">
    <cfRule type="expression" dxfId="3465" priority="3490">
      <formula>G1248+I1251+N1251=0</formula>
    </cfRule>
  </conditionalFormatting>
  <conditionalFormatting sqref="G1248">
    <cfRule type="expression" dxfId="3464" priority="3491">
      <formula>G1248+I1206+N1206=0</formula>
    </cfRule>
  </conditionalFormatting>
  <conditionalFormatting sqref="H1233">
    <cfRule type="expression" dxfId="3463" priority="3474">
      <formula>H1233+N1229+Q1229=0</formula>
    </cfRule>
  </conditionalFormatting>
  <conditionalFormatting sqref="H1232">
    <cfRule type="expression" dxfId="3462" priority="3473">
      <formula>H1232+N1226+Q1226=0</formula>
    </cfRule>
  </conditionalFormatting>
  <conditionalFormatting sqref="N1229:P1232">
    <cfRule type="expression" dxfId="3461" priority="3472">
      <formula>N1229+Q1229+R1229=0</formula>
    </cfRule>
  </conditionalFormatting>
  <conditionalFormatting sqref="H1238">
    <cfRule type="expression" dxfId="3460" priority="3468">
      <formula>H1238+N1229+Q1229=0</formula>
    </cfRule>
  </conditionalFormatting>
  <conditionalFormatting sqref="H1223">
    <cfRule type="expression" dxfId="3459" priority="3466">
      <formula>H1223+N1219+Q1219=0</formula>
    </cfRule>
  </conditionalFormatting>
  <conditionalFormatting sqref="H1224:H1225">
    <cfRule type="expression" dxfId="3458" priority="3467">
      <formula>H1224+N1219+Q1219=0</formula>
    </cfRule>
  </conditionalFormatting>
  <conditionalFormatting sqref="H1246">
    <cfRule type="expression" dxfId="3457" priority="3463">
      <formula>H1246+N1238+Q1238=0</formula>
    </cfRule>
  </conditionalFormatting>
  <conditionalFormatting sqref="H1233">
    <cfRule type="expression" dxfId="3456" priority="3464">
      <formula>H1233+N1230+Q1230=0</formula>
    </cfRule>
  </conditionalFormatting>
  <conditionalFormatting sqref="G1222">
    <cfRule type="expression" dxfId="3455" priority="3461">
      <formula>G1222+#REF!+#REF!=0</formula>
    </cfRule>
  </conditionalFormatting>
  <conditionalFormatting sqref="H1222">
    <cfRule type="expression" dxfId="3454" priority="3462">
      <formula>H1222+#REF!+#REF!=0</formula>
    </cfRule>
  </conditionalFormatting>
  <conditionalFormatting sqref="H1233">
    <cfRule type="expression" dxfId="3453" priority="3459">
      <formula>H1233+N1233+Q1233=0</formula>
    </cfRule>
  </conditionalFormatting>
  <conditionalFormatting sqref="J1233:L1233">
    <cfRule type="expression" dxfId="3452" priority="3458">
      <formula>J1233+Q1233+R1233=0</formula>
    </cfRule>
  </conditionalFormatting>
  <conditionalFormatting sqref="N1233:P1233">
    <cfRule type="expression" dxfId="3451" priority="3460">
      <formula>N1233+Q1233+R1233=0</formula>
    </cfRule>
  </conditionalFormatting>
  <conditionalFormatting sqref="J1237:L1237">
    <cfRule type="expression" dxfId="3450" priority="3456">
      <formula>J1237+Q1237+R1237=0</formula>
    </cfRule>
  </conditionalFormatting>
  <conditionalFormatting sqref="N1237:P1237">
    <cfRule type="expression" dxfId="3449" priority="3457">
      <formula>N1237+Q1237+R1237=0</formula>
    </cfRule>
  </conditionalFormatting>
  <conditionalFormatting sqref="H1245">
    <cfRule type="expression" dxfId="3448" priority="3465">
      <formula>H1245+N1230+Q1230=0</formula>
    </cfRule>
  </conditionalFormatting>
  <conditionalFormatting sqref="H1231">
    <cfRule type="expression" dxfId="3447" priority="3455">
      <formula>H1231+N1224+Q1224=0</formula>
    </cfRule>
  </conditionalFormatting>
  <conditionalFormatting sqref="G1239">
    <cfRule type="expression" dxfId="3446" priority="3453">
      <formula>G1239+#REF!+#REF!=0</formula>
    </cfRule>
  </conditionalFormatting>
  <conditionalFormatting sqref="H1239">
    <cfRule type="expression" dxfId="3445" priority="3454">
      <formula>H1239+#REF!+#REF!=0</formula>
    </cfRule>
  </conditionalFormatting>
  <conditionalFormatting sqref="G1233">
    <cfRule type="expression" dxfId="3444" priority="3452">
      <formula>G1233+#REF!+#REF!=0</formula>
    </cfRule>
  </conditionalFormatting>
  <conditionalFormatting sqref="G1237">
    <cfRule type="expression" dxfId="3443" priority="3469">
      <formula>G1237+#REF!+#REF!=0</formula>
    </cfRule>
  </conditionalFormatting>
  <conditionalFormatting sqref="H1237">
    <cfRule type="expression" dxfId="3442" priority="3470">
      <formula>H1237+#REF!+#REF!=0</formula>
    </cfRule>
  </conditionalFormatting>
  <conditionalFormatting sqref="H1229:H1230">
    <cfRule type="expression" dxfId="3441" priority="3471">
      <formula>H1229+#REF!+#REF!=0</formula>
    </cfRule>
  </conditionalFormatting>
  <conditionalFormatting sqref="H1226">
    <cfRule type="expression" dxfId="3440" priority="3451">
      <formula>H1226+N1222+Q1222=0</formula>
    </cfRule>
  </conditionalFormatting>
  <conditionalFormatting sqref="J1226:L1226">
    <cfRule type="expression" dxfId="3439" priority="3449">
      <formula>J1226+Q1226+R1226=0</formula>
    </cfRule>
  </conditionalFormatting>
  <conditionalFormatting sqref="N1226:P1226">
    <cfRule type="expression" dxfId="3438" priority="3450">
      <formula>N1226+Q1226+R1226=0</formula>
    </cfRule>
  </conditionalFormatting>
  <conditionalFormatting sqref="I1228">
    <cfRule type="expression" dxfId="3437" priority="3448">
      <formula>I1228+N1228+Q1228=0</formula>
    </cfRule>
  </conditionalFormatting>
  <conditionalFormatting sqref="G1228">
    <cfRule type="expression" dxfId="3436" priority="3446">
      <formula>G1228+#REF!+#REF!=0</formula>
    </cfRule>
  </conditionalFormatting>
  <conditionalFormatting sqref="H1228">
    <cfRule type="expression" dxfId="3435" priority="3447">
      <formula>H1228+#REF!+#REF!=0</formula>
    </cfRule>
  </conditionalFormatting>
  <conditionalFormatting sqref="J1228:L1228">
    <cfRule type="expression" dxfId="3434" priority="3444">
      <formula>J1228+Q1228+R1228=0</formula>
    </cfRule>
  </conditionalFormatting>
  <conditionalFormatting sqref="N1228:P1228">
    <cfRule type="expression" dxfId="3433" priority="3445">
      <formula>N1228+Q1228+R1228=0</formula>
    </cfRule>
  </conditionalFormatting>
  <conditionalFormatting sqref="I1227">
    <cfRule type="expression" dxfId="3432" priority="3443">
      <formula>I1227+N1227+Q1227=0</formula>
    </cfRule>
  </conditionalFormatting>
  <conditionalFormatting sqref="G1227">
    <cfRule type="expression" dxfId="3431" priority="3441">
      <formula>G1227+#REF!+#REF!=0</formula>
    </cfRule>
  </conditionalFormatting>
  <conditionalFormatting sqref="H1227">
    <cfRule type="expression" dxfId="3430" priority="3442">
      <formula>H1227+#REF!+#REF!=0</formula>
    </cfRule>
  </conditionalFormatting>
  <conditionalFormatting sqref="J1227:L1227">
    <cfRule type="expression" dxfId="3429" priority="3439">
      <formula>J1227+Q1227+R1227=0</formula>
    </cfRule>
  </conditionalFormatting>
  <conditionalFormatting sqref="N1227:P1227">
    <cfRule type="expression" dxfId="3428" priority="3440">
      <formula>N1227+Q1227+R1227=0</formula>
    </cfRule>
  </conditionalFormatting>
  <conditionalFormatting sqref="I1242">
    <cfRule type="expression" dxfId="3427" priority="3438">
      <formula>I1242+N1242+Q1242=0</formula>
    </cfRule>
  </conditionalFormatting>
  <conditionalFormatting sqref="G1242">
    <cfRule type="expression" dxfId="3426" priority="3436">
      <formula>G1242+#REF!+#REF!=0</formula>
    </cfRule>
  </conditionalFormatting>
  <conditionalFormatting sqref="H1242">
    <cfRule type="expression" dxfId="3425" priority="3437">
      <formula>H1242+#REF!+#REF!=0</formula>
    </cfRule>
  </conditionalFormatting>
  <conditionalFormatting sqref="J1242:L1242">
    <cfRule type="expression" dxfId="3424" priority="3434">
      <formula>J1242+Q1242+R1242=0</formula>
    </cfRule>
  </conditionalFormatting>
  <conditionalFormatting sqref="N1242:P1242">
    <cfRule type="expression" dxfId="3423" priority="3435">
      <formula>N1242+Q1242+R1242=0</formula>
    </cfRule>
  </conditionalFormatting>
  <conditionalFormatting sqref="I1243">
    <cfRule type="expression" dxfId="3422" priority="3433">
      <formula>I1243+N1243+Q1243=0</formula>
    </cfRule>
  </conditionalFormatting>
  <conditionalFormatting sqref="G1243">
    <cfRule type="expression" dxfId="3421" priority="3431">
      <formula>G1243+#REF!+#REF!=0</formula>
    </cfRule>
  </conditionalFormatting>
  <conditionalFormatting sqref="H1243">
    <cfRule type="expression" dxfId="3420" priority="3432">
      <formula>H1243+#REF!+#REF!=0</formula>
    </cfRule>
  </conditionalFormatting>
  <conditionalFormatting sqref="J1243:L1243">
    <cfRule type="expression" dxfId="3419" priority="3429">
      <formula>J1243+Q1243+R1243=0</formula>
    </cfRule>
  </conditionalFormatting>
  <conditionalFormatting sqref="N1243:P1243">
    <cfRule type="expression" dxfId="3418" priority="3430">
      <formula>N1243+Q1243+R1243=0</formula>
    </cfRule>
  </conditionalFormatting>
  <conditionalFormatting sqref="I1240">
    <cfRule type="expression" dxfId="3417" priority="3428">
      <formula>I1240+N1240+Q1240=0</formula>
    </cfRule>
  </conditionalFormatting>
  <conditionalFormatting sqref="G1240">
    <cfRule type="expression" dxfId="3416" priority="3426">
      <formula>G1240+#REF!+#REF!=0</formula>
    </cfRule>
  </conditionalFormatting>
  <conditionalFormatting sqref="H1240">
    <cfRule type="expression" dxfId="3415" priority="3427">
      <formula>H1240+#REF!+#REF!=0</formula>
    </cfRule>
  </conditionalFormatting>
  <conditionalFormatting sqref="J1240:L1240">
    <cfRule type="expression" dxfId="3414" priority="3424">
      <formula>J1240+Q1240+R1240=0</formula>
    </cfRule>
  </conditionalFormatting>
  <conditionalFormatting sqref="N1240:P1240">
    <cfRule type="expression" dxfId="3413" priority="3425">
      <formula>N1240+Q1240+R1240=0</formula>
    </cfRule>
  </conditionalFormatting>
  <conditionalFormatting sqref="I1241">
    <cfRule type="expression" dxfId="3412" priority="3423">
      <formula>I1241+N1241+Q1241=0</formula>
    </cfRule>
  </conditionalFormatting>
  <conditionalFormatting sqref="G1241">
    <cfRule type="expression" dxfId="3411" priority="3421">
      <formula>G1241+#REF!+#REF!=0</formula>
    </cfRule>
  </conditionalFormatting>
  <conditionalFormatting sqref="H1241">
    <cfRule type="expression" dxfId="3410" priority="3422">
      <formula>H1241+#REF!+#REF!=0</formula>
    </cfRule>
  </conditionalFormatting>
  <conditionalFormatting sqref="J1241:L1241">
    <cfRule type="expression" dxfId="3409" priority="3419">
      <formula>J1241+Q1241+R1241=0</formula>
    </cfRule>
  </conditionalFormatting>
  <conditionalFormatting sqref="N1241:P1241">
    <cfRule type="expression" dxfId="3408" priority="3420">
      <formula>N1241+Q1241+R1241=0</formula>
    </cfRule>
  </conditionalFormatting>
  <conditionalFormatting sqref="G1234:H1236">
    <cfRule type="expression" dxfId="3407" priority="3417">
      <formula>G1234+#REF!+#REF!=0</formula>
    </cfRule>
  </conditionalFormatting>
  <conditionalFormatting sqref="I1234:I1236">
    <cfRule type="expression" dxfId="3406" priority="3418">
      <formula>I1234+N1234+Q1234=0</formula>
    </cfRule>
  </conditionalFormatting>
  <conditionalFormatting sqref="J1234:L1236">
    <cfRule type="expression" dxfId="3405" priority="3415">
      <formula>J1234+Q1234+R1234=0</formula>
    </cfRule>
  </conditionalFormatting>
  <conditionalFormatting sqref="N1234:P1236">
    <cfRule type="expression" dxfId="3404" priority="3416">
      <formula>N1234+Q1234+R1234=0</formula>
    </cfRule>
  </conditionalFormatting>
  <conditionalFormatting sqref="H1234:H1236">
    <cfRule type="expression" dxfId="3403" priority="3414">
      <formula>H1234+N1226+Q1226=0</formula>
    </cfRule>
  </conditionalFormatting>
  <conditionalFormatting sqref="G1234:G1236">
    <cfRule type="expression" dxfId="3402" priority="3412">
      <formula>G1234+#REF!+#REF!=0</formula>
    </cfRule>
  </conditionalFormatting>
  <conditionalFormatting sqref="H1234:H1236">
    <cfRule type="expression" dxfId="3401" priority="3413">
      <formula>H1234+#REF!+#REF!=0</formula>
    </cfRule>
  </conditionalFormatting>
  <conditionalFormatting sqref="H1234:H1236">
    <cfRule type="expression" dxfId="3400" priority="3411">
      <formula>H1234+N1222+Q1222=0</formula>
    </cfRule>
  </conditionalFormatting>
  <conditionalFormatting sqref="G1233 G1241 G1223 G1226:G1228">
    <cfRule type="expression" dxfId="3399" priority="3475">
      <formula>G1223+I1219+N1219=0</formula>
    </cfRule>
  </conditionalFormatting>
  <conditionalFormatting sqref="G1234:G1236 G1224:G1225">
    <cfRule type="expression" dxfId="3398" priority="3476">
      <formula>G1224+I1219+N1219=0</formula>
    </cfRule>
  </conditionalFormatting>
  <conditionalFormatting sqref="G1243 G1229:G1232">
    <cfRule type="expression" dxfId="3397" priority="3477">
      <formula>G1229+I1223+N1223=0</formula>
    </cfRule>
  </conditionalFormatting>
  <conditionalFormatting sqref="G1240">
    <cfRule type="expression" dxfId="3396" priority="3478">
      <formula>G1240+I1233+N1233=0</formula>
    </cfRule>
  </conditionalFormatting>
  <conditionalFormatting sqref="G1246">
    <cfRule type="expression" dxfId="3395" priority="3479">
      <formula>G1246+I1238+N1238=0</formula>
    </cfRule>
  </conditionalFormatting>
  <conditionalFormatting sqref="G1238 G1242">
    <cfRule type="expression" dxfId="3394" priority="3480">
      <formula>G1238+I1229+N1229=0</formula>
    </cfRule>
  </conditionalFormatting>
  <conditionalFormatting sqref="G1234:G1236">
    <cfRule type="expression" dxfId="3393" priority="3481">
      <formula>G1234+I1241+N1241=0</formula>
    </cfRule>
  </conditionalFormatting>
  <conditionalFormatting sqref="G1245">
    <cfRule type="expression" dxfId="3392" priority="3482">
      <formula>G1245+I1230+N1230=0</formula>
    </cfRule>
  </conditionalFormatting>
  <conditionalFormatting sqref="G1244:H1244">
    <cfRule type="expression" dxfId="3391" priority="3406">
      <formula>G1244+#REF!+#REF!=0</formula>
    </cfRule>
  </conditionalFormatting>
  <conditionalFormatting sqref="I1244">
    <cfRule type="expression" dxfId="3390" priority="3407">
      <formula>I1244+N1244+Q1244=0</formula>
    </cfRule>
  </conditionalFormatting>
  <conditionalFormatting sqref="J1244:L1244">
    <cfRule type="expression" dxfId="3389" priority="3404">
      <formula>J1244+Q1244+R1244=0</formula>
    </cfRule>
  </conditionalFormatting>
  <conditionalFormatting sqref="N1244:P1244">
    <cfRule type="expression" dxfId="3388" priority="3405">
      <formula>N1244+Q1244+R1244=0</formula>
    </cfRule>
  </conditionalFormatting>
  <conditionalFormatting sqref="H1244">
    <cfRule type="expression" dxfId="3387" priority="3403">
      <formula>H1244+N1234+Q1234=0</formula>
    </cfRule>
  </conditionalFormatting>
  <conditionalFormatting sqref="G1244">
    <cfRule type="expression" dxfId="3386" priority="3401">
      <formula>G1244+#REF!+#REF!=0</formula>
    </cfRule>
  </conditionalFormatting>
  <conditionalFormatting sqref="H1244">
    <cfRule type="expression" dxfId="3385" priority="3402">
      <formula>H1244+#REF!+#REF!=0</formula>
    </cfRule>
  </conditionalFormatting>
  <conditionalFormatting sqref="H1244">
    <cfRule type="expression" dxfId="3384" priority="3400">
      <formula>H1244+N1230+Q1230=0</formula>
    </cfRule>
  </conditionalFormatting>
  <conditionalFormatting sqref="G1244">
    <cfRule type="expression" dxfId="3383" priority="3408">
      <formula>G1244+I1243+N1243=0</formula>
    </cfRule>
  </conditionalFormatting>
  <conditionalFormatting sqref="G1244">
    <cfRule type="expression" dxfId="3382" priority="3409">
      <formula>G1244+I1239+N1239=0</formula>
    </cfRule>
  </conditionalFormatting>
  <conditionalFormatting sqref="G1244">
    <cfRule type="expression" dxfId="3381" priority="3410">
      <formula>G1244+I1279+N1279=0</formula>
    </cfRule>
  </conditionalFormatting>
  <conditionalFormatting sqref="G1319">
    <cfRule type="expression" dxfId="3380" priority="15195">
      <formula>G1319+#REF!+#REF!=0</formula>
    </cfRule>
  </conditionalFormatting>
  <conditionalFormatting sqref="G1381">
    <cfRule type="expression" dxfId="3379" priority="15204">
      <formula>G1381+I1337+N1337=0</formula>
    </cfRule>
  </conditionalFormatting>
  <conditionalFormatting sqref="H1365">
    <cfRule type="expression" dxfId="3378" priority="3393">
      <formula>H1365+N1361+Q1361=0</formula>
    </cfRule>
  </conditionalFormatting>
  <conditionalFormatting sqref="H1364">
    <cfRule type="expression" dxfId="3377" priority="3392">
      <formula>H1364+N1358+Q1358=0</formula>
    </cfRule>
  </conditionalFormatting>
  <conditionalFormatting sqref="J1354:L1357">
    <cfRule type="expression" dxfId="3376" priority="3390">
      <formula>J1354+Q1354+R1354=0</formula>
    </cfRule>
  </conditionalFormatting>
  <conditionalFormatting sqref="N1354:P1357">
    <cfRule type="expression" dxfId="3375" priority="3391">
      <formula>N1354+Q1354+R1354=0</formula>
    </cfRule>
  </conditionalFormatting>
  <conditionalFormatting sqref="H1370">
    <cfRule type="expression" dxfId="3374" priority="3386">
      <formula>H1370+N1361+Q1361=0</formula>
    </cfRule>
  </conditionalFormatting>
  <conditionalFormatting sqref="H1355">
    <cfRule type="expression" dxfId="3373" priority="3384">
      <formula>H1355+N1351+Q1351=0</formula>
    </cfRule>
  </conditionalFormatting>
  <conditionalFormatting sqref="H1356:H1357">
    <cfRule type="expression" dxfId="3372" priority="3385">
      <formula>H1356+N1351+Q1351=0</formula>
    </cfRule>
  </conditionalFormatting>
  <conditionalFormatting sqref="H1379">
    <cfRule type="expression" dxfId="3371" priority="3381">
      <formula>H1379+N1370+Q1370=0</formula>
    </cfRule>
  </conditionalFormatting>
  <conditionalFormatting sqref="H1365">
    <cfRule type="expression" dxfId="3370" priority="3382">
      <formula>H1365+N1362+Q1362=0</formula>
    </cfRule>
  </conditionalFormatting>
  <conditionalFormatting sqref="G1354">
    <cfRule type="expression" dxfId="3369" priority="3379">
      <formula>G1354+#REF!+#REF!=0</formula>
    </cfRule>
  </conditionalFormatting>
  <conditionalFormatting sqref="H1354">
    <cfRule type="expression" dxfId="3368" priority="3380">
      <formula>H1354+#REF!+#REF!=0</formula>
    </cfRule>
  </conditionalFormatting>
  <conditionalFormatting sqref="H1365">
    <cfRule type="expression" dxfId="3367" priority="3377">
      <formula>H1365+N1365+Q1365=0</formula>
    </cfRule>
  </conditionalFormatting>
  <conditionalFormatting sqref="J1365:L1365">
    <cfRule type="expression" dxfId="3366" priority="3376">
      <formula>J1365+Q1365+R1365=0</formula>
    </cfRule>
  </conditionalFormatting>
  <conditionalFormatting sqref="N1365:P1365">
    <cfRule type="expression" dxfId="3365" priority="3378">
      <formula>N1365+Q1365+R1365=0</formula>
    </cfRule>
  </conditionalFormatting>
  <conditionalFormatting sqref="J1369:L1369">
    <cfRule type="expression" dxfId="3364" priority="3374">
      <formula>J1369+Q1369+R1369=0</formula>
    </cfRule>
  </conditionalFormatting>
  <conditionalFormatting sqref="N1369:P1369">
    <cfRule type="expression" dxfId="3363" priority="3375">
      <formula>N1369+Q1369+R1369=0</formula>
    </cfRule>
  </conditionalFormatting>
  <conditionalFormatting sqref="H1378">
    <cfRule type="expression" dxfId="3362" priority="3383">
      <formula>H1378+N1362+Q1362=0</formula>
    </cfRule>
  </conditionalFormatting>
  <conditionalFormatting sqref="H1363">
    <cfRule type="expression" dxfId="3361" priority="3373">
      <formula>H1363+N1356+Q1356=0</formula>
    </cfRule>
  </conditionalFormatting>
  <conditionalFormatting sqref="G1371">
    <cfRule type="expression" dxfId="3360" priority="3371">
      <formula>G1371+#REF!+#REF!=0</formula>
    </cfRule>
  </conditionalFormatting>
  <conditionalFormatting sqref="H1371">
    <cfRule type="expression" dxfId="3359" priority="3372">
      <formula>H1371+#REF!+#REF!=0</formula>
    </cfRule>
  </conditionalFormatting>
  <conditionalFormatting sqref="G1365">
    <cfRule type="expression" dxfId="3358" priority="3370">
      <formula>G1365+#REF!+#REF!=0</formula>
    </cfRule>
  </conditionalFormatting>
  <conditionalFormatting sqref="G1369">
    <cfRule type="expression" dxfId="3357" priority="3387">
      <formula>G1369+#REF!+#REF!=0</formula>
    </cfRule>
  </conditionalFormatting>
  <conditionalFormatting sqref="H1369">
    <cfRule type="expression" dxfId="3356" priority="3388">
      <formula>H1369+#REF!+#REF!=0</formula>
    </cfRule>
  </conditionalFormatting>
  <conditionalFormatting sqref="H1361:H1362">
    <cfRule type="expression" dxfId="3355" priority="3389">
      <formula>H1361+#REF!+#REF!=0</formula>
    </cfRule>
  </conditionalFormatting>
  <conditionalFormatting sqref="H1358">
    <cfRule type="expression" dxfId="3354" priority="3369">
      <formula>H1358+N1354+Q1354=0</formula>
    </cfRule>
  </conditionalFormatting>
  <conditionalFormatting sqref="J1358:L1358">
    <cfRule type="expression" dxfId="3353" priority="3367">
      <formula>J1358+Q1358+R1358=0</formula>
    </cfRule>
  </conditionalFormatting>
  <conditionalFormatting sqref="N1358:P1358">
    <cfRule type="expression" dxfId="3352" priority="3368">
      <formula>N1358+Q1358+R1358=0</formula>
    </cfRule>
  </conditionalFormatting>
  <conditionalFormatting sqref="I1360">
    <cfRule type="expression" dxfId="3351" priority="3366">
      <formula>I1360+N1360+Q1360=0</formula>
    </cfRule>
  </conditionalFormatting>
  <conditionalFormatting sqref="G1360">
    <cfRule type="expression" dxfId="3350" priority="3364">
      <formula>G1360+#REF!+#REF!=0</formula>
    </cfRule>
  </conditionalFormatting>
  <conditionalFormatting sqref="H1360">
    <cfRule type="expression" dxfId="3349" priority="3365">
      <formula>H1360+#REF!+#REF!=0</formula>
    </cfRule>
  </conditionalFormatting>
  <conditionalFormatting sqref="J1360:L1360">
    <cfRule type="expression" dxfId="3348" priority="3362">
      <formula>J1360+Q1360+R1360=0</formula>
    </cfRule>
  </conditionalFormatting>
  <conditionalFormatting sqref="N1360:P1360">
    <cfRule type="expression" dxfId="3347" priority="3363">
      <formula>N1360+Q1360+R1360=0</formula>
    </cfRule>
  </conditionalFormatting>
  <conditionalFormatting sqref="I1359">
    <cfRule type="expression" dxfId="3346" priority="3361">
      <formula>I1359+N1359+Q1359=0</formula>
    </cfRule>
  </conditionalFormatting>
  <conditionalFormatting sqref="G1359">
    <cfRule type="expression" dxfId="3345" priority="3359">
      <formula>G1359+#REF!+#REF!=0</formula>
    </cfRule>
  </conditionalFormatting>
  <conditionalFormatting sqref="H1359">
    <cfRule type="expression" dxfId="3344" priority="3360">
      <formula>H1359+#REF!+#REF!=0</formula>
    </cfRule>
  </conditionalFormatting>
  <conditionalFormatting sqref="J1359:L1359">
    <cfRule type="expression" dxfId="3343" priority="3357">
      <formula>J1359+Q1359+R1359=0</formula>
    </cfRule>
  </conditionalFormatting>
  <conditionalFormatting sqref="N1359:P1359">
    <cfRule type="expression" dxfId="3342" priority="3358">
      <formula>N1359+Q1359+R1359=0</formula>
    </cfRule>
  </conditionalFormatting>
  <conditionalFormatting sqref="I1374">
    <cfRule type="expression" dxfId="3341" priority="3356">
      <formula>I1374+N1374+Q1374=0</formula>
    </cfRule>
  </conditionalFormatting>
  <conditionalFormatting sqref="G1374">
    <cfRule type="expression" dxfId="3340" priority="3354">
      <formula>G1374+#REF!+#REF!=0</formula>
    </cfRule>
  </conditionalFormatting>
  <conditionalFormatting sqref="H1374">
    <cfRule type="expression" dxfId="3339" priority="3355">
      <formula>H1374+#REF!+#REF!=0</formula>
    </cfRule>
  </conditionalFormatting>
  <conditionalFormatting sqref="J1374:L1374">
    <cfRule type="expression" dxfId="3338" priority="3352">
      <formula>J1374+Q1374+R1374=0</formula>
    </cfRule>
  </conditionalFormatting>
  <conditionalFormatting sqref="N1374:P1374">
    <cfRule type="expression" dxfId="3337" priority="3353">
      <formula>N1374+Q1374+R1374=0</formula>
    </cfRule>
  </conditionalFormatting>
  <conditionalFormatting sqref="I1375">
    <cfRule type="expression" dxfId="3336" priority="3351">
      <formula>I1375+N1375+Q1375=0</formula>
    </cfRule>
  </conditionalFormatting>
  <conditionalFormatting sqref="G1375">
    <cfRule type="expression" dxfId="3335" priority="3349">
      <formula>G1375+#REF!+#REF!=0</formula>
    </cfRule>
  </conditionalFormatting>
  <conditionalFormatting sqref="H1375">
    <cfRule type="expression" dxfId="3334" priority="3350">
      <formula>H1375+#REF!+#REF!=0</formula>
    </cfRule>
  </conditionalFormatting>
  <conditionalFormatting sqref="J1375:L1375">
    <cfRule type="expression" dxfId="3333" priority="3347">
      <formula>J1375+Q1375+R1375=0</formula>
    </cfRule>
  </conditionalFormatting>
  <conditionalFormatting sqref="N1375:P1375">
    <cfRule type="expression" dxfId="3332" priority="3348">
      <formula>N1375+Q1375+R1375=0</formula>
    </cfRule>
  </conditionalFormatting>
  <conditionalFormatting sqref="I1372">
    <cfRule type="expression" dxfId="3331" priority="3346">
      <formula>I1372+N1372+Q1372=0</formula>
    </cfRule>
  </conditionalFormatting>
  <conditionalFormatting sqref="G1372">
    <cfRule type="expression" dxfId="3330" priority="3344">
      <formula>G1372+#REF!+#REF!=0</formula>
    </cfRule>
  </conditionalFormatting>
  <conditionalFormatting sqref="H1372">
    <cfRule type="expression" dxfId="3329" priority="3345">
      <formula>H1372+#REF!+#REF!=0</formula>
    </cfRule>
  </conditionalFormatting>
  <conditionalFormatting sqref="J1372:L1372">
    <cfRule type="expression" dxfId="3328" priority="3342">
      <formula>J1372+Q1372+R1372=0</formula>
    </cfRule>
  </conditionalFormatting>
  <conditionalFormatting sqref="N1372:P1372">
    <cfRule type="expression" dxfId="3327" priority="3343">
      <formula>N1372+Q1372+R1372=0</formula>
    </cfRule>
  </conditionalFormatting>
  <conditionalFormatting sqref="I1373">
    <cfRule type="expression" dxfId="3326" priority="3341">
      <formula>I1373+N1373+Q1373=0</formula>
    </cfRule>
  </conditionalFormatting>
  <conditionalFormatting sqref="G1373">
    <cfRule type="expression" dxfId="3325" priority="3339">
      <formula>G1373+#REF!+#REF!=0</formula>
    </cfRule>
  </conditionalFormatting>
  <conditionalFormatting sqref="H1373">
    <cfRule type="expression" dxfId="3324" priority="3340">
      <formula>H1373+#REF!+#REF!=0</formula>
    </cfRule>
  </conditionalFormatting>
  <conditionalFormatting sqref="J1373:L1373">
    <cfRule type="expression" dxfId="3323" priority="3337">
      <formula>J1373+Q1373+R1373=0</formula>
    </cfRule>
  </conditionalFormatting>
  <conditionalFormatting sqref="N1373:P1373">
    <cfRule type="expression" dxfId="3322" priority="3338">
      <formula>N1373+Q1373+R1373=0</formula>
    </cfRule>
  </conditionalFormatting>
  <conditionalFormatting sqref="G1355">
    <cfRule type="expression" dxfId="3321" priority="3394">
      <formula>G1355+I1351+N1351=0</formula>
    </cfRule>
  </conditionalFormatting>
  <conditionalFormatting sqref="G1365 G1373">
    <cfRule type="expression" dxfId="3320" priority="3395">
      <formula>G1365+I1361+N1361=0</formula>
    </cfRule>
  </conditionalFormatting>
  <conditionalFormatting sqref="G1375 G1361:G1364">
    <cfRule type="expression" dxfId="3319" priority="3396">
      <formula>G1361+I1355+N1355=0</formula>
    </cfRule>
  </conditionalFormatting>
  <conditionalFormatting sqref="G1372">
    <cfRule type="expression" dxfId="3318" priority="3397">
      <formula>G1372+I1365+N1365=0</formula>
    </cfRule>
  </conditionalFormatting>
  <conditionalFormatting sqref="G1370 G1374 G1379">
    <cfRule type="expression" dxfId="3317" priority="3398">
      <formula>G1370+I1361+N1361=0</formula>
    </cfRule>
  </conditionalFormatting>
  <conditionalFormatting sqref="G1366:H1368">
    <cfRule type="expression" dxfId="3316" priority="3333">
      <formula>G1366+#REF!+#REF!=0</formula>
    </cfRule>
  </conditionalFormatting>
  <conditionalFormatting sqref="I1366:I1368">
    <cfRule type="expression" dxfId="3315" priority="3334">
      <formula>I1366+N1366+Q1366=0</formula>
    </cfRule>
  </conditionalFormatting>
  <conditionalFormatting sqref="J1366:L1368">
    <cfRule type="expression" dxfId="3314" priority="3331">
      <formula>J1366+Q1366+R1366=0</formula>
    </cfRule>
  </conditionalFormatting>
  <conditionalFormatting sqref="N1366:P1368">
    <cfRule type="expression" dxfId="3313" priority="3332">
      <formula>N1366+Q1366+R1366=0</formula>
    </cfRule>
  </conditionalFormatting>
  <conditionalFormatting sqref="H1366:H1368">
    <cfRule type="expression" dxfId="3312" priority="3330">
      <formula>H1366+N1358+Q1358=0</formula>
    </cfRule>
  </conditionalFormatting>
  <conditionalFormatting sqref="G1366:G1368">
    <cfRule type="expression" dxfId="3311" priority="3328">
      <formula>G1366+#REF!+#REF!=0</formula>
    </cfRule>
  </conditionalFormatting>
  <conditionalFormatting sqref="H1366:H1368">
    <cfRule type="expression" dxfId="3310" priority="3329">
      <formula>H1366+#REF!+#REF!=0</formula>
    </cfRule>
  </conditionalFormatting>
  <conditionalFormatting sqref="H1366:H1368">
    <cfRule type="expression" dxfId="3309" priority="3327">
      <formula>H1366+N1354+Q1354=0</formula>
    </cfRule>
  </conditionalFormatting>
  <conditionalFormatting sqref="G1366:G1368">
    <cfRule type="expression" dxfId="3308" priority="3335">
      <formula>G1366+I1365+N1365=0</formula>
    </cfRule>
  </conditionalFormatting>
  <conditionalFormatting sqref="G1366:G1368">
    <cfRule type="expression" dxfId="3307" priority="3336">
      <formula>G1366+I1361+N1361=0</formula>
    </cfRule>
  </conditionalFormatting>
  <conditionalFormatting sqref="G1378">
    <cfRule type="expression" dxfId="3306" priority="3399">
      <formula>G1378+I1362+N1362=0</formula>
    </cfRule>
  </conditionalFormatting>
  <conditionalFormatting sqref="G1376:H1377">
    <cfRule type="expression" dxfId="3305" priority="3323">
      <formula>G1376+#REF!+#REF!=0</formula>
    </cfRule>
  </conditionalFormatting>
  <conditionalFormatting sqref="I1376:I1377">
    <cfRule type="expression" dxfId="3304" priority="3324">
      <formula>I1376+N1376+Q1376=0</formula>
    </cfRule>
  </conditionalFormatting>
  <conditionalFormatting sqref="J1376:L1377">
    <cfRule type="expression" dxfId="3303" priority="3321">
      <formula>J1376+Q1376+R1376=0</formula>
    </cfRule>
  </conditionalFormatting>
  <conditionalFormatting sqref="N1376:P1377">
    <cfRule type="expression" dxfId="3302" priority="3322">
      <formula>N1376+Q1376+R1376=0</formula>
    </cfRule>
  </conditionalFormatting>
  <conditionalFormatting sqref="H1376:H1377">
    <cfRule type="expression" dxfId="3301" priority="3320">
      <formula>H1376+N1366+Q1366=0</formula>
    </cfRule>
  </conditionalFormatting>
  <conditionalFormatting sqref="G1376:G1377">
    <cfRule type="expression" dxfId="3300" priority="3318">
      <formula>G1376+#REF!+#REF!=0</formula>
    </cfRule>
  </conditionalFormatting>
  <conditionalFormatting sqref="H1376:H1377">
    <cfRule type="expression" dxfId="3299" priority="3319">
      <formula>H1376+#REF!+#REF!=0</formula>
    </cfRule>
  </conditionalFormatting>
  <conditionalFormatting sqref="H1376:H1377">
    <cfRule type="expression" dxfId="3298" priority="3317">
      <formula>H1376+N1362+Q1362=0</formula>
    </cfRule>
  </conditionalFormatting>
  <conditionalFormatting sqref="G1376:G1377">
    <cfRule type="expression" dxfId="3297" priority="3325">
      <formula>G1376+I1375+N1375=0</formula>
    </cfRule>
  </conditionalFormatting>
  <conditionalFormatting sqref="G1376:G1377">
    <cfRule type="expression" dxfId="3296" priority="3326">
      <formula>G1376+I1371+N1371=0</formula>
    </cfRule>
  </conditionalFormatting>
  <conditionalFormatting sqref="G1376:G1377">
    <cfRule type="expression" dxfId="3295" priority="3316">
      <formula>G1376+I1421+N1421=0</formula>
    </cfRule>
  </conditionalFormatting>
  <conditionalFormatting sqref="G1325">
    <cfRule type="expression" dxfId="3294" priority="3312">
      <formula>G1325+#REF!+#REF!=0</formula>
    </cfRule>
  </conditionalFormatting>
  <conditionalFormatting sqref="H1325">
    <cfRule type="expression" dxfId="3293" priority="3313">
      <formula>H1325+#REF!+#REF!=0</formula>
    </cfRule>
  </conditionalFormatting>
  <conditionalFormatting sqref="H1325">
    <cfRule type="expression" dxfId="3292" priority="3308">
      <formula>H1325+N1325+Q1325=0</formula>
    </cfRule>
  </conditionalFormatting>
  <conditionalFormatting sqref="J1325:L1325">
    <cfRule type="expression" dxfId="3291" priority="3307">
      <formula>J1325+Q1325+R1325=0</formula>
    </cfRule>
  </conditionalFormatting>
  <conditionalFormatting sqref="N1325:P1325">
    <cfRule type="expression" dxfId="3290" priority="3309">
      <formula>N1325+Q1325+R1325=0</formula>
    </cfRule>
  </conditionalFormatting>
  <conditionalFormatting sqref="H1325">
    <cfRule type="expression" dxfId="3289" priority="3310">
      <formula>H1325+N1349+Q1349=0</formula>
    </cfRule>
  </conditionalFormatting>
  <conditionalFormatting sqref="H1325">
    <cfRule type="expression" dxfId="3288" priority="3311">
      <formula>H1325+N1329+Q1329=0</formula>
    </cfRule>
  </conditionalFormatting>
  <conditionalFormatting sqref="G1325">
    <cfRule type="expression" dxfId="3287" priority="3306">
      <formula>G1325+I1337+N1337=0</formula>
    </cfRule>
  </conditionalFormatting>
  <conditionalFormatting sqref="G1325">
    <cfRule type="expression" dxfId="3286" priority="3305">
      <formula>G1325+I1350+N1350=0</formula>
    </cfRule>
  </conditionalFormatting>
  <conditionalFormatting sqref="H1325">
    <cfRule type="expression" dxfId="3285" priority="3314">
      <formula>H1325+N1336+Q1336=0</formula>
    </cfRule>
  </conditionalFormatting>
  <conditionalFormatting sqref="G1325">
    <cfRule type="expression" dxfId="3284" priority="3315">
      <formula>G1325+I1382+N1382=0</formula>
    </cfRule>
  </conditionalFormatting>
  <conditionalFormatting sqref="G1297 G1431">
    <cfRule type="expression" dxfId="3283" priority="15221">
      <formula>G1297+#REF!+#REF!=0</formula>
    </cfRule>
  </conditionalFormatting>
  <conditionalFormatting sqref="G1307">
    <cfRule type="expression" dxfId="3282" priority="15235">
      <formula>G1307+#REF!+#REF!=0</formula>
    </cfRule>
  </conditionalFormatting>
  <conditionalFormatting sqref="G1381">
    <cfRule type="expression" dxfId="3281" priority="15242">
      <formula>G1381+I1351+N1351=0</formula>
    </cfRule>
  </conditionalFormatting>
  <conditionalFormatting sqref="G1353">
    <cfRule type="expression" dxfId="3280" priority="3303">
      <formula>G1353+#REF!+#REF!=0</formula>
    </cfRule>
  </conditionalFormatting>
  <conditionalFormatting sqref="H1353">
    <cfRule type="expression" dxfId="3279" priority="3304">
      <formula>H1353+#REF!+#REF!=0</formula>
    </cfRule>
  </conditionalFormatting>
  <conditionalFormatting sqref="H1353">
    <cfRule type="expression" dxfId="3278" priority="3301">
      <formula>H1353+N1353+Q1353=0</formula>
    </cfRule>
  </conditionalFormatting>
  <conditionalFormatting sqref="J1353:L1353">
    <cfRule type="expression" dxfId="3277" priority="3300">
      <formula>J1353+Q1353+R1353=0</formula>
    </cfRule>
  </conditionalFormatting>
  <conditionalFormatting sqref="N1353:P1353">
    <cfRule type="expression" dxfId="3276" priority="3302">
      <formula>N1353+Q1353+R1353=0</formula>
    </cfRule>
  </conditionalFormatting>
  <conditionalFormatting sqref="G1353">
    <cfRule type="expression" dxfId="3275" priority="3299">
      <formula>G1353+#REF!+#REF!=0</formula>
    </cfRule>
  </conditionalFormatting>
  <conditionalFormatting sqref="G1459">
    <cfRule type="expression" dxfId="3274" priority="15255">
      <formula>G1459+I1436+N1436=0</formula>
    </cfRule>
  </conditionalFormatting>
  <conditionalFormatting sqref="G1459">
    <cfRule type="expression" dxfId="3273" priority="15268">
      <formula>G1459+I1429+N1429=0</formula>
    </cfRule>
  </conditionalFormatting>
  <conditionalFormatting sqref="H1423">
    <cfRule type="expression" dxfId="3272" priority="3296">
      <formula>H1423+N1415+Q1415=0</formula>
    </cfRule>
  </conditionalFormatting>
  <conditionalFormatting sqref="H1423">
    <cfRule type="expression" dxfId="3271" priority="3292">
      <formula>H1423+N1423+Q1423=0</formula>
    </cfRule>
  </conditionalFormatting>
  <conditionalFormatting sqref="J1423:L1423">
    <cfRule type="expression" dxfId="3270" priority="3291">
      <formula>J1423+Q1423+R1423=0</formula>
    </cfRule>
  </conditionalFormatting>
  <conditionalFormatting sqref="N1423:P1423">
    <cfRule type="expression" dxfId="3269" priority="3293">
      <formula>N1423+Q1423+R1423=0</formula>
    </cfRule>
  </conditionalFormatting>
  <conditionalFormatting sqref="H1423">
    <cfRule type="expression" dxfId="3268" priority="3290">
      <formula>H1423+N1427+Q1427=0</formula>
    </cfRule>
  </conditionalFormatting>
  <conditionalFormatting sqref="H1423">
    <cfRule type="expression" dxfId="3267" priority="3294">
      <formula>H1423+N1432+Q1432=0</formula>
    </cfRule>
  </conditionalFormatting>
  <conditionalFormatting sqref="H1423">
    <cfRule type="expression" dxfId="3266" priority="3295">
      <formula>H1423+N1418+Q1418=0</formula>
    </cfRule>
  </conditionalFormatting>
  <conditionalFormatting sqref="G1423">
    <cfRule type="expression" dxfId="3265" priority="3297">
      <formula>G1423+I1428+N1428=0</formula>
    </cfRule>
  </conditionalFormatting>
  <conditionalFormatting sqref="G1423">
    <cfRule type="expression" dxfId="3264" priority="3298">
      <formula>G1423+I1433+N1433=0</formula>
    </cfRule>
  </conditionalFormatting>
  <conditionalFormatting sqref="G1423">
    <cfRule type="expression" dxfId="3263" priority="3289">
      <formula>G1423+I1434+N1434=0</formula>
    </cfRule>
  </conditionalFormatting>
  <conditionalFormatting sqref="G1459">
    <cfRule type="expression" dxfId="3262" priority="15283">
      <formula>G1459+I1435+N1435=0</formula>
    </cfRule>
  </conditionalFormatting>
  <conditionalFormatting sqref="G1518">
    <cfRule type="expression" dxfId="3261" priority="15288">
      <formula>G1518+I1487+N1487=0</formula>
    </cfRule>
  </conditionalFormatting>
  <conditionalFormatting sqref="G1518">
    <cfRule type="expression" dxfId="3260" priority="15290">
      <formula>G1518+I1473+N1473=0</formula>
    </cfRule>
  </conditionalFormatting>
  <conditionalFormatting sqref="N1489:P1492">
    <cfRule type="expression" dxfId="3259" priority="3281">
      <formula>N1489+Q1489+R1489=0</formula>
    </cfRule>
  </conditionalFormatting>
  <conditionalFormatting sqref="H1502">
    <cfRule type="expression" dxfId="3258" priority="3280">
      <formula>H1502+N1498+Q1498=0</formula>
    </cfRule>
  </conditionalFormatting>
  <conditionalFormatting sqref="H1501">
    <cfRule type="expression" dxfId="3257" priority="3279">
      <formula>H1501+N1493+Q1493=0</formula>
    </cfRule>
  </conditionalFormatting>
  <conditionalFormatting sqref="N1498:P1501">
    <cfRule type="expression" dxfId="3256" priority="3278">
      <formula>N1498+Q1498+R1498=0</formula>
    </cfRule>
  </conditionalFormatting>
  <conditionalFormatting sqref="H1507">
    <cfRule type="expression" dxfId="3255" priority="3274">
      <formula>H1507+N1498+Q1498=0</formula>
    </cfRule>
  </conditionalFormatting>
  <conditionalFormatting sqref="H1490">
    <cfRule type="expression" dxfId="3254" priority="3272">
      <formula>H1490+N1486+Q1486=0</formula>
    </cfRule>
  </conditionalFormatting>
  <conditionalFormatting sqref="H1491:H1492">
    <cfRule type="expression" dxfId="3253" priority="3273">
      <formula>H1491+N1486+Q1486=0</formula>
    </cfRule>
  </conditionalFormatting>
  <conditionalFormatting sqref="H1516">
    <cfRule type="expression" dxfId="3252" priority="3269">
      <formula>H1516+N1507+Q1507=0</formula>
    </cfRule>
  </conditionalFormatting>
  <conditionalFormatting sqref="H1502">
    <cfRule type="expression" dxfId="3251" priority="3270">
      <formula>H1502+N1499+Q1499=0</formula>
    </cfRule>
  </conditionalFormatting>
  <conditionalFormatting sqref="G1489">
    <cfRule type="expression" dxfId="3250" priority="3267">
      <formula>G1489+#REF!+#REF!=0</formula>
    </cfRule>
  </conditionalFormatting>
  <conditionalFormatting sqref="H1489">
    <cfRule type="expression" dxfId="3249" priority="3268">
      <formula>H1489+#REF!+#REF!=0</formula>
    </cfRule>
  </conditionalFormatting>
  <conditionalFormatting sqref="H1502">
    <cfRule type="expression" dxfId="3248" priority="3265">
      <formula>H1502+N1502+Q1502=0</formula>
    </cfRule>
  </conditionalFormatting>
  <conditionalFormatting sqref="J1502:L1502">
    <cfRule type="expression" dxfId="3247" priority="3264">
      <formula>J1502+Q1502+R1502=0</formula>
    </cfRule>
  </conditionalFormatting>
  <conditionalFormatting sqref="N1502:P1502">
    <cfRule type="expression" dxfId="3246" priority="3266">
      <formula>N1502+Q1502+R1502=0</formula>
    </cfRule>
  </conditionalFormatting>
  <conditionalFormatting sqref="J1506:L1506">
    <cfRule type="expression" dxfId="3245" priority="3262">
      <formula>J1506+Q1506+R1506=0</formula>
    </cfRule>
  </conditionalFormatting>
  <conditionalFormatting sqref="N1506:P1506">
    <cfRule type="expression" dxfId="3244" priority="3263">
      <formula>N1506+Q1506+R1506=0</formula>
    </cfRule>
  </conditionalFormatting>
  <conditionalFormatting sqref="H1515">
    <cfRule type="expression" dxfId="3243" priority="3271">
      <formula>H1515+N1499+Q1499=0</formula>
    </cfRule>
  </conditionalFormatting>
  <conditionalFormatting sqref="H1500">
    <cfRule type="expression" dxfId="3242" priority="3261">
      <formula>H1500+N1491+Q1491=0</formula>
    </cfRule>
  </conditionalFormatting>
  <conditionalFormatting sqref="G1508">
    <cfRule type="expression" dxfId="3241" priority="3259">
      <formula>G1508+#REF!+#REF!=0</formula>
    </cfRule>
  </conditionalFormatting>
  <conditionalFormatting sqref="H1508">
    <cfRule type="expression" dxfId="3240" priority="3260">
      <formula>H1508+#REF!+#REF!=0</formula>
    </cfRule>
  </conditionalFormatting>
  <conditionalFormatting sqref="G1502">
    <cfRule type="expression" dxfId="3239" priority="3258">
      <formula>G1502+#REF!+#REF!=0</formula>
    </cfRule>
  </conditionalFormatting>
  <conditionalFormatting sqref="G1506">
    <cfRule type="expression" dxfId="3238" priority="3275">
      <formula>G1506+#REF!+#REF!=0</formula>
    </cfRule>
  </conditionalFormatting>
  <conditionalFormatting sqref="H1506">
    <cfRule type="expression" dxfId="3237" priority="3276">
      <formula>H1506+#REF!+#REF!=0</formula>
    </cfRule>
  </conditionalFormatting>
  <conditionalFormatting sqref="H1498:H1499">
    <cfRule type="expression" dxfId="3236" priority="3277">
      <formula>H1498+#REF!+#REF!=0</formula>
    </cfRule>
  </conditionalFormatting>
  <conditionalFormatting sqref="H1493">
    <cfRule type="expression" dxfId="3235" priority="3257">
      <formula>H1493+N1489+Q1489=0</formula>
    </cfRule>
  </conditionalFormatting>
  <conditionalFormatting sqref="J1493:L1493">
    <cfRule type="expression" dxfId="3234" priority="3255">
      <formula>J1493+Q1493+R1493=0</formula>
    </cfRule>
  </conditionalFormatting>
  <conditionalFormatting sqref="N1493:P1493">
    <cfRule type="expression" dxfId="3233" priority="3256">
      <formula>N1493+Q1493+R1493=0</formula>
    </cfRule>
  </conditionalFormatting>
  <conditionalFormatting sqref="I1496">
    <cfRule type="expression" dxfId="3232" priority="3254">
      <formula>I1496+N1496+Q1496=0</formula>
    </cfRule>
  </conditionalFormatting>
  <conditionalFormatting sqref="G1496">
    <cfRule type="expression" dxfId="3231" priority="3252">
      <formula>G1496+#REF!+#REF!=0</formula>
    </cfRule>
  </conditionalFormatting>
  <conditionalFormatting sqref="H1496">
    <cfRule type="expression" dxfId="3230" priority="3253">
      <formula>H1496+#REF!+#REF!=0</formula>
    </cfRule>
  </conditionalFormatting>
  <conditionalFormatting sqref="J1496:L1496">
    <cfRule type="expression" dxfId="3229" priority="3250">
      <formula>J1496+Q1496+R1496=0</formula>
    </cfRule>
  </conditionalFormatting>
  <conditionalFormatting sqref="N1496:P1496">
    <cfRule type="expression" dxfId="3228" priority="3251">
      <formula>N1496+Q1496+R1496=0</formula>
    </cfRule>
  </conditionalFormatting>
  <conditionalFormatting sqref="I1497">
    <cfRule type="expression" dxfId="3227" priority="3249">
      <formula>I1497+N1497+Q1497=0</formula>
    </cfRule>
  </conditionalFormatting>
  <conditionalFormatting sqref="G1497">
    <cfRule type="expression" dxfId="3226" priority="3247">
      <formula>G1497+#REF!+#REF!=0</formula>
    </cfRule>
  </conditionalFormatting>
  <conditionalFormatting sqref="H1497">
    <cfRule type="expression" dxfId="3225" priority="3248">
      <formula>H1497+#REF!+#REF!=0</formula>
    </cfRule>
  </conditionalFormatting>
  <conditionalFormatting sqref="J1497:L1497">
    <cfRule type="expression" dxfId="3224" priority="3245">
      <formula>J1497+Q1497+R1497=0</formula>
    </cfRule>
  </conditionalFormatting>
  <conditionalFormatting sqref="N1497:P1497">
    <cfRule type="expression" dxfId="3223" priority="3246">
      <formula>N1497+Q1497+R1497=0</formula>
    </cfRule>
  </conditionalFormatting>
  <conditionalFormatting sqref="I1494">
    <cfRule type="expression" dxfId="3222" priority="3244">
      <formula>I1494+N1494+Q1494=0</formula>
    </cfRule>
  </conditionalFormatting>
  <conditionalFormatting sqref="G1494">
    <cfRule type="expression" dxfId="3221" priority="3242">
      <formula>G1494+#REF!+#REF!=0</formula>
    </cfRule>
  </conditionalFormatting>
  <conditionalFormatting sqref="H1494">
    <cfRule type="expression" dxfId="3220" priority="3243">
      <formula>H1494+#REF!+#REF!=0</formula>
    </cfRule>
  </conditionalFormatting>
  <conditionalFormatting sqref="J1494:L1494">
    <cfRule type="expression" dxfId="3219" priority="3240">
      <formula>J1494+Q1494+R1494=0</formula>
    </cfRule>
  </conditionalFormatting>
  <conditionalFormatting sqref="N1494:P1494">
    <cfRule type="expression" dxfId="3218" priority="3241">
      <formula>N1494+Q1494+R1494=0</formula>
    </cfRule>
  </conditionalFormatting>
  <conditionalFormatting sqref="I1495">
    <cfRule type="expression" dxfId="3217" priority="3239">
      <formula>I1495+N1495+Q1495=0</formula>
    </cfRule>
  </conditionalFormatting>
  <conditionalFormatting sqref="G1495">
    <cfRule type="expression" dxfId="3216" priority="3237">
      <formula>G1495+#REF!+#REF!=0</formula>
    </cfRule>
  </conditionalFormatting>
  <conditionalFormatting sqref="H1495">
    <cfRule type="expression" dxfId="3215" priority="3238">
      <formula>H1495+#REF!+#REF!=0</formula>
    </cfRule>
  </conditionalFormatting>
  <conditionalFormatting sqref="J1495:L1495">
    <cfRule type="expression" dxfId="3214" priority="3235">
      <formula>J1495+Q1495+R1495=0</formula>
    </cfRule>
  </conditionalFormatting>
  <conditionalFormatting sqref="N1495:P1495">
    <cfRule type="expression" dxfId="3213" priority="3236">
      <formula>N1495+Q1495+R1495=0</formula>
    </cfRule>
  </conditionalFormatting>
  <conditionalFormatting sqref="I1511">
    <cfRule type="expression" dxfId="3212" priority="3234">
      <formula>I1511+N1511+Q1511=0</formula>
    </cfRule>
  </conditionalFormatting>
  <conditionalFormatting sqref="G1511">
    <cfRule type="expression" dxfId="3211" priority="3232">
      <formula>G1511+#REF!+#REF!=0</formula>
    </cfRule>
  </conditionalFormatting>
  <conditionalFormatting sqref="H1511">
    <cfRule type="expression" dxfId="3210" priority="3233">
      <formula>H1511+#REF!+#REF!=0</formula>
    </cfRule>
  </conditionalFormatting>
  <conditionalFormatting sqref="J1511:L1511">
    <cfRule type="expression" dxfId="3209" priority="3230">
      <formula>J1511+Q1511+R1511=0</formula>
    </cfRule>
  </conditionalFormatting>
  <conditionalFormatting sqref="N1511:P1511">
    <cfRule type="expression" dxfId="3208" priority="3231">
      <formula>N1511+Q1511+R1511=0</formula>
    </cfRule>
  </conditionalFormatting>
  <conditionalFormatting sqref="I1512">
    <cfRule type="expression" dxfId="3207" priority="3229">
      <formula>I1512+N1512+Q1512=0</formula>
    </cfRule>
  </conditionalFormatting>
  <conditionalFormatting sqref="G1512">
    <cfRule type="expression" dxfId="3206" priority="3227">
      <formula>G1512+#REF!+#REF!=0</formula>
    </cfRule>
  </conditionalFormatting>
  <conditionalFormatting sqref="H1512">
    <cfRule type="expression" dxfId="3205" priority="3228">
      <formula>H1512+#REF!+#REF!=0</formula>
    </cfRule>
  </conditionalFormatting>
  <conditionalFormatting sqref="J1512:L1512">
    <cfRule type="expression" dxfId="3204" priority="3225">
      <formula>J1512+Q1512+R1512=0</formula>
    </cfRule>
  </conditionalFormatting>
  <conditionalFormatting sqref="N1512:P1512">
    <cfRule type="expression" dxfId="3203" priority="3226">
      <formula>N1512+Q1512+R1512=0</formula>
    </cfRule>
  </conditionalFormatting>
  <conditionalFormatting sqref="I1509">
    <cfRule type="expression" dxfId="3202" priority="3224">
      <formula>I1509+N1509+Q1509=0</formula>
    </cfRule>
  </conditionalFormatting>
  <conditionalFormatting sqref="G1509">
    <cfRule type="expression" dxfId="3201" priority="3222">
      <formula>G1509+#REF!+#REF!=0</formula>
    </cfRule>
  </conditionalFormatting>
  <conditionalFormatting sqref="H1509">
    <cfRule type="expression" dxfId="3200" priority="3223">
      <formula>H1509+#REF!+#REF!=0</formula>
    </cfRule>
  </conditionalFormatting>
  <conditionalFormatting sqref="J1509:L1509">
    <cfRule type="expression" dxfId="3199" priority="3220">
      <formula>J1509+Q1509+R1509=0</formula>
    </cfRule>
  </conditionalFormatting>
  <conditionalFormatting sqref="N1509:P1509">
    <cfRule type="expression" dxfId="3198" priority="3221">
      <formula>N1509+Q1509+R1509=0</formula>
    </cfRule>
  </conditionalFormatting>
  <conditionalFormatting sqref="I1510">
    <cfRule type="expression" dxfId="3197" priority="3219">
      <formula>I1510+N1510+Q1510=0</formula>
    </cfRule>
  </conditionalFormatting>
  <conditionalFormatting sqref="G1510">
    <cfRule type="expression" dxfId="3196" priority="3217">
      <formula>G1510+#REF!+#REF!=0</formula>
    </cfRule>
  </conditionalFormatting>
  <conditionalFormatting sqref="H1510">
    <cfRule type="expression" dxfId="3195" priority="3218">
      <formula>H1510+#REF!+#REF!=0</formula>
    </cfRule>
  </conditionalFormatting>
  <conditionalFormatting sqref="J1510:L1510">
    <cfRule type="expression" dxfId="3194" priority="3215">
      <formula>J1510+Q1510+R1510=0</formula>
    </cfRule>
  </conditionalFormatting>
  <conditionalFormatting sqref="N1510:P1510">
    <cfRule type="expression" dxfId="3193" priority="3216">
      <formula>N1510+Q1510+R1510=0</formula>
    </cfRule>
  </conditionalFormatting>
  <conditionalFormatting sqref="G1502 G1510 G1490 G1493:G1495">
    <cfRule type="expression" dxfId="3192" priority="3282">
      <formula>G1490+I1486+N1486=0</formula>
    </cfRule>
  </conditionalFormatting>
  <conditionalFormatting sqref="G1491:G1492">
    <cfRule type="expression" dxfId="3191" priority="3283">
      <formula>G1491+I1486+N1486=0</formula>
    </cfRule>
  </conditionalFormatting>
  <conditionalFormatting sqref="G1496:G1497 G1512">
    <cfRule type="expression" dxfId="3190" priority="3284">
      <formula>G1496+I1490+N1490=0</formula>
    </cfRule>
  </conditionalFormatting>
  <conditionalFormatting sqref="G1509">
    <cfRule type="expression" dxfId="3189" priority="3285">
      <formula>G1509+I1502+N1502=0</formula>
    </cfRule>
  </conditionalFormatting>
  <conditionalFormatting sqref="G1498:G1501">
    <cfRule type="expression" dxfId="3188" priority="3286">
      <formula>G1498+I1490+N1490=0</formula>
    </cfRule>
  </conditionalFormatting>
  <conditionalFormatting sqref="G1507 G1511 G1516">
    <cfRule type="expression" dxfId="3187" priority="3287">
      <formula>G1507+I1498+N1498=0</formula>
    </cfRule>
  </conditionalFormatting>
  <conditionalFormatting sqref="G1503:H1505">
    <cfRule type="expression" dxfId="3186" priority="3210">
      <formula>G1503+#REF!+#REF!=0</formula>
    </cfRule>
  </conditionalFormatting>
  <conditionalFormatting sqref="I1503:I1505">
    <cfRule type="expression" dxfId="3185" priority="3211">
      <formula>I1503+N1503+Q1503=0</formula>
    </cfRule>
  </conditionalFormatting>
  <conditionalFormatting sqref="J1503:L1505">
    <cfRule type="expression" dxfId="3184" priority="3208">
      <formula>J1503+Q1503+R1503=0</formula>
    </cfRule>
  </conditionalFormatting>
  <conditionalFormatting sqref="N1503:P1505">
    <cfRule type="expression" dxfId="3183" priority="3209">
      <formula>N1503+Q1503+R1503=0</formula>
    </cfRule>
  </conditionalFormatting>
  <conditionalFormatting sqref="H1503:H1505">
    <cfRule type="expression" dxfId="3182" priority="3207">
      <formula>H1503+N1493+Q1493=0</formula>
    </cfRule>
  </conditionalFormatting>
  <conditionalFormatting sqref="G1503:G1505">
    <cfRule type="expression" dxfId="3181" priority="3205">
      <formula>G1503+#REF!+#REF!=0</formula>
    </cfRule>
  </conditionalFormatting>
  <conditionalFormatting sqref="H1503:H1505">
    <cfRule type="expression" dxfId="3180" priority="3206">
      <formula>H1503+#REF!+#REF!=0</formula>
    </cfRule>
  </conditionalFormatting>
  <conditionalFormatting sqref="H1503:H1505">
    <cfRule type="expression" dxfId="3179" priority="3204">
      <formula>H1503+N1489+Q1489=0</formula>
    </cfRule>
  </conditionalFormatting>
  <conditionalFormatting sqref="G1503:G1505">
    <cfRule type="expression" dxfId="3178" priority="3212">
      <formula>G1503+I1502+N1502=0</formula>
    </cfRule>
  </conditionalFormatting>
  <conditionalFormatting sqref="G1503:G1505">
    <cfRule type="expression" dxfId="3177" priority="3213">
      <formula>G1503+I1498+N1498=0</formula>
    </cfRule>
  </conditionalFormatting>
  <conditionalFormatting sqref="G1622:G1623">
    <cfRule type="expression" dxfId="3176" priority="3214">
      <formula>G1622+I1960+N1960=0</formula>
    </cfRule>
  </conditionalFormatting>
  <conditionalFormatting sqref="G1504:G1505">
    <cfRule type="expression" dxfId="3175" priority="3203">
      <formula>G1504+I1845+N1845=0</formula>
    </cfRule>
  </conditionalFormatting>
  <conditionalFormatting sqref="G1515">
    <cfRule type="expression" dxfId="3174" priority="3288">
      <formula>G1515+I1499+N1499=0</formula>
    </cfRule>
  </conditionalFormatting>
  <conditionalFormatting sqref="G1513:H1514">
    <cfRule type="expression" dxfId="3173" priority="3199">
      <formula>G1513+#REF!+#REF!=0</formula>
    </cfRule>
  </conditionalFormatting>
  <conditionalFormatting sqref="I1513:I1514">
    <cfRule type="expression" dxfId="3172" priority="3200">
      <formula>I1513+N1513+Q1513=0</formula>
    </cfRule>
  </conditionalFormatting>
  <conditionalFormatting sqref="J1513:L1514">
    <cfRule type="expression" dxfId="3171" priority="3197">
      <formula>J1513+Q1513+R1513=0</formula>
    </cfRule>
  </conditionalFormatting>
  <conditionalFormatting sqref="N1513:P1514">
    <cfRule type="expression" dxfId="3170" priority="3198">
      <formula>N1513+Q1513+R1513=0</formula>
    </cfRule>
  </conditionalFormatting>
  <conditionalFormatting sqref="H1513:H1514">
    <cfRule type="expression" dxfId="3169" priority="3196">
      <formula>H1513+N1503+Q1503=0</formula>
    </cfRule>
  </conditionalFormatting>
  <conditionalFormatting sqref="G1513:G1514">
    <cfRule type="expression" dxfId="3168" priority="3194">
      <formula>G1513+#REF!+#REF!=0</formula>
    </cfRule>
  </conditionalFormatting>
  <conditionalFormatting sqref="H1513:H1514">
    <cfRule type="expression" dxfId="3167" priority="3195">
      <formula>H1513+#REF!+#REF!=0</formula>
    </cfRule>
  </conditionalFormatting>
  <conditionalFormatting sqref="H1513:H1514">
    <cfRule type="expression" dxfId="3166" priority="3193">
      <formula>H1513+N1499+Q1499=0</formula>
    </cfRule>
  </conditionalFormatting>
  <conditionalFormatting sqref="G1513:G1514">
    <cfRule type="expression" dxfId="3165" priority="3201">
      <formula>G1513+I1512+N1512=0</formula>
    </cfRule>
  </conditionalFormatting>
  <conditionalFormatting sqref="G1513:G1514">
    <cfRule type="expression" dxfId="3164" priority="3202">
      <formula>G1513+I1508+N1508=0</formula>
    </cfRule>
  </conditionalFormatting>
  <conditionalFormatting sqref="G1513:G1514">
    <cfRule type="expression" dxfId="3163" priority="3192">
      <formula>G1513+I1854+N1854=0</formula>
    </cfRule>
  </conditionalFormatting>
  <conditionalFormatting sqref="H725">
    <cfRule type="expression" dxfId="3162" priority="3158">
      <formula>H725+N724+Q724=0</formula>
    </cfRule>
  </conditionalFormatting>
  <conditionalFormatting sqref="H752">
    <cfRule type="expression" dxfId="3161" priority="3159">
      <formula>H752+N749+Q749=0</formula>
    </cfRule>
  </conditionalFormatting>
  <conditionalFormatting sqref="N723:P725">
    <cfRule type="expression" dxfId="3160" priority="3157">
      <formula>N723+Q723+R723=0</formula>
    </cfRule>
  </conditionalFormatting>
  <conditionalFormatting sqref="H710:H712">
    <cfRule type="expression" dxfId="3159" priority="3160">
      <formula>H710+N703+Q703=0</formula>
    </cfRule>
  </conditionalFormatting>
  <conditionalFormatting sqref="H814">
    <cfRule type="expression" dxfId="3158" priority="3150">
      <formula>H814+N814+Q814=0</formula>
    </cfRule>
  </conditionalFormatting>
  <conditionalFormatting sqref="H707:H709">
    <cfRule type="expression" dxfId="3157" priority="3152">
      <formula>H707+N705+Q705=0</formula>
    </cfRule>
  </conditionalFormatting>
  <conditionalFormatting sqref="H724">
    <cfRule type="expression" dxfId="3156" priority="3153">
      <formula>H724+N719+Q719=0</formula>
    </cfRule>
  </conditionalFormatting>
  <conditionalFormatting sqref="I813:I814">
    <cfRule type="expression" dxfId="3155" priority="3154">
      <formula>I813+N813+Q813=0</formula>
    </cfRule>
  </conditionalFormatting>
  <conditionalFormatting sqref="J809:L811">
    <cfRule type="expression" dxfId="3154" priority="3149">
      <formula>J809+Q809+R809=0</formula>
    </cfRule>
  </conditionalFormatting>
  <conditionalFormatting sqref="N685:P694">
    <cfRule type="expression" dxfId="3153" priority="3151">
      <formula>N685+Q685+R685=0</formula>
    </cfRule>
  </conditionalFormatting>
  <conditionalFormatting sqref="H718:H719">
    <cfRule type="expression" dxfId="3152" priority="3155">
      <formula>H718+N707+Q707=0</formula>
    </cfRule>
  </conditionalFormatting>
  <conditionalFormatting sqref="H723">
    <cfRule type="expression" dxfId="3151" priority="3148">
      <formula>H723+N709+Q709=0</formula>
    </cfRule>
  </conditionalFormatting>
  <conditionalFormatting sqref="H706">
    <cfRule type="expression" dxfId="3150" priority="3143">
      <formula>H706+N702+Q702=0</formula>
    </cfRule>
  </conditionalFormatting>
  <conditionalFormatting sqref="H702">
    <cfRule type="expression" dxfId="3149" priority="3144">
      <formula>H702+N696+Q696=0</formula>
    </cfRule>
  </conditionalFormatting>
  <conditionalFormatting sqref="I673:I675">
    <cfRule type="expression" dxfId="3148" priority="3145">
      <formula>I673+N673+Q673=0</formula>
    </cfRule>
  </conditionalFormatting>
  <conditionalFormatting sqref="J673:L675">
    <cfRule type="expression" dxfId="3147" priority="3141">
      <formula>J673+Q673+R673=0</formula>
    </cfRule>
  </conditionalFormatting>
  <conditionalFormatting sqref="N673:P675">
    <cfRule type="expression" dxfId="3146" priority="3142">
      <formula>N673+Q673+R673=0</formula>
    </cfRule>
  </conditionalFormatting>
  <conditionalFormatting sqref="G677:H677 H678:H679">
    <cfRule type="expression" dxfId="3145" priority="3134">
      <formula>G677+#REF!+#REF!=0</formula>
    </cfRule>
  </conditionalFormatting>
  <conditionalFormatting sqref="H673">
    <cfRule type="expression" dxfId="3144" priority="3135">
      <formula>H673+N498+Q498=0</formula>
    </cfRule>
  </conditionalFormatting>
  <conditionalFormatting sqref="H674:H675">
    <cfRule type="expression" dxfId="3143" priority="3136">
      <formula>H674+N673+Q673=0</formula>
    </cfRule>
  </conditionalFormatting>
  <conditionalFormatting sqref="H691:H694">
    <cfRule type="expression" dxfId="3142" priority="3137">
      <formula>H691+N688+Q688=0</formula>
    </cfRule>
  </conditionalFormatting>
  <conditionalFormatting sqref="H697:H698">
    <cfRule type="expression" dxfId="3141" priority="3138">
      <formula>H697+N693+Q693=0</formula>
    </cfRule>
  </conditionalFormatting>
  <conditionalFormatting sqref="H696">
    <cfRule type="expression" dxfId="3140" priority="3139">
      <formula>H696+N691+Q691=0</formula>
    </cfRule>
  </conditionalFormatting>
  <conditionalFormatting sqref="H701 H685:H690">
    <cfRule type="expression" dxfId="3139" priority="3140">
      <formula>H685+#REF!+#REF!=0</formula>
    </cfRule>
  </conditionalFormatting>
  <conditionalFormatting sqref="H680">
    <cfRule type="expression" dxfId="3138" priority="3132">
      <formula>H680+N680+Q680=0</formula>
    </cfRule>
  </conditionalFormatting>
  <conditionalFormatting sqref="J680:L680">
    <cfRule type="expression" dxfId="3137" priority="3131">
      <formula>J680+Q680+R680=0</formula>
    </cfRule>
  </conditionalFormatting>
  <conditionalFormatting sqref="N680:P680">
    <cfRule type="expression" dxfId="3136" priority="3133">
      <formula>N680+Q680+R680=0</formula>
    </cfRule>
  </conditionalFormatting>
  <conditionalFormatting sqref="H695">
    <cfRule type="expression" dxfId="3135" priority="3129">
      <formula>H695+N695+Q695=0</formula>
    </cfRule>
  </conditionalFormatting>
  <conditionalFormatting sqref="J695:L695">
    <cfRule type="expression" dxfId="3134" priority="3128">
      <formula>J695+Q695+R695=0</formula>
    </cfRule>
  </conditionalFormatting>
  <conditionalFormatting sqref="N695:P695">
    <cfRule type="expression" dxfId="3133" priority="3130">
      <formula>N695+Q695+R695=0</formula>
    </cfRule>
  </conditionalFormatting>
  <conditionalFormatting sqref="J718:L718">
    <cfRule type="expression" dxfId="3132" priority="3126">
      <formula>J718+Q718+R718=0</formula>
    </cfRule>
  </conditionalFormatting>
  <conditionalFormatting sqref="N718:P718">
    <cfRule type="expression" dxfId="3131" priority="3127">
      <formula>N718+Q718+R718=0</formula>
    </cfRule>
  </conditionalFormatting>
  <conditionalFormatting sqref="H703:H704">
    <cfRule type="expression" dxfId="3130" priority="3146">
      <formula>H703+N696+Q696=0</formula>
    </cfRule>
  </conditionalFormatting>
  <conditionalFormatting sqref="H699">
    <cfRule type="expression" dxfId="3129" priority="3125">
      <formula>H699+N696+Q696=0</formula>
    </cfRule>
  </conditionalFormatting>
  <conditionalFormatting sqref="H705">
    <cfRule type="expression" dxfId="3128" priority="3147">
      <formula>H705+N697+Q697=0</formula>
    </cfRule>
  </conditionalFormatting>
  <conditionalFormatting sqref="H720">
    <cfRule type="expression" dxfId="3127" priority="3124">
      <formula>H720+N706+Q706=0</formula>
    </cfRule>
  </conditionalFormatting>
  <conditionalFormatting sqref="J737:L739">
    <cfRule type="expression" dxfId="3126" priority="3120">
      <formula>J737+Q737+R737=0</formula>
    </cfRule>
  </conditionalFormatting>
  <conditionalFormatting sqref="N737:P739">
    <cfRule type="expression" dxfId="3125" priority="3121">
      <formula>N737+Q737+R737=0</formula>
    </cfRule>
  </conditionalFormatting>
  <conditionalFormatting sqref="H744:H746">
    <cfRule type="expression" dxfId="3124" priority="3117">
      <formula>H744+N742+Q742=0</formula>
    </cfRule>
  </conditionalFormatting>
  <conditionalFormatting sqref="H751">
    <cfRule type="expression" dxfId="3123" priority="3118">
      <formula>H751+N746+Q746=0</formula>
    </cfRule>
  </conditionalFormatting>
  <conditionalFormatting sqref="H774">
    <cfRule type="expression" dxfId="3122" priority="3119">
      <formula>H774+N768+Q768=0</formula>
    </cfRule>
  </conditionalFormatting>
  <conditionalFormatting sqref="H757">
    <cfRule type="expression" dxfId="3121" priority="3115">
      <formula>H757+N749+Q749=0</formula>
    </cfRule>
  </conditionalFormatting>
  <conditionalFormatting sqref="H758:H759">
    <cfRule type="expression" dxfId="3120" priority="3116">
      <formula>H758+N749+Q749=0</formula>
    </cfRule>
  </conditionalFormatting>
  <conditionalFormatting sqref="H779">
    <cfRule type="expression" dxfId="3119" priority="3112">
      <formula>H779+N774+Q774=0</formula>
    </cfRule>
  </conditionalFormatting>
  <conditionalFormatting sqref="H799">
    <cfRule type="expression" dxfId="3118" priority="3113">
      <formula>H799+N769+Q769=0</formula>
    </cfRule>
  </conditionalFormatting>
  <conditionalFormatting sqref="J774:L775">
    <cfRule type="expression" dxfId="3117" priority="3110">
      <formula>J774+Q774+R774=0</formula>
    </cfRule>
  </conditionalFormatting>
  <conditionalFormatting sqref="N774:P775">
    <cfRule type="expression" dxfId="3116" priority="3111">
      <formula>N774+Q774+R774=0</formula>
    </cfRule>
  </conditionalFormatting>
  <conditionalFormatting sqref="H732:H734">
    <cfRule type="expression" dxfId="3115" priority="3106">
      <formula>H732+#REF!+#REF!=0</formula>
    </cfRule>
  </conditionalFormatting>
  <conditionalFormatting sqref="H780:H781">
    <cfRule type="expression" dxfId="3114" priority="3107">
      <formula>H780+N779+Q779=0</formula>
    </cfRule>
  </conditionalFormatting>
  <conditionalFormatting sqref="H749">
    <cfRule type="expression" dxfId="3113" priority="3108">
      <formula>H749+N744+Q744=0</formula>
    </cfRule>
  </conditionalFormatting>
  <conditionalFormatting sqref="H756 H742:H743 H735:H739">
    <cfRule type="expression" dxfId="3112" priority="3109">
      <formula>H735+#REF!+#REF!=0</formula>
    </cfRule>
  </conditionalFormatting>
  <conditionalFormatting sqref="H813">
    <cfRule type="expression" dxfId="3111" priority="3105">
      <formula>H813+N813+Q813=0</formula>
    </cfRule>
  </conditionalFormatting>
  <conditionalFormatting sqref="H799">
    <cfRule type="expression" dxfId="3110" priority="3103">
      <formula>H799+N799+Q799=0</formula>
    </cfRule>
  </conditionalFormatting>
  <conditionalFormatting sqref="J799:L799">
    <cfRule type="expression" dxfId="3109" priority="3102">
      <formula>J799+Q799+R799=0</formula>
    </cfRule>
  </conditionalFormatting>
  <conditionalFormatting sqref="N799:P799">
    <cfRule type="expression" dxfId="3108" priority="3104">
      <formula>N799+Q799+R799=0</formula>
    </cfRule>
  </conditionalFormatting>
  <conditionalFormatting sqref="J773:L773">
    <cfRule type="expression" dxfId="3107" priority="3100">
      <formula>J773+Q773+R773=0</formula>
    </cfRule>
  </conditionalFormatting>
  <conditionalFormatting sqref="N773:P773">
    <cfRule type="expression" dxfId="3106" priority="3101">
      <formula>N773+Q773+R773=0</formula>
    </cfRule>
  </conditionalFormatting>
  <conditionalFormatting sqref="H778">
    <cfRule type="expression" dxfId="3105" priority="3114">
      <formula>H778+N769+Q769=0</formula>
    </cfRule>
  </conditionalFormatting>
  <conditionalFormatting sqref="H770">
    <cfRule type="expression" dxfId="3104" priority="3099">
      <formula>H770+N758+Q758=0</formula>
    </cfRule>
  </conditionalFormatting>
  <conditionalFormatting sqref="H775">
    <cfRule type="expression" dxfId="3103" priority="3098">
      <formula>H775+#REF!+#REF!=0</formula>
    </cfRule>
  </conditionalFormatting>
  <conditionalFormatting sqref="H750 H773">
    <cfRule type="expression" dxfId="3102" priority="3122">
      <formula>H750+#REF!+#REF!=0</formula>
    </cfRule>
  </conditionalFormatting>
  <conditionalFormatting sqref="H768:H769">
    <cfRule type="expression" dxfId="3101" priority="3123">
      <formula>H768+#REF!+#REF!=0</formula>
    </cfRule>
  </conditionalFormatting>
  <conditionalFormatting sqref="G688">
    <cfRule type="expression" dxfId="3100" priority="3156">
      <formula>G688+#REF!+#REF!=0</formula>
    </cfRule>
  </conditionalFormatting>
  <conditionalFormatting sqref="H812">
    <cfRule type="expression" dxfId="3099" priority="3097">
      <formula>H812+N780+Q780=0</formula>
    </cfRule>
  </conditionalFormatting>
  <conditionalFormatting sqref="I812">
    <cfRule type="expression" dxfId="3098" priority="3096">
      <formula>I812+N812+Q812=0</formula>
    </cfRule>
  </conditionalFormatting>
  <conditionalFormatting sqref="J812:L812">
    <cfRule type="expression" dxfId="3097" priority="3094">
      <formula>J812+Q812+R812=0</formula>
    </cfRule>
  </conditionalFormatting>
  <conditionalFormatting sqref="N812:P812">
    <cfRule type="expression" dxfId="3096" priority="3095">
      <formula>N812+Q812+R812=0</formula>
    </cfRule>
  </conditionalFormatting>
  <conditionalFormatting sqref="G676">
    <cfRule type="expression" dxfId="3095" priority="3092">
      <formula>G676+#REF!+#REF!=0</formula>
    </cfRule>
  </conditionalFormatting>
  <conditionalFormatting sqref="H676">
    <cfRule type="expression" dxfId="3094" priority="3093">
      <formula>H676+#REF!+#REF!=0</formula>
    </cfRule>
  </conditionalFormatting>
  <conditionalFormatting sqref="J676:L676">
    <cfRule type="expression" dxfId="3093" priority="3090">
      <formula>J676+Q676+R676=0</formula>
    </cfRule>
  </conditionalFormatting>
  <conditionalFormatting sqref="N676:P676">
    <cfRule type="expression" dxfId="3092" priority="3091">
      <formula>N676+Q676+R676=0</formula>
    </cfRule>
  </conditionalFormatting>
  <conditionalFormatting sqref="G760:G761">
    <cfRule type="expression" dxfId="3091" priority="3161">
      <formula>G760+#REF!+#REF!=0</formula>
    </cfRule>
  </conditionalFormatting>
  <conditionalFormatting sqref="J762:L767">
    <cfRule type="expression" dxfId="3090" priority="3087">
      <formula>J762+Q762+R762=0</formula>
    </cfRule>
  </conditionalFormatting>
  <conditionalFormatting sqref="N762:P767">
    <cfRule type="expression" dxfId="3089" priority="3088">
      <formula>N762+Q762+R762=0</formula>
    </cfRule>
  </conditionalFormatting>
  <conditionalFormatting sqref="G760:G767">
    <cfRule type="expression" dxfId="3088" priority="3085">
      <formula>G760+#REF!+#REF!=0</formula>
    </cfRule>
  </conditionalFormatting>
  <conditionalFormatting sqref="H760:H767">
    <cfRule type="expression" dxfId="3087" priority="3086">
      <formula>H760+#REF!+#REF!=0</formula>
    </cfRule>
  </conditionalFormatting>
  <conditionalFormatting sqref="J761:L761">
    <cfRule type="expression" dxfId="3086" priority="3083">
      <formula>J761+Q761+R761=0</formula>
    </cfRule>
  </conditionalFormatting>
  <conditionalFormatting sqref="N761:P761">
    <cfRule type="expression" dxfId="3085" priority="3084">
      <formula>N761+Q761+R761=0</formula>
    </cfRule>
  </conditionalFormatting>
  <conditionalFormatting sqref="J760:L760">
    <cfRule type="expression" dxfId="3084" priority="3081">
      <formula>J760+Q760+R760=0</formula>
    </cfRule>
  </conditionalFormatting>
  <conditionalFormatting sqref="N760:P760">
    <cfRule type="expression" dxfId="3083" priority="3082">
      <formula>N760+Q760+R760=0</formula>
    </cfRule>
  </conditionalFormatting>
  <conditionalFormatting sqref="J729:L729">
    <cfRule type="expression" dxfId="3082" priority="3078">
      <formula>J729+Q729+R729=0</formula>
    </cfRule>
  </conditionalFormatting>
  <conditionalFormatting sqref="N729:P729">
    <cfRule type="expression" dxfId="3081" priority="3079">
      <formula>N729+Q729+R729=0</formula>
    </cfRule>
  </conditionalFormatting>
  <conditionalFormatting sqref="G726:G729">
    <cfRule type="expression" dxfId="3080" priority="3076">
      <formula>G726+#REF!+#REF!=0</formula>
    </cfRule>
  </conditionalFormatting>
  <conditionalFormatting sqref="H726:H729">
    <cfRule type="expression" dxfId="3079" priority="3077">
      <formula>H726+#REF!+#REF!=0</formula>
    </cfRule>
  </conditionalFormatting>
  <conditionalFormatting sqref="J726:L727">
    <cfRule type="expression" dxfId="3078" priority="3074">
      <formula>J726+Q726+R726=0</formula>
    </cfRule>
  </conditionalFormatting>
  <conditionalFormatting sqref="N726:P727">
    <cfRule type="expression" dxfId="3077" priority="3075">
      <formula>N726+Q726+R726=0</formula>
    </cfRule>
  </conditionalFormatting>
  <conditionalFormatting sqref="J728:L728">
    <cfRule type="expression" dxfId="3076" priority="3072">
      <formula>J728+Q728+R728=0</formula>
    </cfRule>
  </conditionalFormatting>
  <conditionalFormatting sqref="N728:P728">
    <cfRule type="expression" dxfId="3075" priority="3073">
      <formula>N728+Q728+R728=0</formula>
    </cfRule>
  </conditionalFormatting>
  <conditionalFormatting sqref="G728:G729">
    <cfRule type="expression" dxfId="3074" priority="3162">
      <formula>G728+#REF!+#REF!=0</formula>
    </cfRule>
  </conditionalFormatting>
  <conditionalFormatting sqref="G726:G727">
    <cfRule type="expression" dxfId="3073" priority="3163">
      <formula>G726+#REF!+#REF!=0</formula>
    </cfRule>
  </conditionalFormatting>
  <conditionalFormatting sqref="H713:H715">
    <cfRule type="expression" dxfId="3072" priority="3071">
      <formula>H713+N704+Q704=0</formula>
    </cfRule>
  </conditionalFormatting>
  <conditionalFormatting sqref="G711:G715">
    <cfRule type="expression" dxfId="3071" priority="3069">
      <formula>G711+#REF!+#REF!=0</formula>
    </cfRule>
  </conditionalFormatting>
  <conditionalFormatting sqref="H711:H715">
    <cfRule type="expression" dxfId="3070" priority="3070">
      <formula>H711+#REF!+#REF!=0</formula>
    </cfRule>
  </conditionalFormatting>
  <conditionalFormatting sqref="J711:L712">
    <cfRule type="expression" dxfId="3069" priority="3067">
      <formula>J711+Q711+R711=0</formula>
    </cfRule>
  </conditionalFormatting>
  <conditionalFormatting sqref="N711:P712">
    <cfRule type="expression" dxfId="3068" priority="3068">
      <formula>N711+Q711+R711=0</formula>
    </cfRule>
  </conditionalFormatting>
  <conditionalFormatting sqref="J713:L713">
    <cfRule type="expression" dxfId="3067" priority="3065">
      <formula>J713+Q713+R713=0</formula>
    </cfRule>
  </conditionalFormatting>
  <conditionalFormatting sqref="N713:P713">
    <cfRule type="expression" dxfId="3066" priority="3066">
      <formula>N713+Q713+R713=0</formula>
    </cfRule>
  </conditionalFormatting>
  <conditionalFormatting sqref="J684:L684">
    <cfRule type="expression" dxfId="3065" priority="3062">
      <formula>J684+Q684+R684=0</formula>
    </cfRule>
  </conditionalFormatting>
  <conditionalFormatting sqref="N684:P684">
    <cfRule type="expression" dxfId="3064" priority="3063">
      <formula>N684+Q684+R684=0</formula>
    </cfRule>
  </conditionalFormatting>
  <conditionalFormatting sqref="G681:G684">
    <cfRule type="expression" dxfId="3063" priority="3060">
      <formula>G681+#REF!+#REF!=0</formula>
    </cfRule>
  </conditionalFormatting>
  <conditionalFormatting sqref="H681:H684">
    <cfRule type="expression" dxfId="3062" priority="3061">
      <formula>H681+#REF!+#REF!=0</formula>
    </cfRule>
  </conditionalFormatting>
  <conditionalFormatting sqref="J681:L682">
    <cfRule type="expression" dxfId="3061" priority="3058">
      <formula>J681+Q681+R681=0</formula>
    </cfRule>
  </conditionalFormatting>
  <conditionalFormatting sqref="N681:P682">
    <cfRule type="expression" dxfId="3060" priority="3059">
      <formula>N681+Q681+R681=0</formula>
    </cfRule>
  </conditionalFormatting>
  <conditionalFormatting sqref="J683:L683">
    <cfRule type="expression" dxfId="3059" priority="3056">
      <formula>J683+Q683+R683=0</formula>
    </cfRule>
  </conditionalFormatting>
  <conditionalFormatting sqref="N683:P683">
    <cfRule type="expression" dxfId="3058" priority="3057">
      <formula>N683+Q683+R683=0</formula>
    </cfRule>
  </conditionalFormatting>
  <conditionalFormatting sqref="G700:H700">
    <cfRule type="expression" dxfId="3057" priority="3054">
      <formula>G700+#REF!+#REF!=0</formula>
    </cfRule>
  </conditionalFormatting>
  <conditionalFormatting sqref="I700">
    <cfRule type="expression" dxfId="3056" priority="3055">
      <formula>I700+N700+Q700=0</formula>
    </cfRule>
  </conditionalFormatting>
  <conditionalFormatting sqref="J700:L700">
    <cfRule type="expression" dxfId="3055" priority="3052">
      <formula>J700+Q700+R700=0</formula>
    </cfRule>
  </conditionalFormatting>
  <conditionalFormatting sqref="N700:P700">
    <cfRule type="expression" dxfId="3054" priority="3053">
      <formula>N700+Q700+R700=0</formula>
    </cfRule>
  </conditionalFormatting>
  <conditionalFormatting sqref="H700">
    <cfRule type="expression" dxfId="3053" priority="3051">
      <formula>H700+N688+Q688=0</formula>
    </cfRule>
  </conditionalFormatting>
  <conditionalFormatting sqref="G716:H717">
    <cfRule type="expression" dxfId="3052" priority="3049">
      <formula>G716+#REF!+#REF!=0</formula>
    </cfRule>
  </conditionalFormatting>
  <conditionalFormatting sqref="I716:I717">
    <cfRule type="expression" dxfId="3051" priority="3050">
      <formula>I716+N716+Q716=0</formula>
    </cfRule>
  </conditionalFormatting>
  <conditionalFormatting sqref="J716:L717">
    <cfRule type="expression" dxfId="3050" priority="3047">
      <formula>J716+Q716+R716=0</formula>
    </cfRule>
  </conditionalFormatting>
  <conditionalFormatting sqref="N716:P717">
    <cfRule type="expression" dxfId="3049" priority="3048">
      <formula>N716+Q716+R716=0</formula>
    </cfRule>
  </conditionalFormatting>
  <conditionalFormatting sqref="H716:H717">
    <cfRule type="expression" dxfId="3048" priority="3046">
      <formula>H716+N703+Q703=0</formula>
    </cfRule>
  </conditionalFormatting>
  <conditionalFormatting sqref="G721:H722">
    <cfRule type="expression" dxfId="3047" priority="3044">
      <formula>G721+#REF!+#REF!=0</formula>
    </cfRule>
  </conditionalFormatting>
  <conditionalFormatting sqref="I721:I722">
    <cfRule type="expression" dxfId="3046" priority="3045">
      <formula>I721+N721+Q721=0</formula>
    </cfRule>
  </conditionalFormatting>
  <conditionalFormatting sqref="J721:L722">
    <cfRule type="expression" dxfId="3045" priority="3042">
      <formula>J721+Q721+R721=0</formula>
    </cfRule>
  </conditionalFormatting>
  <conditionalFormatting sqref="N721:P722">
    <cfRule type="expression" dxfId="3044" priority="3043">
      <formula>N721+Q721+R721=0</formula>
    </cfRule>
  </conditionalFormatting>
  <conditionalFormatting sqref="H721:H722">
    <cfRule type="expression" dxfId="3043" priority="3041">
      <formula>H721+N708+Q708=0</formula>
    </cfRule>
  </conditionalFormatting>
  <conditionalFormatting sqref="G730:H730">
    <cfRule type="expression" dxfId="3042" priority="3039">
      <formula>G730+#REF!+#REF!=0</formula>
    </cfRule>
  </conditionalFormatting>
  <conditionalFormatting sqref="I730">
    <cfRule type="expression" dxfId="3041" priority="3040">
      <formula>I730+N730+Q730=0</formula>
    </cfRule>
  </conditionalFormatting>
  <conditionalFormatting sqref="J730:L730">
    <cfRule type="expression" dxfId="3040" priority="3037">
      <formula>J730+Q730+R730=0</formula>
    </cfRule>
  </conditionalFormatting>
  <conditionalFormatting sqref="N730:P730">
    <cfRule type="expression" dxfId="3039" priority="3038">
      <formula>N730+Q730+R730=0</formula>
    </cfRule>
  </conditionalFormatting>
  <conditionalFormatting sqref="H730">
    <cfRule type="expression" dxfId="3038" priority="3036">
      <formula>H730+N718+Q718=0</formula>
    </cfRule>
  </conditionalFormatting>
  <conditionalFormatting sqref="G740:H740">
    <cfRule type="expression" dxfId="3037" priority="3034">
      <formula>G740+#REF!+#REF!=0</formula>
    </cfRule>
  </conditionalFormatting>
  <conditionalFormatting sqref="I740">
    <cfRule type="expression" dxfId="3036" priority="3035">
      <formula>I740+N740+Q740=0</formula>
    </cfRule>
  </conditionalFormatting>
  <conditionalFormatting sqref="J740:L740">
    <cfRule type="expression" dxfId="3035" priority="3032">
      <formula>J740+Q740+R740=0</formula>
    </cfRule>
  </conditionalFormatting>
  <conditionalFormatting sqref="N740:P740">
    <cfRule type="expression" dxfId="3034" priority="3033">
      <formula>N740+Q740+R740=0</formula>
    </cfRule>
  </conditionalFormatting>
  <conditionalFormatting sqref="H740">
    <cfRule type="expression" dxfId="3033" priority="3031">
      <formula>H740+N726+Q726=0</formula>
    </cfRule>
  </conditionalFormatting>
  <conditionalFormatting sqref="G747:H748">
    <cfRule type="expression" dxfId="3032" priority="3029">
      <formula>G747+#REF!+#REF!=0</formula>
    </cfRule>
  </conditionalFormatting>
  <conditionalFormatting sqref="I747:I748">
    <cfRule type="expression" dxfId="3031" priority="3030">
      <formula>I747+N747+Q747=0</formula>
    </cfRule>
  </conditionalFormatting>
  <conditionalFormatting sqref="J747:L748">
    <cfRule type="expression" dxfId="3030" priority="3027">
      <formula>J747+Q747+R747=0</formula>
    </cfRule>
  </conditionalFormatting>
  <conditionalFormatting sqref="N747:P748">
    <cfRule type="expression" dxfId="3029" priority="3028">
      <formula>N747+Q747+R747=0</formula>
    </cfRule>
  </conditionalFormatting>
  <conditionalFormatting sqref="H747:H748">
    <cfRule type="expression" dxfId="3028" priority="3026">
      <formula>H747+N733+Q733=0</formula>
    </cfRule>
  </conditionalFormatting>
  <conditionalFormatting sqref="G754:H754">
    <cfRule type="expression" dxfId="3027" priority="3024">
      <formula>G754+#REF!+#REF!=0</formula>
    </cfRule>
  </conditionalFormatting>
  <conditionalFormatting sqref="I754">
    <cfRule type="expression" dxfId="3026" priority="3025">
      <formula>I754+N754+Q754=0</formula>
    </cfRule>
  </conditionalFormatting>
  <conditionalFormatting sqref="J754:L754">
    <cfRule type="expression" dxfId="3025" priority="3022">
      <formula>J754+Q754+R754=0</formula>
    </cfRule>
  </conditionalFormatting>
  <conditionalFormatting sqref="N754:P754">
    <cfRule type="expression" dxfId="3024" priority="3023">
      <formula>N754+Q754+R754=0</formula>
    </cfRule>
  </conditionalFormatting>
  <conditionalFormatting sqref="H754">
    <cfRule type="expression" dxfId="3023" priority="3021">
      <formula>H754+N740+Q740=0</formula>
    </cfRule>
  </conditionalFormatting>
  <conditionalFormatting sqref="G771:H772">
    <cfRule type="expression" dxfId="3022" priority="3019">
      <formula>G771+#REF!+#REF!=0</formula>
    </cfRule>
  </conditionalFormatting>
  <conditionalFormatting sqref="I771:I772">
    <cfRule type="expression" dxfId="3021" priority="3020">
      <formula>I771+N771+Q771=0</formula>
    </cfRule>
  </conditionalFormatting>
  <conditionalFormatting sqref="J771:L772">
    <cfRule type="expression" dxfId="3020" priority="3017">
      <formula>J771+Q771+R771=0</formula>
    </cfRule>
  </conditionalFormatting>
  <conditionalFormatting sqref="N771:P772">
    <cfRule type="expression" dxfId="3019" priority="3018">
      <formula>N771+Q771+R771=0</formula>
    </cfRule>
  </conditionalFormatting>
  <conditionalFormatting sqref="H771:H772">
    <cfRule type="expression" dxfId="3018" priority="3016">
      <formula>H771+N758+Q758=0</formula>
    </cfRule>
  </conditionalFormatting>
  <conditionalFormatting sqref="G776:H777">
    <cfRule type="expression" dxfId="3017" priority="3014">
      <formula>G776+#REF!+#REF!=0</formula>
    </cfRule>
  </conditionalFormatting>
  <conditionalFormatting sqref="I776:I777">
    <cfRule type="expression" dxfId="3016" priority="3015">
      <formula>I776+N776+Q776=0</formula>
    </cfRule>
  </conditionalFormatting>
  <conditionalFormatting sqref="J776:L777">
    <cfRule type="expression" dxfId="3015" priority="3012">
      <formula>J776+Q776+R776=0</formula>
    </cfRule>
  </conditionalFormatting>
  <conditionalFormatting sqref="N776:P777">
    <cfRule type="expression" dxfId="3014" priority="3013">
      <formula>N776+Q776+R776=0</formula>
    </cfRule>
  </conditionalFormatting>
  <conditionalFormatting sqref="H776:H777">
    <cfRule type="expression" dxfId="3013" priority="3011">
      <formula>H776+N764+Q764=0</formula>
    </cfRule>
  </conditionalFormatting>
  <conditionalFormatting sqref="G702:G710 G743:G746 G757:G759 G769:G770 G678:G680 G686:G687 G719:G720 G674:G675 G689:G699 G724:G725 G733:G736 G738:G739 G774:G775 G779:G781 G785:G787 G797:G799 G804:G805 G810:G811 G750:G752">
    <cfRule type="expression" dxfId="3012" priority="3164">
      <formula>G674+I673+N673=0</formula>
    </cfRule>
  </conditionalFormatting>
  <conditionalFormatting sqref="G701 G676 G681:G682 G737">
    <cfRule type="expression" dxfId="3011" priority="3165">
      <formula>G676+I674+N674=0</formula>
    </cfRule>
  </conditionalFormatting>
  <conditionalFormatting sqref="G749 G773 G740 G776:G777">
    <cfRule type="expression" dxfId="3010" priority="3166">
      <formula>G740+I737+N737=0</formula>
    </cfRule>
  </conditionalFormatting>
  <conditionalFormatting sqref="G683:G684 G700 G721:G722 G747:G748 G771:G772 G716:G717 G776:G777 G754 G730:G731">
    <cfRule type="expression" dxfId="3009" priority="3167">
      <formula>G683+I679+N679=0</formula>
    </cfRule>
  </conditionalFormatting>
  <conditionalFormatting sqref="G721:G722 G747:G748 G771:G772 G685 G716:G717 G754:G755 G740:G741 G800:G802">
    <cfRule type="expression" dxfId="3008" priority="3168">
      <formula>G685+I680+N680=0</formula>
    </cfRule>
  </conditionalFormatting>
  <conditionalFormatting sqref="G782">
    <cfRule type="expression" dxfId="3007" priority="3169">
      <formula>G782+I776+N776=0</formula>
    </cfRule>
  </conditionalFormatting>
  <conditionalFormatting sqref="G711:G712">
    <cfRule type="expression" dxfId="3006" priority="3170">
      <formula>G711+I704+N704=0</formula>
    </cfRule>
  </conditionalFormatting>
  <conditionalFormatting sqref="G718">
    <cfRule type="expression" dxfId="3005" priority="3171">
      <formula>G718+I710+N710=0</formula>
    </cfRule>
  </conditionalFormatting>
  <conditionalFormatting sqref="G768 G713:G715">
    <cfRule type="expression" dxfId="3004" priority="3172">
      <formula>G713+I704+N704=0</formula>
    </cfRule>
  </conditionalFormatting>
  <conditionalFormatting sqref="G764:G766">
    <cfRule type="expression" dxfId="3003" priority="3173">
      <formula>G764+I768+N768=0</formula>
    </cfRule>
  </conditionalFormatting>
  <conditionalFormatting sqref="G795">
    <cfRule type="expression" dxfId="3002" priority="3174">
      <formula>G795+I803+N803=0</formula>
    </cfRule>
  </conditionalFormatting>
  <conditionalFormatting sqref="G673">
    <cfRule type="expression" dxfId="3001" priority="3175">
      <formula>G673+I498+N498=0</formula>
    </cfRule>
  </conditionalFormatting>
  <conditionalFormatting sqref="G762:G763 G767">
    <cfRule type="expression" dxfId="3000" priority="3176">
      <formula>G762+I768+N768=0</formula>
    </cfRule>
  </conditionalFormatting>
  <conditionalFormatting sqref="G715">
    <cfRule type="expression" dxfId="2999" priority="3177">
      <formula>G715+I725+N725=0</formula>
    </cfRule>
  </conditionalFormatting>
  <conditionalFormatting sqref="G736">
    <cfRule type="expression" dxfId="2998" priority="3178">
      <formula>G736+I720+N720=0</formula>
    </cfRule>
  </conditionalFormatting>
  <conditionalFormatting sqref="G723">
    <cfRule type="expression" dxfId="2997" priority="3010">
      <formula>G723+I736+N736=0</formula>
    </cfRule>
  </conditionalFormatting>
  <conditionalFormatting sqref="G778">
    <cfRule type="expression" dxfId="2996" priority="3009">
      <formula>G778+I799+N799=0</formula>
    </cfRule>
  </conditionalFormatting>
  <conditionalFormatting sqref="G756">
    <cfRule type="expression" dxfId="2995" priority="3008">
      <formula>G756+I781+N781=0</formula>
    </cfRule>
  </conditionalFormatting>
  <conditionalFormatting sqref="G700">
    <cfRule type="expression" dxfId="2994" priority="3179">
      <formula>G700+#REF!+#REF!=0</formula>
    </cfRule>
  </conditionalFormatting>
  <conditionalFormatting sqref="H736">
    <cfRule type="expression" dxfId="2993" priority="3180">
      <formula>H736+N704+Q704=0</formula>
    </cfRule>
  </conditionalFormatting>
  <conditionalFormatting sqref="H715">
    <cfRule type="expression" dxfId="2992" priority="3181">
      <formula>H715+N725+Q725=0</formula>
    </cfRule>
  </conditionalFormatting>
  <conditionalFormatting sqref="G730">
    <cfRule type="expression" dxfId="2991" priority="3182">
      <formula>G730+I715+N715=0</formula>
    </cfRule>
  </conditionalFormatting>
  <conditionalFormatting sqref="G742">
    <cfRule type="expression" dxfId="2990" priority="3183">
      <formula>G742+#REF!+#REF!=0</formula>
    </cfRule>
  </conditionalFormatting>
  <conditionalFormatting sqref="H736">
    <cfRule type="expression" dxfId="2989" priority="3184">
      <formula>H736+N709+Q709=0</formula>
    </cfRule>
  </conditionalFormatting>
  <conditionalFormatting sqref="G736">
    <cfRule type="expression" dxfId="2988" priority="3185">
      <formula>G736+I710+N710=0</formula>
    </cfRule>
  </conditionalFormatting>
  <conditionalFormatting sqref="G812">
    <cfRule type="expression" dxfId="2987" priority="3186">
      <formula>G812+I780+N780=0</formula>
    </cfRule>
  </conditionalFormatting>
  <conditionalFormatting sqref="J784:L787">
    <cfRule type="expression" dxfId="2986" priority="2998">
      <formula>J784+Q784+R784=0</formula>
    </cfRule>
  </conditionalFormatting>
  <conditionalFormatting sqref="N784:P787">
    <cfRule type="expression" dxfId="2985" priority="2995">
      <formula>N784+Q784+R784=0</formula>
    </cfRule>
  </conditionalFormatting>
  <conditionalFormatting sqref="H804">
    <cfRule type="expression" dxfId="2984" priority="2994">
      <formula>H804+N796+Q796=0</formula>
    </cfRule>
  </conditionalFormatting>
  <conditionalFormatting sqref="H785">
    <cfRule type="expression" dxfId="2983" priority="2992">
      <formula>H785+N775+Q775=0</formula>
    </cfRule>
  </conditionalFormatting>
  <conditionalFormatting sqref="H786:H787">
    <cfRule type="expression" dxfId="2982" priority="2993">
      <formula>H786+N775+Q775=0</formula>
    </cfRule>
  </conditionalFormatting>
  <conditionalFormatting sqref="H810">
    <cfRule type="expression" dxfId="2981" priority="2990">
      <formula>H810+N804+Q804=0</formula>
    </cfRule>
  </conditionalFormatting>
  <conditionalFormatting sqref="J804:L805">
    <cfRule type="expression" dxfId="2980" priority="2988">
      <formula>J804+Q804+R804=0</formula>
    </cfRule>
  </conditionalFormatting>
  <conditionalFormatting sqref="N804:P805">
    <cfRule type="expression" dxfId="2979" priority="2989">
      <formula>N804+Q804+R804=0</formula>
    </cfRule>
  </conditionalFormatting>
  <conditionalFormatting sqref="H784">
    <cfRule type="expression" dxfId="2978" priority="2987">
      <formula>H784+#REF!+#REF!=0</formula>
    </cfRule>
  </conditionalFormatting>
  <conditionalFormatting sqref="J803:L803">
    <cfRule type="expression" dxfId="2977" priority="2985">
      <formula>J803+Q803+R803=0</formula>
    </cfRule>
  </conditionalFormatting>
  <conditionalFormatting sqref="N803:P803">
    <cfRule type="expression" dxfId="2976" priority="2986">
      <formula>N803+Q803+R803=0</formula>
    </cfRule>
  </conditionalFormatting>
  <conditionalFormatting sqref="H809">
    <cfRule type="expression" dxfId="2975" priority="2991">
      <formula>H809+N797+Q797=0</formula>
    </cfRule>
  </conditionalFormatting>
  <conditionalFormatting sqref="H798:H799">
    <cfRule type="expression" dxfId="2974" priority="2984">
      <formula>H798+N786+Q786=0</formula>
    </cfRule>
  </conditionalFormatting>
  <conditionalFormatting sqref="H805">
    <cfRule type="expression" dxfId="2973" priority="2983">
      <formula>H805+#REF!+#REF!=0</formula>
    </cfRule>
  </conditionalFormatting>
  <conditionalFormatting sqref="H803">
    <cfRule type="expression" dxfId="2972" priority="2996">
      <formula>H803+#REF!+#REF!=0</formula>
    </cfRule>
  </conditionalFormatting>
  <conditionalFormatting sqref="H796:H797">
    <cfRule type="expression" dxfId="2971" priority="2997">
      <formula>H796+#REF!+#REF!=0</formula>
    </cfRule>
  </conditionalFormatting>
  <conditionalFormatting sqref="G788:G789">
    <cfRule type="expression" dxfId="2970" priority="2999">
      <formula>G788+#REF!+#REF!=0</formula>
    </cfRule>
  </conditionalFormatting>
  <conditionalFormatting sqref="J790:L795">
    <cfRule type="expression" dxfId="2969" priority="2980">
      <formula>J790+Q790+R790=0</formula>
    </cfRule>
  </conditionalFormatting>
  <conditionalFormatting sqref="N790:P795">
    <cfRule type="expression" dxfId="2968" priority="2981">
      <formula>N790+Q790+R790=0</formula>
    </cfRule>
  </conditionalFormatting>
  <conditionalFormatting sqref="G788:G795">
    <cfRule type="expression" dxfId="2967" priority="2978">
      <formula>G788+#REF!+#REF!=0</formula>
    </cfRule>
  </conditionalFormatting>
  <conditionalFormatting sqref="H788:H795">
    <cfRule type="expression" dxfId="2966" priority="2979">
      <formula>H788+#REF!+#REF!=0</formula>
    </cfRule>
  </conditionalFormatting>
  <conditionalFormatting sqref="J789:L789">
    <cfRule type="expression" dxfId="2965" priority="2976">
      <formula>J789+Q789+R789=0</formula>
    </cfRule>
  </conditionalFormatting>
  <conditionalFormatting sqref="N789:P789">
    <cfRule type="expression" dxfId="2964" priority="2977">
      <formula>N789+Q789+R789=0</formula>
    </cfRule>
  </conditionalFormatting>
  <conditionalFormatting sqref="J788:L788">
    <cfRule type="expression" dxfId="2963" priority="2974">
      <formula>J788+Q788+R788=0</formula>
    </cfRule>
  </conditionalFormatting>
  <conditionalFormatting sqref="N788:P788">
    <cfRule type="expression" dxfId="2962" priority="2975">
      <formula>N788+Q788+R788=0</formula>
    </cfRule>
  </conditionalFormatting>
  <conditionalFormatting sqref="G782:H782">
    <cfRule type="expression" dxfId="2961" priority="2972">
      <formula>G782+#REF!+#REF!=0</formula>
    </cfRule>
  </conditionalFormatting>
  <conditionalFormatting sqref="I782">
    <cfRule type="expression" dxfId="2960" priority="2973">
      <formula>I782+N782+Q782=0</formula>
    </cfRule>
  </conditionalFormatting>
  <conditionalFormatting sqref="J782:L782">
    <cfRule type="expression" dxfId="2959" priority="2970">
      <formula>J782+Q782+R782=0</formula>
    </cfRule>
  </conditionalFormatting>
  <conditionalFormatting sqref="N782:P782">
    <cfRule type="expression" dxfId="2958" priority="2971">
      <formula>N782+Q782+R782=0</formula>
    </cfRule>
  </conditionalFormatting>
  <conditionalFormatting sqref="H782">
    <cfRule type="expression" dxfId="2957" priority="2969">
      <formula>H782+N767+Q767=0</formula>
    </cfRule>
  </conditionalFormatting>
  <conditionalFormatting sqref="G800:H802">
    <cfRule type="expression" dxfId="2956" priority="2967">
      <formula>G800+#REF!+#REF!=0</formula>
    </cfRule>
  </conditionalFormatting>
  <conditionalFormatting sqref="I800:I802">
    <cfRule type="expression" dxfId="2955" priority="2968">
      <formula>I800+N800+Q800=0</formula>
    </cfRule>
  </conditionalFormatting>
  <conditionalFormatting sqref="J800:L802">
    <cfRule type="expression" dxfId="2954" priority="2965">
      <formula>J800+Q800+R800=0</formula>
    </cfRule>
  </conditionalFormatting>
  <conditionalFormatting sqref="N800:P802">
    <cfRule type="expression" dxfId="2953" priority="2966">
      <formula>N800+Q800+R800=0</formula>
    </cfRule>
  </conditionalFormatting>
  <conditionalFormatting sqref="H800:H802">
    <cfRule type="expression" dxfId="2952" priority="2964">
      <formula>H800+N786+Q786=0</formula>
    </cfRule>
  </conditionalFormatting>
  <conditionalFormatting sqref="G806:H808">
    <cfRule type="expression" dxfId="2951" priority="2962">
      <formula>G806+#REF!+#REF!=0</formula>
    </cfRule>
  </conditionalFormatting>
  <conditionalFormatting sqref="I806:I808">
    <cfRule type="expression" dxfId="2950" priority="2963">
      <formula>I806+N806+Q806=0</formula>
    </cfRule>
  </conditionalFormatting>
  <conditionalFormatting sqref="J806:L808">
    <cfRule type="expression" dxfId="2949" priority="2960">
      <formula>J806+Q806+R806=0</formula>
    </cfRule>
  </conditionalFormatting>
  <conditionalFormatting sqref="N806:P808">
    <cfRule type="expression" dxfId="2948" priority="2961">
      <formula>N806+Q806+R806=0</formula>
    </cfRule>
  </conditionalFormatting>
  <conditionalFormatting sqref="H806:H808">
    <cfRule type="expression" dxfId="2947" priority="2959">
      <formula>H806+N792+Q792=0</formula>
    </cfRule>
  </conditionalFormatting>
  <conditionalFormatting sqref="G806:G808">
    <cfRule type="expression" dxfId="2946" priority="3000">
      <formula>G806+I803+N803=0</formula>
    </cfRule>
  </conditionalFormatting>
  <conditionalFormatting sqref="G800:G802">
    <cfRule type="expression" dxfId="2945" priority="3002">
      <formula>G800+I794+N794=0</formula>
    </cfRule>
  </conditionalFormatting>
  <conditionalFormatting sqref="G782">
    <cfRule type="expression" dxfId="2944" priority="3003">
      <formula>G782+I775+N775=0</formula>
    </cfRule>
  </conditionalFormatting>
  <conditionalFormatting sqref="G796">
    <cfRule type="expression" dxfId="2943" priority="3004">
      <formula>G796+I787+N787=0</formula>
    </cfRule>
  </conditionalFormatting>
  <conditionalFormatting sqref="G792:G794">
    <cfRule type="expression" dxfId="2942" priority="3005">
      <formula>G792+I796+N796=0</formula>
    </cfRule>
  </conditionalFormatting>
  <conditionalFormatting sqref="G790:G791">
    <cfRule type="expression" dxfId="2941" priority="3006">
      <formula>G790+I796+N796=0</formula>
    </cfRule>
  </conditionalFormatting>
  <conditionalFormatting sqref="G809">
    <cfRule type="expression" dxfId="2940" priority="3007">
      <formula>G809+I780+N780=0</formula>
    </cfRule>
  </conditionalFormatting>
  <conditionalFormatting sqref="H753">
    <cfRule type="expression" dxfId="2939" priority="2957">
      <formula>H753+N724+Q724=0</formula>
    </cfRule>
  </conditionalFormatting>
  <conditionalFormatting sqref="I753">
    <cfRule type="expression" dxfId="2938" priority="2956">
      <formula>I753+N753+Q753=0</formula>
    </cfRule>
  </conditionalFormatting>
  <conditionalFormatting sqref="J753:L753">
    <cfRule type="expression" dxfId="2937" priority="2954">
      <formula>J753+Q753+R753=0</formula>
    </cfRule>
  </conditionalFormatting>
  <conditionalFormatting sqref="N753:P753">
    <cfRule type="expression" dxfId="2936" priority="2955">
      <formula>N753+Q753+R753=0</formula>
    </cfRule>
  </conditionalFormatting>
  <conditionalFormatting sqref="G753">
    <cfRule type="expression" dxfId="2935" priority="2958">
      <formula>G753+I724+N724=0</formula>
    </cfRule>
  </conditionalFormatting>
  <conditionalFormatting sqref="G781">
    <cfRule type="expression" dxfId="2934" priority="3187">
      <formula>G781+I752+N752=0</formula>
    </cfRule>
  </conditionalFormatting>
  <conditionalFormatting sqref="H799">
    <cfRule type="expression" dxfId="2933" priority="3188">
      <formula>H799+N751+Q751=0</formula>
    </cfRule>
  </conditionalFormatting>
  <conditionalFormatting sqref="G799">
    <cfRule type="expression" dxfId="2932" priority="3189">
      <formula>G799+I781+N781=0</formula>
    </cfRule>
  </conditionalFormatting>
  <conditionalFormatting sqref="G799">
    <cfRule type="expression" dxfId="2931" priority="3190">
      <formula>G799+I775+N775=0</formula>
    </cfRule>
  </conditionalFormatting>
  <conditionalFormatting sqref="H781">
    <cfRule type="expression" dxfId="2930" priority="3191">
      <formula>H781+N750+Q750=0</formula>
    </cfRule>
  </conditionalFormatting>
  <conditionalFormatting sqref="H1572">
    <cfRule type="expression" dxfId="2929" priority="2931">
      <formula>H1572+N1571+Q1571=0</formula>
    </cfRule>
  </conditionalFormatting>
  <conditionalFormatting sqref="H1557:H1558">
    <cfRule type="expression" dxfId="2928" priority="2932">
      <formula>H1557+N1555+Q1555=0</formula>
    </cfRule>
  </conditionalFormatting>
  <conditionalFormatting sqref="H1556">
    <cfRule type="expression" dxfId="2927" priority="2933">
      <formula>H1556+N1553+Q1553=0</formula>
    </cfRule>
  </conditionalFormatting>
  <conditionalFormatting sqref="H1571">
    <cfRule type="expression" dxfId="2926" priority="2934">
      <formula>H1571+N1566+Q1566=0</formula>
    </cfRule>
  </conditionalFormatting>
  <conditionalFormatting sqref="N1573:P1574">
    <cfRule type="expression" dxfId="2925" priority="2930">
      <formula>N1573+Q1573+R1573=0</formula>
    </cfRule>
  </conditionalFormatting>
  <conditionalFormatting sqref="H1611">
    <cfRule type="expression" dxfId="2924" priority="2929">
      <formula>H1611+N1607+Q1607=0</formula>
    </cfRule>
  </conditionalFormatting>
  <conditionalFormatting sqref="H1610">
    <cfRule type="expression" dxfId="2923" priority="2928">
      <formula>H1610+N1602+Q1602=0</formula>
    </cfRule>
  </conditionalFormatting>
  <conditionalFormatting sqref="H1660:H1661">
    <cfRule type="expression" dxfId="2922" priority="2923">
      <formula>H1660+N1660+Q1660=0</formula>
    </cfRule>
  </conditionalFormatting>
  <conditionalFormatting sqref="H1627">
    <cfRule type="expression" dxfId="2921" priority="2925">
      <formula>H1627+N1626+Q1626=0</formula>
    </cfRule>
  </conditionalFormatting>
  <conditionalFormatting sqref="H1543">
    <cfRule type="expression" dxfId="2920" priority="2926">
      <formula>H1543+N1540+Q1540=0</formula>
    </cfRule>
  </conditionalFormatting>
  <conditionalFormatting sqref="I1531:I1534">
    <cfRule type="expression" dxfId="2919" priority="2927">
      <formula>I1531+N1531+Q1531=0</formula>
    </cfRule>
  </conditionalFormatting>
  <conditionalFormatting sqref="J1570:L1572">
    <cfRule type="expression" dxfId="2918" priority="2922">
      <formula>J1570+Q1570+R1570=0</formula>
    </cfRule>
  </conditionalFormatting>
  <conditionalFormatting sqref="N1570:P1572">
    <cfRule type="expression" dxfId="2917" priority="2924">
      <formula>N1570+Q1570+R1570=0</formula>
    </cfRule>
  </conditionalFormatting>
  <conditionalFormatting sqref="H1540:H1542">
    <cfRule type="expression" dxfId="2916" priority="2921">
      <formula>H1540+N1536+Q1536=0</formula>
    </cfRule>
  </conditionalFormatting>
  <conditionalFormatting sqref="H1565:H1566">
    <cfRule type="expression" dxfId="2915" priority="2920">
      <formula>H1565+N1556+Q1556=0</formula>
    </cfRule>
  </conditionalFormatting>
  <conditionalFormatting sqref="H1570">
    <cfRule type="expression" dxfId="2914" priority="2919">
      <formula>H1570+N1558+Q1558=0</formula>
    </cfRule>
  </conditionalFormatting>
  <conditionalFormatting sqref="H1555">
    <cfRule type="expression" dxfId="2913" priority="2914">
      <formula>H1555+N1550+Q1550=0</formula>
    </cfRule>
  </conditionalFormatting>
  <conditionalFormatting sqref="H1550">
    <cfRule type="expression" dxfId="2912" priority="2915">
      <formula>H1550+N1544+Q1544=0</formula>
    </cfRule>
  </conditionalFormatting>
  <conditionalFormatting sqref="I1525:I1529">
    <cfRule type="expression" dxfId="2911" priority="2916">
      <formula>I1525+N1525+Q1525=0</formula>
    </cfRule>
  </conditionalFormatting>
  <conditionalFormatting sqref="J1525:L1529">
    <cfRule type="expression" dxfId="2910" priority="2912">
      <formula>J1525+Q1525+R1525=0</formula>
    </cfRule>
  </conditionalFormatting>
  <conditionalFormatting sqref="N1566:P1567">
    <cfRule type="expression" dxfId="2909" priority="2913">
      <formula>N1566+Q1566+R1566=0</formula>
    </cfRule>
  </conditionalFormatting>
  <conditionalFormatting sqref="G1528:H1530">
    <cfRule type="expression" dxfId="2908" priority="2905">
      <formula>G1528+#REF!+#REF!=0</formula>
    </cfRule>
  </conditionalFormatting>
  <conditionalFormatting sqref="H1525">
    <cfRule type="expression" dxfId="2907" priority="2906">
      <formula>H1525+N1395+Q1395=0</formula>
    </cfRule>
  </conditionalFormatting>
  <conditionalFormatting sqref="H1526:H1527">
    <cfRule type="expression" dxfId="2906" priority="2907">
      <formula>H1526+N1525+Q1525=0</formula>
    </cfRule>
  </conditionalFormatting>
  <conditionalFormatting sqref="H1545:H1546">
    <cfRule type="expression" dxfId="2905" priority="2908">
      <formula>H1545+N1542+Q1542=0</formula>
    </cfRule>
  </conditionalFormatting>
  <conditionalFormatting sqref="H1544">
    <cfRule type="expression" dxfId="2904" priority="2909">
      <formula>H1544+N1540+Q1540=0</formula>
    </cfRule>
  </conditionalFormatting>
  <conditionalFormatting sqref="G1549 G1532:G1534 G1536:G1538">
    <cfRule type="expression" dxfId="2903" priority="2910">
      <formula>G1532+#REF!+#REF!=0</formula>
    </cfRule>
  </conditionalFormatting>
  <conditionalFormatting sqref="H1549 H1532:H1534 H1536:H1538">
    <cfRule type="expression" dxfId="2902" priority="2911">
      <formula>H1532+#REF!+#REF!=0</formula>
    </cfRule>
  </conditionalFormatting>
  <conditionalFormatting sqref="H1531">
    <cfRule type="expression" dxfId="2901" priority="2903">
      <formula>H1531+N1531+Q1531=0</formula>
    </cfRule>
  </conditionalFormatting>
  <conditionalFormatting sqref="J1531:L1531">
    <cfRule type="expression" dxfId="2900" priority="2902">
      <formula>J1531+Q1531+R1531=0</formula>
    </cfRule>
  </conditionalFormatting>
  <conditionalFormatting sqref="N1531:P1531">
    <cfRule type="expression" dxfId="2899" priority="2904">
      <formula>N1531+Q1531+R1531=0</formula>
    </cfRule>
  </conditionalFormatting>
  <conditionalFormatting sqref="H1548">
    <cfRule type="expression" dxfId="2898" priority="2900">
      <formula>H1548+N1548+Q1548=0</formula>
    </cfRule>
  </conditionalFormatting>
  <conditionalFormatting sqref="J1548:L1548">
    <cfRule type="expression" dxfId="2897" priority="2899">
      <formula>J1548+Q1548+R1548=0</formula>
    </cfRule>
  </conditionalFormatting>
  <conditionalFormatting sqref="N1548:P1548">
    <cfRule type="expression" dxfId="2896" priority="2901">
      <formula>N1548+Q1548+R1548=0</formula>
    </cfRule>
  </conditionalFormatting>
  <conditionalFormatting sqref="J1565:L1565">
    <cfRule type="expression" dxfId="2895" priority="2897">
      <formula>J1565+Q1565+R1565=0</formula>
    </cfRule>
  </conditionalFormatting>
  <conditionalFormatting sqref="N1565:P1565">
    <cfRule type="expression" dxfId="2894" priority="2898">
      <formula>N1565+Q1565+R1565=0</formula>
    </cfRule>
  </conditionalFormatting>
  <conditionalFormatting sqref="H1551:H1552">
    <cfRule type="expression" dxfId="2893" priority="2917">
      <formula>H1551+N1544+Q1544=0</formula>
    </cfRule>
  </conditionalFormatting>
  <conditionalFormatting sqref="H1547:H1548">
    <cfRule type="expression" dxfId="2892" priority="2896">
      <formula>H1547+N1544+Q1544=0</formula>
    </cfRule>
  </conditionalFormatting>
  <conditionalFormatting sqref="H1553">
    <cfRule type="expression" dxfId="2891" priority="2918">
      <formula>H1553+N1545+Q1545=0</formula>
    </cfRule>
  </conditionalFormatting>
  <conditionalFormatting sqref="H1559">
    <cfRule type="expression" dxfId="2890" priority="2895">
      <formula>H1559+N1551+Q1551=0</formula>
    </cfRule>
  </conditionalFormatting>
  <conditionalFormatting sqref="H1567">
    <cfRule type="expression" dxfId="2889" priority="2894">
      <formula>H1567+N1555+Q1555=0</formula>
    </cfRule>
  </conditionalFormatting>
  <conditionalFormatting sqref="G1531">
    <cfRule type="expression" dxfId="2888" priority="2893">
      <formula>G1531+#REF!+#REF!=0</formula>
    </cfRule>
  </conditionalFormatting>
  <conditionalFormatting sqref="G1548">
    <cfRule type="expression" dxfId="2887" priority="2892">
      <formula>G1548+#REF!+#REF!=0</formula>
    </cfRule>
  </conditionalFormatting>
  <conditionalFormatting sqref="N1607:P1610">
    <cfRule type="expression" dxfId="2886" priority="2891">
      <formula>N1607+Q1607+R1607=0</formula>
    </cfRule>
  </conditionalFormatting>
  <conditionalFormatting sqref="H1594">
    <cfRule type="expression" dxfId="2885" priority="2889">
      <formula>H1594+N1592+Q1592=0</formula>
    </cfRule>
  </conditionalFormatting>
  <conditionalFormatting sqref="H1592:H1593">
    <cfRule type="expression" dxfId="2884" priority="2890">
      <formula>H1592+N1584+Q1584=0</formula>
    </cfRule>
  </conditionalFormatting>
  <conditionalFormatting sqref="J1580:L1582">
    <cfRule type="expression" dxfId="2883" priority="2884">
      <formula>J1580+Q1580+R1580=0</formula>
    </cfRule>
  </conditionalFormatting>
  <conditionalFormatting sqref="N1580:P1582">
    <cfRule type="expression" dxfId="2882" priority="2885">
      <formula>N1580+Q1580+R1580=0</formula>
    </cfRule>
  </conditionalFormatting>
  <conditionalFormatting sqref="H1616">
    <cfRule type="expression" dxfId="2881" priority="2883">
      <formula>H1616+N1607+Q1607=0</formula>
    </cfRule>
  </conditionalFormatting>
  <conditionalFormatting sqref="H1599">
    <cfRule type="expression" dxfId="2880" priority="2881">
      <formula>H1599+N1595+Q1595=0</formula>
    </cfRule>
  </conditionalFormatting>
  <conditionalFormatting sqref="H1600:H1601">
    <cfRule type="expression" dxfId="2879" priority="2882">
      <formula>H1600+N1595+Q1595=0</formula>
    </cfRule>
  </conditionalFormatting>
  <conditionalFormatting sqref="H1626">
    <cfRule type="expression" dxfId="2878" priority="2878">
      <formula>H1626+N1616+Q1616=0</formula>
    </cfRule>
  </conditionalFormatting>
  <conditionalFormatting sqref="H1611">
    <cfRule type="expression" dxfId="2877" priority="2879">
      <formula>H1611+N1608+Q1608=0</formula>
    </cfRule>
  </conditionalFormatting>
  <conditionalFormatting sqref="G1573:H1575">
    <cfRule type="expression" dxfId="2876" priority="2874">
      <formula>G1573+#REF!+#REF!=0</formula>
    </cfRule>
  </conditionalFormatting>
  <conditionalFormatting sqref="H1595">
    <cfRule type="expression" dxfId="2875" priority="2875">
      <formula>H1595+N1592+Q1592=0</formula>
    </cfRule>
  </conditionalFormatting>
  <conditionalFormatting sqref="G1598 G1580:G1587 G1592:G1594">
    <cfRule type="expression" dxfId="2874" priority="2876">
      <formula>G1580+#REF!+#REF!=0</formula>
    </cfRule>
  </conditionalFormatting>
  <conditionalFormatting sqref="H1598 H1584:H1587 H1580:H1582">
    <cfRule type="expression" dxfId="2873" priority="2877">
      <formula>H1580+#REF!+#REF!=0</formula>
    </cfRule>
  </conditionalFormatting>
  <conditionalFormatting sqref="H1587">
    <cfRule type="expression" dxfId="2872" priority="2872">
      <formula>H1587+N1587+Q1587=0</formula>
    </cfRule>
  </conditionalFormatting>
  <conditionalFormatting sqref="J1587:L1587">
    <cfRule type="expression" dxfId="2871" priority="2871">
      <formula>J1587+Q1587+R1587=0</formula>
    </cfRule>
  </conditionalFormatting>
  <conditionalFormatting sqref="N1587:P1587">
    <cfRule type="expression" dxfId="2870" priority="2873">
      <formula>N1587+Q1587+R1587=0</formula>
    </cfRule>
  </conditionalFormatting>
  <conditionalFormatting sqref="H1611">
    <cfRule type="expression" dxfId="2869" priority="2869">
      <formula>H1611+N1611+Q1611=0</formula>
    </cfRule>
  </conditionalFormatting>
  <conditionalFormatting sqref="J1611:L1611">
    <cfRule type="expression" dxfId="2868" priority="2868">
      <formula>J1611+Q1611+R1611=0</formula>
    </cfRule>
  </conditionalFormatting>
  <conditionalFormatting sqref="N1611:P1611">
    <cfRule type="expression" dxfId="2867" priority="2870">
      <formula>N1611+Q1611+R1611=0</formula>
    </cfRule>
  </conditionalFormatting>
  <conditionalFormatting sqref="J1615:L1615">
    <cfRule type="expression" dxfId="2866" priority="2866">
      <formula>J1615+Q1615+R1615=0</formula>
    </cfRule>
  </conditionalFormatting>
  <conditionalFormatting sqref="N1615:P1615">
    <cfRule type="expression" dxfId="2865" priority="2867">
      <formula>N1615+Q1615+R1615=0</formula>
    </cfRule>
  </conditionalFormatting>
  <conditionalFormatting sqref="H1625">
    <cfRule type="expression" dxfId="2864" priority="2880">
      <formula>H1625+N1608+Q1608=0</formula>
    </cfRule>
  </conditionalFormatting>
  <conditionalFormatting sqref="H1609">
    <cfRule type="expression" dxfId="2863" priority="2865">
      <formula>H1609+N1600+Q1600=0</formula>
    </cfRule>
  </conditionalFormatting>
  <conditionalFormatting sqref="G1617">
    <cfRule type="expression" dxfId="2862" priority="2863">
      <formula>G1617+#REF!+#REF!=0</formula>
    </cfRule>
  </conditionalFormatting>
  <conditionalFormatting sqref="H1617">
    <cfRule type="expression" dxfId="2861" priority="2864">
      <formula>H1617+#REF!+#REF!=0</formula>
    </cfRule>
  </conditionalFormatting>
  <conditionalFormatting sqref="G1587">
    <cfRule type="expression" dxfId="2860" priority="2862">
      <formula>G1587+#REF!+#REF!=0</formula>
    </cfRule>
  </conditionalFormatting>
  <conditionalFormatting sqref="G1611">
    <cfRule type="expression" dxfId="2859" priority="2861">
      <formula>G1611+#REF!+#REF!=0</formula>
    </cfRule>
  </conditionalFormatting>
  <conditionalFormatting sqref="G1596:G1597 G1615">
    <cfRule type="expression" dxfId="2858" priority="2886">
      <formula>G1596+#REF!+#REF!=0</formula>
    </cfRule>
  </conditionalFormatting>
  <conditionalFormatting sqref="H1596:H1597 H1615">
    <cfRule type="expression" dxfId="2857" priority="2887">
      <formula>H1596+#REF!+#REF!=0</formula>
    </cfRule>
  </conditionalFormatting>
  <conditionalFormatting sqref="H1607:H1608">
    <cfRule type="expression" dxfId="2856" priority="2888">
      <formula>H1607+#REF!+#REF!=0</formula>
    </cfRule>
  </conditionalFormatting>
  <conditionalFormatting sqref="J1583:L1583">
    <cfRule type="expression" dxfId="2855" priority="2859">
      <formula>J1583+Q1583+R1583=0</formula>
    </cfRule>
  </conditionalFormatting>
  <conditionalFormatting sqref="N1583:P1583">
    <cfRule type="expression" dxfId="2854" priority="2860">
      <formula>N1583+Q1583+R1583=0</formula>
    </cfRule>
  </conditionalFormatting>
  <conditionalFormatting sqref="H1583">
    <cfRule type="expression" dxfId="2853" priority="2858">
      <formula>H1583+N1581+Q1581=0</formula>
    </cfRule>
  </conditionalFormatting>
  <conditionalFormatting sqref="H1602">
    <cfRule type="expression" dxfId="2852" priority="2857">
      <formula>H1602+N1598+Q1598=0</formula>
    </cfRule>
  </conditionalFormatting>
  <conditionalFormatting sqref="J1602:L1602">
    <cfRule type="expression" dxfId="2851" priority="2855">
      <formula>J1602+Q1602+R1602=0</formula>
    </cfRule>
  </conditionalFormatting>
  <conditionalFormatting sqref="N1602:P1602">
    <cfRule type="expression" dxfId="2850" priority="2856">
      <formula>N1602+Q1602+R1602=0</formula>
    </cfRule>
  </conditionalFormatting>
  <conditionalFormatting sqref="H1597">
    <cfRule type="expression" dxfId="2849" priority="2851">
      <formula>H1597+N1597+Q1597=0</formula>
    </cfRule>
  </conditionalFormatting>
  <conditionalFormatting sqref="J1597:L1597">
    <cfRule type="expression" dxfId="2848" priority="2850">
      <formula>J1597+Q1597+R1597=0</formula>
    </cfRule>
  </conditionalFormatting>
  <conditionalFormatting sqref="N1597:P1597">
    <cfRule type="expression" dxfId="2847" priority="2852">
      <formula>N1597+Q1597+R1597=0</formula>
    </cfRule>
  </conditionalFormatting>
  <conditionalFormatting sqref="H1597">
    <cfRule type="expression" dxfId="2846" priority="2849">
      <formula>H1597+N1565+Q1565=0</formula>
    </cfRule>
  </conditionalFormatting>
  <conditionalFormatting sqref="H1597">
    <cfRule type="expression" dxfId="2845" priority="2853">
      <formula>H1597+N1571+Q1571=0</formula>
    </cfRule>
  </conditionalFormatting>
  <conditionalFormatting sqref="H1597">
    <cfRule type="expression" dxfId="2844" priority="2854">
      <formula>H1597+N1555+Q1555=0</formula>
    </cfRule>
  </conditionalFormatting>
  <conditionalFormatting sqref="H1658">
    <cfRule type="expression" dxfId="2843" priority="2845">
      <formula>H1658+N1658+Q1658=0</formula>
    </cfRule>
  </conditionalFormatting>
  <conditionalFormatting sqref="J1658:L1658">
    <cfRule type="expression" dxfId="2842" priority="2844">
      <formula>J1658+Q1658+R1658=0</formula>
    </cfRule>
  </conditionalFormatting>
  <conditionalFormatting sqref="N1658:P1658">
    <cfRule type="expression" dxfId="2841" priority="2846">
      <formula>N1658+Q1658+R1658=0</formula>
    </cfRule>
  </conditionalFormatting>
  <conditionalFormatting sqref="H1658">
    <cfRule type="expression" dxfId="2840" priority="2843">
      <formula>H1658+N1610+Q1610=0</formula>
    </cfRule>
  </conditionalFormatting>
  <conditionalFormatting sqref="H1658">
    <cfRule type="expression" dxfId="2839" priority="2847">
      <formula>H1658+N1625+Q1625=0</formula>
    </cfRule>
  </conditionalFormatting>
  <conditionalFormatting sqref="H1658">
    <cfRule type="expression" dxfId="2838" priority="2848">
      <formula>H1658+N1601+Q1601=0</formula>
    </cfRule>
  </conditionalFormatting>
  <conditionalFormatting sqref="I1535">
    <cfRule type="expression" dxfId="2837" priority="2842">
      <formula>I1535+N1535+Q1535=0</formula>
    </cfRule>
  </conditionalFormatting>
  <conditionalFormatting sqref="G1535">
    <cfRule type="expression" dxfId="2836" priority="2840">
      <formula>G1535+#REF!+#REF!=0</formula>
    </cfRule>
  </conditionalFormatting>
  <conditionalFormatting sqref="H1535">
    <cfRule type="expression" dxfId="2835" priority="2841">
      <formula>H1535+#REF!+#REF!=0</formula>
    </cfRule>
  </conditionalFormatting>
  <conditionalFormatting sqref="J1535:L1535">
    <cfRule type="expression" dxfId="2834" priority="2838">
      <formula>J1535+Q1535+R1535=0</formula>
    </cfRule>
  </conditionalFormatting>
  <conditionalFormatting sqref="N1535:P1535">
    <cfRule type="expression" dxfId="2833" priority="2839">
      <formula>N1535+Q1535+R1535=0</formula>
    </cfRule>
  </conditionalFormatting>
  <conditionalFormatting sqref="I1539">
    <cfRule type="expression" dxfId="2832" priority="2837">
      <formula>I1539+N1539+Q1539=0</formula>
    </cfRule>
  </conditionalFormatting>
  <conditionalFormatting sqref="G1539">
    <cfRule type="expression" dxfId="2831" priority="2835">
      <formula>G1539+#REF!+#REF!=0</formula>
    </cfRule>
  </conditionalFormatting>
  <conditionalFormatting sqref="H1539">
    <cfRule type="expression" dxfId="2830" priority="2836">
      <formula>H1539+#REF!+#REF!=0</formula>
    </cfRule>
  </conditionalFormatting>
  <conditionalFormatting sqref="J1539:L1539">
    <cfRule type="expression" dxfId="2829" priority="2833">
      <formula>J1539+Q1539+R1539=0</formula>
    </cfRule>
  </conditionalFormatting>
  <conditionalFormatting sqref="N1539:P1539">
    <cfRule type="expression" dxfId="2828" priority="2834">
      <formula>N1539+Q1539+R1539=0</formula>
    </cfRule>
  </conditionalFormatting>
  <conditionalFormatting sqref="I1561">
    <cfRule type="expression" dxfId="2827" priority="2832">
      <formula>I1561+N1561+Q1561=0</formula>
    </cfRule>
  </conditionalFormatting>
  <conditionalFormatting sqref="G1561">
    <cfRule type="expression" dxfId="2826" priority="2830">
      <formula>G1561+#REF!+#REF!=0</formula>
    </cfRule>
  </conditionalFormatting>
  <conditionalFormatting sqref="H1561">
    <cfRule type="expression" dxfId="2825" priority="2831">
      <formula>H1561+#REF!+#REF!=0</formula>
    </cfRule>
  </conditionalFormatting>
  <conditionalFormatting sqref="J1561:L1561">
    <cfRule type="expression" dxfId="2824" priority="2828">
      <formula>J1561+Q1561+R1561=0</formula>
    </cfRule>
  </conditionalFormatting>
  <conditionalFormatting sqref="N1561:P1561">
    <cfRule type="expression" dxfId="2823" priority="2829">
      <formula>N1561+Q1561+R1561=0</formula>
    </cfRule>
  </conditionalFormatting>
  <conditionalFormatting sqref="I1562">
    <cfRule type="expression" dxfId="2822" priority="2827">
      <formula>I1562+N1562+Q1562=0</formula>
    </cfRule>
  </conditionalFormatting>
  <conditionalFormatting sqref="G1562">
    <cfRule type="expression" dxfId="2821" priority="2825">
      <formula>G1562+#REF!+#REF!=0</formula>
    </cfRule>
  </conditionalFormatting>
  <conditionalFormatting sqref="H1562">
    <cfRule type="expression" dxfId="2820" priority="2826">
      <formula>H1562+#REF!+#REF!=0</formula>
    </cfRule>
  </conditionalFormatting>
  <conditionalFormatting sqref="J1562:L1562">
    <cfRule type="expression" dxfId="2819" priority="2823">
      <formula>J1562+Q1562+R1562=0</formula>
    </cfRule>
  </conditionalFormatting>
  <conditionalFormatting sqref="N1562:P1562">
    <cfRule type="expression" dxfId="2818" priority="2824">
      <formula>N1562+Q1562+R1562=0</formula>
    </cfRule>
  </conditionalFormatting>
  <conditionalFormatting sqref="I1576">
    <cfRule type="expression" dxfId="2817" priority="2822">
      <formula>I1576+N1576+Q1576=0</formula>
    </cfRule>
  </conditionalFormatting>
  <conditionalFormatting sqref="G1576">
    <cfRule type="expression" dxfId="2816" priority="2820">
      <formula>G1576+#REF!+#REF!=0</formula>
    </cfRule>
  </conditionalFormatting>
  <conditionalFormatting sqref="H1576">
    <cfRule type="expression" dxfId="2815" priority="2821">
      <formula>H1576+#REF!+#REF!=0</formula>
    </cfRule>
  </conditionalFormatting>
  <conditionalFormatting sqref="J1576:L1576">
    <cfRule type="expression" dxfId="2814" priority="2818">
      <formula>J1576+Q1576+R1576=0</formula>
    </cfRule>
  </conditionalFormatting>
  <conditionalFormatting sqref="N1576:P1576">
    <cfRule type="expression" dxfId="2813" priority="2819">
      <formula>N1576+Q1576+R1576=0</formula>
    </cfRule>
  </conditionalFormatting>
  <conditionalFormatting sqref="I1589">
    <cfRule type="expression" dxfId="2812" priority="2817">
      <formula>I1589+N1589+Q1589=0</formula>
    </cfRule>
  </conditionalFormatting>
  <conditionalFormatting sqref="G1589">
    <cfRule type="expression" dxfId="2811" priority="2815">
      <formula>G1589+#REF!+#REF!=0</formula>
    </cfRule>
  </conditionalFormatting>
  <conditionalFormatting sqref="H1589">
    <cfRule type="expression" dxfId="2810" priority="2816">
      <formula>H1589+#REF!+#REF!=0</formula>
    </cfRule>
  </conditionalFormatting>
  <conditionalFormatting sqref="J1589:L1589">
    <cfRule type="expression" dxfId="2809" priority="2813">
      <formula>J1589+Q1589+R1589=0</formula>
    </cfRule>
  </conditionalFormatting>
  <conditionalFormatting sqref="N1589:P1589">
    <cfRule type="expression" dxfId="2808" priority="2814">
      <formula>N1589+Q1589+R1589=0</formula>
    </cfRule>
  </conditionalFormatting>
  <conditionalFormatting sqref="I1605">
    <cfRule type="expression" dxfId="2807" priority="2812">
      <formula>I1605+N1605+Q1605=0</formula>
    </cfRule>
  </conditionalFormatting>
  <conditionalFormatting sqref="G1605">
    <cfRule type="expression" dxfId="2806" priority="2810">
      <formula>G1605+#REF!+#REF!=0</formula>
    </cfRule>
  </conditionalFormatting>
  <conditionalFormatting sqref="H1605">
    <cfRule type="expression" dxfId="2805" priority="2811">
      <formula>H1605+#REF!+#REF!=0</formula>
    </cfRule>
  </conditionalFormatting>
  <conditionalFormatting sqref="J1605:L1605">
    <cfRule type="expression" dxfId="2804" priority="2808">
      <formula>J1605+Q1605+R1605=0</formula>
    </cfRule>
  </conditionalFormatting>
  <conditionalFormatting sqref="N1605:P1605">
    <cfRule type="expression" dxfId="2803" priority="2809">
      <formula>N1605+Q1605+R1605=0</formula>
    </cfRule>
  </conditionalFormatting>
  <conditionalFormatting sqref="I1606">
    <cfRule type="expression" dxfId="2802" priority="2807">
      <formula>I1606+N1606+Q1606=0</formula>
    </cfRule>
  </conditionalFormatting>
  <conditionalFormatting sqref="G1606">
    <cfRule type="expression" dxfId="2801" priority="2805">
      <formula>G1606+#REF!+#REF!=0</formula>
    </cfRule>
  </conditionalFormatting>
  <conditionalFormatting sqref="H1606">
    <cfRule type="expression" dxfId="2800" priority="2806">
      <formula>H1606+#REF!+#REF!=0</formula>
    </cfRule>
  </conditionalFormatting>
  <conditionalFormatting sqref="J1606:L1606">
    <cfRule type="expression" dxfId="2799" priority="2803">
      <formula>J1606+Q1606+R1606=0</formula>
    </cfRule>
  </conditionalFormatting>
  <conditionalFormatting sqref="N1606:P1606">
    <cfRule type="expression" dxfId="2798" priority="2804">
      <formula>N1606+Q1606+R1606=0</formula>
    </cfRule>
  </conditionalFormatting>
  <conditionalFormatting sqref="I1603">
    <cfRule type="expression" dxfId="2797" priority="2802">
      <formula>I1603+N1603+Q1603=0</formula>
    </cfRule>
  </conditionalFormatting>
  <conditionalFormatting sqref="G1603">
    <cfRule type="expression" dxfId="2796" priority="2800">
      <formula>G1603+#REF!+#REF!=0</formula>
    </cfRule>
  </conditionalFormatting>
  <conditionalFormatting sqref="H1603">
    <cfRule type="expression" dxfId="2795" priority="2801">
      <formula>H1603+#REF!+#REF!=0</formula>
    </cfRule>
  </conditionalFormatting>
  <conditionalFormatting sqref="J1603:L1603">
    <cfRule type="expression" dxfId="2794" priority="2798">
      <formula>J1603+Q1603+R1603=0</formula>
    </cfRule>
  </conditionalFormatting>
  <conditionalFormatting sqref="N1603:P1603">
    <cfRule type="expression" dxfId="2793" priority="2799">
      <formula>N1603+Q1603+R1603=0</formula>
    </cfRule>
  </conditionalFormatting>
  <conditionalFormatting sqref="I1604">
    <cfRule type="expression" dxfId="2792" priority="2797">
      <formula>I1604+N1604+Q1604=0</formula>
    </cfRule>
  </conditionalFormatting>
  <conditionalFormatting sqref="G1604">
    <cfRule type="expression" dxfId="2791" priority="2795">
      <formula>G1604+#REF!+#REF!=0</formula>
    </cfRule>
  </conditionalFormatting>
  <conditionalFormatting sqref="H1604">
    <cfRule type="expression" dxfId="2790" priority="2796">
      <formula>H1604+#REF!+#REF!=0</formula>
    </cfRule>
  </conditionalFormatting>
  <conditionalFormatting sqref="J1604:L1604">
    <cfRule type="expression" dxfId="2789" priority="2793">
      <formula>J1604+Q1604+R1604=0</formula>
    </cfRule>
  </conditionalFormatting>
  <conditionalFormatting sqref="N1604:P1604">
    <cfRule type="expression" dxfId="2788" priority="2794">
      <formula>N1604+Q1604+R1604=0</formula>
    </cfRule>
  </conditionalFormatting>
  <conditionalFormatting sqref="I1620">
    <cfRule type="expression" dxfId="2787" priority="2792">
      <formula>I1620+N1620+Q1620=0</formula>
    </cfRule>
  </conditionalFormatting>
  <conditionalFormatting sqref="G1620">
    <cfRule type="expression" dxfId="2786" priority="2790">
      <formula>G1620+#REF!+#REF!=0</formula>
    </cfRule>
  </conditionalFormatting>
  <conditionalFormatting sqref="H1620">
    <cfRule type="expression" dxfId="2785" priority="2791">
      <formula>H1620+#REF!+#REF!=0</formula>
    </cfRule>
  </conditionalFormatting>
  <conditionalFormatting sqref="J1620:L1620">
    <cfRule type="expression" dxfId="2784" priority="2788">
      <formula>J1620+Q1620+R1620=0</formula>
    </cfRule>
  </conditionalFormatting>
  <conditionalFormatting sqref="N1620:P1620">
    <cfRule type="expression" dxfId="2783" priority="2789">
      <formula>N1620+Q1620+R1620=0</formula>
    </cfRule>
  </conditionalFormatting>
  <conditionalFormatting sqref="I1621">
    <cfRule type="expression" dxfId="2782" priority="2787">
      <formula>I1621+N1621+Q1621=0</formula>
    </cfRule>
  </conditionalFormatting>
  <conditionalFormatting sqref="G1621">
    <cfRule type="expression" dxfId="2781" priority="2785">
      <formula>G1621+#REF!+#REF!=0</formula>
    </cfRule>
  </conditionalFormatting>
  <conditionalFormatting sqref="H1621">
    <cfRule type="expression" dxfId="2780" priority="2786">
      <formula>H1621+#REF!+#REF!=0</formula>
    </cfRule>
  </conditionalFormatting>
  <conditionalFormatting sqref="J1621:L1621">
    <cfRule type="expression" dxfId="2779" priority="2783">
      <formula>J1621+Q1621+R1621=0</formula>
    </cfRule>
  </conditionalFormatting>
  <conditionalFormatting sqref="N1621:P1621">
    <cfRule type="expression" dxfId="2778" priority="2784">
      <formula>N1621+Q1621+R1621=0</formula>
    </cfRule>
  </conditionalFormatting>
  <conditionalFormatting sqref="I1618">
    <cfRule type="expression" dxfId="2777" priority="2782">
      <formula>I1618+N1618+Q1618=0</formula>
    </cfRule>
  </conditionalFormatting>
  <conditionalFormatting sqref="G1618">
    <cfRule type="expression" dxfId="2776" priority="2780">
      <formula>G1618+#REF!+#REF!=0</formula>
    </cfRule>
  </conditionalFormatting>
  <conditionalFormatting sqref="H1618">
    <cfRule type="expression" dxfId="2775" priority="2781">
      <formula>H1618+#REF!+#REF!=0</formula>
    </cfRule>
  </conditionalFormatting>
  <conditionalFormatting sqref="J1618:L1618">
    <cfRule type="expression" dxfId="2774" priority="2778">
      <formula>J1618+Q1618+R1618=0</formula>
    </cfRule>
  </conditionalFormatting>
  <conditionalFormatting sqref="N1618:P1618">
    <cfRule type="expression" dxfId="2773" priority="2779">
      <formula>N1618+Q1618+R1618=0</formula>
    </cfRule>
  </conditionalFormatting>
  <conditionalFormatting sqref="I1619">
    <cfRule type="expression" dxfId="2772" priority="2777">
      <formula>I1619+N1619+Q1619=0</formula>
    </cfRule>
  </conditionalFormatting>
  <conditionalFormatting sqref="G1619">
    <cfRule type="expression" dxfId="2771" priority="2775">
      <formula>G1619+#REF!+#REF!=0</formula>
    </cfRule>
  </conditionalFormatting>
  <conditionalFormatting sqref="H1619">
    <cfRule type="expression" dxfId="2770" priority="2776">
      <formula>H1619+#REF!+#REF!=0</formula>
    </cfRule>
  </conditionalFormatting>
  <conditionalFormatting sqref="J1619:L1619">
    <cfRule type="expression" dxfId="2769" priority="2773">
      <formula>J1619+Q1619+R1619=0</formula>
    </cfRule>
  </conditionalFormatting>
  <conditionalFormatting sqref="N1619:P1619">
    <cfRule type="expression" dxfId="2768" priority="2774">
      <formula>N1619+Q1619+R1619=0</formula>
    </cfRule>
  </conditionalFormatting>
  <conditionalFormatting sqref="I1577">
    <cfRule type="expression" dxfId="2767" priority="2772">
      <formula>I1577+N1577+Q1577=0</formula>
    </cfRule>
  </conditionalFormatting>
  <conditionalFormatting sqref="G1577">
    <cfRule type="expression" dxfId="2766" priority="2770">
      <formula>G1577+#REF!+#REF!=0</formula>
    </cfRule>
  </conditionalFormatting>
  <conditionalFormatting sqref="H1577">
    <cfRule type="expression" dxfId="2765" priority="2771">
      <formula>H1577+#REF!+#REF!=0</formula>
    </cfRule>
  </conditionalFormatting>
  <conditionalFormatting sqref="J1577:L1577">
    <cfRule type="expression" dxfId="2764" priority="2768">
      <formula>J1577+Q1577+R1577=0</formula>
    </cfRule>
  </conditionalFormatting>
  <conditionalFormatting sqref="N1577:P1577">
    <cfRule type="expression" dxfId="2763" priority="2769">
      <formula>N1577+Q1577+R1577=0</formula>
    </cfRule>
  </conditionalFormatting>
  <conditionalFormatting sqref="I1588">
    <cfRule type="expression" dxfId="2762" priority="2767">
      <formula>I1588+N1588+Q1588=0</formula>
    </cfRule>
  </conditionalFormatting>
  <conditionalFormatting sqref="G1588">
    <cfRule type="expression" dxfId="2761" priority="2765">
      <formula>G1588+#REF!+#REF!=0</formula>
    </cfRule>
  </conditionalFormatting>
  <conditionalFormatting sqref="H1588">
    <cfRule type="expression" dxfId="2760" priority="2766">
      <formula>H1588+#REF!+#REF!=0</formula>
    </cfRule>
  </conditionalFormatting>
  <conditionalFormatting sqref="J1588:L1588">
    <cfRule type="expression" dxfId="2759" priority="2763">
      <formula>J1588+Q1588+R1588=0</formula>
    </cfRule>
  </conditionalFormatting>
  <conditionalFormatting sqref="N1588:P1588">
    <cfRule type="expression" dxfId="2758" priority="2764">
      <formula>N1588+Q1588+R1588=0</formula>
    </cfRule>
  </conditionalFormatting>
  <conditionalFormatting sqref="I1659">
    <cfRule type="expression" dxfId="2757" priority="2762">
      <formula>I1659+N1659+Q1659=0</formula>
    </cfRule>
  </conditionalFormatting>
  <conditionalFormatting sqref="J1659:L1659">
    <cfRule type="expression" dxfId="2756" priority="2760">
      <formula>J1659+Q1659+R1659=0</formula>
    </cfRule>
  </conditionalFormatting>
  <conditionalFormatting sqref="N1659:P1659">
    <cfRule type="expression" dxfId="2755" priority="2761">
      <formula>N1659+Q1659+R1659=0</formula>
    </cfRule>
  </conditionalFormatting>
  <conditionalFormatting sqref="H1659">
    <cfRule type="expression" dxfId="2754" priority="2759">
      <formula>H1659+N1659+Q1659=0</formula>
    </cfRule>
  </conditionalFormatting>
  <conditionalFormatting sqref="N1661">
    <cfRule type="expression" dxfId="2753" priority="2758">
      <formula>N1661+Q1661+R1661=0</formula>
    </cfRule>
  </conditionalFormatting>
  <conditionalFormatting sqref="G1627 G1526:G1527 G1572 G1569 G1657">
    <cfRule type="expression" dxfId="2752" priority="2935">
      <formula>G1526+I1525+N1525=0</formula>
    </cfRule>
  </conditionalFormatting>
  <conditionalFormatting sqref="G1557:G1558">
    <cfRule type="expression" dxfId="2751" priority="2936">
      <formula>G1557+I1555+N1555=0</formula>
    </cfRule>
  </conditionalFormatting>
  <conditionalFormatting sqref="G1556 G1595">
    <cfRule type="expression" dxfId="2750" priority="2937">
      <formula>G1556+I1553+N1553=0</formula>
    </cfRule>
  </conditionalFormatting>
  <conditionalFormatting sqref="G1611 G1619 G1539:G1543 G1535 G1599 G1602:G1604">
    <cfRule type="expression" dxfId="2749" priority="2938">
      <formula>G1535+I1531+N1531=0</formula>
    </cfRule>
  </conditionalFormatting>
  <conditionalFormatting sqref="G1555 G1600:G1601 G1561:G1562 G1571">
    <cfRule type="expression" dxfId="2748" priority="2939">
      <formula>G1555+I1550+N1550=0</formula>
    </cfRule>
  </conditionalFormatting>
  <conditionalFormatting sqref="G1658">
    <cfRule type="expression" dxfId="2747" priority="2940">
      <formula>G1658+I1661+N1661=0</formula>
    </cfRule>
  </conditionalFormatting>
  <conditionalFormatting sqref="G1605:G1606 G1621">
    <cfRule type="expression" dxfId="2746" priority="2941">
      <formula>G1605+I1599+N1599=0</formula>
    </cfRule>
  </conditionalFormatting>
  <conditionalFormatting sqref="G1618">
    <cfRule type="expression" dxfId="2745" priority="2942">
      <formula>G1618+I1611+N1611=0</formula>
    </cfRule>
  </conditionalFormatting>
  <conditionalFormatting sqref="G1607:G1610 G1559:G1560">
    <cfRule type="expression" dxfId="2744" priority="2943">
      <formula>G1559+I1551+N1551=0</formula>
    </cfRule>
  </conditionalFormatting>
  <conditionalFormatting sqref="G1616 G1620 G1565:G1566">
    <cfRule type="expression" dxfId="2743" priority="2944">
      <formula>G1565+I1556+N1556=0</formula>
    </cfRule>
  </conditionalFormatting>
  <conditionalFormatting sqref="G1525">
    <cfRule type="expression" dxfId="2742" priority="2945">
      <formula>G1525+I1395+N1395=0</formula>
    </cfRule>
  </conditionalFormatting>
  <conditionalFormatting sqref="G1568">
    <cfRule type="expression" dxfId="2741" priority="2757">
      <formula>G1568+I1592+N1592=0</formula>
    </cfRule>
  </conditionalFormatting>
  <conditionalFormatting sqref="G1554:H1554">
    <cfRule type="expression" dxfId="2740" priority="2753">
      <formula>G1554+#REF!+#REF!=0</formula>
    </cfRule>
  </conditionalFormatting>
  <conditionalFormatting sqref="I1554">
    <cfRule type="expression" dxfId="2739" priority="2754">
      <formula>I1554+N1554+Q1554=0</formula>
    </cfRule>
  </conditionalFormatting>
  <conditionalFormatting sqref="J1554:L1554">
    <cfRule type="expression" dxfId="2738" priority="2751">
      <formula>J1554+Q1554+R1554=0</formula>
    </cfRule>
  </conditionalFormatting>
  <conditionalFormatting sqref="N1554:P1554">
    <cfRule type="expression" dxfId="2737" priority="2752">
      <formula>N1554+Q1554+R1554=0</formula>
    </cfRule>
  </conditionalFormatting>
  <conditionalFormatting sqref="H1554">
    <cfRule type="expression" dxfId="2736" priority="2750">
      <formula>H1554+#REF!+#REF!=0</formula>
    </cfRule>
  </conditionalFormatting>
  <conditionalFormatting sqref="G1554">
    <cfRule type="expression" dxfId="2735" priority="2748">
      <formula>G1554+#REF!+#REF!=0</formula>
    </cfRule>
  </conditionalFormatting>
  <conditionalFormatting sqref="H1554">
    <cfRule type="expression" dxfId="2734" priority="2749">
      <formula>H1554+#REF!+#REF!=0</formula>
    </cfRule>
  </conditionalFormatting>
  <conditionalFormatting sqref="H1554">
    <cfRule type="expression" dxfId="2733" priority="2747">
      <formula>H1554+N1541+Q1541=0</formula>
    </cfRule>
  </conditionalFormatting>
  <conditionalFormatting sqref="G1554">
    <cfRule type="expression" dxfId="2732" priority="2755">
      <formula>G1554+I1553+N1553=0</formula>
    </cfRule>
  </conditionalFormatting>
  <conditionalFormatting sqref="G1554">
    <cfRule type="expression" dxfId="2731" priority="2756">
      <formula>G1554+I1549+N1549=0</formula>
    </cfRule>
  </conditionalFormatting>
  <conditionalFormatting sqref="G1563:H1564">
    <cfRule type="expression" dxfId="2730" priority="2742">
      <formula>G1563+#REF!+#REF!=0</formula>
    </cfRule>
  </conditionalFormatting>
  <conditionalFormatting sqref="I1563:I1564">
    <cfRule type="expression" dxfId="2729" priority="2743">
      <formula>I1563+N1563+Q1563=0</formula>
    </cfRule>
  </conditionalFormatting>
  <conditionalFormatting sqref="J1563:L1564">
    <cfRule type="expression" dxfId="2728" priority="2740">
      <formula>J1563+Q1563+R1563=0</formula>
    </cfRule>
  </conditionalFormatting>
  <conditionalFormatting sqref="N1563:P1564">
    <cfRule type="expression" dxfId="2727" priority="2741">
      <formula>N1563+Q1563+R1563=0</formula>
    </cfRule>
  </conditionalFormatting>
  <conditionalFormatting sqref="H1563:H1564">
    <cfRule type="expression" dxfId="2726" priority="2739">
      <formula>H1563+N1552+Q1552=0</formula>
    </cfRule>
  </conditionalFormatting>
  <conditionalFormatting sqref="G1563:G1564">
    <cfRule type="expression" dxfId="2725" priority="2737">
      <formula>G1563+#REF!+#REF!=0</formula>
    </cfRule>
  </conditionalFormatting>
  <conditionalFormatting sqref="H1563:H1564">
    <cfRule type="expression" dxfId="2724" priority="2738">
      <formula>H1563+#REF!+#REF!=0</formula>
    </cfRule>
  </conditionalFormatting>
  <conditionalFormatting sqref="G1563:G1564">
    <cfRule type="expression" dxfId="2723" priority="2744">
      <formula>G1563+I1562+N1562=0</formula>
    </cfRule>
  </conditionalFormatting>
  <conditionalFormatting sqref="G1563:G1564">
    <cfRule type="expression" dxfId="2722" priority="2745">
      <formula>G1563+I1557+N1557=0</formula>
    </cfRule>
  </conditionalFormatting>
  <conditionalFormatting sqref="G1563">
    <cfRule type="expression" dxfId="2721" priority="2746">
      <formula>G1563+I1583+N1583=0</formula>
    </cfRule>
  </conditionalFormatting>
  <conditionalFormatting sqref="G1564">
    <cfRule type="expression" dxfId="2720" priority="2735">
      <formula>G1564+I1585+N1585=0</formula>
    </cfRule>
  </conditionalFormatting>
  <conditionalFormatting sqref="G1567 G1570">
    <cfRule type="expression" dxfId="2719" priority="2946">
      <formula>G1567+I1555+N1555=0</formula>
    </cfRule>
  </conditionalFormatting>
  <conditionalFormatting sqref="G1568:H1569">
    <cfRule type="expression" dxfId="2718" priority="2731">
      <formula>G1568+#REF!+#REF!=0</formula>
    </cfRule>
  </conditionalFormatting>
  <conditionalFormatting sqref="I1568:I1569">
    <cfRule type="expression" dxfId="2717" priority="2732">
      <formula>I1568+N1568+Q1568=0</formula>
    </cfRule>
  </conditionalFormatting>
  <conditionalFormatting sqref="J1568:L1569">
    <cfRule type="expression" dxfId="2716" priority="2729">
      <formula>J1568+Q1568+R1568=0</formula>
    </cfRule>
  </conditionalFormatting>
  <conditionalFormatting sqref="N1568:P1569">
    <cfRule type="expression" dxfId="2715" priority="2730">
      <formula>N1568+Q1568+R1568=0</formula>
    </cfRule>
  </conditionalFormatting>
  <conditionalFormatting sqref="H1568:H1569">
    <cfRule type="expression" dxfId="2714" priority="2728">
      <formula>H1568+N1558+Q1558=0</formula>
    </cfRule>
  </conditionalFormatting>
  <conditionalFormatting sqref="G1568:G1569">
    <cfRule type="expression" dxfId="2713" priority="2726">
      <formula>G1568+#REF!+#REF!=0</formula>
    </cfRule>
  </conditionalFormatting>
  <conditionalFormatting sqref="H1568:H1569">
    <cfRule type="expression" dxfId="2712" priority="2727">
      <formula>H1568+#REF!+#REF!=0</formula>
    </cfRule>
  </conditionalFormatting>
  <conditionalFormatting sqref="H1568:H1569">
    <cfRule type="expression" dxfId="2711" priority="2725">
      <formula>H1568+N1554+Q1554=0</formula>
    </cfRule>
  </conditionalFormatting>
  <conditionalFormatting sqref="G1568:G1569">
    <cfRule type="expression" dxfId="2710" priority="2733">
      <formula>G1568+I1564+N1564=0</formula>
    </cfRule>
  </conditionalFormatting>
  <conditionalFormatting sqref="G1554">
    <cfRule type="expression" dxfId="2709" priority="2734">
      <formula>G1554+I1577+N1577=0</formula>
    </cfRule>
  </conditionalFormatting>
  <conditionalFormatting sqref="G1569">
    <cfRule type="expression" dxfId="2708" priority="2724">
      <formula>G1569+I1594+N1594=0</formula>
    </cfRule>
  </conditionalFormatting>
  <conditionalFormatting sqref="G1578:H1578">
    <cfRule type="expression" dxfId="2707" priority="2719">
      <formula>G1578+#REF!+#REF!=0</formula>
    </cfRule>
  </conditionalFormatting>
  <conditionalFormatting sqref="I1578">
    <cfRule type="expression" dxfId="2706" priority="2720">
      <formula>I1578+N1578+Q1578=0</formula>
    </cfRule>
  </conditionalFormatting>
  <conditionalFormatting sqref="J1578:L1578">
    <cfRule type="expression" dxfId="2705" priority="2717">
      <formula>J1578+Q1578+R1578=0</formula>
    </cfRule>
  </conditionalFormatting>
  <conditionalFormatting sqref="N1578:P1578">
    <cfRule type="expression" dxfId="2704" priority="2718">
      <formula>N1578+Q1578+R1578=0</formula>
    </cfRule>
  </conditionalFormatting>
  <conditionalFormatting sqref="H1578">
    <cfRule type="expression" dxfId="2703" priority="2716">
      <formula>H1578+N1570+Q1570=0</formula>
    </cfRule>
  </conditionalFormatting>
  <conditionalFormatting sqref="G1578">
    <cfRule type="expression" dxfId="2702" priority="2714">
      <formula>G1578+#REF!+#REF!=0</formula>
    </cfRule>
  </conditionalFormatting>
  <conditionalFormatting sqref="H1578">
    <cfRule type="expression" dxfId="2701" priority="2715">
      <formula>H1578+#REF!+#REF!=0</formula>
    </cfRule>
  </conditionalFormatting>
  <conditionalFormatting sqref="H1578">
    <cfRule type="expression" dxfId="2700" priority="2713">
      <formula>H1578+N1567+Q1567=0</formula>
    </cfRule>
  </conditionalFormatting>
  <conditionalFormatting sqref="G1578">
    <cfRule type="expression" dxfId="2699" priority="2721">
      <formula>G1578+I1577+N1577=0</formula>
    </cfRule>
  </conditionalFormatting>
  <conditionalFormatting sqref="G1578">
    <cfRule type="expression" dxfId="2698" priority="2722">
      <formula>G1578+I1574+N1574=0</formula>
    </cfRule>
  </conditionalFormatting>
  <conditionalFormatting sqref="G1578">
    <cfRule type="expression" dxfId="2697" priority="2723">
      <formula>G1578+I1607+N1607=0</formula>
    </cfRule>
  </conditionalFormatting>
  <conditionalFormatting sqref="G1590:H1591">
    <cfRule type="expression" dxfId="2696" priority="2708">
      <formula>G1590+#REF!+#REF!=0</formula>
    </cfRule>
  </conditionalFormatting>
  <conditionalFormatting sqref="I1590:I1591">
    <cfRule type="expression" dxfId="2695" priority="2709">
      <formula>I1590+N1590+Q1590=0</formula>
    </cfRule>
  </conditionalFormatting>
  <conditionalFormatting sqref="J1590:L1591">
    <cfRule type="expression" dxfId="2694" priority="2706">
      <formula>J1590+Q1590+R1590=0</formula>
    </cfRule>
  </conditionalFormatting>
  <conditionalFormatting sqref="N1590:P1591">
    <cfRule type="expression" dxfId="2693" priority="2707">
      <formula>N1590+Q1590+R1590=0</formula>
    </cfRule>
  </conditionalFormatting>
  <conditionalFormatting sqref="G1590:G1591">
    <cfRule type="expression" dxfId="2692" priority="2703">
      <formula>G1590+#REF!+#REF!=0</formula>
    </cfRule>
  </conditionalFormatting>
  <conditionalFormatting sqref="H1590:H1591">
    <cfRule type="expression" dxfId="2691" priority="2704">
      <formula>H1590+#REF!+#REF!=0</formula>
    </cfRule>
  </conditionalFormatting>
  <conditionalFormatting sqref="G1590:G1591">
    <cfRule type="expression" dxfId="2690" priority="2710">
      <formula>G1590+I1589+N1589=0</formula>
    </cfRule>
  </conditionalFormatting>
  <conditionalFormatting sqref="G1590:G1591">
    <cfRule type="expression" dxfId="2689" priority="2711">
      <formula>G1590+I1584+N1584=0</formula>
    </cfRule>
  </conditionalFormatting>
  <conditionalFormatting sqref="G1590">
    <cfRule type="expression" dxfId="2688" priority="2712">
      <formula>G1590+I1617+N1617=0</formula>
    </cfRule>
  </conditionalFormatting>
  <conditionalFormatting sqref="G1591">
    <cfRule type="expression" dxfId="2687" priority="2701">
      <formula>G1591+I1619+N1619=0</formula>
    </cfRule>
  </conditionalFormatting>
  <conditionalFormatting sqref="G1612:H1614">
    <cfRule type="expression" dxfId="2686" priority="2696">
      <formula>G1612+#REF!+#REF!=0</formula>
    </cfRule>
  </conditionalFormatting>
  <conditionalFormatting sqref="I1612:I1614">
    <cfRule type="expression" dxfId="2685" priority="2697">
      <formula>I1612+N1612+Q1612=0</formula>
    </cfRule>
  </conditionalFormatting>
  <conditionalFormatting sqref="J1612:L1614">
    <cfRule type="expression" dxfId="2684" priority="2694">
      <formula>J1612+Q1612+R1612=0</formula>
    </cfRule>
  </conditionalFormatting>
  <conditionalFormatting sqref="N1612:P1614">
    <cfRule type="expression" dxfId="2683" priority="2695">
      <formula>N1612+Q1612+R1612=0</formula>
    </cfRule>
  </conditionalFormatting>
  <conditionalFormatting sqref="H1612:H1614">
    <cfRule type="expression" dxfId="2682" priority="2693">
      <formula>H1612+N1602+Q1602=0</formula>
    </cfRule>
  </conditionalFormatting>
  <conditionalFormatting sqref="G1612:G1614">
    <cfRule type="expression" dxfId="2681" priority="2691">
      <formula>G1612+#REF!+#REF!=0</formula>
    </cfRule>
  </conditionalFormatting>
  <conditionalFormatting sqref="H1612:H1614">
    <cfRule type="expression" dxfId="2680" priority="2692">
      <formula>H1612+#REF!+#REF!=0</formula>
    </cfRule>
  </conditionalFormatting>
  <conditionalFormatting sqref="H1612:H1614">
    <cfRule type="expression" dxfId="2679" priority="2690">
      <formula>H1612+N1598+Q1598=0</formula>
    </cfRule>
  </conditionalFormatting>
  <conditionalFormatting sqref="G1612:G1614">
    <cfRule type="expression" dxfId="2678" priority="2698">
      <formula>G1612+I1611+N1611=0</formula>
    </cfRule>
  </conditionalFormatting>
  <conditionalFormatting sqref="G1612:G1614">
    <cfRule type="expression" dxfId="2677" priority="2699">
      <formula>G1612+I1607+N1607=0</formula>
    </cfRule>
  </conditionalFormatting>
  <conditionalFormatting sqref="G1612">
    <cfRule type="expression" dxfId="2676" priority="2700">
      <formula>G1612+I1949+N1949=0</formula>
    </cfRule>
  </conditionalFormatting>
  <conditionalFormatting sqref="G1613:G1614">
    <cfRule type="expression" dxfId="2675" priority="2689">
      <formula>G1613+I1951+N1951=0</formula>
    </cfRule>
  </conditionalFormatting>
  <conditionalFormatting sqref="G1625">
    <cfRule type="expression" dxfId="2674" priority="2947">
      <formula>G1625+I1608+N1608=0</formula>
    </cfRule>
  </conditionalFormatting>
  <conditionalFormatting sqref="G1622:H1624">
    <cfRule type="expression" dxfId="2673" priority="2685">
      <formula>G1622+#REF!+#REF!=0</formula>
    </cfRule>
  </conditionalFormatting>
  <conditionalFormatting sqref="I1622:I1624">
    <cfRule type="expression" dxfId="2672" priority="2686">
      <formula>I1622+N1622+Q1622=0</formula>
    </cfRule>
  </conditionalFormatting>
  <conditionalFormatting sqref="J1622:L1624">
    <cfRule type="expression" dxfId="2671" priority="2683">
      <formula>J1622+Q1622+R1622=0</formula>
    </cfRule>
  </conditionalFormatting>
  <conditionalFormatting sqref="N1622:P1624">
    <cfRule type="expression" dxfId="2670" priority="2684">
      <formula>N1622+Q1622+R1622=0</formula>
    </cfRule>
  </conditionalFormatting>
  <conditionalFormatting sqref="G1622:G1624">
    <cfRule type="expression" dxfId="2669" priority="2680">
      <formula>G1622+#REF!+#REF!=0</formula>
    </cfRule>
  </conditionalFormatting>
  <conditionalFormatting sqref="H1622:H1624">
    <cfRule type="expression" dxfId="2668" priority="2681">
      <formula>H1622+#REF!+#REF!=0</formula>
    </cfRule>
  </conditionalFormatting>
  <conditionalFormatting sqref="G1568">
    <cfRule type="expression" dxfId="2667" priority="2948">
      <formula>G1568+#REF!+#REF!=0</formula>
    </cfRule>
  </conditionalFormatting>
  <conditionalFormatting sqref="G1597">
    <cfRule type="expression" dxfId="2666" priority="2949">
      <formula>G1597+I1573+N1573=0</formula>
    </cfRule>
  </conditionalFormatting>
  <conditionalFormatting sqref="G1597">
    <cfRule type="expression" dxfId="2665" priority="2950">
      <formula>G1597+I1566+N1566=0</formula>
    </cfRule>
  </conditionalFormatting>
  <conditionalFormatting sqref="H1560">
    <cfRule type="expression" dxfId="2664" priority="2675">
      <formula>H1560+N1552+Q1552=0</formula>
    </cfRule>
  </conditionalFormatting>
  <conditionalFormatting sqref="H1560">
    <cfRule type="expression" dxfId="2663" priority="2671">
      <formula>H1560+N1560+Q1560=0</formula>
    </cfRule>
  </conditionalFormatting>
  <conditionalFormatting sqref="J1560:L1560">
    <cfRule type="expression" dxfId="2662" priority="2670">
      <formula>J1560+Q1560+R1560=0</formula>
    </cfRule>
  </conditionalFormatting>
  <conditionalFormatting sqref="N1560:P1560">
    <cfRule type="expression" dxfId="2661" priority="2672">
      <formula>N1560+Q1560+R1560=0</formula>
    </cfRule>
  </conditionalFormatting>
  <conditionalFormatting sqref="H1560">
    <cfRule type="expression" dxfId="2660" priority="2669">
      <formula>H1560+N1564+Q1564=0</formula>
    </cfRule>
  </conditionalFormatting>
  <conditionalFormatting sqref="H1560">
    <cfRule type="expression" dxfId="2659" priority="2673">
      <formula>H1560+N1569+Q1569=0</formula>
    </cfRule>
  </conditionalFormatting>
  <conditionalFormatting sqref="H1560">
    <cfRule type="expression" dxfId="2658" priority="2674">
      <formula>H1560+N1555+Q1555=0</formula>
    </cfRule>
  </conditionalFormatting>
  <conditionalFormatting sqref="G1560">
    <cfRule type="expression" dxfId="2657" priority="2676">
      <formula>G1560+I1565+N1565=0</formula>
    </cfRule>
  </conditionalFormatting>
  <conditionalFormatting sqref="G1560">
    <cfRule type="expression" dxfId="2656" priority="2677">
      <formula>G1560+I1570+N1570=0</formula>
    </cfRule>
  </conditionalFormatting>
  <conditionalFormatting sqref="G1560">
    <cfRule type="expression" dxfId="2655" priority="2668">
      <formula>G1560+I1571+N1571=0</formula>
    </cfRule>
  </conditionalFormatting>
  <conditionalFormatting sqref="G1597">
    <cfRule type="expression" dxfId="2654" priority="2951">
      <formula>G1597+I1572+N1572=0</formula>
    </cfRule>
  </conditionalFormatting>
  <conditionalFormatting sqref="G1658">
    <cfRule type="expression" dxfId="2653" priority="2952">
      <formula>G1658+I1626+N1626=0</formula>
    </cfRule>
  </conditionalFormatting>
  <conditionalFormatting sqref="G1658">
    <cfRule type="expression" dxfId="2652" priority="2953">
      <formula>G1658+I1611+N1611=0</formula>
    </cfRule>
  </conditionalFormatting>
  <conditionalFormatting sqref="N1628:P1631">
    <cfRule type="expression" dxfId="2651" priority="2660">
      <formula>N1628+Q1628+R1628=0</formula>
    </cfRule>
  </conditionalFormatting>
  <conditionalFormatting sqref="H1641">
    <cfRule type="expression" dxfId="2650" priority="2659">
      <formula>H1641+N1637+Q1637=0</formula>
    </cfRule>
  </conditionalFormatting>
  <conditionalFormatting sqref="H1640">
    <cfRule type="expression" dxfId="2649" priority="2658">
      <formula>H1640+N1632+Q1632=0</formula>
    </cfRule>
  </conditionalFormatting>
  <conditionalFormatting sqref="N1637:P1640">
    <cfRule type="expression" dxfId="2648" priority="2657">
      <formula>N1637+Q1637+R1637=0</formula>
    </cfRule>
  </conditionalFormatting>
  <conditionalFormatting sqref="H1646">
    <cfRule type="expression" dxfId="2647" priority="2653">
      <formula>H1646+N1637+Q1637=0</formula>
    </cfRule>
  </conditionalFormatting>
  <conditionalFormatting sqref="H1629">
    <cfRule type="expression" dxfId="2646" priority="2651">
      <formula>H1629+N1625+Q1625=0</formula>
    </cfRule>
  </conditionalFormatting>
  <conditionalFormatting sqref="H1630:H1631">
    <cfRule type="expression" dxfId="2645" priority="2652">
      <formula>H1630+N1625+Q1625=0</formula>
    </cfRule>
  </conditionalFormatting>
  <conditionalFormatting sqref="H1656">
    <cfRule type="expression" dxfId="2644" priority="2648">
      <formula>H1656+N1646+Q1646=0</formula>
    </cfRule>
  </conditionalFormatting>
  <conditionalFormatting sqref="H1641">
    <cfRule type="expression" dxfId="2643" priority="2649">
      <formula>H1641+N1638+Q1638=0</formula>
    </cfRule>
  </conditionalFormatting>
  <conditionalFormatting sqref="G1628">
    <cfRule type="expression" dxfId="2642" priority="2646">
      <formula>G1628+#REF!+#REF!=0</formula>
    </cfRule>
  </conditionalFormatting>
  <conditionalFormatting sqref="H1628">
    <cfRule type="expression" dxfId="2641" priority="2647">
      <formula>H1628+#REF!+#REF!=0</formula>
    </cfRule>
  </conditionalFormatting>
  <conditionalFormatting sqref="H1641">
    <cfRule type="expression" dxfId="2640" priority="2644">
      <formula>H1641+N1641+Q1641=0</formula>
    </cfRule>
  </conditionalFormatting>
  <conditionalFormatting sqref="J1641:L1641">
    <cfRule type="expression" dxfId="2639" priority="2643">
      <formula>J1641+Q1641+R1641=0</formula>
    </cfRule>
  </conditionalFormatting>
  <conditionalFormatting sqref="N1641:P1641">
    <cfRule type="expression" dxfId="2638" priority="2645">
      <formula>N1641+Q1641+R1641=0</formula>
    </cfRule>
  </conditionalFormatting>
  <conditionalFormatting sqref="J1645:L1645">
    <cfRule type="expression" dxfId="2637" priority="2641">
      <formula>J1645+Q1645+R1645=0</formula>
    </cfRule>
  </conditionalFormatting>
  <conditionalFormatting sqref="N1645:P1645">
    <cfRule type="expression" dxfId="2636" priority="2642">
      <formula>N1645+Q1645+R1645=0</formula>
    </cfRule>
  </conditionalFormatting>
  <conditionalFormatting sqref="H1655">
    <cfRule type="expression" dxfId="2635" priority="2650">
      <formula>H1655+N1638+Q1638=0</formula>
    </cfRule>
  </conditionalFormatting>
  <conditionalFormatting sqref="H1639">
    <cfRule type="expression" dxfId="2634" priority="2640">
      <formula>H1639+N1630+Q1630=0</formula>
    </cfRule>
  </conditionalFormatting>
  <conditionalFormatting sqref="G1647">
    <cfRule type="expression" dxfId="2633" priority="2638">
      <formula>G1647+#REF!+#REF!=0</formula>
    </cfRule>
  </conditionalFormatting>
  <conditionalFormatting sqref="H1647">
    <cfRule type="expression" dxfId="2632" priority="2639">
      <formula>H1647+#REF!+#REF!=0</formula>
    </cfRule>
  </conditionalFormatting>
  <conditionalFormatting sqref="G1641">
    <cfRule type="expression" dxfId="2631" priority="2637">
      <formula>G1641+#REF!+#REF!=0</formula>
    </cfRule>
  </conditionalFormatting>
  <conditionalFormatting sqref="G1645">
    <cfRule type="expression" dxfId="2630" priority="2654">
      <formula>G1645+#REF!+#REF!=0</formula>
    </cfRule>
  </conditionalFormatting>
  <conditionalFormatting sqref="H1645">
    <cfRule type="expression" dxfId="2629" priority="2655">
      <formula>H1645+#REF!+#REF!=0</formula>
    </cfRule>
  </conditionalFormatting>
  <conditionalFormatting sqref="H1637:H1638">
    <cfRule type="expression" dxfId="2628" priority="2656">
      <formula>H1637+#REF!+#REF!=0</formula>
    </cfRule>
  </conditionalFormatting>
  <conditionalFormatting sqref="H1632">
    <cfRule type="expression" dxfId="2627" priority="2636">
      <formula>H1632+N1628+Q1628=0</formula>
    </cfRule>
  </conditionalFormatting>
  <conditionalFormatting sqref="J1632:L1632">
    <cfRule type="expression" dxfId="2626" priority="2634">
      <formula>J1632+Q1632+R1632=0</formula>
    </cfRule>
  </conditionalFormatting>
  <conditionalFormatting sqref="N1632:P1632">
    <cfRule type="expression" dxfId="2625" priority="2635">
      <formula>N1632+Q1632+R1632=0</formula>
    </cfRule>
  </conditionalFormatting>
  <conditionalFormatting sqref="I1635">
    <cfRule type="expression" dxfId="2624" priority="2633">
      <formula>I1635+N1635+Q1635=0</formula>
    </cfRule>
  </conditionalFormatting>
  <conditionalFormatting sqref="G1635">
    <cfRule type="expression" dxfId="2623" priority="2631">
      <formula>G1635+#REF!+#REF!=0</formula>
    </cfRule>
  </conditionalFormatting>
  <conditionalFormatting sqref="H1635">
    <cfRule type="expression" dxfId="2622" priority="2632">
      <formula>H1635+#REF!+#REF!=0</formula>
    </cfRule>
  </conditionalFormatting>
  <conditionalFormatting sqref="J1635:L1635">
    <cfRule type="expression" dxfId="2621" priority="2629">
      <formula>J1635+Q1635+R1635=0</formula>
    </cfRule>
  </conditionalFormatting>
  <conditionalFormatting sqref="N1635:P1635">
    <cfRule type="expression" dxfId="2620" priority="2630">
      <formula>N1635+Q1635+R1635=0</formula>
    </cfRule>
  </conditionalFormatting>
  <conditionalFormatting sqref="I1636">
    <cfRule type="expression" dxfId="2619" priority="2628">
      <formula>I1636+N1636+Q1636=0</formula>
    </cfRule>
  </conditionalFormatting>
  <conditionalFormatting sqref="G1636">
    <cfRule type="expression" dxfId="2618" priority="2626">
      <formula>G1636+#REF!+#REF!=0</formula>
    </cfRule>
  </conditionalFormatting>
  <conditionalFormatting sqref="H1636">
    <cfRule type="expression" dxfId="2617" priority="2627">
      <formula>H1636+#REF!+#REF!=0</formula>
    </cfRule>
  </conditionalFormatting>
  <conditionalFormatting sqref="J1636:L1636">
    <cfRule type="expression" dxfId="2616" priority="2624">
      <formula>J1636+Q1636+R1636=0</formula>
    </cfRule>
  </conditionalFormatting>
  <conditionalFormatting sqref="N1636:P1636">
    <cfRule type="expression" dxfId="2615" priority="2625">
      <formula>N1636+Q1636+R1636=0</formula>
    </cfRule>
  </conditionalFormatting>
  <conditionalFormatting sqref="I1633">
    <cfRule type="expression" dxfId="2614" priority="2623">
      <formula>I1633+N1633+Q1633=0</formula>
    </cfRule>
  </conditionalFormatting>
  <conditionalFormatting sqref="G1633">
    <cfRule type="expression" dxfId="2613" priority="2621">
      <formula>G1633+#REF!+#REF!=0</formula>
    </cfRule>
  </conditionalFormatting>
  <conditionalFormatting sqref="H1633">
    <cfRule type="expression" dxfId="2612" priority="2622">
      <formula>H1633+#REF!+#REF!=0</formula>
    </cfRule>
  </conditionalFormatting>
  <conditionalFormatting sqref="J1633:L1633">
    <cfRule type="expression" dxfId="2611" priority="2619">
      <formula>J1633+Q1633+R1633=0</formula>
    </cfRule>
  </conditionalFormatting>
  <conditionalFormatting sqref="N1633:P1633">
    <cfRule type="expression" dxfId="2610" priority="2620">
      <formula>N1633+Q1633+R1633=0</formula>
    </cfRule>
  </conditionalFormatting>
  <conditionalFormatting sqref="I1634">
    <cfRule type="expression" dxfId="2609" priority="2618">
      <formula>I1634+N1634+Q1634=0</formula>
    </cfRule>
  </conditionalFormatting>
  <conditionalFormatting sqref="G1634">
    <cfRule type="expression" dxfId="2608" priority="2616">
      <formula>G1634+#REF!+#REF!=0</formula>
    </cfRule>
  </conditionalFormatting>
  <conditionalFormatting sqref="H1634">
    <cfRule type="expression" dxfId="2607" priority="2617">
      <formula>H1634+#REF!+#REF!=0</formula>
    </cfRule>
  </conditionalFormatting>
  <conditionalFormatting sqref="J1634:L1634">
    <cfRule type="expression" dxfId="2606" priority="2614">
      <formula>J1634+Q1634+R1634=0</formula>
    </cfRule>
  </conditionalFormatting>
  <conditionalFormatting sqref="N1634:P1634">
    <cfRule type="expression" dxfId="2605" priority="2615">
      <formula>N1634+Q1634+R1634=0</formula>
    </cfRule>
  </conditionalFormatting>
  <conditionalFormatting sqref="I1650">
    <cfRule type="expression" dxfId="2604" priority="2613">
      <formula>I1650+N1650+Q1650=0</formula>
    </cfRule>
  </conditionalFormatting>
  <conditionalFormatting sqref="G1650">
    <cfRule type="expression" dxfId="2603" priority="2611">
      <formula>G1650+#REF!+#REF!=0</formula>
    </cfRule>
  </conditionalFormatting>
  <conditionalFormatting sqref="H1650">
    <cfRule type="expression" dxfId="2602" priority="2612">
      <formula>H1650+#REF!+#REF!=0</formula>
    </cfRule>
  </conditionalFormatting>
  <conditionalFormatting sqref="J1650:L1650">
    <cfRule type="expression" dxfId="2601" priority="2609">
      <formula>J1650+Q1650+R1650=0</formula>
    </cfRule>
  </conditionalFormatting>
  <conditionalFormatting sqref="N1650:P1650">
    <cfRule type="expression" dxfId="2600" priority="2610">
      <formula>N1650+Q1650+R1650=0</formula>
    </cfRule>
  </conditionalFormatting>
  <conditionalFormatting sqref="I1651">
    <cfRule type="expression" dxfId="2599" priority="2608">
      <formula>I1651+N1651+Q1651=0</formula>
    </cfRule>
  </conditionalFormatting>
  <conditionalFormatting sqref="G1651">
    <cfRule type="expression" dxfId="2598" priority="2606">
      <formula>G1651+#REF!+#REF!=0</formula>
    </cfRule>
  </conditionalFormatting>
  <conditionalFormatting sqref="H1651">
    <cfRule type="expression" dxfId="2597" priority="2607">
      <formula>H1651+#REF!+#REF!=0</formula>
    </cfRule>
  </conditionalFormatting>
  <conditionalFormatting sqref="J1651:L1651">
    <cfRule type="expression" dxfId="2596" priority="2604">
      <formula>J1651+Q1651+R1651=0</formula>
    </cfRule>
  </conditionalFormatting>
  <conditionalFormatting sqref="N1651:P1651">
    <cfRule type="expression" dxfId="2595" priority="2605">
      <formula>N1651+Q1651+R1651=0</formula>
    </cfRule>
  </conditionalFormatting>
  <conditionalFormatting sqref="I1648">
    <cfRule type="expression" dxfId="2594" priority="2603">
      <formula>I1648+N1648+Q1648=0</formula>
    </cfRule>
  </conditionalFormatting>
  <conditionalFormatting sqref="G1648">
    <cfRule type="expression" dxfId="2593" priority="2601">
      <formula>G1648+#REF!+#REF!=0</formula>
    </cfRule>
  </conditionalFormatting>
  <conditionalFormatting sqref="H1648">
    <cfRule type="expression" dxfId="2592" priority="2602">
      <formula>H1648+#REF!+#REF!=0</formula>
    </cfRule>
  </conditionalFormatting>
  <conditionalFormatting sqref="J1648:L1648">
    <cfRule type="expression" dxfId="2591" priority="2599">
      <formula>J1648+Q1648+R1648=0</formula>
    </cfRule>
  </conditionalFormatting>
  <conditionalFormatting sqref="N1648:P1648">
    <cfRule type="expression" dxfId="2590" priority="2600">
      <formula>N1648+Q1648+R1648=0</formula>
    </cfRule>
  </conditionalFormatting>
  <conditionalFormatting sqref="I1649">
    <cfRule type="expression" dxfId="2589" priority="2598">
      <formula>I1649+N1649+Q1649=0</formula>
    </cfRule>
  </conditionalFormatting>
  <conditionalFormatting sqref="G1649">
    <cfRule type="expression" dxfId="2588" priority="2596">
      <formula>G1649+#REF!+#REF!=0</formula>
    </cfRule>
  </conditionalFormatting>
  <conditionalFormatting sqref="H1649">
    <cfRule type="expression" dxfId="2587" priority="2597">
      <formula>H1649+#REF!+#REF!=0</formula>
    </cfRule>
  </conditionalFormatting>
  <conditionalFormatting sqref="J1649:L1649">
    <cfRule type="expression" dxfId="2586" priority="2594">
      <formula>J1649+Q1649+R1649=0</formula>
    </cfRule>
  </conditionalFormatting>
  <conditionalFormatting sqref="N1649:P1649">
    <cfRule type="expression" dxfId="2585" priority="2595">
      <formula>N1649+Q1649+R1649=0</formula>
    </cfRule>
  </conditionalFormatting>
  <conditionalFormatting sqref="G1641 G1649 G1629 G1632:G1634">
    <cfRule type="expression" dxfId="2584" priority="2661">
      <formula>G1629+I1625+N1625=0</formula>
    </cfRule>
  </conditionalFormatting>
  <conditionalFormatting sqref="G1630:G1631">
    <cfRule type="expression" dxfId="2583" priority="2662">
      <formula>G1630+I1625+N1625=0</formula>
    </cfRule>
  </conditionalFormatting>
  <conditionalFormatting sqref="G1635:G1636 G1651">
    <cfRule type="expression" dxfId="2582" priority="2663">
      <formula>G1635+I1629+N1629=0</formula>
    </cfRule>
  </conditionalFormatting>
  <conditionalFormatting sqref="G1648">
    <cfRule type="expression" dxfId="2581" priority="2664">
      <formula>G1648+I1641+N1641=0</formula>
    </cfRule>
  </conditionalFormatting>
  <conditionalFormatting sqref="G1637:G1640">
    <cfRule type="expression" dxfId="2580" priority="2665">
      <formula>G1637+I1629+N1629=0</formula>
    </cfRule>
  </conditionalFormatting>
  <conditionalFormatting sqref="G1646 G1650">
    <cfRule type="expression" dxfId="2579" priority="2666">
      <formula>G1646+I1637+N1637=0</formula>
    </cfRule>
  </conditionalFormatting>
  <conditionalFormatting sqref="G1642:H1644">
    <cfRule type="expression" dxfId="2578" priority="2589">
      <formula>G1642+#REF!+#REF!=0</formula>
    </cfRule>
  </conditionalFormatting>
  <conditionalFormatting sqref="I1642:I1644">
    <cfRule type="expression" dxfId="2577" priority="2590">
      <formula>I1642+N1642+Q1642=0</formula>
    </cfRule>
  </conditionalFormatting>
  <conditionalFormatting sqref="J1642:L1644">
    <cfRule type="expression" dxfId="2576" priority="2587">
      <formula>J1642+Q1642+R1642=0</formula>
    </cfRule>
  </conditionalFormatting>
  <conditionalFormatting sqref="N1642:P1644">
    <cfRule type="expression" dxfId="2575" priority="2588">
      <formula>N1642+Q1642+R1642=0</formula>
    </cfRule>
  </conditionalFormatting>
  <conditionalFormatting sqref="H1642:H1644">
    <cfRule type="expression" dxfId="2574" priority="2586">
      <formula>H1642+N1632+Q1632=0</formula>
    </cfRule>
  </conditionalFormatting>
  <conditionalFormatting sqref="G1642:G1644">
    <cfRule type="expression" dxfId="2573" priority="2584">
      <formula>G1642+#REF!+#REF!=0</formula>
    </cfRule>
  </conditionalFormatting>
  <conditionalFormatting sqref="H1642:H1644">
    <cfRule type="expression" dxfId="2572" priority="2585">
      <formula>H1642+#REF!+#REF!=0</formula>
    </cfRule>
  </conditionalFormatting>
  <conditionalFormatting sqref="H1642:H1644">
    <cfRule type="expression" dxfId="2571" priority="2583">
      <formula>H1642+N1628+Q1628=0</formula>
    </cfRule>
  </conditionalFormatting>
  <conditionalFormatting sqref="G1642:G1644">
    <cfRule type="expression" dxfId="2570" priority="2591">
      <formula>G1642+I1641+N1641=0</formula>
    </cfRule>
  </conditionalFormatting>
  <conditionalFormatting sqref="G1642:G1644">
    <cfRule type="expression" dxfId="2569" priority="2592">
      <formula>G1642+I1637+N1637=0</formula>
    </cfRule>
  </conditionalFormatting>
  <conditionalFormatting sqref="G1642">
    <cfRule type="expression" dxfId="2568" priority="2593">
      <formula>G1642+I1978+N1978=0</formula>
    </cfRule>
  </conditionalFormatting>
  <conditionalFormatting sqref="G1643:G1644">
    <cfRule type="expression" dxfId="2567" priority="2582">
      <formula>G1643+I1980+N1980=0</formula>
    </cfRule>
  </conditionalFormatting>
  <conditionalFormatting sqref="G1655">
    <cfRule type="expression" dxfId="2566" priority="2667">
      <formula>G1655+I1638+N1638=0</formula>
    </cfRule>
  </conditionalFormatting>
  <conditionalFormatting sqref="G1652:H1654">
    <cfRule type="expression" dxfId="2565" priority="2578">
      <formula>G1652+#REF!+#REF!=0</formula>
    </cfRule>
  </conditionalFormatting>
  <conditionalFormatting sqref="I1652:I1654">
    <cfRule type="expression" dxfId="2564" priority="2579">
      <formula>I1652+N1652+Q1652=0</formula>
    </cfRule>
  </conditionalFormatting>
  <conditionalFormatting sqref="J1652:L1654">
    <cfRule type="expression" dxfId="2563" priority="2576">
      <formula>J1652+Q1652+R1652=0</formula>
    </cfRule>
  </conditionalFormatting>
  <conditionalFormatting sqref="N1652:P1654">
    <cfRule type="expression" dxfId="2562" priority="2577">
      <formula>N1652+Q1652+R1652=0</formula>
    </cfRule>
  </conditionalFormatting>
  <conditionalFormatting sqref="G1652:G1654">
    <cfRule type="expression" dxfId="2561" priority="2573">
      <formula>G1652+#REF!+#REF!=0</formula>
    </cfRule>
  </conditionalFormatting>
  <conditionalFormatting sqref="H1652:H1654">
    <cfRule type="expression" dxfId="2560" priority="2574">
      <formula>H1652+#REF!+#REF!=0</formula>
    </cfRule>
  </conditionalFormatting>
  <conditionalFormatting sqref="H2459:H2460">
    <cfRule type="expression" dxfId="2559" priority="2538">
      <formula>H2459+N2458+Q2458=0</formula>
    </cfRule>
  </conditionalFormatting>
  <conditionalFormatting sqref="H2531">
    <cfRule type="expression" dxfId="2558" priority="2539">
      <formula>H2531+N2529+Q2529=0</formula>
    </cfRule>
  </conditionalFormatting>
  <conditionalFormatting sqref="N2467:P2468">
    <cfRule type="expression" dxfId="2557" priority="2537">
      <formula>N2467+Q2467+R2467=0</formula>
    </cfRule>
  </conditionalFormatting>
  <conditionalFormatting sqref="H2535:H2536">
    <cfRule type="expression" dxfId="2556" priority="2536">
      <formula>H2535+N2529+Q2529=0</formula>
    </cfRule>
  </conditionalFormatting>
  <conditionalFormatting sqref="H2540">
    <cfRule type="expression" dxfId="2555" priority="2535">
      <formula>H2540+N2531+Q2531=0</formula>
    </cfRule>
  </conditionalFormatting>
  <conditionalFormatting sqref="G2417:G2420 G2426:G2427">
    <cfRule type="expression" dxfId="2554" priority="2533">
      <formula>G2417+#REF!+#REF!=0</formula>
    </cfRule>
  </conditionalFormatting>
  <conditionalFormatting sqref="H2417:H2420 H2426:H2427">
    <cfRule type="expression" dxfId="2553" priority="2534">
      <formula>H2417+#REF!+#REF!=0</formula>
    </cfRule>
  </conditionalFormatting>
  <conditionalFormatting sqref="I2460">
    <cfRule type="expression" dxfId="2552" priority="2531">
      <formula>I2460+N2460+Q2460=0</formula>
    </cfRule>
  </conditionalFormatting>
  <conditionalFormatting sqref="J2536:L2536">
    <cfRule type="expression" dxfId="2551" priority="2529">
      <formula>J2536+Q2536+R2536=0</formula>
    </cfRule>
  </conditionalFormatting>
  <conditionalFormatting sqref="N2536:P2536">
    <cfRule type="expression" dxfId="2550" priority="2530">
      <formula>N2536+Q2536+R2536=0</formula>
    </cfRule>
  </conditionalFormatting>
  <conditionalFormatting sqref="H2517">
    <cfRule type="expression" dxfId="2549" priority="2528">
      <formula>H2517+#REF!+#REF!=0</formula>
    </cfRule>
  </conditionalFormatting>
  <conditionalFormatting sqref="H2529">
    <cfRule type="expression" dxfId="2548" priority="2532">
      <formula>H2529+N2522+Q2522=0</formula>
    </cfRule>
  </conditionalFormatting>
  <conditionalFormatting sqref="J2418:L2420">
    <cfRule type="expression" dxfId="2547" priority="2522">
      <formula>J2418+Q2418+R2418=0</formula>
    </cfRule>
  </conditionalFormatting>
  <conditionalFormatting sqref="N2418:P2420">
    <cfRule type="expression" dxfId="2546" priority="2523">
      <formula>N2418+Q2418+R2418=0</formula>
    </cfRule>
  </conditionalFormatting>
  <conditionalFormatting sqref="H2428:H2430">
    <cfRule type="expression" dxfId="2545" priority="2519">
      <formula>H2428+N2426+Q2426=0</formula>
    </cfRule>
  </conditionalFormatting>
  <conditionalFormatting sqref="H2435">
    <cfRule type="expression" dxfId="2544" priority="2520">
      <formula>H2435+N2430+Q2430=0</formula>
    </cfRule>
  </conditionalFormatting>
  <conditionalFormatting sqref="H2453">
    <cfRule type="expression" dxfId="2543" priority="2521">
      <formula>H2453+N2444+Q2444=0</formula>
    </cfRule>
  </conditionalFormatting>
  <conditionalFormatting sqref="H2411">
    <cfRule type="expression" dxfId="2542" priority="2516">
      <formula>H2411+N2333+Q2333=0</formula>
    </cfRule>
  </conditionalFormatting>
  <conditionalFormatting sqref="H2439">
    <cfRule type="expression" dxfId="2541" priority="2517">
      <formula>H2439+N2433+Q2433=0</formula>
    </cfRule>
  </conditionalFormatting>
  <conditionalFormatting sqref="H2440:H2441">
    <cfRule type="expression" dxfId="2540" priority="2518">
      <formula>H2440+N2433+Q2433=0</formula>
    </cfRule>
  </conditionalFormatting>
  <conditionalFormatting sqref="H2458">
    <cfRule type="expression" dxfId="2539" priority="2512">
      <formula>H2458+N2453+Q2453=0</formula>
    </cfRule>
  </conditionalFormatting>
  <conditionalFormatting sqref="I2411:I2415">
    <cfRule type="expression" dxfId="2538" priority="2514">
      <formula>I2411+N2411+Q2411=0</formula>
    </cfRule>
  </conditionalFormatting>
  <conditionalFormatting sqref="J2411:L2415">
    <cfRule type="expression" dxfId="2537" priority="2510">
      <formula>J2411+Q2411+R2411=0</formula>
    </cfRule>
  </conditionalFormatting>
  <conditionalFormatting sqref="N2453:P2454">
    <cfRule type="expression" dxfId="2536" priority="2511">
      <formula>N2453+Q2453+R2453=0</formula>
    </cfRule>
  </conditionalFormatting>
  <conditionalFormatting sqref="G2414:H2416">
    <cfRule type="expression" dxfId="2535" priority="2505">
      <formula>G2414+#REF!+#REF!=0</formula>
    </cfRule>
  </conditionalFormatting>
  <conditionalFormatting sqref="H2412:H2413">
    <cfRule type="expression" dxfId="2534" priority="2506">
      <formula>H2412+N2411+Q2411=0</formula>
    </cfRule>
  </conditionalFormatting>
  <conditionalFormatting sqref="H2433">
    <cfRule type="expression" dxfId="2533" priority="2507">
      <formula>H2433+N2428+Q2428=0</formula>
    </cfRule>
  </conditionalFormatting>
  <conditionalFormatting sqref="G2438">
    <cfRule type="expression" dxfId="2532" priority="2508">
      <formula>G2438+#REF!+#REF!=0</formula>
    </cfRule>
  </conditionalFormatting>
  <conditionalFormatting sqref="H2438">
    <cfRule type="expression" dxfId="2531" priority="2509">
      <formula>H2438+#REF!+#REF!=0</formula>
    </cfRule>
  </conditionalFormatting>
  <conditionalFormatting sqref="H2421">
    <cfRule type="expression" dxfId="2530" priority="2503">
      <formula>H2421+N2421+Q2421=0</formula>
    </cfRule>
  </conditionalFormatting>
  <conditionalFormatting sqref="J2421:L2421">
    <cfRule type="expression" dxfId="2529" priority="2502">
      <formula>J2421+Q2421+R2421=0</formula>
    </cfRule>
  </conditionalFormatting>
  <conditionalFormatting sqref="N2421:P2421">
    <cfRule type="expression" dxfId="2528" priority="2504">
      <formula>N2421+Q2421+R2421=0</formula>
    </cfRule>
  </conditionalFormatting>
  <conditionalFormatting sqref="H2437">
    <cfRule type="expression" dxfId="2527" priority="2500">
      <formula>H2437+N2437+Q2437=0</formula>
    </cfRule>
  </conditionalFormatting>
  <conditionalFormatting sqref="J2437:L2437">
    <cfRule type="expression" dxfId="2526" priority="2499">
      <formula>J2437+Q2437+R2437=0</formula>
    </cfRule>
  </conditionalFormatting>
  <conditionalFormatting sqref="N2437:P2437">
    <cfRule type="expression" dxfId="2525" priority="2501">
      <formula>N2437+Q2437+R2437=0</formula>
    </cfRule>
  </conditionalFormatting>
  <conditionalFormatting sqref="J2452:L2452">
    <cfRule type="expression" dxfId="2524" priority="2494">
      <formula>J2452+Q2452+R2452=0</formula>
    </cfRule>
  </conditionalFormatting>
  <conditionalFormatting sqref="N2452:P2452">
    <cfRule type="expression" dxfId="2523" priority="2495">
      <formula>N2452+Q2452+R2452=0</formula>
    </cfRule>
  </conditionalFormatting>
  <conditionalFormatting sqref="H2457">
    <cfRule type="expression" dxfId="2522" priority="2515">
      <formula>H2457+N2445+Q2445=0</formula>
    </cfRule>
  </conditionalFormatting>
  <conditionalFormatting sqref="H2436:H2437">
    <cfRule type="expression" dxfId="2521" priority="2493">
      <formula>H2436+N2433+Q2433=0</formula>
    </cfRule>
  </conditionalFormatting>
  <conditionalFormatting sqref="H2446:H2447">
    <cfRule type="expression" dxfId="2520" priority="2492">
      <formula>H2446+N2440+Q2440=0</formula>
    </cfRule>
  </conditionalFormatting>
  <conditionalFormatting sqref="G2454">
    <cfRule type="expression" dxfId="2519" priority="2490">
      <formula>G2454+#REF!+#REF!=0</formula>
    </cfRule>
  </conditionalFormatting>
  <conditionalFormatting sqref="H2454">
    <cfRule type="expression" dxfId="2518" priority="2491">
      <formula>H2454+#REF!+#REF!=0</formula>
    </cfRule>
  </conditionalFormatting>
  <conditionalFormatting sqref="G2421">
    <cfRule type="expression" dxfId="2517" priority="2489">
      <formula>G2421+#REF!+#REF!=0</formula>
    </cfRule>
  </conditionalFormatting>
  <conditionalFormatting sqref="G2437">
    <cfRule type="expression" dxfId="2516" priority="2488">
      <formula>G2437+#REF!+#REF!=0</formula>
    </cfRule>
  </conditionalFormatting>
  <conditionalFormatting sqref="G2452">
    <cfRule type="expression" dxfId="2515" priority="2524">
      <formula>G2452+#REF!+#REF!=0</formula>
    </cfRule>
  </conditionalFormatting>
  <conditionalFormatting sqref="H2434 H2452">
    <cfRule type="expression" dxfId="2514" priority="2525">
      <formula>H2434+#REF!+#REF!=0</formula>
    </cfRule>
  </conditionalFormatting>
  <conditionalFormatting sqref="G2444:G2445">
    <cfRule type="expression" dxfId="2513" priority="2526">
      <formula>G2444+#REF!+#REF!=0</formula>
    </cfRule>
  </conditionalFormatting>
  <conditionalFormatting sqref="H2444:H2445">
    <cfRule type="expression" dxfId="2512" priority="2527">
      <formula>H2444+#REF!+#REF!=0</formula>
    </cfRule>
  </conditionalFormatting>
  <conditionalFormatting sqref="N2486:P2488">
    <cfRule type="expression" dxfId="2511" priority="2486">
      <formula>N2486+Q2486+R2486=0</formula>
    </cfRule>
  </conditionalFormatting>
  <conditionalFormatting sqref="H2488">
    <cfRule type="expression" dxfId="2510" priority="2484">
      <formula>H2488+N2486+Q2486=0</formula>
    </cfRule>
  </conditionalFormatting>
  <conditionalFormatting sqref="H2486:H2487">
    <cfRule type="expression" dxfId="2509" priority="2485">
      <formula>H2486+N2480+Q2480=0</formula>
    </cfRule>
  </conditionalFormatting>
  <conditionalFormatting sqref="J2470:L2472">
    <cfRule type="expression" dxfId="2508" priority="2480">
      <formula>J2470+Q2470+R2470=0</formula>
    </cfRule>
  </conditionalFormatting>
  <conditionalFormatting sqref="N2470:P2472">
    <cfRule type="expression" dxfId="2507" priority="2481">
      <formula>N2470+Q2470+R2470=0</formula>
    </cfRule>
  </conditionalFormatting>
  <conditionalFormatting sqref="H2497">
    <cfRule type="expression" dxfId="2506" priority="2479">
      <formula>H2497+#REF!+#REF!=0</formula>
    </cfRule>
  </conditionalFormatting>
  <conditionalFormatting sqref="H2504">
    <cfRule type="expression" dxfId="2505" priority="2476">
      <formula>H2504+N2497+Q2497=0</formula>
    </cfRule>
  </conditionalFormatting>
  <conditionalFormatting sqref="H2517">
    <cfRule type="expression" dxfId="2504" priority="2477">
      <formula>H2517+#REF!+#REF!=0</formula>
    </cfRule>
  </conditionalFormatting>
  <conditionalFormatting sqref="G2467:H2469">
    <cfRule type="expression" dxfId="2503" priority="2471">
      <formula>G2467+#REF!+#REF!=0</formula>
    </cfRule>
  </conditionalFormatting>
  <conditionalFormatting sqref="H2491">
    <cfRule type="expression" dxfId="2502" priority="2473">
      <formula>H2491+N2486+Q2486=0</formula>
    </cfRule>
  </conditionalFormatting>
  <conditionalFormatting sqref="G2480:G2483 G2486:G2488">
    <cfRule type="expression" dxfId="2501" priority="2474">
      <formula>G2480+#REF!+#REF!=0</formula>
    </cfRule>
  </conditionalFormatting>
  <conditionalFormatting sqref="H2480:H2483">
    <cfRule type="expression" dxfId="2500" priority="2475">
      <formula>H2480+#REF!+#REF!=0</formula>
    </cfRule>
  </conditionalFormatting>
  <conditionalFormatting sqref="H2483">
    <cfRule type="expression" dxfId="2499" priority="2469">
      <formula>H2483+N2483+Q2483=0</formula>
    </cfRule>
  </conditionalFormatting>
  <conditionalFormatting sqref="J2483:L2483">
    <cfRule type="expression" dxfId="2498" priority="2468">
      <formula>J2483+Q2483+R2483=0</formula>
    </cfRule>
  </conditionalFormatting>
  <conditionalFormatting sqref="N2483:P2483">
    <cfRule type="expression" dxfId="2497" priority="2470">
      <formula>N2483+Q2483+R2483=0</formula>
    </cfRule>
  </conditionalFormatting>
  <conditionalFormatting sqref="H2517">
    <cfRule type="expression" dxfId="2496" priority="2466">
      <formula>H2517+N2517+Q2517=0</formula>
    </cfRule>
  </conditionalFormatting>
  <conditionalFormatting sqref="J2517:L2517">
    <cfRule type="expression" dxfId="2495" priority="2465">
      <formula>J2517+Q2517+R2517=0</formula>
    </cfRule>
  </conditionalFormatting>
  <conditionalFormatting sqref="N2517:P2517">
    <cfRule type="expression" dxfId="2494" priority="2467">
      <formula>N2517+Q2517+R2517=0</formula>
    </cfRule>
  </conditionalFormatting>
  <conditionalFormatting sqref="J2496:L2496">
    <cfRule type="expression" dxfId="2493" priority="2463">
      <formula>J2496+Q2496+R2496=0</formula>
    </cfRule>
  </conditionalFormatting>
  <conditionalFormatting sqref="N2496:P2496">
    <cfRule type="expression" dxfId="2492" priority="2464">
      <formula>N2496+Q2496+R2496=0</formula>
    </cfRule>
  </conditionalFormatting>
  <conditionalFormatting sqref="H2503">
    <cfRule type="expression" dxfId="2491" priority="2478">
      <formula>H2503+#REF!+#REF!=0</formula>
    </cfRule>
  </conditionalFormatting>
  <conditionalFormatting sqref="G2498">
    <cfRule type="expression" dxfId="2490" priority="2461">
      <formula>G2498+#REF!+#REF!=0</formula>
    </cfRule>
  </conditionalFormatting>
  <conditionalFormatting sqref="H2498">
    <cfRule type="expression" dxfId="2489" priority="2462">
      <formula>H2498+#REF!+#REF!=0</formula>
    </cfRule>
  </conditionalFormatting>
  <conditionalFormatting sqref="G2483">
    <cfRule type="expression" dxfId="2488" priority="2460">
      <formula>G2483+#REF!+#REF!=0</formula>
    </cfRule>
  </conditionalFormatting>
  <conditionalFormatting sqref="G2517">
    <cfRule type="expression" dxfId="2487" priority="2459">
      <formula>G2517+#REF!+#REF!=0</formula>
    </cfRule>
  </conditionalFormatting>
  <conditionalFormatting sqref="G2492:G2493 G2496">
    <cfRule type="expression" dxfId="2486" priority="2482">
      <formula>G2492+#REF!+#REF!=0</formula>
    </cfRule>
  </conditionalFormatting>
  <conditionalFormatting sqref="H2492:H2493 H2496">
    <cfRule type="expression" dxfId="2485" priority="2483">
      <formula>H2492+#REF!+#REF!=0</formula>
    </cfRule>
  </conditionalFormatting>
  <conditionalFormatting sqref="J2473:L2473">
    <cfRule type="expression" dxfId="2484" priority="2457">
      <formula>J2473+Q2473+R2473=0</formula>
    </cfRule>
  </conditionalFormatting>
  <conditionalFormatting sqref="N2473:P2473">
    <cfRule type="expression" dxfId="2483" priority="2458">
      <formula>N2473+Q2473+R2473=0</formula>
    </cfRule>
  </conditionalFormatting>
  <conditionalFormatting sqref="H2473">
    <cfRule type="expression" dxfId="2482" priority="2456">
      <formula>H2473+N2471+Q2471=0</formula>
    </cfRule>
  </conditionalFormatting>
  <conditionalFormatting sqref="N2529:P2531">
    <cfRule type="expression" dxfId="2481" priority="2447">
      <formula>N2529+Q2529+R2529=0</formula>
    </cfRule>
  </conditionalFormatting>
  <conditionalFormatting sqref="G2515:H2517">
    <cfRule type="expression" dxfId="2480" priority="2440">
      <formula>G2515+#REF!+#REF!=0</formula>
    </cfRule>
  </conditionalFormatting>
  <conditionalFormatting sqref="H2542">
    <cfRule type="expression" dxfId="2479" priority="2441">
      <formula>H2542+N2541+Q2541=0</formula>
    </cfRule>
  </conditionalFormatting>
  <conditionalFormatting sqref="H2541">
    <cfRule type="expression" dxfId="2478" priority="2442">
      <formula>H2541+N2536+Q2536=0</formula>
    </cfRule>
  </conditionalFormatting>
  <conditionalFormatting sqref="H2520">
    <cfRule type="expression" dxfId="2477" priority="2443">
      <formula>H2520+#REF!+#REF!=0</formula>
    </cfRule>
  </conditionalFormatting>
  <conditionalFormatting sqref="H2521:H2522">
    <cfRule type="expression" dxfId="2476" priority="2444">
      <formula>H2521+#REF!+#REF!=0</formula>
    </cfRule>
  </conditionalFormatting>
  <conditionalFormatting sqref="G2519">
    <cfRule type="expression" dxfId="2475" priority="2445">
      <formula>G2519+#REF!+#REF!=0</formula>
    </cfRule>
  </conditionalFormatting>
  <conditionalFormatting sqref="H2519">
    <cfRule type="expression" dxfId="2474" priority="2446">
      <formula>H2519+#REF!+#REF!=0</formula>
    </cfRule>
  </conditionalFormatting>
  <conditionalFormatting sqref="H2460">
    <cfRule type="expression" dxfId="2473" priority="2438">
      <formula>H2460+N2460+Q2460=0</formula>
    </cfRule>
  </conditionalFormatting>
  <conditionalFormatting sqref="J2460:L2460">
    <cfRule type="expression" dxfId="2472" priority="2437">
      <formula>J2460+Q2460+R2460=0</formula>
    </cfRule>
  </conditionalFormatting>
  <conditionalFormatting sqref="N2460:P2460">
    <cfRule type="expression" dxfId="2471" priority="2439">
      <formula>N2460+Q2460+R2460=0</formula>
    </cfRule>
  </conditionalFormatting>
  <conditionalFormatting sqref="J2535:L2535">
    <cfRule type="expression" dxfId="2470" priority="2432">
      <formula>J2535+Q2535+R2535=0</formula>
    </cfRule>
  </conditionalFormatting>
  <conditionalFormatting sqref="N2535:P2535">
    <cfRule type="expression" dxfId="2469" priority="2433">
      <formula>N2535+Q2535+R2535=0</formula>
    </cfRule>
  </conditionalFormatting>
  <conditionalFormatting sqref="G2530">
    <cfRule type="expression" dxfId="2468" priority="2448">
      <formula>G2530+#REF!+#REF!=0</formula>
    </cfRule>
  </conditionalFormatting>
  <conditionalFormatting sqref="H2530">
    <cfRule type="expression" dxfId="2467" priority="2449">
      <formula>H2530+#REF!+#REF!=0</formula>
    </cfRule>
  </conditionalFormatting>
  <conditionalFormatting sqref="H2549:H2550">
    <cfRule type="expression" dxfId="2466" priority="2428">
      <formula>H2549+N2549+Q2549=0</formula>
    </cfRule>
  </conditionalFormatting>
  <conditionalFormatting sqref="I2549:I2550">
    <cfRule type="expression" dxfId="2465" priority="2431">
      <formula>I2549+N2549+Q2549=0</formula>
    </cfRule>
  </conditionalFormatting>
  <conditionalFormatting sqref="J2549:L2550">
    <cfRule type="expression" dxfId="2464" priority="2430">
      <formula>J2549+Q2549+R2549=0</formula>
    </cfRule>
  </conditionalFormatting>
  <conditionalFormatting sqref="N2549:P2550">
    <cfRule type="expression" dxfId="2463" priority="2429">
      <formula>N2549+Q2549+R2549=0</formula>
    </cfRule>
  </conditionalFormatting>
  <conditionalFormatting sqref="I2548">
    <cfRule type="expression" dxfId="2462" priority="2427">
      <formula>I2548+N2548+Q2548=0</formula>
    </cfRule>
  </conditionalFormatting>
  <conditionalFormatting sqref="J2548:L2548">
    <cfRule type="expression" dxfId="2461" priority="2425">
      <formula>J2548+Q2548+R2548=0</formula>
    </cfRule>
  </conditionalFormatting>
  <conditionalFormatting sqref="N2548:P2548">
    <cfRule type="expression" dxfId="2460" priority="2426">
      <formula>N2548+Q2548+R2548=0</formula>
    </cfRule>
  </conditionalFormatting>
  <conditionalFormatting sqref="H2548">
    <cfRule type="expression" dxfId="2459" priority="2424">
      <formula>H2548+N2548+Q2548=0</formula>
    </cfRule>
  </conditionalFormatting>
  <conditionalFormatting sqref="I2447">
    <cfRule type="expression" dxfId="2458" priority="2423">
      <formula>I2447+N2447+Q2447=0</formula>
    </cfRule>
  </conditionalFormatting>
  <conditionalFormatting sqref="H2447">
    <cfRule type="expression" dxfId="2457" priority="2419">
      <formula>H2447+N2447+Q2447=0</formula>
    </cfRule>
  </conditionalFormatting>
  <conditionalFormatting sqref="J2447:L2447">
    <cfRule type="expression" dxfId="2456" priority="2418">
      <formula>J2447+Q2447+R2447=0</formula>
    </cfRule>
  </conditionalFormatting>
  <conditionalFormatting sqref="N2447:P2447">
    <cfRule type="expression" dxfId="2455" priority="2420">
      <formula>N2447+Q2447+R2447=0</formula>
    </cfRule>
  </conditionalFormatting>
  <conditionalFormatting sqref="H2447">
    <cfRule type="expression" dxfId="2454" priority="2417">
      <formula>H2447+N2440+Q2440=0</formula>
    </cfRule>
  </conditionalFormatting>
  <conditionalFormatting sqref="H2447">
    <cfRule type="expression" dxfId="2453" priority="2421">
      <formula>H2447+N2457+Q2457=0</formula>
    </cfRule>
  </conditionalFormatting>
  <conditionalFormatting sqref="H2447">
    <cfRule type="expression" dxfId="2452" priority="2422">
      <formula>H2447+N2429+Q2429=0</formula>
    </cfRule>
  </conditionalFormatting>
  <conditionalFormatting sqref="I2493">
    <cfRule type="expression" dxfId="2451" priority="2416">
      <formula>I2493+N2493+Q2493=0</formula>
    </cfRule>
  </conditionalFormatting>
  <conditionalFormatting sqref="H2493">
    <cfRule type="expression" dxfId="2450" priority="2412">
      <formula>H2493+N2493+Q2493=0</formula>
    </cfRule>
  </conditionalFormatting>
  <conditionalFormatting sqref="J2493:L2493">
    <cfRule type="expression" dxfId="2449" priority="2411">
      <formula>J2493+Q2493+R2493=0</formula>
    </cfRule>
  </conditionalFormatting>
  <conditionalFormatting sqref="N2493:P2493">
    <cfRule type="expression" dxfId="2448" priority="2413">
      <formula>N2493+Q2493+R2493=0</formula>
    </cfRule>
  </conditionalFormatting>
  <conditionalFormatting sqref="H2493">
    <cfRule type="expression" dxfId="2447" priority="2410">
      <formula>H2493+#REF!+#REF!=0</formula>
    </cfRule>
  </conditionalFormatting>
  <conditionalFormatting sqref="H2493">
    <cfRule type="expression" dxfId="2446" priority="2414">
      <formula>H2493+N2503+Q2503=0</formula>
    </cfRule>
  </conditionalFormatting>
  <conditionalFormatting sqref="H2493">
    <cfRule type="expression" dxfId="2445" priority="2415">
      <formula>H2493+N2487+Q2487=0</formula>
    </cfRule>
  </conditionalFormatting>
  <conditionalFormatting sqref="I2543">
    <cfRule type="expression" dxfId="2444" priority="2409">
      <formula>I2543+N2543+Q2543=0</formula>
    </cfRule>
  </conditionalFormatting>
  <conditionalFormatting sqref="H2543">
    <cfRule type="expression" dxfId="2443" priority="2405">
      <formula>H2543+N2543+Q2543=0</formula>
    </cfRule>
  </conditionalFormatting>
  <conditionalFormatting sqref="J2543:L2543">
    <cfRule type="expression" dxfId="2442" priority="2404">
      <formula>J2543+Q2543+R2543=0</formula>
    </cfRule>
  </conditionalFormatting>
  <conditionalFormatting sqref="N2543:P2543">
    <cfRule type="expression" dxfId="2441" priority="2406">
      <formula>N2543+Q2543+R2543=0</formula>
    </cfRule>
  </conditionalFormatting>
  <conditionalFormatting sqref="H2543">
    <cfRule type="expression" dxfId="2440" priority="2403">
      <formula>H2543+N2520+Q2520=0</formula>
    </cfRule>
  </conditionalFormatting>
  <conditionalFormatting sqref="H2543">
    <cfRule type="expression" dxfId="2439" priority="2407">
      <formula>H2543+N2540+Q2540=0</formula>
    </cfRule>
  </conditionalFormatting>
  <conditionalFormatting sqref="H2543">
    <cfRule type="expression" dxfId="2438" priority="2408">
      <formula>H2543+#REF!+#REF!=0</formula>
    </cfRule>
  </conditionalFormatting>
  <conditionalFormatting sqref="G2422:G2425">
    <cfRule type="expression" dxfId="2437" priority="2402">
      <formula>G2422+#REF!+#REF!=0</formula>
    </cfRule>
  </conditionalFormatting>
  <conditionalFormatting sqref="I2422:I2425">
    <cfRule type="expression" dxfId="2436" priority="2401">
      <formula>I2422+N2422+Q2422=0</formula>
    </cfRule>
  </conditionalFormatting>
  <conditionalFormatting sqref="G2422:G2425">
    <cfRule type="expression" dxfId="2435" priority="2399">
      <formula>G2422+#REF!+#REF!=0</formula>
    </cfRule>
  </conditionalFormatting>
  <conditionalFormatting sqref="H2422:H2425">
    <cfRule type="expression" dxfId="2434" priority="2400">
      <formula>H2422+#REF!+#REF!=0</formula>
    </cfRule>
  </conditionalFormatting>
  <conditionalFormatting sqref="J2422:L2425">
    <cfRule type="expression" dxfId="2433" priority="2397">
      <formula>J2422+Q2422+R2422=0</formula>
    </cfRule>
  </conditionalFormatting>
  <conditionalFormatting sqref="N2422:P2425">
    <cfRule type="expression" dxfId="2432" priority="2398">
      <formula>N2422+Q2422+R2422=0</formula>
    </cfRule>
  </conditionalFormatting>
  <conditionalFormatting sqref="G2431:G2432">
    <cfRule type="expression" dxfId="2431" priority="2396">
      <formula>G2431+#REF!+#REF!=0</formula>
    </cfRule>
  </conditionalFormatting>
  <conditionalFormatting sqref="I2431:I2432">
    <cfRule type="expression" dxfId="2430" priority="2395">
      <formula>I2431+N2431+Q2431=0</formula>
    </cfRule>
  </conditionalFormatting>
  <conditionalFormatting sqref="G2431:G2432">
    <cfRule type="expression" dxfId="2429" priority="2393">
      <formula>G2431+#REF!+#REF!=0</formula>
    </cfRule>
  </conditionalFormatting>
  <conditionalFormatting sqref="H2431:H2432">
    <cfRule type="expression" dxfId="2428" priority="2394">
      <formula>H2431+#REF!+#REF!=0</formula>
    </cfRule>
  </conditionalFormatting>
  <conditionalFormatting sqref="J2431:L2432">
    <cfRule type="expression" dxfId="2427" priority="2391">
      <formula>J2431+Q2431+R2431=0</formula>
    </cfRule>
  </conditionalFormatting>
  <conditionalFormatting sqref="N2431:P2432">
    <cfRule type="expression" dxfId="2426" priority="2392">
      <formula>N2431+Q2431+R2431=0</formula>
    </cfRule>
  </conditionalFormatting>
  <conditionalFormatting sqref="G2461:G2464">
    <cfRule type="expression" dxfId="2425" priority="2390">
      <formula>G2461+#REF!+#REF!=0</formula>
    </cfRule>
  </conditionalFormatting>
  <conditionalFormatting sqref="I2461:I2464">
    <cfRule type="expression" dxfId="2424" priority="2389">
      <formula>I2461+N2461+Q2461=0</formula>
    </cfRule>
  </conditionalFormatting>
  <conditionalFormatting sqref="G2461:G2464">
    <cfRule type="expression" dxfId="2423" priority="2387">
      <formula>G2461+#REF!+#REF!=0</formula>
    </cfRule>
  </conditionalFormatting>
  <conditionalFormatting sqref="H2461:H2464">
    <cfRule type="expression" dxfId="2422" priority="2388">
      <formula>H2461+#REF!+#REF!=0</formula>
    </cfRule>
  </conditionalFormatting>
  <conditionalFormatting sqref="J2461:L2464">
    <cfRule type="expression" dxfId="2421" priority="2385">
      <formula>J2461+Q2461+R2461=0</formula>
    </cfRule>
  </conditionalFormatting>
  <conditionalFormatting sqref="N2461:P2464">
    <cfRule type="expression" dxfId="2420" priority="2386">
      <formula>N2461+Q2461+R2461=0</formula>
    </cfRule>
  </conditionalFormatting>
  <conditionalFormatting sqref="G2448:G2449">
    <cfRule type="expression" dxfId="2419" priority="2384">
      <formula>G2448+#REF!+#REF!=0</formula>
    </cfRule>
  </conditionalFormatting>
  <conditionalFormatting sqref="I2448:I2449">
    <cfRule type="expression" dxfId="2418" priority="2383">
      <formula>I2448+N2448+Q2448=0</formula>
    </cfRule>
  </conditionalFormatting>
  <conditionalFormatting sqref="G2448:G2449">
    <cfRule type="expression" dxfId="2417" priority="2381">
      <formula>G2448+#REF!+#REF!=0</formula>
    </cfRule>
  </conditionalFormatting>
  <conditionalFormatting sqref="H2448:H2449">
    <cfRule type="expression" dxfId="2416" priority="2382">
      <formula>H2448+#REF!+#REF!=0</formula>
    </cfRule>
  </conditionalFormatting>
  <conditionalFormatting sqref="J2448:L2449">
    <cfRule type="expression" dxfId="2415" priority="2379">
      <formula>J2448+Q2448+R2448=0</formula>
    </cfRule>
  </conditionalFormatting>
  <conditionalFormatting sqref="N2448:P2449">
    <cfRule type="expression" dxfId="2414" priority="2380">
      <formula>N2448+Q2448+R2448=0</formula>
    </cfRule>
  </conditionalFormatting>
  <conditionalFormatting sqref="G2474:G2477">
    <cfRule type="expression" dxfId="2413" priority="2378">
      <formula>G2474+#REF!+#REF!=0</formula>
    </cfRule>
  </conditionalFormatting>
  <conditionalFormatting sqref="I2474:I2477">
    <cfRule type="expression" dxfId="2412" priority="2377">
      <formula>I2474+N2474+Q2474=0</formula>
    </cfRule>
  </conditionalFormatting>
  <conditionalFormatting sqref="G2474:G2477">
    <cfRule type="expression" dxfId="2411" priority="2375">
      <formula>G2474+#REF!+#REF!=0</formula>
    </cfRule>
  </conditionalFormatting>
  <conditionalFormatting sqref="H2474:H2477">
    <cfRule type="expression" dxfId="2410" priority="2376">
      <formula>H2474+#REF!+#REF!=0</formula>
    </cfRule>
  </conditionalFormatting>
  <conditionalFormatting sqref="J2474:L2477">
    <cfRule type="expression" dxfId="2409" priority="2373">
      <formula>J2474+Q2474+R2474=0</formula>
    </cfRule>
  </conditionalFormatting>
  <conditionalFormatting sqref="N2474:P2477">
    <cfRule type="expression" dxfId="2408" priority="2374">
      <formula>N2474+Q2474+R2474=0</formula>
    </cfRule>
  </conditionalFormatting>
  <conditionalFormatting sqref="G2489:G2490">
    <cfRule type="expression" dxfId="2407" priority="2372">
      <formula>G2489+#REF!+#REF!=0</formula>
    </cfRule>
  </conditionalFormatting>
  <conditionalFormatting sqref="I2489:I2490">
    <cfRule type="expression" dxfId="2406" priority="2371">
      <formula>I2489+N2489+Q2489=0</formula>
    </cfRule>
  </conditionalFormatting>
  <conditionalFormatting sqref="G2489:G2490">
    <cfRule type="expression" dxfId="2405" priority="2369">
      <formula>G2489+#REF!+#REF!=0</formula>
    </cfRule>
  </conditionalFormatting>
  <conditionalFormatting sqref="H2489:H2490">
    <cfRule type="expression" dxfId="2404" priority="2370">
      <formula>H2489+#REF!+#REF!=0</formula>
    </cfRule>
  </conditionalFormatting>
  <conditionalFormatting sqref="J2489:L2490">
    <cfRule type="expression" dxfId="2403" priority="2367">
      <formula>J2489+Q2489+R2489=0</formula>
    </cfRule>
  </conditionalFormatting>
  <conditionalFormatting sqref="N2489:P2490">
    <cfRule type="expression" dxfId="2402" priority="2368">
      <formula>N2489+Q2489+R2489=0</formula>
    </cfRule>
  </conditionalFormatting>
  <conditionalFormatting sqref="G2499:G2500">
    <cfRule type="expression" dxfId="2401" priority="2366">
      <formula>G2499+#REF!+#REF!=0</formula>
    </cfRule>
  </conditionalFormatting>
  <conditionalFormatting sqref="I2499:I2500">
    <cfRule type="expression" dxfId="2400" priority="2365">
      <formula>I2499+N2499+Q2499=0</formula>
    </cfRule>
  </conditionalFormatting>
  <conditionalFormatting sqref="G2499:G2500">
    <cfRule type="expression" dxfId="2399" priority="2363">
      <formula>G2499+#REF!+#REF!=0</formula>
    </cfRule>
  </conditionalFormatting>
  <conditionalFormatting sqref="H2499:H2500">
    <cfRule type="expression" dxfId="2398" priority="2364">
      <formula>H2499+#REF!+#REF!=0</formula>
    </cfRule>
  </conditionalFormatting>
  <conditionalFormatting sqref="J2499:L2500">
    <cfRule type="expression" dxfId="2397" priority="2361">
      <formula>J2499+Q2499+R2499=0</formula>
    </cfRule>
  </conditionalFormatting>
  <conditionalFormatting sqref="N2499:P2500">
    <cfRule type="expression" dxfId="2396" priority="2362">
      <formula>N2499+Q2499+R2499=0</formula>
    </cfRule>
  </conditionalFormatting>
  <conditionalFormatting sqref="G2506:G2511">
    <cfRule type="expression" dxfId="2395" priority="2360">
      <formula>G2506+#REF!+#REF!=0</formula>
    </cfRule>
  </conditionalFormatting>
  <conditionalFormatting sqref="I2506:I2511">
    <cfRule type="expression" dxfId="2394" priority="2359">
      <formula>I2506+N2506+Q2506=0</formula>
    </cfRule>
  </conditionalFormatting>
  <conditionalFormatting sqref="G2506:G2511">
    <cfRule type="expression" dxfId="2393" priority="2357">
      <formula>G2506+#REF!+#REF!=0</formula>
    </cfRule>
  </conditionalFormatting>
  <conditionalFormatting sqref="H2506:H2511">
    <cfRule type="expression" dxfId="2392" priority="2358">
      <formula>H2506+#REF!+#REF!=0</formula>
    </cfRule>
  </conditionalFormatting>
  <conditionalFormatting sqref="J2506:L2511">
    <cfRule type="expression" dxfId="2391" priority="2355">
      <formula>J2506+Q2506+R2506=0</formula>
    </cfRule>
  </conditionalFormatting>
  <conditionalFormatting sqref="N2506:P2511">
    <cfRule type="expression" dxfId="2390" priority="2356">
      <formula>N2506+Q2506+R2506=0</formula>
    </cfRule>
  </conditionalFormatting>
  <conditionalFormatting sqref="G2544:G2547">
    <cfRule type="expression" dxfId="2389" priority="2354">
      <formula>G2544+#REF!+#REF!=0</formula>
    </cfRule>
  </conditionalFormatting>
  <conditionalFormatting sqref="I2544:I2547">
    <cfRule type="expression" dxfId="2388" priority="2353">
      <formula>I2544+N2544+Q2544=0</formula>
    </cfRule>
  </conditionalFormatting>
  <conditionalFormatting sqref="G2544:G2547">
    <cfRule type="expression" dxfId="2387" priority="2351">
      <formula>G2544+#REF!+#REF!=0</formula>
    </cfRule>
  </conditionalFormatting>
  <conditionalFormatting sqref="H2544:H2547">
    <cfRule type="expression" dxfId="2386" priority="2352">
      <formula>H2544+#REF!+#REF!=0</formula>
    </cfRule>
  </conditionalFormatting>
  <conditionalFormatting sqref="J2546:L2547">
    <cfRule type="expression" dxfId="2385" priority="2349">
      <formula>J2546+Q2546+R2546=0</formula>
    </cfRule>
  </conditionalFormatting>
  <conditionalFormatting sqref="N2546:P2547">
    <cfRule type="expression" dxfId="2384" priority="2350">
      <formula>N2546+Q2546+R2546=0</formula>
    </cfRule>
  </conditionalFormatting>
  <conditionalFormatting sqref="J2544:L2545">
    <cfRule type="expression" dxfId="2383" priority="2347">
      <formula>J2544+Q2544+R2544=0</formula>
    </cfRule>
  </conditionalFormatting>
  <conditionalFormatting sqref="N2544:P2545">
    <cfRule type="expression" dxfId="2382" priority="2348">
      <formula>N2544+Q2544+R2544=0</formula>
    </cfRule>
  </conditionalFormatting>
  <conditionalFormatting sqref="J2525:L2528">
    <cfRule type="expression" dxfId="2381" priority="2345">
      <formula>J2525+Q2525+R2525=0</formula>
    </cfRule>
  </conditionalFormatting>
  <conditionalFormatting sqref="N2525:P2528">
    <cfRule type="expression" dxfId="2380" priority="2346">
      <formula>N2525+Q2525+R2525=0</formula>
    </cfRule>
  </conditionalFormatting>
  <conditionalFormatting sqref="G2523:G2524">
    <cfRule type="expression" dxfId="2379" priority="2344">
      <formula>G2523+#REF!+#REF!=0</formula>
    </cfRule>
  </conditionalFormatting>
  <conditionalFormatting sqref="I2523:I2524">
    <cfRule type="expression" dxfId="2378" priority="2343">
      <formula>I2523+N2523+Q2523=0</formula>
    </cfRule>
  </conditionalFormatting>
  <conditionalFormatting sqref="G2523:G2524">
    <cfRule type="expression" dxfId="2377" priority="2341">
      <formula>G2523+#REF!+#REF!=0</formula>
    </cfRule>
  </conditionalFormatting>
  <conditionalFormatting sqref="H2523:H2524">
    <cfRule type="expression" dxfId="2376" priority="2342">
      <formula>H2523+#REF!+#REF!=0</formula>
    </cfRule>
  </conditionalFormatting>
  <conditionalFormatting sqref="J2523:L2524">
    <cfRule type="expression" dxfId="2375" priority="2339">
      <formula>J2523+Q2523+R2523=0</formula>
    </cfRule>
  </conditionalFormatting>
  <conditionalFormatting sqref="N2523:P2524">
    <cfRule type="expression" dxfId="2374" priority="2340">
      <formula>N2523+Q2523+R2523=0</formula>
    </cfRule>
  </conditionalFormatting>
  <conditionalFormatting sqref="G2525:G2528">
    <cfRule type="expression" dxfId="2373" priority="2338">
      <formula>G2525+#REF!+#REF!=0</formula>
    </cfRule>
  </conditionalFormatting>
  <conditionalFormatting sqref="G2525:G2528">
    <cfRule type="expression" dxfId="2372" priority="2336">
      <formula>G2525+#REF!+#REF!=0</formula>
    </cfRule>
  </conditionalFormatting>
  <conditionalFormatting sqref="H2525:H2528">
    <cfRule type="expression" dxfId="2371" priority="2337">
      <formula>H2525+#REF!+#REF!=0</formula>
    </cfRule>
  </conditionalFormatting>
  <conditionalFormatting sqref="G2459:G2460 G2412:G2413 G2542">
    <cfRule type="expression" dxfId="2370" priority="2540">
      <formula>G2412+I2411+N2411=0</formula>
    </cfRule>
  </conditionalFormatting>
  <conditionalFormatting sqref="G2435:G2436 G2428:G2430 G2543 G2531">
    <cfRule type="expression" dxfId="2369" priority="2541">
      <formula>G2428+I2426+N2426=0</formula>
    </cfRule>
  </conditionalFormatting>
  <conditionalFormatting sqref="G2437">
    <cfRule type="expression" dxfId="2368" priority="2542">
      <formula>G2437+I2434+N2434=0</formula>
    </cfRule>
  </conditionalFormatting>
  <conditionalFormatting sqref="G2433:G2434">
    <cfRule type="expression" dxfId="2367" priority="2543">
      <formula>G2433+I2429+N2429=0</formula>
    </cfRule>
  </conditionalFormatting>
  <conditionalFormatting sqref="G2491">
    <cfRule type="expression" dxfId="2366" priority="2544">
      <formula>G2491+I2486+N2486=0</formula>
    </cfRule>
  </conditionalFormatting>
  <conditionalFormatting sqref="G2439">
    <cfRule type="expression" dxfId="2365" priority="2545">
      <formula>G2439+I2433+N2433=0</formula>
    </cfRule>
  </conditionalFormatting>
  <conditionalFormatting sqref="G2529 G2440:G2441 G2504">
    <cfRule type="expression" dxfId="2364" priority="2546">
      <formula>G2440+I2433+N2433=0</formula>
    </cfRule>
  </conditionalFormatting>
  <conditionalFormatting sqref="G2540">
    <cfRule type="expression" dxfId="2363" priority="2547">
      <formula>G2540+I2531+N2531=0</formula>
    </cfRule>
  </conditionalFormatting>
  <conditionalFormatting sqref="G2453">
    <cfRule type="expression" dxfId="2362" priority="2548">
      <formula>G2453+I2444+N2444=0</formula>
    </cfRule>
  </conditionalFormatting>
  <conditionalFormatting sqref="G2543">
    <cfRule type="expression" dxfId="2361" priority="2549">
      <formula>G2543+I2550+N2550=0</formula>
    </cfRule>
  </conditionalFormatting>
  <conditionalFormatting sqref="G2411">
    <cfRule type="expression" dxfId="2360" priority="2550">
      <formula>G2411+I2333+N2333=0</formula>
    </cfRule>
  </conditionalFormatting>
  <conditionalFormatting sqref="G2493">
    <cfRule type="expression" dxfId="2359" priority="2551">
      <formula>G2493+#REF!+#REF!=0</formula>
    </cfRule>
  </conditionalFormatting>
  <conditionalFormatting sqref="G2543">
    <cfRule type="expression" dxfId="2358" priority="2552">
      <formula>G2543+I2521+N2521=0</formula>
    </cfRule>
  </conditionalFormatting>
  <conditionalFormatting sqref="G2493">
    <cfRule type="expression" dxfId="2357" priority="2553">
      <formula>G2493+I2504+N2504=0</formula>
    </cfRule>
  </conditionalFormatting>
  <conditionalFormatting sqref="G2447">
    <cfRule type="expression" dxfId="2356" priority="2335">
      <formula>G2447+I2467+N2467=0</formula>
    </cfRule>
  </conditionalFormatting>
  <conditionalFormatting sqref="G2493">
    <cfRule type="expression" dxfId="2355" priority="2334">
      <formula>G2493+I2515+N2515=0</formula>
    </cfRule>
  </conditionalFormatting>
  <conditionalFormatting sqref="G2457">
    <cfRule type="expression" dxfId="2354" priority="2554">
      <formula>G2457+I2445+N2445=0</formula>
    </cfRule>
  </conditionalFormatting>
  <conditionalFormatting sqref="G2447">
    <cfRule type="expression" dxfId="2353" priority="2555">
      <formula>G2447+I2441+N2441=0</formula>
    </cfRule>
  </conditionalFormatting>
  <conditionalFormatting sqref="G2442">
    <cfRule type="expression" dxfId="2352" priority="2331">
      <formula>G2442+#REF!+#REF!=0</formula>
    </cfRule>
  </conditionalFormatting>
  <conditionalFormatting sqref="H2442">
    <cfRule type="expression" dxfId="2351" priority="2332">
      <formula>H2442+#REF!+#REF!=0</formula>
    </cfRule>
  </conditionalFormatting>
  <conditionalFormatting sqref="G2442:H2442">
    <cfRule type="expression" dxfId="2350" priority="2327">
      <formula>G2442+#REF!+#REF!=0</formula>
    </cfRule>
  </conditionalFormatting>
  <conditionalFormatting sqref="I2442">
    <cfRule type="expression" dxfId="2349" priority="2328">
      <formula>I2442+N2442+Q2442=0</formula>
    </cfRule>
  </conditionalFormatting>
  <conditionalFormatting sqref="J2442">
    <cfRule type="expression" dxfId="2348" priority="2325">
      <formula>J2442+Q2442+R2442=0</formula>
    </cfRule>
  </conditionalFormatting>
  <conditionalFormatting sqref="N2442:P2442">
    <cfRule type="expression" dxfId="2347" priority="2326">
      <formula>N2442+Q2442+R2442=0</formula>
    </cfRule>
  </conditionalFormatting>
  <conditionalFormatting sqref="G2442">
    <cfRule type="expression" dxfId="2346" priority="2323">
      <formula>G2442+#REF!+#REF!=0</formula>
    </cfRule>
  </conditionalFormatting>
  <conditionalFormatting sqref="H2442">
    <cfRule type="expression" dxfId="2345" priority="2324">
      <formula>H2442+#REF!+#REF!=0</formula>
    </cfRule>
  </conditionalFormatting>
  <conditionalFormatting sqref="G2442">
    <cfRule type="expression" dxfId="2344" priority="2329">
      <formula>G2442+I2499+N2499=0</formula>
    </cfRule>
  </conditionalFormatting>
  <conditionalFormatting sqref="G2442">
    <cfRule type="expression" dxfId="2343" priority="2330">
      <formula>G2442+I2524+N2524=0</formula>
    </cfRule>
  </conditionalFormatting>
  <conditionalFormatting sqref="K2442">
    <cfRule type="expression" dxfId="2342" priority="2322">
      <formula>K2442+R2442+S2442=0</formula>
    </cfRule>
  </conditionalFormatting>
  <conditionalFormatting sqref="G2450:G2451">
    <cfRule type="expression" dxfId="2341" priority="2320">
      <formula>G2450+#REF!+#REF!=0</formula>
    </cfRule>
  </conditionalFormatting>
  <conditionalFormatting sqref="H2450:H2451">
    <cfRule type="expression" dxfId="2340" priority="2321">
      <formula>H2450+#REF!+#REF!=0</formula>
    </cfRule>
  </conditionalFormatting>
  <conditionalFormatting sqref="G2450:H2451">
    <cfRule type="expression" dxfId="2339" priority="2315">
      <formula>G2450+#REF!+#REF!=0</formula>
    </cfRule>
  </conditionalFormatting>
  <conditionalFormatting sqref="I2450:I2451">
    <cfRule type="expression" dxfId="2338" priority="2316">
      <formula>I2450+N2450+Q2450=0</formula>
    </cfRule>
  </conditionalFormatting>
  <conditionalFormatting sqref="J2450:J2451">
    <cfRule type="expression" dxfId="2337" priority="2313">
      <formula>J2450+Q2450+R2450=0</formula>
    </cfRule>
  </conditionalFormatting>
  <conditionalFormatting sqref="N2450:P2451">
    <cfRule type="expression" dxfId="2336" priority="2314">
      <formula>N2450+Q2450+R2450=0</formula>
    </cfRule>
  </conditionalFormatting>
  <conditionalFormatting sqref="H2450:H2451">
    <cfRule type="expression" dxfId="2335" priority="2312">
      <formula>H2450+N2496+Q2496=0</formula>
    </cfRule>
  </conditionalFormatting>
  <conditionalFormatting sqref="G2450:G2451">
    <cfRule type="expression" dxfId="2334" priority="2310">
      <formula>G2450+#REF!+#REF!=0</formula>
    </cfRule>
  </conditionalFormatting>
  <conditionalFormatting sqref="H2450:H2451">
    <cfRule type="expression" dxfId="2333" priority="2311">
      <formula>H2450+#REF!+#REF!=0</formula>
    </cfRule>
  </conditionalFormatting>
  <conditionalFormatting sqref="G2450:G2451">
    <cfRule type="expression" dxfId="2332" priority="2317">
      <formula>G2450+I2506+N2506=0</formula>
    </cfRule>
  </conditionalFormatting>
  <conditionalFormatting sqref="G2450:G2451">
    <cfRule type="expression" dxfId="2331" priority="2318">
      <formula>G2450+I2503+N2503=0</formula>
    </cfRule>
  </conditionalFormatting>
  <conditionalFormatting sqref="G2450:G2451">
    <cfRule type="expression" dxfId="2330" priority="2319">
      <formula>G2450+I2530+N2530=0</formula>
    </cfRule>
  </conditionalFormatting>
  <conditionalFormatting sqref="K2450:K2451">
    <cfRule type="expression" dxfId="2329" priority="2309">
      <formula>K2450+R2450+S2450=0</formula>
    </cfRule>
  </conditionalFormatting>
  <conditionalFormatting sqref="G2455:G2456">
    <cfRule type="expression" dxfId="2328" priority="2307">
      <formula>G2455+#REF!+#REF!=0</formula>
    </cfRule>
  </conditionalFormatting>
  <conditionalFormatting sqref="H2455:H2456">
    <cfRule type="expression" dxfId="2327" priority="2308">
      <formula>H2455+#REF!+#REF!=0</formula>
    </cfRule>
  </conditionalFormatting>
  <conditionalFormatting sqref="G2455:H2456">
    <cfRule type="expression" dxfId="2326" priority="2303">
      <formula>G2455+#REF!+#REF!=0</formula>
    </cfRule>
  </conditionalFormatting>
  <conditionalFormatting sqref="I2455:I2456">
    <cfRule type="expression" dxfId="2325" priority="2304">
      <formula>I2455+N2455+Q2455=0</formula>
    </cfRule>
  </conditionalFormatting>
  <conditionalFormatting sqref="J2455:J2456">
    <cfRule type="expression" dxfId="2324" priority="2301">
      <formula>J2455+Q2455+R2455=0</formula>
    </cfRule>
  </conditionalFormatting>
  <conditionalFormatting sqref="N2455:P2456">
    <cfRule type="expression" dxfId="2323" priority="2302">
      <formula>N2455+Q2455+R2455=0</formula>
    </cfRule>
  </conditionalFormatting>
  <conditionalFormatting sqref="H2455:H2456">
    <cfRule type="expression" dxfId="2322" priority="2300">
      <formula>H2455+N2504+Q2504=0</formula>
    </cfRule>
  </conditionalFormatting>
  <conditionalFormatting sqref="G2455:G2456">
    <cfRule type="expression" dxfId="2321" priority="2298">
      <formula>G2455+#REF!+#REF!=0</formula>
    </cfRule>
  </conditionalFormatting>
  <conditionalFormatting sqref="H2455:H2456">
    <cfRule type="expression" dxfId="2320" priority="2299">
      <formula>H2455+#REF!+#REF!=0</formula>
    </cfRule>
  </conditionalFormatting>
  <conditionalFormatting sqref="G2455:G2456">
    <cfRule type="expression" dxfId="2319" priority="2305">
      <formula>G2455+I2515+N2515=0</formula>
    </cfRule>
  </conditionalFormatting>
  <conditionalFormatting sqref="G2455:G2456">
    <cfRule type="expression" dxfId="2318" priority="2306">
      <formula>G2455+I2508+N2508=0</formula>
    </cfRule>
  </conditionalFormatting>
  <conditionalFormatting sqref="K2455:K2456">
    <cfRule type="expression" dxfId="2317" priority="2297">
      <formula>K2455+R2455+S2455=0</formula>
    </cfRule>
  </conditionalFormatting>
  <conditionalFormatting sqref="G2465">
    <cfRule type="expression" dxfId="2316" priority="2295">
      <formula>G2465+#REF!+#REF!=0</formula>
    </cfRule>
  </conditionalFormatting>
  <conditionalFormatting sqref="H2465">
    <cfRule type="expression" dxfId="2315" priority="2296">
      <formula>H2465+#REF!+#REF!=0</formula>
    </cfRule>
  </conditionalFormatting>
  <conditionalFormatting sqref="H2465">
    <cfRule type="expression" dxfId="2314" priority="2294">
      <formula>H2465+N2508+Q2508=0</formula>
    </cfRule>
  </conditionalFormatting>
  <conditionalFormatting sqref="G2465:H2465">
    <cfRule type="expression" dxfId="2313" priority="2291">
      <formula>G2465+#REF!+#REF!=0</formula>
    </cfRule>
  </conditionalFormatting>
  <conditionalFormatting sqref="I2465">
    <cfRule type="expression" dxfId="2312" priority="2292">
      <formula>I2465+N2465+Q2465=0</formula>
    </cfRule>
  </conditionalFormatting>
  <conditionalFormatting sqref="J2465">
    <cfRule type="expression" dxfId="2311" priority="2289">
      <formula>J2465+Q2465+R2465=0</formula>
    </cfRule>
  </conditionalFormatting>
  <conditionalFormatting sqref="N2465:P2465">
    <cfRule type="expression" dxfId="2310" priority="2290">
      <formula>N2465+Q2465+R2465=0</formula>
    </cfRule>
  </conditionalFormatting>
  <conditionalFormatting sqref="H2465">
    <cfRule type="expression" dxfId="2309" priority="2288">
      <formula>H2465+N2515+Q2515=0</formula>
    </cfRule>
  </conditionalFormatting>
  <conditionalFormatting sqref="G2465">
    <cfRule type="expression" dxfId="2308" priority="2286">
      <formula>G2465+#REF!+#REF!=0</formula>
    </cfRule>
  </conditionalFormatting>
  <conditionalFormatting sqref="H2465">
    <cfRule type="expression" dxfId="2307" priority="2287">
      <formula>H2465+#REF!+#REF!=0</formula>
    </cfRule>
  </conditionalFormatting>
  <conditionalFormatting sqref="G2465">
    <cfRule type="expression" dxfId="2306" priority="2293">
      <formula>G2465+I2550+N2550=0</formula>
    </cfRule>
  </conditionalFormatting>
  <conditionalFormatting sqref="K2465">
    <cfRule type="expression" dxfId="2305" priority="2285">
      <formula>K2465+R2465+S2465=0</formula>
    </cfRule>
  </conditionalFormatting>
  <conditionalFormatting sqref="G2478">
    <cfRule type="expression" dxfId="2304" priority="2283">
      <formula>G2478+#REF!+#REF!=0</formula>
    </cfRule>
  </conditionalFormatting>
  <conditionalFormatting sqref="H2478">
    <cfRule type="expression" dxfId="2303" priority="2284">
      <formula>H2478+#REF!+#REF!=0</formula>
    </cfRule>
  </conditionalFormatting>
  <conditionalFormatting sqref="G2478:H2478">
    <cfRule type="expression" dxfId="2302" priority="2279">
      <formula>G2478+#REF!+#REF!=0</formula>
    </cfRule>
  </conditionalFormatting>
  <conditionalFormatting sqref="I2478">
    <cfRule type="expression" dxfId="2301" priority="2280">
      <formula>I2478+N2478+Q2478=0</formula>
    </cfRule>
  </conditionalFormatting>
  <conditionalFormatting sqref="J2478">
    <cfRule type="expression" dxfId="2300" priority="2277">
      <formula>J2478+Q2478+R2478=0</formula>
    </cfRule>
  </conditionalFormatting>
  <conditionalFormatting sqref="N2478:P2478">
    <cfRule type="expression" dxfId="2299" priority="2278">
      <formula>N2478+Q2478+R2478=0</formula>
    </cfRule>
  </conditionalFormatting>
  <conditionalFormatting sqref="G2478">
    <cfRule type="expression" dxfId="2298" priority="2274">
      <formula>G2478+#REF!+#REF!=0</formula>
    </cfRule>
  </conditionalFormatting>
  <conditionalFormatting sqref="H2478">
    <cfRule type="expression" dxfId="2297" priority="2275">
      <formula>H2478+#REF!+#REF!=0</formula>
    </cfRule>
  </conditionalFormatting>
  <conditionalFormatting sqref="G2478">
    <cfRule type="expression" dxfId="2296" priority="2281">
      <formula>G2478+I2521+N2521=0</formula>
    </cfRule>
  </conditionalFormatting>
  <conditionalFormatting sqref="G2478">
    <cfRule type="expression" dxfId="2295" priority="2282">
      <formula>G2478+I2846+N2846=0</formula>
    </cfRule>
  </conditionalFormatting>
  <conditionalFormatting sqref="K2478">
    <cfRule type="expression" dxfId="2294" priority="2273">
      <formula>K2478+R2478+S2478=0</formula>
    </cfRule>
  </conditionalFormatting>
  <conditionalFormatting sqref="G2484:G2485">
    <cfRule type="expression" dxfId="2293" priority="2271">
      <formula>G2484+#REF!+#REF!=0</formula>
    </cfRule>
  </conditionalFormatting>
  <conditionalFormatting sqref="H2484:H2485">
    <cfRule type="expression" dxfId="2292" priority="2272">
      <formula>H2484+#REF!+#REF!=0</formula>
    </cfRule>
  </conditionalFormatting>
  <conditionalFormatting sqref="G2484:H2485">
    <cfRule type="expression" dxfId="2291" priority="2266">
      <formula>G2484+#REF!+#REF!=0</formula>
    </cfRule>
  </conditionalFormatting>
  <conditionalFormatting sqref="I2484:I2485">
    <cfRule type="expression" dxfId="2290" priority="2267">
      <formula>I2484+N2484+Q2484=0</formula>
    </cfRule>
  </conditionalFormatting>
  <conditionalFormatting sqref="J2484:J2485">
    <cfRule type="expression" dxfId="2289" priority="2264">
      <formula>J2484+Q2484+R2484=0</formula>
    </cfRule>
  </conditionalFormatting>
  <conditionalFormatting sqref="N2484:P2485">
    <cfRule type="expression" dxfId="2288" priority="2265">
      <formula>N2484+Q2484+R2484=0</formula>
    </cfRule>
  </conditionalFormatting>
  <conditionalFormatting sqref="G2484:G2485">
    <cfRule type="expression" dxfId="2287" priority="2262">
      <formula>G2484+#REF!+#REF!=0</formula>
    </cfRule>
  </conditionalFormatting>
  <conditionalFormatting sqref="H2484:H2485">
    <cfRule type="expression" dxfId="2286" priority="2263">
      <formula>H2484+#REF!+#REF!=0</formula>
    </cfRule>
  </conditionalFormatting>
  <conditionalFormatting sqref="G2484:G2485">
    <cfRule type="expression" dxfId="2285" priority="2268">
      <formula>G2484+I2525+N2525=0</formula>
    </cfRule>
  </conditionalFormatting>
  <conditionalFormatting sqref="G2484:G2485">
    <cfRule type="expression" dxfId="2284" priority="2269">
      <formula>G2484+I2521+N2521=0</formula>
    </cfRule>
  </conditionalFormatting>
  <conditionalFormatting sqref="G2484:G2485">
    <cfRule type="expression" dxfId="2283" priority="2270">
      <formula>G2484+I2850+N2850=0</formula>
    </cfRule>
  </conditionalFormatting>
  <conditionalFormatting sqref="K2484:K2485">
    <cfRule type="expression" dxfId="2282" priority="2261">
      <formula>K2484+R2484+S2484=0</formula>
    </cfRule>
  </conditionalFormatting>
  <conditionalFormatting sqref="G2494:G2495">
    <cfRule type="expression" dxfId="2281" priority="2259">
      <formula>G2494+#REF!+#REF!=0</formula>
    </cfRule>
  </conditionalFormatting>
  <conditionalFormatting sqref="H2494:H2495">
    <cfRule type="expression" dxfId="2280" priority="2260">
      <formula>H2494+#REF!+#REF!=0</formula>
    </cfRule>
  </conditionalFormatting>
  <conditionalFormatting sqref="H2494:H2495">
    <cfRule type="expression" dxfId="2279" priority="2258">
      <formula>H2494+N2541+Q2541=0</formula>
    </cfRule>
  </conditionalFormatting>
  <conditionalFormatting sqref="G2494:H2495">
    <cfRule type="expression" dxfId="2278" priority="2253">
      <formula>G2494+#REF!+#REF!=0</formula>
    </cfRule>
  </conditionalFormatting>
  <conditionalFormatting sqref="I2494:I2495">
    <cfRule type="expression" dxfId="2277" priority="2254">
      <formula>I2494+N2494+Q2494=0</formula>
    </cfRule>
  </conditionalFormatting>
  <conditionalFormatting sqref="J2494:J2495">
    <cfRule type="expression" dxfId="2276" priority="2251">
      <formula>J2494+Q2494+R2494=0</formula>
    </cfRule>
  </conditionalFormatting>
  <conditionalFormatting sqref="N2494:P2495">
    <cfRule type="expression" dxfId="2275" priority="2252">
      <formula>N2494+Q2494+R2494=0</formula>
    </cfRule>
  </conditionalFormatting>
  <conditionalFormatting sqref="H2494:H2495">
    <cfRule type="expression" dxfId="2274" priority="2250">
      <formula>H2494+N2545+Q2545=0</formula>
    </cfRule>
  </conditionalFormatting>
  <conditionalFormatting sqref="G2494:G2495">
    <cfRule type="expression" dxfId="2273" priority="2248">
      <formula>G2494+#REF!+#REF!=0</formula>
    </cfRule>
  </conditionalFormatting>
  <conditionalFormatting sqref="H2494:H2495">
    <cfRule type="expression" dxfId="2272" priority="2249">
      <formula>H2494+#REF!+#REF!=0</formula>
    </cfRule>
  </conditionalFormatting>
  <conditionalFormatting sqref="G2494:G2495">
    <cfRule type="expression" dxfId="2271" priority="2255">
      <formula>G2494+I2837+N2837=0</formula>
    </cfRule>
  </conditionalFormatting>
  <conditionalFormatting sqref="G2494:G2495">
    <cfRule type="expression" dxfId="2270" priority="2256">
      <formula>G2494+I2550+N2550=0</formula>
    </cfRule>
  </conditionalFormatting>
  <conditionalFormatting sqref="G2494:G2495">
    <cfRule type="expression" dxfId="2269" priority="2257">
      <formula>G2494+I2874+N2874=0</formula>
    </cfRule>
  </conditionalFormatting>
  <conditionalFormatting sqref="K2494:K2495">
    <cfRule type="expression" dxfId="2268" priority="2247">
      <formula>K2494+R2494+S2494=0</formula>
    </cfRule>
  </conditionalFormatting>
  <conditionalFormatting sqref="G2503">
    <cfRule type="expression" dxfId="2267" priority="2556">
      <formula>G2503+#REF!+#REF!=0</formula>
    </cfRule>
  </conditionalFormatting>
  <conditionalFormatting sqref="G2501:G2502">
    <cfRule type="expression" dxfId="2266" priority="2245">
      <formula>G2501+#REF!+#REF!=0</formula>
    </cfRule>
  </conditionalFormatting>
  <conditionalFormatting sqref="H2501:H2502">
    <cfRule type="expression" dxfId="2265" priority="2246">
      <formula>H2501+#REF!+#REF!=0</formula>
    </cfRule>
  </conditionalFormatting>
  <conditionalFormatting sqref="H2501:H2502">
    <cfRule type="expression" dxfId="2264" priority="2244">
      <formula>H2501+N2548+Q2548=0</formula>
    </cfRule>
  </conditionalFormatting>
  <conditionalFormatting sqref="G2501:H2502">
    <cfRule type="expression" dxfId="2263" priority="2239">
      <formula>G2501+#REF!+#REF!=0</formula>
    </cfRule>
  </conditionalFormatting>
  <conditionalFormatting sqref="I2501:I2502">
    <cfRule type="expression" dxfId="2262" priority="2240">
      <formula>I2501+N2501+Q2501=0</formula>
    </cfRule>
  </conditionalFormatting>
  <conditionalFormatting sqref="J2501:J2502">
    <cfRule type="expression" dxfId="2261" priority="2237">
      <formula>J2501+Q2501+R2501=0</formula>
    </cfRule>
  </conditionalFormatting>
  <conditionalFormatting sqref="N2501:P2502">
    <cfRule type="expression" dxfId="2260" priority="2238">
      <formula>N2501+Q2501+R2501=0</formula>
    </cfRule>
  </conditionalFormatting>
  <conditionalFormatting sqref="H2501:H2502">
    <cfRule type="expression" dxfId="2259" priority="2236">
      <formula>H2501+N2835+Q2835=0</formula>
    </cfRule>
  </conditionalFormatting>
  <conditionalFormatting sqref="G2501:G2502">
    <cfRule type="expression" dxfId="2258" priority="2234">
      <formula>G2501+#REF!+#REF!=0</formula>
    </cfRule>
  </conditionalFormatting>
  <conditionalFormatting sqref="H2501:H2502">
    <cfRule type="expression" dxfId="2257" priority="2235">
      <formula>H2501+#REF!+#REF!=0</formula>
    </cfRule>
  </conditionalFormatting>
  <conditionalFormatting sqref="G2501:G2502">
    <cfRule type="expression" dxfId="2256" priority="2241">
      <formula>G2501+I2844+N2844=0</formula>
    </cfRule>
  </conditionalFormatting>
  <conditionalFormatting sqref="G1764 G1792:G1793">
    <cfRule type="expression" dxfId="2255" priority="2242">
      <formula>G1764+I2099+N2099=0</formula>
    </cfRule>
  </conditionalFormatting>
  <conditionalFormatting sqref="G2501:G2502">
    <cfRule type="expression" dxfId="2254" priority="2243">
      <formula>G2501+I2881+N2881=0</formula>
    </cfRule>
  </conditionalFormatting>
  <conditionalFormatting sqref="K2501:K2502">
    <cfRule type="expression" dxfId="2253" priority="2233">
      <formula>K2501+R2501+S2501=0</formula>
    </cfRule>
  </conditionalFormatting>
  <conditionalFormatting sqref="G2512:G2514">
    <cfRule type="expression" dxfId="2252" priority="2231">
      <formula>G2512+#REF!+#REF!=0</formula>
    </cfRule>
  </conditionalFormatting>
  <conditionalFormatting sqref="H2512:H2514">
    <cfRule type="expression" dxfId="2251" priority="2232">
      <formula>H2512+#REF!+#REF!=0</formula>
    </cfRule>
  </conditionalFormatting>
  <conditionalFormatting sqref="H2512:H2514">
    <cfRule type="expression" dxfId="2250" priority="2230">
      <formula>H2512+N2843+Q2843=0</formula>
    </cfRule>
  </conditionalFormatting>
  <conditionalFormatting sqref="G2512:H2514">
    <cfRule type="expression" dxfId="2249" priority="2225">
      <formula>G2512+#REF!+#REF!=0</formula>
    </cfRule>
  </conditionalFormatting>
  <conditionalFormatting sqref="I2512:I2514">
    <cfRule type="expression" dxfId="2248" priority="2226">
      <formula>I2512+N2512+Q2512=0</formula>
    </cfRule>
  </conditionalFormatting>
  <conditionalFormatting sqref="J2512:J2514">
    <cfRule type="expression" dxfId="2247" priority="2223">
      <formula>J2512+Q2512+R2512=0</formula>
    </cfRule>
  </conditionalFormatting>
  <conditionalFormatting sqref="N2512:P2514">
    <cfRule type="expression" dxfId="2246" priority="2224">
      <formula>N2512+Q2512+R2512=0</formula>
    </cfRule>
  </conditionalFormatting>
  <conditionalFormatting sqref="H2512:H2514">
    <cfRule type="expression" dxfId="2245" priority="2222">
      <formula>H2512+N2847+Q2847=0</formula>
    </cfRule>
  </conditionalFormatting>
  <conditionalFormatting sqref="G2512:G2514">
    <cfRule type="expression" dxfId="2244" priority="2220">
      <formula>G2512+#REF!+#REF!=0</formula>
    </cfRule>
  </conditionalFormatting>
  <conditionalFormatting sqref="H2512:H2514">
    <cfRule type="expression" dxfId="2243" priority="2221">
      <formula>H2512+#REF!+#REF!=0</formula>
    </cfRule>
  </conditionalFormatting>
  <conditionalFormatting sqref="G1474 G2512:G2514">
    <cfRule type="expression" dxfId="2242" priority="2227">
      <formula>G1474+I1814+N1814=0</formula>
    </cfRule>
  </conditionalFormatting>
  <conditionalFormatting sqref="G2655">
    <cfRule type="expression" dxfId="2241" priority="2228">
      <formula>G2655+I2993+N2993=0</formula>
    </cfRule>
  </conditionalFormatting>
  <conditionalFormatting sqref="G2512:G2514">
    <cfRule type="expression" dxfId="2240" priority="2229">
      <formula>G2512+I2893+N2893=0</formula>
    </cfRule>
  </conditionalFormatting>
  <conditionalFormatting sqref="K2512:K2514">
    <cfRule type="expression" dxfId="2239" priority="2219">
      <formula>K2512+R2512+S2512=0</formula>
    </cfRule>
  </conditionalFormatting>
  <conditionalFormatting sqref="G2518">
    <cfRule type="expression" dxfId="2238" priority="2217">
      <formula>G2518+#REF!+#REF!=0</formula>
    </cfRule>
  </conditionalFormatting>
  <conditionalFormatting sqref="H2518">
    <cfRule type="expression" dxfId="2237" priority="2218">
      <formula>H2518+#REF!+#REF!=0</formula>
    </cfRule>
  </conditionalFormatting>
  <conditionalFormatting sqref="H2518">
    <cfRule type="expression" dxfId="2236" priority="2216">
      <formula>H2518+N2849+Q2849=0</formula>
    </cfRule>
  </conditionalFormatting>
  <conditionalFormatting sqref="G2518:H2518">
    <cfRule type="expression" dxfId="2235" priority="2211">
      <formula>G2518+#REF!+#REF!=0</formula>
    </cfRule>
  </conditionalFormatting>
  <conditionalFormatting sqref="I2518">
    <cfRule type="expression" dxfId="2234" priority="2212">
      <formula>I2518+N2518+Q2518=0</formula>
    </cfRule>
  </conditionalFormatting>
  <conditionalFormatting sqref="J2518">
    <cfRule type="expression" dxfId="2233" priority="2209">
      <formula>J2518+Q2518+R2518=0</formula>
    </cfRule>
  </conditionalFormatting>
  <conditionalFormatting sqref="N2518:P2518">
    <cfRule type="expression" dxfId="2232" priority="2210">
      <formula>N2518+Q2518+R2518=0</formula>
    </cfRule>
  </conditionalFormatting>
  <conditionalFormatting sqref="H2518">
    <cfRule type="expression" dxfId="2231" priority="2208">
      <formula>H2518+N2853+Q2853=0</formula>
    </cfRule>
  </conditionalFormatting>
  <conditionalFormatting sqref="G2518">
    <cfRule type="expression" dxfId="2230" priority="2206">
      <formula>G2518+#REF!+#REF!=0</formula>
    </cfRule>
  </conditionalFormatting>
  <conditionalFormatting sqref="H2518">
    <cfRule type="expression" dxfId="2229" priority="2207">
      <formula>H2518+#REF!+#REF!=0</formula>
    </cfRule>
  </conditionalFormatting>
  <conditionalFormatting sqref="G2518 G2512:G2514">
    <cfRule type="expression" dxfId="2228" priority="2213">
      <formula>G2512+I2856+N2856=0</formula>
    </cfRule>
  </conditionalFormatting>
  <conditionalFormatting sqref="G2518">
    <cfRule type="expression" dxfId="2227" priority="2214">
      <formula>G2518+I2858+N2858=0</formula>
    </cfRule>
  </conditionalFormatting>
  <conditionalFormatting sqref="G2518">
    <cfRule type="expression" dxfId="2226" priority="2215">
      <formula>G2518+I2899+N2899=0</formula>
    </cfRule>
  </conditionalFormatting>
  <conditionalFormatting sqref="K2518">
    <cfRule type="expression" dxfId="2225" priority="2205">
      <formula>K2518+R2518+S2518=0</formula>
    </cfRule>
  </conditionalFormatting>
  <conditionalFormatting sqref="G2532:G2534">
    <cfRule type="expression" dxfId="2224" priority="2203">
      <formula>G2532+#REF!+#REF!=0</formula>
    </cfRule>
  </conditionalFormatting>
  <conditionalFormatting sqref="H2532:H2534">
    <cfRule type="expression" dxfId="2223" priority="2204">
      <formula>H2532+#REF!+#REF!=0</formula>
    </cfRule>
  </conditionalFormatting>
  <conditionalFormatting sqref="H2532:H2534">
    <cfRule type="expression" dxfId="2222" priority="2202">
      <formula>H2532+N2881+Q2881=0</formula>
    </cfRule>
  </conditionalFormatting>
  <conditionalFormatting sqref="G2532:H2534">
    <cfRule type="expression" dxfId="2221" priority="2197">
      <formula>G2532+#REF!+#REF!=0</formula>
    </cfRule>
  </conditionalFormatting>
  <conditionalFormatting sqref="I2532:I2534">
    <cfRule type="expression" dxfId="2220" priority="2198">
      <formula>I2532+N2532+Q2532=0</formula>
    </cfRule>
  </conditionalFormatting>
  <conditionalFormatting sqref="J2532:J2534">
    <cfRule type="expression" dxfId="2219" priority="2195">
      <formula>J2532+Q2532+R2532=0</formula>
    </cfRule>
  </conditionalFormatting>
  <conditionalFormatting sqref="N2532:P2534">
    <cfRule type="expression" dxfId="2218" priority="2196">
      <formula>N2532+Q2532+R2532=0</formula>
    </cfRule>
  </conditionalFormatting>
  <conditionalFormatting sqref="H2532:H2534">
    <cfRule type="expression" dxfId="2217" priority="2194">
      <formula>H2532+N2885+Q2885=0</formula>
    </cfRule>
  </conditionalFormatting>
  <conditionalFormatting sqref="G2532:G2534">
    <cfRule type="expression" dxfId="2216" priority="2192">
      <formula>G2532+#REF!+#REF!=0</formula>
    </cfRule>
  </conditionalFormatting>
  <conditionalFormatting sqref="H2532:H2534">
    <cfRule type="expression" dxfId="2215" priority="2193">
      <formula>H2532+#REF!+#REF!=0</formula>
    </cfRule>
  </conditionalFormatting>
  <conditionalFormatting sqref="G2532:G2534">
    <cfRule type="expression" dxfId="2214" priority="2199">
      <formula>G2532+I2894+N2894=0</formula>
    </cfRule>
  </conditionalFormatting>
  <conditionalFormatting sqref="G2532:G2534">
    <cfRule type="expression" dxfId="2213" priority="2200">
      <formula>G2532+I2889+N2889=0</formula>
    </cfRule>
  </conditionalFormatting>
  <conditionalFormatting sqref="G2532:G2534">
    <cfRule type="expression" dxfId="2212" priority="2201">
      <formula>G2532+I2931+N2931=0</formula>
    </cfRule>
  </conditionalFormatting>
  <conditionalFormatting sqref="K2532:K2534">
    <cfRule type="expression" dxfId="2211" priority="2191">
      <formula>K2532+R2532+S2532=0</formula>
    </cfRule>
  </conditionalFormatting>
  <conditionalFormatting sqref="G2537:G2538">
    <cfRule type="expression" dxfId="2210" priority="2189">
      <formula>G2537+#REF!+#REF!=0</formula>
    </cfRule>
  </conditionalFormatting>
  <conditionalFormatting sqref="H2537:H2538">
    <cfRule type="expression" dxfId="2209" priority="2190">
      <formula>H2537+#REF!+#REF!=0</formula>
    </cfRule>
  </conditionalFormatting>
  <conditionalFormatting sqref="H2537:H2538">
    <cfRule type="expression" dxfId="2208" priority="2188">
      <formula>H2537+N2885+Q2885=0</formula>
    </cfRule>
  </conditionalFormatting>
  <conditionalFormatting sqref="G2537:H2538">
    <cfRule type="expression" dxfId="2207" priority="2183">
      <formula>G2537+#REF!+#REF!=0</formula>
    </cfRule>
  </conditionalFormatting>
  <conditionalFormatting sqref="I2537:I2538">
    <cfRule type="expression" dxfId="2206" priority="2184">
      <formula>I2537+N2537+Q2537=0</formula>
    </cfRule>
  </conditionalFormatting>
  <conditionalFormatting sqref="J2537:J2538">
    <cfRule type="expression" dxfId="2205" priority="2181">
      <formula>J2537+Q2537+R2537=0</formula>
    </cfRule>
  </conditionalFormatting>
  <conditionalFormatting sqref="N2537:P2538">
    <cfRule type="expression" dxfId="2204" priority="2182">
      <formula>N2537+Q2537+R2537=0</formula>
    </cfRule>
  </conditionalFormatting>
  <conditionalFormatting sqref="H2538">
    <cfRule type="expression" dxfId="2203" priority="2180">
      <formula>H2538+N2889+Q2889=0</formula>
    </cfRule>
  </conditionalFormatting>
  <conditionalFormatting sqref="G2537:G2538">
    <cfRule type="expression" dxfId="2202" priority="2178">
      <formula>G2537+#REF!+#REF!=0</formula>
    </cfRule>
  </conditionalFormatting>
  <conditionalFormatting sqref="H2537:H2538">
    <cfRule type="expression" dxfId="2201" priority="2179">
      <formula>H2537+#REF!+#REF!=0</formula>
    </cfRule>
  </conditionalFormatting>
  <conditionalFormatting sqref="G2537:G2538">
    <cfRule type="expression" dxfId="2200" priority="2185">
      <formula>G2537+I2898+N2898=0</formula>
    </cfRule>
  </conditionalFormatting>
  <conditionalFormatting sqref="G2537:G2538">
    <cfRule type="expression" dxfId="2199" priority="2186">
      <formula>G2537+I2894+N2894=0</formula>
    </cfRule>
  </conditionalFormatting>
  <conditionalFormatting sqref="G2537:G2538">
    <cfRule type="expression" dxfId="2198" priority="2187">
      <formula>G2537+I2935+N2935=0</formula>
    </cfRule>
  </conditionalFormatting>
  <conditionalFormatting sqref="K2537:K2538">
    <cfRule type="expression" dxfId="2197" priority="2177">
      <formula>K2537+R2537+S2537=0</formula>
    </cfRule>
  </conditionalFormatting>
  <conditionalFormatting sqref="G2460">
    <cfRule type="expression" dxfId="2196" priority="2176">
      <formula>G2460+#REF!+#REF!=0</formula>
    </cfRule>
  </conditionalFormatting>
  <conditionalFormatting sqref="G2497">
    <cfRule type="expression" dxfId="2195" priority="2557">
      <formula>G2497+#REF!+#REF!=0</formula>
    </cfRule>
  </conditionalFormatting>
  <conditionalFormatting sqref="G2520">
    <cfRule type="expression" dxfId="2194" priority="2558">
      <formula>G2520+#REF!+#REF!=0</formula>
    </cfRule>
  </conditionalFormatting>
  <conditionalFormatting sqref="G2517 G2521:G2522">
    <cfRule type="expression" dxfId="2193" priority="2559">
      <formula>G2517+#REF!+#REF!=0</formula>
    </cfRule>
  </conditionalFormatting>
  <conditionalFormatting sqref="G2455:G2456">
    <cfRule type="expression" dxfId="2192" priority="2560">
      <formula>G2455+I2541+N2541=0</formula>
    </cfRule>
  </conditionalFormatting>
  <conditionalFormatting sqref="H2455:H2456">
    <cfRule type="expression" dxfId="2191" priority="2561">
      <formula>H2455+N2498+Q2498=0</formula>
    </cfRule>
  </conditionalFormatting>
  <conditionalFormatting sqref="H2442">
    <cfRule type="expression" dxfId="2190" priority="2562">
      <formula>H2442+#REF!+#REF!=0</formula>
    </cfRule>
  </conditionalFormatting>
  <conditionalFormatting sqref="H2442">
    <cfRule type="expression" dxfId="2189" priority="2563">
      <formula>H2442+#REF!+#REF!=0</formula>
    </cfRule>
  </conditionalFormatting>
  <conditionalFormatting sqref="H2450:H2451 H2478">
    <cfRule type="expression" dxfId="2188" priority="2564">
      <formula>H2450+#REF!+#REF!=0</formula>
    </cfRule>
  </conditionalFormatting>
  <conditionalFormatting sqref="H2485">
    <cfRule type="expression" dxfId="2187" priority="2566">
      <formula>H2485+#REF!+#REF!=0</formula>
    </cfRule>
  </conditionalFormatting>
  <conditionalFormatting sqref="G2465">
    <cfRule type="expression" dxfId="2186" priority="2567">
      <formula>G2465+#REF!+#REF!=0</formula>
    </cfRule>
  </conditionalFormatting>
  <conditionalFormatting sqref="G2465">
    <cfRule type="expression" dxfId="2185" priority="2568">
      <formula>G2465+#REF!+#REF!=0</formula>
    </cfRule>
  </conditionalFormatting>
  <conditionalFormatting sqref="H2484:H2485 H2478:H2479">
    <cfRule type="expression" dxfId="2184" priority="2569">
      <formula>H2478+#REF!+#REF!=0</formula>
    </cfRule>
  </conditionalFormatting>
  <conditionalFormatting sqref="G2478">
    <cfRule type="expression" dxfId="2183" priority="2570">
      <formula>G2478+#REF!+#REF!=0</formula>
    </cfRule>
  </conditionalFormatting>
  <conditionalFormatting sqref="G3296">
    <cfRule type="expression" dxfId="2182" priority="2150">
      <formula>G3296+#REF!+#REF!=0</formula>
    </cfRule>
  </conditionalFormatting>
  <conditionalFormatting sqref="H3306">
    <cfRule type="expression" dxfId="2181" priority="2151">
      <formula>H3306+N3305+Q3305=0</formula>
    </cfRule>
  </conditionalFormatting>
  <conditionalFormatting sqref="H3346">
    <cfRule type="expression" dxfId="2180" priority="2152">
      <formula>H3346+N3344+Q3344=0</formula>
    </cfRule>
  </conditionalFormatting>
  <conditionalFormatting sqref="H3296">
    <cfRule type="expression" dxfId="2179" priority="2153">
      <formula>H3296+N3293+Q3293=0</formula>
    </cfRule>
  </conditionalFormatting>
  <conditionalFormatting sqref="N3331:P3332">
    <cfRule type="expression" dxfId="2178" priority="2149">
      <formula>N3331+Q3331+R3331=0</formula>
    </cfRule>
  </conditionalFormatting>
  <conditionalFormatting sqref="H3351:H3352">
    <cfRule type="expression" dxfId="2177" priority="2154">
      <formula>H3351+N3344+Q3344=0</formula>
    </cfRule>
  </conditionalFormatting>
  <conditionalFormatting sqref="H3356">
    <cfRule type="expression" dxfId="2176" priority="2148">
      <formula>H3356+N3346+Q3346=0</formula>
    </cfRule>
  </conditionalFormatting>
  <conditionalFormatting sqref="G3371:G3373">
    <cfRule type="expression" dxfId="2175" priority="2146">
      <formula>G3371+#REF!+#REF!=0</formula>
    </cfRule>
  </conditionalFormatting>
  <conditionalFormatting sqref="H3371:H3373">
    <cfRule type="expression" dxfId="2174" priority="2147">
      <formula>H3371+#REF!+#REF!=0</formula>
    </cfRule>
  </conditionalFormatting>
  <conditionalFormatting sqref="H3392:H3393">
    <cfRule type="expression" dxfId="2173" priority="2141">
      <formula>H3392+N3392+Q3392=0</formula>
    </cfRule>
  </conditionalFormatting>
  <conditionalFormatting sqref="H3331">
    <cfRule type="expression" dxfId="2172" priority="2143">
      <formula>H3331+N3327+Q3327=0</formula>
    </cfRule>
  </conditionalFormatting>
  <conditionalFormatting sqref="I3392:I3393">
    <cfRule type="expression" dxfId="2171" priority="2144">
      <formula>I3392+N3392+Q3392=0</formula>
    </cfRule>
  </conditionalFormatting>
  <conditionalFormatting sqref="J3392:L3393">
    <cfRule type="expression" dxfId="2170" priority="2140">
      <formula>J3392+Q3392+R3392=0</formula>
    </cfRule>
  </conditionalFormatting>
  <conditionalFormatting sqref="N3392:P3393">
    <cfRule type="expression" dxfId="2169" priority="2142">
      <formula>N3392+Q3392+R3392=0</formula>
    </cfRule>
  </conditionalFormatting>
  <conditionalFormatting sqref="H3344">
    <cfRule type="expression" dxfId="2168" priority="2145">
      <formula>H3344+N3337+Q3337=0</formula>
    </cfRule>
  </conditionalFormatting>
  <conditionalFormatting sqref="H3295">
    <cfRule type="expression" dxfId="2167" priority="2139">
      <formula>H3295+N3286+Q3286=0</formula>
    </cfRule>
  </conditionalFormatting>
  <conditionalFormatting sqref="H3327:H3328">
    <cfRule type="expression" dxfId="2166" priority="2138">
      <formula>H3327+N3315+Q3315=0</formula>
    </cfRule>
  </conditionalFormatting>
  <conditionalFormatting sqref="I3263:I3267">
    <cfRule type="expression" dxfId="2165" priority="2137">
      <formula>I3263+N3263+Q3263=0</formula>
    </cfRule>
  </conditionalFormatting>
  <conditionalFormatting sqref="N3292:P3295">
    <cfRule type="expression" dxfId="2164" priority="2136">
      <formula>N3292+Q3292+R3292=0</formula>
    </cfRule>
  </conditionalFormatting>
  <conditionalFormatting sqref="H3277">
    <cfRule type="expression" dxfId="2163" priority="2133">
      <formula>H3277+N3275+Q3275=0</formula>
    </cfRule>
  </conditionalFormatting>
  <conditionalFormatting sqref="H3275:H3276">
    <cfRule type="expression" dxfId="2162" priority="2134">
      <formula>H3275+N3272+Q3272=0</formula>
    </cfRule>
  </conditionalFormatting>
  <conditionalFormatting sqref="J3264:L3266">
    <cfRule type="expression" dxfId="2161" priority="2128">
      <formula>J3264+Q3264+R3264=0</formula>
    </cfRule>
  </conditionalFormatting>
  <conditionalFormatting sqref="N3264:P3266">
    <cfRule type="expression" dxfId="2160" priority="2129">
      <formula>N3264+Q3264+R3264=0</formula>
    </cfRule>
  </conditionalFormatting>
  <conditionalFormatting sqref="H3300">
    <cfRule type="expression" dxfId="2159" priority="2127">
      <formula>H3300+N3292+Q3292=0</formula>
    </cfRule>
  </conditionalFormatting>
  <conditionalFormatting sqref="H3257">
    <cfRule type="expression" dxfId="2158" priority="2124">
      <formula>H3257+N3184+Q3184=0</formula>
    </cfRule>
  </conditionalFormatting>
  <conditionalFormatting sqref="H3283">
    <cfRule type="expression" dxfId="2157" priority="2125">
      <formula>H3283+N3279+Q3279=0</formula>
    </cfRule>
  </conditionalFormatting>
  <conditionalFormatting sqref="H3284:H3285">
    <cfRule type="expression" dxfId="2156" priority="2126">
      <formula>H3284+N3279+Q3279=0</formula>
    </cfRule>
  </conditionalFormatting>
  <conditionalFormatting sqref="H3305">
    <cfRule type="expression" dxfId="2155" priority="2121">
      <formula>H3305+N3300+Q3300=0</formula>
    </cfRule>
  </conditionalFormatting>
  <conditionalFormatting sqref="I3257:I3261">
    <cfRule type="expression" dxfId="2154" priority="2122">
      <formula>I3257+N3257+Q3257=0</formula>
    </cfRule>
  </conditionalFormatting>
  <conditionalFormatting sqref="J3257:L3261">
    <cfRule type="expression" dxfId="2153" priority="2119">
      <formula>J3257+Q3257+R3257=0</formula>
    </cfRule>
  </conditionalFormatting>
  <conditionalFormatting sqref="N3257:P3261">
    <cfRule type="expression" dxfId="2152" priority="2120">
      <formula>N3257+Q3257+R3257=0</formula>
    </cfRule>
  </conditionalFormatting>
  <conditionalFormatting sqref="G3260:H3262">
    <cfRule type="expression" dxfId="2151" priority="2114">
      <formula>G3260+#REF!+#REF!=0</formula>
    </cfRule>
  </conditionalFormatting>
  <conditionalFormatting sqref="H3258:H3259">
    <cfRule type="expression" dxfId="2150" priority="2115">
      <formula>H3258+N3257+Q3257=0</formula>
    </cfRule>
  </conditionalFormatting>
  <conditionalFormatting sqref="H3279">
    <cfRule type="expression" dxfId="2149" priority="2116">
      <formula>H3279+N3275+Q3275=0</formula>
    </cfRule>
  </conditionalFormatting>
  <conditionalFormatting sqref="G3282 G3263:G3267 G3272:G3277">
    <cfRule type="expression" dxfId="2148" priority="2117">
      <formula>G3263+#REF!+#REF!=0</formula>
    </cfRule>
  </conditionalFormatting>
  <conditionalFormatting sqref="H3282 H3272:H3274 H3263:H3266">
    <cfRule type="expression" dxfId="2147" priority="2118">
      <formula>H3263+#REF!+#REF!=0</formula>
    </cfRule>
  </conditionalFormatting>
  <conditionalFormatting sqref="H3263">
    <cfRule type="expression" dxfId="2146" priority="2112">
      <formula>H3263+N3263+Q3263=0</formula>
    </cfRule>
  </conditionalFormatting>
  <conditionalFormatting sqref="J3263:L3263">
    <cfRule type="expression" dxfId="2145" priority="2111">
      <formula>J3263+Q3263+R3263=0</formula>
    </cfRule>
  </conditionalFormatting>
  <conditionalFormatting sqref="N3263:P3263">
    <cfRule type="expression" dxfId="2144" priority="2113">
      <formula>N3263+Q3263+R3263=0</formula>
    </cfRule>
  </conditionalFormatting>
  <conditionalFormatting sqref="J3299:L3299">
    <cfRule type="expression" dxfId="2143" priority="2109">
      <formula>J3299+Q3299+R3299=0</formula>
    </cfRule>
  </conditionalFormatting>
  <conditionalFormatting sqref="N3299:P3299">
    <cfRule type="expression" dxfId="2142" priority="2110">
      <formula>N3299+Q3299+R3299=0</formula>
    </cfRule>
  </conditionalFormatting>
  <conditionalFormatting sqref="H3304">
    <cfRule type="expression" dxfId="2141" priority="2123">
      <formula>H3304+N3293+Q3293=0</formula>
    </cfRule>
  </conditionalFormatting>
  <conditionalFormatting sqref="H3294">
    <cfRule type="expression" dxfId="2140" priority="2108">
      <formula>H3294+N3284+Q3284=0</formula>
    </cfRule>
  </conditionalFormatting>
  <conditionalFormatting sqref="G3301">
    <cfRule type="expression" dxfId="2139" priority="2106">
      <formula>G3301+#REF!+#REF!=0</formula>
    </cfRule>
  </conditionalFormatting>
  <conditionalFormatting sqref="H3301">
    <cfRule type="expression" dxfId="2138" priority="2107">
      <formula>H3301+#REF!+#REF!=0</formula>
    </cfRule>
  </conditionalFormatting>
  <conditionalFormatting sqref="G3263">
    <cfRule type="expression" dxfId="2137" priority="2105">
      <formula>G3263+#REF!+#REF!=0</formula>
    </cfRule>
  </conditionalFormatting>
  <conditionalFormatting sqref="G3280:G3281 G3299">
    <cfRule type="expression" dxfId="2136" priority="2130">
      <formula>G3280+#REF!+#REF!=0</formula>
    </cfRule>
  </conditionalFormatting>
  <conditionalFormatting sqref="H3280:H3281 H3299">
    <cfRule type="expression" dxfId="2135" priority="2131">
      <formula>H3280+#REF!+#REF!=0</formula>
    </cfRule>
  </conditionalFormatting>
  <conditionalFormatting sqref="H3292:H3293">
    <cfRule type="expression" dxfId="2134" priority="2132">
      <formula>H3292+#REF!+#REF!=0</formula>
    </cfRule>
  </conditionalFormatting>
  <conditionalFormatting sqref="J3267:L3267">
    <cfRule type="expression" dxfId="2133" priority="2103">
      <formula>J3267+Q3267+R3267=0</formula>
    </cfRule>
  </conditionalFormatting>
  <conditionalFormatting sqref="N3267:P3267">
    <cfRule type="expression" dxfId="2132" priority="2104">
      <formula>N3267+Q3267+R3267=0</formula>
    </cfRule>
  </conditionalFormatting>
  <conditionalFormatting sqref="H3267">
    <cfRule type="expression" dxfId="2131" priority="2102">
      <formula>H3267+N3265+Q3265=0</formula>
    </cfRule>
  </conditionalFormatting>
  <conditionalFormatting sqref="G3281">
    <cfRule type="expression" dxfId="2130" priority="2100">
      <formula>G3281+#REF!+#REF!=0</formula>
    </cfRule>
  </conditionalFormatting>
  <conditionalFormatting sqref="H3281">
    <cfRule type="expression" dxfId="2129" priority="2101">
      <formula>H3281+#REF!+#REF!=0</formula>
    </cfRule>
  </conditionalFormatting>
  <conditionalFormatting sqref="H3281">
    <cfRule type="expression" dxfId="2128" priority="2098">
      <formula>H3281+N3281+Q3281=0</formula>
    </cfRule>
  </conditionalFormatting>
  <conditionalFormatting sqref="J3281:L3281">
    <cfRule type="expression" dxfId="2127" priority="2097">
      <formula>J3281+Q3281+R3281=0</formula>
    </cfRule>
  </conditionalFormatting>
  <conditionalFormatting sqref="N3281:P3281">
    <cfRule type="expression" dxfId="2126" priority="2099">
      <formula>N3281+Q3281+R3281=0</formula>
    </cfRule>
  </conditionalFormatting>
  <conditionalFormatting sqref="G3281">
    <cfRule type="expression" dxfId="2125" priority="2096">
      <formula>G3281+#REF!+#REF!=0</formula>
    </cfRule>
  </conditionalFormatting>
  <conditionalFormatting sqref="H3286">
    <cfRule type="expression" dxfId="2124" priority="2095">
      <formula>H3286+N3282+Q3282=0</formula>
    </cfRule>
  </conditionalFormatting>
  <conditionalFormatting sqref="J3286:L3286">
    <cfRule type="expression" dxfId="2123" priority="2093">
      <formula>J3286+Q3286+R3286=0</formula>
    </cfRule>
  </conditionalFormatting>
  <conditionalFormatting sqref="N3286:P3286">
    <cfRule type="expression" dxfId="2122" priority="2094">
      <formula>N3286+Q3286+R3286=0</formula>
    </cfRule>
  </conditionalFormatting>
  <conditionalFormatting sqref="J3352:L3352">
    <cfRule type="expression" dxfId="2121" priority="2087">
      <formula>J3352+Q3352+R3352=0</formula>
    </cfRule>
  </conditionalFormatting>
  <conditionalFormatting sqref="N3352:P3352">
    <cfRule type="expression" dxfId="2120" priority="2088">
      <formula>N3352+Q3352+R3352=0</formula>
    </cfRule>
  </conditionalFormatting>
  <conditionalFormatting sqref="G3309:H3310">
    <cfRule type="expression" dxfId="2119" priority="2080">
      <formula>G3309+#REF!+#REF!=0</formula>
    </cfRule>
  </conditionalFormatting>
  <conditionalFormatting sqref="H3358">
    <cfRule type="expression" dxfId="2118" priority="2081">
      <formula>H3358+N3357+Q3357=0</formula>
    </cfRule>
  </conditionalFormatting>
  <conditionalFormatting sqref="H3357">
    <cfRule type="expression" dxfId="2117" priority="2082">
      <formula>H3357+N3352+Q3352=0</formula>
    </cfRule>
  </conditionalFormatting>
  <conditionalFormatting sqref="H3335">
    <cfRule type="expression" dxfId="2116" priority="2083">
      <formula>H3335+N3331+Q3331=0</formula>
    </cfRule>
  </conditionalFormatting>
  <conditionalFormatting sqref="H3336:H3337">
    <cfRule type="expression" dxfId="2115" priority="2084">
      <formula>H3336+N3331+Q3331=0</formula>
    </cfRule>
  </conditionalFormatting>
  <conditionalFormatting sqref="G3334 G3311:G3312 G3315:G3318">
    <cfRule type="expression" dxfId="2114" priority="2085">
      <formula>G3311+#REF!+#REF!=0</formula>
    </cfRule>
  </conditionalFormatting>
  <conditionalFormatting sqref="H3334 H3311:H3312 H3315:H3318">
    <cfRule type="expression" dxfId="2113" priority="2086">
      <formula>H3311+#REF!+#REF!=0</formula>
    </cfRule>
  </conditionalFormatting>
  <conditionalFormatting sqref="H3318">
    <cfRule type="expression" dxfId="2112" priority="2078">
      <formula>H3318+N3318+Q3318=0</formula>
    </cfRule>
  </conditionalFormatting>
  <conditionalFormatting sqref="J3318:L3318">
    <cfRule type="expression" dxfId="2111" priority="2077">
      <formula>J3318+Q3318+R3318=0</formula>
    </cfRule>
  </conditionalFormatting>
  <conditionalFormatting sqref="N3318:P3318">
    <cfRule type="expression" dxfId="2110" priority="2079">
      <formula>N3318+Q3318+R3318=0</formula>
    </cfRule>
  </conditionalFormatting>
  <conditionalFormatting sqref="H3347">
    <cfRule type="expression" dxfId="2109" priority="2072">
      <formula>H3347+N3347+Q3347=0</formula>
    </cfRule>
  </conditionalFormatting>
  <conditionalFormatting sqref="J3347:L3347">
    <cfRule type="expression" dxfId="2108" priority="2071">
      <formula>J3347+Q3347+R3347=0</formula>
    </cfRule>
  </conditionalFormatting>
  <conditionalFormatting sqref="N3347:P3347">
    <cfRule type="expression" dxfId="2107" priority="2073">
      <formula>N3347+Q3347+R3347=0</formula>
    </cfRule>
  </conditionalFormatting>
  <conditionalFormatting sqref="J3351:L3351">
    <cfRule type="expression" dxfId="2106" priority="2069">
      <formula>J3351+Q3351+R3351=0</formula>
    </cfRule>
  </conditionalFormatting>
  <conditionalFormatting sqref="N3351:P3351">
    <cfRule type="expression" dxfId="2105" priority="2070">
      <formula>N3351+Q3351+R3351=0</formula>
    </cfRule>
  </conditionalFormatting>
  <conditionalFormatting sqref="G3345">
    <cfRule type="expression" dxfId="2104" priority="2089">
      <formula>G3345+#REF!+#REF!=0</formula>
    </cfRule>
  </conditionalFormatting>
  <conditionalFormatting sqref="H3345">
    <cfRule type="expression" dxfId="2103" priority="2090">
      <formula>H3345+#REF!+#REF!=0</formula>
    </cfRule>
  </conditionalFormatting>
  <conditionalFormatting sqref="G3332:G3333">
    <cfRule type="expression" dxfId="2102" priority="2091">
      <formula>G3332+#REF!+#REF!=0</formula>
    </cfRule>
  </conditionalFormatting>
  <conditionalFormatting sqref="H3332:H3333">
    <cfRule type="expression" dxfId="2101" priority="2092">
      <formula>H3332+#REF!+#REF!=0</formula>
    </cfRule>
  </conditionalFormatting>
  <conditionalFormatting sqref="I3360:I3362">
    <cfRule type="expression" dxfId="2100" priority="2068">
      <formula>I3360+N3360+Q3360=0</formula>
    </cfRule>
  </conditionalFormatting>
  <conditionalFormatting sqref="J3371:L3373">
    <cfRule type="expression" dxfId="2099" priority="2066">
      <formula>J3371+Q3371+R3371=0</formula>
    </cfRule>
  </conditionalFormatting>
  <conditionalFormatting sqref="N3360:P3361">
    <cfRule type="expression" dxfId="2098" priority="2067">
      <formula>N3360+Q3360+R3360=0</formula>
    </cfRule>
  </conditionalFormatting>
  <conditionalFormatting sqref="H3380">
    <cfRule type="expression" dxfId="2097" priority="2065">
      <formula>H3380+#REF!+#REF!=0</formula>
    </cfRule>
  </conditionalFormatting>
  <conditionalFormatting sqref="H3378">
    <cfRule type="expression" dxfId="2096" priority="2060">
      <formula>H3378+#REF!+#REF!=0</formula>
    </cfRule>
  </conditionalFormatting>
  <conditionalFormatting sqref="H3387">
    <cfRule type="expression" dxfId="2095" priority="2057">
      <formula>H3387+N3378+Q3378=0</formula>
    </cfRule>
  </conditionalFormatting>
  <conditionalFormatting sqref="H3380">
    <cfRule type="expression" dxfId="2094" priority="2058">
      <formula>H3380+#REF!+#REF!=0</formula>
    </cfRule>
  </conditionalFormatting>
  <conditionalFormatting sqref="H3388">
    <cfRule type="expression" dxfId="2093" priority="2056">
      <formula>H3388+N3387+Q3387=0</formula>
    </cfRule>
  </conditionalFormatting>
  <conditionalFormatting sqref="H3380">
    <cfRule type="expression" dxfId="2092" priority="2051">
      <formula>H3380+N3380+Q3380=0</formula>
    </cfRule>
  </conditionalFormatting>
  <conditionalFormatting sqref="J3380:L3380">
    <cfRule type="expression" dxfId="2091" priority="2050">
      <formula>J3380+Q3380+R3380=0</formula>
    </cfRule>
  </conditionalFormatting>
  <conditionalFormatting sqref="N3380:P3380">
    <cfRule type="expression" dxfId="2090" priority="2052">
      <formula>N3380+Q3380+R3380=0</formula>
    </cfRule>
  </conditionalFormatting>
  <conditionalFormatting sqref="J3377:L3377">
    <cfRule type="expression" dxfId="2089" priority="2048">
      <formula>J3377+Q3377+R3377=0</formula>
    </cfRule>
  </conditionalFormatting>
  <conditionalFormatting sqref="N3377:P3377">
    <cfRule type="expression" dxfId="2088" priority="2049">
      <formula>N3377+Q3377+R3377=0</formula>
    </cfRule>
  </conditionalFormatting>
  <conditionalFormatting sqref="H3386">
    <cfRule type="expression" dxfId="2087" priority="2059">
      <formula>H3386+#REF!+#REF!=0</formula>
    </cfRule>
  </conditionalFormatting>
  <conditionalFormatting sqref="G3379:G3380">
    <cfRule type="expression" dxfId="2086" priority="2046">
      <formula>G3379+#REF!+#REF!=0</formula>
    </cfRule>
  </conditionalFormatting>
  <conditionalFormatting sqref="H3379:H3380">
    <cfRule type="expression" dxfId="2085" priority="2047">
      <formula>H3379+#REF!+#REF!=0</formula>
    </cfRule>
  </conditionalFormatting>
  <conditionalFormatting sqref="G3380">
    <cfRule type="expression" dxfId="2084" priority="2044">
      <formula>G3380+#REF!+#REF!=0</formula>
    </cfRule>
  </conditionalFormatting>
  <conditionalFormatting sqref="G3377">
    <cfRule type="expression" dxfId="2083" priority="2061">
      <formula>G3377+#REF!+#REF!=0</formula>
    </cfRule>
  </conditionalFormatting>
  <conditionalFormatting sqref="H3377">
    <cfRule type="expression" dxfId="2082" priority="2062">
      <formula>H3377+#REF!+#REF!=0</formula>
    </cfRule>
  </conditionalFormatting>
  <conditionalFormatting sqref="J3362:L3362">
    <cfRule type="expression" dxfId="2081" priority="2042">
      <formula>J3362+Q3362+R3362=0</formula>
    </cfRule>
  </conditionalFormatting>
  <conditionalFormatting sqref="N3362:P3362">
    <cfRule type="expression" dxfId="2080" priority="2043">
      <formula>N3362+Q3362+R3362=0</formula>
    </cfRule>
  </conditionalFormatting>
  <conditionalFormatting sqref="H3362">
    <cfRule type="expression" dxfId="2079" priority="2041">
      <formula>H3362+N3361+Q3361=0</formula>
    </cfRule>
  </conditionalFormatting>
  <conditionalFormatting sqref="G3389">
    <cfRule type="expression" dxfId="2078" priority="2039">
      <formula>G3389+#REF!+#REF!=0</formula>
    </cfRule>
  </conditionalFormatting>
  <conditionalFormatting sqref="H3389">
    <cfRule type="expression" dxfId="2077" priority="2040">
      <formula>H3389+#REF!+#REF!=0</formula>
    </cfRule>
  </conditionalFormatting>
  <conditionalFormatting sqref="I3391">
    <cfRule type="expression" dxfId="2076" priority="2038">
      <formula>I3391+N3391+Q3391=0</formula>
    </cfRule>
  </conditionalFormatting>
  <conditionalFormatting sqref="J3391:L3391">
    <cfRule type="expression" dxfId="2075" priority="2036">
      <formula>J3391+Q3391+R3391=0</formula>
    </cfRule>
  </conditionalFormatting>
  <conditionalFormatting sqref="N3391:P3391">
    <cfRule type="expression" dxfId="2074" priority="2037">
      <formula>N3391+Q3391+R3391=0</formula>
    </cfRule>
  </conditionalFormatting>
  <conditionalFormatting sqref="H3391">
    <cfRule type="expression" dxfId="2073" priority="2035">
      <formula>H3391+N3391+Q3391=0</formula>
    </cfRule>
  </conditionalFormatting>
  <conditionalFormatting sqref="I3296">
    <cfRule type="expression" dxfId="2072" priority="2034">
      <formula>I3296+N3296+Q3296=0</formula>
    </cfRule>
  </conditionalFormatting>
  <conditionalFormatting sqref="H3296">
    <cfRule type="expression" dxfId="2071" priority="2030">
      <formula>H3296+N3296+Q3296=0</formula>
    </cfRule>
  </conditionalFormatting>
  <conditionalFormatting sqref="J3296:L3296">
    <cfRule type="expression" dxfId="2070" priority="2029">
      <formula>J3296+Q3296+R3296=0</formula>
    </cfRule>
  </conditionalFormatting>
  <conditionalFormatting sqref="N3296:P3296">
    <cfRule type="expression" dxfId="2069" priority="2031">
      <formula>N3296+Q3296+R3296=0</formula>
    </cfRule>
  </conditionalFormatting>
  <conditionalFormatting sqref="H3296">
    <cfRule type="expression" dxfId="2068" priority="2028">
      <formula>H3296+N3279+Q3279=0</formula>
    </cfRule>
  </conditionalFormatting>
  <conditionalFormatting sqref="H3296">
    <cfRule type="expression" dxfId="2067" priority="2032">
      <formula>H3296+N3304+Q3304=0</formula>
    </cfRule>
  </conditionalFormatting>
  <conditionalFormatting sqref="H3296">
    <cfRule type="expression" dxfId="2066" priority="2033">
      <formula>H3296+N3260+Q3260=0</formula>
    </cfRule>
  </conditionalFormatting>
  <conditionalFormatting sqref="I3333">
    <cfRule type="expression" dxfId="2065" priority="2027">
      <formula>I3333+N3333+Q3333=0</formula>
    </cfRule>
  </conditionalFormatting>
  <conditionalFormatting sqref="H3333">
    <cfRule type="expression" dxfId="2064" priority="2023">
      <formula>H3333+N3333+Q3333=0</formula>
    </cfRule>
  </conditionalFormatting>
  <conditionalFormatting sqref="J3333:L3333">
    <cfRule type="expression" dxfId="2063" priority="2022">
      <formula>J3333+Q3333+R3333=0</formula>
    </cfRule>
  </conditionalFormatting>
  <conditionalFormatting sqref="N3333:P3333">
    <cfRule type="expression" dxfId="2062" priority="2024">
      <formula>N3333+Q3333+R3333=0</formula>
    </cfRule>
  </conditionalFormatting>
  <conditionalFormatting sqref="H3333">
    <cfRule type="expression" dxfId="2061" priority="2021">
      <formula>H3333+N3328+Q3328=0</formula>
    </cfRule>
  </conditionalFormatting>
  <conditionalFormatting sqref="H3333">
    <cfRule type="expression" dxfId="2060" priority="2025">
      <formula>H3333+N3356+Q3356=0</formula>
    </cfRule>
  </conditionalFormatting>
  <conditionalFormatting sqref="H3333">
    <cfRule type="expression" dxfId="2059" priority="2026">
      <formula>H3333+N3300+Q3300=0</formula>
    </cfRule>
  </conditionalFormatting>
  <conditionalFormatting sqref="I3390">
    <cfRule type="expression" dxfId="2058" priority="2020">
      <formula>I3390+N3390+Q3390=0</formula>
    </cfRule>
  </conditionalFormatting>
  <conditionalFormatting sqref="H3390">
    <cfRule type="expression" dxfId="2057" priority="2016">
      <formula>H3390+N3390+Q3390=0</formula>
    </cfRule>
  </conditionalFormatting>
  <conditionalFormatting sqref="J3390:L3390">
    <cfRule type="expression" dxfId="2056" priority="2015">
      <formula>J3390+Q3390+R3390=0</formula>
    </cfRule>
  </conditionalFormatting>
  <conditionalFormatting sqref="N3390:P3390">
    <cfRule type="expression" dxfId="2055" priority="2017">
      <formula>N3390+Q3390+R3390=0</formula>
    </cfRule>
  </conditionalFormatting>
  <conditionalFormatting sqref="H3390">
    <cfRule type="expression" dxfId="2054" priority="2014">
      <formula>H3390+#REF!+#REF!=0</formula>
    </cfRule>
  </conditionalFormatting>
  <conditionalFormatting sqref="H3390">
    <cfRule type="expression" dxfId="2053" priority="2018">
      <formula>H3390+N3387+Q3387=0</formula>
    </cfRule>
  </conditionalFormatting>
  <conditionalFormatting sqref="H3390">
    <cfRule type="expression" dxfId="2052" priority="2019">
      <formula>H3390+N3356+Q3356=0</formula>
    </cfRule>
  </conditionalFormatting>
  <conditionalFormatting sqref="G3362">
    <cfRule type="expression" dxfId="2051" priority="2013">
      <formula>G3362+#REF!+#REF!=0</formula>
    </cfRule>
  </conditionalFormatting>
  <conditionalFormatting sqref="G3268:G3271">
    <cfRule type="expression" dxfId="2050" priority="2012">
      <formula>G3268+#REF!+#REF!=0</formula>
    </cfRule>
  </conditionalFormatting>
  <conditionalFormatting sqref="I3268:I3271">
    <cfRule type="expression" dxfId="2049" priority="2011">
      <formula>I3268+N3268+Q3268=0</formula>
    </cfRule>
  </conditionalFormatting>
  <conditionalFormatting sqref="G3268:G3271">
    <cfRule type="expression" dxfId="2048" priority="2009">
      <formula>G3268+#REF!+#REF!=0</formula>
    </cfRule>
  </conditionalFormatting>
  <conditionalFormatting sqref="H3268:H3271">
    <cfRule type="expression" dxfId="2047" priority="2010">
      <formula>H3268+#REF!+#REF!=0</formula>
    </cfRule>
  </conditionalFormatting>
  <conditionalFormatting sqref="J3268:L3271">
    <cfRule type="expression" dxfId="2046" priority="2007">
      <formula>J3268+Q3268+R3268=0</formula>
    </cfRule>
  </conditionalFormatting>
  <conditionalFormatting sqref="N3268:P3271">
    <cfRule type="expression" dxfId="2045" priority="2008">
      <formula>N3268+Q3268+R3268=0</formula>
    </cfRule>
  </conditionalFormatting>
  <conditionalFormatting sqref="G3278">
    <cfRule type="expression" dxfId="2044" priority="2006">
      <formula>G3278+#REF!+#REF!=0</formula>
    </cfRule>
  </conditionalFormatting>
  <conditionalFormatting sqref="I3278">
    <cfRule type="expression" dxfId="2043" priority="2005">
      <formula>I3278+N3278+Q3278=0</formula>
    </cfRule>
  </conditionalFormatting>
  <conditionalFormatting sqref="G3278">
    <cfRule type="expression" dxfId="2042" priority="2003">
      <formula>G3278+#REF!+#REF!=0</formula>
    </cfRule>
  </conditionalFormatting>
  <conditionalFormatting sqref="H3278">
    <cfRule type="expression" dxfId="2041" priority="2004">
      <formula>H3278+#REF!+#REF!=0</formula>
    </cfRule>
  </conditionalFormatting>
  <conditionalFormatting sqref="J3278:L3278">
    <cfRule type="expression" dxfId="2040" priority="2001">
      <formula>J3278+Q3278+R3278=0</formula>
    </cfRule>
  </conditionalFormatting>
  <conditionalFormatting sqref="N3278:P3278">
    <cfRule type="expression" dxfId="2039" priority="2002">
      <formula>N3278+Q3278+R3278=0</formula>
    </cfRule>
  </conditionalFormatting>
  <conditionalFormatting sqref="G3288:G3291">
    <cfRule type="expression" dxfId="2038" priority="2000">
      <formula>G3288+#REF!+#REF!=0</formula>
    </cfRule>
  </conditionalFormatting>
  <conditionalFormatting sqref="I3288:I3291">
    <cfRule type="expression" dxfId="2037" priority="1999">
      <formula>I3288+N3288+Q3288=0</formula>
    </cfRule>
  </conditionalFormatting>
  <conditionalFormatting sqref="G3288:G3291">
    <cfRule type="expression" dxfId="2036" priority="1997">
      <formula>G3288+#REF!+#REF!=0</formula>
    </cfRule>
  </conditionalFormatting>
  <conditionalFormatting sqref="H3288:H3291">
    <cfRule type="expression" dxfId="2035" priority="1998">
      <formula>H3288+#REF!+#REF!=0</formula>
    </cfRule>
  </conditionalFormatting>
  <conditionalFormatting sqref="J3288:L3291">
    <cfRule type="expression" dxfId="2034" priority="1995">
      <formula>J3288+Q3288+R3288=0</formula>
    </cfRule>
  </conditionalFormatting>
  <conditionalFormatting sqref="N3288:P3291">
    <cfRule type="expression" dxfId="2033" priority="1996">
      <formula>N3288+Q3288+R3288=0</formula>
    </cfRule>
  </conditionalFormatting>
  <conditionalFormatting sqref="G3307">
    <cfRule type="expression" dxfId="2032" priority="1994">
      <formula>G3307+#REF!+#REF!=0</formula>
    </cfRule>
  </conditionalFormatting>
  <conditionalFormatting sqref="I3307">
    <cfRule type="expression" dxfId="2031" priority="1993">
      <formula>I3307+N3307+Q3307=0</formula>
    </cfRule>
  </conditionalFormatting>
  <conditionalFormatting sqref="G3307">
    <cfRule type="expression" dxfId="2030" priority="1991">
      <formula>G3307+#REF!+#REF!=0</formula>
    </cfRule>
  </conditionalFormatting>
  <conditionalFormatting sqref="H3307">
    <cfRule type="expression" dxfId="2029" priority="1992">
      <formula>H3307+#REF!+#REF!=0</formula>
    </cfRule>
  </conditionalFormatting>
  <conditionalFormatting sqref="J3307:L3307">
    <cfRule type="expression" dxfId="2028" priority="1989">
      <formula>J3307+Q3307+R3307=0</formula>
    </cfRule>
  </conditionalFormatting>
  <conditionalFormatting sqref="N3307:P3307">
    <cfRule type="expression" dxfId="2027" priority="1990">
      <formula>N3307+Q3307+R3307=0</formula>
    </cfRule>
  </conditionalFormatting>
  <conditionalFormatting sqref="G3319:G3324">
    <cfRule type="expression" dxfId="2026" priority="1988">
      <formula>G3319+#REF!+#REF!=0</formula>
    </cfRule>
  </conditionalFormatting>
  <conditionalFormatting sqref="I3319:I3324">
    <cfRule type="expression" dxfId="2025" priority="1987">
      <formula>I3319+N3319+Q3319=0</formula>
    </cfRule>
  </conditionalFormatting>
  <conditionalFormatting sqref="G3319:G3324">
    <cfRule type="expression" dxfId="2024" priority="1985">
      <formula>G3319+#REF!+#REF!=0</formula>
    </cfRule>
  </conditionalFormatting>
  <conditionalFormatting sqref="H3319:H3324">
    <cfRule type="expression" dxfId="2023" priority="1986">
      <formula>H3319+#REF!+#REF!=0</formula>
    </cfRule>
  </conditionalFormatting>
  <conditionalFormatting sqref="J3319:L3324">
    <cfRule type="expression" dxfId="2022" priority="1983">
      <formula>J3319+Q3319+R3319=0</formula>
    </cfRule>
  </conditionalFormatting>
  <conditionalFormatting sqref="N3319:P3324">
    <cfRule type="expression" dxfId="2021" priority="1984">
      <formula>N3319+Q3319+R3319=0</formula>
    </cfRule>
  </conditionalFormatting>
  <conditionalFormatting sqref="G3330">
    <cfRule type="expression" dxfId="2020" priority="1982">
      <formula>G3330+#REF!+#REF!=0</formula>
    </cfRule>
  </conditionalFormatting>
  <conditionalFormatting sqref="I3330">
    <cfRule type="expression" dxfId="2019" priority="1981">
      <formula>I3330+N3330+Q3330=0</formula>
    </cfRule>
  </conditionalFormatting>
  <conditionalFormatting sqref="G3330">
    <cfRule type="expression" dxfId="2018" priority="1979">
      <formula>G3330+#REF!+#REF!=0</formula>
    </cfRule>
  </conditionalFormatting>
  <conditionalFormatting sqref="H3330">
    <cfRule type="expression" dxfId="2017" priority="1980">
      <formula>H3330+#REF!+#REF!=0</formula>
    </cfRule>
  </conditionalFormatting>
  <conditionalFormatting sqref="J3330:L3330">
    <cfRule type="expression" dxfId="2016" priority="1977">
      <formula>J3330+Q3330+R3330=0</formula>
    </cfRule>
  </conditionalFormatting>
  <conditionalFormatting sqref="N3330:P3330">
    <cfRule type="expression" dxfId="2015" priority="1978">
      <formula>N3330+Q3330+R3330=0</formula>
    </cfRule>
  </conditionalFormatting>
  <conditionalFormatting sqref="G3338:G3343">
    <cfRule type="expression" dxfId="2014" priority="1976">
      <formula>G3338+#REF!+#REF!=0</formula>
    </cfRule>
  </conditionalFormatting>
  <conditionalFormatting sqref="I3338:I3343">
    <cfRule type="expression" dxfId="2013" priority="1975">
      <formula>I3338+N3338+Q3338=0</formula>
    </cfRule>
  </conditionalFormatting>
  <conditionalFormatting sqref="G3338:G3343">
    <cfRule type="expression" dxfId="2012" priority="1973">
      <formula>G3338+#REF!+#REF!=0</formula>
    </cfRule>
  </conditionalFormatting>
  <conditionalFormatting sqref="H3338:H3343">
    <cfRule type="expression" dxfId="2011" priority="1974">
      <formula>H3338+#REF!+#REF!=0</formula>
    </cfRule>
  </conditionalFormatting>
  <conditionalFormatting sqref="J3338:L3343">
    <cfRule type="expression" dxfId="2010" priority="1971">
      <formula>J3338+Q3338+R3338=0</formula>
    </cfRule>
  </conditionalFormatting>
  <conditionalFormatting sqref="N3338:P3343">
    <cfRule type="expression" dxfId="2009" priority="1972">
      <formula>N3338+Q3338+R3338=0</formula>
    </cfRule>
  </conditionalFormatting>
  <conditionalFormatting sqref="G3359">
    <cfRule type="expression" dxfId="2008" priority="1970">
      <formula>G3359+#REF!+#REF!=0</formula>
    </cfRule>
  </conditionalFormatting>
  <conditionalFormatting sqref="G3359">
    <cfRule type="expression" dxfId="2007" priority="1968">
      <formula>G3359+#REF!+#REF!=0</formula>
    </cfRule>
  </conditionalFormatting>
  <conditionalFormatting sqref="H3359">
    <cfRule type="expression" dxfId="2006" priority="1969">
      <formula>H3359+#REF!+#REF!=0</formula>
    </cfRule>
  </conditionalFormatting>
  <conditionalFormatting sqref="G3363:G3368">
    <cfRule type="expression" dxfId="2005" priority="1967">
      <formula>G3363+#REF!+#REF!=0</formula>
    </cfRule>
  </conditionalFormatting>
  <conditionalFormatting sqref="I3363:I3368">
    <cfRule type="expression" dxfId="2004" priority="1966">
      <formula>I3363+N3363+Q3363=0</formula>
    </cfRule>
  </conditionalFormatting>
  <conditionalFormatting sqref="G3363:G3368">
    <cfRule type="expression" dxfId="2003" priority="1964">
      <formula>G3363+#REF!+#REF!=0</formula>
    </cfRule>
  </conditionalFormatting>
  <conditionalFormatting sqref="H3363:H3368">
    <cfRule type="expression" dxfId="2002" priority="1965">
      <formula>H3363+#REF!+#REF!=0</formula>
    </cfRule>
  </conditionalFormatting>
  <conditionalFormatting sqref="J3363:L3368">
    <cfRule type="expression" dxfId="2001" priority="1962">
      <formula>J3363+Q3363+R3363=0</formula>
    </cfRule>
  </conditionalFormatting>
  <conditionalFormatting sqref="N3363:P3368">
    <cfRule type="expression" dxfId="2000" priority="1963">
      <formula>N3363+Q3363+R3363=0</formula>
    </cfRule>
  </conditionalFormatting>
  <conditionalFormatting sqref="G3381">
    <cfRule type="expression" dxfId="1999" priority="1961">
      <formula>G3381+#REF!+#REF!=0</formula>
    </cfRule>
  </conditionalFormatting>
  <conditionalFormatting sqref="I3381">
    <cfRule type="expression" dxfId="1998" priority="1960">
      <formula>I3381+N3381+Q3381=0</formula>
    </cfRule>
  </conditionalFormatting>
  <conditionalFormatting sqref="G3381">
    <cfRule type="expression" dxfId="1997" priority="1958">
      <formula>G3381+#REF!+#REF!=0</formula>
    </cfRule>
  </conditionalFormatting>
  <conditionalFormatting sqref="H3381">
    <cfRule type="expression" dxfId="1996" priority="1959">
      <formula>H3381+#REF!+#REF!=0</formula>
    </cfRule>
  </conditionalFormatting>
  <conditionalFormatting sqref="J3381:L3381">
    <cfRule type="expression" dxfId="1995" priority="1956">
      <formula>J3381+Q3381+R3381=0</formula>
    </cfRule>
  </conditionalFormatting>
  <conditionalFormatting sqref="N3381:P3381">
    <cfRule type="expression" dxfId="1994" priority="1957">
      <formula>N3381+Q3381+R3381=0</formula>
    </cfRule>
  </conditionalFormatting>
  <conditionalFormatting sqref="G3306 G3258:G3259 G3358 G3388">
    <cfRule type="expression" dxfId="1993" priority="2155">
      <formula>G3258+I3257+N3257=0</formula>
    </cfRule>
  </conditionalFormatting>
  <conditionalFormatting sqref="G3390 G3346:G3347">
    <cfRule type="expression" dxfId="1992" priority="2156">
      <formula>G3346+I3344+N3344=0</formula>
    </cfRule>
  </conditionalFormatting>
  <conditionalFormatting sqref="G3296">
    <cfRule type="expression" dxfId="1991" priority="2157">
      <formula>G3296+I3293+N3293=0</formula>
    </cfRule>
  </conditionalFormatting>
  <conditionalFormatting sqref="G3335 G3331">
    <cfRule type="expression" dxfId="1990" priority="2158">
      <formula>G3331+I3327+N3327=0</formula>
    </cfRule>
  </conditionalFormatting>
  <conditionalFormatting sqref="G3305 G3336:G3337">
    <cfRule type="expression" dxfId="1989" priority="2159">
      <formula>G3305+I3300+N3300=0</formula>
    </cfRule>
  </conditionalFormatting>
  <conditionalFormatting sqref="G3344 G3351:G3352">
    <cfRule type="expression" dxfId="1988" priority="2160">
      <formula>G3344+I3337+N3337=0</formula>
    </cfRule>
  </conditionalFormatting>
  <conditionalFormatting sqref="G3300">
    <cfRule type="expression" dxfId="1987" priority="2161">
      <formula>G3300+I3292+N3292=0</formula>
    </cfRule>
  </conditionalFormatting>
  <conditionalFormatting sqref="G3356">
    <cfRule type="expression" dxfId="1986" priority="2162">
      <formula>G3356+I3346+N3346=0</formula>
    </cfRule>
  </conditionalFormatting>
  <conditionalFormatting sqref="G3327:G3329">
    <cfRule type="expression" dxfId="1985" priority="2163">
      <formula>G3327+I3315+N3315=0</formula>
    </cfRule>
  </conditionalFormatting>
  <conditionalFormatting sqref="G3304">
    <cfRule type="expression" dxfId="1984" priority="2164">
      <formula>G3304+I3293+N3293=0</formula>
    </cfRule>
  </conditionalFormatting>
  <conditionalFormatting sqref="G3296">
    <cfRule type="expression" dxfId="1983" priority="2166">
      <formula>G3296+I3280+N3280=0</formula>
    </cfRule>
  </conditionalFormatting>
  <conditionalFormatting sqref="G3333">
    <cfRule type="expression" dxfId="1982" priority="2167">
      <formula>G3333+I3372+N3372=0</formula>
    </cfRule>
  </conditionalFormatting>
  <conditionalFormatting sqref="G3390">
    <cfRule type="expression" dxfId="1981" priority="2168">
      <formula>G3390+#REF!+#REF!=0</formula>
    </cfRule>
  </conditionalFormatting>
  <conditionalFormatting sqref="G3390">
    <cfRule type="expression" dxfId="1980" priority="2169">
      <formula>G3390+I3953+N3953=0</formula>
    </cfRule>
  </conditionalFormatting>
  <conditionalFormatting sqref="G3296">
    <cfRule type="expression" dxfId="1979" priority="1955">
      <formula>G3296+I3305+N3305=0</formula>
    </cfRule>
  </conditionalFormatting>
  <conditionalFormatting sqref="G3333">
    <cfRule type="expression" dxfId="1978" priority="1954">
      <formula>G3333+I3357+N3357=0</formula>
    </cfRule>
  </conditionalFormatting>
  <conditionalFormatting sqref="G3296">
    <cfRule type="expression" dxfId="1977" priority="2170">
      <formula>G3296+I3316+N3316=0</formula>
    </cfRule>
  </conditionalFormatting>
  <conditionalFormatting sqref="G3257">
    <cfRule type="expression" dxfId="1976" priority="2171">
      <formula>G3257+I3184+N3184=0</formula>
    </cfRule>
  </conditionalFormatting>
  <conditionalFormatting sqref="K3297:K3298">
    <cfRule type="expression" dxfId="1975" priority="1953">
      <formula>K3297+R3297+S3297=0</formula>
    </cfRule>
  </conditionalFormatting>
  <conditionalFormatting sqref="G3297:G3298">
    <cfRule type="expression" dxfId="1974" priority="1951">
      <formula>G3297+#REF!+#REF!=0</formula>
    </cfRule>
  </conditionalFormatting>
  <conditionalFormatting sqref="H3297:H3298">
    <cfRule type="expression" dxfId="1973" priority="1952">
      <formula>H3297+#REF!+#REF!=0</formula>
    </cfRule>
  </conditionalFormatting>
  <conditionalFormatting sqref="H3297:H3298">
    <cfRule type="expression" dxfId="1972" priority="1950">
      <formula>H3297+N3697+Q3697=0</formula>
    </cfRule>
  </conditionalFormatting>
  <conditionalFormatting sqref="G3297:H3298">
    <cfRule type="expression" dxfId="1971" priority="1945">
      <formula>G3297+#REF!+#REF!=0</formula>
    </cfRule>
  </conditionalFormatting>
  <conditionalFormatting sqref="I3297:I3298">
    <cfRule type="expression" dxfId="1970" priority="1946">
      <formula>I3297+N3297+Q3297=0</formula>
    </cfRule>
  </conditionalFormatting>
  <conditionalFormatting sqref="J3297:J3298">
    <cfRule type="expression" dxfId="1969" priority="1943">
      <formula>J3297+Q3297+R3297=0</formula>
    </cfRule>
  </conditionalFormatting>
  <conditionalFormatting sqref="N3297:P3298">
    <cfRule type="expression" dxfId="1968" priority="1944">
      <formula>N3297+Q3297+R3297=0</formula>
    </cfRule>
  </conditionalFormatting>
  <conditionalFormatting sqref="H3297:H3298">
    <cfRule type="expression" dxfId="1967" priority="1942">
      <formula>H3297+N3701+Q3701=0</formula>
    </cfRule>
  </conditionalFormatting>
  <conditionalFormatting sqref="G3297:G3298">
    <cfRule type="expression" dxfId="1966" priority="1940">
      <formula>G3297+#REF!+#REF!=0</formula>
    </cfRule>
  </conditionalFormatting>
  <conditionalFormatting sqref="H3297:H3298">
    <cfRule type="expression" dxfId="1965" priority="1941">
      <formula>H3297+#REF!+#REF!=0</formula>
    </cfRule>
  </conditionalFormatting>
  <conditionalFormatting sqref="G3297:G3298">
    <cfRule type="expression" dxfId="1964" priority="1947">
      <formula>G3297+I3710+N3710=0</formula>
    </cfRule>
  </conditionalFormatting>
  <conditionalFormatting sqref="G3297:G3298">
    <cfRule type="expression" dxfId="1963" priority="1948">
      <formula>G3297+I3706+N3706=0</formula>
    </cfRule>
  </conditionalFormatting>
  <conditionalFormatting sqref="G3297:G3298">
    <cfRule type="expression" dxfId="1962" priority="1949">
      <formula>G3297+I3747+N3747=0</formula>
    </cfRule>
  </conditionalFormatting>
  <conditionalFormatting sqref="K3302:K3303">
    <cfRule type="expression" dxfId="1961" priority="1939">
      <formula>K3302+R3302+S3302=0</formula>
    </cfRule>
  </conditionalFormatting>
  <conditionalFormatting sqref="G3302:G3303">
    <cfRule type="expression" dxfId="1960" priority="1937">
      <formula>G3302+#REF!+#REF!=0</formula>
    </cfRule>
  </conditionalFormatting>
  <conditionalFormatting sqref="H3302:H3303">
    <cfRule type="expression" dxfId="1959" priority="1938">
      <formula>H3302+#REF!+#REF!=0</formula>
    </cfRule>
  </conditionalFormatting>
  <conditionalFormatting sqref="H3302:H3303">
    <cfRule type="expression" dxfId="1958" priority="1936">
      <formula>H3302+N3702+Q3702=0</formula>
    </cfRule>
  </conditionalFormatting>
  <conditionalFormatting sqref="G3302:H3303">
    <cfRule type="expression" dxfId="1957" priority="1931">
      <formula>G3302+#REF!+#REF!=0</formula>
    </cfRule>
  </conditionalFormatting>
  <conditionalFormatting sqref="I3302:I3303">
    <cfRule type="expression" dxfId="1956" priority="1932">
      <formula>I3302+N3302+Q3302=0</formula>
    </cfRule>
  </conditionalFormatting>
  <conditionalFormatting sqref="J3302:J3303">
    <cfRule type="expression" dxfId="1955" priority="1929">
      <formula>J3302+Q3302+R3302=0</formula>
    </cfRule>
  </conditionalFormatting>
  <conditionalFormatting sqref="N3302:P3303">
    <cfRule type="expression" dxfId="1954" priority="1930">
      <formula>N3302+Q3302+R3302=0</formula>
    </cfRule>
  </conditionalFormatting>
  <conditionalFormatting sqref="H3302:H3303">
    <cfRule type="expression" dxfId="1953" priority="1928">
      <formula>H3302+N3706+Q3706=0</formula>
    </cfRule>
  </conditionalFormatting>
  <conditionalFormatting sqref="G3302:G3303">
    <cfRule type="expression" dxfId="1952" priority="1926">
      <formula>G3302+#REF!+#REF!=0</formula>
    </cfRule>
  </conditionalFormatting>
  <conditionalFormatting sqref="H3302:H3303">
    <cfRule type="expression" dxfId="1951" priority="1927">
      <formula>H3302+#REF!+#REF!=0</formula>
    </cfRule>
  </conditionalFormatting>
  <conditionalFormatting sqref="G3302:G3303">
    <cfRule type="expression" dxfId="1950" priority="1933">
      <formula>G3302+I3715+N3715=0</formula>
    </cfRule>
  </conditionalFormatting>
  <conditionalFormatting sqref="G3302:G3303">
    <cfRule type="expression" dxfId="1949" priority="1934">
      <formula>G3302+I3711+N3711=0</formula>
    </cfRule>
  </conditionalFormatting>
  <conditionalFormatting sqref="G3302:G3303">
    <cfRule type="expression" dxfId="1948" priority="1935">
      <formula>G3302+I3752+N3752=0</formula>
    </cfRule>
  </conditionalFormatting>
  <conditionalFormatting sqref="K3308">
    <cfRule type="expression" dxfId="1947" priority="1925">
      <formula>K3308+R3308+S3308=0</formula>
    </cfRule>
  </conditionalFormatting>
  <conditionalFormatting sqref="G3308">
    <cfRule type="expression" dxfId="1946" priority="1923">
      <formula>G3308+#REF!+#REF!=0</formula>
    </cfRule>
  </conditionalFormatting>
  <conditionalFormatting sqref="H3308">
    <cfRule type="expression" dxfId="1945" priority="1924">
      <formula>H3308+#REF!+#REF!=0</formula>
    </cfRule>
  </conditionalFormatting>
  <conditionalFormatting sqref="H3308">
    <cfRule type="expression" dxfId="1944" priority="1922">
      <formula>H3308+N3709+Q3709=0</formula>
    </cfRule>
  </conditionalFormatting>
  <conditionalFormatting sqref="G3308:H3308">
    <cfRule type="expression" dxfId="1943" priority="1917">
      <formula>G3308+#REF!+#REF!=0</formula>
    </cfRule>
  </conditionalFormatting>
  <conditionalFormatting sqref="I3308">
    <cfRule type="expression" dxfId="1942" priority="1918">
      <formula>I3308+N3308+Q3308=0</formula>
    </cfRule>
  </conditionalFormatting>
  <conditionalFormatting sqref="J3308">
    <cfRule type="expression" dxfId="1941" priority="1915">
      <formula>J3308+Q3308+R3308=0</formula>
    </cfRule>
  </conditionalFormatting>
  <conditionalFormatting sqref="N3308:P3308">
    <cfRule type="expression" dxfId="1940" priority="1916">
      <formula>N3308+Q3308+R3308=0</formula>
    </cfRule>
  </conditionalFormatting>
  <conditionalFormatting sqref="H3308">
    <cfRule type="expression" dxfId="1939" priority="1914">
      <formula>H3308+N3713+Q3713=0</formula>
    </cfRule>
  </conditionalFormatting>
  <conditionalFormatting sqref="G3308">
    <cfRule type="expression" dxfId="1938" priority="1912">
      <formula>G3308+#REF!+#REF!=0</formula>
    </cfRule>
  </conditionalFormatting>
  <conditionalFormatting sqref="H3308">
    <cfRule type="expression" dxfId="1937" priority="1913">
      <formula>H3308+#REF!+#REF!=0</formula>
    </cfRule>
  </conditionalFormatting>
  <conditionalFormatting sqref="G3308">
    <cfRule type="expression" dxfId="1936" priority="1919">
      <formula>G3308+I3722+N3722=0</formula>
    </cfRule>
  </conditionalFormatting>
  <conditionalFormatting sqref="G3308">
    <cfRule type="expression" dxfId="1935" priority="1920">
      <formula>G3308+I3718+N3718=0</formula>
    </cfRule>
  </conditionalFormatting>
  <conditionalFormatting sqref="G3308">
    <cfRule type="expression" dxfId="1934" priority="1921">
      <formula>G3308+I3759+N3759=0</formula>
    </cfRule>
  </conditionalFormatting>
  <conditionalFormatting sqref="K3313:K3314">
    <cfRule type="expression" dxfId="1933" priority="1911">
      <formula>K3313+R3313+S3313=0</formula>
    </cfRule>
  </conditionalFormatting>
  <conditionalFormatting sqref="G3313:G3314">
    <cfRule type="expression" dxfId="1932" priority="1909">
      <formula>G3313+#REF!+#REF!=0</formula>
    </cfRule>
  </conditionalFormatting>
  <conditionalFormatting sqref="H3313:H3314">
    <cfRule type="expression" dxfId="1931" priority="1910">
      <formula>H3313+#REF!+#REF!=0</formula>
    </cfRule>
  </conditionalFormatting>
  <conditionalFormatting sqref="H3313:H3314">
    <cfRule type="expression" dxfId="1930" priority="1908">
      <formula>H3313+N3715+Q3715=0</formula>
    </cfRule>
  </conditionalFormatting>
  <conditionalFormatting sqref="G3313:H3314">
    <cfRule type="expression" dxfId="1929" priority="1903">
      <formula>G3313+#REF!+#REF!=0</formula>
    </cfRule>
  </conditionalFormatting>
  <conditionalFormatting sqref="I3313:I3314">
    <cfRule type="expression" dxfId="1928" priority="1904">
      <formula>I3313+N3313+Q3313=0</formula>
    </cfRule>
  </conditionalFormatting>
  <conditionalFormatting sqref="J3313:J3314">
    <cfRule type="expression" dxfId="1927" priority="1901">
      <formula>J3313+Q3313+R3313=0</formula>
    </cfRule>
  </conditionalFormatting>
  <conditionalFormatting sqref="N3313:P3314">
    <cfRule type="expression" dxfId="1926" priority="1902">
      <formula>N3313+Q3313+R3313=0</formula>
    </cfRule>
  </conditionalFormatting>
  <conditionalFormatting sqref="H3313:H3314">
    <cfRule type="expression" dxfId="1925" priority="1900">
      <formula>H3313+N3719+Q3719=0</formula>
    </cfRule>
  </conditionalFormatting>
  <conditionalFormatting sqref="G3313:G3314">
    <cfRule type="expression" dxfId="1924" priority="1898">
      <formula>G3313+#REF!+#REF!=0</formula>
    </cfRule>
  </conditionalFormatting>
  <conditionalFormatting sqref="H3313:H3314">
    <cfRule type="expression" dxfId="1923" priority="1899">
      <formula>H3313+#REF!+#REF!=0</formula>
    </cfRule>
  </conditionalFormatting>
  <conditionalFormatting sqref="G3313:G3314">
    <cfRule type="expression" dxfId="1922" priority="1905">
      <formula>G3313+I3728+N3728=0</formula>
    </cfRule>
  </conditionalFormatting>
  <conditionalFormatting sqref="G3313:G3314">
    <cfRule type="expression" dxfId="1921" priority="1906">
      <formula>G3313+I3724+N3724=0</formula>
    </cfRule>
  </conditionalFormatting>
  <conditionalFormatting sqref="G3313:G3314">
    <cfRule type="expression" dxfId="1920" priority="1907">
      <formula>G3313+I3765+N3765=0</formula>
    </cfRule>
  </conditionalFormatting>
  <conditionalFormatting sqref="G3333">
    <cfRule type="expression" dxfId="1919" priority="2172">
      <formula>G3333+I3329+N3329=0</formula>
    </cfRule>
  </conditionalFormatting>
  <conditionalFormatting sqref="K3348:K3350">
    <cfRule type="expression" dxfId="1918" priority="1897">
      <formula>K3348+R3348+S3348=0</formula>
    </cfRule>
  </conditionalFormatting>
  <conditionalFormatting sqref="G3348:G3350">
    <cfRule type="expression" dxfId="1917" priority="1895">
      <formula>G3348+#REF!+#REF!=0</formula>
    </cfRule>
  </conditionalFormatting>
  <conditionalFormatting sqref="H3348:H3350">
    <cfRule type="expression" dxfId="1916" priority="1896">
      <formula>H3348+#REF!+#REF!=0</formula>
    </cfRule>
  </conditionalFormatting>
  <conditionalFormatting sqref="H3348:H3350">
    <cfRule type="expression" dxfId="1915" priority="1894">
      <formula>H3348+N3747+Q3747=0</formula>
    </cfRule>
  </conditionalFormatting>
  <conditionalFormatting sqref="G3348:H3350">
    <cfRule type="expression" dxfId="1914" priority="1889">
      <formula>G3348+#REF!+#REF!=0</formula>
    </cfRule>
  </conditionalFormatting>
  <conditionalFormatting sqref="I3348:I3350">
    <cfRule type="expression" dxfId="1913" priority="1890">
      <formula>I3348+N3348+Q3348=0</formula>
    </cfRule>
  </conditionalFormatting>
  <conditionalFormatting sqref="J3348:J3350">
    <cfRule type="expression" dxfId="1912" priority="1887">
      <formula>J3348+Q3348+R3348=0</formula>
    </cfRule>
  </conditionalFormatting>
  <conditionalFormatting sqref="N3348:P3350">
    <cfRule type="expression" dxfId="1911" priority="1888">
      <formula>N3348+Q3348+R3348=0</formula>
    </cfRule>
  </conditionalFormatting>
  <conditionalFormatting sqref="H3348:H3350">
    <cfRule type="expression" dxfId="1910" priority="1886">
      <formula>H3348+N3751+Q3751=0</formula>
    </cfRule>
  </conditionalFormatting>
  <conditionalFormatting sqref="G3348:G3350">
    <cfRule type="expression" dxfId="1909" priority="1884">
      <formula>G3348+#REF!+#REF!=0</formula>
    </cfRule>
  </conditionalFormatting>
  <conditionalFormatting sqref="H3348:H3350">
    <cfRule type="expression" dxfId="1908" priority="1885">
      <formula>H3348+#REF!+#REF!=0</formula>
    </cfRule>
  </conditionalFormatting>
  <conditionalFormatting sqref="G3348:G3350">
    <cfRule type="expression" dxfId="1907" priority="1891">
      <formula>G3348+I3760+N3760=0</formula>
    </cfRule>
  </conditionalFormatting>
  <conditionalFormatting sqref="G3348:G3350">
    <cfRule type="expression" dxfId="1906" priority="1892">
      <formula>G3348+I3756+N3756=0</formula>
    </cfRule>
  </conditionalFormatting>
  <conditionalFormatting sqref="G3348:G3350">
    <cfRule type="expression" dxfId="1905" priority="1893">
      <formula>G3348+I3797+N3797=0</formula>
    </cfRule>
  </conditionalFormatting>
  <conditionalFormatting sqref="K3353:K3354">
    <cfRule type="expression" dxfId="1904" priority="1883">
      <formula>K3353+R3353+S3353=0</formula>
    </cfRule>
  </conditionalFormatting>
  <conditionalFormatting sqref="G3353:G3354">
    <cfRule type="expression" dxfId="1903" priority="1881">
      <formula>G3353+#REF!+#REF!=0</formula>
    </cfRule>
  </conditionalFormatting>
  <conditionalFormatting sqref="H3353:H3354">
    <cfRule type="expression" dxfId="1902" priority="1882">
      <formula>H3353+#REF!+#REF!=0</formula>
    </cfRule>
  </conditionalFormatting>
  <conditionalFormatting sqref="H3353:H3354">
    <cfRule type="expression" dxfId="1901" priority="1880">
      <formula>H3353+N3752+Q3752=0</formula>
    </cfRule>
  </conditionalFormatting>
  <conditionalFormatting sqref="G3353:H3354">
    <cfRule type="expression" dxfId="1900" priority="1875">
      <formula>G3353+#REF!+#REF!=0</formula>
    </cfRule>
  </conditionalFormatting>
  <conditionalFormatting sqref="I3353:I3354">
    <cfRule type="expression" dxfId="1899" priority="1876">
      <formula>I3353+N3353+Q3353=0</formula>
    </cfRule>
  </conditionalFormatting>
  <conditionalFormatting sqref="J3353:J3354">
    <cfRule type="expression" dxfId="1898" priority="1873">
      <formula>J3353+Q3353+R3353=0</formula>
    </cfRule>
  </conditionalFormatting>
  <conditionalFormatting sqref="N3353:P3354">
    <cfRule type="expression" dxfId="1897" priority="1874">
      <formula>N3353+Q3353+R3353=0</formula>
    </cfRule>
  </conditionalFormatting>
  <conditionalFormatting sqref="H3353:H3354">
    <cfRule type="expression" dxfId="1896" priority="1872">
      <formula>H3353+N3756+Q3756=0</formula>
    </cfRule>
  </conditionalFormatting>
  <conditionalFormatting sqref="G3353:G3354">
    <cfRule type="expression" dxfId="1895" priority="1870">
      <formula>G3353+#REF!+#REF!=0</formula>
    </cfRule>
  </conditionalFormatting>
  <conditionalFormatting sqref="H3353:H3354">
    <cfRule type="expression" dxfId="1894" priority="1871">
      <formula>H3353+#REF!+#REF!=0</formula>
    </cfRule>
  </conditionalFormatting>
  <conditionalFormatting sqref="G3353:G3354">
    <cfRule type="expression" dxfId="1893" priority="1877">
      <formula>G3353+I3765+N3765=0</formula>
    </cfRule>
  </conditionalFormatting>
  <conditionalFormatting sqref="G3353:G3354">
    <cfRule type="expression" dxfId="1892" priority="1878">
      <formula>G3353+I3761+N3761=0</formula>
    </cfRule>
  </conditionalFormatting>
  <conditionalFormatting sqref="G3353:G3354">
    <cfRule type="expression" dxfId="1891" priority="1879">
      <formula>G3353+I3802+N3802=0</formula>
    </cfRule>
  </conditionalFormatting>
  <conditionalFormatting sqref="K3369">
    <cfRule type="expression" dxfId="1890" priority="1869">
      <formula>K3369+R3369+S3369=0</formula>
    </cfRule>
  </conditionalFormatting>
  <conditionalFormatting sqref="G3369">
    <cfRule type="expression" dxfId="1889" priority="1867">
      <formula>G3369+#REF!+#REF!=0</formula>
    </cfRule>
  </conditionalFormatting>
  <conditionalFormatting sqref="H3369">
    <cfRule type="expression" dxfId="1888" priority="1868">
      <formula>H3369+#REF!+#REF!=0</formula>
    </cfRule>
  </conditionalFormatting>
  <conditionalFormatting sqref="H3369">
    <cfRule type="expression" dxfId="1887" priority="1866">
      <formula>H3369+N3771+Q3771=0</formula>
    </cfRule>
  </conditionalFormatting>
  <conditionalFormatting sqref="G3369:H3369">
    <cfRule type="expression" dxfId="1886" priority="1861">
      <formula>G3369+#REF!+#REF!=0</formula>
    </cfRule>
  </conditionalFormatting>
  <conditionalFormatting sqref="I3369">
    <cfRule type="expression" dxfId="1885" priority="1862">
      <formula>I3369+N3369+Q3369=0</formula>
    </cfRule>
  </conditionalFormatting>
  <conditionalFormatting sqref="J3369">
    <cfRule type="expression" dxfId="1884" priority="1859">
      <formula>J3369+Q3369+R3369=0</formula>
    </cfRule>
  </conditionalFormatting>
  <conditionalFormatting sqref="N3369:P3369">
    <cfRule type="expression" dxfId="1883" priority="1860">
      <formula>N3369+Q3369+R3369=0</formula>
    </cfRule>
  </conditionalFormatting>
  <conditionalFormatting sqref="H3369">
    <cfRule type="expression" dxfId="1882" priority="1858">
      <formula>H3369+N3775+Q3775=0</formula>
    </cfRule>
  </conditionalFormatting>
  <conditionalFormatting sqref="G3369">
    <cfRule type="expression" dxfId="1881" priority="1856">
      <formula>G3369+#REF!+#REF!=0</formula>
    </cfRule>
  </conditionalFormatting>
  <conditionalFormatting sqref="H3369">
    <cfRule type="expression" dxfId="1880" priority="1857">
      <formula>H3369+#REF!+#REF!=0</formula>
    </cfRule>
  </conditionalFormatting>
  <conditionalFormatting sqref="G3369">
    <cfRule type="expression" dxfId="1879" priority="1863">
      <formula>G3369+I3784+N3784=0</formula>
    </cfRule>
  </conditionalFormatting>
  <conditionalFormatting sqref="G3369">
    <cfRule type="expression" dxfId="1878" priority="1864">
      <formula>G3369+I3780+N3780=0</formula>
    </cfRule>
  </conditionalFormatting>
  <conditionalFormatting sqref="G3369">
    <cfRule type="expression" dxfId="1877" priority="1865">
      <formula>G3369+I3821+N3821=0</formula>
    </cfRule>
  </conditionalFormatting>
  <conditionalFormatting sqref="K3374:K3376">
    <cfRule type="expression" dxfId="1876" priority="1855">
      <formula>K3374+R3374+S3374=0</formula>
    </cfRule>
  </conditionalFormatting>
  <conditionalFormatting sqref="G3374:G3376">
    <cfRule type="expression" dxfId="1875" priority="1853">
      <formula>G3374+#REF!+#REF!=0</formula>
    </cfRule>
  </conditionalFormatting>
  <conditionalFormatting sqref="H3374:H3376">
    <cfRule type="expression" dxfId="1874" priority="1854">
      <formula>H3374+#REF!+#REF!=0</formula>
    </cfRule>
  </conditionalFormatting>
  <conditionalFormatting sqref="H3374:H3376 H3382:H3383">
    <cfRule type="expression" dxfId="1873" priority="1852">
      <formula>H3374+N3794+Q3794=0</formula>
    </cfRule>
  </conditionalFormatting>
  <conditionalFormatting sqref="G3374:H3376">
    <cfRule type="expression" dxfId="1872" priority="1847">
      <formula>G3374+#REF!+#REF!=0</formula>
    </cfRule>
  </conditionalFormatting>
  <conditionalFormatting sqref="I3374:I3376">
    <cfRule type="expression" dxfId="1871" priority="1848">
      <formula>I3374+N3374+Q3374=0</formula>
    </cfRule>
  </conditionalFormatting>
  <conditionalFormatting sqref="J3374:J3376">
    <cfRule type="expression" dxfId="1870" priority="1845">
      <formula>J3374+Q3374+R3374=0</formula>
    </cfRule>
  </conditionalFormatting>
  <conditionalFormatting sqref="N3374:P3376">
    <cfRule type="expression" dxfId="1869" priority="1846">
      <formula>N3374+Q3374+R3374=0</formula>
    </cfRule>
  </conditionalFormatting>
  <conditionalFormatting sqref="H3374:H3376">
    <cfRule type="expression" dxfId="1868" priority="1844">
      <formula>H3374+N3798+Q3798=0</formula>
    </cfRule>
  </conditionalFormatting>
  <conditionalFormatting sqref="G3374:G3376">
    <cfRule type="expression" dxfId="1867" priority="1842">
      <formula>G3374+#REF!+#REF!=0</formula>
    </cfRule>
  </conditionalFormatting>
  <conditionalFormatting sqref="H3374:H3376">
    <cfRule type="expression" dxfId="1866" priority="1843">
      <formula>H3374+#REF!+#REF!=0</formula>
    </cfRule>
  </conditionalFormatting>
  <conditionalFormatting sqref="G3374:G3376">
    <cfRule type="expression" dxfId="1865" priority="1849">
      <formula>G3374+I3807+N3807=0</formula>
    </cfRule>
  </conditionalFormatting>
  <conditionalFormatting sqref="G3374:G3376 G3382:G3383">
    <cfRule type="expression" dxfId="1864" priority="1850">
      <formula>G3374+I3803+N3803=0</formula>
    </cfRule>
  </conditionalFormatting>
  <conditionalFormatting sqref="G3374:G3376 G3382:G3383">
    <cfRule type="expression" dxfId="1863" priority="1851">
      <formula>G3374+I3844+N3844=0</formula>
    </cfRule>
  </conditionalFormatting>
  <conditionalFormatting sqref="K3382:K3385">
    <cfRule type="expression" dxfId="1862" priority="1841">
      <formula>K3382+R3382+S3382=0</formula>
    </cfRule>
  </conditionalFormatting>
  <conditionalFormatting sqref="G3382:G3385">
    <cfRule type="expression" dxfId="1861" priority="1839">
      <formula>G3382+#REF!+#REF!=0</formula>
    </cfRule>
  </conditionalFormatting>
  <conditionalFormatting sqref="H3382:H3385">
    <cfRule type="expression" dxfId="1860" priority="1840">
      <formula>H3382+#REF!+#REF!=0</formula>
    </cfRule>
  </conditionalFormatting>
  <conditionalFormatting sqref="H3523:H3524">
    <cfRule type="expression" dxfId="1859" priority="1838">
      <formula>H3523+N3940+Q3940=0</formula>
    </cfRule>
  </conditionalFormatting>
  <conditionalFormatting sqref="G3382:H3385">
    <cfRule type="expression" dxfId="1858" priority="1833">
      <formula>G3382+#REF!+#REF!=0</formula>
    </cfRule>
  </conditionalFormatting>
  <conditionalFormatting sqref="I3382:I3385">
    <cfRule type="expression" dxfId="1857" priority="1834">
      <formula>I3382+N3382+Q3382=0</formula>
    </cfRule>
  </conditionalFormatting>
  <conditionalFormatting sqref="J3382:J3385">
    <cfRule type="expression" dxfId="1856" priority="1831">
      <formula>J3382+Q3382+R3382=0</formula>
    </cfRule>
  </conditionalFormatting>
  <conditionalFormatting sqref="N3382:P3385">
    <cfRule type="expression" dxfId="1855" priority="1832">
      <formula>N3382+Q3382+R3382=0</formula>
    </cfRule>
  </conditionalFormatting>
  <conditionalFormatting sqref="G3382:G3385">
    <cfRule type="expression" dxfId="1854" priority="1828">
      <formula>G3382+#REF!+#REF!=0</formula>
    </cfRule>
  </conditionalFormatting>
  <conditionalFormatting sqref="H3382:H3385">
    <cfRule type="expression" dxfId="1853" priority="1829">
      <formula>H3382+#REF!+#REF!=0</formula>
    </cfRule>
  </conditionalFormatting>
  <conditionalFormatting sqref="G3523:G3524">
    <cfRule type="expression" dxfId="1852" priority="1836">
      <formula>G3523+I3949+N3949=0</formula>
    </cfRule>
  </conditionalFormatting>
  <conditionalFormatting sqref="G3523:G3524">
    <cfRule type="expression" dxfId="1851" priority="1837">
      <formula>G3523+I3990+N3990=0</formula>
    </cfRule>
  </conditionalFormatting>
  <conditionalFormatting sqref="G3318">
    <cfRule type="expression" dxfId="1850" priority="1827">
      <formula>G3318+#REF!+#REF!=0</formula>
    </cfRule>
  </conditionalFormatting>
  <conditionalFormatting sqref="G3378">
    <cfRule type="expression" dxfId="1849" priority="2173">
      <formula>G3378+#REF!+#REF!=0</formula>
    </cfRule>
  </conditionalFormatting>
  <conditionalFormatting sqref="G3380">
    <cfRule type="expression" dxfId="1848" priority="2174">
      <formula>G3380+#REF!+#REF!=0</formula>
    </cfRule>
  </conditionalFormatting>
  <conditionalFormatting sqref="G3386">
    <cfRule type="expression" dxfId="1847" priority="2175">
      <formula>G3386+#REF!+#REF!=0</formula>
    </cfRule>
  </conditionalFormatting>
  <conditionalFormatting sqref="G731:H731">
    <cfRule type="expression" dxfId="1846" priority="1824">
      <formula>G731+#REF!+#REF!=0</formula>
    </cfRule>
  </conditionalFormatting>
  <conditionalFormatting sqref="I731">
    <cfRule type="expression" dxfId="1845" priority="1825">
      <formula>I731+N731+Q731=0</formula>
    </cfRule>
  </conditionalFormatting>
  <conditionalFormatting sqref="J731">
    <cfRule type="expression" dxfId="1844" priority="1822">
      <formula>J731+Q731+R731=0</formula>
    </cfRule>
  </conditionalFormatting>
  <conditionalFormatting sqref="N731:P731">
    <cfRule type="expression" dxfId="1843" priority="1823">
      <formula>N731+Q731+R731=0</formula>
    </cfRule>
  </conditionalFormatting>
  <conditionalFormatting sqref="H731">
    <cfRule type="expression" dxfId="1842" priority="1821">
      <formula>H731+N718+Q718=0</formula>
    </cfRule>
  </conditionalFormatting>
  <conditionalFormatting sqref="G731">
    <cfRule type="expression" dxfId="1841" priority="1826">
      <formula>G731+I726+N726=0</formula>
    </cfRule>
  </conditionalFormatting>
  <conditionalFormatting sqref="K731">
    <cfRule type="expression" dxfId="1840" priority="1820">
      <formula>K731+R731+S731=0</formula>
    </cfRule>
  </conditionalFormatting>
  <conditionalFormatting sqref="G755:H755">
    <cfRule type="expression" dxfId="1839" priority="1817">
      <formula>G755+#REF!+#REF!=0</formula>
    </cfRule>
  </conditionalFormatting>
  <conditionalFormatting sqref="I755">
    <cfRule type="expression" dxfId="1838" priority="1818">
      <formula>I755+N755+Q755=0</formula>
    </cfRule>
  </conditionalFormatting>
  <conditionalFormatting sqref="J755:L755">
    <cfRule type="expression" dxfId="1837" priority="1815">
      <formula>J755+Q755+R755=0</formula>
    </cfRule>
  </conditionalFormatting>
  <conditionalFormatting sqref="N755:P755">
    <cfRule type="expression" dxfId="1836" priority="1816">
      <formula>N755+Q755+R755=0</formula>
    </cfRule>
  </conditionalFormatting>
  <conditionalFormatting sqref="H755">
    <cfRule type="expression" dxfId="1835" priority="1814">
      <formula>H755+N740+Q740=0</formula>
    </cfRule>
  </conditionalFormatting>
  <conditionalFormatting sqref="G755">
    <cfRule type="expression" dxfId="1834" priority="1819">
      <formula>G755+I752+N752=0</formula>
    </cfRule>
  </conditionalFormatting>
  <conditionalFormatting sqref="G741:H741">
    <cfRule type="expression" dxfId="1833" priority="1811">
      <formula>G741+#REF!+#REF!=0</formula>
    </cfRule>
  </conditionalFormatting>
  <conditionalFormatting sqref="I741">
    <cfRule type="expression" dxfId="1832" priority="1812">
      <formula>I741+N741+Q741=0</formula>
    </cfRule>
  </conditionalFormatting>
  <conditionalFormatting sqref="J741:L741">
    <cfRule type="expression" dxfId="1831" priority="1809">
      <formula>J741+Q741+R741=0</formula>
    </cfRule>
  </conditionalFormatting>
  <conditionalFormatting sqref="N741:P741">
    <cfRule type="expression" dxfId="1830" priority="1810">
      <formula>N741+Q741+R741=0</formula>
    </cfRule>
  </conditionalFormatting>
  <conditionalFormatting sqref="H741">
    <cfRule type="expression" dxfId="1829" priority="1808">
      <formula>H741+N727+Q727=0</formula>
    </cfRule>
  </conditionalFormatting>
  <conditionalFormatting sqref="G741">
    <cfRule type="expression" dxfId="1828" priority="1813">
      <formula>G741+I737+N737=0</formula>
    </cfRule>
  </conditionalFormatting>
  <conditionalFormatting sqref="G783:H783">
    <cfRule type="expression" dxfId="1827" priority="1804">
      <formula>G783+#REF!+#REF!=0</formula>
    </cfRule>
  </conditionalFormatting>
  <conditionalFormatting sqref="I783">
    <cfRule type="expression" dxfId="1826" priority="1805">
      <formula>I783+N783+Q783=0</formula>
    </cfRule>
  </conditionalFormatting>
  <conditionalFormatting sqref="J783:L783">
    <cfRule type="expression" dxfId="1825" priority="1802">
      <formula>J783+Q783+R783=0</formula>
    </cfRule>
  </conditionalFormatting>
  <conditionalFormatting sqref="N783:P783">
    <cfRule type="expression" dxfId="1824" priority="1803">
      <formula>N783+Q783+R783=0</formula>
    </cfRule>
  </conditionalFormatting>
  <conditionalFormatting sqref="H783">
    <cfRule type="expression" dxfId="1823" priority="1801">
      <formula>H783+N771+Q771=0</formula>
    </cfRule>
  </conditionalFormatting>
  <conditionalFormatting sqref="G783">
    <cfRule type="expression" dxfId="1822" priority="1806">
      <formula>G783+I780+N780=0</formula>
    </cfRule>
  </conditionalFormatting>
  <conditionalFormatting sqref="G783">
    <cfRule type="expression" dxfId="1821" priority="1807">
      <formula>G783+I779+N779=0</formula>
    </cfRule>
  </conditionalFormatting>
  <conditionalFormatting sqref="G1579">
    <cfRule type="expression" dxfId="1820" priority="1800">
      <formula>G1579+I1578+N1578=0</formula>
    </cfRule>
  </conditionalFormatting>
  <conditionalFormatting sqref="G1579:H1579">
    <cfRule type="expression" dxfId="1819" priority="1797">
      <formula>G1579+#REF!+#REF!=0</formula>
    </cfRule>
  </conditionalFormatting>
  <conditionalFormatting sqref="I1579">
    <cfRule type="expression" dxfId="1818" priority="1798">
      <formula>I1579+N1579+Q1579=0</formula>
    </cfRule>
  </conditionalFormatting>
  <conditionalFormatting sqref="J1579:L1579">
    <cfRule type="expression" dxfId="1817" priority="1795">
      <formula>J1579+Q1579+R1579=0</formula>
    </cfRule>
  </conditionalFormatting>
  <conditionalFormatting sqref="N1579:P1579">
    <cfRule type="expression" dxfId="1816" priority="1796">
      <formula>N1579+Q1579+R1579=0</formula>
    </cfRule>
  </conditionalFormatting>
  <conditionalFormatting sqref="H1579">
    <cfRule type="expression" dxfId="1815" priority="1794">
      <formula>H1579+N1570+Q1570=0</formula>
    </cfRule>
  </conditionalFormatting>
  <conditionalFormatting sqref="G1579">
    <cfRule type="expression" dxfId="1814" priority="1792">
      <formula>G1579+#REF!+#REF!=0</formula>
    </cfRule>
  </conditionalFormatting>
  <conditionalFormatting sqref="H1579">
    <cfRule type="expression" dxfId="1813" priority="1793">
      <formula>H1579+#REF!+#REF!=0</formula>
    </cfRule>
  </conditionalFormatting>
  <conditionalFormatting sqref="H1579">
    <cfRule type="expression" dxfId="1812" priority="1791">
      <formula>H1579+N1566+Q1566=0</formula>
    </cfRule>
  </conditionalFormatting>
  <conditionalFormatting sqref="G1579">
    <cfRule type="expression" dxfId="1811" priority="1790">
      <formula>G1579+I1605+N1605=0</formula>
    </cfRule>
  </conditionalFormatting>
  <conditionalFormatting sqref="H2047">
    <cfRule type="expression" dxfId="1810" priority="15294">
      <formula>H2047+#REF!+#REF!=0</formula>
    </cfRule>
  </conditionalFormatting>
  <conditionalFormatting sqref="G2039">
    <cfRule type="expression" dxfId="1809" priority="15301">
      <formula>G2039+#REF!+#REF!=0</formula>
    </cfRule>
  </conditionalFormatting>
  <conditionalFormatting sqref="H2342 H2484">
    <cfRule type="expression" dxfId="1808" priority="15317">
      <formula>H2342+#REF!+#REF!=0</formula>
    </cfRule>
  </conditionalFormatting>
  <conditionalFormatting sqref="G2234">
    <cfRule type="expression" dxfId="1807" priority="15333">
      <formula>G2234+#REF!+#REF!=0</formula>
    </cfRule>
  </conditionalFormatting>
  <conditionalFormatting sqref="G2253">
    <cfRule type="expression" dxfId="1806" priority="15335">
      <formula>G2253+#REF!+#REF!=0</formula>
    </cfRule>
  </conditionalFormatting>
  <conditionalFormatting sqref="G2257">
    <cfRule type="expression" dxfId="1805" priority="15336">
      <formula>G2257+#REF!+#REF!=0</formula>
    </cfRule>
  </conditionalFormatting>
  <conditionalFormatting sqref="G2443">
    <cfRule type="expression" dxfId="1804" priority="1787">
      <formula>G2443+#REF!+#REF!=0</formula>
    </cfRule>
  </conditionalFormatting>
  <conditionalFormatting sqref="H2443">
    <cfRule type="expression" dxfId="1803" priority="1788">
      <formula>H2443+#REF!+#REF!=0</formula>
    </cfRule>
  </conditionalFormatting>
  <conditionalFormatting sqref="G2443:H2443">
    <cfRule type="expression" dxfId="1802" priority="1782">
      <formula>G2443+#REF!+#REF!=0</formula>
    </cfRule>
  </conditionalFormatting>
  <conditionalFormatting sqref="I2443">
    <cfRule type="expression" dxfId="1801" priority="1783">
      <formula>I2443+N2443+Q2443=0</formula>
    </cfRule>
  </conditionalFormatting>
  <conditionalFormatting sqref="J2443">
    <cfRule type="expression" dxfId="1800" priority="1780">
      <formula>J2443+Q2443+R2443=0</formula>
    </cfRule>
  </conditionalFormatting>
  <conditionalFormatting sqref="N2443:P2443">
    <cfRule type="expression" dxfId="1799" priority="1781">
      <formula>N2443+Q2443+R2443=0</formula>
    </cfRule>
  </conditionalFormatting>
  <conditionalFormatting sqref="H2443">
    <cfRule type="expression" dxfId="1798" priority="1779">
      <formula>H2443+N2489+Q2489=0</formula>
    </cfRule>
  </conditionalFormatting>
  <conditionalFormatting sqref="G2443">
    <cfRule type="expression" dxfId="1797" priority="1777">
      <formula>G2443+#REF!+#REF!=0</formula>
    </cfRule>
  </conditionalFormatting>
  <conditionalFormatting sqref="H2443">
    <cfRule type="expression" dxfId="1796" priority="1778">
      <formula>H2443+#REF!+#REF!=0</formula>
    </cfRule>
  </conditionalFormatting>
  <conditionalFormatting sqref="G2443">
    <cfRule type="expression" dxfId="1795" priority="1784">
      <formula>G2443+I2500+N2500=0</formula>
    </cfRule>
  </conditionalFormatting>
  <conditionalFormatting sqref="G2443">
    <cfRule type="expression" dxfId="1794" priority="1785">
      <formula>G2443+I2496+N2496=0</formula>
    </cfRule>
  </conditionalFormatting>
  <conditionalFormatting sqref="G2443">
    <cfRule type="expression" dxfId="1793" priority="1786">
      <formula>G2443+I2523+N2523=0</formula>
    </cfRule>
  </conditionalFormatting>
  <conditionalFormatting sqref="K2443">
    <cfRule type="expression" dxfId="1792" priority="1776">
      <formula>K2443+R2443+S2443=0</formula>
    </cfRule>
  </conditionalFormatting>
  <conditionalFormatting sqref="H2443">
    <cfRule type="expression" dxfId="1791" priority="1789">
      <formula>H2443+#REF!+#REF!=0</formula>
    </cfRule>
  </conditionalFormatting>
  <conditionalFormatting sqref="G2466">
    <cfRule type="expression" dxfId="1790" priority="1772">
      <formula>G2466+#REF!+#REF!=0</formula>
    </cfRule>
  </conditionalFormatting>
  <conditionalFormatting sqref="H2466">
    <cfRule type="expression" dxfId="1789" priority="1773">
      <formula>H2466+#REF!+#REF!=0</formula>
    </cfRule>
  </conditionalFormatting>
  <conditionalFormatting sqref="G2466:H2466">
    <cfRule type="expression" dxfId="1788" priority="1767">
      <formula>G2466+#REF!+#REF!=0</formula>
    </cfRule>
  </conditionalFormatting>
  <conditionalFormatting sqref="I2466">
    <cfRule type="expression" dxfId="1787" priority="1768">
      <formula>I2466+N2466+Q2466=0</formula>
    </cfRule>
  </conditionalFormatting>
  <conditionalFormatting sqref="J2466">
    <cfRule type="expression" dxfId="1786" priority="1765">
      <formula>J2466+Q2466+R2466=0</formula>
    </cfRule>
  </conditionalFormatting>
  <conditionalFormatting sqref="N2466:P2466">
    <cfRule type="expression" dxfId="1785" priority="1766">
      <formula>N2466+Q2466+R2466=0</formula>
    </cfRule>
  </conditionalFormatting>
  <conditionalFormatting sqref="G2466">
    <cfRule type="expression" dxfId="1784" priority="1763">
      <formula>G2466+#REF!+#REF!=0</formula>
    </cfRule>
  </conditionalFormatting>
  <conditionalFormatting sqref="H2466">
    <cfRule type="expression" dxfId="1783" priority="1764">
      <formula>H2466+#REF!+#REF!=0</formula>
    </cfRule>
  </conditionalFormatting>
  <conditionalFormatting sqref="G2466">
    <cfRule type="expression" dxfId="1782" priority="1769">
      <formula>G2466+I2507+N2507=0</formula>
    </cfRule>
  </conditionalFormatting>
  <conditionalFormatting sqref="G2466">
    <cfRule type="expression" dxfId="1781" priority="1770">
      <formula>G2466+I2504+N2504=0</formula>
    </cfRule>
  </conditionalFormatting>
  <conditionalFormatting sqref="G2466">
    <cfRule type="expression" dxfId="1780" priority="1771">
      <formula>G2466+I2832+N2832=0</formula>
    </cfRule>
  </conditionalFormatting>
  <conditionalFormatting sqref="K2466">
    <cfRule type="expression" dxfId="1779" priority="1762">
      <formula>K2466+R2466+S2466=0</formula>
    </cfRule>
  </conditionalFormatting>
  <conditionalFormatting sqref="H2466">
    <cfRule type="expression" dxfId="1778" priority="1774">
      <formula>H2466+#REF!+#REF!=0</formula>
    </cfRule>
  </conditionalFormatting>
  <conditionalFormatting sqref="H2466">
    <cfRule type="expression" dxfId="1777" priority="1775">
      <formula>H2466+#REF!+#REF!=0</formula>
    </cfRule>
  </conditionalFormatting>
  <conditionalFormatting sqref="G2479">
    <cfRule type="expression" dxfId="1776" priority="1759">
      <formula>G2479+#REF!+#REF!=0</formula>
    </cfRule>
  </conditionalFormatting>
  <conditionalFormatting sqref="H2479">
    <cfRule type="expression" dxfId="1775" priority="1760">
      <formula>H2479+#REF!+#REF!=0</formula>
    </cfRule>
  </conditionalFormatting>
  <conditionalFormatting sqref="G2479:H2479">
    <cfRule type="expression" dxfId="1774" priority="1754">
      <formula>G2479+#REF!+#REF!=0</formula>
    </cfRule>
  </conditionalFormatting>
  <conditionalFormatting sqref="I2479">
    <cfRule type="expression" dxfId="1773" priority="1755">
      <formula>I2479+N2479+Q2479=0</formula>
    </cfRule>
  </conditionalFormatting>
  <conditionalFormatting sqref="J2479">
    <cfRule type="expression" dxfId="1772" priority="1752">
      <formula>J2479+Q2479+R2479=0</formula>
    </cfRule>
  </conditionalFormatting>
  <conditionalFormatting sqref="N2479:P2479">
    <cfRule type="expression" dxfId="1771" priority="1753">
      <formula>N2479+Q2479+R2479=0</formula>
    </cfRule>
  </conditionalFormatting>
  <conditionalFormatting sqref="G2479">
    <cfRule type="expression" dxfId="1770" priority="1750">
      <formula>G2479+#REF!+#REF!=0</formula>
    </cfRule>
  </conditionalFormatting>
  <conditionalFormatting sqref="H2479">
    <cfRule type="expression" dxfId="1769" priority="1751">
      <formula>H2479+#REF!+#REF!=0</formula>
    </cfRule>
  </conditionalFormatting>
  <conditionalFormatting sqref="G2479">
    <cfRule type="expression" dxfId="1768" priority="1756">
      <formula>G2479+I2520+N2520=0</formula>
    </cfRule>
  </conditionalFormatting>
  <conditionalFormatting sqref="G2479">
    <cfRule type="expression" dxfId="1767" priority="1757">
      <formula>G2479+I2516+N2516=0</formula>
    </cfRule>
  </conditionalFormatting>
  <conditionalFormatting sqref="G2479">
    <cfRule type="expression" dxfId="1766" priority="1758">
      <formula>G2479+I2845+N2845=0</formula>
    </cfRule>
  </conditionalFormatting>
  <conditionalFormatting sqref="K2479">
    <cfRule type="expression" dxfId="1765" priority="1749">
      <formula>K2479+R2479+S2479=0</formula>
    </cfRule>
  </conditionalFormatting>
  <conditionalFormatting sqref="H2479">
    <cfRule type="expression" dxfId="1764" priority="1761">
      <formula>H2479+#REF!+#REF!=0</formula>
    </cfRule>
  </conditionalFormatting>
  <conditionalFormatting sqref="G2539">
    <cfRule type="expression" dxfId="1763" priority="1747">
      <formula>G2539+#REF!+#REF!=0</formula>
    </cfRule>
  </conditionalFormatting>
  <conditionalFormatting sqref="H2539">
    <cfRule type="expression" dxfId="1762" priority="1748">
      <formula>H2539+#REF!+#REF!=0</formula>
    </cfRule>
  </conditionalFormatting>
  <conditionalFormatting sqref="H2539">
    <cfRule type="expression" dxfId="1761" priority="1746">
      <formula>H2539+N2887+Q2887=0</formula>
    </cfRule>
  </conditionalFormatting>
  <conditionalFormatting sqref="G2539:H2539">
    <cfRule type="expression" dxfId="1760" priority="1741">
      <formula>G2539+#REF!+#REF!=0</formula>
    </cfRule>
  </conditionalFormatting>
  <conditionalFormatting sqref="I2539">
    <cfRule type="expression" dxfId="1759" priority="1742">
      <formula>I2539+N2539+Q2539=0</formula>
    </cfRule>
  </conditionalFormatting>
  <conditionalFormatting sqref="J2539">
    <cfRule type="expression" dxfId="1758" priority="1739">
      <formula>J2539+Q2539+R2539=0</formula>
    </cfRule>
  </conditionalFormatting>
  <conditionalFormatting sqref="N2539:P2539">
    <cfRule type="expression" dxfId="1757" priority="1740">
      <formula>N2539+Q2539+R2539=0</formula>
    </cfRule>
  </conditionalFormatting>
  <conditionalFormatting sqref="H2539">
    <cfRule type="expression" dxfId="1756" priority="1738">
      <formula>H2539+N2890+Q2890=0</formula>
    </cfRule>
  </conditionalFormatting>
  <conditionalFormatting sqref="G2539">
    <cfRule type="expression" dxfId="1755" priority="1736">
      <formula>G2539+#REF!+#REF!=0</formula>
    </cfRule>
  </conditionalFormatting>
  <conditionalFormatting sqref="H2539">
    <cfRule type="expression" dxfId="1754" priority="1737">
      <formula>H2539+#REF!+#REF!=0</formula>
    </cfRule>
  </conditionalFormatting>
  <conditionalFormatting sqref="G2539">
    <cfRule type="expression" dxfId="1753" priority="1743">
      <formula>G2539+I2900+N2900=0</formula>
    </cfRule>
  </conditionalFormatting>
  <conditionalFormatting sqref="G2539">
    <cfRule type="expression" dxfId="1752" priority="1744">
      <formula>G2539+I2896+N2896=0</formula>
    </cfRule>
  </conditionalFormatting>
  <conditionalFormatting sqref="G2539">
    <cfRule type="expression" dxfId="1751" priority="1745">
      <formula>G2539+I2937+N2937=0</formula>
    </cfRule>
  </conditionalFormatting>
  <conditionalFormatting sqref="K2539">
    <cfRule type="expression" dxfId="1750" priority="1735">
      <formula>K2539+R2539+S2539=0</formula>
    </cfRule>
  </conditionalFormatting>
  <conditionalFormatting sqref="G2517">
    <cfRule type="expression" dxfId="1749" priority="15347">
      <formula>G2517+I2505+N2505=0</formula>
    </cfRule>
  </conditionalFormatting>
  <conditionalFormatting sqref="G2442">
    <cfRule type="expression" dxfId="1748" priority="15348">
      <formula>G2442+I2517+N2517=0</formula>
    </cfRule>
  </conditionalFormatting>
  <conditionalFormatting sqref="H2537">
    <cfRule type="expression" dxfId="1747" priority="15360">
      <formula>H2537+N2892+Q2892=0</formula>
    </cfRule>
  </conditionalFormatting>
  <conditionalFormatting sqref="H2945">
    <cfRule type="expression" dxfId="1746" priority="15373">
      <formula>H2945+N3018+Q3018=0</formula>
    </cfRule>
  </conditionalFormatting>
  <conditionalFormatting sqref="G2976:G2977">
    <cfRule type="expression" dxfId="1745" priority="15386">
      <formula>G2976+I3088+N3088=0</formula>
    </cfRule>
  </conditionalFormatting>
  <conditionalFormatting sqref="H3107">
    <cfRule type="expression" dxfId="1744" priority="15402">
      <formula>H3107+#REF!+#REF!=0</formula>
    </cfRule>
  </conditionalFormatting>
  <conditionalFormatting sqref="K3287">
    <cfRule type="expression" dxfId="1743" priority="1734">
      <formula>K3287+R3287+S3287=0</formula>
    </cfRule>
  </conditionalFormatting>
  <conditionalFormatting sqref="G3287">
    <cfRule type="expression" dxfId="1742" priority="1732">
      <formula>G3287+#REF!+#REF!=0</formula>
    </cfRule>
  </conditionalFormatting>
  <conditionalFormatting sqref="H3287">
    <cfRule type="expression" dxfId="1741" priority="1733">
      <formula>H3287+#REF!+#REF!=0</formula>
    </cfRule>
  </conditionalFormatting>
  <conditionalFormatting sqref="H3287">
    <cfRule type="expression" dxfId="1740" priority="1731">
      <formula>H3287+N3687+Q3687=0</formula>
    </cfRule>
  </conditionalFormatting>
  <conditionalFormatting sqref="G3287:H3287">
    <cfRule type="expression" dxfId="1739" priority="1726">
      <formula>G3287+#REF!+#REF!=0</formula>
    </cfRule>
  </conditionalFormatting>
  <conditionalFormatting sqref="I3287">
    <cfRule type="expression" dxfId="1738" priority="1727">
      <formula>I3287+N3287+Q3287=0</formula>
    </cfRule>
  </conditionalFormatting>
  <conditionalFormatting sqref="J3287">
    <cfRule type="expression" dxfId="1737" priority="1724">
      <formula>J3287+Q3287+R3287=0</formula>
    </cfRule>
  </conditionalFormatting>
  <conditionalFormatting sqref="N3287:P3287">
    <cfRule type="expression" dxfId="1736" priority="1725">
      <formula>N3287+Q3287+R3287=0</formula>
    </cfRule>
  </conditionalFormatting>
  <conditionalFormatting sqref="H3287">
    <cfRule type="expression" dxfId="1735" priority="1723">
      <formula>H3287+N3691+Q3691=0</formula>
    </cfRule>
  </conditionalFormatting>
  <conditionalFormatting sqref="G3287">
    <cfRule type="expression" dxfId="1734" priority="1721">
      <formula>G3287+#REF!+#REF!=0</formula>
    </cfRule>
  </conditionalFormatting>
  <conditionalFormatting sqref="H3287">
    <cfRule type="expression" dxfId="1733" priority="1722">
      <formula>H3287+#REF!+#REF!=0</formula>
    </cfRule>
  </conditionalFormatting>
  <conditionalFormatting sqref="G3287">
    <cfRule type="expression" dxfId="1732" priority="1728">
      <formula>G3287+I3700+N3700=0</formula>
    </cfRule>
  </conditionalFormatting>
  <conditionalFormatting sqref="G3287">
    <cfRule type="expression" dxfId="1731" priority="1729">
      <formula>G3287+I3696+N3696=0</formula>
    </cfRule>
  </conditionalFormatting>
  <conditionalFormatting sqref="G3287">
    <cfRule type="expression" dxfId="1730" priority="1730">
      <formula>G3287+I3737+N3737=0</formula>
    </cfRule>
  </conditionalFormatting>
  <conditionalFormatting sqref="K3325:K3326">
    <cfRule type="expression" dxfId="1729" priority="1720">
      <formula>K3325+R3325+S3325=0</formula>
    </cfRule>
  </conditionalFormatting>
  <conditionalFormatting sqref="G3325:G3326">
    <cfRule type="expression" dxfId="1728" priority="1718">
      <formula>G3325+#REF!+#REF!=0</formula>
    </cfRule>
  </conditionalFormatting>
  <conditionalFormatting sqref="H3325:H3326">
    <cfRule type="expression" dxfId="1727" priority="1719">
      <formula>H3325+#REF!+#REF!=0</formula>
    </cfRule>
  </conditionalFormatting>
  <conditionalFormatting sqref="H3325:H3326">
    <cfRule type="expression" dxfId="1726" priority="1717">
      <formula>H3325+N3726+Q3726=0</formula>
    </cfRule>
  </conditionalFormatting>
  <conditionalFormatting sqref="G3325:H3326">
    <cfRule type="expression" dxfId="1725" priority="1712">
      <formula>G3325+#REF!+#REF!=0</formula>
    </cfRule>
  </conditionalFormatting>
  <conditionalFormatting sqref="I3325:I3326">
    <cfRule type="expression" dxfId="1724" priority="1713">
      <formula>I3325+N3325+Q3325=0</formula>
    </cfRule>
  </conditionalFormatting>
  <conditionalFormatting sqref="J3325:J3326">
    <cfRule type="expression" dxfId="1723" priority="1710">
      <formula>J3325+Q3325+R3325=0</formula>
    </cfRule>
  </conditionalFormatting>
  <conditionalFormatting sqref="N3325:P3326">
    <cfRule type="expression" dxfId="1722" priority="1711">
      <formula>N3325+Q3325+R3325=0</formula>
    </cfRule>
  </conditionalFormatting>
  <conditionalFormatting sqref="H3325:H3326">
    <cfRule type="expression" dxfId="1721" priority="1709">
      <formula>H3325+N3730+Q3730=0</formula>
    </cfRule>
  </conditionalFormatting>
  <conditionalFormatting sqref="G3325:G3326">
    <cfRule type="expression" dxfId="1720" priority="1707">
      <formula>G3325+#REF!+#REF!=0</formula>
    </cfRule>
  </conditionalFormatting>
  <conditionalFormatting sqref="H3325:H3326">
    <cfRule type="expression" dxfId="1719" priority="1708">
      <formula>H3325+#REF!+#REF!=0</formula>
    </cfRule>
  </conditionalFormatting>
  <conditionalFormatting sqref="G3325:G3326">
    <cfRule type="expression" dxfId="1718" priority="1714">
      <formula>G3325+I3739+N3739=0</formula>
    </cfRule>
  </conditionalFormatting>
  <conditionalFormatting sqref="G3325:G3326">
    <cfRule type="expression" dxfId="1717" priority="1715">
      <formula>G3325+I3735+N3735=0</formula>
    </cfRule>
  </conditionalFormatting>
  <conditionalFormatting sqref="G3325:G3326">
    <cfRule type="expression" dxfId="1716" priority="1716">
      <formula>G3325+I3776+N3776=0</formula>
    </cfRule>
  </conditionalFormatting>
  <conditionalFormatting sqref="K3355">
    <cfRule type="expression" dxfId="1715" priority="1706">
      <formula>K3355+R3355+S3355=0</formula>
    </cfRule>
  </conditionalFormatting>
  <conditionalFormatting sqref="G3355">
    <cfRule type="expression" dxfId="1714" priority="1704">
      <formula>G3355+#REF!+#REF!=0</formula>
    </cfRule>
  </conditionalFormatting>
  <conditionalFormatting sqref="H3355">
    <cfRule type="expression" dxfId="1713" priority="1705">
      <formula>H3355+#REF!+#REF!=0</formula>
    </cfRule>
  </conditionalFormatting>
  <conditionalFormatting sqref="H3355">
    <cfRule type="expression" dxfId="1712" priority="1703">
      <formula>H3355+N3754+Q3754=0</formula>
    </cfRule>
  </conditionalFormatting>
  <conditionalFormatting sqref="G3355:H3355">
    <cfRule type="expression" dxfId="1711" priority="1698">
      <formula>G3355+#REF!+#REF!=0</formula>
    </cfRule>
  </conditionalFormatting>
  <conditionalFormatting sqref="I3355">
    <cfRule type="expression" dxfId="1710" priority="1699">
      <formula>I3355+N3355+Q3355=0</formula>
    </cfRule>
  </conditionalFormatting>
  <conditionalFormatting sqref="J3355">
    <cfRule type="expression" dxfId="1709" priority="1696">
      <formula>J3355+Q3355+R3355=0</formula>
    </cfRule>
  </conditionalFormatting>
  <conditionalFormatting sqref="N3355:P3355">
    <cfRule type="expression" dxfId="1708" priority="1697">
      <formula>N3355+Q3355+R3355=0</formula>
    </cfRule>
  </conditionalFormatting>
  <conditionalFormatting sqref="H3355">
    <cfRule type="expression" dxfId="1707" priority="1695">
      <formula>H3355+N3758+Q3758=0</formula>
    </cfRule>
  </conditionalFormatting>
  <conditionalFormatting sqref="G3355">
    <cfRule type="expression" dxfId="1706" priority="1693">
      <formula>G3355+#REF!+#REF!=0</formula>
    </cfRule>
  </conditionalFormatting>
  <conditionalFormatting sqref="H3355">
    <cfRule type="expression" dxfId="1705" priority="1694">
      <formula>H3355+#REF!+#REF!=0</formula>
    </cfRule>
  </conditionalFormatting>
  <conditionalFormatting sqref="G3355">
    <cfRule type="expression" dxfId="1704" priority="1700">
      <formula>G3355+I3767+N3767=0</formula>
    </cfRule>
  </conditionalFormatting>
  <conditionalFormatting sqref="G3355">
    <cfRule type="expression" dxfId="1703" priority="1701">
      <formula>G3355+I3763+N3763=0</formula>
    </cfRule>
  </conditionalFormatting>
  <conditionalFormatting sqref="G3355">
    <cfRule type="expression" dxfId="1702" priority="1702">
      <formula>G3355+I3804+N3804=0</formula>
    </cfRule>
  </conditionalFormatting>
  <conditionalFormatting sqref="K3370">
    <cfRule type="expression" dxfId="1701" priority="1692">
      <formula>K3370+R3370+S3370=0</formula>
    </cfRule>
  </conditionalFormatting>
  <conditionalFormatting sqref="G3370">
    <cfRule type="expression" dxfId="1700" priority="1690">
      <formula>G3370+#REF!+#REF!=0</formula>
    </cfRule>
  </conditionalFormatting>
  <conditionalFormatting sqref="H3370">
    <cfRule type="expression" dxfId="1699" priority="1691">
      <formula>H3370+#REF!+#REF!=0</formula>
    </cfRule>
  </conditionalFormatting>
  <conditionalFormatting sqref="H3370">
    <cfRule type="expression" dxfId="1698" priority="1689">
      <formula>H3370+N3790+Q3790=0</formula>
    </cfRule>
  </conditionalFormatting>
  <conditionalFormatting sqref="G3370:H3370">
    <cfRule type="expression" dxfId="1697" priority="1684">
      <formula>G3370+#REF!+#REF!=0</formula>
    </cfRule>
  </conditionalFormatting>
  <conditionalFormatting sqref="I3370">
    <cfRule type="expression" dxfId="1696" priority="1685">
      <formula>I3370+N3370+Q3370=0</formula>
    </cfRule>
  </conditionalFormatting>
  <conditionalFormatting sqref="J3370">
    <cfRule type="expression" dxfId="1695" priority="1682">
      <formula>J3370+Q3370+R3370=0</formula>
    </cfRule>
  </conditionalFormatting>
  <conditionalFormatting sqref="N3370:P3370">
    <cfRule type="expression" dxfId="1694" priority="1683">
      <formula>N3370+Q3370+R3370=0</formula>
    </cfRule>
  </conditionalFormatting>
  <conditionalFormatting sqref="H3370">
    <cfRule type="expression" dxfId="1693" priority="1681">
      <formula>H3370+N3794+Q3794=0</formula>
    </cfRule>
  </conditionalFormatting>
  <conditionalFormatting sqref="G3370">
    <cfRule type="expression" dxfId="1692" priority="1679">
      <formula>G3370+#REF!+#REF!=0</formula>
    </cfRule>
  </conditionalFormatting>
  <conditionalFormatting sqref="H3370">
    <cfRule type="expression" dxfId="1691" priority="1680">
      <formula>H3370+#REF!+#REF!=0</formula>
    </cfRule>
  </conditionalFormatting>
  <conditionalFormatting sqref="G3370">
    <cfRule type="expression" dxfId="1690" priority="1686">
      <formula>G3370+I3803+N3803=0</formula>
    </cfRule>
  </conditionalFormatting>
  <conditionalFormatting sqref="G3370">
    <cfRule type="expression" dxfId="1689" priority="1687">
      <formula>G3370+I3799+N3799=0</formula>
    </cfRule>
  </conditionalFormatting>
  <conditionalFormatting sqref="G3370">
    <cfRule type="expression" dxfId="1688" priority="1688">
      <formula>G3370+I3840+N3840=0</formula>
    </cfRule>
  </conditionalFormatting>
  <conditionalFormatting sqref="G3041">
    <cfRule type="expression" dxfId="1687" priority="15414">
      <formula>G3041+I3182+N3182=0</formula>
    </cfRule>
  </conditionalFormatting>
  <conditionalFormatting sqref="H3086">
    <cfRule type="expression" dxfId="1686" priority="15416">
      <formula>H3086+N3182+Q3182=0</formula>
    </cfRule>
  </conditionalFormatting>
  <conditionalFormatting sqref="G3042">
    <cfRule type="expression" dxfId="1685" priority="15428">
      <formula>G3042+I3175+N3175=0</formula>
    </cfRule>
  </conditionalFormatting>
  <conditionalFormatting sqref="G952:G953">
    <cfRule type="expression" dxfId="1684" priority="1676">
      <formula>G952+I948+N948=0</formula>
    </cfRule>
  </conditionalFormatting>
  <conditionalFormatting sqref="G929 G948 G951">
    <cfRule type="expression" dxfId="1683" priority="1677">
      <formula>G929+I924+N924=0</formula>
    </cfRule>
  </conditionalFormatting>
  <conditionalFormatting sqref="G877">
    <cfRule type="expression" dxfId="1682" priority="1678">
      <formula>G877+I870+N870=0</formula>
    </cfRule>
  </conditionalFormatting>
  <conditionalFormatting sqref="H870">
    <cfRule type="expression" dxfId="1681" priority="1642">
      <formula>H870+N869+Q869=0</formula>
    </cfRule>
  </conditionalFormatting>
  <conditionalFormatting sqref="H897">
    <cfRule type="expression" dxfId="1680" priority="1643">
      <formula>H897+N894+Q894=0</formula>
    </cfRule>
  </conditionalFormatting>
  <conditionalFormatting sqref="N868:P870">
    <cfRule type="expression" dxfId="1679" priority="1641">
      <formula>N868+Q868+R868=0</formula>
    </cfRule>
  </conditionalFormatting>
  <conditionalFormatting sqref="H855:H857">
    <cfRule type="expression" dxfId="1678" priority="1644">
      <formula>H855+N848+Q848=0</formula>
    </cfRule>
  </conditionalFormatting>
  <conditionalFormatting sqref="H959">
    <cfRule type="expression" dxfId="1677" priority="1634">
      <formula>H959+N959+Q959=0</formula>
    </cfRule>
  </conditionalFormatting>
  <conditionalFormatting sqref="H852:H854">
    <cfRule type="expression" dxfId="1676" priority="1636">
      <formula>H852+N850+Q850=0</formula>
    </cfRule>
  </conditionalFormatting>
  <conditionalFormatting sqref="H869">
    <cfRule type="expression" dxfId="1675" priority="1637">
      <formula>H869+N864+Q864=0</formula>
    </cfRule>
  </conditionalFormatting>
  <conditionalFormatting sqref="I958:I959">
    <cfRule type="expression" dxfId="1674" priority="1638">
      <formula>I958+N958+Q958=0</formula>
    </cfRule>
  </conditionalFormatting>
  <conditionalFormatting sqref="J954:L956">
    <cfRule type="expression" dxfId="1673" priority="1633">
      <formula>J954+Q954+R954=0</formula>
    </cfRule>
  </conditionalFormatting>
  <conditionalFormatting sqref="N830:P839">
    <cfRule type="expression" dxfId="1672" priority="1635">
      <formula>N830+Q830+R830=0</formula>
    </cfRule>
  </conditionalFormatting>
  <conditionalFormatting sqref="H863:H864">
    <cfRule type="expression" dxfId="1671" priority="1639">
      <formula>H863+N852+Q852=0</formula>
    </cfRule>
  </conditionalFormatting>
  <conditionalFormatting sqref="H868">
    <cfRule type="expression" dxfId="1670" priority="1632">
      <formula>H868+N854+Q854=0</formula>
    </cfRule>
  </conditionalFormatting>
  <conditionalFormatting sqref="H851">
    <cfRule type="expression" dxfId="1669" priority="1627">
      <formula>H851+N847+Q847=0</formula>
    </cfRule>
  </conditionalFormatting>
  <conditionalFormatting sqref="H847">
    <cfRule type="expression" dxfId="1668" priority="1628">
      <formula>H847+N841+Q841=0</formula>
    </cfRule>
  </conditionalFormatting>
  <conditionalFormatting sqref="I818:I820">
    <cfRule type="expression" dxfId="1667" priority="1629">
      <formula>I818+N818+Q818=0</formula>
    </cfRule>
  </conditionalFormatting>
  <conditionalFormatting sqref="J818:L820">
    <cfRule type="expression" dxfId="1666" priority="1625">
      <formula>J818+Q818+R818=0</formula>
    </cfRule>
  </conditionalFormatting>
  <conditionalFormatting sqref="N818:P820">
    <cfRule type="expression" dxfId="1665" priority="1626">
      <formula>N818+Q818+R818=0</formula>
    </cfRule>
  </conditionalFormatting>
  <conditionalFormatting sqref="G822:H822 H823:H824">
    <cfRule type="expression" dxfId="1664" priority="1618">
      <formula>G822+#REF!+#REF!=0</formula>
    </cfRule>
  </conditionalFormatting>
  <conditionalFormatting sqref="H818">
    <cfRule type="expression" dxfId="1663" priority="1619">
      <formula>H818+N643+Q643=0</formula>
    </cfRule>
  </conditionalFormatting>
  <conditionalFormatting sqref="H819:H820">
    <cfRule type="expression" dxfId="1662" priority="1620">
      <formula>H819+N818+Q818=0</formula>
    </cfRule>
  </conditionalFormatting>
  <conditionalFormatting sqref="H836:H839">
    <cfRule type="expression" dxfId="1661" priority="1621">
      <formula>H836+N833+Q833=0</formula>
    </cfRule>
  </conditionalFormatting>
  <conditionalFormatting sqref="H842:H843">
    <cfRule type="expression" dxfId="1660" priority="1622">
      <formula>H842+N838+Q838=0</formula>
    </cfRule>
  </conditionalFormatting>
  <conditionalFormatting sqref="H841">
    <cfRule type="expression" dxfId="1659" priority="1623">
      <formula>H841+N836+Q836=0</formula>
    </cfRule>
  </conditionalFormatting>
  <conditionalFormatting sqref="H846 H830:H835">
    <cfRule type="expression" dxfId="1658" priority="1624">
      <formula>H830+#REF!+#REF!=0</formula>
    </cfRule>
  </conditionalFormatting>
  <conditionalFormatting sqref="H825">
    <cfRule type="expression" dxfId="1657" priority="1616">
      <formula>H825+N825+Q825=0</formula>
    </cfRule>
  </conditionalFormatting>
  <conditionalFormatting sqref="J825:L825">
    <cfRule type="expression" dxfId="1656" priority="1615">
      <formula>J825+Q825+R825=0</formula>
    </cfRule>
  </conditionalFormatting>
  <conditionalFormatting sqref="N825:P825">
    <cfRule type="expression" dxfId="1655" priority="1617">
      <formula>N825+Q825+R825=0</formula>
    </cfRule>
  </conditionalFormatting>
  <conditionalFormatting sqref="H840">
    <cfRule type="expression" dxfId="1654" priority="1613">
      <formula>H840+N840+Q840=0</formula>
    </cfRule>
  </conditionalFormatting>
  <conditionalFormatting sqref="J840:L840">
    <cfRule type="expression" dxfId="1653" priority="1612">
      <formula>J840+Q840+R840=0</formula>
    </cfRule>
  </conditionalFormatting>
  <conditionalFormatting sqref="N840:P840">
    <cfRule type="expression" dxfId="1652" priority="1614">
      <formula>N840+Q840+R840=0</formula>
    </cfRule>
  </conditionalFormatting>
  <conditionalFormatting sqref="J863:L863">
    <cfRule type="expression" dxfId="1651" priority="1610">
      <formula>J863+Q863+R863=0</formula>
    </cfRule>
  </conditionalFormatting>
  <conditionalFormatting sqref="N863:P863">
    <cfRule type="expression" dxfId="1650" priority="1611">
      <formula>N863+Q863+R863=0</formula>
    </cfRule>
  </conditionalFormatting>
  <conditionalFormatting sqref="H848:H849">
    <cfRule type="expression" dxfId="1649" priority="1630">
      <formula>H848+N841+Q841=0</formula>
    </cfRule>
  </conditionalFormatting>
  <conditionalFormatting sqref="H844">
    <cfRule type="expression" dxfId="1648" priority="1609">
      <formula>H844+N841+Q841=0</formula>
    </cfRule>
  </conditionalFormatting>
  <conditionalFormatting sqref="H850">
    <cfRule type="expression" dxfId="1647" priority="1631">
      <formula>H850+N842+Q842=0</formula>
    </cfRule>
  </conditionalFormatting>
  <conditionalFormatting sqref="H865">
    <cfRule type="expression" dxfId="1646" priority="1608">
      <formula>H865+N851+Q851=0</formula>
    </cfRule>
  </conditionalFormatting>
  <conditionalFormatting sqref="J882:L884">
    <cfRule type="expression" dxfId="1645" priority="1604">
      <formula>J882+Q882+R882=0</formula>
    </cfRule>
  </conditionalFormatting>
  <conditionalFormatting sqref="N882:P884">
    <cfRule type="expression" dxfId="1644" priority="1605">
      <formula>N882+Q882+R882=0</formula>
    </cfRule>
  </conditionalFormatting>
  <conditionalFormatting sqref="H889:H891">
    <cfRule type="expression" dxfId="1643" priority="1601">
      <formula>H889+N887+Q887=0</formula>
    </cfRule>
  </conditionalFormatting>
  <conditionalFormatting sqref="H896">
    <cfRule type="expression" dxfId="1642" priority="1602">
      <formula>H896+N891+Q891=0</formula>
    </cfRule>
  </conditionalFormatting>
  <conditionalFormatting sqref="H919">
    <cfRule type="expression" dxfId="1641" priority="1603">
      <formula>H919+N913+Q913=0</formula>
    </cfRule>
  </conditionalFormatting>
  <conditionalFormatting sqref="H902">
    <cfRule type="expression" dxfId="1640" priority="1599">
      <formula>H902+N894+Q894=0</formula>
    </cfRule>
  </conditionalFormatting>
  <conditionalFormatting sqref="H903:H904">
    <cfRule type="expression" dxfId="1639" priority="1600">
      <formula>H903+N894+Q894=0</formula>
    </cfRule>
  </conditionalFormatting>
  <conditionalFormatting sqref="H924">
    <cfRule type="expression" dxfId="1638" priority="1596">
      <formula>H924+N919+Q919=0</formula>
    </cfRule>
  </conditionalFormatting>
  <conditionalFormatting sqref="H944">
    <cfRule type="expression" dxfId="1637" priority="1597">
      <formula>H944+N914+Q914=0</formula>
    </cfRule>
  </conditionalFormatting>
  <conditionalFormatting sqref="J919:L920">
    <cfRule type="expression" dxfId="1636" priority="1594">
      <formula>J919+Q919+R919=0</formula>
    </cfRule>
  </conditionalFormatting>
  <conditionalFormatting sqref="N919:P920">
    <cfRule type="expression" dxfId="1635" priority="1595">
      <formula>N919+Q919+R919=0</formula>
    </cfRule>
  </conditionalFormatting>
  <conditionalFormatting sqref="H877:H879">
    <cfRule type="expression" dxfId="1634" priority="1590">
      <formula>H877+#REF!+#REF!=0</formula>
    </cfRule>
  </conditionalFormatting>
  <conditionalFormatting sqref="H925:H926">
    <cfRule type="expression" dxfId="1633" priority="1591">
      <formula>H925+N924+Q924=0</formula>
    </cfRule>
  </conditionalFormatting>
  <conditionalFormatting sqref="H894">
    <cfRule type="expression" dxfId="1632" priority="1592">
      <formula>H894+N889+Q889=0</formula>
    </cfRule>
  </conditionalFormatting>
  <conditionalFormatting sqref="H901 H887:H888 H880:H884">
    <cfRule type="expression" dxfId="1631" priority="1593">
      <formula>H880+#REF!+#REF!=0</formula>
    </cfRule>
  </conditionalFormatting>
  <conditionalFormatting sqref="H958">
    <cfRule type="expression" dxfId="1630" priority="1589">
      <formula>H958+N958+Q958=0</formula>
    </cfRule>
  </conditionalFormatting>
  <conditionalFormatting sqref="H944">
    <cfRule type="expression" dxfId="1629" priority="1587">
      <formula>H944+N944+Q944=0</formula>
    </cfRule>
  </conditionalFormatting>
  <conditionalFormatting sqref="J944:L944">
    <cfRule type="expression" dxfId="1628" priority="1586">
      <formula>J944+Q944+R944=0</formula>
    </cfRule>
  </conditionalFormatting>
  <conditionalFormatting sqref="N944:P944">
    <cfRule type="expression" dxfId="1627" priority="1588">
      <formula>N944+Q944+R944=0</formula>
    </cfRule>
  </conditionalFormatting>
  <conditionalFormatting sqref="J918:L918">
    <cfRule type="expression" dxfId="1626" priority="1584">
      <formula>J918+Q918+R918=0</formula>
    </cfRule>
  </conditionalFormatting>
  <conditionalFormatting sqref="N918:P918">
    <cfRule type="expression" dxfId="1625" priority="1585">
      <formula>N918+Q918+R918=0</formula>
    </cfRule>
  </conditionalFormatting>
  <conditionalFormatting sqref="H923">
    <cfRule type="expression" dxfId="1624" priority="1598">
      <formula>H923+N914+Q914=0</formula>
    </cfRule>
  </conditionalFormatting>
  <conditionalFormatting sqref="H915">
    <cfRule type="expression" dxfId="1623" priority="1583">
      <formula>H915+N903+Q903=0</formula>
    </cfRule>
  </conditionalFormatting>
  <conditionalFormatting sqref="H920">
    <cfRule type="expression" dxfId="1622" priority="1582">
      <formula>H920+#REF!+#REF!=0</formula>
    </cfRule>
  </conditionalFormatting>
  <conditionalFormatting sqref="H895 H918">
    <cfRule type="expression" dxfId="1621" priority="1606">
      <formula>H895+#REF!+#REF!=0</formula>
    </cfRule>
  </conditionalFormatting>
  <conditionalFormatting sqref="H913:H914">
    <cfRule type="expression" dxfId="1620" priority="1607">
      <formula>H913+#REF!+#REF!=0</formula>
    </cfRule>
  </conditionalFormatting>
  <conditionalFormatting sqref="G833">
    <cfRule type="expression" dxfId="1619" priority="1640">
      <formula>G833+#REF!+#REF!=0</formula>
    </cfRule>
  </conditionalFormatting>
  <conditionalFormatting sqref="H957">
    <cfRule type="expression" dxfId="1618" priority="1581">
      <formula>H957+N925+Q925=0</formula>
    </cfRule>
  </conditionalFormatting>
  <conditionalFormatting sqref="I957">
    <cfRule type="expression" dxfId="1617" priority="1580">
      <formula>I957+N957+Q957=0</formula>
    </cfRule>
  </conditionalFormatting>
  <conditionalFormatting sqref="J957:L957">
    <cfRule type="expression" dxfId="1616" priority="1578">
      <formula>J957+Q957+R957=0</formula>
    </cfRule>
  </conditionalFormatting>
  <conditionalFormatting sqref="N957:P957">
    <cfRule type="expression" dxfId="1615" priority="1579">
      <formula>N957+Q957+R957=0</formula>
    </cfRule>
  </conditionalFormatting>
  <conditionalFormatting sqref="G821">
    <cfRule type="expression" dxfId="1614" priority="1576">
      <formula>G821+#REF!+#REF!=0</formula>
    </cfRule>
  </conditionalFormatting>
  <conditionalFormatting sqref="H821">
    <cfRule type="expression" dxfId="1613" priority="1577">
      <formula>H821+#REF!+#REF!=0</formula>
    </cfRule>
  </conditionalFormatting>
  <conditionalFormatting sqref="J821:L821">
    <cfRule type="expression" dxfId="1612" priority="1574">
      <formula>J821+Q821+R821=0</formula>
    </cfRule>
  </conditionalFormatting>
  <conditionalFormatting sqref="N821:P821">
    <cfRule type="expression" dxfId="1611" priority="1575">
      <formula>N821+Q821+R821=0</formula>
    </cfRule>
  </conditionalFormatting>
  <conditionalFormatting sqref="G905:G906">
    <cfRule type="expression" dxfId="1610" priority="1645">
      <formula>G905+#REF!+#REF!=0</formula>
    </cfRule>
  </conditionalFormatting>
  <conditionalFormatting sqref="J907:L912">
    <cfRule type="expression" dxfId="1609" priority="1572">
      <formula>J907+Q907+R907=0</formula>
    </cfRule>
  </conditionalFormatting>
  <conditionalFormatting sqref="N907:P912">
    <cfRule type="expression" dxfId="1608" priority="1573">
      <formula>N907+Q907+R907=0</formula>
    </cfRule>
  </conditionalFormatting>
  <conditionalFormatting sqref="G905:G912">
    <cfRule type="expression" dxfId="1607" priority="1570">
      <formula>G905+#REF!+#REF!=0</formula>
    </cfRule>
  </conditionalFormatting>
  <conditionalFormatting sqref="H905:H912">
    <cfRule type="expression" dxfId="1606" priority="1571">
      <formula>H905+#REF!+#REF!=0</formula>
    </cfRule>
  </conditionalFormatting>
  <conditionalFormatting sqref="J906:L906">
    <cfRule type="expression" dxfId="1605" priority="1568">
      <formula>J906+Q906+R906=0</formula>
    </cfRule>
  </conditionalFormatting>
  <conditionalFormatting sqref="N906:P906">
    <cfRule type="expression" dxfId="1604" priority="1569">
      <formula>N906+Q906+R906=0</formula>
    </cfRule>
  </conditionalFormatting>
  <conditionalFormatting sqref="J905:L905">
    <cfRule type="expression" dxfId="1603" priority="1566">
      <formula>J905+Q905+R905=0</formula>
    </cfRule>
  </conditionalFormatting>
  <conditionalFormatting sqref="N905:P905">
    <cfRule type="expression" dxfId="1602" priority="1567">
      <formula>N905+Q905+R905=0</formula>
    </cfRule>
  </conditionalFormatting>
  <conditionalFormatting sqref="J874:L874">
    <cfRule type="expression" dxfId="1601" priority="1564">
      <formula>J874+Q874+R874=0</formula>
    </cfRule>
  </conditionalFormatting>
  <conditionalFormatting sqref="N874:P874">
    <cfRule type="expression" dxfId="1600" priority="1565">
      <formula>N874+Q874+R874=0</formula>
    </cfRule>
  </conditionalFormatting>
  <conditionalFormatting sqref="G871:G874">
    <cfRule type="expression" dxfId="1599" priority="1562">
      <formula>G871+#REF!+#REF!=0</formula>
    </cfRule>
  </conditionalFormatting>
  <conditionalFormatting sqref="H871:H874">
    <cfRule type="expression" dxfId="1598" priority="1563">
      <formula>H871+#REF!+#REF!=0</formula>
    </cfRule>
  </conditionalFormatting>
  <conditionalFormatting sqref="J871:L872">
    <cfRule type="expression" dxfId="1597" priority="1560">
      <formula>J871+Q871+R871=0</formula>
    </cfRule>
  </conditionalFormatting>
  <conditionalFormatting sqref="N871:P872">
    <cfRule type="expression" dxfId="1596" priority="1561">
      <formula>N871+Q871+R871=0</formula>
    </cfRule>
  </conditionalFormatting>
  <conditionalFormatting sqref="J873:L873">
    <cfRule type="expression" dxfId="1595" priority="1558">
      <formula>J873+Q873+R873=0</formula>
    </cfRule>
  </conditionalFormatting>
  <conditionalFormatting sqref="N873:P873">
    <cfRule type="expression" dxfId="1594" priority="1559">
      <formula>N873+Q873+R873=0</formula>
    </cfRule>
  </conditionalFormatting>
  <conditionalFormatting sqref="G873:G874">
    <cfRule type="expression" dxfId="1593" priority="1646">
      <formula>G873+#REF!+#REF!=0</formula>
    </cfRule>
  </conditionalFormatting>
  <conditionalFormatting sqref="G871:G872">
    <cfRule type="expression" dxfId="1592" priority="1647">
      <formula>G871+#REF!+#REF!=0</formula>
    </cfRule>
  </conditionalFormatting>
  <conditionalFormatting sqref="H858:H860">
    <cfRule type="expression" dxfId="1591" priority="1557">
      <formula>H858+N849+Q849=0</formula>
    </cfRule>
  </conditionalFormatting>
  <conditionalFormatting sqref="G856:G860">
    <cfRule type="expression" dxfId="1590" priority="1555">
      <formula>G856+#REF!+#REF!=0</formula>
    </cfRule>
  </conditionalFormatting>
  <conditionalFormatting sqref="H856:H860">
    <cfRule type="expression" dxfId="1589" priority="1556">
      <formula>H856+#REF!+#REF!=0</formula>
    </cfRule>
  </conditionalFormatting>
  <conditionalFormatting sqref="J856:L857">
    <cfRule type="expression" dxfId="1588" priority="1553">
      <formula>J856+Q856+R856=0</formula>
    </cfRule>
  </conditionalFormatting>
  <conditionalFormatting sqref="N856:P857">
    <cfRule type="expression" dxfId="1587" priority="1554">
      <formula>N856+Q856+R856=0</formula>
    </cfRule>
  </conditionalFormatting>
  <conditionalFormatting sqref="J858:L858">
    <cfRule type="expression" dxfId="1586" priority="1551">
      <formula>J858+Q858+R858=0</formula>
    </cfRule>
  </conditionalFormatting>
  <conditionalFormatting sqref="N858:P858">
    <cfRule type="expression" dxfId="1585" priority="1552">
      <formula>N858+Q858+R858=0</formula>
    </cfRule>
  </conditionalFormatting>
  <conditionalFormatting sqref="J829:L829">
    <cfRule type="expression" dxfId="1584" priority="1549">
      <formula>J829+Q829+R829=0</formula>
    </cfRule>
  </conditionalFormatting>
  <conditionalFormatting sqref="N829:P829">
    <cfRule type="expression" dxfId="1583" priority="1550">
      <formula>N829+Q829+R829=0</formula>
    </cfRule>
  </conditionalFormatting>
  <conditionalFormatting sqref="G826:G829">
    <cfRule type="expression" dxfId="1582" priority="1547">
      <formula>G826+#REF!+#REF!=0</formula>
    </cfRule>
  </conditionalFormatting>
  <conditionalFormatting sqref="H826:H829">
    <cfRule type="expression" dxfId="1581" priority="1548">
      <formula>H826+#REF!+#REF!=0</formula>
    </cfRule>
  </conditionalFormatting>
  <conditionalFormatting sqref="J826:L827">
    <cfRule type="expression" dxfId="1580" priority="1545">
      <formula>J826+Q826+R826=0</formula>
    </cfRule>
  </conditionalFormatting>
  <conditionalFormatting sqref="N826:P827">
    <cfRule type="expression" dxfId="1579" priority="1546">
      <formula>N826+Q826+R826=0</formula>
    </cfRule>
  </conditionalFormatting>
  <conditionalFormatting sqref="J828:L828">
    <cfRule type="expression" dxfId="1578" priority="1543">
      <formula>J828+Q828+R828=0</formula>
    </cfRule>
  </conditionalFormatting>
  <conditionalFormatting sqref="N828:P828">
    <cfRule type="expression" dxfId="1577" priority="1544">
      <formula>N828+Q828+R828=0</formula>
    </cfRule>
  </conditionalFormatting>
  <conditionalFormatting sqref="G845:H845">
    <cfRule type="expression" dxfId="1576" priority="1541">
      <formula>G845+#REF!+#REF!=0</formula>
    </cfRule>
  </conditionalFormatting>
  <conditionalFormatting sqref="I845">
    <cfRule type="expression" dxfId="1575" priority="1542">
      <formula>I845+N845+Q845=0</formula>
    </cfRule>
  </conditionalFormatting>
  <conditionalFormatting sqref="J845:L845">
    <cfRule type="expression" dxfId="1574" priority="1539">
      <formula>J845+Q845+R845=0</formula>
    </cfRule>
  </conditionalFormatting>
  <conditionalFormatting sqref="N845:P845">
    <cfRule type="expression" dxfId="1573" priority="1540">
      <formula>N845+Q845+R845=0</formula>
    </cfRule>
  </conditionalFormatting>
  <conditionalFormatting sqref="H845">
    <cfRule type="expression" dxfId="1572" priority="1538">
      <formula>H845+N833+Q833=0</formula>
    </cfRule>
  </conditionalFormatting>
  <conditionalFormatting sqref="G861:H862">
    <cfRule type="expression" dxfId="1571" priority="1536">
      <formula>G861+#REF!+#REF!=0</formula>
    </cfRule>
  </conditionalFormatting>
  <conditionalFormatting sqref="I861:I862">
    <cfRule type="expression" dxfId="1570" priority="1537">
      <formula>I861+N861+Q861=0</formula>
    </cfRule>
  </conditionalFormatting>
  <conditionalFormatting sqref="J861:L862">
    <cfRule type="expression" dxfId="1569" priority="1534">
      <formula>J861+Q861+R861=0</formula>
    </cfRule>
  </conditionalFormatting>
  <conditionalFormatting sqref="N861:P862">
    <cfRule type="expression" dxfId="1568" priority="1535">
      <formula>N861+Q861+R861=0</formula>
    </cfRule>
  </conditionalFormatting>
  <conditionalFormatting sqref="H861:H862">
    <cfRule type="expression" dxfId="1567" priority="1533">
      <formula>H861+N848+Q848=0</formula>
    </cfRule>
  </conditionalFormatting>
  <conditionalFormatting sqref="G866:H867">
    <cfRule type="expression" dxfId="1566" priority="1531">
      <formula>G866+#REF!+#REF!=0</formula>
    </cfRule>
  </conditionalFormatting>
  <conditionalFormatting sqref="I866:I867">
    <cfRule type="expression" dxfId="1565" priority="1532">
      <formula>I866+N866+Q866=0</formula>
    </cfRule>
  </conditionalFormatting>
  <conditionalFormatting sqref="J866:L867">
    <cfRule type="expression" dxfId="1564" priority="1529">
      <formula>J866+Q866+R866=0</formula>
    </cfRule>
  </conditionalFormatting>
  <conditionalFormatting sqref="N866:P867">
    <cfRule type="expression" dxfId="1563" priority="1530">
      <formula>N866+Q866+R866=0</formula>
    </cfRule>
  </conditionalFormatting>
  <conditionalFormatting sqref="H866:H867">
    <cfRule type="expression" dxfId="1562" priority="1528">
      <formula>H866+N853+Q853=0</formula>
    </cfRule>
  </conditionalFormatting>
  <conditionalFormatting sqref="G875:H875">
    <cfRule type="expression" dxfId="1561" priority="1526">
      <formula>G875+#REF!+#REF!=0</formula>
    </cfRule>
  </conditionalFormatting>
  <conditionalFormatting sqref="I875">
    <cfRule type="expression" dxfId="1560" priority="1527">
      <formula>I875+N875+Q875=0</formula>
    </cfRule>
  </conditionalFormatting>
  <conditionalFormatting sqref="J875:L875">
    <cfRule type="expression" dxfId="1559" priority="1524">
      <formula>J875+Q875+R875=0</formula>
    </cfRule>
  </conditionalFormatting>
  <conditionalFormatting sqref="N875:P875">
    <cfRule type="expression" dxfId="1558" priority="1525">
      <formula>N875+Q875+R875=0</formula>
    </cfRule>
  </conditionalFormatting>
  <conditionalFormatting sqref="H875">
    <cfRule type="expression" dxfId="1557" priority="1523">
      <formula>H875+N863+Q863=0</formula>
    </cfRule>
  </conditionalFormatting>
  <conditionalFormatting sqref="G885:H885">
    <cfRule type="expression" dxfId="1556" priority="1521">
      <formula>G885+#REF!+#REF!=0</formula>
    </cfRule>
  </conditionalFormatting>
  <conditionalFormatting sqref="I885">
    <cfRule type="expression" dxfId="1555" priority="1522">
      <formula>I885+N885+Q885=0</formula>
    </cfRule>
  </conditionalFormatting>
  <conditionalFormatting sqref="J885:L885">
    <cfRule type="expression" dxfId="1554" priority="1519">
      <formula>J885+Q885+R885=0</formula>
    </cfRule>
  </conditionalFormatting>
  <conditionalFormatting sqref="N885:P885">
    <cfRule type="expression" dxfId="1553" priority="1520">
      <formula>N885+Q885+R885=0</formula>
    </cfRule>
  </conditionalFormatting>
  <conditionalFormatting sqref="H885">
    <cfRule type="expression" dxfId="1552" priority="1518">
      <formula>H885+N871+Q871=0</formula>
    </cfRule>
  </conditionalFormatting>
  <conditionalFormatting sqref="G892:H893">
    <cfRule type="expression" dxfId="1551" priority="1516">
      <formula>G892+#REF!+#REF!=0</formula>
    </cfRule>
  </conditionalFormatting>
  <conditionalFormatting sqref="I892:I893">
    <cfRule type="expression" dxfId="1550" priority="1517">
      <formula>I892+N892+Q892=0</formula>
    </cfRule>
  </conditionalFormatting>
  <conditionalFormatting sqref="J892:L893">
    <cfRule type="expression" dxfId="1549" priority="1514">
      <formula>J892+Q892+R892=0</formula>
    </cfRule>
  </conditionalFormatting>
  <conditionalFormatting sqref="N892:P893">
    <cfRule type="expression" dxfId="1548" priority="1515">
      <formula>N892+Q892+R892=0</formula>
    </cfRule>
  </conditionalFormatting>
  <conditionalFormatting sqref="H892:H893">
    <cfRule type="expression" dxfId="1547" priority="1513">
      <formula>H892+N878+Q878=0</formula>
    </cfRule>
  </conditionalFormatting>
  <conditionalFormatting sqref="G899:H899">
    <cfRule type="expression" dxfId="1546" priority="1511">
      <formula>G899+#REF!+#REF!=0</formula>
    </cfRule>
  </conditionalFormatting>
  <conditionalFormatting sqref="I899">
    <cfRule type="expression" dxfId="1545" priority="1512">
      <formula>I899+N899+Q899=0</formula>
    </cfRule>
  </conditionalFormatting>
  <conditionalFormatting sqref="J899:L899">
    <cfRule type="expression" dxfId="1544" priority="1509">
      <formula>J899+Q899+R899=0</formula>
    </cfRule>
  </conditionalFormatting>
  <conditionalFormatting sqref="N899:P899">
    <cfRule type="expression" dxfId="1543" priority="1510">
      <formula>N899+Q899+R899=0</formula>
    </cfRule>
  </conditionalFormatting>
  <conditionalFormatting sqref="H899">
    <cfRule type="expression" dxfId="1542" priority="1508">
      <formula>H899+N885+Q885=0</formula>
    </cfRule>
  </conditionalFormatting>
  <conditionalFormatting sqref="G916:H917">
    <cfRule type="expression" dxfId="1541" priority="1506">
      <formula>G916+#REF!+#REF!=0</formula>
    </cfRule>
  </conditionalFormatting>
  <conditionalFormatting sqref="I916:I917">
    <cfRule type="expression" dxfId="1540" priority="1507">
      <formula>I916+N916+Q916=0</formula>
    </cfRule>
  </conditionalFormatting>
  <conditionalFormatting sqref="J916:L917">
    <cfRule type="expression" dxfId="1539" priority="1504">
      <formula>J916+Q916+R916=0</formula>
    </cfRule>
  </conditionalFormatting>
  <conditionalFormatting sqref="N916:P917">
    <cfRule type="expression" dxfId="1538" priority="1505">
      <formula>N916+Q916+R916=0</formula>
    </cfRule>
  </conditionalFormatting>
  <conditionalFormatting sqref="H916:H917">
    <cfRule type="expression" dxfId="1537" priority="1503">
      <formula>H916+N903+Q903=0</formula>
    </cfRule>
  </conditionalFormatting>
  <conditionalFormatting sqref="G921:H922">
    <cfRule type="expression" dxfId="1536" priority="1501">
      <formula>G921+#REF!+#REF!=0</formula>
    </cfRule>
  </conditionalFormatting>
  <conditionalFormatting sqref="I921:I922">
    <cfRule type="expression" dxfId="1535" priority="1502">
      <formula>I921+N921+Q921=0</formula>
    </cfRule>
  </conditionalFormatting>
  <conditionalFormatting sqref="J921:L922">
    <cfRule type="expression" dxfId="1534" priority="1499">
      <formula>J921+Q921+R921=0</formula>
    </cfRule>
  </conditionalFormatting>
  <conditionalFormatting sqref="N921:P922">
    <cfRule type="expression" dxfId="1533" priority="1500">
      <formula>N921+Q921+R921=0</formula>
    </cfRule>
  </conditionalFormatting>
  <conditionalFormatting sqref="H921:H922">
    <cfRule type="expression" dxfId="1532" priority="1498">
      <formula>H921+N909+Q909=0</formula>
    </cfRule>
  </conditionalFormatting>
  <conditionalFormatting sqref="G847:G855 G888:G891 G902:G904 G914:G915 G823:G825 G831:G832 G864:G865 G819:G820 G834:G844 G869:G870 G878:G881 G883:G884 G919:G920 G924:G926 G930:G932 G942:G944 G949:G950 G955:G956 G895:G897">
    <cfRule type="expression" dxfId="1531" priority="1648">
      <formula>G819+I818+N818=0</formula>
    </cfRule>
  </conditionalFormatting>
  <conditionalFormatting sqref="G846 G821 G826:G827 G882">
    <cfRule type="expression" dxfId="1530" priority="1649">
      <formula>G821+I819+N819=0</formula>
    </cfRule>
  </conditionalFormatting>
  <conditionalFormatting sqref="G894 G918 G885 G921:G922">
    <cfRule type="expression" dxfId="1529" priority="1650">
      <formula>G885+I882+N882=0</formula>
    </cfRule>
  </conditionalFormatting>
  <conditionalFormatting sqref="G828:G829 G845 G866:G867 G892:G893 G916:G917 G861:G862 G921:G922 G899 G875:G876">
    <cfRule type="expression" dxfId="1528" priority="1651">
      <formula>G828+I824+N824=0</formula>
    </cfRule>
  </conditionalFormatting>
  <conditionalFormatting sqref="G866:G867 G892:G893 G916:G917 G830 G861:G862 G899:G900 G885:G886 G945:G947">
    <cfRule type="expression" dxfId="1527" priority="1652">
      <formula>G830+I825+N825=0</formula>
    </cfRule>
  </conditionalFormatting>
  <conditionalFormatting sqref="G927">
    <cfRule type="expression" dxfId="1526" priority="1653">
      <formula>G927+I921+N921=0</formula>
    </cfRule>
  </conditionalFormatting>
  <conditionalFormatting sqref="G856:G857">
    <cfRule type="expression" dxfId="1525" priority="1654">
      <formula>G856+I849+N849=0</formula>
    </cfRule>
  </conditionalFormatting>
  <conditionalFormatting sqref="G863">
    <cfRule type="expression" dxfId="1524" priority="1655">
      <formula>G863+I855+N855=0</formula>
    </cfRule>
  </conditionalFormatting>
  <conditionalFormatting sqref="G913 G858:G860">
    <cfRule type="expression" dxfId="1523" priority="1656">
      <formula>G858+I849+N849=0</formula>
    </cfRule>
  </conditionalFormatting>
  <conditionalFormatting sqref="G909:G911">
    <cfRule type="expression" dxfId="1522" priority="1657">
      <formula>G909+I913+N913=0</formula>
    </cfRule>
  </conditionalFormatting>
  <conditionalFormatting sqref="G940">
    <cfRule type="expression" dxfId="1521" priority="1658">
      <formula>G940+I948+N948=0</formula>
    </cfRule>
  </conditionalFormatting>
  <conditionalFormatting sqref="G818">
    <cfRule type="expression" dxfId="1520" priority="1659">
      <formula>G818+I643+N643=0</formula>
    </cfRule>
  </conditionalFormatting>
  <conditionalFormatting sqref="G907:G908 G912">
    <cfRule type="expression" dxfId="1519" priority="1660">
      <formula>G907+I913+N913=0</formula>
    </cfRule>
  </conditionalFormatting>
  <conditionalFormatting sqref="G860">
    <cfRule type="expression" dxfId="1518" priority="1661">
      <formula>G860+I870+N870=0</formula>
    </cfRule>
  </conditionalFormatting>
  <conditionalFormatting sqref="G881">
    <cfRule type="expression" dxfId="1517" priority="1662">
      <formula>G881+I865+N865=0</formula>
    </cfRule>
  </conditionalFormatting>
  <conditionalFormatting sqref="G868">
    <cfRule type="expression" dxfId="1516" priority="1497">
      <formula>G868+I881+N881=0</formula>
    </cfRule>
  </conditionalFormatting>
  <conditionalFormatting sqref="G923">
    <cfRule type="expression" dxfId="1515" priority="1496">
      <formula>G923+I944+N944=0</formula>
    </cfRule>
  </conditionalFormatting>
  <conditionalFormatting sqref="G901">
    <cfRule type="expression" dxfId="1514" priority="1495">
      <formula>G901+I926+N926=0</formula>
    </cfRule>
  </conditionalFormatting>
  <conditionalFormatting sqref="G845">
    <cfRule type="expression" dxfId="1513" priority="1663">
      <formula>G845+#REF!+#REF!=0</formula>
    </cfRule>
  </conditionalFormatting>
  <conditionalFormatting sqref="H881">
    <cfRule type="expression" dxfId="1512" priority="1664">
      <formula>H881+N849+Q849=0</formula>
    </cfRule>
  </conditionalFormatting>
  <conditionalFormatting sqref="H860">
    <cfRule type="expression" dxfId="1511" priority="1665">
      <formula>H860+N870+Q870=0</formula>
    </cfRule>
  </conditionalFormatting>
  <conditionalFormatting sqref="G875">
    <cfRule type="expression" dxfId="1510" priority="1666">
      <formula>G875+I860+N860=0</formula>
    </cfRule>
  </conditionalFormatting>
  <conditionalFormatting sqref="G887">
    <cfRule type="expression" dxfId="1509" priority="1667">
      <formula>G887+#REF!+#REF!=0</formula>
    </cfRule>
  </conditionalFormatting>
  <conditionalFormatting sqref="H881">
    <cfRule type="expression" dxfId="1508" priority="1668">
      <formula>H881+N854+Q854=0</formula>
    </cfRule>
  </conditionalFormatting>
  <conditionalFormatting sqref="G881">
    <cfRule type="expression" dxfId="1507" priority="1669">
      <formula>G881+I855+N855=0</formula>
    </cfRule>
  </conditionalFormatting>
  <conditionalFormatting sqref="G957">
    <cfRule type="expression" dxfId="1506" priority="1670">
      <formula>G957+I925+N925=0</formula>
    </cfRule>
  </conditionalFormatting>
  <conditionalFormatting sqref="J929:L932">
    <cfRule type="expression" dxfId="1505" priority="1486">
      <formula>J929+Q929+R929=0</formula>
    </cfRule>
  </conditionalFormatting>
  <conditionalFormatting sqref="N929:P932">
    <cfRule type="expression" dxfId="1504" priority="1483">
      <formula>N929+Q929+R929=0</formula>
    </cfRule>
  </conditionalFormatting>
  <conditionalFormatting sqref="H949">
    <cfRule type="expression" dxfId="1503" priority="1482">
      <formula>H949+N941+Q941=0</formula>
    </cfRule>
  </conditionalFormatting>
  <conditionalFormatting sqref="H930">
    <cfRule type="expression" dxfId="1502" priority="1480">
      <formula>H930+N920+Q920=0</formula>
    </cfRule>
  </conditionalFormatting>
  <conditionalFormatting sqref="H931:H932">
    <cfRule type="expression" dxfId="1501" priority="1481">
      <formula>H931+N920+Q920=0</formula>
    </cfRule>
  </conditionalFormatting>
  <conditionalFormatting sqref="H955">
    <cfRule type="expression" dxfId="1500" priority="1478">
      <formula>H955+N949+Q949=0</formula>
    </cfRule>
  </conditionalFormatting>
  <conditionalFormatting sqref="J949:L950">
    <cfRule type="expression" dxfId="1499" priority="1476">
      <formula>J949+Q949+R949=0</formula>
    </cfRule>
  </conditionalFormatting>
  <conditionalFormatting sqref="N949:P950">
    <cfRule type="expression" dxfId="1498" priority="1477">
      <formula>N949+Q949+R949=0</formula>
    </cfRule>
  </conditionalFormatting>
  <conditionalFormatting sqref="H929">
    <cfRule type="expression" dxfId="1497" priority="1475">
      <formula>H929+#REF!+#REF!=0</formula>
    </cfRule>
  </conditionalFormatting>
  <conditionalFormatting sqref="J948:L948">
    <cfRule type="expression" dxfId="1496" priority="1473">
      <formula>J948+Q948+R948=0</formula>
    </cfRule>
  </conditionalFormatting>
  <conditionalFormatting sqref="N948:P948">
    <cfRule type="expression" dxfId="1495" priority="1474">
      <formula>N948+Q948+R948=0</formula>
    </cfRule>
  </conditionalFormatting>
  <conditionalFormatting sqref="H954">
    <cfRule type="expression" dxfId="1494" priority="1479">
      <formula>H954+N942+Q942=0</formula>
    </cfRule>
  </conditionalFormatting>
  <conditionalFormatting sqref="H943:H944">
    <cfRule type="expression" dxfId="1493" priority="1472">
      <formula>H943+N931+Q931=0</formula>
    </cfRule>
  </conditionalFormatting>
  <conditionalFormatting sqref="H950">
    <cfRule type="expression" dxfId="1492" priority="1471">
      <formula>H950+#REF!+#REF!=0</formula>
    </cfRule>
  </conditionalFormatting>
  <conditionalFormatting sqref="H948">
    <cfRule type="expression" dxfId="1491" priority="1484">
      <formula>H948+#REF!+#REF!=0</formula>
    </cfRule>
  </conditionalFormatting>
  <conditionalFormatting sqref="H941:H942">
    <cfRule type="expression" dxfId="1490" priority="1485">
      <formula>H941+#REF!+#REF!=0</formula>
    </cfRule>
  </conditionalFormatting>
  <conditionalFormatting sqref="G933:G934">
    <cfRule type="expression" dxfId="1489" priority="1487">
      <formula>G933+#REF!+#REF!=0</formula>
    </cfRule>
  </conditionalFormatting>
  <conditionalFormatting sqref="J935:L940">
    <cfRule type="expression" dxfId="1488" priority="1469">
      <formula>J935+Q935+R935=0</formula>
    </cfRule>
  </conditionalFormatting>
  <conditionalFormatting sqref="N935:P940">
    <cfRule type="expression" dxfId="1487" priority="1470">
      <formula>N935+Q935+R935=0</formula>
    </cfRule>
  </conditionalFormatting>
  <conditionalFormatting sqref="G933:G940">
    <cfRule type="expression" dxfId="1486" priority="1467">
      <formula>G933+#REF!+#REF!=0</formula>
    </cfRule>
  </conditionalFormatting>
  <conditionalFormatting sqref="H933:H940">
    <cfRule type="expression" dxfId="1485" priority="1468">
      <formula>H933+#REF!+#REF!=0</formula>
    </cfRule>
  </conditionalFormatting>
  <conditionalFormatting sqref="J934:L934">
    <cfRule type="expression" dxfId="1484" priority="1465">
      <formula>J934+Q934+R934=0</formula>
    </cfRule>
  </conditionalFormatting>
  <conditionalFormatting sqref="N934:P934">
    <cfRule type="expression" dxfId="1483" priority="1466">
      <formula>N934+Q934+R934=0</formula>
    </cfRule>
  </conditionalFormatting>
  <conditionalFormatting sqref="J933:L933">
    <cfRule type="expression" dxfId="1482" priority="1463">
      <formula>J933+Q933+R933=0</formula>
    </cfRule>
  </conditionalFormatting>
  <conditionalFormatting sqref="N933:P933">
    <cfRule type="expression" dxfId="1481" priority="1464">
      <formula>N933+Q933+R933=0</formula>
    </cfRule>
  </conditionalFormatting>
  <conditionalFormatting sqref="G927:H927">
    <cfRule type="expression" dxfId="1480" priority="1461">
      <formula>G927+#REF!+#REF!=0</formula>
    </cfRule>
  </conditionalFormatting>
  <conditionalFormatting sqref="I927">
    <cfRule type="expression" dxfId="1479" priority="1462">
      <formula>I927+N927+Q927=0</formula>
    </cfRule>
  </conditionalFormatting>
  <conditionalFormatting sqref="J927:L927">
    <cfRule type="expression" dxfId="1478" priority="1459">
      <formula>J927+Q927+R927=0</formula>
    </cfRule>
  </conditionalFormatting>
  <conditionalFormatting sqref="N927:P927">
    <cfRule type="expression" dxfId="1477" priority="1460">
      <formula>N927+Q927+R927=0</formula>
    </cfRule>
  </conditionalFormatting>
  <conditionalFormatting sqref="H927">
    <cfRule type="expression" dxfId="1476" priority="1458">
      <formula>H927+N912+Q912=0</formula>
    </cfRule>
  </conditionalFormatting>
  <conditionalFormatting sqref="G945:H947">
    <cfRule type="expression" dxfId="1475" priority="1456">
      <formula>G945+#REF!+#REF!=0</formula>
    </cfRule>
  </conditionalFormatting>
  <conditionalFormatting sqref="I945:I947">
    <cfRule type="expression" dxfId="1474" priority="1457">
      <formula>I945+N945+Q945=0</formula>
    </cfRule>
  </conditionalFormatting>
  <conditionalFormatting sqref="J945:L947">
    <cfRule type="expression" dxfId="1473" priority="1454">
      <formula>J945+Q945+R945=0</formula>
    </cfRule>
  </conditionalFormatting>
  <conditionalFormatting sqref="N945:P947">
    <cfRule type="expression" dxfId="1472" priority="1455">
      <formula>N945+Q945+R945=0</formula>
    </cfRule>
  </conditionalFormatting>
  <conditionalFormatting sqref="H945:H947">
    <cfRule type="expression" dxfId="1471" priority="1453">
      <formula>H945+N931+Q931=0</formula>
    </cfRule>
  </conditionalFormatting>
  <conditionalFormatting sqref="G951:H953">
    <cfRule type="expression" dxfId="1470" priority="1451">
      <formula>G951+#REF!+#REF!=0</formula>
    </cfRule>
  </conditionalFormatting>
  <conditionalFormatting sqref="I951:I953">
    <cfRule type="expression" dxfId="1469" priority="1452">
      <formula>I951+N951+Q951=0</formula>
    </cfRule>
  </conditionalFormatting>
  <conditionalFormatting sqref="J951:L953">
    <cfRule type="expression" dxfId="1468" priority="1449">
      <formula>J951+Q951+R951=0</formula>
    </cfRule>
  </conditionalFormatting>
  <conditionalFormatting sqref="N951:P953">
    <cfRule type="expression" dxfId="1467" priority="1450">
      <formula>N951+Q951+R951=0</formula>
    </cfRule>
  </conditionalFormatting>
  <conditionalFormatting sqref="H951:H953">
    <cfRule type="expression" dxfId="1466" priority="1448">
      <formula>H951+N937+Q937=0</formula>
    </cfRule>
  </conditionalFormatting>
  <conditionalFormatting sqref="G951:G953">
    <cfRule type="expression" dxfId="1465" priority="1488">
      <formula>G951+I948+N948=0</formula>
    </cfRule>
  </conditionalFormatting>
  <conditionalFormatting sqref="G945:G947">
    <cfRule type="expression" dxfId="1464" priority="1489">
      <formula>G945+I939+N939=0</formula>
    </cfRule>
  </conditionalFormatting>
  <conditionalFormatting sqref="G927">
    <cfRule type="expression" dxfId="1463" priority="1490">
      <formula>G927+I920+N920=0</formula>
    </cfRule>
  </conditionalFormatting>
  <conditionalFormatting sqref="G941">
    <cfRule type="expression" dxfId="1462" priority="1491">
      <formula>G941+I932+N932=0</formula>
    </cfRule>
  </conditionalFormatting>
  <conditionalFormatting sqref="G937:G939">
    <cfRule type="expression" dxfId="1461" priority="1492">
      <formula>G937+I941+N941=0</formula>
    </cfRule>
  </conditionalFormatting>
  <conditionalFormatting sqref="G935:G936">
    <cfRule type="expression" dxfId="1460" priority="1493">
      <formula>G935+I941+N941=0</formula>
    </cfRule>
  </conditionalFormatting>
  <conditionalFormatting sqref="G954">
    <cfRule type="expression" dxfId="1459" priority="1494">
      <formula>G954+I925+N925=0</formula>
    </cfRule>
  </conditionalFormatting>
  <conditionalFormatting sqref="H898">
    <cfRule type="expression" dxfId="1458" priority="1446">
      <formula>H898+N869+Q869=0</formula>
    </cfRule>
  </conditionalFormatting>
  <conditionalFormatting sqref="I898">
    <cfRule type="expression" dxfId="1457" priority="1445">
      <formula>I898+N898+Q898=0</formula>
    </cfRule>
  </conditionalFormatting>
  <conditionalFormatting sqref="J898:L898">
    <cfRule type="expression" dxfId="1456" priority="1443">
      <formula>J898+Q898+R898=0</formula>
    </cfRule>
  </conditionalFormatting>
  <conditionalFormatting sqref="N898:P898">
    <cfRule type="expression" dxfId="1455" priority="1444">
      <formula>N898+Q898+R898=0</formula>
    </cfRule>
  </conditionalFormatting>
  <conditionalFormatting sqref="G898">
    <cfRule type="expression" dxfId="1454" priority="1447">
      <formula>G898+I869+N869=0</formula>
    </cfRule>
  </conditionalFormatting>
  <conditionalFormatting sqref="G926">
    <cfRule type="expression" dxfId="1453" priority="1671">
      <formula>G926+I897+N897=0</formula>
    </cfRule>
  </conditionalFormatting>
  <conditionalFormatting sqref="H944">
    <cfRule type="expression" dxfId="1452" priority="1672">
      <formula>H944+N896+Q896=0</formula>
    </cfRule>
  </conditionalFormatting>
  <conditionalFormatting sqref="G944">
    <cfRule type="expression" dxfId="1451" priority="1673">
      <formula>G944+I926+N926=0</formula>
    </cfRule>
  </conditionalFormatting>
  <conditionalFormatting sqref="G944">
    <cfRule type="expression" dxfId="1450" priority="1674">
      <formula>G944+I920+N920=0</formula>
    </cfRule>
  </conditionalFormatting>
  <conditionalFormatting sqref="H926">
    <cfRule type="expression" dxfId="1449" priority="1675">
      <formula>H926+N895+Q895=0</formula>
    </cfRule>
  </conditionalFormatting>
  <conditionalFormatting sqref="G876:H876">
    <cfRule type="expression" dxfId="1448" priority="1440">
      <formula>G876+#REF!+#REF!=0</formula>
    </cfRule>
  </conditionalFormatting>
  <conditionalFormatting sqref="I876">
    <cfRule type="expression" dxfId="1447" priority="1441">
      <formula>I876+N876+Q876=0</formula>
    </cfRule>
  </conditionalFormatting>
  <conditionalFormatting sqref="J876">
    <cfRule type="expression" dxfId="1446" priority="1438">
      <formula>J876+Q876+R876=0</formula>
    </cfRule>
  </conditionalFormatting>
  <conditionalFormatting sqref="N876:P876">
    <cfRule type="expression" dxfId="1445" priority="1439">
      <formula>N876+Q876+R876=0</formula>
    </cfRule>
  </conditionalFormatting>
  <conditionalFormatting sqref="H876">
    <cfRule type="expression" dxfId="1444" priority="1437">
      <formula>H876+N863+Q863=0</formula>
    </cfRule>
  </conditionalFormatting>
  <conditionalFormatting sqref="G876">
    <cfRule type="expression" dxfId="1443" priority="1442">
      <formula>G876+I871+N871=0</formula>
    </cfRule>
  </conditionalFormatting>
  <conditionalFormatting sqref="K876">
    <cfRule type="expression" dxfId="1442" priority="1436">
      <formula>K876+R876+S876=0</formula>
    </cfRule>
  </conditionalFormatting>
  <conditionalFormatting sqref="G900:H900">
    <cfRule type="expression" dxfId="1441" priority="1433">
      <formula>G900+#REF!+#REF!=0</formula>
    </cfRule>
  </conditionalFormatting>
  <conditionalFormatting sqref="I900">
    <cfRule type="expression" dxfId="1440" priority="1434">
      <formula>I900+N900+Q900=0</formula>
    </cfRule>
  </conditionalFormatting>
  <conditionalFormatting sqref="J900:L900">
    <cfRule type="expression" dxfId="1439" priority="1431">
      <formula>J900+Q900+R900=0</formula>
    </cfRule>
  </conditionalFormatting>
  <conditionalFormatting sqref="N900:P900">
    <cfRule type="expression" dxfId="1438" priority="1432">
      <formula>N900+Q900+R900=0</formula>
    </cfRule>
  </conditionalFormatting>
  <conditionalFormatting sqref="H900">
    <cfRule type="expression" dxfId="1437" priority="1430">
      <formula>H900+N885+Q885=0</formula>
    </cfRule>
  </conditionalFormatting>
  <conditionalFormatting sqref="G900">
    <cfRule type="expression" dxfId="1436" priority="1435">
      <formula>G900+I897+N897=0</formula>
    </cfRule>
  </conditionalFormatting>
  <conditionalFormatting sqref="G886:H886">
    <cfRule type="expression" dxfId="1435" priority="1427">
      <formula>G886+#REF!+#REF!=0</formula>
    </cfRule>
  </conditionalFormatting>
  <conditionalFormatting sqref="I886">
    <cfRule type="expression" dxfId="1434" priority="1428">
      <formula>I886+N886+Q886=0</formula>
    </cfRule>
  </conditionalFormatting>
  <conditionalFormatting sqref="J886:L886">
    <cfRule type="expression" dxfId="1433" priority="1425">
      <formula>J886+Q886+R886=0</formula>
    </cfRule>
  </conditionalFormatting>
  <conditionalFormatting sqref="N886:P886">
    <cfRule type="expression" dxfId="1432" priority="1426">
      <formula>N886+Q886+R886=0</formula>
    </cfRule>
  </conditionalFormatting>
  <conditionalFormatting sqref="H886">
    <cfRule type="expression" dxfId="1431" priority="1424">
      <formula>H886+N872+Q872=0</formula>
    </cfRule>
  </conditionalFormatting>
  <conditionalFormatting sqref="G886">
    <cfRule type="expression" dxfId="1430" priority="1429">
      <formula>G886+I882+N882=0</formula>
    </cfRule>
  </conditionalFormatting>
  <conditionalFormatting sqref="G928:H928">
    <cfRule type="expression" dxfId="1429" priority="1420">
      <formula>G928+#REF!+#REF!=0</formula>
    </cfRule>
  </conditionalFormatting>
  <conditionalFormatting sqref="I928">
    <cfRule type="expression" dxfId="1428" priority="1421">
      <formula>I928+N928+Q928=0</formula>
    </cfRule>
  </conditionalFormatting>
  <conditionalFormatting sqref="J928:L928">
    <cfRule type="expression" dxfId="1427" priority="1418">
      <formula>J928+Q928+R928=0</formula>
    </cfRule>
  </conditionalFormatting>
  <conditionalFormatting sqref="N928:P928">
    <cfRule type="expression" dxfId="1426" priority="1419">
      <formula>N928+Q928+R928=0</formula>
    </cfRule>
  </conditionalFormatting>
  <conditionalFormatting sqref="H928">
    <cfRule type="expression" dxfId="1425" priority="1417">
      <formula>H928+N916+Q916=0</formula>
    </cfRule>
  </conditionalFormatting>
  <conditionalFormatting sqref="G928">
    <cfRule type="expression" dxfId="1424" priority="1422">
      <formula>G928+I925+N925=0</formula>
    </cfRule>
  </conditionalFormatting>
  <conditionalFormatting sqref="G928">
    <cfRule type="expression" dxfId="1423" priority="1423">
      <formula>G928+I924+N924=0</formula>
    </cfRule>
  </conditionalFormatting>
  <conditionalFormatting sqref="N1684:P1687">
    <cfRule type="expression" dxfId="1422" priority="1404">
      <formula>N1684+Q1684+R1684=0</formula>
    </cfRule>
  </conditionalFormatting>
  <conditionalFormatting sqref="H1731">
    <cfRule type="expression" dxfId="1421" priority="1403">
      <formula>H1731+N1727+Q1727=0</formula>
    </cfRule>
  </conditionalFormatting>
  <conditionalFormatting sqref="H1730">
    <cfRule type="expression" dxfId="1420" priority="1405">
      <formula>H1730+N1718+Q1718=0</formula>
    </cfRule>
  </conditionalFormatting>
  <conditionalFormatting sqref="H1762:H1763">
    <cfRule type="expression" dxfId="1419" priority="1406">
      <formula>H1762+N1752+Q1752=0</formula>
    </cfRule>
  </conditionalFormatting>
  <conditionalFormatting sqref="H1762:H1763">
    <cfRule type="expression" dxfId="1418" priority="1402">
      <formula>H1762+N1748+Q1748=0</formula>
    </cfRule>
  </conditionalFormatting>
  <conditionalFormatting sqref="H1764">
    <cfRule type="expression" dxfId="1417" priority="1401">
      <formula>H1764+N1753+Q1753=0</formula>
    </cfRule>
  </conditionalFormatting>
  <conditionalFormatting sqref="H1764">
    <cfRule type="expression" dxfId="1416" priority="1400">
      <formula>H1764+N1749+Q1749=0</formula>
    </cfRule>
  </conditionalFormatting>
  <conditionalFormatting sqref="H1703">
    <cfRule type="expression" dxfId="1415" priority="1399">
      <formula>H1703+N1687+Q1687=0</formula>
    </cfRule>
  </conditionalFormatting>
  <conditionalFormatting sqref="G1762:G1763 G1792:G1793">
    <cfRule type="expression" dxfId="1414" priority="1407">
      <formula>G1762+I1761+N1761=0</formula>
    </cfRule>
  </conditionalFormatting>
  <conditionalFormatting sqref="G1764 G1794">
    <cfRule type="expression" dxfId="1413" priority="1408">
      <formula>G1764+I1762+N1762=0</formula>
    </cfRule>
  </conditionalFormatting>
  <conditionalFormatting sqref="G1685:G1686 G1716:G1717">
    <cfRule type="expression" dxfId="1412" priority="1409">
      <formula>G1685+I1682+N1682=0</formula>
    </cfRule>
  </conditionalFormatting>
  <conditionalFormatting sqref="G1684">
    <cfRule type="expression" dxfId="1411" priority="1410">
      <formula>G1684+I1680+N1680=0</formula>
    </cfRule>
  </conditionalFormatting>
  <conditionalFormatting sqref="G1762:G1763 G1792:G1793 G1728">
    <cfRule type="expression" dxfId="1410" priority="1411">
      <formula>G1728+I1723+N1723=0</formula>
    </cfRule>
  </conditionalFormatting>
  <conditionalFormatting sqref="G1764 G1794 G1690 G1729">
    <cfRule type="expression" dxfId="1409" priority="1412">
      <formula>G1690+I1684+N1684=0</formula>
    </cfRule>
  </conditionalFormatting>
  <conditionalFormatting sqref="G1691:G1692">
    <cfRule type="expression" dxfId="1408" priority="1413">
      <formula>G1691+I1684+N1684=0</formula>
    </cfRule>
  </conditionalFormatting>
  <conditionalFormatting sqref="G1693">
    <cfRule type="expression" dxfId="1407" priority="1414">
      <formula>G1693+I1685+N1685=0</formula>
    </cfRule>
  </conditionalFormatting>
  <conditionalFormatting sqref="G1766 G1796">
    <cfRule type="expression" dxfId="1406" priority="1415">
      <formula>G1766+I1756+N1756=0</formula>
    </cfRule>
  </conditionalFormatting>
  <conditionalFormatting sqref="G1687">
    <cfRule type="expression" dxfId="1405" priority="1416">
      <formula>G1687+I1688+N1688=0</formula>
    </cfRule>
  </conditionalFormatting>
  <conditionalFormatting sqref="G1719">
    <cfRule type="expression" dxfId="1404" priority="1398">
      <formula>G1719+I1727+N1727=0</formula>
    </cfRule>
  </conditionalFormatting>
  <conditionalFormatting sqref="G1794">
    <cfRule type="expression" dxfId="1403" priority="1397">
      <formula>G1794+I2128+N2128=0</formula>
    </cfRule>
  </conditionalFormatting>
  <conditionalFormatting sqref="G1762:G1763">
    <cfRule type="expression" dxfId="1402" priority="1396">
      <formula>G1762+I2098+N2098=0</formula>
    </cfRule>
  </conditionalFormatting>
  <conditionalFormatting sqref="H1712">
    <cfRule type="expression" dxfId="1401" priority="1373">
      <formula>H1712+N1711+Q1711=0</formula>
    </cfRule>
  </conditionalFormatting>
  <conditionalFormatting sqref="H1697:H1698">
    <cfRule type="expression" dxfId="1400" priority="1374">
      <formula>H1697+N1695+Q1695=0</formula>
    </cfRule>
  </conditionalFormatting>
  <conditionalFormatting sqref="H1696">
    <cfRule type="expression" dxfId="1399" priority="1375">
      <formula>H1696+N1693+Q1693=0</formula>
    </cfRule>
  </conditionalFormatting>
  <conditionalFormatting sqref="H1711">
    <cfRule type="expression" dxfId="1398" priority="1376">
      <formula>H1711+N1706+Q1706=0</formula>
    </cfRule>
  </conditionalFormatting>
  <conditionalFormatting sqref="N1713:P1714">
    <cfRule type="expression" dxfId="1397" priority="1372">
      <formula>N1713+Q1713+R1713=0</formula>
    </cfRule>
  </conditionalFormatting>
  <conditionalFormatting sqref="H1751">
    <cfRule type="expression" dxfId="1396" priority="1371">
      <formula>H1751+N1747+Q1747=0</formula>
    </cfRule>
  </conditionalFormatting>
  <conditionalFormatting sqref="H1750">
    <cfRule type="expression" dxfId="1395" priority="1370">
      <formula>H1750+N1742+Q1742=0</formula>
    </cfRule>
  </conditionalFormatting>
  <conditionalFormatting sqref="H1800:H1801">
    <cfRule type="expression" dxfId="1394" priority="1365">
      <formula>H1800+N1800+Q1800=0</formula>
    </cfRule>
  </conditionalFormatting>
  <conditionalFormatting sqref="H1767">
    <cfRule type="expression" dxfId="1393" priority="1367">
      <formula>H1767+N1766+Q1766=0</formula>
    </cfRule>
  </conditionalFormatting>
  <conditionalFormatting sqref="H1683">
    <cfRule type="expression" dxfId="1392" priority="1368">
      <formula>H1683+N1680+Q1680=0</formula>
    </cfRule>
  </conditionalFormatting>
  <conditionalFormatting sqref="I1671:I1674">
    <cfRule type="expression" dxfId="1391" priority="1369">
      <formula>I1671+N1671+Q1671=0</formula>
    </cfRule>
  </conditionalFormatting>
  <conditionalFormatting sqref="J1710:L1712">
    <cfRule type="expression" dxfId="1390" priority="1364">
      <formula>J1710+Q1710+R1710=0</formula>
    </cfRule>
  </conditionalFormatting>
  <conditionalFormatting sqref="N1710:P1712">
    <cfRule type="expression" dxfId="1389" priority="1366">
      <formula>N1710+Q1710+R1710=0</formula>
    </cfRule>
  </conditionalFormatting>
  <conditionalFormatting sqref="H1680:H1682">
    <cfRule type="expression" dxfId="1388" priority="1363">
      <formula>H1680+N1676+Q1676=0</formula>
    </cfRule>
  </conditionalFormatting>
  <conditionalFormatting sqref="H1705:H1706">
    <cfRule type="expression" dxfId="1387" priority="1362">
      <formula>H1705+N1696+Q1696=0</formula>
    </cfRule>
  </conditionalFormatting>
  <conditionalFormatting sqref="H1710">
    <cfRule type="expression" dxfId="1386" priority="1361">
      <formula>H1710+N1698+Q1698=0</formula>
    </cfRule>
  </conditionalFormatting>
  <conditionalFormatting sqref="H1695">
    <cfRule type="expression" dxfId="1385" priority="1356">
      <formula>H1695+N1690+Q1690=0</formula>
    </cfRule>
  </conditionalFormatting>
  <conditionalFormatting sqref="H1690">
    <cfRule type="expression" dxfId="1384" priority="1357">
      <formula>H1690+N1684+Q1684=0</formula>
    </cfRule>
  </conditionalFormatting>
  <conditionalFormatting sqref="I1665:I1669">
    <cfRule type="expression" dxfId="1383" priority="1358">
      <formula>I1665+N1665+Q1665=0</formula>
    </cfRule>
  </conditionalFormatting>
  <conditionalFormatting sqref="J1665:L1669">
    <cfRule type="expression" dxfId="1382" priority="1354">
      <formula>J1665+Q1665+R1665=0</formula>
    </cfRule>
  </conditionalFormatting>
  <conditionalFormatting sqref="N1706:P1707">
    <cfRule type="expression" dxfId="1381" priority="1355">
      <formula>N1706+Q1706+R1706=0</formula>
    </cfRule>
  </conditionalFormatting>
  <conditionalFormatting sqref="G1668:H1670">
    <cfRule type="expression" dxfId="1380" priority="1347">
      <formula>G1668+#REF!+#REF!=0</formula>
    </cfRule>
  </conditionalFormatting>
  <conditionalFormatting sqref="H1665">
    <cfRule type="expression" dxfId="1379" priority="1348">
      <formula>H1665+N1535+Q1535=0</formula>
    </cfRule>
  </conditionalFormatting>
  <conditionalFormatting sqref="H1666:H1667">
    <cfRule type="expression" dxfId="1378" priority="1349">
      <formula>H1666+N1665+Q1665=0</formula>
    </cfRule>
  </conditionalFormatting>
  <conditionalFormatting sqref="H1685:H1686">
    <cfRule type="expression" dxfId="1377" priority="1350">
      <formula>H1685+N1682+Q1682=0</formula>
    </cfRule>
  </conditionalFormatting>
  <conditionalFormatting sqref="H1684">
    <cfRule type="expression" dxfId="1376" priority="1351">
      <formula>H1684+N1680+Q1680=0</formula>
    </cfRule>
  </conditionalFormatting>
  <conditionalFormatting sqref="G1689 G1672:G1674 G1676:G1678">
    <cfRule type="expression" dxfId="1375" priority="1352">
      <formula>G1672+#REF!+#REF!=0</formula>
    </cfRule>
  </conditionalFormatting>
  <conditionalFormatting sqref="H1689 H1672:H1674 H1676:H1678">
    <cfRule type="expression" dxfId="1374" priority="1353">
      <formula>H1672+#REF!+#REF!=0</formula>
    </cfRule>
  </conditionalFormatting>
  <conditionalFormatting sqref="H1671">
    <cfRule type="expression" dxfId="1373" priority="1345">
      <formula>H1671+N1671+Q1671=0</formula>
    </cfRule>
  </conditionalFormatting>
  <conditionalFormatting sqref="J1671:L1671">
    <cfRule type="expression" dxfId="1372" priority="1344">
      <formula>J1671+Q1671+R1671=0</formula>
    </cfRule>
  </conditionalFormatting>
  <conditionalFormatting sqref="N1671:P1671">
    <cfRule type="expression" dxfId="1371" priority="1346">
      <formula>N1671+Q1671+R1671=0</formula>
    </cfRule>
  </conditionalFormatting>
  <conditionalFormatting sqref="H1688">
    <cfRule type="expression" dxfId="1370" priority="1342">
      <formula>H1688+N1688+Q1688=0</formula>
    </cfRule>
  </conditionalFormatting>
  <conditionalFormatting sqref="J1688:L1688">
    <cfRule type="expression" dxfId="1369" priority="1341">
      <formula>J1688+Q1688+R1688=0</formula>
    </cfRule>
  </conditionalFormatting>
  <conditionalFormatting sqref="N1688:P1688">
    <cfRule type="expression" dxfId="1368" priority="1343">
      <formula>N1688+Q1688+R1688=0</formula>
    </cfRule>
  </conditionalFormatting>
  <conditionalFormatting sqref="J1705:L1705">
    <cfRule type="expression" dxfId="1367" priority="1339">
      <formula>J1705+Q1705+R1705=0</formula>
    </cfRule>
  </conditionalFormatting>
  <conditionalFormatting sqref="N1705:P1705">
    <cfRule type="expression" dxfId="1366" priority="1340">
      <formula>N1705+Q1705+R1705=0</formula>
    </cfRule>
  </conditionalFormatting>
  <conditionalFormatting sqref="H1691:H1692">
    <cfRule type="expression" dxfId="1365" priority="1359">
      <formula>H1691+N1684+Q1684=0</formula>
    </cfRule>
  </conditionalFormatting>
  <conditionalFormatting sqref="H1687:H1688">
    <cfRule type="expression" dxfId="1364" priority="1338">
      <formula>H1687+N1684+Q1684=0</formula>
    </cfRule>
  </conditionalFormatting>
  <conditionalFormatting sqref="H1693">
    <cfRule type="expression" dxfId="1363" priority="1360">
      <formula>H1693+N1685+Q1685=0</formula>
    </cfRule>
  </conditionalFormatting>
  <conditionalFormatting sqref="H1699">
    <cfRule type="expression" dxfId="1362" priority="1337">
      <formula>H1699+N1691+Q1691=0</formula>
    </cfRule>
  </conditionalFormatting>
  <conditionalFormatting sqref="H1707">
    <cfRule type="expression" dxfId="1361" priority="1336">
      <formula>H1707+N1695+Q1695=0</formula>
    </cfRule>
  </conditionalFormatting>
  <conditionalFormatting sqref="G1671">
    <cfRule type="expression" dxfId="1360" priority="1335">
      <formula>G1671+#REF!+#REF!=0</formula>
    </cfRule>
  </conditionalFormatting>
  <conditionalFormatting sqref="G1688">
    <cfRule type="expression" dxfId="1359" priority="1334">
      <formula>G1688+#REF!+#REF!=0</formula>
    </cfRule>
  </conditionalFormatting>
  <conditionalFormatting sqref="N1747:P1750">
    <cfRule type="expression" dxfId="1358" priority="1333">
      <formula>N1747+Q1747+R1747=0</formula>
    </cfRule>
  </conditionalFormatting>
  <conditionalFormatting sqref="H1734">
    <cfRule type="expression" dxfId="1357" priority="1331">
      <formula>H1734+N1732+Q1732=0</formula>
    </cfRule>
  </conditionalFormatting>
  <conditionalFormatting sqref="H1732:H1733">
    <cfRule type="expression" dxfId="1356" priority="1332">
      <formula>H1732+N1724+Q1724=0</formula>
    </cfRule>
  </conditionalFormatting>
  <conditionalFormatting sqref="J1720:L1722">
    <cfRule type="expression" dxfId="1355" priority="1326">
      <formula>J1720+Q1720+R1720=0</formula>
    </cfRule>
  </conditionalFormatting>
  <conditionalFormatting sqref="N1720:P1722">
    <cfRule type="expression" dxfId="1354" priority="1327">
      <formula>N1720+Q1720+R1720=0</formula>
    </cfRule>
  </conditionalFormatting>
  <conditionalFormatting sqref="H1756">
    <cfRule type="expression" dxfId="1353" priority="1325">
      <formula>H1756+N1747+Q1747=0</formula>
    </cfRule>
  </conditionalFormatting>
  <conditionalFormatting sqref="H1739">
    <cfRule type="expression" dxfId="1352" priority="1323">
      <formula>H1739+N1735+Q1735=0</formula>
    </cfRule>
  </conditionalFormatting>
  <conditionalFormatting sqref="H1740:H1741">
    <cfRule type="expression" dxfId="1351" priority="1324">
      <formula>H1740+N1735+Q1735=0</formula>
    </cfRule>
  </conditionalFormatting>
  <conditionalFormatting sqref="H1766">
    <cfRule type="expression" dxfId="1350" priority="1320">
      <formula>H1766+N1756+Q1756=0</formula>
    </cfRule>
  </conditionalFormatting>
  <conditionalFormatting sqref="H1751">
    <cfRule type="expression" dxfId="1349" priority="1321">
      <formula>H1751+N1748+Q1748=0</formula>
    </cfRule>
  </conditionalFormatting>
  <conditionalFormatting sqref="G1713:H1715">
    <cfRule type="expression" dxfId="1348" priority="1316">
      <formula>G1713+#REF!+#REF!=0</formula>
    </cfRule>
  </conditionalFormatting>
  <conditionalFormatting sqref="H1735">
    <cfRule type="expression" dxfId="1347" priority="1317">
      <formula>H1735+N1732+Q1732=0</formula>
    </cfRule>
  </conditionalFormatting>
  <conditionalFormatting sqref="G1738 G1720:G1727 G1732:G1734">
    <cfRule type="expression" dxfId="1346" priority="1318">
      <formula>G1720+#REF!+#REF!=0</formula>
    </cfRule>
  </conditionalFormatting>
  <conditionalFormatting sqref="H1738 H1724:H1727 H1720:H1722">
    <cfRule type="expression" dxfId="1345" priority="1319">
      <formula>H1720+#REF!+#REF!=0</formula>
    </cfRule>
  </conditionalFormatting>
  <conditionalFormatting sqref="H1727">
    <cfRule type="expression" dxfId="1344" priority="1314">
      <formula>H1727+N1727+Q1727=0</formula>
    </cfRule>
  </conditionalFormatting>
  <conditionalFormatting sqref="J1727:L1727">
    <cfRule type="expression" dxfId="1343" priority="1313">
      <formula>J1727+Q1727+R1727=0</formula>
    </cfRule>
  </conditionalFormatting>
  <conditionalFormatting sqref="N1727:P1727">
    <cfRule type="expression" dxfId="1342" priority="1315">
      <formula>N1727+Q1727+R1727=0</formula>
    </cfRule>
  </conditionalFormatting>
  <conditionalFormatting sqref="H1751">
    <cfRule type="expression" dxfId="1341" priority="1311">
      <formula>H1751+N1751+Q1751=0</formula>
    </cfRule>
  </conditionalFormatting>
  <conditionalFormatting sqref="J1751:L1751">
    <cfRule type="expression" dxfId="1340" priority="1310">
      <formula>J1751+Q1751+R1751=0</formula>
    </cfRule>
  </conditionalFormatting>
  <conditionalFormatting sqref="N1751:P1751">
    <cfRule type="expression" dxfId="1339" priority="1312">
      <formula>N1751+Q1751+R1751=0</formula>
    </cfRule>
  </conditionalFormatting>
  <conditionalFormatting sqref="J1755:L1755">
    <cfRule type="expression" dxfId="1338" priority="1308">
      <formula>J1755+Q1755+R1755=0</formula>
    </cfRule>
  </conditionalFormatting>
  <conditionalFormatting sqref="N1755:P1755">
    <cfRule type="expression" dxfId="1337" priority="1309">
      <formula>N1755+Q1755+R1755=0</formula>
    </cfRule>
  </conditionalFormatting>
  <conditionalFormatting sqref="H1765">
    <cfRule type="expression" dxfId="1336" priority="1322">
      <formula>H1765+N1748+Q1748=0</formula>
    </cfRule>
  </conditionalFormatting>
  <conditionalFormatting sqref="H1749">
    <cfRule type="expression" dxfId="1335" priority="1307">
      <formula>H1749+N1740+Q1740=0</formula>
    </cfRule>
  </conditionalFormatting>
  <conditionalFormatting sqref="G1757">
    <cfRule type="expression" dxfId="1334" priority="1305">
      <formula>G1757+#REF!+#REF!=0</formula>
    </cfRule>
  </conditionalFormatting>
  <conditionalFormatting sqref="H1757">
    <cfRule type="expression" dxfId="1333" priority="1306">
      <formula>H1757+#REF!+#REF!=0</formula>
    </cfRule>
  </conditionalFormatting>
  <conditionalFormatting sqref="G1727">
    <cfRule type="expression" dxfId="1332" priority="1304">
      <formula>G1727+#REF!+#REF!=0</formula>
    </cfRule>
  </conditionalFormatting>
  <conditionalFormatting sqref="G1751">
    <cfRule type="expression" dxfId="1331" priority="1303">
      <formula>G1751+#REF!+#REF!=0</formula>
    </cfRule>
  </conditionalFormatting>
  <conditionalFormatting sqref="G1736:G1737 G1755">
    <cfRule type="expression" dxfId="1330" priority="1328">
      <formula>G1736+#REF!+#REF!=0</formula>
    </cfRule>
  </conditionalFormatting>
  <conditionalFormatting sqref="H1736:H1737 H1755">
    <cfRule type="expression" dxfId="1329" priority="1329">
      <formula>H1736+#REF!+#REF!=0</formula>
    </cfRule>
  </conditionalFormatting>
  <conditionalFormatting sqref="H1747:H1748">
    <cfRule type="expression" dxfId="1328" priority="1330">
      <formula>H1747+#REF!+#REF!=0</formula>
    </cfRule>
  </conditionalFormatting>
  <conditionalFormatting sqref="J1723:L1723">
    <cfRule type="expression" dxfId="1327" priority="1301">
      <formula>J1723+Q1723+R1723=0</formula>
    </cfRule>
  </conditionalFormatting>
  <conditionalFormatting sqref="N1723:P1723">
    <cfRule type="expression" dxfId="1326" priority="1302">
      <formula>N1723+Q1723+R1723=0</formula>
    </cfRule>
  </conditionalFormatting>
  <conditionalFormatting sqref="H1723">
    <cfRule type="expression" dxfId="1325" priority="1300">
      <formula>H1723+N1721+Q1721=0</formula>
    </cfRule>
  </conditionalFormatting>
  <conditionalFormatting sqref="H1742">
    <cfRule type="expression" dxfId="1324" priority="1299">
      <formula>H1742+N1738+Q1738=0</formula>
    </cfRule>
  </conditionalFormatting>
  <conditionalFormatting sqref="J1742:L1742">
    <cfRule type="expression" dxfId="1323" priority="1297">
      <formula>J1742+Q1742+R1742=0</formula>
    </cfRule>
  </conditionalFormatting>
  <conditionalFormatting sqref="N1742:P1742">
    <cfRule type="expression" dxfId="1322" priority="1298">
      <formula>N1742+Q1742+R1742=0</formula>
    </cfRule>
  </conditionalFormatting>
  <conditionalFormatting sqref="H1737">
    <cfRule type="expression" dxfId="1321" priority="1293">
      <formula>H1737+N1737+Q1737=0</formula>
    </cfRule>
  </conditionalFormatting>
  <conditionalFormatting sqref="J1737:L1737">
    <cfRule type="expression" dxfId="1320" priority="1292">
      <formula>J1737+Q1737+R1737=0</formula>
    </cfRule>
  </conditionalFormatting>
  <conditionalFormatting sqref="N1737:P1737">
    <cfRule type="expression" dxfId="1319" priority="1294">
      <formula>N1737+Q1737+R1737=0</formula>
    </cfRule>
  </conditionalFormatting>
  <conditionalFormatting sqref="H1737">
    <cfRule type="expression" dxfId="1318" priority="1291">
      <formula>H1737+N1705+Q1705=0</formula>
    </cfRule>
  </conditionalFormatting>
  <conditionalFormatting sqref="H1737">
    <cfRule type="expression" dxfId="1317" priority="1295">
      <formula>H1737+N1711+Q1711=0</formula>
    </cfRule>
  </conditionalFormatting>
  <conditionalFormatting sqref="H1737">
    <cfRule type="expression" dxfId="1316" priority="1296">
      <formula>H1737+N1695+Q1695=0</formula>
    </cfRule>
  </conditionalFormatting>
  <conditionalFormatting sqref="H1798">
    <cfRule type="expression" dxfId="1315" priority="1287">
      <formula>H1798+N1798+Q1798=0</formula>
    </cfRule>
  </conditionalFormatting>
  <conditionalFormatting sqref="J1798:L1798">
    <cfRule type="expression" dxfId="1314" priority="1286">
      <formula>J1798+Q1798+R1798=0</formula>
    </cfRule>
  </conditionalFormatting>
  <conditionalFormatting sqref="N1798:P1798">
    <cfRule type="expression" dxfId="1313" priority="1288">
      <formula>N1798+Q1798+R1798=0</formula>
    </cfRule>
  </conditionalFormatting>
  <conditionalFormatting sqref="H1798">
    <cfRule type="expression" dxfId="1312" priority="1285">
      <formula>H1798+N1750+Q1750=0</formula>
    </cfRule>
  </conditionalFormatting>
  <conditionalFormatting sqref="H1798">
    <cfRule type="expression" dxfId="1311" priority="1289">
      <formula>H1798+N1765+Q1765=0</formula>
    </cfRule>
  </conditionalFormatting>
  <conditionalFormatting sqref="H1798">
    <cfRule type="expression" dxfId="1310" priority="1290">
      <formula>H1798+N1741+Q1741=0</formula>
    </cfRule>
  </conditionalFormatting>
  <conditionalFormatting sqref="I1675">
    <cfRule type="expression" dxfId="1309" priority="1284">
      <formula>I1675+N1675+Q1675=0</formula>
    </cfRule>
  </conditionalFormatting>
  <conditionalFormatting sqref="G1675">
    <cfRule type="expression" dxfId="1308" priority="1282">
      <formula>G1675+#REF!+#REF!=0</formula>
    </cfRule>
  </conditionalFormatting>
  <conditionalFormatting sqref="H1675">
    <cfRule type="expression" dxfId="1307" priority="1283">
      <formula>H1675+#REF!+#REF!=0</formula>
    </cfRule>
  </conditionalFormatting>
  <conditionalFormatting sqref="J1675:L1675">
    <cfRule type="expression" dxfId="1306" priority="1280">
      <formula>J1675+Q1675+R1675=0</formula>
    </cfRule>
  </conditionalFormatting>
  <conditionalFormatting sqref="N1675:P1675">
    <cfRule type="expression" dxfId="1305" priority="1281">
      <formula>N1675+Q1675+R1675=0</formula>
    </cfRule>
  </conditionalFormatting>
  <conditionalFormatting sqref="I1679">
    <cfRule type="expression" dxfId="1304" priority="1279">
      <formula>I1679+N1679+Q1679=0</formula>
    </cfRule>
  </conditionalFormatting>
  <conditionalFormatting sqref="G1679">
    <cfRule type="expression" dxfId="1303" priority="1277">
      <formula>G1679+#REF!+#REF!=0</formula>
    </cfRule>
  </conditionalFormatting>
  <conditionalFormatting sqref="H1679">
    <cfRule type="expression" dxfId="1302" priority="1278">
      <formula>H1679+#REF!+#REF!=0</formula>
    </cfRule>
  </conditionalFormatting>
  <conditionalFormatting sqref="J1679:L1679">
    <cfRule type="expression" dxfId="1301" priority="1275">
      <formula>J1679+Q1679+R1679=0</formula>
    </cfRule>
  </conditionalFormatting>
  <conditionalFormatting sqref="N1679:P1679">
    <cfRule type="expression" dxfId="1300" priority="1276">
      <formula>N1679+Q1679+R1679=0</formula>
    </cfRule>
  </conditionalFormatting>
  <conditionalFormatting sqref="I1701">
    <cfRule type="expression" dxfId="1299" priority="1274">
      <formula>I1701+N1701+Q1701=0</formula>
    </cfRule>
  </conditionalFormatting>
  <conditionalFormatting sqref="G1701">
    <cfRule type="expression" dxfId="1298" priority="1272">
      <formula>G1701+#REF!+#REF!=0</formula>
    </cfRule>
  </conditionalFormatting>
  <conditionalFormatting sqref="H1701">
    <cfRule type="expression" dxfId="1297" priority="1273">
      <formula>H1701+#REF!+#REF!=0</formula>
    </cfRule>
  </conditionalFormatting>
  <conditionalFormatting sqref="J1701:L1701">
    <cfRule type="expression" dxfId="1296" priority="1270">
      <formula>J1701+Q1701+R1701=0</formula>
    </cfRule>
  </conditionalFormatting>
  <conditionalFormatting sqref="N1701:P1701">
    <cfRule type="expression" dxfId="1295" priority="1271">
      <formula>N1701+Q1701+R1701=0</formula>
    </cfRule>
  </conditionalFormatting>
  <conditionalFormatting sqref="I1702">
    <cfRule type="expression" dxfId="1294" priority="1269">
      <formula>I1702+N1702+Q1702=0</formula>
    </cfRule>
  </conditionalFormatting>
  <conditionalFormatting sqref="G1702">
    <cfRule type="expression" dxfId="1293" priority="1267">
      <formula>G1702+#REF!+#REF!=0</formula>
    </cfRule>
  </conditionalFormatting>
  <conditionalFormatting sqref="H1702">
    <cfRule type="expression" dxfId="1292" priority="1268">
      <formula>H1702+#REF!+#REF!=0</formula>
    </cfRule>
  </conditionalFormatting>
  <conditionalFormatting sqref="J1702:L1702">
    <cfRule type="expression" dxfId="1291" priority="1265">
      <formula>J1702+Q1702+R1702=0</formula>
    </cfRule>
  </conditionalFormatting>
  <conditionalFormatting sqref="N1702:P1702">
    <cfRule type="expression" dxfId="1290" priority="1266">
      <formula>N1702+Q1702+R1702=0</formula>
    </cfRule>
  </conditionalFormatting>
  <conditionalFormatting sqref="I1716">
    <cfRule type="expression" dxfId="1289" priority="1264">
      <formula>I1716+N1716+Q1716=0</formula>
    </cfRule>
  </conditionalFormatting>
  <conditionalFormatting sqref="G1716">
    <cfRule type="expression" dxfId="1288" priority="1262">
      <formula>G1716+#REF!+#REF!=0</formula>
    </cfRule>
  </conditionalFormatting>
  <conditionalFormatting sqref="H1716">
    <cfRule type="expression" dxfId="1287" priority="1263">
      <formula>H1716+#REF!+#REF!=0</formula>
    </cfRule>
  </conditionalFormatting>
  <conditionalFormatting sqref="J1716:L1716">
    <cfRule type="expression" dxfId="1286" priority="1260">
      <formula>J1716+Q1716+R1716=0</formula>
    </cfRule>
  </conditionalFormatting>
  <conditionalFormatting sqref="N1716:P1716">
    <cfRule type="expression" dxfId="1285" priority="1261">
      <formula>N1716+Q1716+R1716=0</formula>
    </cfRule>
  </conditionalFormatting>
  <conditionalFormatting sqref="I1729">
    <cfRule type="expression" dxfId="1284" priority="1259">
      <formula>I1729+N1729+Q1729=0</formula>
    </cfRule>
  </conditionalFormatting>
  <conditionalFormatting sqref="G1729">
    <cfRule type="expression" dxfId="1283" priority="1257">
      <formula>G1729+#REF!+#REF!=0</formula>
    </cfRule>
  </conditionalFormatting>
  <conditionalFormatting sqref="H1729">
    <cfRule type="expression" dxfId="1282" priority="1258">
      <formula>H1729+#REF!+#REF!=0</formula>
    </cfRule>
  </conditionalFormatting>
  <conditionalFormatting sqref="J1729:L1729">
    <cfRule type="expression" dxfId="1281" priority="1255">
      <formula>J1729+Q1729+R1729=0</formula>
    </cfRule>
  </conditionalFormatting>
  <conditionalFormatting sqref="N1729:P1729">
    <cfRule type="expression" dxfId="1280" priority="1256">
      <formula>N1729+Q1729+R1729=0</formula>
    </cfRule>
  </conditionalFormatting>
  <conditionalFormatting sqref="I1745">
    <cfRule type="expression" dxfId="1279" priority="1254">
      <formula>I1745+N1745+Q1745=0</formula>
    </cfRule>
  </conditionalFormatting>
  <conditionalFormatting sqref="G1745">
    <cfRule type="expression" dxfId="1278" priority="1252">
      <formula>G1745+#REF!+#REF!=0</formula>
    </cfRule>
  </conditionalFormatting>
  <conditionalFormatting sqref="H1745">
    <cfRule type="expression" dxfId="1277" priority="1253">
      <formula>H1745+#REF!+#REF!=0</formula>
    </cfRule>
  </conditionalFormatting>
  <conditionalFormatting sqref="J1745:L1745">
    <cfRule type="expression" dxfId="1276" priority="1250">
      <formula>J1745+Q1745+R1745=0</formula>
    </cfRule>
  </conditionalFormatting>
  <conditionalFormatting sqref="N1745:P1745">
    <cfRule type="expression" dxfId="1275" priority="1251">
      <formula>N1745+Q1745+R1745=0</formula>
    </cfRule>
  </conditionalFormatting>
  <conditionalFormatting sqref="I1746">
    <cfRule type="expression" dxfId="1274" priority="1249">
      <formula>I1746+N1746+Q1746=0</formula>
    </cfRule>
  </conditionalFormatting>
  <conditionalFormatting sqref="G1746">
    <cfRule type="expression" dxfId="1273" priority="1247">
      <formula>G1746+#REF!+#REF!=0</formula>
    </cfRule>
  </conditionalFormatting>
  <conditionalFormatting sqref="H1746">
    <cfRule type="expression" dxfId="1272" priority="1248">
      <formula>H1746+#REF!+#REF!=0</formula>
    </cfRule>
  </conditionalFormatting>
  <conditionalFormatting sqref="J1746:L1746">
    <cfRule type="expression" dxfId="1271" priority="1245">
      <formula>J1746+Q1746+R1746=0</formula>
    </cfRule>
  </conditionalFormatting>
  <conditionalFormatting sqref="N1746:P1746">
    <cfRule type="expression" dxfId="1270" priority="1246">
      <formula>N1746+Q1746+R1746=0</formula>
    </cfRule>
  </conditionalFormatting>
  <conditionalFormatting sqref="I1743">
    <cfRule type="expression" dxfId="1269" priority="1244">
      <formula>I1743+N1743+Q1743=0</formula>
    </cfRule>
  </conditionalFormatting>
  <conditionalFormatting sqref="G1743">
    <cfRule type="expression" dxfId="1268" priority="1242">
      <formula>G1743+#REF!+#REF!=0</formula>
    </cfRule>
  </conditionalFormatting>
  <conditionalFormatting sqref="H1743">
    <cfRule type="expression" dxfId="1267" priority="1243">
      <formula>H1743+#REF!+#REF!=0</formula>
    </cfRule>
  </conditionalFormatting>
  <conditionalFormatting sqref="J1743:L1743">
    <cfRule type="expression" dxfId="1266" priority="1240">
      <formula>J1743+Q1743+R1743=0</formula>
    </cfRule>
  </conditionalFormatting>
  <conditionalFormatting sqref="N1743:P1743">
    <cfRule type="expression" dxfId="1265" priority="1241">
      <formula>N1743+Q1743+R1743=0</formula>
    </cfRule>
  </conditionalFormatting>
  <conditionalFormatting sqref="I1744">
    <cfRule type="expression" dxfId="1264" priority="1239">
      <formula>I1744+N1744+Q1744=0</formula>
    </cfRule>
  </conditionalFormatting>
  <conditionalFormatting sqref="G1744">
    <cfRule type="expression" dxfId="1263" priority="1237">
      <formula>G1744+#REF!+#REF!=0</formula>
    </cfRule>
  </conditionalFormatting>
  <conditionalFormatting sqref="H1744">
    <cfRule type="expression" dxfId="1262" priority="1238">
      <formula>H1744+#REF!+#REF!=0</formula>
    </cfRule>
  </conditionalFormatting>
  <conditionalFormatting sqref="J1744:L1744">
    <cfRule type="expression" dxfId="1261" priority="1235">
      <formula>J1744+Q1744+R1744=0</formula>
    </cfRule>
  </conditionalFormatting>
  <conditionalFormatting sqref="N1744:P1744">
    <cfRule type="expression" dxfId="1260" priority="1236">
      <formula>N1744+Q1744+R1744=0</formula>
    </cfRule>
  </conditionalFormatting>
  <conditionalFormatting sqref="I1760">
    <cfRule type="expression" dxfId="1259" priority="1234">
      <formula>I1760+N1760+Q1760=0</formula>
    </cfRule>
  </conditionalFormatting>
  <conditionalFormatting sqref="G1760">
    <cfRule type="expression" dxfId="1258" priority="1232">
      <formula>G1760+#REF!+#REF!=0</formula>
    </cfRule>
  </conditionalFormatting>
  <conditionalFormatting sqref="H1760">
    <cfRule type="expression" dxfId="1257" priority="1233">
      <formula>H1760+#REF!+#REF!=0</formula>
    </cfRule>
  </conditionalFormatting>
  <conditionalFormatting sqref="J1760:L1760">
    <cfRule type="expression" dxfId="1256" priority="1230">
      <formula>J1760+Q1760+R1760=0</formula>
    </cfRule>
  </conditionalFormatting>
  <conditionalFormatting sqref="N1760:P1760">
    <cfRule type="expression" dxfId="1255" priority="1231">
      <formula>N1760+Q1760+R1760=0</formula>
    </cfRule>
  </conditionalFormatting>
  <conditionalFormatting sqref="I1761">
    <cfRule type="expression" dxfId="1254" priority="1229">
      <formula>I1761+N1761+Q1761=0</formula>
    </cfRule>
  </conditionalFormatting>
  <conditionalFormatting sqref="G1761">
    <cfRule type="expression" dxfId="1253" priority="1227">
      <formula>G1761+#REF!+#REF!=0</formula>
    </cfRule>
  </conditionalFormatting>
  <conditionalFormatting sqref="H1761">
    <cfRule type="expression" dxfId="1252" priority="1228">
      <formula>H1761+#REF!+#REF!=0</formula>
    </cfRule>
  </conditionalFormatting>
  <conditionalFormatting sqref="J1761:L1761">
    <cfRule type="expression" dxfId="1251" priority="1225">
      <formula>J1761+Q1761+R1761=0</formula>
    </cfRule>
  </conditionalFormatting>
  <conditionalFormatting sqref="N1761:P1761">
    <cfRule type="expression" dxfId="1250" priority="1226">
      <formula>N1761+Q1761+R1761=0</formula>
    </cfRule>
  </conditionalFormatting>
  <conditionalFormatting sqref="I1758">
    <cfRule type="expression" dxfId="1249" priority="1224">
      <formula>I1758+N1758+Q1758=0</formula>
    </cfRule>
  </conditionalFormatting>
  <conditionalFormatting sqref="G1758">
    <cfRule type="expression" dxfId="1248" priority="1222">
      <formula>G1758+#REF!+#REF!=0</formula>
    </cfRule>
  </conditionalFormatting>
  <conditionalFormatting sqref="H1758">
    <cfRule type="expression" dxfId="1247" priority="1223">
      <formula>H1758+#REF!+#REF!=0</formula>
    </cfRule>
  </conditionalFormatting>
  <conditionalFormatting sqref="J1758:L1758">
    <cfRule type="expression" dxfId="1246" priority="1220">
      <formula>J1758+Q1758+R1758=0</formula>
    </cfRule>
  </conditionalFormatting>
  <conditionalFormatting sqref="N1758:P1758">
    <cfRule type="expression" dxfId="1245" priority="1221">
      <formula>N1758+Q1758+R1758=0</formula>
    </cfRule>
  </conditionalFormatting>
  <conditionalFormatting sqref="I1759">
    <cfRule type="expression" dxfId="1244" priority="1219">
      <formula>I1759+N1759+Q1759=0</formula>
    </cfRule>
  </conditionalFormatting>
  <conditionalFormatting sqref="G1759">
    <cfRule type="expression" dxfId="1243" priority="1217">
      <formula>G1759+#REF!+#REF!=0</formula>
    </cfRule>
  </conditionalFormatting>
  <conditionalFormatting sqref="H1759">
    <cfRule type="expression" dxfId="1242" priority="1218">
      <formula>H1759+#REF!+#REF!=0</formula>
    </cfRule>
  </conditionalFormatting>
  <conditionalFormatting sqref="J1759:L1759">
    <cfRule type="expression" dxfId="1241" priority="1215">
      <formula>J1759+Q1759+R1759=0</formula>
    </cfRule>
  </conditionalFormatting>
  <conditionalFormatting sqref="N1759:P1759">
    <cfRule type="expression" dxfId="1240" priority="1216">
      <formula>N1759+Q1759+R1759=0</formula>
    </cfRule>
  </conditionalFormatting>
  <conditionalFormatting sqref="I1717">
    <cfRule type="expression" dxfId="1239" priority="1214">
      <formula>I1717+N1717+Q1717=0</formula>
    </cfRule>
  </conditionalFormatting>
  <conditionalFormatting sqref="G1717">
    <cfRule type="expression" dxfId="1238" priority="1212">
      <formula>G1717+#REF!+#REF!=0</formula>
    </cfRule>
  </conditionalFormatting>
  <conditionalFormatting sqref="H1717">
    <cfRule type="expression" dxfId="1237" priority="1213">
      <formula>H1717+#REF!+#REF!=0</formula>
    </cfRule>
  </conditionalFormatting>
  <conditionalFormatting sqref="J1717:L1717">
    <cfRule type="expression" dxfId="1236" priority="1210">
      <formula>J1717+Q1717+R1717=0</formula>
    </cfRule>
  </conditionalFormatting>
  <conditionalFormatting sqref="N1717:P1717">
    <cfRule type="expression" dxfId="1235" priority="1211">
      <formula>N1717+Q1717+R1717=0</formula>
    </cfRule>
  </conditionalFormatting>
  <conditionalFormatting sqref="I1728">
    <cfRule type="expression" dxfId="1234" priority="1209">
      <formula>I1728+N1728+Q1728=0</formula>
    </cfRule>
  </conditionalFormatting>
  <conditionalFormatting sqref="G1728">
    <cfRule type="expression" dxfId="1233" priority="1207">
      <formula>G1728+#REF!+#REF!=0</formula>
    </cfRule>
  </conditionalFormatting>
  <conditionalFormatting sqref="H1728">
    <cfRule type="expression" dxfId="1232" priority="1208">
      <formula>H1728+#REF!+#REF!=0</formula>
    </cfRule>
  </conditionalFormatting>
  <conditionalFormatting sqref="J1728:L1728">
    <cfRule type="expression" dxfId="1231" priority="1205">
      <formula>J1728+Q1728+R1728=0</formula>
    </cfRule>
  </conditionalFormatting>
  <conditionalFormatting sqref="N1728:P1728">
    <cfRule type="expression" dxfId="1230" priority="1206">
      <formula>N1728+Q1728+R1728=0</formula>
    </cfRule>
  </conditionalFormatting>
  <conditionalFormatting sqref="I1799">
    <cfRule type="expression" dxfId="1229" priority="1204">
      <formula>I1799+N1799+Q1799=0</formula>
    </cfRule>
  </conditionalFormatting>
  <conditionalFormatting sqref="J1799:L1799">
    <cfRule type="expression" dxfId="1228" priority="1202">
      <formula>J1799+Q1799+R1799=0</formula>
    </cfRule>
  </conditionalFormatting>
  <conditionalFormatting sqref="N1799:P1799">
    <cfRule type="expression" dxfId="1227" priority="1203">
      <formula>N1799+Q1799+R1799=0</formula>
    </cfRule>
  </conditionalFormatting>
  <conditionalFormatting sqref="H1799">
    <cfRule type="expression" dxfId="1226" priority="1201">
      <formula>H1799+N1799+Q1799=0</formula>
    </cfRule>
  </conditionalFormatting>
  <conditionalFormatting sqref="N1801">
    <cfRule type="expression" dxfId="1225" priority="1200">
      <formula>N1801+Q1801+R1801=0</formula>
    </cfRule>
  </conditionalFormatting>
  <conditionalFormatting sqref="G1767 G1666:G1667 G1712 G1709 G1797">
    <cfRule type="expression" dxfId="1224" priority="1377">
      <formula>G1666+I1665+N1665=0</formula>
    </cfRule>
  </conditionalFormatting>
  <conditionalFormatting sqref="G1697:G1698">
    <cfRule type="expression" dxfId="1223" priority="1378">
      <formula>G1697+I1695+N1695=0</formula>
    </cfRule>
  </conditionalFormatting>
  <conditionalFormatting sqref="G1696 G1735">
    <cfRule type="expression" dxfId="1222" priority="1379">
      <formula>G1696+I1693+N1693=0</formula>
    </cfRule>
  </conditionalFormatting>
  <conditionalFormatting sqref="G1751 G1759 G1679:G1683 G1675 G1739 G1742:G1744">
    <cfRule type="expression" dxfId="1221" priority="1380">
      <formula>G1675+I1671+N1671=0</formula>
    </cfRule>
  </conditionalFormatting>
  <conditionalFormatting sqref="G1695 G1740:G1741 G1701:G1702 G1711">
    <cfRule type="expression" dxfId="1220" priority="1381">
      <formula>G1695+I1690+N1690=0</formula>
    </cfRule>
  </conditionalFormatting>
  <conditionalFormatting sqref="G1798">
    <cfRule type="expression" dxfId="1219" priority="1382">
      <formula>G1798+I1801+N1801=0</formula>
    </cfRule>
  </conditionalFormatting>
  <conditionalFormatting sqref="G1745:G1746 G1761">
    <cfRule type="expression" dxfId="1218" priority="1383">
      <formula>G1745+I1739+N1739=0</formula>
    </cfRule>
  </conditionalFormatting>
  <conditionalFormatting sqref="G1758">
    <cfRule type="expression" dxfId="1217" priority="1384">
      <formula>G1758+I1751+N1751=0</formula>
    </cfRule>
  </conditionalFormatting>
  <conditionalFormatting sqref="G1747:G1750 G1699:G1700">
    <cfRule type="expression" dxfId="1216" priority="1385">
      <formula>G1699+I1691+N1691=0</formula>
    </cfRule>
  </conditionalFormatting>
  <conditionalFormatting sqref="G1756 G1760 G1705:G1706">
    <cfRule type="expression" dxfId="1215" priority="1386">
      <formula>G1705+I1696+N1696=0</formula>
    </cfRule>
  </conditionalFormatting>
  <conditionalFormatting sqref="G1665">
    <cfRule type="expression" dxfId="1214" priority="1387">
      <formula>G1665+I1535+N1535=0</formula>
    </cfRule>
  </conditionalFormatting>
  <conditionalFormatting sqref="G1708">
    <cfRule type="expression" dxfId="1213" priority="1199">
      <formula>G1708+I1732+N1732=0</formula>
    </cfRule>
  </conditionalFormatting>
  <conditionalFormatting sqref="G1694:H1694">
    <cfRule type="expression" dxfId="1212" priority="1195">
      <formula>G1694+#REF!+#REF!=0</formula>
    </cfRule>
  </conditionalFormatting>
  <conditionalFormatting sqref="I1694">
    <cfRule type="expression" dxfId="1211" priority="1196">
      <formula>I1694+N1694+Q1694=0</formula>
    </cfRule>
  </conditionalFormatting>
  <conditionalFormatting sqref="J1694:L1694">
    <cfRule type="expression" dxfId="1210" priority="1193">
      <formula>J1694+Q1694+R1694=0</formula>
    </cfRule>
  </conditionalFormatting>
  <conditionalFormatting sqref="N1694:P1694">
    <cfRule type="expression" dxfId="1209" priority="1194">
      <formula>N1694+Q1694+R1694=0</formula>
    </cfRule>
  </conditionalFormatting>
  <conditionalFormatting sqref="H1694">
    <cfRule type="expression" dxfId="1208" priority="1192">
      <formula>H1694+#REF!+#REF!=0</formula>
    </cfRule>
  </conditionalFormatting>
  <conditionalFormatting sqref="G1694">
    <cfRule type="expression" dxfId="1207" priority="1190">
      <formula>G1694+#REF!+#REF!=0</formula>
    </cfRule>
  </conditionalFormatting>
  <conditionalFormatting sqref="H1694">
    <cfRule type="expression" dxfId="1206" priority="1191">
      <formula>H1694+#REF!+#REF!=0</formula>
    </cfRule>
  </conditionalFormatting>
  <conditionalFormatting sqref="H1694">
    <cfRule type="expression" dxfId="1205" priority="1189">
      <formula>H1694+N1681+Q1681=0</formula>
    </cfRule>
  </conditionalFormatting>
  <conditionalFormatting sqref="G1694">
    <cfRule type="expression" dxfId="1204" priority="1197">
      <formula>G1694+I1693+N1693=0</formula>
    </cfRule>
  </conditionalFormatting>
  <conditionalFormatting sqref="G1694">
    <cfRule type="expression" dxfId="1203" priority="1198">
      <formula>G1694+I1689+N1689=0</formula>
    </cfRule>
  </conditionalFormatting>
  <conditionalFormatting sqref="G1703:H1704">
    <cfRule type="expression" dxfId="1202" priority="1184">
      <formula>G1703+#REF!+#REF!=0</formula>
    </cfRule>
  </conditionalFormatting>
  <conditionalFormatting sqref="I1703:I1704">
    <cfRule type="expression" dxfId="1201" priority="1185">
      <formula>I1703+N1703+Q1703=0</formula>
    </cfRule>
  </conditionalFormatting>
  <conditionalFormatting sqref="J1703:L1704">
    <cfRule type="expression" dxfId="1200" priority="1182">
      <formula>J1703+Q1703+R1703=0</formula>
    </cfRule>
  </conditionalFormatting>
  <conditionalFormatting sqref="N1703:P1704">
    <cfRule type="expression" dxfId="1199" priority="1183">
      <formula>N1703+Q1703+R1703=0</formula>
    </cfRule>
  </conditionalFormatting>
  <conditionalFormatting sqref="H1703:H1704">
    <cfRule type="expression" dxfId="1198" priority="1181">
      <formula>H1703+N1692+Q1692=0</formula>
    </cfRule>
  </conditionalFormatting>
  <conditionalFormatting sqref="G1703:G1704">
    <cfRule type="expression" dxfId="1197" priority="1179">
      <formula>G1703+#REF!+#REF!=0</formula>
    </cfRule>
  </conditionalFormatting>
  <conditionalFormatting sqref="H1703:H1704">
    <cfRule type="expression" dxfId="1196" priority="1180">
      <formula>H1703+#REF!+#REF!=0</formula>
    </cfRule>
  </conditionalFormatting>
  <conditionalFormatting sqref="G1703:G1704">
    <cfRule type="expression" dxfId="1195" priority="1186">
      <formula>G1703+I1702+N1702=0</formula>
    </cfRule>
  </conditionalFormatting>
  <conditionalFormatting sqref="G1703:G1704">
    <cfRule type="expression" dxfId="1194" priority="1187">
      <formula>G1703+I1697+N1697=0</formula>
    </cfRule>
  </conditionalFormatting>
  <conditionalFormatting sqref="G1703">
    <cfRule type="expression" dxfId="1193" priority="1188">
      <formula>G1703+I1723+N1723=0</formula>
    </cfRule>
  </conditionalFormatting>
  <conditionalFormatting sqref="G1704">
    <cfRule type="expression" dxfId="1192" priority="1178">
      <formula>G1704+I1725+N1725=0</formula>
    </cfRule>
  </conditionalFormatting>
  <conditionalFormatting sqref="G1707 G1710">
    <cfRule type="expression" dxfId="1191" priority="1388">
      <formula>G1707+I1695+N1695=0</formula>
    </cfRule>
  </conditionalFormatting>
  <conditionalFormatting sqref="G1708:H1709">
    <cfRule type="expression" dxfId="1190" priority="1174">
      <formula>G1708+#REF!+#REF!=0</formula>
    </cfRule>
  </conditionalFormatting>
  <conditionalFormatting sqref="I1708:I1709">
    <cfRule type="expression" dxfId="1189" priority="1175">
      <formula>I1708+N1708+Q1708=0</formula>
    </cfRule>
  </conditionalFormatting>
  <conditionalFormatting sqref="J1708:L1709">
    <cfRule type="expression" dxfId="1188" priority="1172">
      <formula>J1708+Q1708+R1708=0</formula>
    </cfRule>
  </conditionalFormatting>
  <conditionalFormatting sqref="N1708:P1709">
    <cfRule type="expression" dxfId="1187" priority="1173">
      <formula>N1708+Q1708+R1708=0</formula>
    </cfRule>
  </conditionalFormatting>
  <conditionalFormatting sqref="H1708:H1709">
    <cfRule type="expression" dxfId="1186" priority="1171">
      <formula>H1708+N1698+Q1698=0</formula>
    </cfRule>
  </conditionalFormatting>
  <conditionalFormatting sqref="G1708:G1709">
    <cfRule type="expression" dxfId="1185" priority="1169">
      <formula>G1708+#REF!+#REF!=0</formula>
    </cfRule>
  </conditionalFormatting>
  <conditionalFormatting sqref="H1708:H1709">
    <cfRule type="expression" dxfId="1184" priority="1170">
      <formula>H1708+#REF!+#REF!=0</formula>
    </cfRule>
  </conditionalFormatting>
  <conditionalFormatting sqref="H1708:H1709">
    <cfRule type="expression" dxfId="1183" priority="1168">
      <formula>H1708+N1694+Q1694=0</formula>
    </cfRule>
  </conditionalFormatting>
  <conditionalFormatting sqref="G1708:G1709">
    <cfRule type="expression" dxfId="1182" priority="1176">
      <formula>G1708+I1704+N1704=0</formula>
    </cfRule>
  </conditionalFormatting>
  <conditionalFormatting sqref="G1694">
    <cfRule type="expression" dxfId="1181" priority="1177">
      <formula>G1694+I1717+N1717=0</formula>
    </cfRule>
  </conditionalFormatting>
  <conditionalFormatting sqref="G1709">
    <cfRule type="expression" dxfId="1180" priority="1167">
      <formula>G1709+I1734+N1734=0</formula>
    </cfRule>
  </conditionalFormatting>
  <conditionalFormatting sqref="G1718:H1718">
    <cfRule type="expression" dxfId="1179" priority="1162">
      <formula>G1718+#REF!+#REF!=0</formula>
    </cfRule>
  </conditionalFormatting>
  <conditionalFormatting sqref="I1718">
    <cfRule type="expression" dxfId="1178" priority="1163">
      <formula>I1718+N1718+Q1718=0</formula>
    </cfRule>
  </conditionalFormatting>
  <conditionalFormatting sqref="J1718:L1718">
    <cfRule type="expression" dxfId="1177" priority="1160">
      <formula>J1718+Q1718+R1718=0</formula>
    </cfRule>
  </conditionalFormatting>
  <conditionalFormatting sqref="N1718:P1718">
    <cfRule type="expression" dxfId="1176" priority="1161">
      <formula>N1718+Q1718+R1718=0</formula>
    </cfRule>
  </conditionalFormatting>
  <conditionalFormatting sqref="H1718">
    <cfRule type="expression" dxfId="1175" priority="1159">
      <formula>H1718+N1710+Q1710=0</formula>
    </cfRule>
  </conditionalFormatting>
  <conditionalFormatting sqref="G1718">
    <cfRule type="expression" dxfId="1174" priority="1157">
      <formula>G1718+#REF!+#REF!=0</formula>
    </cfRule>
  </conditionalFormatting>
  <conditionalFormatting sqref="H1718">
    <cfRule type="expression" dxfId="1173" priority="1158">
      <formula>H1718+#REF!+#REF!=0</formula>
    </cfRule>
  </conditionalFormatting>
  <conditionalFormatting sqref="H1718">
    <cfRule type="expression" dxfId="1172" priority="1156">
      <formula>H1718+N1707+Q1707=0</formula>
    </cfRule>
  </conditionalFormatting>
  <conditionalFormatting sqref="G1718">
    <cfRule type="expression" dxfId="1171" priority="1164">
      <formula>G1718+I1717+N1717=0</formula>
    </cfRule>
  </conditionalFormatting>
  <conditionalFormatting sqref="G1718">
    <cfRule type="expression" dxfId="1170" priority="1165">
      <formula>G1718+I1714+N1714=0</formula>
    </cfRule>
  </conditionalFormatting>
  <conditionalFormatting sqref="G1718">
    <cfRule type="expression" dxfId="1169" priority="1166">
      <formula>G1718+I1747+N1747=0</formula>
    </cfRule>
  </conditionalFormatting>
  <conditionalFormatting sqref="G1730:H1731">
    <cfRule type="expression" dxfId="1168" priority="1151">
      <formula>G1730+#REF!+#REF!=0</formula>
    </cfRule>
  </conditionalFormatting>
  <conditionalFormatting sqref="I1730:I1731">
    <cfRule type="expression" dxfId="1167" priority="1152">
      <formula>I1730+N1730+Q1730=0</formula>
    </cfRule>
  </conditionalFormatting>
  <conditionalFormatting sqref="J1730:L1731">
    <cfRule type="expression" dxfId="1166" priority="1149">
      <formula>J1730+Q1730+R1730=0</formula>
    </cfRule>
  </conditionalFormatting>
  <conditionalFormatting sqref="N1730:P1731">
    <cfRule type="expression" dxfId="1165" priority="1150">
      <formula>N1730+Q1730+R1730=0</formula>
    </cfRule>
  </conditionalFormatting>
  <conditionalFormatting sqref="G1730:G1731">
    <cfRule type="expression" dxfId="1164" priority="1147">
      <formula>G1730+#REF!+#REF!=0</formula>
    </cfRule>
  </conditionalFormatting>
  <conditionalFormatting sqref="H1730:H1731">
    <cfRule type="expression" dxfId="1163" priority="1148">
      <formula>H1730+#REF!+#REF!=0</formula>
    </cfRule>
  </conditionalFormatting>
  <conditionalFormatting sqref="G1730:G1731">
    <cfRule type="expression" dxfId="1162" priority="1153">
      <formula>G1730+I1729+N1729=0</formula>
    </cfRule>
  </conditionalFormatting>
  <conditionalFormatting sqref="G1730:G1731">
    <cfRule type="expression" dxfId="1161" priority="1154">
      <formula>G1730+I1724+N1724=0</formula>
    </cfRule>
  </conditionalFormatting>
  <conditionalFormatting sqref="G1730">
    <cfRule type="expression" dxfId="1160" priority="1155">
      <formula>G1730+I1757+N1757=0</formula>
    </cfRule>
  </conditionalFormatting>
  <conditionalFormatting sqref="G1731">
    <cfRule type="expression" dxfId="1159" priority="1146">
      <formula>G1731+I1759+N1759=0</formula>
    </cfRule>
  </conditionalFormatting>
  <conditionalFormatting sqref="G1752:H1754">
    <cfRule type="expression" dxfId="1158" priority="1141">
      <formula>G1752+#REF!+#REF!=0</formula>
    </cfRule>
  </conditionalFormatting>
  <conditionalFormatting sqref="I1752:I1754">
    <cfRule type="expression" dxfId="1157" priority="1142">
      <formula>I1752+N1752+Q1752=0</formula>
    </cfRule>
  </conditionalFormatting>
  <conditionalFormatting sqref="J1752:L1754">
    <cfRule type="expression" dxfId="1156" priority="1139">
      <formula>J1752+Q1752+R1752=0</formula>
    </cfRule>
  </conditionalFormatting>
  <conditionalFormatting sqref="N1752:P1754">
    <cfRule type="expression" dxfId="1155" priority="1140">
      <formula>N1752+Q1752+R1752=0</formula>
    </cfRule>
  </conditionalFormatting>
  <conditionalFormatting sqref="H1752:H1754">
    <cfRule type="expression" dxfId="1154" priority="1138">
      <formula>H1752+N1742+Q1742=0</formula>
    </cfRule>
  </conditionalFormatting>
  <conditionalFormatting sqref="G1752:G1754">
    <cfRule type="expression" dxfId="1153" priority="1136">
      <formula>G1752+#REF!+#REF!=0</formula>
    </cfRule>
  </conditionalFormatting>
  <conditionalFormatting sqref="H1752:H1754">
    <cfRule type="expression" dxfId="1152" priority="1137">
      <formula>H1752+#REF!+#REF!=0</formula>
    </cfRule>
  </conditionalFormatting>
  <conditionalFormatting sqref="H1752:H1754">
    <cfRule type="expression" dxfId="1151" priority="1135">
      <formula>H1752+N1738+Q1738=0</formula>
    </cfRule>
  </conditionalFormatting>
  <conditionalFormatting sqref="G1752:G1754">
    <cfRule type="expression" dxfId="1150" priority="1143">
      <formula>G1752+I1751+N1751=0</formula>
    </cfRule>
  </conditionalFormatting>
  <conditionalFormatting sqref="G1752:G1754">
    <cfRule type="expression" dxfId="1149" priority="1144">
      <formula>G1752+I1747+N1747=0</formula>
    </cfRule>
  </conditionalFormatting>
  <conditionalFormatting sqref="G1752">
    <cfRule type="expression" dxfId="1148" priority="1145">
      <formula>G1752+I2087+N2087=0</formula>
    </cfRule>
  </conditionalFormatting>
  <conditionalFormatting sqref="G1753:G1754">
    <cfRule type="expression" dxfId="1147" priority="1134">
      <formula>G1753+I2089+N2089=0</formula>
    </cfRule>
  </conditionalFormatting>
  <conditionalFormatting sqref="G1765">
    <cfRule type="expression" dxfId="1146" priority="1389">
      <formula>G1765+I1748+N1748=0</formula>
    </cfRule>
  </conditionalFormatting>
  <conditionalFormatting sqref="G1762:H1764">
    <cfRule type="expression" dxfId="1145" priority="1132">
      <formula>G1762+#REF!+#REF!=0</formula>
    </cfRule>
  </conditionalFormatting>
  <conditionalFormatting sqref="I1762:I1764">
    <cfRule type="expression" dxfId="1144" priority="1133">
      <formula>I1762+N1762+Q1762=0</formula>
    </cfRule>
  </conditionalFormatting>
  <conditionalFormatting sqref="J1762:L1764">
    <cfRule type="expression" dxfId="1143" priority="1130">
      <formula>J1762+Q1762+R1762=0</formula>
    </cfRule>
  </conditionalFormatting>
  <conditionalFormatting sqref="N1762:P1764">
    <cfRule type="expression" dxfId="1142" priority="1131">
      <formula>N1762+Q1762+R1762=0</formula>
    </cfRule>
  </conditionalFormatting>
  <conditionalFormatting sqref="G1762:G1764">
    <cfRule type="expression" dxfId="1141" priority="1128">
      <formula>G1762+#REF!+#REF!=0</formula>
    </cfRule>
  </conditionalFormatting>
  <conditionalFormatting sqref="H1762:H1764">
    <cfRule type="expression" dxfId="1140" priority="1129">
      <formula>H1762+#REF!+#REF!=0</formula>
    </cfRule>
  </conditionalFormatting>
  <conditionalFormatting sqref="G1708">
    <cfRule type="expression" dxfId="1139" priority="1390">
      <formula>G1708+#REF!+#REF!=0</formula>
    </cfRule>
  </conditionalFormatting>
  <conditionalFormatting sqref="G1737">
    <cfRule type="expression" dxfId="1138" priority="1391">
      <formula>G1737+I1713+N1713=0</formula>
    </cfRule>
  </conditionalFormatting>
  <conditionalFormatting sqref="G1737">
    <cfRule type="expression" dxfId="1137" priority="1392">
      <formula>G1737+I1706+N1706=0</formula>
    </cfRule>
  </conditionalFormatting>
  <conditionalFormatting sqref="H1700">
    <cfRule type="expression" dxfId="1136" priority="1125">
      <formula>H1700+N1692+Q1692=0</formula>
    </cfRule>
  </conditionalFormatting>
  <conditionalFormatting sqref="H1700">
    <cfRule type="expression" dxfId="1135" priority="1121">
      <formula>H1700+N1700+Q1700=0</formula>
    </cfRule>
  </conditionalFormatting>
  <conditionalFormatting sqref="J1700:L1700">
    <cfRule type="expression" dxfId="1134" priority="1120">
      <formula>J1700+Q1700+R1700=0</formula>
    </cfRule>
  </conditionalFormatting>
  <conditionalFormatting sqref="N1700:P1700">
    <cfRule type="expression" dxfId="1133" priority="1122">
      <formula>N1700+Q1700+R1700=0</formula>
    </cfRule>
  </conditionalFormatting>
  <conditionalFormatting sqref="H1700">
    <cfRule type="expression" dxfId="1132" priority="1119">
      <formula>H1700+N1704+Q1704=0</formula>
    </cfRule>
  </conditionalFormatting>
  <conditionalFormatting sqref="H1700">
    <cfRule type="expression" dxfId="1131" priority="1123">
      <formula>H1700+N1709+Q1709=0</formula>
    </cfRule>
  </conditionalFormatting>
  <conditionalFormatting sqref="H1700">
    <cfRule type="expression" dxfId="1130" priority="1124">
      <formula>H1700+N1695+Q1695=0</formula>
    </cfRule>
  </conditionalFormatting>
  <conditionalFormatting sqref="G1700">
    <cfRule type="expression" dxfId="1129" priority="1126">
      <formula>G1700+I1705+N1705=0</formula>
    </cfRule>
  </conditionalFormatting>
  <conditionalFormatting sqref="G1700">
    <cfRule type="expression" dxfId="1128" priority="1127">
      <formula>G1700+I1710+N1710=0</formula>
    </cfRule>
  </conditionalFormatting>
  <conditionalFormatting sqref="G1700">
    <cfRule type="expression" dxfId="1127" priority="1118">
      <formula>G1700+I1711+N1711=0</formula>
    </cfRule>
  </conditionalFormatting>
  <conditionalFormatting sqref="G1737">
    <cfRule type="expression" dxfId="1126" priority="1393">
      <formula>G1737+I1712+N1712=0</formula>
    </cfRule>
  </conditionalFormatting>
  <conditionalFormatting sqref="G1798">
    <cfRule type="expression" dxfId="1125" priority="1394">
      <formula>G1798+I1766+N1766=0</formula>
    </cfRule>
  </conditionalFormatting>
  <conditionalFormatting sqref="G1798">
    <cfRule type="expression" dxfId="1124" priority="1395">
      <formula>G1798+I1751+N1751=0</formula>
    </cfRule>
  </conditionalFormatting>
  <conditionalFormatting sqref="N1768:P1771">
    <cfRule type="expression" dxfId="1123" priority="1110">
      <formula>N1768+Q1768+R1768=0</formula>
    </cfRule>
  </conditionalFormatting>
  <conditionalFormatting sqref="H1781">
    <cfRule type="expression" dxfId="1122" priority="1109">
      <formula>H1781+N1777+Q1777=0</formula>
    </cfRule>
  </conditionalFormatting>
  <conditionalFormatting sqref="H1780">
    <cfRule type="expression" dxfId="1121" priority="1108">
      <formula>H1780+N1772+Q1772=0</formula>
    </cfRule>
  </conditionalFormatting>
  <conditionalFormatting sqref="N1777:P1780">
    <cfRule type="expression" dxfId="1120" priority="1107">
      <formula>N1777+Q1777+R1777=0</formula>
    </cfRule>
  </conditionalFormatting>
  <conditionalFormatting sqref="H1786">
    <cfRule type="expression" dxfId="1119" priority="1103">
      <formula>H1786+N1777+Q1777=0</formula>
    </cfRule>
  </conditionalFormatting>
  <conditionalFormatting sqref="H1769">
    <cfRule type="expression" dxfId="1118" priority="1101">
      <formula>H1769+N1765+Q1765=0</formula>
    </cfRule>
  </conditionalFormatting>
  <conditionalFormatting sqref="H1770:H1771">
    <cfRule type="expression" dxfId="1117" priority="1102">
      <formula>H1770+N1765+Q1765=0</formula>
    </cfRule>
  </conditionalFormatting>
  <conditionalFormatting sqref="H1796">
    <cfRule type="expression" dxfId="1116" priority="1098">
      <formula>H1796+N1786+Q1786=0</formula>
    </cfRule>
  </conditionalFormatting>
  <conditionalFormatting sqref="H1781">
    <cfRule type="expression" dxfId="1115" priority="1099">
      <formula>H1781+N1778+Q1778=0</formula>
    </cfRule>
  </conditionalFormatting>
  <conditionalFormatting sqref="G1768">
    <cfRule type="expression" dxfId="1114" priority="1096">
      <formula>G1768+#REF!+#REF!=0</formula>
    </cfRule>
  </conditionalFormatting>
  <conditionalFormatting sqref="H1768">
    <cfRule type="expression" dxfId="1113" priority="1097">
      <formula>H1768+#REF!+#REF!=0</formula>
    </cfRule>
  </conditionalFormatting>
  <conditionalFormatting sqref="H1781">
    <cfRule type="expression" dxfId="1112" priority="1094">
      <formula>H1781+N1781+Q1781=0</formula>
    </cfRule>
  </conditionalFormatting>
  <conditionalFormatting sqref="J1781:L1781">
    <cfRule type="expression" dxfId="1111" priority="1093">
      <formula>J1781+Q1781+R1781=0</formula>
    </cfRule>
  </conditionalFormatting>
  <conditionalFormatting sqref="N1781:P1781">
    <cfRule type="expression" dxfId="1110" priority="1095">
      <formula>N1781+Q1781+R1781=0</formula>
    </cfRule>
  </conditionalFormatting>
  <conditionalFormatting sqref="J1785:L1785">
    <cfRule type="expression" dxfId="1109" priority="1091">
      <formula>J1785+Q1785+R1785=0</formula>
    </cfRule>
  </conditionalFormatting>
  <conditionalFormatting sqref="N1785:P1785">
    <cfRule type="expression" dxfId="1108" priority="1092">
      <formula>N1785+Q1785+R1785=0</formula>
    </cfRule>
  </conditionalFormatting>
  <conditionalFormatting sqref="H1795">
    <cfRule type="expression" dxfId="1107" priority="1100">
      <formula>H1795+N1778+Q1778=0</formula>
    </cfRule>
  </conditionalFormatting>
  <conditionalFormatting sqref="H1779">
    <cfRule type="expression" dxfId="1106" priority="1090">
      <formula>H1779+N1770+Q1770=0</formula>
    </cfRule>
  </conditionalFormatting>
  <conditionalFormatting sqref="G1787">
    <cfRule type="expression" dxfId="1105" priority="1088">
      <formula>G1787+#REF!+#REF!=0</formula>
    </cfRule>
  </conditionalFormatting>
  <conditionalFormatting sqref="H1787">
    <cfRule type="expression" dxfId="1104" priority="1089">
      <formula>H1787+#REF!+#REF!=0</formula>
    </cfRule>
  </conditionalFormatting>
  <conditionalFormatting sqref="G1781">
    <cfRule type="expression" dxfId="1103" priority="1087">
      <formula>G1781+#REF!+#REF!=0</formula>
    </cfRule>
  </conditionalFormatting>
  <conditionalFormatting sqref="G1785">
    <cfRule type="expression" dxfId="1102" priority="1104">
      <formula>G1785+#REF!+#REF!=0</formula>
    </cfRule>
  </conditionalFormatting>
  <conditionalFormatting sqref="H1785">
    <cfRule type="expression" dxfId="1101" priority="1105">
      <formula>H1785+#REF!+#REF!=0</formula>
    </cfRule>
  </conditionalFormatting>
  <conditionalFormatting sqref="H1777:H1778">
    <cfRule type="expression" dxfId="1100" priority="1106">
      <formula>H1777+#REF!+#REF!=0</formula>
    </cfRule>
  </conditionalFormatting>
  <conditionalFormatting sqref="H1772">
    <cfRule type="expression" dxfId="1099" priority="1086">
      <formula>H1772+N1768+Q1768=0</formula>
    </cfRule>
  </conditionalFormatting>
  <conditionalFormatting sqref="J1772:L1772">
    <cfRule type="expression" dxfId="1098" priority="1084">
      <formula>J1772+Q1772+R1772=0</formula>
    </cfRule>
  </conditionalFormatting>
  <conditionalFormatting sqref="N1772:P1772">
    <cfRule type="expression" dxfId="1097" priority="1085">
      <formula>N1772+Q1772+R1772=0</formula>
    </cfRule>
  </conditionalFormatting>
  <conditionalFormatting sqref="I1775">
    <cfRule type="expression" dxfId="1096" priority="1083">
      <formula>I1775+N1775+Q1775=0</formula>
    </cfRule>
  </conditionalFormatting>
  <conditionalFormatting sqref="G1775">
    <cfRule type="expression" dxfId="1095" priority="1081">
      <formula>G1775+#REF!+#REF!=0</formula>
    </cfRule>
  </conditionalFormatting>
  <conditionalFormatting sqref="H1775">
    <cfRule type="expression" dxfId="1094" priority="1082">
      <formula>H1775+#REF!+#REF!=0</formula>
    </cfRule>
  </conditionalFormatting>
  <conditionalFormatting sqref="J1775:L1775">
    <cfRule type="expression" dxfId="1093" priority="1079">
      <formula>J1775+Q1775+R1775=0</formula>
    </cfRule>
  </conditionalFormatting>
  <conditionalFormatting sqref="N1775:P1775">
    <cfRule type="expression" dxfId="1092" priority="1080">
      <formula>N1775+Q1775+R1775=0</formula>
    </cfRule>
  </conditionalFormatting>
  <conditionalFormatting sqref="I1776">
    <cfRule type="expression" dxfId="1091" priority="1078">
      <formula>I1776+N1776+Q1776=0</formula>
    </cfRule>
  </conditionalFormatting>
  <conditionalFormatting sqref="G1776">
    <cfRule type="expression" dxfId="1090" priority="1076">
      <formula>G1776+#REF!+#REF!=0</formula>
    </cfRule>
  </conditionalFormatting>
  <conditionalFormatting sqref="H1776">
    <cfRule type="expression" dxfId="1089" priority="1077">
      <formula>H1776+#REF!+#REF!=0</formula>
    </cfRule>
  </conditionalFormatting>
  <conditionalFormatting sqref="J1776:L1776">
    <cfRule type="expression" dxfId="1088" priority="1074">
      <formula>J1776+Q1776+R1776=0</formula>
    </cfRule>
  </conditionalFormatting>
  <conditionalFormatting sqref="N1776:P1776">
    <cfRule type="expression" dxfId="1087" priority="1075">
      <formula>N1776+Q1776+R1776=0</formula>
    </cfRule>
  </conditionalFormatting>
  <conditionalFormatting sqref="I1773">
    <cfRule type="expression" dxfId="1086" priority="1073">
      <formula>I1773+N1773+Q1773=0</formula>
    </cfRule>
  </conditionalFormatting>
  <conditionalFormatting sqref="G1773">
    <cfRule type="expression" dxfId="1085" priority="1071">
      <formula>G1773+#REF!+#REF!=0</formula>
    </cfRule>
  </conditionalFormatting>
  <conditionalFormatting sqref="H1773">
    <cfRule type="expression" dxfId="1084" priority="1072">
      <formula>H1773+#REF!+#REF!=0</formula>
    </cfRule>
  </conditionalFormatting>
  <conditionalFormatting sqref="J1773:L1773">
    <cfRule type="expression" dxfId="1083" priority="1069">
      <formula>J1773+Q1773+R1773=0</formula>
    </cfRule>
  </conditionalFormatting>
  <conditionalFormatting sqref="N1773:P1773">
    <cfRule type="expression" dxfId="1082" priority="1070">
      <formula>N1773+Q1773+R1773=0</formula>
    </cfRule>
  </conditionalFormatting>
  <conditionalFormatting sqref="I1774">
    <cfRule type="expression" dxfId="1081" priority="1068">
      <formula>I1774+N1774+Q1774=0</formula>
    </cfRule>
  </conditionalFormatting>
  <conditionalFormatting sqref="G1774">
    <cfRule type="expression" dxfId="1080" priority="1066">
      <formula>G1774+#REF!+#REF!=0</formula>
    </cfRule>
  </conditionalFormatting>
  <conditionalFormatting sqref="H1774">
    <cfRule type="expression" dxfId="1079" priority="1067">
      <formula>H1774+#REF!+#REF!=0</formula>
    </cfRule>
  </conditionalFormatting>
  <conditionalFormatting sqref="J1774:L1774">
    <cfRule type="expression" dxfId="1078" priority="1064">
      <formula>J1774+Q1774+R1774=0</formula>
    </cfRule>
  </conditionalFormatting>
  <conditionalFormatting sqref="N1774:P1774">
    <cfRule type="expression" dxfId="1077" priority="1065">
      <formula>N1774+Q1774+R1774=0</formula>
    </cfRule>
  </conditionalFormatting>
  <conditionalFormatting sqref="I1790">
    <cfRule type="expression" dxfId="1076" priority="1063">
      <formula>I1790+N1790+Q1790=0</formula>
    </cfRule>
  </conditionalFormatting>
  <conditionalFormatting sqref="G1790">
    <cfRule type="expression" dxfId="1075" priority="1061">
      <formula>G1790+#REF!+#REF!=0</formula>
    </cfRule>
  </conditionalFormatting>
  <conditionalFormatting sqref="H1790">
    <cfRule type="expression" dxfId="1074" priority="1062">
      <formula>H1790+#REF!+#REF!=0</formula>
    </cfRule>
  </conditionalFormatting>
  <conditionalFormatting sqref="J1790:L1790">
    <cfRule type="expression" dxfId="1073" priority="1059">
      <formula>J1790+Q1790+R1790=0</formula>
    </cfRule>
  </conditionalFormatting>
  <conditionalFormatting sqref="N1790:P1790">
    <cfRule type="expression" dxfId="1072" priority="1060">
      <formula>N1790+Q1790+R1790=0</formula>
    </cfRule>
  </conditionalFormatting>
  <conditionalFormatting sqref="I1791">
    <cfRule type="expression" dxfId="1071" priority="1058">
      <formula>I1791+N1791+Q1791=0</formula>
    </cfRule>
  </conditionalFormatting>
  <conditionalFormatting sqref="G1791">
    <cfRule type="expression" dxfId="1070" priority="1056">
      <formula>G1791+#REF!+#REF!=0</formula>
    </cfRule>
  </conditionalFormatting>
  <conditionalFormatting sqref="H1791">
    <cfRule type="expression" dxfId="1069" priority="1057">
      <formula>H1791+#REF!+#REF!=0</formula>
    </cfRule>
  </conditionalFormatting>
  <conditionalFormatting sqref="J1791:L1791">
    <cfRule type="expression" dxfId="1068" priority="1054">
      <formula>J1791+Q1791+R1791=0</formula>
    </cfRule>
  </conditionalFormatting>
  <conditionalFormatting sqref="N1791:P1791">
    <cfRule type="expression" dxfId="1067" priority="1055">
      <formula>N1791+Q1791+R1791=0</formula>
    </cfRule>
  </conditionalFormatting>
  <conditionalFormatting sqref="I1788">
    <cfRule type="expression" dxfId="1066" priority="1053">
      <formula>I1788+N1788+Q1788=0</formula>
    </cfRule>
  </conditionalFormatting>
  <conditionalFormatting sqref="G1788">
    <cfRule type="expression" dxfId="1065" priority="1051">
      <formula>G1788+#REF!+#REF!=0</formula>
    </cfRule>
  </conditionalFormatting>
  <conditionalFormatting sqref="H1788">
    <cfRule type="expression" dxfId="1064" priority="1052">
      <formula>H1788+#REF!+#REF!=0</formula>
    </cfRule>
  </conditionalFormatting>
  <conditionalFormatting sqref="J1788:L1788">
    <cfRule type="expression" dxfId="1063" priority="1049">
      <formula>J1788+Q1788+R1788=0</formula>
    </cfRule>
  </conditionalFormatting>
  <conditionalFormatting sqref="N1788:P1788">
    <cfRule type="expression" dxfId="1062" priority="1050">
      <formula>N1788+Q1788+R1788=0</formula>
    </cfRule>
  </conditionalFormatting>
  <conditionalFormatting sqref="I1789">
    <cfRule type="expression" dxfId="1061" priority="1048">
      <formula>I1789+N1789+Q1789=0</formula>
    </cfRule>
  </conditionalFormatting>
  <conditionalFormatting sqref="G1789">
    <cfRule type="expression" dxfId="1060" priority="1046">
      <formula>G1789+#REF!+#REF!=0</formula>
    </cfRule>
  </conditionalFormatting>
  <conditionalFormatting sqref="H1789">
    <cfRule type="expression" dxfId="1059" priority="1047">
      <formula>H1789+#REF!+#REF!=0</formula>
    </cfRule>
  </conditionalFormatting>
  <conditionalFormatting sqref="J1789:L1789">
    <cfRule type="expression" dxfId="1058" priority="1044">
      <formula>J1789+Q1789+R1789=0</formula>
    </cfRule>
  </conditionalFormatting>
  <conditionalFormatting sqref="N1789:P1789">
    <cfRule type="expression" dxfId="1057" priority="1045">
      <formula>N1789+Q1789+R1789=0</formula>
    </cfRule>
  </conditionalFormatting>
  <conditionalFormatting sqref="G1781 G1789 G1769 G1772:G1774">
    <cfRule type="expression" dxfId="1056" priority="1111">
      <formula>G1769+I1765+N1765=0</formula>
    </cfRule>
  </conditionalFormatting>
  <conditionalFormatting sqref="G1770:G1771">
    <cfRule type="expression" dxfId="1055" priority="1112">
      <formula>G1770+I1765+N1765=0</formula>
    </cfRule>
  </conditionalFormatting>
  <conditionalFormatting sqref="G1775:G1776 G1791">
    <cfRule type="expression" dxfId="1054" priority="1113">
      <formula>G1775+I1769+N1769=0</formula>
    </cfRule>
  </conditionalFormatting>
  <conditionalFormatting sqref="G1788">
    <cfRule type="expression" dxfId="1053" priority="1114">
      <formula>G1788+I1781+N1781=0</formula>
    </cfRule>
  </conditionalFormatting>
  <conditionalFormatting sqref="G1777:G1780">
    <cfRule type="expression" dxfId="1052" priority="1115">
      <formula>G1777+I1769+N1769=0</formula>
    </cfRule>
  </conditionalFormatting>
  <conditionalFormatting sqref="G1786 G1790">
    <cfRule type="expression" dxfId="1051" priority="1116">
      <formula>G1786+I1777+N1777=0</formula>
    </cfRule>
  </conditionalFormatting>
  <conditionalFormatting sqref="G1782:H1784">
    <cfRule type="expression" dxfId="1050" priority="1039">
      <formula>G1782+#REF!+#REF!=0</formula>
    </cfRule>
  </conditionalFormatting>
  <conditionalFormatting sqref="I1782:I1784">
    <cfRule type="expression" dxfId="1049" priority="1040">
      <formula>I1782+N1782+Q1782=0</formula>
    </cfRule>
  </conditionalFormatting>
  <conditionalFormatting sqref="J1782:L1784">
    <cfRule type="expression" dxfId="1048" priority="1037">
      <formula>J1782+Q1782+R1782=0</formula>
    </cfRule>
  </conditionalFormatting>
  <conditionalFormatting sqref="N1782:P1784">
    <cfRule type="expression" dxfId="1047" priority="1038">
      <formula>N1782+Q1782+R1782=0</formula>
    </cfRule>
  </conditionalFormatting>
  <conditionalFormatting sqref="H1782:H1784">
    <cfRule type="expression" dxfId="1046" priority="1036">
      <formula>H1782+N1772+Q1772=0</formula>
    </cfRule>
  </conditionalFormatting>
  <conditionalFormatting sqref="G1782:G1784">
    <cfRule type="expression" dxfId="1045" priority="1034">
      <formula>G1782+#REF!+#REF!=0</formula>
    </cfRule>
  </conditionalFormatting>
  <conditionalFormatting sqref="H1782:H1784">
    <cfRule type="expression" dxfId="1044" priority="1035">
      <formula>H1782+#REF!+#REF!=0</formula>
    </cfRule>
  </conditionalFormatting>
  <conditionalFormatting sqref="H1782:H1784">
    <cfRule type="expression" dxfId="1043" priority="1033">
      <formula>H1782+N1768+Q1768=0</formula>
    </cfRule>
  </conditionalFormatting>
  <conditionalFormatting sqref="G1782:G1784">
    <cfRule type="expression" dxfId="1042" priority="1041">
      <formula>G1782+I1781+N1781=0</formula>
    </cfRule>
  </conditionalFormatting>
  <conditionalFormatting sqref="G1782:G1784">
    <cfRule type="expression" dxfId="1041" priority="1042">
      <formula>G1782+I1777+N1777=0</formula>
    </cfRule>
  </conditionalFormatting>
  <conditionalFormatting sqref="G1782">
    <cfRule type="expression" dxfId="1040" priority="1043">
      <formula>G1782+I2116+N2116=0</formula>
    </cfRule>
  </conditionalFormatting>
  <conditionalFormatting sqref="G1783:G1784">
    <cfRule type="expression" dxfId="1039" priority="1032">
      <formula>G1783+I2118+N2118=0</formula>
    </cfRule>
  </conditionalFormatting>
  <conditionalFormatting sqref="G1795">
    <cfRule type="expression" dxfId="1038" priority="1117">
      <formula>G1795+I1778+N1778=0</formula>
    </cfRule>
  </conditionalFormatting>
  <conditionalFormatting sqref="G1792:H1794">
    <cfRule type="expression" dxfId="1037" priority="1030">
      <formula>G1792+#REF!+#REF!=0</formula>
    </cfRule>
  </conditionalFormatting>
  <conditionalFormatting sqref="I1792:I1794">
    <cfRule type="expression" dxfId="1036" priority="1031">
      <formula>I1792+N1792+Q1792=0</formula>
    </cfRule>
  </conditionalFormatting>
  <conditionalFormatting sqref="J1792:L1794">
    <cfRule type="expression" dxfId="1035" priority="1028">
      <formula>J1792+Q1792+R1792=0</formula>
    </cfRule>
  </conditionalFormatting>
  <conditionalFormatting sqref="N1792:P1794">
    <cfRule type="expression" dxfId="1034" priority="1029">
      <formula>N1792+Q1792+R1792=0</formula>
    </cfRule>
  </conditionalFormatting>
  <conditionalFormatting sqref="G1792:G1794">
    <cfRule type="expression" dxfId="1033" priority="1026">
      <formula>G1792+#REF!+#REF!=0</formula>
    </cfRule>
  </conditionalFormatting>
  <conditionalFormatting sqref="H1792:H1794">
    <cfRule type="expression" dxfId="1032" priority="1027">
      <formula>H1792+#REF!+#REF!=0</formula>
    </cfRule>
  </conditionalFormatting>
  <conditionalFormatting sqref="G1719">
    <cfRule type="expression" dxfId="1031" priority="1025">
      <formula>G1719+I1718+N1718=0</formula>
    </cfRule>
  </conditionalFormatting>
  <conditionalFormatting sqref="G1719:H1719">
    <cfRule type="expression" dxfId="1030" priority="1023">
      <formula>G1719+#REF!+#REF!=0</formula>
    </cfRule>
  </conditionalFormatting>
  <conditionalFormatting sqref="I1719">
    <cfRule type="expression" dxfId="1029" priority="1024">
      <formula>I1719+N1719+Q1719=0</formula>
    </cfRule>
  </conditionalFormatting>
  <conditionalFormatting sqref="J1719:L1719">
    <cfRule type="expression" dxfId="1028" priority="1021">
      <formula>J1719+Q1719+R1719=0</formula>
    </cfRule>
  </conditionalFormatting>
  <conditionalFormatting sqref="N1719:P1719">
    <cfRule type="expression" dxfId="1027" priority="1022">
      <formula>N1719+Q1719+R1719=0</formula>
    </cfRule>
  </conditionalFormatting>
  <conditionalFormatting sqref="H1719">
    <cfRule type="expression" dxfId="1026" priority="1020">
      <formula>H1719+N1710+Q1710=0</formula>
    </cfRule>
  </conditionalFormatting>
  <conditionalFormatting sqref="G1719">
    <cfRule type="expression" dxfId="1025" priority="1018">
      <formula>G1719+#REF!+#REF!=0</formula>
    </cfRule>
  </conditionalFormatting>
  <conditionalFormatting sqref="H1719">
    <cfRule type="expression" dxfId="1024" priority="1019">
      <formula>H1719+#REF!+#REF!=0</formula>
    </cfRule>
  </conditionalFormatting>
  <conditionalFormatting sqref="H1719">
    <cfRule type="expression" dxfId="1023" priority="1017">
      <formula>H1719+N1706+Q1706=0</formula>
    </cfRule>
  </conditionalFormatting>
  <conditionalFormatting sqref="G1719">
    <cfRule type="expression" dxfId="1022" priority="1016">
      <formula>G1719+I1745+N1745=0</formula>
    </cfRule>
  </conditionalFormatting>
  <conditionalFormatting sqref="H2648">
    <cfRule type="expression" dxfId="1021" priority="1006">
      <formula>H2648+N2647+Q2647=0</formula>
    </cfRule>
  </conditionalFormatting>
  <conditionalFormatting sqref="N2623:P2625">
    <cfRule type="expression" dxfId="1020" priority="1005">
      <formula>N2623+Q2623+R2623=0</formula>
    </cfRule>
  </conditionalFormatting>
  <conditionalFormatting sqref="H2660">
    <cfRule type="expression" dxfId="1019" priority="1007">
      <formula>H2660+N2648+Q2648=0</formula>
    </cfRule>
  </conditionalFormatting>
  <conditionalFormatting sqref="G2613:G2616 G2626">
    <cfRule type="expression" dxfId="1018" priority="1003">
      <formula>G2613+#REF!+#REF!=0</formula>
    </cfRule>
  </conditionalFormatting>
  <conditionalFormatting sqref="H2613:H2615 H2626">
    <cfRule type="expression" dxfId="1017" priority="1004">
      <formula>H2613+#REF!+#REF!=0</formula>
    </cfRule>
  </conditionalFormatting>
  <conditionalFormatting sqref="G2648">
    <cfRule type="expression" dxfId="1016" priority="1008">
      <formula>G2648+I2647+N2647=0</formula>
    </cfRule>
  </conditionalFormatting>
  <conditionalFormatting sqref="G2601 G2684">
    <cfRule type="expression" dxfId="1015" priority="1009">
      <formula>G2601+I2596+N2596=0</formula>
    </cfRule>
  </conditionalFormatting>
  <conditionalFormatting sqref="G2589:G2590 G2678:G2679">
    <cfRule type="expression" dxfId="1014" priority="1010">
      <formula>G2589+I2583+N2583=0</formula>
    </cfRule>
  </conditionalFormatting>
  <conditionalFormatting sqref="G2590">
    <cfRule type="expression" dxfId="1013" priority="1011">
      <formula>G2590+I2601+N2601=0</formula>
    </cfRule>
  </conditionalFormatting>
  <conditionalFormatting sqref="H2602:H2603">
    <cfRule type="expression" dxfId="1012" priority="971">
      <formula>H2602+N2601+Q2601=0</formula>
    </cfRule>
  </conditionalFormatting>
  <conditionalFormatting sqref="H2674">
    <cfRule type="expression" dxfId="1011" priority="972">
      <formula>H2674+N2672+Q2672=0</formula>
    </cfRule>
  </conditionalFormatting>
  <conditionalFormatting sqref="N2610:P2611">
    <cfRule type="expression" dxfId="1010" priority="970">
      <formula>N2610+Q2610+R2610=0</formula>
    </cfRule>
  </conditionalFormatting>
  <conditionalFormatting sqref="H2678:H2679">
    <cfRule type="expression" dxfId="1009" priority="969">
      <formula>H2678+N2672+Q2672=0</formula>
    </cfRule>
  </conditionalFormatting>
  <conditionalFormatting sqref="H2683">
    <cfRule type="expression" dxfId="1008" priority="968">
      <formula>H2683+N2674+Q2674=0</formula>
    </cfRule>
  </conditionalFormatting>
  <conditionalFormatting sqref="G2560:G2563 G2569:G2570">
    <cfRule type="expression" dxfId="1007" priority="966">
      <formula>G2560+#REF!+#REF!=0</formula>
    </cfRule>
  </conditionalFormatting>
  <conditionalFormatting sqref="H2560:H2563 H2569:H2570">
    <cfRule type="expression" dxfId="1006" priority="967">
      <formula>H2560+#REF!+#REF!=0</formula>
    </cfRule>
  </conditionalFormatting>
  <conditionalFormatting sqref="I2603">
    <cfRule type="expression" dxfId="1005" priority="964">
      <formula>I2603+N2603+Q2603=0</formula>
    </cfRule>
  </conditionalFormatting>
  <conditionalFormatting sqref="J2679:L2679">
    <cfRule type="expression" dxfId="1004" priority="962">
      <formula>J2679+Q2679+R2679=0</formula>
    </cfRule>
  </conditionalFormatting>
  <conditionalFormatting sqref="N2679:P2679">
    <cfRule type="expression" dxfId="1003" priority="963">
      <formula>N2679+Q2679+R2679=0</formula>
    </cfRule>
  </conditionalFormatting>
  <conditionalFormatting sqref="H2660">
    <cfRule type="expression" dxfId="1002" priority="961">
      <formula>H2660+#REF!+#REF!=0</formula>
    </cfRule>
  </conditionalFormatting>
  <conditionalFormatting sqref="H2672">
    <cfRule type="expression" dxfId="1001" priority="965">
      <formula>H2672+N2665+Q2665=0</formula>
    </cfRule>
  </conditionalFormatting>
  <conditionalFormatting sqref="J2561:L2563">
    <cfRule type="expression" dxfId="1000" priority="955">
      <formula>J2561+Q2561+R2561=0</formula>
    </cfRule>
  </conditionalFormatting>
  <conditionalFormatting sqref="N2561:P2563">
    <cfRule type="expression" dxfId="999" priority="956">
      <formula>N2561+Q2561+R2561=0</formula>
    </cfRule>
  </conditionalFormatting>
  <conditionalFormatting sqref="H2571:H2573">
    <cfRule type="expression" dxfId="998" priority="952">
      <formula>H2571+N2569+Q2569=0</formula>
    </cfRule>
  </conditionalFormatting>
  <conditionalFormatting sqref="H2578">
    <cfRule type="expression" dxfId="997" priority="953">
      <formula>H2578+N2573+Q2573=0</formula>
    </cfRule>
  </conditionalFormatting>
  <conditionalFormatting sqref="H2596">
    <cfRule type="expression" dxfId="996" priority="954">
      <formula>H2596+N2587+Q2587=0</formula>
    </cfRule>
  </conditionalFormatting>
  <conditionalFormatting sqref="H2554">
    <cfRule type="expression" dxfId="995" priority="949">
      <formula>H2554+N2476+Q2476=0</formula>
    </cfRule>
  </conditionalFormatting>
  <conditionalFormatting sqref="H2582">
    <cfRule type="expression" dxfId="994" priority="950">
      <formula>H2582+N2576+Q2576=0</formula>
    </cfRule>
  </conditionalFormatting>
  <conditionalFormatting sqref="H2583:H2584">
    <cfRule type="expression" dxfId="993" priority="951">
      <formula>H2583+N2576+Q2576=0</formula>
    </cfRule>
  </conditionalFormatting>
  <conditionalFormatting sqref="H2601">
    <cfRule type="expression" dxfId="992" priority="946">
      <formula>H2601+N2596+Q2596=0</formula>
    </cfRule>
  </conditionalFormatting>
  <conditionalFormatting sqref="I2554:I2558">
    <cfRule type="expression" dxfId="991" priority="947">
      <formula>I2554+N2554+Q2554=0</formula>
    </cfRule>
  </conditionalFormatting>
  <conditionalFormatting sqref="J2554:L2558">
    <cfRule type="expression" dxfId="990" priority="944">
      <formula>J2554+Q2554+R2554=0</formula>
    </cfRule>
  </conditionalFormatting>
  <conditionalFormatting sqref="N2596:P2597">
    <cfRule type="expression" dxfId="989" priority="945">
      <formula>N2596+Q2596+R2596=0</formula>
    </cfRule>
  </conditionalFormatting>
  <conditionalFormatting sqref="G2557:H2559">
    <cfRule type="expression" dxfId="988" priority="939">
      <formula>G2557+#REF!+#REF!=0</formula>
    </cfRule>
  </conditionalFormatting>
  <conditionalFormatting sqref="H2555:H2556">
    <cfRule type="expression" dxfId="987" priority="940">
      <formula>H2555+N2554+Q2554=0</formula>
    </cfRule>
  </conditionalFormatting>
  <conditionalFormatting sqref="H2576">
    <cfRule type="expression" dxfId="986" priority="941">
      <formula>H2576+N2571+Q2571=0</formula>
    </cfRule>
  </conditionalFormatting>
  <conditionalFormatting sqref="G2581">
    <cfRule type="expression" dxfId="985" priority="942">
      <formula>G2581+#REF!+#REF!=0</formula>
    </cfRule>
  </conditionalFormatting>
  <conditionalFormatting sqref="H2581">
    <cfRule type="expression" dxfId="984" priority="943">
      <formula>H2581+#REF!+#REF!=0</formula>
    </cfRule>
  </conditionalFormatting>
  <conditionalFormatting sqref="H2564">
    <cfRule type="expression" dxfId="983" priority="937">
      <formula>H2564+N2564+Q2564=0</formula>
    </cfRule>
  </conditionalFormatting>
  <conditionalFormatting sqref="J2564:L2564">
    <cfRule type="expression" dxfId="982" priority="936">
      <formula>J2564+Q2564+R2564=0</formula>
    </cfRule>
  </conditionalFormatting>
  <conditionalFormatting sqref="N2564:P2564">
    <cfRule type="expression" dxfId="981" priority="938">
      <formula>N2564+Q2564+R2564=0</formula>
    </cfRule>
  </conditionalFormatting>
  <conditionalFormatting sqref="H2580">
    <cfRule type="expression" dxfId="980" priority="934">
      <formula>H2580+N2580+Q2580=0</formula>
    </cfRule>
  </conditionalFormatting>
  <conditionalFormatting sqref="J2580:L2580">
    <cfRule type="expression" dxfId="979" priority="933">
      <formula>J2580+Q2580+R2580=0</formula>
    </cfRule>
  </conditionalFormatting>
  <conditionalFormatting sqref="N2580:P2580">
    <cfRule type="expression" dxfId="978" priority="935">
      <formula>N2580+Q2580+R2580=0</formula>
    </cfRule>
  </conditionalFormatting>
  <conditionalFormatting sqref="J2595:L2595">
    <cfRule type="expression" dxfId="977" priority="931">
      <formula>J2595+Q2595+R2595=0</formula>
    </cfRule>
  </conditionalFormatting>
  <conditionalFormatting sqref="N2595:P2595">
    <cfRule type="expression" dxfId="976" priority="932">
      <formula>N2595+Q2595+R2595=0</formula>
    </cfRule>
  </conditionalFormatting>
  <conditionalFormatting sqref="H2600">
    <cfRule type="expression" dxfId="975" priority="948">
      <formula>H2600+N2588+Q2588=0</formula>
    </cfRule>
  </conditionalFormatting>
  <conditionalFormatting sqref="H2579:H2580">
    <cfRule type="expression" dxfId="974" priority="930">
      <formula>H2579+N2576+Q2576=0</formula>
    </cfRule>
  </conditionalFormatting>
  <conditionalFormatting sqref="H2589:H2590">
    <cfRule type="expression" dxfId="973" priority="929">
      <formula>H2589+N2583+Q2583=0</formula>
    </cfRule>
  </conditionalFormatting>
  <conditionalFormatting sqref="G2597">
    <cfRule type="expression" dxfId="972" priority="927">
      <formula>G2597+#REF!+#REF!=0</formula>
    </cfRule>
  </conditionalFormatting>
  <conditionalFormatting sqref="H2597">
    <cfRule type="expression" dxfId="971" priority="928">
      <formula>H2597+#REF!+#REF!=0</formula>
    </cfRule>
  </conditionalFormatting>
  <conditionalFormatting sqref="G2564">
    <cfRule type="expression" dxfId="970" priority="926">
      <formula>G2564+#REF!+#REF!=0</formula>
    </cfRule>
  </conditionalFormatting>
  <conditionalFormatting sqref="G2580">
    <cfRule type="expression" dxfId="969" priority="925">
      <formula>G2580+#REF!+#REF!=0</formula>
    </cfRule>
  </conditionalFormatting>
  <conditionalFormatting sqref="G2595">
    <cfRule type="expression" dxfId="968" priority="957">
      <formula>G2595+#REF!+#REF!=0</formula>
    </cfRule>
  </conditionalFormatting>
  <conditionalFormatting sqref="H2577 H2595">
    <cfRule type="expression" dxfId="967" priority="958">
      <formula>H2577+#REF!+#REF!=0</formula>
    </cfRule>
  </conditionalFormatting>
  <conditionalFormatting sqref="G2587:G2588">
    <cfRule type="expression" dxfId="966" priority="959">
      <formula>G2587+#REF!+#REF!=0</formula>
    </cfRule>
  </conditionalFormatting>
  <conditionalFormatting sqref="H2587:H2588">
    <cfRule type="expression" dxfId="965" priority="960">
      <formula>H2587+#REF!+#REF!=0</formula>
    </cfRule>
  </conditionalFormatting>
  <conditionalFormatting sqref="N2629:P2631">
    <cfRule type="expression" dxfId="964" priority="924">
      <formula>N2629+Q2629+R2629=0</formula>
    </cfRule>
  </conditionalFormatting>
  <conditionalFormatting sqref="H2631">
    <cfRule type="expression" dxfId="963" priority="922">
      <formula>H2631+N2629+Q2629=0</formula>
    </cfRule>
  </conditionalFormatting>
  <conditionalFormatting sqref="H2629:H2630">
    <cfRule type="expression" dxfId="962" priority="923">
      <formula>H2629+N2623+Q2623=0</formula>
    </cfRule>
  </conditionalFormatting>
  <conditionalFormatting sqref="J2613:L2615">
    <cfRule type="expression" dxfId="961" priority="918">
      <formula>J2613+Q2613+R2613=0</formula>
    </cfRule>
  </conditionalFormatting>
  <conditionalFormatting sqref="N2613:P2615">
    <cfRule type="expression" dxfId="960" priority="919">
      <formula>N2613+Q2613+R2613=0</formula>
    </cfRule>
  </conditionalFormatting>
  <conditionalFormatting sqref="H2640">
    <cfRule type="expression" dxfId="959" priority="917">
      <formula>H2640+#REF!+#REF!=0</formula>
    </cfRule>
  </conditionalFormatting>
  <conditionalFormatting sqref="H2647">
    <cfRule type="expression" dxfId="958" priority="914">
      <formula>H2647+N2640+Q2640=0</formula>
    </cfRule>
  </conditionalFormatting>
  <conditionalFormatting sqref="H2660">
    <cfRule type="expression" dxfId="957" priority="915">
      <formula>H2660+#REF!+#REF!=0</formula>
    </cfRule>
  </conditionalFormatting>
  <conditionalFormatting sqref="G2610:H2612">
    <cfRule type="expression" dxfId="956" priority="910">
      <formula>G2610+#REF!+#REF!=0</formula>
    </cfRule>
  </conditionalFormatting>
  <conditionalFormatting sqref="H2634">
    <cfRule type="expression" dxfId="955" priority="911">
      <formula>H2634+N2629+Q2629=0</formula>
    </cfRule>
  </conditionalFormatting>
  <conditionalFormatting sqref="G2623:G2626 G2629:G2631">
    <cfRule type="expression" dxfId="954" priority="912">
      <formula>G2623+#REF!+#REF!=0</formula>
    </cfRule>
  </conditionalFormatting>
  <conditionalFormatting sqref="H2623:H2626">
    <cfRule type="expression" dxfId="953" priority="913">
      <formula>H2623+#REF!+#REF!=0</formula>
    </cfRule>
  </conditionalFormatting>
  <conditionalFormatting sqref="H2626">
    <cfRule type="expression" dxfId="952" priority="908">
      <formula>H2626+N2626+Q2626=0</formula>
    </cfRule>
  </conditionalFormatting>
  <conditionalFormatting sqref="J2626:L2626">
    <cfRule type="expression" dxfId="951" priority="907">
      <formula>J2626+Q2626+R2626=0</formula>
    </cfRule>
  </conditionalFormatting>
  <conditionalFormatting sqref="N2626:P2626">
    <cfRule type="expression" dxfId="950" priority="909">
      <formula>N2626+Q2626+R2626=0</formula>
    </cfRule>
  </conditionalFormatting>
  <conditionalFormatting sqref="H2660">
    <cfRule type="expression" dxfId="949" priority="905">
      <formula>H2660+N2660+Q2660=0</formula>
    </cfRule>
  </conditionalFormatting>
  <conditionalFormatting sqref="J2660:L2660">
    <cfRule type="expression" dxfId="948" priority="904">
      <formula>J2660+Q2660+R2660=0</formula>
    </cfRule>
  </conditionalFormatting>
  <conditionalFormatting sqref="N2660:P2660">
    <cfRule type="expression" dxfId="947" priority="906">
      <formula>N2660+Q2660+R2660=0</formula>
    </cfRule>
  </conditionalFormatting>
  <conditionalFormatting sqref="J2639:L2639">
    <cfRule type="expression" dxfId="946" priority="902">
      <formula>J2639+Q2639+R2639=0</formula>
    </cfRule>
  </conditionalFormatting>
  <conditionalFormatting sqref="N2639:P2639">
    <cfRule type="expression" dxfId="945" priority="903">
      <formula>N2639+Q2639+R2639=0</formula>
    </cfRule>
  </conditionalFormatting>
  <conditionalFormatting sqref="H2646">
    <cfRule type="expression" dxfId="944" priority="916">
      <formula>H2646+#REF!+#REF!=0</formula>
    </cfRule>
  </conditionalFormatting>
  <conditionalFormatting sqref="G2641">
    <cfRule type="expression" dxfId="943" priority="900">
      <formula>G2641+#REF!+#REF!=0</formula>
    </cfRule>
  </conditionalFormatting>
  <conditionalFormatting sqref="H2641">
    <cfRule type="expression" dxfId="942" priority="901">
      <formula>H2641+#REF!+#REF!=0</formula>
    </cfRule>
  </conditionalFormatting>
  <conditionalFormatting sqref="G2626">
    <cfRule type="expression" dxfId="941" priority="899">
      <formula>G2626+#REF!+#REF!=0</formula>
    </cfRule>
  </conditionalFormatting>
  <conditionalFormatting sqref="G2660">
    <cfRule type="expression" dxfId="940" priority="898">
      <formula>G2660+#REF!+#REF!=0</formula>
    </cfRule>
  </conditionalFormatting>
  <conditionalFormatting sqref="G2635:G2636 G2639">
    <cfRule type="expression" dxfId="939" priority="920">
      <formula>G2635+#REF!+#REF!=0</formula>
    </cfRule>
  </conditionalFormatting>
  <conditionalFormatting sqref="H2635:H2636 H2639">
    <cfRule type="expression" dxfId="938" priority="921">
      <formula>H2635+#REF!+#REF!=0</formula>
    </cfRule>
  </conditionalFormatting>
  <conditionalFormatting sqref="J2616:L2616">
    <cfRule type="expression" dxfId="937" priority="896">
      <formula>J2616+Q2616+R2616=0</formula>
    </cfRule>
  </conditionalFormatting>
  <conditionalFormatting sqref="N2616:P2616">
    <cfRule type="expression" dxfId="936" priority="897">
      <formula>N2616+Q2616+R2616=0</formula>
    </cfRule>
  </conditionalFormatting>
  <conditionalFormatting sqref="H2616">
    <cfRule type="expression" dxfId="935" priority="895">
      <formula>H2616+N2614+Q2614=0</formula>
    </cfRule>
  </conditionalFormatting>
  <conditionalFormatting sqref="N2672:P2674">
    <cfRule type="expression" dxfId="934" priority="892">
      <formula>N2672+Q2672+R2672=0</formula>
    </cfRule>
  </conditionalFormatting>
  <conditionalFormatting sqref="G2658:H2660">
    <cfRule type="expression" dxfId="933" priority="885">
      <formula>G2658+#REF!+#REF!=0</formula>
    </cfRule>
  </conditionalFormatting>
  <conditionalFormatting sqref="H2685">
    <cfRule type="expression" dxfId="932" priority="886">
      <formula>H2685+N2684+Q2684=0</formula>
    </cfRule>
  </conditionalFormatting>
  <conditionalFormatting sqref="H2684">
    <cfRule type="expression" dxfId="931" priority="887">
      <formula>H2684+N2679+Q2679=0</formula>
    </cfRule>
  </conditionalFormatting>
  <conditionalFormatting sqref="H2663">
    <cfRule type="expression" dxfId="930" priority="888">
      <formula>H2663+#REF!+#REF!=0</formula>
    </cfRule>
  </conditionalFormatting>
  <conditionalFormatting sqref="H2664:H2665">
    <cfRule type="expression" dxfId="929" priority="889">
      <formula>H2664+#REF!+#REF!=0</formula>
    </cfRule>
  </conditionalFormatting>
  <conditionalFormatting sqref="G2662">
    <cfRule type="expression" dxfId="928" priority="890">
      <formula>G2662+#REF!+#REF!=0</formula>
    </cfRule>
  </conditionalFormatting>
  <conditionalFormatting sqref="H2662">
    <cfRule type="expression" dxfId="927" priority="891">
      <formula>H2662+#REF!+#REF!=0</formula>
    </cfRule>
  </conditionalFormatting>
  <conditionalFormatting sqref="H2603">
    <cfRule type="expression" dxfId="926" priority="883">
      <formula>H2603+N2603+Q2603=0</formula>
    </cfRule>
  </conditionalFormatting>
  <conditionalFormatting sqref="J2603:L2603">
    <cfRule type="expression" dxfId="925" priority="882">
      <formula>J2603+Q2603+R2603=0</formula>
    </cfRule>
  </conditionalFormatting>
  <conditionalFormatting sqref="N2603:P2603">
    <cfRule type="expression" dxfId="924" priority="884">
      <formula>N2603+Q2603+R2603=0</formula>
    </cfRule>
  </conditionalFormatting>
  <conditionalFormatting sqref="J2678:L2678">
    <cfRule type="expression" dxfId="923" priority="880">
      <formula>J2678+Q2678+R2678=0</formula>
    </cfRule>
  </conditionalFormatting>
  <conditionalFormatting sqref="N2678:P2678">
    <cfRule type="expression" dxfId="922" priority="881">
      <formula>N2678+Q2678+R2678=0</formula>
    </cfRule>
  </conditionalFormatting>
  <conditionalFormatting sqref="G2673">
    <cfRule type="expression" dxfId="921" priority="893">
      <formula>G2673+#REF!+#REF!=0</formula>
    </cfRule>
  </conditionalFormatting>
  <conditionalFormatting sqref="H2673">
    <cfRule type="expression" dxfId="920" priority="894">
      <formula>H2673+#REF!+#REF!=0</formula>
    </cfRule>
  </conditionalFormatting>
  <conditionalFormatting sqref="H2692:H2693">
    <cfRule type="expression" dxfId="919" priority="876">
      <formula>H2692+N2692+Q2692=0</formula>
    </cfRule>
  </conditionalFormatting>
  <conditionalFormatting sqref="I2692:I2693">
    <cfRule type="expression" dxfId="918" priority="879">
      <formula>I2692+N2692+Q2692=0</formula>
    </cfRule>
  </conditionalFormatting>
  <conditionalFormatting sqref="J2692:L2693">
    <cfRule type="expression" dxfId="917" priority="878">
      <formula>J2692+Q2692+R2692=0</formula>
    </cfRule>
  </conditionalFormatting>
  <conditionalFormatting sqref="N2692:P2693">
    <cfRule type="expression" dxfId="916" priority="877">
      <formula>N2692+Q2692+R2692=0</formula>
    </cfRule>
  </conditionalFormatting>
  <conditionalFormatting sqref="I2691">
    <cfRule type="expression" dxfId="915" priority="875">
      <formula>I2691+N2691+Q2691=0</formula>
    </cfRule>
  </conditionalFormatting>
  <conditionalFormatting sqref="J2691:L2691">
    <cfRule type="expression" dxfId="914" priority="873">
      <formula>J2691+Q2691+R2691=0</formula>
    </cfRule>
  </conditionalFormatting>
  <conditionalFormatting sqref="N2691:P2691">
    <cfRule type="expression" dxfId="913" priority="874">
      <formula>N2691+Q2691+R2691=0</formula>
    </cfRule>
  </conditionalFormatting>
  <conditionalFormatting sqref="H2691">
    <cfRule type="expression" dxfId="912" priority="872">
      <formula>H2691+N2691+Q2691=0</formula>
    </cfRule>
  </conditionalFormatting>
  <conditionalFormatting sqref="I2590">
    <cfRule type="expression" dxfId="911" priority="871">
      <formula>I2590+N2590+Q2590=0</formula>
    </cfRule>
  </conditionalFormatting>
  <conditionalFormatting sqref="H2590">
    <cfRule type="expression" dxfId="910" priority="867">
      <formula>H2590+N2590+Q2590=0</formula>
    </cfRule>
  </conditionalFormatting>
  <conditionalFormatting sqref="J2590:L2590">
    <cfRule type="expression" dxfId="909" priority="866">
      <formula>J2590+Q2590+R2590=0</formula>
    </cfRule>
  </conditionalFormatting>
  <conditionalFormatting sqref="N2590:P2590">
    <cfRule type="expression" dxfId="908" priority="868">
      <formula>N2590+Q2590+R2590=0</formula>
    </cfRule>
  </conditionalFormatting>
  <conditionalFormatting sqref="H2590">
    <cfRule type="expression" dxfId="907" priority="865">
      <formula>H2590+N2583+Q2583=0</formula>
    </cfRule>
  </conditionalFormatting>
  <conditionalFormatting sqref="H2590">
    <cfRule type="expression" dxfId="906" priority="869">
      <formula>H2590+N2600+Q2600=0</formula>
    </cfRule>
  </conditionalFormatting>
  <conditionalFormatting sqref="H2590">
    <cfRule type="expression" dxfId="905" priority="870">
      <formula>H2590+N2572+Q2572=0</formula>
    </cfRule>
  </conditionalFormatting>
  <conditionalFormatting sqref="I2636">
    <cfRule type="expression" dxfId="904" priority="864">
      <formula>I2636+N2636+Q2636=0</formula>
    </cfRule>
  </conditionalFormatting>
  <conditionalFormatting sqref="H2636">
    <cfRule type="expression" dxfId="903" priority="860">
      <formula>H2636+N2636+Q2636=0</formula>
    </cfRule>
  </conditionalFormatting>
  <conditionalFormatting sqref="J2636:L2636">
    <cfRule type="expression" dxfId="902" priority="859">
      <formula>J2636+Q2636+R2636=0</formula>
    </cfRule>
  </conditionalFormatting>
  <conditionalFormatting sqref="N2636:P2636">
    <cfRule type="expression" dxfId="901" priority="861">
      <formula>N2636+Q2636+R2636=0</formula>
    </cfRule>
  </conditionalFormatting>
  <conditionalFormatting sqref="H2636">
    <cfRule type="expression" dxfId="900" priority="858">
      <formula>H2636+#REF!+#REF!=0</formula>
    </cfRule>
  </conditionalFormatting>
  <conditionalFormatting sqref="H2636">
    <cfRule type="expression" dxfId="899" priority="862">
      <formula>H2636+N2646+Q2646=0</formula>
    </cfRule>
  </conditionalFormatting>
  <conditionalFormatting sqref="H2636">
    <cfRule type="expression" dxfId="898" priority="863">
      <formula>H2636+N2630+Q2630=0</formula>
    </cfRule>
  </conditionalFormatting>
  <conditionalFormatting sqref="I2686">
    <cfRule type="expression" dxfId="897" priority="857">
      <formula>I2686+N2686+Q2686=0</formula>
    </cfRule>
  </conditionalFormatting>
  <conditionalFormatting sqref="H2686">
    <cfRule type="expression" dxfId="896" priority="853">
      <formula>H2686+N2686+Q2686=0</formula>
    </cfRule>
  </conditionalFormatting>
  <conditionalFormatting sqref="J2686:L2686">
    <cfRule type="expression" dxfId="895" priority="852">
      <formula>J2686+Q2686+R2686=0</formula>
    </cfRule>
  </conditionalFormatting>
  <conditionalFormatting sqref="N2686:P2686">
    <cfRule type="expression" dxfId="894" priority="854">
      <formula>N2686+Q2686+R2686=0</formula>
    </cfRule>
  </conditionalFormatting>
  <conditionalFormatting sqref="H2686">
    <cfRule type="expression" dxfId="893" priority="851">
      <formula>H2686+N2663+Q2663=0</formula>
    </cfRule>
  </conditionalFormatting>
  <conditionalFormatting sqref="H2686">
    <cfRule type="expression" dxfId="892" priority="855">
      <formula>H2686+N2683+Q2683=0</formula>
    </cfRule>
  </conditionalFormatting>
  <conditionalFormatting sqref="H2686">
    <cfRule type="expression" dxfId="891" priority="856">
      <formula>H2686+#REF!+#REF!=0</formula>
    </cfRule>
  </conditionalFormatting>
  <conditionalFormatting sqref="G2565:G2568">
    <cfRule type="expression" dxfId="890" priority="850">
      <formula>G2565+#REF!+#REF!=0</formula>
    </cfRule>
  </conditionalFormatting>
  <conditionalFormatting sqref="I2565:I2568">
    <cfRule type="expression" dxfId="889" priority="849">
      <formula>I2565+N2565+Q2565=0</formula>
    </cfRule>
  </conditionalFormatting>
  <conditionalFormatting sqref="G2565:G2568">
    <cfRule type="expression" dxfId="888" priority="847">
      <formula>G2565+#REF!+#REF!=0</formula>
    </cfRule>
  </conditionalFormatting>
  <conditionalFormatting sqref="H2565:H2568">
    <cfRule type="expression" dxfId="887" priority="848">
      <formula>H2565+#REF!+#REF!=0</formula>
    </cfRule>
  </conditionalFormatting>
  <conditionalFormatting sqref="J2565:L2568">
    <cfRule type="expression" dxfId="886" priority="845">
      <formula>J2565+Q2565+R2565=0</formula>
    </cfRule>
  </conditionalFormatting>
  <conditionalFormatting sqref="N2565:P2568">
    <cfRule type="expression" dxfId="885" priority="846">
      <formula>N2565+Q2565+R2565=0</formula>
    </cfRule>
  </conditionalFormatting>
  <conditionalFormatting sqref="G2574:G2575">
    <cfRule type="expression" dxfId="884" priority="844">
      <formula>G2574+#REF!+#REF!=0</formula>
    </cfRule>
  </conditionalFormatting>
  <conditionalFormatting sqref="I2574:I2575">
    <cfRule type="expression" dxfId="883" priority="843">
      <formula>I2574+N2574+Q2574=0</formula>
    </cfRule>
  </conditionalFormatting>
  <conditionalFormatting sqref="G2574:G2575">
    <cfRule type="expression" dxfId="882" priority="841">
      <formula>G2574+#REF!+#REF!=0</formula>
    </cfRule>
  </conditionalFormatting>
  <conditionalFormatting sqref="H2574:H2575">
    <cfRule type="expression" dxfId="881" priority="842">
      <formula>H2574+#REF!+#REF!=0</formula>
    </cfRule>
  </conditionalFormatting>
  <conditionalFormatting sqref="J2574:L2575">
    <cfRule type="expression" dxfId="880" priority="839">
      <formula>J2574+Q2574+R2574=0</formula>
    </cfRule>
  </conditionalFormatting>
  <conditionalFormatting sqref="N2574:P2575">
    <cfRule type="expression" dxfId="879" priority="840">
      <formula>N2574+Q2574+R2574=0</formula>
    </cfRule>
  </conditionalFormatting>
  <conditionalFormatting sqref="G2604:G2607">
    <cfRule type="expression" dxfId="878" priority="838">
      <formula>G2604+#REF!+#REF!=0</formula>
    </cfRule>
  </conditionalFormatting>
  <conditionalFormatting sqref="I2604:I2607">
    <cfRule type="expression" dxfId="877" priority="837">
      <formula>I2604+N2604+Q2604=0</formula>
    </cfRule>
  </conditionalFormatting>
  <conditionalFormatting sqref="G2604:G2607">
    <cfRule type="expression" dxfId="876" priority="835">
      <formula>G2604+#REF!+#REF!=0</formula>
    </cfRule>
  </conditionalFormatting>
  <conditionalFormatting sqref="H2604:H2607">
    <cfRule type="expression" dxfId="875" priority="836">
      <formula>H2604+#REF!+#REF!=0</formula>
    </cfRule>
  </conditionalFormatting>
  <conditionalFormatting sqref="J2604:L2607">
    <cfRule type="expression" dxfId="874" priority="833">
      <formula>J2604+Q2604+R2604=0</formula>
    </cfRule>
  </conditionalFormatting>
  <conditionalFormatting sqref="N2604:P2607">
    <cfRule type="expression" dxfId="873" priority="834">
      <formula>N2604+Q2604+R2604=0</formula>
    </cfRule>
  </conditionalFormatting>
  <conditionalFormatting sqref="G2591:G2592">
    <cfRule type="expression" dxfId="872" priority="832">
      <formula>G2591+#REF!+#REF!=0</formula>
    </cfRule>
  </conditionalFormatting>
  <conditionalFormatting sqref="I2591:I2592">
    <cfRule type="expression" dxfId="871" priority="831">
      <formula>I2591+N2591+Q2591=0</formula>
    </cfRule>
  </conditionalFormatting>
  <conditionalFormatting sqref="G2591:G2592">
    <cfRule type="expression" dxfId="870" priority="829">
      <formula>G2591+#REF!+#REF!=0</formula>
    </cfRule>
  </conditionalFormatting>
  <conditionalFormatting sqref="H2591:H2592">
    <cfRule type="expression" dxfId="869" priority="830">
      <formula>H2591+#REF!+#REF!=0</formula>
    </cfRule>
  </conditionalFormatting>
  <conditionalFormatting sqref="J2591:L2592">
    <cfRule type="expression" dxfId="868" priority="827">
      <formula>J2591+Q2591+R2591=0</formula>
    </cfRule>
  </conditionalFormatting>
  <conditionalFormatting sqref="N2591:P2592">
    <cfRule type="expression" dxfId="867" priority="828">
      <formula>N2591+Q2591+R2591=0</formula>
    </cfRule>
  </conditionalFormatting>
  <conditionalFormatting sqref="G2617:G2620">
    <cfRule type="expression" dxfId="866" priority="826">
      <formula>G2617+#REF!+#REF!=0</formula>
    </cfRule>
  </conditionalFormatting>
  <conditionalFormatting sqref="I2617:I2620">
    <cfRule type="expression" dxfId="865" priority="825">
      <formula>I2617+N2617+Q2617=0</formula>
    </cfRule>
  </conditionalFormatting>
  <conditionalFormatting sqref="G2617:G2620">
    <cfRule type="expression" dxfId="864" priority="823">
      <formula>G2617+#REF!+#REF!=0</formula>
    </cfRule>
  </conditionalFormatting>
  <conditionalFormatting sqref="H2617:H2620">
    <cfRule type="expression" dxfId="863" priority="824">
      <formula>H2617+#REF!+#REF!=0</formula>
    </cfRule>
  </conditionalFormatting>
  <conditionalFormatting sqref="J2617:L2620">
    <cfRule type="expression" dxfId="862" priority="821">
      <formula>J2617+Q2617+R2617=0</formula>
    </cfRule>
  </conditionalFormatting>
  <conditionalFormatting sqref="N2617:P2620">
    <cfRule type="expression" dxfId="861" priority="822">
      <formula>N2617+Q2617+R2617=0</formula>
    </cfRule>
  </conditionalFormatting>
  <conditionalFormatting sqref="G2632:G2633">
    <cfRule type="expression" dxfId="860" priority="820">
      <formula>G2632+#REF!+#REF!=0</formula>
    </cfRule>
  </conditionalFormatting>
  <conditionalFormatting sqref="I2632:I2633">
    <cfRule type="expression" dxfId="859" priority="819">
      <formula>I2632+N2632+Q2632=0</formula>
    </cfRule>
  </conditionalFormatting>
  <conditionalFormatting sqref="G2632:G2633">
    <cfRule type="expression" dxfId="858" priority="817">
      <formula>G2632+#REF!+#REF!=0</formula>
    </cfRule>
  </conditionalFormatting>
  <conditionalFormatting sqref="H2632:H2633">
    <cfRule type="expression" dxfId="857" priority="818">
      <formula>H2632+#REF!+#REF!=0</formula>
    </cfRule>
  </conditionalFormatting>
  <conditionalFormatting sqref="J2632:L2633">
    <cfRule type="expression" dxfId="856" priority="815">
      <formula>J2632+Q2632+R2632=0</formula>
    </cfRule>
  </conditionalFormatting>
  <conditionalFormatting sqref="N2632:P2633">
    <cfRule type="expression" dxfId="855" priority="816">
      <formula>N2632+Q2632+R2632=0</formula>
    </cfRule>
  </conditionalFormatting>
  <conditionalFormatting sqref="G2642:G2643">
    <cfRule type="expression" dxfId="854" priority="814">
      <formula>G2642+#REF!+#REF!=0</formula>
    </cfRule>
  </conditionalFormatting>
  <conditionalFormatting sqref="I2642:I2643">
    <cfRule type="expression" dxfId="853" priority="813">
      <formula>I2642+N2642+Q2642=0</formula>
    </cfRule>
  </conditionalFormatting>
  <conditionalFormatting sqref="G2642:G2643">
    <cfRule type="expression" dxfId="852" priority="811">
      <formula>G2642+#REF!+#REF!=0</formula>
    </cfRule>
  </conditionalFormatting>
  <conditionalFormatting sqref="H2642:H2643">
    <cfRule type="expression" dxfId="851" priority="812">
      <formula>H2642+#REF!+#REF!=0</formula>
    </cfRule>
  </conditionalFormatting>
  <conditionalFormatting sqref="J2642:L2643">
    <cfRule type="expression" dxfId="850" priority="809">
      <formula>J2642+Q2642+R2642=0</formula>
    </cfRule>
  </conditionalFormatting>
  <conditionalFormatting sqref="N2642:P2643">
    <cfRule type="expression" dxfId="849" priority="810">
      <formula>N2642+Q2642+R2642=0</formula>
    </cfRule>
  </conditionalFormatting>
  <conditionalFormatting sqref="G2649:G2654">
    <cfRule type="expression" dxfId="848" priority="808">
      <formula>G2649+#REF!+#REF!=0</formula>
    </cfRule>
  </conditionalFormatting>
  <conditionalFormatting sqref="I2649:I2654">
    <cfRule type="expression" dxfId="847" priority="807">
      <formula>I2649+N2649+Q2649=0</formula>
    </cfRule>
  </conditionalFormatting>
  <conditionalFormatting sqref="G2649:G2654">
    <cfRule type="expression" dxfId="846" priority="805">
      <formula>G2649+#REF!+#REF!=0</formula>
    </cfRule>
  </conditionalFormatting>
  <conditionalFormatting sqref="H2649:H2654">
    <cfRule type="expression" dxfId="845" priority="806">
      <formula>H2649+#REF!+#REF!=0</formula>
    </cfRule>
  </conditionalFormatting>
  <conditionalFormatting sqref="J2649:L2654">
    <cfRule type="expression" dxfId="844" priority="803">
      <formula>J2649+Q2649+R2649=0</formula>
    </cfRule>
  </conditionalFormatting>
  <conditionalFormatting sqref="N2649:P2654">
    <cfRule type="expression" dxfId="843" priority="804">
      <formula>N2649+Q2649+R2649=0</formula>
    </cfRule>
  </conditionalFormatting>
  <conditionalFormatting sqref="G2687:G2690">
    <cfRule type="expression" dxfId="842" priority="802">
      <formula>G2687+#REF!+#REF!=0</formula>
    </cfRule>
  </conditionalFormatting>
  <conditionalFormatting sqref="I2687:I2690">
    <cfRule type="expression" dxfId="841" priority="801">
      <formula>I2687+N2687+Q2687=0</formula>
    </cfRule>
  </conditionalFormatting>
  <conditionalFormatting sqref="G2687:G2690">
    <cfRule type="expression" dxfId="840" priority="799">
      <formula>G2687+#REF!+#REF!=0</formula>
    </cfRule>
  </conditionalFormatting>
  <conditionalFormatting sqref="H2687:H2690">
    <cfRule type="expression" dxfId="839" priority="800">
      <formula>H2687+#REF!+#REF!=0</formula>
    </cfRule>
  </conditionalFormatting>
  <conditionalFormatting sqref="J2689:L2690">
    <cfRule type="expression" dxfId="838" priority="797">
      <formula>J2689+Q2689+R2689=0</formula>
    </cfRule>
  </conditionalFormatting>
  <conditionalFormatting sqref="N2689:P2690">
    <cfRule type="expression" dxfId="837" priority="798">
      <formula>N2689+Q2689+R2689=0</formula>
    </cfRule>
  </conditionalFormatting>
  <conditionalFormatting sqref="J2687:L2688">
    <cfRule type="expression" dxfId="836" priority="795">
      <formula>J2687+Q2687+R2687=0</formula>
    </cfRule>
  </conditionalFormatting>
  <conditionalFormatting sqref="N2687:P2688">
    <cfRule type="expression" dxfId="835" priority="796">
      <formula>N2687+Q2687+R2687=0</formula>
    </cfRule>
  </conditionalFormatting>
  <conditionalFormatting sqref="J2668:L2671">
    <cfRule type="expression" dxfId="834" priority="793">
      <formula>J2668+Q2668+R2668=0</formula>
    </cfRule>
  </conditionalFormatting>
  <conditionalFormatting sqref="N2668:P2671">
    <cfRule type="expression" dxfId="833" priority="794">
      <formula>N2668+Q2668+R2668=0</formula>
    </cfRule>
  </conditionalFormatting>
  <conditionalFormatting sqref="G2666:G2667">
    <cfRule type="expression" dxfId="832" priority="792">
      <formula>G2666+#REF!+#REF!=0</formula>
    </cfRule>
  </conditionalFormatting>
  <conditionalFormatting sqref="I2666:I2667">
    <cfRule type="expression" dxfId="831" priority="791">
      <formula>I2666+N2666+Q2666=0</formula>
    </cfRule>
  </conditionalFormatting>
  <conditionalFormatting sqref="G2666:G2667">
    <cfRule type="expression" dxfId="830" priority="789">
      <formula>G2666+#REF!+#REF!=0</formula>
    </cfRule>
  </conditionalFormatting>
  <conditionalFormatting sqref="H2666:H2667">
    <cfRule type="expression" dxfId="829" priority="790">
      <formula>H2666+#REF!+#REF!=0</formula>
    </cfRule>
  </conditionalFormatting>
  <conditionalFormatting sqref="J2666:L2667">
    <cfRule type="expression" dxfId="828" priority="787">
      <formula>J2666+Q2666+R2666=0</formula>
    </cfRule>
  </conditionalFormatting>
  <conditionalFormatting sqref="N2666:P2667">
    <cfRule type="expression" dxfId="827" priority="788">
      <formula>N2666+Q2666+R2666=0</formula>
    </cfRule>
  </conditionalFormatting>
  <conditionalFormatting sqref="G2668:G2671">
    <cfRule type="expression" dxfId="826" priority="786">
      <formula>G2668+#REF!+#REF!=0</formula>
    </cfRule>
  </conditionalFormatting>
  <conditionalFormatting sqref="G2668:G2671">
    <cfRule type="expression" dxfId="825" priority="784">
      <formula>G2668+#REF!+#REF!=0</formula>
    </cfRule>
  </conditionalFormatting>
  <conditionalFormatting sqref="H2668:H2671">
    <cfRule type="expression" dxfId="824" priority="785">
      <formula>H2668+#REF!+#REF!=0</formula>
    </cfRule>
  </conditionalFormatting>
  <conditionalFormatting sqref="G2602:G2603 G2555:G2556 G2685">
    <cfRule type="expression" dxfId="823" priority="973">
      <formula>G2555+I2554+N2554=0</formula>
    </cfRule>
  </conditionalFormatting>
  <conditionalFormatting sqref="G2578:G2579 G2571:G2573 G2686 G2674">
    <cfRule type="expression" dxfId="822" priority="974">
      <formula>G2571+I2569+N2569=0</formula>
    </cfRule>
  </conditionalFormatting>
  <conditionalFormatting sqref="G2580">
    <cfRule type="expression" dxfId="821" priority="975">
      <formula>G2580+I2577+N2577=0</formula>
    </cfRule>
  </conditionalFormatting>
  <conditionalFormatting sqref="G2576:G2577">
    <cfRule type="expression" dxfId="820" priority="976">
      <formula>G2576+I2572+N2572=0</formula>
    </cfRule>
  </conditionalFormatting>
  <conditionalFormatting sqref="G2634">
    <cfRule type="expression" dxfId="819" priority="977">
      <formula>G2634+I2629+N2629=0</formula>
    </cfRule>
  </conditionalFormatting>
  <conditionalFormatting sqref="G2582">
    <cfRule type="expression" dxfId="818" priority="978">
      <formula>G2582+I2576+N2576=0</formula>
    </cfRule>
  </conditionalFormatting>
  <conditionalFormatting sqref="G2672 G2583:G2584 G2647">
    <cfRule type="expression" dxfId="817" priority="979">
      <formula>G2583+I2576+N2576=0</formula>
    </cfRule>
  </conditionalFormatting>
  <conditionalFormatting sqref="G2683">
    <cfRule type="expression" dxfId="816" priority="980">
      <formula>G2683+I2674+N2674=0</formula>
    </cfRule>
  </conditionalFormatting>
  <conditionalFormatting sqref="G2596">
    <cfRule type="expression" dxfId="815" priority="981">
      <formula>G2596+I2587+N2587=0</formula>
    </cfRule>
  </conditionalFormatting>
  <conditionalFormatting sqref="G2686">
    <cfRule type="expression" dxfId="814" priority="982">
      <formula>G2686+I2693+N2693=0</formula>
    </cfRule>
  </conditionalFormatting>
  <conditionalFormatting sqref="G2554">
    <cfRule type="expression" dxfId="813" priority="983">
      <formula>G2554+I2476+N2476=0</formula>
    </cfRule>
  </conditionalFormatting>
  <conditionalFormatting sqref="G2636">
    <cfRule type="expression" dxfId="812" priority="984">
      <formula>G2636+#REF!+#REF!=0</formula>
    </cfRule>
  </conditionalFormatting>
  <conditionalFormatting sqref="G2686">
    <cfRule type="expression" dxfId="811" priority="985">
      <formula>G2686+I2664+N2664=0</formula>
    </cfRule>
  </conditionalFormatting>
  <conditionalFormatting sqref="G2636">
    <cfRule type="expression" dxfId="810" priority="986">
      <formula>G2636+I2647+N2647=0</formula>
    </cfRule>
  </conditionalFormatting>
  <conditionalFormatting sqref="G2590">
    <cfRule type="expression" dxfId="809" priority="783">
      <formula>G2590+I2610+N2610=0</formula>
    </cfRule>
  </conditionalFormatting>
  <conditionalFormatting sqref="G2636">
    <cfRule type="expression" dxfId="808" priority="782">
      <formula>G2636+I2658+N2658=0</formula>
    </cfRule>
  </conditionalFormatting>
  <conditionalFormatting sqref="G2600">
    <cfRule type="expression" dxfId="807" priority="987">
      <formula>G2600+I2588+N2588=0</formula>
    </cfRule>
  </conditionalFormatting>
  <conditionalFormatting sqref="G2590">
    <cfRule type="expression" dxfId="806" priority="988">
      <formula>G2590+I2584+N2584=0</formula>
    </cfRule>
  </conditionalFormatting>
  <conditionalFormatting sqref="G2585">
    <cfRule type="expression" dxfId="805" priority="780">
      <formula>G2585+#REF!+#REF!=0</formula>
    </cfRule>
  </conditionalFormatting>
  <conditionalFormatting sqref="H2585">
    <cfRule type="expression" dxfId="804" priority="781">
      <formula>H2585+#REF!+#REF!=0</formula>
    </cfRule>
  </conditionalFormatting>
  <conditionalFormatting sqref="G2585:H2585">
    <cfRule type="expression" dxfId="803" priority="776">
      <formula>G2585+#REF!+#REF!=0</formula>
    </cfRule>
  </conditionalFormatting>
  <conditionalFormatting sqref="I2585">
    <cfRule type="expression" dxfId="802" priority="777">
      <formula>I2585+N2585+Q2585=0</formula>
    </cfRule>
  </conditionalFormatting>
  <conditionalFormatting sqref="J2585">
    <cfRule type="expression" dxfId="801" priority="774">
      <formula>J2585+Q2585+R2585=0</formula>
    </cfRule>
  </conditionalFormatting>
  <conditionalFormatting sqref="N2585:P2585">
    <cfRule type="expression" dxfId="800" priority="775">
      <formula>N2585+Q2585+R2585=0</formula>
    </cfRule>
  </conditionalFormatting>
  <conditionalFormatting sqref="G2585">
    <cfRule type="expression" dxfId="799" priority="772">
      <formula>G2585+#REF!+#REF!=0</formula>
    </cfRule>
  </conditionalFormatting>
  <conditionalFormatting sqref="H2585">
    <cfRule type="expression" dxfId="798" priority="773">
      <formula>H2585+#REF!+#REF!=0</formula>
    </cfRule>
  </conditionalFormatting>
  <conditionalFormatting sqref="G2585">
    <cfRule type="expression" dxfId="797" priority="778">
      <formula>G2585+I2642+N2642=0</formula>
    </cfRule>
  </conditionalFormatting>
  <conditionalFormatting sqref="G2585">
    <cfRule type="expression" dxfId="796" priority="779">
      <formula>G2585+I2667+N2667=0</formula>
    </cfRule>
  </conditionalFormatting>
  <conditionalFormatting sqref="K2585">
    <cfRule type="expression" dxfId="795" priority="771">
      <formula>K2585+R2585+S2585=0</formula>
    </cfRule>
  </conditionalFormatting>
  <conditionalFormatting sqref="G2593:G2594">
    <cfRule type="expression" dxfId="794" priority="769">
      <formula>G2593+#REF!+#REF!=0</formula>
    </cfRule>
  </conditionalFormatting>
  <conditionalFormatting sqref="H2593:H2594">
    <cfRule type="expression" dxfId="793" priority="770">
      <formula>H2593+#REF!+#REF!=0</formula>
    </cfRule>
  </conditionalFormatting>
  <conditionalFormatting sqref="G2593:H2594">
    <cfRule type="expression" dxfId="792" priority="764">
      <formula>G2593+#REF!+#REF!=0</formula>
    </cfRule>
  </conditionalFormatting>
  <conditionalFormatting sqref="I2593:I2594">
    <cfRule type="expression" dxfId="791" priority="765">
      <formula>I2593+N2593+Q2593=0</formula>
    </cfRule>
  </conditionalFormatting>
  <conditionalFormatting sqref="J2593:J2594">
    <cfRule type="expression" dxfId="790" priority="762">
      <formula>J2593+Q2593+R2593=0</formula>
    </cfRule>
  </conditionalFormatting>
  <conditionalFormatting sqref="N2593:P2594">
    <cfRule type="expression" dxfId="789" priority="763">
      <formula>N2593+Q2593+R2593=0</formula>
    </cfRule>
  </conditionalFormatting>
  <conditionalFormatting sqref="H2593:H2594">
    <cfRule type="expression" dxfId="788" priority="761">
      <formula>H2593+N2639+Q2639=0</formula>
    </cfRule>
  </conditionalFormatting>
  <conditionalFormatting sqref="G2593:G2594">
    <cfRule type="expression" dxfId="787" priority="759">
      <formula>G2593+#REF!+#REF!=0</formula>
    </cfRule>
  </conditionalFormatting>
  <conditionalFormatting sqref="H2593:H2594">
    <cfRule type="expression" dxfId="786" priority="760">
      <formula>H2593+#REF!+#REF!=0</formula>
    </cfRule>
  </conditionalFormatting>
  <conditionalFormatting sqref="G2593:G2594">
    <cfRule type="expression" dxfId="785" priority="766">
      <formula>G2593+I2649+N2649=0</formula>
    </cfRule>
  </conditionalFormatting>
  <conditionalFormatting sqref="G2593:G2594">
    <cfRule type="expression" dxfId="784" priority="767">
      <formula>G2593+I2646+N2646=0</formula>
    </cfRule>
  </conditionalFormatting>
  <conditionalFormatting sqref="G2593:G2594">
    <cfRule type="expression" dxfId="783" priority="768">
      <formula>G2593+I2673+N2673=0</formula>
    </cfRule>
  </conditionalFormatting>
  <conditionalFormatting sqref="K2593:K2594">
    <cfRule type="expression" dxfId="782" priority="758">
      <formula>K2593+R2593+S2593=0</formula>
    </cfRule>
  </conditionalFormatting>
  <conditionalFormatting sqref="G2598:G2599">
    <cfRule type="expression" dxfId="781" priority="756">
      <formula>G2598+#REF!+#REF!=0</formula>
    </cfRule>
  </conditionalFormatting>
  <conditionalFormatting sqref="H2598:H2599">
    <cfRule type="expression" dxfId="780" priority="757">
      <formula>H2598+#REF!+#REF!=0</formula>
    </cfRule>
  </conditionalFormatting>
  <conditionalFormatting sqref="G2598:H2599">
    <cfRule type="expression" dxfId="779" priority="752">
      <formula>G2598+#REF!+#REF!=0</formula>
    </cfRule>
  </conditionalFormatting>
  <conditionalFormatting sqref="I2598:I2599">
    <cfRule type="expression" dxfId="778" priority="753">
      <formula>I2598+N2598+Q2598=0</formula>
    </cfRule>
  </conditionalFormatting>
  <conditionalFormatting sqref="J2598:J2599">
    <cfRule type="expression" dxfId="777" priority="750">
      <formula>J2598+Q2598+R2598=0</formula>
    </cfRule>
  </conditionalFormatting>
  <conditionalFormatting sqref="N2598:P2599">
    <cfRule type="expression" dxfId="776" priority="751">
      <formula>N2598+Q2598+R2598=0</formula>
    </cfRule>
  </conditionalFormatting>
  <conditionalFormatting sqref="H2598:H2599">
    <cfRule type="expression" dxfId="775" priority="749">
      <formula>H2598+N2647+Q2647=0</formula>
    </cfRule>
  </conditionalFormatting>
  <conditionalFormatting sqref="G2598:G2599">
    <cfRule type="expression" dxfId="774" priority="747">
      <formula>G2598+#REF!+#REF!=0</formula>
    </cfRule>
  </conditionalFormatting>
  <conditionalFormatting sqref="H2598:H2599">
    <cfRule type="expression" dxfId="773" priority="748">
      <formula>H2598+#REF!+#REF!=0</formula>
    </cfRule>
  </conditionalFormatting>
  <conditionalFormatting sqref="G2598:G2599">
    <cfRule type="expression" dxfId="772" priority="754">
      <formula>G2598+I2658+N2658=0</formula>
    </cfRule>
  </conditionalFormatting>
  <conditionalFormatting sqref="G2598:G2599">
    <cfRule type="expression" dxfId="771" priority="755">
      <formula>G2598+I2651+N2651=0</formula>
    </cfRule>
  </conditionalFormatting>
  <conditionalFormatting sqref="K2598:K2599">
    <cfRule type="expression" dxfId="770" priority="746">
      <formula>K2598+R2598+S2598=0</formula>
    </cfRule>
  </conditionalFormatting>
  <conditionalFormatting sqref="G2608">
    <cfRule type="expression" dxfId="769" priority="744">
      <formula>G2608+#REF!+#REF!=0</formula>
    </cfRule>
  </conditionalFormatting>
  <conditionalFormatting sqref="H2608">
    <cfRule type="expression" dxfId="768" priority="745">
      <formula>H2608+#REF!+#REF!=0</formula>
    </cfRule>
  </conditionalFormatting>
  <conditionalFormatting sqref="H2608">
    <cfRule type="expression" dxfId="767" priority="743">
      <formula>H2608+N2651+Q2651=0</formula>
    </cfRule>
  </conditionalFormatting>
  <conditionalFormatting sqref="G2608:H2608">
    <cfRule type="expression" dxfId="766" priority="740">
      <formula>G2608+#REF!+#REF!=0</formula>
    </cfRule>
  </conditionalFormatting>
  <conditionalFormatting sqref="I2608">
    <cfRule type="expression" dxfId="765" priority="741">
      <formula>I2608+N2608+Q2608=0</formula>
    </cfRule>
  </conditionalFormatting>
  <conditionalFormatting sqref="J2608">
    <cfRule type="expression" dxfId="764" priority="738">
      <formula>J2608+Q2608+R2608=0</formula>
    </cfRule>
  </conditionalFormatting>
  <conditionalFormatting sqref="N2608:P2608">
    <cfRule type="expression" dxfId="763" priority="739">
      <formula>N2608+Q2608+R2608=0</formula>
    </cfRule>
  </conditionalFormatting>
  <conditionalFormatting sqref="H2608">
    <cfRule type="expression" dxfId="762" priority="737">
      <formula>H2608+N2658+Q2658=0</formula>
    </cfRule>
  </conditionalFormatting>
  <conditionalFormatting sqref="G2608">
    <cfRule type="expression" dxfId="761" priority="735">
      <formula>G2608+#REF!+#REF!=0</formula>
    </cfRule>
  </conditionalFormatting>
  <conditionalFormatting sqref="H2608">
    <cfRule type="expression" dxfId="760" priority="736">
      <formula>H2608+#REF!+#REF!=0</formula>
    </cfRule>
  </conditionalFormatting>
  <conditionalFormatting sqref="G2608">
    <cfRule type="expression" dxfId="759" priority="742">
      <formula>G2608+I2693+N2693=0</formula>
    </cfRule>
  </conditionalFormatting>
  <conditionalFormatting sqref="K2608">
    <cfRule type="expression" dxfId="758" priority="734">
      <formula>K2608+R2608+S2608=0</formula>
    </cfRule>
  </conditionalFormatting>
  <conditionalFormatting sqref="G2621">
    <cfRule type="expression" dxfId="757" priority="732">
      <formula>G2621+#REF!+#REF!=0</formula>
    </cfRule>
  </conditionalFormatting>
  <conditionalFormatting sqref="H2621">
    <cfRule type="expression" dxfId="756" priority="733">
      <formula>H2621+#REF!+#REF!=0</formula>
    </cfRule>
  </conditionalFormatting>
  <conditionalFormatting sqref="G2621:H2621">
    <cfRule type="expression" dxfId="755" priority="728">
      <formula>G2621+#REF!+#REF!=0</formula>
    </cfRule>
  </conditionalFormatting>
  <conditionalFormatting sqref="I2621">
    <cfRule type="expression" dxfId="754" priority="729">
      <formula>I2621+N2621+Q2621=0</formula>
    </cfRule>
  </conditionalFormatting>
  <conditionalFormatting sqref="J2621">
    <cfRule type="expression" dxfId="753" priority="726">
      <formula>J2621+Q2621+R2621=0</formula>
    </cfRule>
  </conditionalFormatting>
  <conditionalFormatting sqref="N2621:P2621">
    <cfRule type="expression" dxfId="752" priority="727">
      <formula>N2621+Q2621+R2621=0</formula>
    </cfRule>
  </conditionalFormatting>
  <conditionalFormatting sqref="G2621">
    <cfRule type="expression" dxfId="751" priority="724">
      <formula>G2621+#REF!+#REF!=0</formula>
    </cfRule>
  </conditionalFormatting>
  <conditionalFormatting sqref="H2621">
    <cfRule type="expression" dxfId="750" priority="725">
      <formula>H2621+#REF!+#REF!=0</formula>
    </cfRule>
  </conditionalFormatting>
  <conditionalFormatting sqref="G2621">
    <cfRule type="expression" dxfId="749" priority="730">
      <formula>G2621+I2664+N2664=0</formula>
    </cfRule>
  </conditionalFormatting>
  <conditionalFormatting sqref="G2621">
    <cfRule type="expression" dxfId="748" priority="731">
      <formula>G2621+I2987+N2987=0</formula>
    </cfRule>
  </conditionalFormatting>
  <conditionalFormatting sqref="K2621">
    <cfRule type="expression" dxfId="747" priority="723">
      <formula>K2621+R2621+S2621=0</formula>
    </cfRule>
  </conditionalFormatting>
  <conditionalFormatting sqref="G2627:G2628">
    <cfRule type="expression" dxfId="746" priority="721">
      <formula>G2627+#REF!+#REF!=0</formula>
    </cfRule>
  </conditionalFormatting>
  <conditionalFormatting sqref="H2627:H2628">
    <cfRule type="expression" dxfId="745" priority="722">
      <formula>H2627+#REF!+#REF!=0</formula>
    </cfRule>
  </conditionalFormatting>
  <conditionalFormatting sqref="G2627:H2628">
    <cfRule type="expression" dxfId="744" priority="716">
      <formula>G2627+#REF!+#REF!=0</formula>
    </cfRule>
  </conditionalFormatting>
  <conditionalFormatting sqref="I2627:I2628">
    <cfRule type="expression" dxfId="743" priority="717">
      <formula>I2627+N2627+Q2627=0</formula>
    </cfRule>
  </conditionalFormatting>
  <conditionalFormatting sqref="J2627:J2628">
    <cfRule type="expression" dxfId="742" priority="714">
      <formula>J2627+Q2627+R2627=0</formula>
    </cfRule>
  </conditionalFormatting>
  <conditionalFormatting sqref="N2627:P2628">
    <cfRule type="expression" dxfId="741" priority="715">
      <formula>N2627+Q2627+R2627=0</formula>
    </cfRule>
  </conditionalFormatting>
  <conditionalFormatting sqref="G2627:G2628">
    <cfRule type="expression" dxfId="740" priority="712">
      <formula>G2627+#REF!+#REF!=0</formula>
    </cfRule>
  </conditionalFormatting>
  <conditionalFormatting sqref="H2627:H2628">
    <cfRule type="expression" dxfId="739" priority="713">
      <formula>H2627+#REF!+#REF!=0</formula>
    </cfRule>
  </conditionalFormatting>
  <conditionalFormatting sqref="G2627:G2628">
    <cfRule type="expression" dxfId="738" priority="718">
      <formula>G2627+I2668+N2668=0</formula>
    </cfRule>
  </conditionalFormatting>
  <conditionalFormatting sqref="G2627:G2628">
    <cfRule type="expression" dxfId="737" priority="719">
      <formula>G2627+I2664+N2664=0</formula>
    </cfRule>
  </conditionalFormatting>
  <conditionalFormatting sqref="G2627:G2628">
    <cfRule type="expression" dxfId="736" priority="720">
      <formula>G2627+I2991+N2991=0</formula>
    </cfRule>
  </conditionalFormatting>
  <conditionalFormatting sqref="K2627:K2628">
    <cfRule type="expression" dxfId="735" priority="711">
      <formula>K2627+R2627+S2627=0</formula>
    </cfRule>
  </conditionalFormatting>
  <conditionalFormatting sqref="G2637:G2638">
    <cfRule type="expression" dxfId="734" priority="709">
      <formula>G2637+#REF!+#REF!=0</formula>
    </cfRule>
  </conditionalFormatting>
  <conditionalFormatting sqref="H2637:H2638">
    <cfRule type="expression" dxfId="733" priority="710">
      <formula>H2637+#REF!+#REF!=0</formula>
    </cfRule>
  </conditionalFormatting>
  <conditionalFormatting sqref="H2637:H2638">
    <cfRule type="expression" dxfId="732" priority="708">
      <formula>H2637+N2684+Q2684=0</formula>
    </cfRule>
  </conditionalFormatting>
  <conditionalFormatting sqref="G2637:H2638">
    <cfRule type="expression" dxfId="731" priority="703">
      <formula>G2637+#REF!+#REF!=0</formula>
    </cfRule>
  </conditionalFormatting>
  <conditionalFormatting sqref="I2637:I2638">
    <cfRule type="expression" dxfId="730" priority="704">
      <formula>I2637+N2637+Q2637=0</formula>
    </cfRule>
  </conditionalFormatting>
  <conditionalFormatting sqref="J2637:J2638">
    <cfRule type="expression" dxfId="729" priority="701">
      <formula>J2637+Q2637+R2637=0</formula>
    </cfRule>
  </conditionalFormatting>
  <conditionalFormatting sqref="N2637:P2638">
    <cfRule type="expression" dxfId="728" priority="702">
      <formula>N2637+Q2637+R2637=0</formula>
    </cfRule>
  </conditionalFormatting>
  <conditionalFormatting sqref="H2637:H2638">
    <cfRule type="expression" dxfId="727" priority="700">
      <formula>H2637+N2688+Q2688=0</formula>
    </cfRule>
  </conditionalFormatting>
  <conditionalFormatting sqref="G2637:G2638">
    <cfRule type="expression" dxfId="726" priority="698">
      <formula>G2637+#REF!+#REF!=0</formula>
    </cfRule>
  </conditionalFormatting>
  <conditionalFormatting sqref="H2637:H2638">
    <cfRule type="expression" dxfId="725" priority="699">
      <formula>H2637+#REF!+#REF!=0</formula>
    </cfRule>
  </conditionalFormatting>
  <conditionalFormatting sqref="G2637:G2638">
    <cfRule type="expression" dxfId="724" priority="705">
      <formula>G2637+I2978+N2978=0</formula>
    </cfRule>
  </conditionalFormatting>
  <conditionalFormatting sqref="G2637:G2638">
    <cfRule type="expression" dxfId="723" priority="706">
      <formula>G2637+I2693+N2693=0</formula>
    </cfRule>
  </conditionalFormatting>
  <conditionalFormatting sqref="G2637:G2638">
    <cfRule type="expression" dxfId="722" priority="707">
      <formula>G2637+I3018+N3018=0</formula>
    </cfRule>
  </conditionalFormatting>
  <conditionalFormatting sqref="K2637:K2638">
    <cfRule type="expression" dxfId="721" priority="697">
      <formula>K2637+R2637+S2637=0</formula>
    </cfRule>
  </conditionalFormatting>
  <conditionalFormatting sqref="G2646">
    <cfRule type="expression" dxfId="720" priority="989">
      <formula>G2646+#REF!+#REF!=0</formula>
    </cfRule>
  </conditionalFormatting>
  <conditionalFormatting sqref="G2644:G2645">
    <cfRule type="expression" dxfId="719" priority="695">
      <formula>G2644+#REF!+#REF!=0</formula>
    </cfRule>
  </conditionalFormatting>
  <conditionalFormatting sqref="H2644:H2645">
    <cfRule type="expression" dxfId="718" priority="696">
      <formula>H2644+#REF!+#REF!=0</formula>
    </cfRule>
  </conditionalFormatting>
  <conditionalFormatting sqref="H2644:H2645">
    <cfRule type="expression" dxfId="717" priority="694">
      <formula>H2644+N2691+Q2691=0</formula>
    </cfRule>
  </conditionalFormatting>
  <conditionalFormatting sqref="G2644:H2645">
    <cfRule type="expression" dxfId="716" priority="689">
      <formula>G2644+#REF!+#REF!=0</formula>
    </cfRule>
  </conditionalFormatting>
  <conditionalFormatting sqref="I2644:I2645">
    <cfRule type="expression" dxfId="715" priority="690">
      <formula>I2644+N2644+Q2644=0</formula>
    </cfRule>
  </conditionalFormatting>
  <conditionalFormatting sqref="J2644:J2645">
    <cfRule type="expression" dxfId="714" priority="687">
      <formula>J2644+Q2644+R2644=0</formula>
    </cfRule>
  </conditionalFormatting>
  <conditionalFormatting sqref="N2644:P2645">
    <cfRule type="expression" dxfId="713" priority="688">
      <formula>N2644+Q2644+R2644=0</formula>
    </cfRule>
  </conditionalFormatting>
  <conditionalFormatting sqref="H2644:H2645">
    <cfRule type="expression" dxfId="712" priority="686">
      <formula>H2644+N2976+Q2976=0</formula>
    </cfRule>
  </conditionalFormatting>
  <conditionalFormatting sqref="G2644:G2645">
    <cfRule type="expression" dxfId="711" priority="684">
      <formula>G2644+#REF!+#REF!=0</formula>
    </cfRule>
  </conditionalFormatting>
  <conditionalFormatting sqref="H2644:H2645">
    <cfRule type="expression" dxfId="710" priority="685">
      <formula>H2644+#REF!+#REF!=0</formula>
    </cfRule>
  </conditionalFormatting>
  <conditionalFormatting sqref="G2644:G2645">
    <cfRule type="expression" dxfId="709" priority="691">
      <formula>G2644+I2985+N2985=0</formula>
    </cfRule>
  </conditionalFormatting>
  <conditionalFormatting sqref="G2644:G2645">
    <cfRule type="expression" dxfId="708" priority="692">
      <formula>G2644+I2981+N2981=0</formula>
    </cfRule>
  </conditionalFormatting>
  <conditionalFormatting sqref="G2644:G2645">
    <cfRule type="expression" dxfId="707" priority="693">
      <formula>G2644+I3025+N3025=0</formula>
    </cfRule>
  </conditionalFormatting>
  <conditionalFormatting sqref="K2644:K2645">
    <cfRule type="expression" dxfId="706" priority="683">
      <formula>K2644+R2644+S2644=0</formula>
    </cfRule>
  </conditionalFormatting>
  <conditionalFormatting sqref="G2655:G2657">
    <cfRule type="expression" dxfId="705" priority="681">
      <formula>G2655+#REF!+#REF!=0</formula>
    </cfRule>
  </conditionalFormatting>
  <conditionalFormatting sqref="H2655:H2657">
    <cfRule type="expression" dxfId="704" priority="682">
      <formula>H2655+#REF!+#REF!=0</formula>
    </cfRule>
  </conditionalFormatting>
  <conditionalFormatting sqref="H2655:H2657">
    <cfRule type="expression" dxfId="703" priority="680">
      <formula>H2655+N2984+Q2984=0</formula>
    </cfRule>
  </conditionalFormatting>
  <conditionalFormatting sqref="G2655:H2657">
    <cfRule type="expression" dxfId="702" priority="675">
      <formula>G2655+#REF!+#REF!=0</formula>
    </cfRule>
  </conditionalFormatting>
  <conditionalFormatting sqref="I2655:I2657">
    <cfRule type="expression" dxfId="701" priority="676">
      <formula>I2655+N2655+Q2655=0</formula>
    </cfRule>
  </conditionalFormatting>
  <conditionalFormatting sqref="J2655:J2657">
    <cfRule type="expression" dxfId="700" priority="673">
      <formula>J2655+Q2655+R2655=0</formula>
    </cfRule>
  </conditionalFormatting>
  <conditionalFormatting sqref="N2655:P2657">
    <cfRule type="expression" dxfId="699" priority="674">
      <formula>N2655+Q2655+R2655=0</formula>
    </cfRule>
  </conditionalFormatting>
  <conditionalFormatting sqref="H2655:H2657">
    <cfRule type="expression" dxfId="698" priority="672">
      <formula>H2655+N2988+Q2988=0</formula>
    </cfRule>
  </conditionalFormatting>
  <conditionalFormatting sqref="G2655:G2657">
    <cfRule type="expression" dxfId="697" priority="670">
      <formula>G2655+#REF!+#REF!=0</formula>
    </cfRule>
  </conditionalFormatting>
  <conditionalFormatting sqref="H2655:H2657">
    <cfRule type="expression" dxfId="696" priority="671">
      <formula>H2655+#REF!+#REF!=0</formula>
    </cfRule>
  </conditionalFormatting>
  <conditionalFormatting sqref="G2655:G2657">
    <cfRule type="expression" dxfId="695" priority="677">
      <formula>G2655+I3000+N3000=0</formula>
    </cfRule>
  </conditionalFormatting>
  <conditionalFormatting sqref="G2655:G2657">
    <cfRule type="expression" dxfId="694" priority="679">
      <formula>G2655+I3037+N3037=0</formula>
    </cfRule>
  </conditionalFormatting>
  <conditionalFormatting sqref="K2655:K2657">
    <cfRule type="expression" dxfId="693" priority="669">
      <formula>K2655+R2655+S2655=0</formula>
    </cfRule>
  </conditionalFormatting>
  <conditionalFormatting sqref="G2661">
    <cfRule type="expression" dxfId="692" priority="667">
      <formula>G2661+#REF!+#REF!=0</formula>
    </cfRule>
  </conditionalFormatting>
  <conditionalFormatting sqref="H2661">
    <cfRule type="expression" dxfId="691" priority="668">
      <formula>H2661+#REF!+#REF!=0</formula>
    </cfRule>
  </conditionalFormatting>
  <conditionalFormatting sqref="H2661">
    <cfRule type="expression" dxfId="690" priority="666">
      <formula>H2661+N2990+Q2990=0</formula>
    </cfRule>
  </conditionalFormatting>
  <conditionalFormatting sqref="G2661:H2661">
    <cfRule type="expression" dxfId="689" priority="661">
      <formula>G2661+#REF!+#REF!=0</formula>
    </cfRule>
  </conditionalFormatting>
  <conditionalFormatting sqref="I2661">
    <cfRule type="expression" dxfId="688" priority="662">
      <formula>I2661+N2661+Q2661=0</formula>
    </cfRule>
  </conditionalFormatting>
  <conditionalFormatting sqref="J2661">
    <cfRule type="expression" dxfId="687" priority="659">
      <formula>J2661+Q2661+R2661=0</formula>
    </cfRule>
  </conditionalFormatting>
  <conditionalFormatting sqref="N2661:P2661">
    <cfRule type="expression" dxfId="686" priority="660">
      <formula>N2661+Q2661+R2661=0</formula>
    </cfRule>
  </conditionalFormatting>
  <conditionalFormatting sqref="H2661">
    <cfRule type="expression" dxfId="685" priority="658">
      <formula>H2661+N2997+Q2997=0</formula>
    </cfRule>
  </conditionalFormatting>
  <conditionalFormatting sqref="G2661">
    <cfRule type="expression" dxfId="684" priority="656">
      <formula>G2661+#REF!+#REF!=0</formula>
    </cfRule>
  </conditionalFormatting>
  <conditionalFormatting sqref="H2661">
    <cfRule type="expression" dxfId="683" priority="657">
      <formula>H2661+#REF!+#REF!=0</formula>
    </cfRule>
  </conditionalFormatting>
  <conditionalFormatting sqref="G2661">
    <cfRule type="expression" dxfId="682" priority="663">
      <formula>G2661+I3006+N3006=0</formula>
    </cfRule>
  </conditionalFormatting>
  <conditionalFormatting sqref="G2501:G2502">
    <cfRule type="expression" dxfId="681" priority="664">
      <formula>G2501+I2840+N2840=0</formula>
    </cfRule>
  </conditionalFormatting>
  <conditionalFormatting sqref="G2661">
    <cfRule type="expression" dxfId="680" priority="665">
      <formula>G2661+I3043+N3043=0</formula>
    </cfRule>
  </conditionalFormatting>
  <conditionalFormatting sqref="K2661">
    <cfRule type="expression" dxfId="679" priority="655">
      <formula>K2661+R2661+S2661=0</formula>
    </cfRule>
  </conditionalFormatting>
  <conditionalFormatting sqref="G2675:G2677">
    <cfRule type="expression" dxfId="678" priority="653">
      <formula>G2675+#REF!+#REF!=0</formula>
    </cfRule>
  </conditionalFormatting>
  <conditionalFormatting sqref="H2675:H2677">
    <cfRule type="expression" dxfId="677" priority="654">
      <formula>H2675+#REF!+#REF!=0</formula>
    </cfRule>
  </conditionalFormatting>
  <conditionalFormatting sqref="H2675:H2677">
    <cfRule type="expression" dxfId="676" priority="652">
      <formula>H2675+N3025+Q3025=0</formula>
    </cfRule>
  </conditionalFormatting>
  <conditionalFormatting sqref="G2675:H2677">
    <cfRule type="expression" dxfId="675" priority="647">
      <formula>G2675+#REF!+#REF!=0</formula>
    </cfRule>
  </conditionalFormatting>
  <conditionalFormatting sqref="I2675:I2677">
    <cfRule type="expression" dxfId="674" priority="648">
      <formula>I2675+N2675+Q2675=0</formula>
    </cfRule>
  </conditionalFormatting>
  <conditionalFormatting sqref="J2675:J2677">
    <cfRule type="expression" dxfId="673" priority="645">
      <formula>J2675+Q2675+R2675=0</formula>
    </cfRule>
  </conditionalFormatting>
  <conditionalFormatting sqref="N2675:P2677">
    <cfRule type="expression" dxfId="672" priority="646">
      <formula>N2675+Q2675+R2675=0</formula>
    </cfRule>
  </conditionalFormatting>
  <conditionalFormatting sqref="H2675:H2677">
    <cfRule type="expression" dxfId="671" priority="644">
      <formula>H2675+N3029+Q3029=0</formula>
    </cfRule>
  </conditionalFormatting>
  <conditionalFormatting sqref="G2675:G2677">
    <cfRule type="expression" dxfId="670" priority="642">
      <formula>G2675+#REF!+#REF!=0</formula>
    </cfRule>
  </conditionalFormatting>
  <conditionalFormatting sqref="H2675:H2677">
    <cfRule type="expression" dxfId="669" priority="643">
      <formula>H2675+#REF!+#REF!=0</formula>
    </cfRule>
  </conditionalFormatting>
  <conditionalFormatting sqref="G2675:G2677">
    <cfRule type="expression" dxfId="668" priority="649">
      <formula>G2675+I3038+N3038=0</formula>
    </cfRule>
  </conditionalFormatting>
  <conditionalFormatting sqref="G2675:G2677">
    <cfRule type="expression" dxfId="667" priority="650">
      <formula>G2675+I3033+N3033=0</formula>
    </cfRule>
  </conditionalFormatting>
  <conditionalFormatting sqref="G2675:G2677">
    <cfRule type="expression" dxfId="666" priority="651">
      <formula>G2675+I3075+N3075=0</formula>
    </cfRule>
  </conditionalFormatting>
  <conditionalFormatting sqref="K2675:K2677">
    <cfRule type="expression" dxfId="665" priority="641">
      <formula>K2675+R2675+S2675=0</formula>
    </cfRule>
  </conditionalFormatting>
  <conditionalFormatting sqref="G2680:G2681">
    <cfRule type="expression" dxfId="664" priority="639">
      <formula>G2680+#REF!+#REF!=0</formula>
    </cfRule>
  </conditionalFormatting>
  <conditionalFormatting sqref="H2680:H2681">
    <cfRule type="expression" dxfId="663" priority="640">
      <formula>H2680+#REF!+#REF!=0</formula>
    </cfRule>
  </conditionalFormatting>
  <conditionalFormatting sqref="H2680:H2681">
    <cfRule type="expression" dxfId="662" priority="638">
      <formula>H2680+N3029+Q3029=0</formula>
    </cfRule>
  </conditionalFormatting>
  <conditionalFormatting sqref="G2680:H2681">
    <cfRule type="expression" dxfId="661" priority="633">
      <formula>G2680+#REF!+#REF!=0</formula>
    </cfRule>
  </conditionalFormatting>
  <conditionalFormatting sqref="I2680:I2681">
    <cfRule type="expression" dxfId="660" priority="634">
      <formula>I2680+N2680+Q2680=0</formula>
    </cfRule>
  </conditionalFormatting>
  <conditionalFormatting sqref="J2680:J2681">
    <cfRule type="expression" dxfId="659" priority="631">
      <formula>J2680+Q2680+R2680=0</formula>
    </cfRule>
  </conditionalFormatting>
  <conditionalFormatting sqref="N2680:P2681">
    <cfRule type="expression" dxfId="658" priority="632">
      <formula>N2680+Q2680+R2680=0</formula>
    </cfRule>
  </conditionalFormatting>
  <conditionalFormatting sqref="H2681">
    <cfRule type="expression" dxfId="657" priority="630">
      <formula>H2681+N3033+Q3033=0</formula>
    </cfRule>
  </conditionalFormatting>
  <conditionalFormatting sqref="G2680:G2681">
    <cfRule type="expression" dxfId="656" priority="628">
      <formula>G2680+#REF!+#REF!=0</formula>
    </cfRule>
  </conditionalFormatting>
  <conditionalFormatting sqref="H2680:H2681">
    <cfRule type="expression" dxfId="655" priority="629">
      <formula>H2680+#REF!+#REF!=0</formula>
    </cfRule>
  </conditionalFormatting>
  <conditionalFormatting sqref="G2680:G2681">
    <cfRule type="expression" dxfId="654" priority="635">
      <formula>G2680+I3042+N3042=0</formula>
    </cfRule>
  </conditionalFormatting>
  <conditionalFormatting sqref="G2680:G2681">
    <cfRule type="expression" dxfId="653" priority="636">
      <formula>G2680+I3038+N3038=0</formula>
    </cfRule>
  </conditionalFormatting>
  <conditionalFormatting sqref="G2680:G2681">
    <cfRule type="expression" dxfId="652" priority="637">
      <formula>G2680+I3079+N3079=0</formula>
    </cfRule>
  </conditionalFormatting>
  <conditionalFormatting sqref="K2680:K2681">
    <cfRule type="expression" dxfId="651" priority="627">
      <formula>K2680+R2680+S2680=0</formula>
    </cfRule>
  </conditionalFormatting>
  <conditionalFormatting sqref="G2603">
    <cfRule type="expression" dxfId="650" priority="626">
      <formula>G2603+#REF!+#REF!=0</formula>
    </cfRule>
  </conditionalFormatting>
  <conditionalFormatting sqref="G2640">
    <cfRule type="expression" dxfId="649" priority="990">
      <formula>G2640+#REF!+#REF!=0</formula>
    </cfRule>
  </conditionalFormatting>
  <conditionalFormatting sqref="G2663">
    <cfRule type="expression" dxfId="648" priority="991">
      <formula>G2663+#REF!+#REF!=0</formula>
    </cfRule>
  </conditionalFormatting>
  <conditionalFormatting sqref="G2660 G2664:G2665">
    <cfRule type="expression" dxfId="647" priority="992">
      <formula>G2660+#REF!+#REF!=0</formula>
    </cfRule>
  </conditionalFormatting>
  <conditionalFormatting sqref="G2598:G2599">
    <cfRule type="expression" dxfId="646" priority="993">
      <formula>G2598+I2684+N2684=0</formula>
    </cfRule>
  </conditionalFormatting>
  <conditionalFormatting sqref="H2598:H2599">
    <cfRule type="expression" dxfId="645" priority="994">
      <formula>H2598+N2641+Q2641=0</formula>
    </cfRule>
  </conditionalFormatting>
  <conditionalFormatting sqref="H2585">
    <cfRule type="expression" dxfId="644" priority="995">
      <formula>H2585+#REF!+#REF!=0</formula>
    </cfRule>
  </conditionalFormatting>
  <conditionalFormatting sqref="H2585">
    <cfRule type="expression" dxfId="643" priority="996">
      <formula>H2585+#REF!+#REF!=0</formula>
    </cfRule>
  </conditionalFormatting>
  <conditionalFormatting sqref="H2593:H2594 H2621">
    <cfRule type="expression" dxfId="642" priority="997">
      <formula>H2593+#REF!+#REF!=0</formula>
    </cfRule>
  </conditionalFormatting>
  <conditionalFormatting sqref="H2628">
    <cfRule type="expression" dxfId="641" priority="998">
      <formula>H2628+#REF!+#REF!=0</formula>
    </cfRule>
  </conditionalFormatting>
  <conditionalFormatting sqref="G2608">
    <cfRule type="expression" dxfId="640" priority="999">
      <formula>G2608+#REF!+#REF!=0</formula>
    </cfRule>
  </conditionalFormatting>
  <conditionalFormatting sqref="G2608">
    <cfRule type="expression" dxfId="639" priority="1000">
      <formula>G2608+#REF!+#REF!=0</formula>
    </cfRule>
  </conditionalFormatting>
  <conditionalFormatting sqref="H2627:H2628 H2621:H2622">
    <cfRule type="expression" dxfId="638" priority="1001">
      <formula>H2621+#REF!+#REF!=0</formula>
    </cfRule>
  </conditionalFormatting>
  <conditionalFormatting sqref="G2621">
    <cfRule type="expression" dxfId="637" priority="1002">
      <formula>G2621+#REF!+#REF!=0</formula>
    </cfRule>
  </conditionalFormatting>
  <conditionalFormatting sqref="H2627">
    <cfRule type="expression" dxfId="636" priority="1012">
      <formula>H2627+#REF!+#REF!=0</formula>
    </cfRule>
  </conditionalFormatting>
  <conditionalFormatting sqref="G2586">
    <cfRule type="expression" dxfId="635" priority="623">
      <formula>G2586+#REF!+#REF!=0</formula>
    </cfRule>
  </conditionalFormatting>
  <conditionalFormatting sqref="H2586">
    <cfRule type="expression" dxfId="634" priority="624">
      <formula>H2586+#REF!+#REF!=0</formula>
    </cfRule>
  </conditionalFormatting>
  <conditionalFormatting sqref="G2586:H2586">
    <cfRule type="expression" dxfId="633" priority="618">
      <formula>G2586+#REF!+#REF!=0</formula>
    </cfRule>
  </conditionalFormatting>
  <conditionalFormatting sqref="I2586">
    <cfRule type="expression" dxfId="632" priority="619">
      <formula>I2586+N2586+Q2586=0</formula>
    </cfRule>
  </conditionalFormatting>
  <conditionalFormatting sqref="J2586">
    <cfRule type="expression" dxfId="631" priority="616">
      <formula>J2586+Q2586+R2586=0</formula>
    </cfRule>
  </conditionalFormatting>
  <conditionalFormatting sqref="N2586:P2586">
    <cfRule type="expression" dxfId="630" priority="617">
      <formula>N2586+Q2586+R2586=0</formula>
    </cfRule>
  </conditionalFormatting>
  <conditionalFormatting sqref="H2586">
    <cfRule type="expression" dxfId="629" priority="615">
      <formula>H2586+N2632+Q2632=0</formula>
    </cfRule>
  </conditionalFormatting>
  <conditionalFormatting sqref="G2586">
    <cfRule type="expression" dxfId="628" priority="613">
      <formula>G2586+#REF!+#REF!=0</formula>
    </cfRule>
  </conditionalFormatting>
  <conditionalFormatting sqref="H2586">
    <cfRule type="expression" dxfId="627" priority="614">
      <formula>H2586+#REF!+#REF!=0</formula>
    </cfRule>
  </conditionalFormatting>
  <conditionalFormatting sqref="G2586">
    <cfRule type="expression" dxfId="626" priority="620">
      <formula>G2586+I2643+N2643=0</formula>
    </cfRule>
  </conditionalFormatting>
  <conditionalFormatting sqref="G2586">
    <cfRule type="expression" dxfId="625" priority="621">
      <formula>G2586+I2639+N2639=0</formula>
    </cfRule>
  </conditionalFormatting>
  <conditionalFormatting sqref="G2586">
    <cfRule type="expression" dxfId="624" priority="622">
      <formula>G2586+I2666+N2666=0</formula>
    </cfRule>
  </conditionalFormatting>
  <conditionalFormatting sqref="K2586">
    <cfRule type="expression" dxfId="623" priority="612">
      <formula>K2586+R2586+S2586=0</formula>
    </cfRule>
  </conditionalFormatting>
  <conditionalFormatting sqref="H2586">
    <cfRule type="expression" dxfId="622" priority="625">
      <formula>H2586+#REF!+#REF!=0</formula>
    </cfRule>
  </conditionalFormatting>
  <conditionalFormatting sqref="G2609">
    <cfRule type="expression" dxfId="621" priority="608">
      <formula>G2609+#REF!+#REF!=0</formula>
    </cfRule>
  </conditionalFormatting>
  <conditionalFormatting sqref="H2609">
    <cfRule type="expression" dxfId="620" priority="609">
      <formula>H2609+#REF!+#REF!=0</formula>
    </cfRule>
  </conditionalFormatting>
  <conditionalFormatting sqref="G2609:H2609">
    <cfRule type="expression" dxfId="619" priority="603">
      <formula>G2609+#REF!+#REF!=0</formula>
    </cfRule>
  </conditionalFormatting>
  <conditionalFormatting sqref="I2609">
    <cfRule type="expression" dxfId="618" priority="604">
      <formula>I2609+N2609+Q2609=0</formula>
    </cfRule>
  </conditionalFormatting>
  <conditionalFormatting sqref="J2609">
    <cfRule type="expression" dxfId="617" priority="601">
      <formula>J2609+Q2609+R2609=0</formula>
    </cfRule>
  </conditionalFormatting>
  <conditionalFormatting sqref="N2609:P2609">
    <cfRule type="expression" dxfId="616" priority="602">
      <formula>N2609+Q2609+R2609=0</formula>
    </cfRule>
  </conditionalFormatting>
  <conditionalFormatting sqref="G2609">
    <cfRule type="expression" dxfId="615" priority="599">
      <formula>G2609+#REF!+#REF!=0</formula>
    </cfRule>
  </conditionalFormatting>
  <conditionalFormatting sqref="H2609">
    <cfRule type="expression" dxfId="614" priority="600">
      <formula>H2609+#REF!+#REF!=0</formula>
    </cfRule>
  </conditionalFormatting>
  <conditionalFormatting sqref="G2609">
    <cfRule type="expression" dxfId="613" priority="605">
      <formula>G2609+I2650+N2650=0</formula>
    </cfRule>
  </conditionalFormatting>
  <conditionalFormatting sqref="G2609">
    <cfRule type="expression" dxfId="612" priority="606">
      <formula>G2609+I2647+N2647=0</formula>
    </cfRule>
  </conditionalFormatting>
  <conditionalFormatting sqref="G2609">
    <cfRule type="expression" dxfId="611" priority="607">
      <formula>G2609+I2973+N2973=0</formula>
    </cfRule>
  </conditionalFormatting>
  <conditionalFormatting sqref="K2609">
    <cfRule type="expression" dxfId="610" priority="598">
      <formula>K2609+R2609+S2609=0</formula>
    </cfRule>
  </conditionalFormatting>
  <conditionalFormatting sqref="H2609">
    <cfRule type="expression" dxfId="609" priority="610">
      <formula>H2609+#REF!+#REF!=0</formula>
    </cfRule>
  </conditionalFormatting>
  <conditionalFormatting sqref="H2609">
    <cfRule type="expression" dxfId="608" priority="611">
      <formula>H2609+#REF!+#REF!=0</formula>
    </cfRule>
  </conditionalFormatting>
  <conditionalFormatting sqref="G2622">
    <cfRule type="expression" dxfId="607" priority="595">
      <formula>G2622+#REF!+#REF!=0</formula>
    </cfRule>
  </conditionalFormatting>
  <conditionalFormatting sqref="H2622">
    <cfRule type="expression" dxfId="606" priority="596">
      <formula>H2622+#REF!+#REF!=0</formula>
    </cfRule>
  </conditionalFormatting>
  <conditionalFormatting sqref="G2622:H2622">
    <cfRule type="expression" dxfId="605" priority="590">
      <formula>G2622+#REF!+#REF!=0</formula>
    </cfRule>
  </conditionalFormatting>
  <conditionalFormatting sqref="I2622">
    <cfRule type="expression" dxfId="604" priority="591">
      <formula>I2622+N2622+Q2622=0</formula>
    </cfRule>
  </conditionalFormatting>
  <conditionalFormatting sqref="J2622">
    <cfRule type="expression" dxfId="603" priority="588">
      <formula>J2622+Q2622+R2622=0</formula>
    </cfRule>
  </conditionalFormatting>
  <conditionalFormatting sqref="N2622:P2622">
    <cfRule type="expression" dxfId="602" priority="589">
      <formula>N2622+Q2622+R2622=0</formula>
    </cfRule>
  </conditionalFormatting>
  <conditionalFormatting sqref="G2622">
    <cfRule type="expression" dxfId="601" priority="586">
      <formula>G2622+#REF!+#REF!=0</formula>
    </cfRule>
  </conditionalFormatting>
  <conditionalFormatting sqref="H2622">
    <cfRule type="expression" dxfId="600" priority="587">
      <formula>H2622+#REF!+#REF!=0</formula>
    </cfRule>
  </conditionalFormatting>
  <conditionalFormatting sqref="G2622">
    <cfRule type="expression" dxfId="599" priority="592">
      <formula>G2622+I2663+N2663=0</formula>
    </cfRule>
  </conditionalFormatting>
  <conditionalFormatting sqref="G2622">
    <cfRule type="expression" dxfId="598" priority="593">
      <formula>G2622+I2659+N2659=0</formula>
    </cfRule>
  </conditionalFormatting>
  <conditionalFormatting sqref="G2622">
    <cfRule type="expression" dxfId="597" priority="594">
      <formula>G2622+I2986+N2986=0</formula>
    </cfRule>
  </conditionalFormatting>
  <conditionalFormatting sqref="K2622">
    <cfRule type="expression" dxfId="596" priority="585">
      <formula>K2622+R2622+S2622=0</formula>
    </cfRule>
  </conditionalFormatting>
  <conditionalFormatting sqref="H2622">
    <cfRule type="expression" dxfId="595" priority="597">
      <formula>H2622+#REF!+#REF!=0</formula>
    </cfRule>
  </conditionalFormatting>
  <conditionalFormatting sqref="G2682">
    <cfRule type="expression" dxfId="594" priority="583">
      <formula>G2682+#REF!+#REF!=0</formula>
    </cfRule>
  </conditionalFormatting>
  <conditionalFormatting sqref="H2682">
    <cfRule type="expression" dxfId="593" priority="584">
      <formula>H2682+#REF!+#REF!=0</formula>
    </cfRule>
  </conditionalFormatting>
  <conditionalFormatting sqref="H2682">
    <cfRule type="expression" dxfId="592" priority="582">
      <formula>H2682+N3031+Q3031=0</formula>
    </cfRule>
  </conditionalFormatting>
  <conditionalFormatting sqref="G2682:H2682">
    <cfRule type="expression" dxfId="591" priority="577">
      <formula>G2682+#REF!+#REF!=0</formula>
    </cfRule>
  </conditionalFormatting>
  <conditionalFormatting sqref="I2682">
    <cfRule type="expression" dxfId="590" priority="578">
      <formula>I2682+N2682+Q2682=0</formula>
    </cfRule>
  </conditionalFormatting>
  <conditionalFormatting sqref="J2682">
    <cfRule type="expression" dxfId="589" priority="575">
      <formula>J2682+Q2682+R2682=0</formula>
    </cfRule>
  </conditionalFormatting>
  <conditionalFormatting sqref="N2682:P2682">
    <cfRule type="expression" dxfId="588" priority="576">
      <formula>N2682+Q2682+R2682=0</formula>
    </cfRule>
  </conditionalFormatting>
  <conditionalFormatting sqref="H2682">
    <cfRule type="expression" dxfId="587" priority="574">
      <formula>H2682+N3034+Q3034=0</formula>
    </cfRule>
  </conditionalFormatting>
  <conditionalFormatting sqref="G2682">
    <cfRule type="expression" dxfId="586" priority="572">
      <formula>G2682+#REF!+#REF!=0</formula>
    </cfRule>
  </conditionalFormatting>
  <conditionalFormatting sqref="H2682">
    <cfRule type="expression" dxfId="585" priority="573">
      <formula>H2682+#REF!+#REF!=0</formula>
    </cfRule>
  </conditionalFormatting>
  <conditionalFormatting sqref="G2682">
    <cfRule type="expression" dxfId="584" priority="579">
      <formula>G2682+I3044+N3044=0</formula>
    </cfRule>
  </conditionalFormatting>
  <conditionalFormatting sqref="G2682">
    <cfRule type="expression" dxfId="583" priority="580">
      <formula>G2682+I3040+N3040=0</formula>
    </cfRule>
  </conditionalFormatting>
  <conditionalFormatting sqref="G2682">
    <cfRule type="expression" dxfId="582" priority="581">
      <formula>G2682+I3081+N3081=0</formula>
    </cfRule>
  </conditionalFormatting>
  <conditionalFormatting sqref="K2682">
    <cfRule type="expression" dxfId="581" priority="571">
      <formula>K2682+R2682+S2682=0</formula>
    </cfRule>
  </conditionalFormatting>
  <conditionalFormatting sqref="G2660">
    <cfRule type="expression" dxfId="580" priority="1013">
      <formula>G2660+I2648+N2648=0</formula>
    </cfRule>
  </conditionalFormatting>
  <conditionalFormatting sqref="G2585">
    <cfRule type="expression" dxfId="579" priority="1014">
      <formula>G2585+I2660+N2660=0</formula>
    </cfRule>
  </conditionalFormatting>
  <conditionalFormatting sqref="H2680">
    <cfRule type="expression" dxfId="578" priority="1015">
      <formula>H2680+N3036+Q3036=0</formula>
    </cfRule>
  </conditionalFormatting>
  <conditionalFormatting sqref="G3501:G3502">
    <cfRule type="expression" dxfId="577" priority="566">
      <formula>G3501+#REF!+#REF!=0</formula>
    </cfRule>
  </conditionalFormatting>
  <conditionalFormatting sqref="H3501:H3502">
    <cfRule type="expression" dxfId="576" priority="567">
      <formula>H3501+#REF!+#REF!=0</formula>
    </cfRule>
  </conditionalFormatting>
  <conditionalFormatting sqref="N3420:P3421">
    <cfRule type="expression" dxfId="575" priority="565">
      <formula>N3420+Q3420+R3420=0</formula>
    </cfRule>
  </conditionalFormatting>
  <conditionalFormatting sqref="G3424 G3427 G3420">
    <cfRule type="expression" dxfId="574" priority="568">
      <formula>G3420+I3416+N3416=0</formula>
    </cfRule>
  </conditionalFormatting>
  <conditionalFormatting sqref="G3425:G3426 G3498">
    <cfRule type="expression" dxfId="573" priority="569">
      <formula>G3425+I3420+N3420=0</formula>
    </cfRule>
  </conditionalFormatting>
  <conditionalFormatting sqref="G3433:G3436 G3528">
    <cfRule type="expression" dxfId="572" priority="570">
      <formula>G3433+I3424+N3424=0</formula>
    </cfRule>
  </conditionalFormatting>
  <conditionalFormatting sqref="H3525:H3526">
    <cfRule type="expression" dxfId="571" priority="564">
      <formula>H3525+N3945+Q3945=0</formula>
    </cfRule>
  </conditionalFormatting>
  <conditionalFormatting sqref="G3525:G3526">
    <cfRule type="expression" dxfId="570" priority="563">
      <formula>G3525+I3954+N3954=0</formula>
    </cfRule>
  </conditionalFormatting>
  <conditionalFormatting sqref="G3437">
    <cfRule type="expression" dxfId="569" priority="538">
      <formula>G3437+#REF!+#REF!=0</formula>
    </cfRule>
  </conditionalFormatting>
  <conditionalFormatting sqref="H3447">
    <cfRule type="expression" dxfId="568" priority="539">
      <formula>H3447+N3446+Q3446=0</formula>
    </cfRule>
  </conditionalFormatting>
  <conditionalFormatting sqref="H3487">
    <cfRule type="expression" dxfId="567" priority="540">
      <formula>H3487+N3485+Q3485=0</formula>
    </cfRule>
  </conditionalFormatting>
  <conditionalFormatting sqref="H3437">
    <cfRule type="expression" dxfId="566" priority="541">
      <formula>H3437+N3434+Q3434=0</formula>
    </cfRule>
  </conditionalFormatting>
  <conditionalFormatting sqref="N3472:P3473">
    <cfRule type="expression" dxfId="565" priority="537">
      <formula>N3472+Q3472+R3472=0</formula>
    </cfRule>
  </conditionalFormatting>
  <conditionalFormatting sqref="H3492:H3493">
    <cfRule type="expression" dxfId="564" priority="542">
      <formula>H3492+N3485+Q3485=0</formula>
    </cfRule>
  </conditionalFormatting>
  <conditionalFormatting sqref="H3497">
    <cfRule type="expression" dxfId="563" priority="536">
      <formula>H3497+N3487+Q3487=0</formula>
    </cfRule>
  </conditionalFormatting>
  <conditionalFormatting sqref="G3512:G3514">
    <cfRule type="expression" dxfId="562" priority="534">
      <formula>G3512+#REF!+#REF!=0</formula>
    </cfRule>
  </conditionalFormatting>
  <conditionalFormatting sqref="H3512:H3514">
    <cfRule type="expression" dxfId="561" priority="535">
      <formula>H3512+#REF!+#REF!=0</formula>
    </cfRule>
  </conditionalFormatting>
  <conditionalFormatting sqref="H3533:H3534">
    <cfRule type="expression" dxfId="560" priority="529">
      <formula>H3533+N3533+Q3533=0</formula>
    </cfRule>
  </conditionalFormatting>
  <conditionalFormatting sqref="H3472">
    <cfRule type="expression" dxfId="559" priority="531">
      <formula>H3472+N3468+Q3468=0</formula>
    </cfRule>
  </conditionalFormatting>
  <conditionalFormatting sqref="I3533:I3534">
    <cfRule type="expression" dxfId="558" priority="532">
      <formula>I3533+N3533+Q3533=0</formula>
    </cfRule>
  </conditionalFormatting>
  <conditionalFormatting sqref="J3533:L3534">
    <cfRule type="expression" dxfId="557" priority="528">
      <formula>J3533+Q3533+R3533=0</formula>
    </cfRule>
  </conditionalFormatting>
  <conditionalFormatting sqref="N3533:P3534">
    <cfRule type="expression" dxfId="556" priority="530">
      <formula>N3533+Q3533+R3533=0</formula>
    </cfRule>
  </conditionalFormatting>
  <conditionalFormatting sqref="H3485">
    <cfRule type="expression" dxfId="555" priority="533">
      <formula>H3485+N3478+Q3478=0</formula>
    </cfRule>
  </conditionalFormatting>
  <conditionalFormatting sqref="H3436">
    <cfRule type="expression" dxfId="554" priority="527">
      <formula>H3436+N3427+Q3427=0</formula>
    </cfRule>
  </conditionalFormatting>
  <conditionalFormatting sqref="H3468:H3469">
    <cfRule type="expression" dxfId="553" priority="526">
      <formula>H3468+N3456+Q3456=0</formula>
    </cfRule>
  </conditionalFormatting>
  <conditionalFormatting sqref="I3404:I3408">
    <cfRule type="expression" dxfId="552" priority="525">
      <formula>I3404+N3404+Q3404=0</formula>
    </cfRule>
  </conditionalFormatting>
  <conditionalFormatting sqref="N3433:P3436">
    <cfRule type="expression" dxfId="551" priority="524">
      <formula>N3433+Q3433+R3433=0</formula>
    </cfRule>
  </conditionalFormatting>
  <conditionalFormatting sqref="H3418">
    <cfRule type="expression" dxfId="550" priority="522">
      <formula>H3418+N3416+Q3416=0</formula>
    </cfRule>
  </conditionalFormatting>
  <conditionalFormatting sqref="H3416:H3417">
    <cfRule type="expression" dxfId="549" priority="523">
      <formula>H3416+N3413+Q3413=0</formula>
    </cfRule>
  </conditionalFormatting>
  <conditionalFormatting sqref="J3405:L3407">
    <cfRule type="expression" dxfId="548" priority="517">
      <formula>J3405+Q3405+R3405=0</formula>
    </cfRule>
  </conditionalFormatting>
  <conditionalFormatting sqref="N3405:P3407">
    <cfRule type="expression" dxfId="547" priority="518">
      <formula>N3405+Q3405+R3405=0</formula>
    </cfRule>
  </conditionalFormatting>
  <conditionalFormatting sqref="H3441">
    <cfRule type="expression" dxfId="546" priority="516">
      <formula>H3441+N3433+Q3433=0</formula>
    </cfRule>
  </conditionalFormatting>
  <conditionalFormatting sqref="H3398">
    <cfRule type="expression" dxfId="545" priority="513">
      <formula>H3398+N3325+Q3325=0</formula>
    </cfRule>
  </conditionalFormatting>
  <conditionalFormatting sqref="H3424">
    <cfRule type="expression" dxfId="544" priority="514">
      <formula>H3424+N3420+Q3420=0</formula>
    </cfRule>
  </conditionalFormatting>
  <conditionalFormatting sqref="H3425:H3426">
    <cfRule type="expression" dxfId="543" priority="515">
      <formula>H3425+N3420+Q3420=0</formula>
    </cfRule>
  </conditionalFormatting>
  <conditionalFormatting sqref="H3446">
    <cfRule type="expression" dxfId="542" priority="510">
      <formula>H3446+N3441+Q3441=0</formula>
    </cfRule>
  </conditionalFormatting>
  <conditionalFormatting sqref="I3398:I3402">
    <cfRule type="expression" dxfId="541" priority="511">
      <formula>I3398+N3398+Q3398=0</formula>
    </cfRule>
  </conditionalFormatting>
  <conditionalFormatting sqref="J3398:L3402">
    <cfRule type="expression" dxfId="540" priority="508">
      <formula>J3398+Q3398+R3398=0</formula>
    </cfRule>
  </conditionalFormatting>
  <conditionalFormatting sqref="N3398:P3402">
    <cfRule type="expression" dxfId="539" priority="509">
      <formula>N3398+Q3398+R3398=0</formula>
    </cfRule>
  </conditionalFormatting>
  <conditionalFormatting sqref="G3401:H3403">
    <cfRule type="expression" dxfId="538" priority="503">
      <formula>G3401+#REF!+#REF!=0</formula>
    </cfRule>
  </conditionalFormatting>
  <conditionalFormatting sqref="H3399:H3400">
    <cfRule type="expression" dxfId="537" priority="504">
      <formula>H3399+N3398+Q3398=0</formula>
    </cfRule>
  </conditionalFormatting>
  <conditionalFormatting sqref="H3420">
    <cfRule type="expression" dxfId="536" priority="505">
      <formula>H3420+N3416+Q3416=0</formula>
    </cfRule>
  </conditionalFormatting>
  <conditionalFormatting sqref="G3423 G3404:G3408 G3413:G3418">
    <cfRule type="expression" dxfId="535" priority="506">
      <formula>G3404+#REF!+#REF!=0</formula>
    </cfRule>
  </conditionalFormatting>
  <conditionalFormatting sqref="H3423 H3413:H3415 H3404:H3407">
    <cfRule type="expression" dxfId="534" priority="507">
      <formula>H3404+#REF!+#REF!=0</formula>
    </cfRule>
  </conditionalFormatting>
  <conditionalFormatting sqref="H3404">
    <cfRule type="expression" dxfId="533" priority="501">
      <formula>H3404+N3404+Q3404=0</formula>
    </cfRule>
  </conditionalFormatting>
  <conditionalFormatting sqref="J3404:L3404">
    <cfRule type="expression" dxfId="532" priority="500">
      <formula>J3404+Q3404+R3404=0</formula>
    </cfRule>
  </conditionalFormatting>
  <conditionalFormatting sqref="N3404:P3404">
    <cfRule type="expression" dxfId="531" priority="502">
      <formula>N3404+Q3404+R3404=0</formula>
    </cfRule>
  </conditionalFormatting>
  <conditionalFormatting sqref="J3440:L3440">
    <cfRule type="expression" dxfId="530" priority="498">
      <formula>J3440+Q3440+R3440=0</formula>
    </cfRule>
  </conditionalFormatting>
  <conditionalFormatting sqref="N3440:P3440">
    <cfRule type="expression" dxfId="529" priority="499">
      <formula>N3440+Q3440+R3440=0</formula>
    </cfRule>
  </conditionalFormatting>
  <conditionalFormatting sqref="H3445">
    <cfRule type="expression" dxfId="528" priority="512">
      <formula>H3445+N3434+Q3434=0</formula>
    </cfRule>
  </conditionalFormatting>
  <conditionalFormatting sqref="H3435">
    <cfRule type="expression" dxfId="527" priority="497">
      <formula>H3435+N3425+Q3425=0</formula>
    </cfRule>
  </conditionalFormatting>
  <conditionalFormatting sqref="G3442">
    <cfRule type="expression" dxfId="526" priority="495">
      <formula>G3442+#REF!+#REF!=0</formula>
    </cfRule>
  </conditionalFormatting>
  <conditionalFormatting sqref="H3442">
    <cfRule type="expression" dxfId="525" priority="496">
      <formula>H3442+#REF!+#REF!=0</formula>
    </cfRule>
  </conditionalFormatting>
  <conditionalFormatting sqref="G3404">
    <cfRule type="expression" dxfId="524" priority="494">
      <formula>G3404+#REF!+#REF!=0</formula>
    </cfRule>
  </conditionalFormatting>
  <conditionalFormatting sqref="G3421:G3422 G3440">
    <cfRule type="expression" dxfId="523" priority="519">
      <formula>G3421+#REF!+#REF!=0</formula>
    </cfRule>
  </conditionalFormatting>
  <conditionalFormatting sqref="H3421:H3422 H3440">
    <cfRule type="expression" dxfId="522" priority="520">
      <formula>H3421+#REF!+#REF!=0</formula>
    </cfRule>
  </conditionalFormatting>
  <conditionalFormatting sqref="H3433:H3434">
    <cfRule type="expression" dxfId="521" priority="521">
      <formula>H3433+#REF!+#REF!=0</formula>
    </cfRule>
  </conditionalFormatting>
  <conditionalFormatting sqref="J3408:L3408">
    <cfRule type="expression" dxfId="520" priority="492">
      <formula>J3408+Q3408+R3408=0</formula>
    </cfRule>
  </conditionalFormatting>
  <conditionalFormatting sqref="N3408:P3408">
    <cfRule type="expression" dxfId="519" priority="493">
      <formula>N3408+Q3408+R3408=0</formula>
    </cfRule>
  </conditionalFormatting>
  <conditionalFormatting sqref="H3408">
    <cfRule type="expression" dxfId="518" priority="491">
      <formula>H3408+N3406+Q3406=0</formula>
    </cfRule>
  </conditionalFormatting>
  <conditionalFormatting sqref="G3422">
    <cfRule type="expression" dxfId="517" priority="489">
      <formula>G3422+#REF!+#REF!=0</formula>
    </cfRule>
  </conditionalFormatting>
  <conditionalFormatting sqref="H3422">
    <cfRule type="expression" dxfId="516" priority="490">
      <formula>H3422+#REF!+#REF!=0</formula>
    </cfRule>
  </conditionalFormatting>
  <conditionalFormatting sqref="H3422">
    <cfRule type="expression" dxfId="515" priority="487">
      <formula>H3422+N3422+Q3422=0</formula>
    </cfRule>
  </conditionalFormatting>
  <conditionalFormatting sqref="J3422:L3422">
    <cfRule type="expression" dxfId="514" priority="486">
      <formula>J3422+Q3422+R3422=0</formula>
    </cfRule>
  </conditionalFormatting>
  <conditionalFormatting sqref="N3422:P3422">
    <cfRule type="expression" dxfId="513" priority="488">
      <formula>N3422+Q3422+R3422=0</formula>
    </cfRule>
  </conditionalFormatting>
  <conditionalFormatting sqref="G3422">
    <cfRule type="expression" dxfId="512" priority="485">
      <formula>G3422+#REF!+#REF!=0</formula>
    </cfRule>
  </conditionalFormatting>
  <conditionalFormatting sqref="H3427">
    <cfRule type="expression" dxfId="511" priority="484">
      <formula>H3427+N3423+Q3423=0</formula>
    </cfRule>
  </conditionalFormatting>
  <conditionalFormatting sqref="J3427:L3427">
    <cfRule type="expression" dxfId="510" priority="482">
      <formula>J3427+Q3427+R3427=0</formula>
    </cfRule>
  </conditionalFormatting>
  <conditionalFormatting sqref="N3427:P3427">
    <cfRule type="expression" dxfId="509" priority="483">
      <formula>N3427+Q3427+R3427=0</formula>
    </cfRule>
  </conditionalFormatting>
  <conditionalFormatting sqref="J3493:L3493">
    <cfRule type="expression" dxfId="508" priority="476">
      <formula>J3493+Q3493+R3493=0</formula>
    </cfRule>
  </conditionalFormatting>
  <conditionalFormatting sqref="N3493:P3493">
    <cfRule type="expression" dxfId="507" priority="477">
      <formula>N3493+Q3493+R3493=0</formula>
    </cfRule>
  </conditionalFormatting>
  <conditionalFormatting sqref="G3450:H3451">
    <cfRule type="expression" dxfId="506" priority="469">
      <formula>G3450+#REF!+#REF!=0</formula>
    </cfRule>
  </conditionalFormatting>
  <conditionalFormatting sqref="H3499">
    <cfRule type="expression" dxfId="505" priority="470">
      <formula>H3499+N3498+Q3498=0</formula>
    </cfRule>
  </conditionalFormatting>
  <conditionalFormatting sqref="H3498">
    <cfRule type="expression" dxfId="504" priority="471">
      <formula>H3498+N3493+Q3493=0</formula>
    </cfRule>
  </conditionalFormatting>
  <conditionalFormatting sqref="H3476">
    <cfRule type="expression" dxfId="503" priority="472">
      <formula>H3476+N3472+Q3472=0</formula>
    </cfRule>
  </conditionalFormatting>
  <conditionalFormatting sqref="H3477:H3478">
    <cfRule type="expression" dxfId="502" priority="473">
      <formula>H3477+N3472+Q3472=0</formula>
    </cfRule>
  </conditionalFormatting>
  <conditionalFormatting sqref="G3475 G3452:G3453 G3456:G3459">
    <cfRule type="expression" dxfId="501" priority="474">
      <formula>G3452+#REF!+#REF!=0</formula>
    </cfRule>
  </conditionalFormatting>
  <conditionalFormatting sqref="H3475 H3452:H3453 H3456:H3459">
    <cfRule type="expression" dxfId="500" priority="475">
      <formula>H3452+#REF!+#REF!=0</formula>
    </cfRule>
  </conditionalFormatting>
  <conditionalFormatting sqref="H3459">
    <cfRule type="expression" dxfId="499" priority="467">
      <formula>H3459+N3459+Q3459=0</formula>
    </cfRule>
  </conditionalFormatting>
  <conditionalFormatting sqref="J3459:L3459">
    <cfRule type="expression" dxfId="498" priority="466">
      <formula>J3459+Q3459+R3459=0</formula>
    </cfRule>
  </conditionalFormatting>
  <conditionalFormatting sqref="N3459:P3459">
    <cfRule type="expression" dxfId="497" priority="468">
      <formula>N3459+Q3459+R3459=0</formula>
    </cfRule>
  </conditionalFormatting>
  <conditionalFormatting sqref="H3488">
    <cfRule type="expression" dxfId="496" priority="464">
      <formula>H3488+N3488+Q3488=0</formula>
    </cfRule>
  </conditionalFormatting>
  <conditionalFormatting sqref="J3488:L3488">
    <cfRule type="expression" dxfId="495" priority="463">
      <formula>J3488+Q3488+R3488=0</formula>
    </cfRule>
  </conditionalFormatting>
  <conditionalFormatting sqref="N3488:P3488">
    <cfRule type="expression" dxfId="494" priority="465">
      <formula>N3488+Q3488+R3488=0</formula>
    </cfRule>
  </conditionalFormatting>
  <conditionalFormatting sqref="J3492:L3492">
    <cfRule type="expression" dxfId="493" priority="461">
      <formula>J3492+Q3492+R3492=0</formula>
    </cfRule>
  </conditionalFormatting>
  <conditionalFormatting sqref="N3492:P3492">
    <cfRule type="expression" dxfId="492" priority="462">
      <formula>N3492+Q3492+R3492=0</formula>
    </cfRule>
  </conditionalFormatting>
  <conditionalFormatting sqref="G3486">
    <cfRule type="expression" dxfId="491" priority="478">
      <formula>G3486+#REF!+#REF!=0</formula>
    </cfRule>
  </conditionalFormatting>
  <conditionalFormatting sqref="H3486">
    <cfRule type="expression" dxfId="490" priority="479">
      <formula>H3486+#REF!+#REF!=0</formula>
    </cfRule>
  </conditionalFormatting>
  <conditionalFormatting sqref="G3473:G3474">
    <cfRule type="expression" dxfId="489" priority="480">
      <formula>G3473+#REF!+#REF!=0</formula>
    </cfRule>
  </conditionalFormatting>
  <conditionalFormatting sqref="H3473:H3474">
    <cfRule type="expression" dxfId="488" priority="481">
      <formula>H3473+#REF!+#REF!=0</formula>
    </cfRule>
  </conditionalFormatting>
  <conditionalFormatting sqref="I3501:I3503">
    <cfRule type="expression" dxfId="487" priority="460">
      <formula>I3501+N3501+Q3501=0</formula>
    </cfRule>
  </conditionalFormatting>
  <conditionalFormatting sqref="J3512:L3514">
    <cfRule type="expression" dxfId="486" priority="458">
      <formula>J3512+Q3512+R3512=0</formula>
    </cfRule>
  </conditionalFormatting>
  <conditionalFormatting sqref="N3501:P3502">
    <cfRule type="expression" dxfId="485" priority="459">
      <formula>N3501+Q3501+R3501=0</formula>
    </cfRule>
  </conditionalFormatting>
  <conditionalFormatting sqref="H3521">
    <cfRule type="expression" dxfId="484" priority="457">
      <formula>H3521+#REF!+#REF!=0</formula>
    </cfRule>
  </conditionalFormatting>
  <conditionalFormatting sqref="H3519">
    <cfRule type="expression" dxfId="483" priority="454">
      <formula>H3519+#REF!+#REF!=0</formula>
    </cfRule>
  </conditionalFormatting>
  <conditionalFormatting sqref="H3528">
    <cfRule type="expression" dxfId="482" priority="451">
      <formula>H3528+N3519+Q3519=0</formula>
    </cfRule>
  </conditionalFormatting>
  <conditionalFormatting sqref="H3521">
    <cfRule type="expression" dxfId="481" priority="452">
      <formula>H3521+#REF!+#REF!=0</formula>
    </cfRule>
  </conditionalFormatting>
  <conditionalFormatting sqref="H3529">
    <cfRule type="expression" dxfId="480" priority="450">
      <formula>H3529+N3528+Q3528=0</formula>
    </cfRule>
  </conditionalFormatting>
  <conditionalFormatting sqref="H3521">
    <cfRule type="expression" dxfId="479" priority="448">
      <formula>H3521+N3521+Q3521=0</formula>
    </cfRule>
  </conditionalFormatting>
  <conditionalFormatting sqref="J3521:L3521">
    <cfRule type="expression" dxfId="478" priority="447">
      <formula>J3521+Q3521+R3521=0</formula>
    </cfRule>
  </conditionalFormatting>
  <conditionalFormatting sqref="N3521:P3521">
    <cfRule type="expression" dxfId="477" priority="449">
      <formula>N3521+Q3521+R3521=0</formula>
    </cfRule>
  </conditionalFormatting>
  <conditionalFormatting sqref="J3518:L3518">
    <cfRule type="expression" dxfId="476" priority="445">
      <formula>J3518+Q3518+R3518=0</formula>
    </cfRule>
  </conditionalFormatting>
  <conditionalFormatting sqref="N3518:P3518">
    <cfRule type="expression" dxfId="475" priority="446">
      <formula>N3518+Q3518+R3518=0</formula>
    </cfRule>
  </conditionalFormatting>
  <conditionalFormatting sqref="H3527">
    <cfRule type="expression" dxfId="474" priority="453">
      <formula>H3527+#REF!+#REF!=0</formula>
    </cfRule>
  </conditionalFormatting>
  <conditionalFormatting sqref="G3520:G3521">
    <cfRule type="expression" dxfId="473" priority="443">
      <formula>G3520+#REF!+#REF!=0</formula>
    </cfRule>
  </conditionalFormatting>
  <conditionalFormatting sqref="H3520:H3521">
    <cfRule type="expression" dxfId="472" priority="444">
      <formula>H3520+#REF!+#REF!=0</formula>
    </cfRule>
  </conditionalFormatting>
  <conditionalFormatting sqref="G3521">
    <cfRule type="expression" dxfId="471" priority="442">
      <formula>G3521+#REF!+#REF!=0</formula>
    </cfRule>
  </conditionalFormatting>
  <conditionalFormatting sqref="G3518">
    <cfRule type="expression" dxfId="470" priority="455">
      <formula>G3518+#REF!+#REF!=0</formula>
    </cfRule>
  </conditionalFormatting>
  <conditionalFormatting sqref="H3518">
    <cfRule type="expression" dxfId="469" priority="456">
      <formula>H3518+#REF!+#REF!=0</formula>
    </cfRule>
  </conditionalFormatting>
  <conditionalFormatting sqref="J3503:L3503">
    <cfRule type="expression" dxfId="468" priority="440">
      <formula>J3503+Q3503+R3503=0</formula>
    </cfRule>
  </conditionalFormatting>
  <conditionalFormatting sqref="N3503:P3503">
    <cfRule type="expression" dxfId="467" priority="441">
      <formula>N3503+Q3503+R3503=0</formula>
    </cfRule>
  </conditionalFormatting>
  <conditionalFormatting sqref="H3503">
    <cfRule type="expression" dxfId="466" priority="439">
      <formula>H3503+N3502+Q3502=0</formula>
    </cfRule>
  </conditionalFormatting>
  <conditionalFormatting sqref="G3530">
    <cfRule type="expression" dxfId="465" priority="437">
      <formula>G3530+#REF!+#REF!=0</formula>
    </cfRule>
  </conditionalFormatting>
  <conditionalFormatting sqref="H3530">
    <cfRule type="expression" dxfId="464" priority="438">
      <formula>H3530+#REF!+#REF!=0</formula>
    </cfRule>
  </conditionalFormatting>
  <conditionalFormatting sqref="I3532">
    <cfRule type="expression" dxfId="463" priority="436">
      <formula>I3532+N3532+Q3532=0</formula>
    </cfRule>
  </conditionalFormatting>
  <conditionalFormatting sqref="J3532:L3532">
    <cfRule type="expression" dxfId="462" priority="434">
      <formula>J3532+Q3532+R3532=0</formula>
    </cfRule>
  </conditionalFormatting>
  <conditionalFormatting sqref="N3532:P3532">
    <cfRule type="expression" dxfId="461" priority="435">
      <formula>N3532+Q3532+R3532=0</formula>
    </cfRule>
  </conditionalFormatting>
  <conditionalFormatting sqref="H3532">
    <cfRule type="expression" dxfId="460" priority="433">
      <formula>H3532+N3532+Q3532=0</formula>
    </cfRule>
  </conditionalFormatting>
  <conditionalFormatting sqref="I3437">
    <cfRule type="expression" dxfId="459" priority="432">
      <formula>I3437+N3437+Q3437=0</formula>
    </cfRule>
  </conditionalFormatting>
  <conditionalFormatting sqref="H3437">
    <cfRule type="expression" dxfId="458" priority="428">
      <formula>H3437+N3437+Q3437=0</formula>
    </cfRule>
  </conditionalFormatting>
  <conditionalFormatting sqref="J3437:L3437">
    <cfRule type="expression" dxfId="457" priority="427">
      <formula>J3437+Q3437+R3437=0</formula>
    </cfRule>
  </conditionalFormatting>
  <conditionalFormatting sqref="N3437:P3437">
    <cfRule type="expression" dxfId="456" priority="429">
      <formula>N3437+Q3437+R3437=0</formula>
    </cfRule>
  </conditionalFormatting>
  <conditionalFormatting sqref="H3437">
    <cfRule type="expression" dxfId="455" priority="426">
      <formula>H3437+N3420+Q3420=0</formula>
    </cfRule>
  </conditionalFormatting>
  <conditionalFormatting sqref="H3437">
    <cfRule type="expression" dxfId="454" priority="430">
      <formula>H3437+N3445+Q3445=0</formula>
    </cfRule>
  </conditionalFormatting>
  <conditionalFormatting sqref="H3437">
    <cfRule type="expression" dxfId="453" priority="431">
      <formula>H3437+N3401+Q3401=0</formula>
    </cfRule>
  </conditionalFormatting>
  <conditionalFormatting sqref="I3474">
    <cfRule type="expression" dxfId="452" priority="425">
      <formula>I3474+N3474+Q3474=0</formula>
    </cfRule>
  </conditionalFormatting>
  <conditionalFormatting sqref="H3474">
    <cfRule type="expression" dxfId="451" priority="421">
      <formula>H3474+N3474+Q3474=0</formula>
    </cfRule>
  </conditionalFormatting>
  <conditionalFormatting sqref="J3474:L3474">
    <cfRule type="expression" dxfId="450" priority="420">
      <formula>J3474+Q3474+R3474=0</formula>
    </cfRule>
  </conditionalFormatting>
  <conditionalFormatting sqref="N3474:P3474">
    <cfRule type="expression" dxfId="449" priority="422">
      <formula>N3474+Q3474+R3474=0</formula>
    </cfRule>
  </conditionalFormatting>
  <conditionalFormatting sqref="H3474">
    <cfRule type="expression" dxfId="448" priority="419">
      <formula>H3474+N3469+Q3469=0</formula>
    </cfRule>
  </conditionalFormatting>
  <conditionalFormatting sqref="H3474">
    <cfRule type="expression" dxfId="447" priority="423">
      <formula>H3474+N3497+Q3497=0</formula>
    </cfRule>
  </conditionalFormatting>
  <conditionalFormatting sqref="H3474">
    <cfRule type="expression" dxfId="446" priority="424">
      <formula>H3474+N3441+Q3441=0</formula>
    </cfRule>
  </conditionalFormatting>
  <conditionalFormatting sqref="I3531">
    <cfRule type="expression" dxfId="445" priority="418">
      <formula>I3531+N3531+Q3531=0</formula>
    </cfRule>
  </conditionalFormatting>
  <conditionalFormatting sqref="H3531">
    <cfRule type="expression" dxfId="444" priority="414">
      <formula>H3531+N3531+Q3531=0</formula>
    </cfRule>
  </conditionalFormatting>
  <conditionalFormatting sqref="J3531:L3531">
    <cfRule type="expression" dxfId="443" priority="413">
      <formula>J3531+Q3531+R3531=0</formula>
    </cfRule>
  </conditionalFormatting>
  <conditionalFormatting sqref="N3531:P3531">
    <cfRule type="expression" dxfId="442" priority="415">
      <formula>N3531+Q3531+R3531=0</formula>
    </cfRule>
  </conditionalFormatting>
  <conditionalFormatting sqref="H3531">
    <cfRule type="expression" dxfId="441" priority="412">
      <formula>H3531+#REF!+#REF!=0</formula>
    </cfRule>
  </conditionalFormatting>
  <conditionalFormatting sqref="H3531">
    <cfRule type="expression" dxfId="440" priority="416">
      <formula>H3531+N3528+Q3528=0</formula>
    </cfRule>
  </conditionalFormatting>
  <conditionalFormatting sqref="H3531">
    <cfRule type="expression" dxfId="439" priority="417">
      <formula>H3531+N3497+Q3497=0</formula>
    </cfRule>
  </conditionalFormatting>
  <conditionalFormatting sqref="G3503">
    <cfRule type="expression" dxfId="438" priority="411">
      <formula>G3503+#REF!+#REF!=0</formula>
    </cfRule>
  </conditionalFormatting>
  <conditionalFormatting sqref="G3409:G3412">
    <cfRule type="expression" dxfId="437" priority="410">
      <formula>G3409+#REF!+#REF!=0</formula>
    </cfRule>
  </conditionalFormatting>
  <conditionalFormatting sqref="I3409:I3412">
    <cfRule type="expression" dxfId="436" priority="409">
      <formula>I3409+N3409+Q3409=0</formula>
    </cfRule>
  </conditionalFormatting>
  <conditionalFormatting sqref="G3409:G3412">
    <cfRule type="expression" dxfId="435" priority="407">
      <formula>G3409+#REF!+#REF!=0</formula>
    </cfRule>
  </conditionalFormatting>
  <conditionalFormatting sqref="H3409:H3412">
    <cfRule type="expression" dxfId="434" priority="408">
      <formula>H3409+#REF!+#REF!=0</formula>
    </cfRule>
  </conditionalFormatting>
  <conditionalFormatting sqref="J3409:L3412">
    <cfRule type="expression" dxfId="433" priority="405">
      <formula>J3409+Q3409+R3409=0</formula>
    </cfRule>
  </conditionalFormatting>
  <conditionalFormatting sqref="N3409:P3412">
    <cfRule type="expression" dxfId="432" priority="406">
      <formula>N3409+Q3409+R3409=0</formula>
    </cfRule>
  </conditionalFormatting>
  <conditionalFormatting sqref="G3419">
    <cfRule type="expression" dxfId="431" priority="404">
      <formula>G3419+#REF!+#REF!=0</formula>
    </cfRule>
  </conditionalFormatting>
  <conditionalFormatting sqref="I3419">
    <cfRule type="expression" dxfId="430" priority="403">
      <formula>I3419+N3419+Q3419=0</formula>
    </cfRule>
  </conditionalFormatting>
  <conditionalFormatting sqref="G3419">
    <cfRule type="expression" dxfId="429" priority="401">
      <formula>G3419+#REF!+#REF!=0</formula>
    </cfRule>
  </conditionalFormatting>
  <conditionalFormatting sqref="H3419">
    <cfRule type="expression" dxfId="428" priority="402">
      <formula>H3419+#REF!+#REF!=0</formula>
    </cfRule>
  </conditionalFormatting>
  <conditionalFormatting sqref="J3419:L3419">
    <cfRule type="expression" dxfId="427" priority="399">
      <formula>J3419+Q3419+R3419=0</formula>
    </cfRule>
  </conditionalFormatting>
  <conditionalFormatting sqref="N3419:P3419">
    <cfRule type="expression" dxfId="426" priority="400">
      <formula>N3419+Q3419+R3419=0</formula>
    </cfRule>
  </conditionalFormatting>
  <conditionalFormatting sqref="G3429:G3432">
    <cfRule type="expression" dxfId="425" priority="398">
      <formula>G3429+#REF!+#REF!=0</formula>
    </cfRule>
  </conditionalFormatting>
  <conditionalFormatting sqref="I3429:I3432">
    <cfRule type="expression" dxfId="424" priority="397">
      <formula>I3429+N3429+Q3429=0</formula>
    </cfRule>
  </conditionalFormatting>
  <conditionalFormatting sqref="G3429:G3432">
    <cfRule type="expression" dxfId="423" priority="395">
      <formula>G3429+#REF!+#REF!=0</formula>
    </cfRule>
  </conditionalFormatting>
  <conditionalFormatting sqref="H3429:H3432">
    <cfRule type="expression" dxfId="422" priority="396">
      <formula>H3429+#REF!+#REF!=0</formula>
    </cfRule>
  </conditionalFormatting>
  <conditionalFormatting sqref="J3429:L3432">
    <cfRule type="expression" dxfId="421" priority="393">
      <formula>J3429+Q3429+R3429=0</formula>
    </cfRule>
  </conditionalFormatting>
  <conditionalFormatting sqref="N3429:P3432">
    <cfRule type="expression" dxfId="420" priority="394">
      <formula>N3429+Q3429+R3429=0</formula>
    </cfRule>
  </conditionalFormatting>
  <conditionalFormatting sqref="G3448">
    <cfRule type="expression" dxfId="419" priority="392">
      <formula>G3448+#REF!+#REF!=0</formula>
    </cfRule>
  </conditionalFormatting>
  <conditionalFormatting sqref="I3448">
    <cfRule type="expression" dxfId="418" priority="391">
      <formula>I3448+N3448+Q3448=0</formula>
    </cfRule>
  </conditionalFormatting>
  <conditionalFormatting sqref="G3448">
    <cfRule type="expression" dxfId="417" priority="389">
      <formula>G3448+#REF!+#REF!=0</formula>
    </cfRule>
  </conditionalFormatting>
  <conditionalFormatting sqref="H3448">
    <cfRule type="expression" dxfId="416" priority="390">
      <formula>H3448+#REF!+#REF!=0</formula>
    </cfRule>
  </conditionalFormatting>
  <conditionalFormatting sqref="J3448:L3448">
    <cfRule type="expression" dxfId="415" priority="387">
      <formula>J3448+Q3448+R3448=0</formula>
    </cfRule>
  </conditionalFormatting>
  <conditionalFormatting sqref="N3448:P3448">
    <cfRule type="expression" dxfId="414" priority="388">
      <formula>N3448+Q3448+R3448=0</formula>
    </cfRule>
  </conditionalFormatting>
  <conditionalFormatting sqref="G3460:G3465">
    <cfRule type="expression" dxfId="413" priority="386">
      <formula>G3460+#REF!+#REF!=0</formula>
    </cfRule>
  </conditionalFormatting>
  <conditionalFormatting sqref="I3460:I3465">
    <cfRule type="expression" dxfId="412" priority="385">
      <formula>I3460+N3460+Q3460=0</formula>
    </cfRule>
  </conditionalFormatting>
  <conditionalFormatting sqref="G3460:G3465">
    <cfRule type="expression" dxfId="411" priority="383">
      <formula>G3460+#REF!+#REF!=0</formula>
    </cfRule>
  </conditionalFormatting>
  <conditionalFormatting sqref="H3460:H3465">
    <cfRule type="expression" dxfId="410" priority="384">
      <formula>H3460+#REF!+#REF!=0</formula>
    </cfRule>
  </conditionalFormatting>
  <conditionalFormatting sqref="J3460:L3465">
    <cfRule type="expression" dxfId="409" priority="381">
      <formula>J3460+Q3460+R3460=0</formula>
    </cfRule>
  </conditionalFormatting>
  <conditionalFormatting sqref="N3460:P3465">
    <cfRule type="expression" dxfId="408" priority="382">
      <formula>N3460+Q3460+R3460=0</formula>
    </cfRule>
  </conditionalFormatting>
  <conditionalFormatting sqref="G3471">
    <cfRule type="expression" dxfId="407" priority="380">
      <formula>G3471+#REF!+#REF!=0</formula>
    </cfRule>
  </conditionalFormatting>
  <conditionalFormatting sqref="I3471">
    <cfRule type="expression" dxfId="406" priority="379">
      <formula>I3471+N3471+Q3471=0</formula>
    </cfRule>
  </conditionalFormatting>
  <conditionalFormatting sqref="G3471">
    <cfRule type="expression" dxfId="405" priority="377">
      <formula>G3471+#REF!+#REF!=0</formula>
    </cfRule>
  </conditionalFormatting>
  <conditionalFormatting sqref="H3471">
    <cfRule type="expression" dxfId="404" priority="378">
      <formula>H3471+#REF!+#REF!=0</formula>
    </cfRule>
  </conditionalFormatting>
  <conditionalFormatting sqref="J3471:L3471">
    <cfRule type="expression" dxfId="403" priority="375">
      <formula>J3471+Q3471+R3471=0</formula>
    </cfRule>
  </conditionalFormatting>
  <conditionalFormatting sqref="N3471:P3471">
    <cfRule type="expression" dxfId="402" priority="376">
      <formula>N3471+Q3471+R3471=0</formula>
    </cfRule>
  </conditionalFormatting>
  <conditionalFormatting sqref="G3479:G3484">
    <cfRule type="expression" dxfId="401" priority="374">
      <formula>G3479+#REF!+#REF!=0</formula>
    </cfRule>
  </conditionalFormatting>
  <conditionalFormatting sqref="I3479:I3484">
    <cfRule type="expression" dxfId="400" priority="373">
      <formula>I3479+N3479+Q3479=0</formula>
    </cfRule>
  </conditionalFormatting>
  <conditionalFormatting sqref="G3479:G3484">
    <cfRule type="expression" dxfId="399" priority="371">
      <formula>G3479+#REF!+#REF!=0</formula>
    </cfRule>
  </conditionalFormatting>
  <conditionalFormatting sqref="H3479:H3484">
    <cfRule type="expression" dxfId="398" priority="372">
      <formula>H3479+#REF!+#REF!=0</formula>
    </cfRule>
  </conditionalFormatting>
  <conditionalFormatting sqref="J3479:L3484">
    <cfRule type="expression" dxfId="397" priority="369">
      <formula>J3479+Q3479+R3479=0</formula>
    </cfRule>
  </conditionalFormatting>
  <conditionalFormatting sqref="N3479:P3484">
    <cfRule type="expression" dxfId="396" priority="370">
      <formula>N3479+Q3479+R3479=0</formula>
    </cfRule>
  </conditionalFormatting>
  <conditionalFormatting sqref="G3500">
    <cfRule type="expression" dxfId="395" priority="368">
      <formula>G3500+#REF!+#REF!=0</formula>
    </cfRule>
  </conditionalFormatting>
  <conditionalFormatting sqref="G3500">
    <cfRule type="expression" dxfId="394" priority="366">
      <formula>G3500+#REF!+#REF!=0</formula>
    </cfRule>
  </conditionalFormatting>
  <conditionalFormatting sqref="H3500">
    <cfRule type="expression" dxfId="393" priority="367">
      <formula>H3500+#REF!+#REF!=0</formula>
    </cfRule>
  </conditionalFormatting>
  <conditionalFormatting sqref="G3504:G3509">
    <cfRule type="expression" dxfId="392" priority="365">
      <formula>G3504+#REF!+#REF!=0</formula>
    </cfRule>
  </conditionalFormatting>
  <conditionalFormatting sqref="I3504:I3509">
    <cfRule type="expression" dxfId="391" priority="364">
      <formula>I3504+N3504+Q3504=0</formula>
    </cfRule>
  </conditionalFormatting>
  <conditionalFormatting sqref="G3504:G3509">
    <cfRule type="expression" dxfId="390" priority="362">
      <formula>G3504+#REF!+#REF!=0</formula>
    </cfRule>
  </conditionalFormatting>
  <conditionalFormatting sqref="H3504:H3509">
    <cfRule type="expression" dxfId="389" priority="363">
      <formula>H3504+#REF!+#REF!=0</formula>
    </cfRule>
  </conditionalFormatting>
  <conditionalFormatting sqref="J3504:L3509">
    <cfRule type="expression" dxfId="388" priority="360">
      <formula>J3504+Q3504+R3504=0</formula>
    </cfRule>
  </conditionalFormatting>
  <conditionalFormatting sqref="N3504:P3509">
    <cfRule type="expression" dxfId="387" priority="361">
      <formula>N3504+Q3504+R3504=0</formula>
    </cfRule>
  </conditionalFormatting>
  <conditionalFormatting sqref="G3522">
    <cfRule type="expression" dxfId="386" priority="359">
      <formula>G3522+#REF!+#REF!=0</formula>
    </cfRule>
  </conditionalFormatting>
  <conditionalFormatting sqref="I3522">
    <cfRule type="expression" dxfId="385" priority="358">
      <formula>I3522+N3522+Q3522=0</formula>
    </cfRule>
  </conditionalFormatting>
  <conditionalFormatting sqref="G3522">
    <cfRule type="expression" dxfId="384" priority="356">
      <formula>G3522+#REF!+#REF!=0</formula>
    </cfRule>
  </conditionalFormatting>
  <conditionalFormatting sqref="H3522">
    <cfRule type="expression" dxfId="383" priority="357">
      <formula>H3522+#REF!+#REF!=0</formula>
    </cfRule>
  </conditionalFormatting>
  <conditionalFormatting sqref="J3522:L3522">
    <cfRule type="expression" dxfId="382" priority="354">
      <formula>J3522+Q3522+R3522=0</formula>
    </cfRule>
  </conditionalFormatting>
  <conditionalFormatting sqref="N3522:P3522">
    <cfRule type="expression" dxfId="381" priority="355">
      <formula>N3522+Q3522+R3522=0</formula>
    </cfRule>
  </conditionalFormatting>
  <conditionalFormatting sqref="G3447 G3399:G3400 G3499 G3529">
    <cfRule type="expression" dxfId="380" priority="543">
      <formula>G3399+I3398+N3398=0</formula>
    </cfRule>
  </conditionalFormatting>
  <conditionalFormatting sqref="G3531 G3487:G3488">
    <cfRule type="expression" dxfId="379" priority="544">
      <formula>G3487+I3485+N3485=0</formula>
    </cfRule>
  </conditionalFormatting>
  <conditionalFormatting sqref="G3437">
    <cfRule type="expression" dxfId="378" priority="545">
      <formula>G3437+I3434+N3434=0</formula>
    </cfRule>
  </conditionalFormatting>
  <conditionalFormatting sqref="G3476 G3472">
    <cfRule type="expression" dxfId="377" priority="546">
      <formula>G3472+I3468+N3468=0</formula>
    </cfRule>
  </conditionalFormatting>
  <conditionalFormatting sqref="G3446 G3477:G3478">
    <cfRule type="expression" dxfId="376" priority="547">
      <formula>G3446+I3441+N3441=0</formula>
    </cfRule>
  </conditionalFormatting>
  <conditionalFormatting sqref="G3485 G3492:G3493">
    <cfRule type="expression" dxfId="375" priority="548">
      <formula>G3485+I3478+N3478=0</formula>
    </cfRule>
  </conditionalFormatting>
  <conditionalFormatting sqref="G3441">
    <cfRule type="expression" dxfId="374" priority="549">
      <formula>G3441+I3433+N3433=0</formula>
    </cfRule>
  </conditionalFormatting>
  <conditionalFormatting sqref="G3497">
    <cfRule type="expression" dxfId="373" priority="550">
      <formula>G3497+I3487+N3487=0</formula>
    </cfRule>
  </conditionalFormatting>
  <conditionalFormatting sqref="G3468:G3470">
    <cfRule type="expression" dxfId="372" priority="551">
      <formula>G3468+I3456+N3456=0</formula>
    </cfRule>
  </conditionalFormatting>
  <conditionalFormatting sqref="G3445">
    <cfRule type="expression" dxfId="371" priority="552">
      <formula>G3445+I3434+N3434=0</formula>
    </cfRule>
  </conditionalFormatting>
  <conditionalFormatting sqref="G3437">
    <cfRule type="expression" dxfId="370" priority="553">
      <formula>G3437+I3421+N3421=0</formula>
    </cfRule>
  </conditionalFormatting>
  <conditionalFormatting sqref="G3474">
    <cfRule type="expression" dxfId="369" priority="554">
      <formula>G3474+I3513+N3513=0</formula>
    </cfRule>
  </conditionalFormatting>
  <conditionalFormatting sqref="G3531">
    <cfRule type="expression" dxfId="368" priority="555">
      <formula>G3531+#REF!+#REF!=0</formula>
    </cfRule>
  </conditionalFormatting>
  <conditionalFormatting sqref="G3531">
    <cfRule type="expression" dxfId="367" priority="556">
      <formula>G3531+I4091+N4091=0</formula>
    </cfRule>
  </conditionalFormatting>
  <conditionalFormatting sqref="G3437">
    <cfRule type="expression" dxfId="366" priority="353">
      <formula>G3437+I3446+N3446=0</formula>
    </cfRule>
  </conditionalFormatting>
  <conditionalFormatting sqref="G3474">
    <cfRule type="expression" dxfId="365" priority="352">
      <formula>G3474+I3498+N3498=0</formula>
    </cfRule>
  </conditionalFormatting>
  <conditionalFormatting sqref="G3437">
    <cfRule type="expression" dxfId="364" priority="557">
      <formula>G3437+I3457+N3457=0</formula>
    </cfRule>
  </conditionalFormatting>
  <conditionalFormatting sqref="G3398">
    <cfRule type="expression" dxfId="363" priority="558">
      <formula>G3398+I3325+N3325=0</formula>
    </cfRule>
  </conditionalFormatting>
  <conditionalFormatting sqref="K3438:K3439">
    <cfRule type="expression" dxfId="362" priority="351">
      <formula>K3438+R3438+S3438=0</formula>
    </cfRule>
  </conditionalFormatting>
  <conditionalFormatting sqref="G3438:G3439">
    <cfRule type="expression" dxfId="361" priority="349">
      <formula>G3438+#REF!+#REF!=0</formula>
    </cfRule>
  </conditionalFormatting>
  <conditionalFormatting sqref="H3438:H3439">
    <cfRule type="expression" dxfId="360" priority="350">
      <formula>H3438+#REF!+#REF!=0</formula>
    </cfRule>
  </conditionalFormatting>
  <conditionalFormatting sqref="H3438:H3439">
    <cfRule type="expression" dxfId="359" priority="348">
      <formula>H3438+N3835+Q3835=0</formula>
    </cfRule>
  </conditionalFormatting>
  <conditionalFormatting sqref="G3438:H3439">
    <cfRule type="expression" dxfId="358" priority="343">
      <formula>G3438+#REF!+#REF!=0</formula>
    </cfRule>
  </conditionalFormatting>
  <conditionalFormatting sqref="I3438:I3439">
    <cfRule type="expression" dxfId="357" priority="344">
      <formula>I3438+N3438+Q3438=0</formula>
    </cfRule>
  </conditionalFormatting>
  <conditionalFormatting sqref="J3438:J3439">
    <cfRule type="expression" dxfId="356" priority="341">
      <formula>J3438+Q3438+R3438=0</formula>
    </cfRule>
  </conditionalFormatting>
  <conditionalFormatting sqref="N3438:P3439">
    <cfRule type="expression" dxfId="355" priority="342">
      <formula>N3438+Q3438+R3438=0</formula>
    </cfRule>
  </conditionalFormatting>
  <conditionalFormatting sqref="H3438:H3439">
    <cfRule type="expression" dxfId="354" priority="340">
      <formula>H3438+N3839+Q3839=0</formula>
    </cfRule>
  </conditionalFormatting>
  <conditionalFormatting sqref="G3438:G3439">
    <cfRule type="expression" dxfId="353" priority="338">
      <formula>G3438+#REF!+#REF!=0</formula>
    </cfRule>
  </conditionalFormatting>
  <conditionalFormatting sqref="H3438:H3439">
    <cfRule type="expression" dxfId="352" priority="339">
      <formula>H3438+#REF!+#REF!=0</formula>
    </cfRule>
  </conditionalFormatting>
  <conditionalFormatting sqref="G3438:G3439">
    <cfRule type="expression" dxfId="351" priority="345">
      <formula>G3438+I3848+N3848=0</formula>
    </cfRule>
  </conditionalFormatting>
  <conditionalFormatting sqref="G3438:G3439">
    <cfRule type="expression" dxfId="350" priority="346">
      <formula>G3438+I3844+N3844=0</formula>
    </cfRule>
  </conditionalFormatting>
  <conditionalFormatting sqref="G3438:G3439">
    <cfRule type="expression" dxfId="349" priority="347">
      <formula>G3438+I3885+N3885=0</formula>
    </cfRule>
  </conditionalFormatting>
  <conditionalFormatting sqref="K3443:K3444">
    <cfRule type="expression" dxfId="348" priority="337">
      <formula>K3443+R3443+S3443=0</formula>
    </cfRule>
  </conditionalFormatting>
  <conditionalFormatting sqref="G3443:G3444">
    <cfRule type="expression" dxfId="347" priority="335">
      <formula>G3443+#REF!+#REF!=0</formula>
    </cfRule>
  </conditionalFormatting>
  <conditionalFormatting sqref="H3443:H3444">
    <cfRule type="expression" dxfId="346" priority="336">
      <formula>H3443+#REF!+#REF!=0</formula>
    </cfRule>
  </conditionalFormatting>
  <conditionalFormatting sqref="H3443:H3444">
    <cfRule type="expression" dxfId="345" priority="334">
      <formula>H3443+N3840+Q3840=0</formula>
    </cfRule>
  </conditionalFormatting>
  <conditionalFormatting sqref="G3443:H3444">
    <cfRule type="expression" dxfId="344" priority="329">
      <formula>G3443+#REF!+#REF!=0</formula>
    </cfRule>
  </conditionalFormatting>
  <conditionalFormatting sqref="I3443:I3444">
    <cfRule type="expression" dxfId="343" priority="330">
      <formula>I3443+N3443+Q3443=0</formula>
    </cfRule>
  </conditionalFormatting>
  <conditionalFormatting sqref="J3443:J3444">
    <cfRule type="expression" dxfId="342" priority="327">
      <formula>J3443+Q3443+R3443=0</formula>
    </cfRule>
  </conditionalFormatting>
  <conditionalFormatting sqref="N3443:P3444">
    <cfRule type="expression" dxfId="341" priority="328">
      <formula>N3443+Q3443+R3443=0</formula>
    </cfRule>
  </conditionalFormatting>
  <conditionalFormatting sqref="H3443:H3444">
    <cfRule type="expression" dxfId="340" priority="326">
      <formula>H3443+N3844+Q3844=0</formula>
    </cfRule>
  </conditionalFormatting>
  <conditionalFormatting sqref="G3443:G3444">
    <cfRule type="expression" dxfId="339" priority="324">
      <formula>G3443+#REF!+#REF!=0</formula>
    </cfRule>
  </conditionalFormatting>
  <conditionalFormatting sqref="H3443:H3444">
    <cfRule type="expression" dxfId="338" priority="325">
      <formula>H3443+#REF!+#REF!=0</formula>
    </cfRule>
  </conditionalFormatting>
  <conditionalFormatting sqref="G3443:G3444">
    <cfRule type="expression" dxfId="337" priority="331">
      <formula>G3443+I3853+N3853=0</formula>
    </cfRule>
  </conditionalFormatting>
  <conditionalFormatting sqref="G3443:G3444">
    <cfRule type="expression" dxfId="336" priority="332">
      <formula>G3443+I3849+N3849=0</formula>
    </cfRule>
  </conditionalFormatting>
  <conditionalFormatting sqref="G3443:G3444">
    <cfRule type="expression" dxfId="335" priority="333">
      <formula>G3443+I3890+N3890=0</formula>
    </cfRule>
  </conditionalFormatting>
  <conditionalFormatting sqref="K3449">
    <cfRule type="expression" dxfId="334" priority="323">
      <formula>K3449+R3449+S3449=0</formula>
    </cfRule>
  </conditionalFormatting>
  <conditionalFormatting sqref="G3449">
    <cfRule type="expression" dxfId="333" priority="321">
      <formula>G3449+#REF!+#REF!=0</formula>
    </cfRule>
  </conditionalFormatting>
  <conditionalFormatting sqref="H3449">
    <cfRule type="expression" dxfId="332" priority="322">
      <formula>H3449+#REF!+#REF!=0</formula>
    </cfRule>
  </conditionalFormatting>
  <conditionalFormatting sqref="H3449">
    <cfRule type="expression" dxfId="331" priority="320">
      <formula>H3449+N3847+Q3847=0</formula>
    </cfRule>
  </conditionalFormatting>
  <conditionalFormatting sqref="G3449:H3449">
    <cfRule type="expression" dxfId="330" priority="315">
      <formula>G3449+#REF!+#REF!=0</formula>
    </cfRule>
  </conditionalFormatting>
  <conditionalFormatting sqref="I3449">
    <cfRule type="expression" dxfId="329" priority="316">
      <formula>I3449+N3449+Q3449=0</formula>
    </cfRule>
  </conditionalFormatting>
  <conditionalFormatting sqref="J3449">
    <cfRule type="expression" dxfId="328" priority="313">
      <formula>J3449+Q3449+R3449=0</formula>
    </cfRule>
  </conditionalFormatting>
  <conditionalFormatting sqref="N3449:P3449">
    <cfRule type="expression" dxfId="327" priority="314">
      <formula>N3449+Q3449+R3449=0</formula>
    </cfRule>
  </conditionalFormatting>
  <conditionalFormatting sqref="H3449">
    <cfRule type="expression" dxfId="326" priority="312">
      <formula>H3449+N3851+Q3851=0</formula>
    </cfRule>
  </conditionalFormatting>
  <conditionalFormatting sqref="G3449">
    <cfRule type="expression" dxfId="325" priority="310">
      <formula>G3449+#REF!+#REF!=0</formula>
    </cfRule>
  </conditionalFormatting>
  <conditionalFormatting sqref="H3449">
    <cfRule type="expression" dxfId="324" priority="311">
      <formula>H3449+#REF!+#REF!=0</formula>
    </cfRule>
  </conditionalFormatting>
  <conditionalFormatting sqref="G3449">
    <cfRule type="expression" dxfId="323" priority="317">
      <formula>G3449+I3860+N3860=0</formula>
    </cfRule>
  </conditionalFormatting>
  <conditionalFormatting sqref="G3449">
    <cfRule type="expression" dxfId="322" priority="318">
      <formula>G3449+I3856+N3856=0</formula>
    </cfRule>
  </conditionalFormatting>
  <conditionalFormatting sqref="G3449">
    <cfRule type="expression" dxfId="321" priority="319">
      <formula>G3449+I3897+N3897=0</formula>
    </cfRule>
  </conditionalFormatting>
  <conditionalFormatting sqref="K3454:K3455">
    <cfRule type="expression" dxfId="320" priority="309">
      <formula>K3454+R3454+S3454=0</formula>
    </cfRule>
  </conditionalFormatting>
  <conditionalFormatting sqref="G3454:G3455">
    <cfRule type="expression" dxfId="319" priority="307">
      <formula>G3454+#REF!+#REF!=0</formula>
    </cfRule>
  </conditionalFormatting>
  <conditionalFormatting sqref="H3454:H3455">
    <cfRule type="expression" dxfId="318" priority="308">
      <formula>H3454+#REF!+#REF!=0</formula>
    </cfRule>
  </conditionalFormatting>
  <conditionalFormatting sqref="H3454:H3455">
    <cfRule type="expression" dxfId="317" priority="306">
      <formula>H3454+N3853+Q3853=0</formula>
    </cfRule>
  </conditionalFormatting>
  <conditionalFormatting sqref="G3454:H3455">
    <cfRule type="expression" dxfId="316" priority="301">
      <formula>G3454+#REF!+#REF!=0</formula>
    </cfRule>
  </conditionalFormatting>
  <conditionalFormatting sqref="I3454:I3455">
    <cfRule type="expression" dxfId="315" priority="302">
      <formula>I3454+N3454+Q3454=0</formula>
    </cfRule>
  </conditionalFormatting>
  <conditionalFormatting sqref="J3454:J3455">
    <cfRule type="expression" dxfId="314" priority="299">
      <formula>J3454+Q3454+R3454=0</formula>
    </cfRule>
  </conditionalFormatting>
  <conditionalFormatting sqref="N3454:P3455">
    <cfRule type="expression" dxfId="313" priority="300">
      <formula>N3454+Q3454+R3454=0</formula>
    </cfRule>
  </conditionalFormatting>
  <conditionalFormatting sqref="H3454:H3455">
    <cfRule type="expression" dxfId="312" priority="298">
      <formula>H3454+N3857+Q3857=0</formula>
    </cfRule>
  </conditionalFormatting>
  <conditionalFormatting sqref="G3454:G3455">
    <cfRule type="expression" dxfId="311" priority="296">
      <formula>G3454+#REF!+#REF!=0</formula>
    </cfRule>
  </conditionalFormatting>
  <conditionalFormatting sqref="H3454:H3455">
    <cfRule type="expression" dxfId="310" priority="297">
      <formula>H3454+#REF!+#REF!=0</formula>
    </cfRule>
  </conditionalFormatting>
  <conditionalFormatting sqref="G3454:G3455">
    <cfRule type="expression" dxfId="309" priority="303">
      <formula>G3454+I3866+N3866=0</formula>
    </cfRule>
  </conditionalFormatting>
  <conditionalFormatting sqref="G3454:G3455">
    <cfRule type="expression" dxfId="308" priority="304">
      <formula>G3454+I3862+N3862=0</formula>
    </cfRule>
  </conditionalFormatting>
  <conditionalFormatting sqref="G3454:G3455">
    <cfRule type="expression" dxfId="307" priority="305">
      <formula>G3454+I3903+N3903=0</formula>
    </cfRule>
  </conditionalFormatting>
  <conditionalFormatting sqref="G3474">
    <cfRule type="expression" dxfId="306" priority="559">
      <formula>G3474+I3470+N3470=0</formula>
    </cfRule>
  </conditionalFormatting>
  <conditionalFormatting sqref="K3489:K3491">
    <cfRule type="expression" dxfId="305" priority="295">
      <formula>K3489+R3489+S3489=0</formula>
    </cfRule>
  </conditionalFormatting>
  <conditionalFormatting sqref="G3489:G3491">
    <cfRule type="expression" dxfId="304" priority="293">
      <formula>G3489+#REF!+#REF!=0</formula>
    </cfRule>
  </conditionalFormatting>
  <conditionalFormatting sqref="H3489:H3491">
    <cfRule type="expression" dxfId="303" priority="294">
      <formula>H3489+#REF!+#REF!=0</formula>
    </cfRule>
  </conditionalFormatting>
  <conditionalFormatting sqref="H3489:H3491">
    <cfRule type="expression" dxfId="302" priority="292">
      <formula>H3489+N3885+Q3885=0</formula>
    </cfRule>
  </conditionalFormatting>
  <conditionalFormatting sqref="G3489:H3491">
    <cfRule type="expression" dxfId="301" priority="287">
      <formula>G3489+#REF!+#REF!=0</formula>
    </cfRule>
  </conditionalFormatting>
  <conditionalFormatting sqref="I3489:I3491">
    <cfRule type="expression" dxfId="300" priority="288">
      <formula>I3489+N3489+Q3489=0</formula>
    </cfRule>
  </conditionalFormatting>
  <conditionalFormatting sqref="J3489:J3491">
    <cfRule type="expression" dxfId="299" priority="285">
      <formula>J3489+Q3489+R3489=0</formula>
    </cfRule>
  </conditionalFormatting>
  <conditionalFormatting sqref="N3489:P3491">
    <cfRule type="expression" dxfId="298" priority="286">
      <formula>N3489+Q3489+R3489=0</formula>
    </cfRule>
  </conditionalFormatting>
  <conditionalFormatting sqref="H3489:H3491">
    <cfRule type="expression" dxfId="297" priority="284">
      <formula>H3489+N3889+Q3889=0</formula>
    </cfRule>
  </conditionalFormatting>
  <conditionalFormatting sqref="G3489:G3491">
    <cfRule type="expression" dxfId="296" priority="282">
      <formula>G3489+#REF!+#REF!=0</formula>
    </cfRule>
  </conditionalFormatting>
  <conditionalFormatting sqref="H3489:H3491">
    <cfRule type="expression" dxfId="295" priority="283">
      <formula>H3489+#REF!+#REF!=0</formula>
    </cfRule>
  </conditionalFormatting>
  <conditionalFormatting sqref="G3489:G3491">
    <cfRule type="expression" dxfId="294" priority="289">
      <formula>G3489+I3898+N3898=0</formula>
    </cfRule>
  </conditionalFormatting>
  <conditionalFormatting sqref="G3489:G3491">
    <cfRule type="expression" dxfId="293" priority="290">
      <formula>G3489+I3894+N3894=0</formula>
    </cfRule>
  </conditionalFormatting>
  <conditionalFormatting sqref="G3489:G3491">
    <cfRule type="expression" dxfId="292" priority="291">
      <formula>G3489+I3935+N3935=0</formula>
    </cfRule>
  </conditionalFormatting>
  <conditionalFormatting sqref="K3494:K3495">
    <cfRule type="expression" dxfId="291" priority="281">
      <formula>K3494+R3494+S3494=0</formula>
    </cfRule>
  </conditionalFormatting>
  <conditionalFormatting sqref="G3494:G3495">
    <cfRule type="expression" dxfId="290" priority="279">
      <formula>G3494+#REF!+#REF!=0</formula>
    </cfRule>
  </conditionalFormatting>
  <conditionalFormatting sqref="H3494:H3495">
    <cfRule type="expression" dxfId="289" priority="280">
      <formula>H3494+#REF!+#REF!=0</formula>
    </cfRule>
  </conditionalFormatting>
  <conditionalFormatting sqref="H3494:H3495">
    <cfRule type="expression" dxfId="288" priority="278">
      <formula>H3494+N3890+Q3890=0</formula>
    </cfRule>
  </conditionalFormatting>
  <conditionalFormatting sqref="G3494:H3495">
    <cfRule type="expression" dxfId="287" priority="273">
      <formula>G3494+#REF!+#REF!=0</formula>
    </cfRule>
  </conditionalFormatting>
  <conditionalFormatting sqref="I3494:I3495">
    <cfRule type="expression" dxfId="286" priority="274">
      <formula>I3494+N3494+Q3494=0</formula>
    </cfRule>
  </conditionalFormatting>
  <conditionalFormatting sqref="J3494:J3495">
    <cfRule type="expression" dxfId="285" priority="271">
      <formula>J3494+Q3494+R3494=0</formula>
    </cfRule>
  </conditionalFormatting>
  <conditionalFormatting sqref="N3494:P3495">
    <cfRule type="expression" dxfId="284" priority="272">
      <formula>N3494+Q3494+R3494=0</formula>
    </cfRule>
  </conditionalFormatting>
  <conditionalFormatting sqref="H3494:H3495">
    <cfRule type="expression" dxfId="283" priority="270">
      <formula>H3494+N3894+Q3894=0</formula>
    </cfRule>
  </conditionalFormatting>
  <conditionalFormatting sqref="G3494:G3495">
    <cfRule type="expression" dxfId="282" priority="268">
      <formula>G3494+#REF!+#REF!=0</formula>
    </cfRule>
  </conditionalFormatting>
  <conditionalFormatting sqref="H3494:H3495">
    <cfRule type="expression" dxfId="281" priority="269">
      <formula>H3494+#REF!+#REF!=0</formula>
    </cfRule>
  </conditionalFormatting>
  <conditionalFormatting sqref="G3494:G3495">
    <cfRule type="expression" dxfId="280" priority="275">
      <formula>G3494+I3903+N3903=0</formula>
    </cfRule>
  </conditionalFormatting>
  <conditionalFormatting sqref="G3494:G3495">
    <cfRule type="expression" dxfId="279" priority="276">
      <formula>G3494+I3899+N3899=0</formula>
    </cfRule>
  </conditionalFormatting>
  <conditionalFormatting sqref="G3494:G3495">
    <cfRule type="expression" dxfId="278" priority="277">
      <formula>G3494+I3940+N3940=0</formula>
    </cfRule>
  </conditionalFormatting>
  <conditionalFormatting sqref="K3510">
    <cfRule type="expression" dxfId="277" priority="267">
      <formula>K3510+R3510+S3510=0</formula>
    </cfRule>
  </conditionalFormatting>
  <conditionalFormatting sqref="G3510">
    <cfRule type="expression" dxfId="276" priority="265">
      <formula>G3510+#REF!+#REF!=0</formula>
    </cfRule>
  </conditionalFormatting>
  <conditionalFormatting sqref="H3510">
    <cfRule type="expression" dxfId="275" priority="266">
      <formula>H3510+#REF!+#REF!=0</formula>
    </cfRule>
  </conditionalFormatting>
  <conditionalFormatting sqref="H3510">
    <cfRule type="expression" dxfId="274" priority="264">
      <formula>H3510+N3909+Q3909=0</formula>
    </cfRule>
  </conditionalFormatting>
  <conditionalFormatting sqref="G3510:H3510">
    <cfRule type="expression" dxfId="273" priority="259">
      <formula>G3510+#REF!+#REF!=0</formula>
    </cfRule>
  </conditionalFormatting>
  <conditionalFormatting sqref="I3510">
    <cfRule type="expression" dxfId="272" priority="260">
      <formula>I3510+N3510+Q3510=0</formula>
    </cfRule>
  </conditionalFormatting>
  <conditionalFormatting sqref="J3510">
    <cfRule type="expression" dxfId="271" priority="257">
      <formula>J3510+Q3510+R3510=0</formula>
    </cfRule>
  </conditionalFormatting>
  <conditionalFormatting sqref="N3510:P3510">
    <cfRule type="expression" dxfId="270" priority="258">
      <formula>N3510+Q3510+R3510=0</formula>
    </cfRule>
  </conditionalFormatting>
  <conditionalFormatting sqref="H3510">
    <cfRule type="expression" dxfId="269" priority="256">
      <formula>H3510+N3913+Q3913=0</formula>
    </cfRule>
  </conditionalFormatting>
  <conditionalFormatting sqref="G3510">
    <cfRule type="expression" dxfId="268" priority="254">
      <formula>G3510+#REF!+#REF!=0</formula>
    </cfRule>
  </conditionalFormatting>
  <conditionalFormatting sqref="H3510">
    <cfRule type="expression" dxfId="267" priority="255">
      <formula>H3510+#REF!+#REF!=0</formula>
    </cfRule>
  </conditionalFormatting>
  <conditionalFormatting sqref="G3510">
    <cfRule type="expression" dxfId="266" priority="261">
      <formula>G3510+I3922+N3922=0</formula>
    </cfRule>
  </conditionalFormatting>
  <conditionalFormatting sqref="G3510">
    <cfRule type="expression" dxfId="265" priority="262">
      <formula>G3510+I3918+N3918=0</formula>
    </cfRule>
  </conditionalFormatting>
  <conditionalFormatting sqref="G3510">
    <cfRule type="expression" dxfId="264" priority="263">
      <formula>G3510+I3959+N3959=0</formula>
    </cfRule>
  </conditionalFormatting>
  <conditionalFormatting sqref="K3515:K3517">
    <cfRule type="expression" dxfId="263" priority="253">
      <formula>K3515+R3515+S3515=0</formula>
    </cfRule>
  </conditionalFormatting>
  <conditionalFormatting sqref="G3515:G3517">
    <cfRule type="expression" dxfId="262" priority="251">
      <formula>G3515+#REF!+#REF!=0</formula>
    </cfRule>
  </conditionalFormatting>
  <conditionalFormatting sqref="H3515:H3517">
    <cfRule type="expression" dxfId="261" priority="252">
      <formula>H3515+#REF!+#REF!=0</formula>
    </cfRule>
  </conditionalFormatting>
  <conditionalFormatting sqref="H3515:H3517">
    <cfRule type="expression" dxfId="260" priority="250">
      <formula>H3515+N3932+Q3932=0</formula>
    </cfRule>
  </conditionalFormatting>
  <conditionalFormatting sqref="G3515:H3517">
    <cfRule type="expression" dxfId="259" priority="245">
      <formula>G3515+#REF!+#REF!=0</formula>
    </cfRule>
  </conditionalFormatting>
  <conditionalFormatting sqref="I3515:I3517">
    <cfRule type="expression" dxfId="258" priority="246">
      <formula>I3515+N3515+Q3515=0</formula>
    </cfRule>
  </conditionalFormatting>
  <conditionalFormatting sqref="J3515:J3517">
    <cfRule type="expression" dxfId="257" priority="243">
      <formula>J3515+Q3515+R3515=0</formula>
    </cfRule>
  </conditionalFormatting>
  <conditionalFormatting sqref="N3515:P3517">
    <cfRule type="expression" dxfId="256" priority="244">
      <formula>N3515+Q3515+R3515=0</formula>
    </cfRule>
  </conditionalFormatting>
  <conditionalFormatting sqref="H3515:H3517">
    <cfRule type="expression" dxfId="255" priority="242">
      <formula>H3515+N3936+Q3936=0</formula>
    </cfRule>
  </conditionalFormatting>
  <conditionalFormatting sqref="G3515:G3517">
    <cfRule type="expression" dxfId="254" priority="240">
      <formula>G3515+#REF!+#REF!=0</formula>
    </cfRule>
  </conditionalFormatting>
  <conditionalFormatting sqref="H3515:H3517">
    <cfRule type="expression" dxfId="253" priority="241">
      <formula>H3515+#REF!+#REF!=0</formula>
    </cfRule>
  </conditionalFormatting>
  <conditionalFormatting sqref="G3515:G3517">
    <cfRule type="expression" dxfId="252" priority="247">
      <formula>G3515+I3945+N3945=0</formula>
    </cfRule>
  </conditionalFormatting>
  <conditionalFormatting sqref="G3515:G3517">
    <cfRule type="expression" dxfId="251" priority="248">
      <formula>G3515+I3941+N3941=0</formula>
    </cfRule>
  </conditionalFormatting>
  <conditionalFormatting sqref="G3515:G3517">
    <cfRule type="expression" dxfId="250" priority="249">
      <formula>G3515+I3982+N3982=0</formula>
    </cfRule>
  </conditionalFormatting>
  <conditionalFormatting sqref="K3523:K3526">
    <cfRule type="expression" dxfId="249" priority="239">
      <formula>K3523+R3523+S3523=0</formula>
    </cfRule>
  </conditionalFormatting>
  <conditionalFormatting sqref="G3523:G3526">
    <cfRule type="expression" dxfId="248" priority="237">
      <formula>G3523+#REF!+#REF!=0</formula>
    </cfRule>
  </conditionalFormatting>
  <conditionalFormatting sqref="H3523:H3526">
    <cfRule type="expression" dxfId="247" priority="238">
      <formula>H3523+#REF!+#REF!=0</formula>
    </cfRule>
  </conditionalFormatting>
  <conditionalFormatting sqref="H3525:H3526">
    <cfRule type="expression" dxfId="246" priority="236">
      <formula>H3525+N3941+Q3941=0</formula>
    </cfRule>
  </conditionalFormatting>
  <conditionalFormatting sqref="G3523:H3526">
    <cfRule type="expression" dxfId="245" priority="232">
      <formula>G3523+#REF!+#REF!=0</formula>
    </cfRule>
  </conditionalFormatting>
  <conditionalFormatting sqref="I3523:I3526">
    <cfRule type="expression" dxfId="244" priority="233">
      <formula>I3523+N3523+Q3523=0</formula>
    </cfRule>
  </conditionalFormatting>
  <conditionalFormatting sqref="J3523:J3526">
    <cfRule type="expression" dxfId="243" priority="230">
      <formula>J3523+Q3523+R3523=0</formula>
    </cfRule>
  </conditionalFormatting>
  <conditionalFormatting sqref="N3523:P3526">
    <cfRule type="expression" dxfId="242" priority="231">
      <formula>N3523+Q3523+R3523=0</formula>
    </cfRule>
  </conditionalFormatting>
  <conditionalFormatting sqref="G3523:G3526">
    <cfRule type="expression" dxfId="241" priority="228">
      <formula>G3523+#REF!+#REF!=0</formula>
    </cfRule>
  </conditionalFormatting>
  <conditionalFormatting sqref="H3523:H3526">
    <cfRule type="expression" dxfId="240" priority="229">
      <formula>H3523+#REF!+#REF!=0</formula>
    </cfRule>
  </conditionalFormatting>
  <conditionalFormatting sqref="G3525:G3526">
    <cfRule type="expression" dxfId="239" priority="234">
      <formula>G3525+I3950+N3950=0</formula>
    </cfRule>
  </conditionalFormatting>
  <conditionalFormatting sqref="G3525:G3526">
    <cfRule type="expression" dxfId="238" priority="235">
      <formula>G3525+I3991+N3991=0</formula>
    </cfRule>
  </conditionalFormatting>
  <conditionalFormatting sqref="G3459">
    <cfRule type="expression" dxfId="237" priority="227">
      <formula>G3459+#REF!+#REF!=0</formula>
    </cfRule>
  </conditionalFormatting>
  <conditionalFormatting sqref="G3519">
    <cfRule type="expression" dxfId="236" priority="560">
      <formula>G3519+#REF!+#REF!=0</formula>
    </cfRule>
  </conditionalFormatting>
  <conditionalFormatting sqref="G3521">
    <cfRule type="expression" dxfId="235" priority="561">
      <formula>G3521+#REF!+#REF!=0</formula>
    </cfRule>
  </conditionalFormatting>
  <conditionalFormatting sqref="G3527">
    <cfRule type="expression" dxfId="234" priority="562">
      <formula>G3527+#REF!+#REF!=0</formula>
    </cfRule>
  </conditionalFormatting>
  <conditionalFormatting sqref="K3428">
    <cfRule type="expression" dxfId="233" priority="226">
      <formula>K3428+R3428+S3428=0</formula>
    </cfRule>
  </conditionalFormatting>
  <conditionalFormatting sqref="G3428">
    <cfRule type="expression" dxfId="232" priority="224">
      <formula>G3428+#REF!+#REF!=0</formula>
    </cfRule>
  </conditionalFormatting>
  <conditionalFormatting sqref="H3428">
    <cfRule type="expression" dxfId="231" priority="225">
      <formula>H3428+#REF!+#REF!=0</formula>
    </cfRule>
  </conditionalFormatting>
  <conditionalFormatting sqref="H3428">
    <cfRule type="expression" dxfId="230" priority="223">
      <formula>H3428+N3825+Q3825=0</formula>
    </cfRule>
  </conditionalFormatting>
  <conditionalFormatting sqref="G3428:H3428">
    <cfRule type="expression" dxfId="229" priority="218">
      <formula>G3428+#REF!+#REF!=0</formula>
    </cfRule>
  </conditionalFormatting>
  <conditionalFormatting sqref="I3428">
    <cfRule type="expression" dxfId="228" priority="219">
      <formula>I3428+N3428+Q3428=0</formula>
    </cfRule>
  </conditionalFormatting>
  <conditionalFormatting sqref="J3428">
    <cfRule type="expression" dxfId="227" priority="216">
      <formula>J3428+Q3428+R3428=0</formula>
    </cfRule>
  </conditionalFormatting>
  <conditionalFormatting sqref="N3428:P3428">
    <cfRule type="expression" dxfId="226" priority="217">
      <formula>N3428+Q3428+R3428=0</formula>
    </cfRule>
  </conditionalFormatting>
  <conditionalFormatting sqref="H3428">
    <cfRule type="expression" dxfId="225" priority="215">
      <formula>H3428+N3829+Q3829=0</formula>
    </cfRule>
  </conditionalFormatting>
  <conditionalFormatting sqref="G3428">
    <cfRule type="expression" dxfId="224" priority="213">
      <formula>G3428+#REF!+#REF!=0</formula>
    </cfRule>
  </conditionalFormatting>
  <conditionalFormatting sqref="H3428">
    <cfRule type="expression" dxfId="223" priority="214">
      <formula>H3428+#REF!+#REF!=0</formula>
    </cfRule>
  </conditionalFormatting>
  <conditionalFormatting sqref="G3428">
    <cfRule type="expression" dxfId="222" priority="220">
      <formula>G3428+I3838+N3838=0</formula>
    </cfRule>
  </conditionalFormatting>
  <conditionalFormatting sqref="G3428">
    <cfRule type="expression" dxfId="221" priority="221">
      <formula>G3428+I3834+N3834=0</formula>
    </cfRule>
  </conditionalFormatting>
  <conditionalFormatting sqref="G3428">
    <cfRule type="expression" dxfId="220" priority="222">
      <formula>G3428+I3875+N3875=0</formula>
    </cfRule>
  </conditionalFormatting>
  <conditionalFormatting sqref="K3466:K3467">
    <cfRule type="expression" dxfId="219" priority="212">
      <formula>K3466+R3466+S3466=0</formula>
    </cfRule>
  </conditionalFormatting>
  <conditionalFormatting sqref="G3466:G3467">
    <cfRule type="expression" dxfId="218" priority="210">
      <formula>G3466+#REF!+#REF!=0</formula>
    </cfRule>
  </conditionalFormatting>
  <conditionalFormatting sqref="H3466:H3467">
    <cfRule type="expression" dxfId="217" priority="211">
      <formula>H3466+#REF!+#REF!=0</formula>
    </cfRule>
  </conditionalFormatting>
  <conditionalFormatting sqref="H3466:H3467">
    <cfRule type="expression" dxfId="216" priority="209">
      <formula>H3466+N3864+Q3864=0</formula>
    </cfRule>
  </conditionalFormatting>
  <conditionalFormatting sqref="G3466:H3467">
    <cfRule type="expression" dxfId="215" priority="204">
      <formula>G3466+#REF!+#REF!=0</formula>
    </cfRule>
  </conditionalFormatting>
  <conditionalFormatting sqref="I3466:I3467">
    <cfRule type="expression" dxfId="214" priority="205">
      <formula>I3466+N3466+Q3466=0</formula>
    </cfRule>
  </conditionalFormatting>
  <conditionalFormatting sqref="J3466:J3467">
    <cfRule type="expression" dxfId="213" priority="202">
      <formula>J3466+Q3466+R3466=0</formula>
    </cfRule>
  </conditionalFormatting>
  <conditionalFormatting sqref="N3466:P3467">
    <cfRule type="expression" dxfId="212" priority="203">
      <formula>N3466+Q3466+R3466=0</formula>
    </cfRule>
  </conditionalFormatting>
  <conditionalFormatting sqref="H3466:H3467">
    <cfRule type="expression" dxfId="211" priority="201">
      <formula>H3466+N3868+Q3868=0</formula>
    </cfRule>
  </conditionalFormatting>
  <conditionalFormatting sqref="G3466:G3467">
    <cfRule type="expression" dxfId="210" priority="199">
      <formula>G3466+#REF!+#REF!=0</formula>
    </cfRule>
  </conditionalFormatting>
  <conditionalFormatting sqref="H3466:H3467">
    <cfRule type="expression" dxfId="209" priority="200">
      <formula>H3466+#REF!+#REF!=0</formula>
    </cfRule>
  </conditionalFormatting>
  <conditionalFormatting sqref="G3466:G3467">
    <cfRule type="expression" dxfId="208" priority="206">
      <formula>G3466+I3877+N3877=0</formula>
    </cfRule>
  </conditionalFormatting>
  <conditionalFormatting sqref="G3466:G3467">
    <cfRule type="expression" dxfId="207" priority="207">
      <formula>G3466+I3873+N3873=0</formula>
    </cfRule>
  </conditionalFormatting>
  <conditionalFormatting sqref="G3466:G3467">
    <cfRule type="expression" dxfId="206" priority="208">
      <formula>G3466+I3914+N3914=0</formula>
    </cfRule>
  </conditionalFormatting>
  <conditionalFormatting sqref="K3496">
    <cfRule type="expression" dxfId="205" priority="198">
      <formula>K3496+R3496+S3496=0</formula>
    </cfRule>
  </conditionalFormatting>
  <conditionalFormatting sqref="G3496">
    <cfRule type="expression" dxfId="204" priority="196">
      <formula>G3496+#REF!+#REF!=0</formula>
    </cfRule>
  </conditionalFormatting>
  <conditionalFormatting sqref="H3496">
    <cfRule type="expression" dxfId="203" priority="197">
      <formula>H3496+#REF!+#REF!=0</formula>
    </cfRule>
  </conditionalFormatting>
  <conditionalFormatting sqref="H3496">
    <cfRule type="expression" dxfId="202" priority="195">
      <formula>H3496+N3892+Q3892=0</formula>
    </cfRule>
  </conditionalFormatting>
  <conditionalFormatting sqref="G3496:H3496">
    <cfRule type="expression" dxfId="201" priority="190">
      <formula>G3496+#REF!+#REF!=0</formula>
    </cfRule>
  </conditionalFormatting>
  <conditionalFormatting sqref="I3496">
    <cfRule type="expression" dxfId="200" priority="191">
      <formula>I3496+N3496+Q3496=0</formula>
    </cfRule>
  </conditionalFormatting>
  <conditionalFormatting sqref="J3496">
    <cfRule type="expression" dxfId="199" priority="188">
      <formula>J3496+Q3496+R3496=0</formula>
    </cfRule>
  </conditionalFormatting>
  <conditionalFormatting sqref="N3496:P3496">
    <cfRule type="expression" dxfId="198" priority="189">
      <formula>N3496+Q3496+R3496=0</formula>
    </cfRule>
  </conditionalFormatting>
  <conditionalFormatting sqref="H3496">
    <cfRule type="expression" dxfId="197" priority="187">
      <formula>H3496+N3896+Q3896=0</formula>
    </cfRule>
  </conditionalFormatting>
  <conditionalFormatting sqref="G3496">
    <cfRule type="expression" dxfId="196" priority="185">
      <formula>G3496+#REF!+#REF!=0</formula>
    </cfRule>
  </conditionalFormatting>
  <conditionalFormatting sqref="H3496">
    <cfRule type="expression" dxfId="195" priority="186">
      <formula>H3496+#REF!+#REF!=0</formula>
    </cfRule>
  </conditionalFormatting>
  <conditionalFormatting sqref="G3496">
    <cfRule type="expression" dxfId="194" priority="192">
      <formula>G3496+I3905+N3905=0</formula>
    </cfRule>
  </conditionalFormatting>
  <conditionalFormatting sqref="G3496">
    <cfRule type="expression" dxfId="193" priority="193">
      <formula>G3496+I3901+N3901=0</formula>
    </cfRule>
  </conditionalFormatting>
  <conditionalFormatting sqref="G3496">
    <cfRule type="expression" dxfId="192" priority="194">
      <formula>G3496+I3942+N3942=0</formula>
    </cfRule>
  </conditionalFormatting>
  <conditionalFormatting sqref="K3511">
    <cfRule type="expression" dxfId="191" priority="184">
      <formula>K3511+R3511+S3511=0</formula>
    </cfRule>
  </conditionalFormatting>
  <conditionalFormatting sqref="G3511">
    <cfRule type="expression" dxfId="190" priority="182">
      <formula>G3511+#REF!+#REF!=0</formula>
    </cfRule>
  </conditionalFormatting>
  <conditionalFormatting sqref="H3511">
    <cfRule type="expression" dxfId="189" priority="183">
      <formula>H3511+#REF!+#REF!=0</formula>
    </cfRule>
  </conditionalFormatting>
  <conditionalFormatting sqref="H3511">
    <cfRule type="expression" dxfId="188" priority="181">
      <formula>H3511+N3928+Q3928=0</formula>
    </cfRule>
  </conditionalFormatting>
  <conditionalFormatting sqref="G3511:H3511">
    <cfRule type="expression" dxfId="187" priority="176">
      <formula>G3511+#REF!+#REF!=0</formula>
    </cfRule>
  </conditionalFormatting>
  <conditionalFormatting sqref="I3511">
    <cfRule type="expression" dxfId="186" priority="177">
      <formula>I3511+N3511+Q3511=0</formula>
    </cfRule>
  </conditionalFormatting>
  <conditionalFormatting sqref="J3511">
    <cfRule type="expression" dxfId="185" priority="174">
      <formula>J3511+Q3511+R3511=0</formula>
    </cfRule>
  </conditionalFormatting>
  <conditionalFormatting sqref="N3511:P3511">
    <cfRule type="expression" dxfId="184" priority="175">
      <formula>N3511+Q3511+R3511=0</formula>
    </cfRule>
  </conditionalFormatting>
  <conditionalFormatting sqref="H3511">
    <cfRule type="expression" dxfId="183" priority="173">
      <formula>H3511+N3932+Q3932=0</formula>
    </cfRule>
  </conditionalFormatting>
  <conditionalFormatting sqref="G3511">
    <cfRule type="expression" dxfId="182" priority="171">
      <formula>G3511+#REF!+#REF!=0</formula>
    </cfRule>
  </conditionalFormatting>
  <conditionalFormatting sqref="H3511">
    <cfRule type="expression" dxfId="181" priority="172">
      <formula>H3511+#REF!+#REF!=0</formula>
    </cfRule>
  </conditionalFormatting>
  <conditionalFormatting sqref="G3511">
    <cfRule type="expression" dxfId="180" priority="178">
      <formula>G3511+I3941+N3941=0</formula>
    </cfRule>
  </conditionalFormatting>
  <conditionalFormatting sqref="G3511">
    <cfRule type="expression" dxfId="179" priority="179">
      <formula>G3511+I3937+N3937=0</formula>
    </cfRule>
  </conditionalFormatting>
  <conditionalFormatting sqref="G3511">
    <cfRule type="expression" dxfId="178" priority="180">
      <formula>G3511+I3978+N3978=0</formula>
    </cfRule>
  </conditionalFormatting>
  <conditionalFormatting sqref="H3042">
    <cfRule type="expression" dxfId="177" priority="15437">
      <formula>H3042+N3122+Q3122=0</formula>
    </cfRule>
  </conditionalFormatting>
  <conditionalFormatting sqref="H3119">
    <cfRule type="expression" dxfId="176" priority="168">
      <formula>H3119+N3119+Q3119=0</formula>
    </cfRule>
  </conditionalFormatting>
  <conditionalFormatting sqref="I3119">
    <cfRule type="expression" dxfId="175" priority="170">
      <formula>I3119+N3119+Q3119=0</formula>
    </cfRule>
  </conditionalFormatting>
  <conditionalFormatting sqref="J3119:L3119">
    <cfRule type="expression" dxfId="174" priority="169">
      <formula>J3119+Q3119+R3119=0</formula>
    </cfRule>
  </conditionalFormatting>
  <conditionalFormatting sqref="H3254">
    <cfRule type="expression" dxfId="173" priority="165">
      <formula>H3254+N3254+Q3254=0</formula>
    </cfRule>
  </conditionalFormatting>
  <conditionalFormatting sqref="I3254">
    <cfRule type="expression" dxfId="172" priority="167">
      <formula>I3254+N3254+Q3254=0</formula>
    </cfRule>
  </conditionalFormatting>
  <conditionalFormatting sqref="J3254:L3254">
    <cfRule type="expression" dxfId="171" priority="166">
      <formula>J3254+Q3254+R3254=0</formula>
    </cfRule>
  </conditionalFormatting>
  <conditionalFormatting sqref="H3395">
    <cfRule type="expression" dxfId="170" priority="162">
      <formula>H3395+N3395+Q3395=0</formula>
    </cfRule>
  </conditionalFormatting>
  <conditionalFormatting sqref="I3395">
    <cfRule type="expression" dxfId="169" priority="164">
      <formula>I3395+N3395+Q3395=0</formula>
    </cfRule>
  </conditionalFormatting>
  <conditionalFormatting sqref="J3395:L3395">
    <cfRule type="expression" dxfId="168" priority="163">
      <formula>J3395+Q3395+R3395=0</formula>
    </cfRule>
  </conditionalFormatting>
  <conditionalFormatting sqref="H3536">
    <cfRule type="expression" dxfId="167" priority="159">
      <formula>H3536+N3536+Q3536=0</formula>
    </cfRule>
  </conditionalFormatting>
  <conditionalFormatting sqref="I3536">
    <cfRule type="expression" dxfId="166" priority="161">
      <formula>I3536+N3536+Q3536=0</formula>
    </cfRule>
  </conditionalFormatting>
  <conditionalFormatting sqref="J3536:L3536">
    <cfRule type="expression" dxfId="165" priority="160">
      <formula>J3536+Q3536+R3536=0</formula>
    </cfRule>
  </conditionalFormatting>
  <conditionalFormatting sqref="P3535:P3536 P3394:P3395 P3253:P3254 P3118:P3119 P2993:P2994 P2694 P2551 P2408 P2270 P2131 P1802 P1662 P1522 P1385">
    <cfRule type="expression" dxfId="164" priority="158">
      <formula>P1385+S1385+T1385=0</formula>
    </cfRule>
  </conditionalFormatting>
  <conditionalFormatting sqref="G393:G394">
    <cfRule type="expression" dxfId="163" priority="157">
      <formula>G393+I392+N392=0</formula>
    </cfRule>
  </conditionalFormatting>
  <conditionalFormatting sqref="G393:G394">
    <cfRule type="expression" dxfId="162" priority="156">
      <formula>G393+I421+N421=0</formula>
    </cfRule>
  </conditionalFormatting>
  <conditionalFormatting sqref="H393:H394">
    <cfRule type="expression" dxfId="161" priority="155">
      <formula>H393+N390+Q390=0</formula>
    </cfRule>
  </conditionalFormatting>
  <conditionalFormatting sqref="H393:H394">
    <cfRule type="expression" dxfId="160" priority="154">
      <formula>H393+N421+Q421=0</formula>
    </cfRule>
  </conditionalFormatting>
  <conditionalFormatting sqref="I532:I533">
    <cfRule type="expression" dxfId="159" priority="153">
      <formula>I532+N532+Q532=0</formula>
    </cfRule>
  </conditionalFormatting>
  <conditionalFormatting sqref="J532:L533">
    <cfRule type="expression" dxfId="158" priority="151">
      <formula>J532+Q532+R532=0</formula>
    </cfRule>
  </conditionalFormatting>
  <conditionalFormatting sqref="O532:O533">
    <cfRule type="expression" dxfId="157" priority="152">
      <formula>O532+R532+S532=0</formula>
    </cfRule>
  </conditionalFormatting>
  <conditionalFormatting sqref="N532:N533">
    <cfRule type="expression" dxfId="156" priority="150">
      <formula>N532+Q532+R532=0</formula>
    </cfRule>
  </conditionalFormatting>
  <conditionalFormatting sqref="G532:G533">
    <cfRule type="expression" dxfId="155" priority="149">
      <formula>G532+I531+N531=0</formula>
    </cfRule>
  </conditionalFormatting>
  <conditionalFormatting sqref="G532:G533">
    <cfRule type="expression" dxfId="154" priority="148">
      <formula>G532+I560+N560=0</formula>
    </cfRule>
  </conditionalFormatting>
  <conditionalFormatting sqref="H532:H533">
    <cfRule type="expression" dxfId="153" priority="147">
      <formula>H532+N529+Q529=0</formula>
    </cfRule>
  </conditionalFormatting>
  <conditionalFormatting sqref="H532:H533">
    <cfRule type="expression" dxfId="152" priority="146">
      <formula>H532+N560+Q560=0</formula>
    </cfRule>
  </conditionalFormatting>
  <conditionalFormatting sqref="I671:I672">
    <cfRule type="expression" dxfId="151" priority="145">
      <formula>I671+N671+Q671=0</formula>
    </cfRule>
  </conditionalFormatting>
  <conditionalFormatting sqref="J671:L672">
    <cfRule type="expression" dxfId="150" priority="143">
      <formula>J671+Q671+R671=0</formula>
    </cfRule>
  </conditionalFormatting>
  <conditionalFormatting sqref="O671:O672">
    <cfRule type="expression" dxfId="149" priority="144">
      <formula>O671+R671+S671=0</formula>
    </cfRule>
  </conditionalFormatting>
  <conditionalFormatting sqref="N671:N672">
    <cfRule type="expression" dxfId="148" priority="142">
      <formula>N671+Q671+R671=0</formula>
    </cfRule>
  </conditionalFormatting>
  <conditionalFormatting sqref="G671:G672">
    <cfRule type="expression" dxfId="147" priority="141">
      <formula>G671+I670+N670=0</formula>
    </cfRule>
  </conditionalFormatting>
  <conditionalFormatting sqref="G671:G672">
    <cfRule type="expression" dxfId="146" priority="140">
      <formula>G671+I699+N699=0</formula>
    </cfRule>
  </conditionalFormatting>
  <conditionalFormatting sqref="H671:H672">
    <cfRule type="expression" dxfId="145" priority="139">
      <formula>H671+N668+Q668=0</formula>
    </cfRule>
  </conditionalFormatting>
  <conditionalFormatting sqref="H671:H672">
    <cfRule type="expression" dxfId="144" priority="138">
      <formula>H671+N699+Q699=0</formula>
    </cfRule>
  </conditionalFormatting>
  <conditionalFormatting sqref="I816:I817">
    <cfRule type="expression" dxfId="143" priority="137">
      <formula>I816+N816+Q816=0</formula>
    </cfRule>
  </conditionalFormatting>
  <conditionalFormatting sqref="J816:L817">
    <cfRule type="expression" dxfId="142" priority="135">
      <formula>J816+Q816+R816=0</formula>
    </cfRule>
  </conditionalFormatting>
  <conditionalFormatting sqref="O816:O817">
    <cfRule type="expression" dxfId="141" priority="136">
      <formula>O816+R816+S816=0</formula>
    </cfRule>
  </conditionalFormatting>
  <conditionalFormatting sqref="N816:N817">
    <cfRule type="expression" dxfId="140" priority="134">
      <formula>N816+Q816+R816=0</formula>
    </cfRule>
  </conditionalFormatting>
  <conditionalFormatting sqref="G816:G817">
    <cfRule type="expression" dxfId="139" priority="133">
      <formula>G816+I815+N815=0</formula>
    </cfRule>
  </conditionalFormatting>
  <conditionalFormatting sqref="G816:G817">
    <cfRule type="expression" dxfId="138" priority="132">
      <formula>G816+I844+N844=0</formula>
    </cfRule>
  </conditionalFormatting>
  <conditionalFormatting sqref="H816:H817">
    <cfRule type="expression" dxfId="137" priority="131">
      <formula>H816+N813+Q813=0</formula>
    </cfRule>
  </conditionalFormatting>
  <conditionalFormatting sqref="H816:H817">
    <cfRule type="expression" dxfId="136" priority="130">
      <formula>H816+N844+Q844=0</formula>
    </cfRule>
  </conditionalFormatting>
  <conditionalFormatting sqref="I961:I962">
    <cfRule type="expression" dxfId="135" priority="129">
      <formula>I961+N961+Q961=0</formula>
    </cfRule>
  </conditionalFormatting>
  <conditionalFormatting sqref="J961:L962">
    <cfRule type="expression" dxfId="134" priority="127">
      <formula>J961+Q961+R961=0</formula>
    </cfRule>
  </conditionalFormatting>
  <conditionalFormatting sqref="O961:O962">
    <cfRule type="expression" dxfId="133" priority="128">
      <formula>O961+R961+S961=0</formula>
    </cfRule>
  </conditionalFormatting>
  <conditionalFormatting sqref="N961:N962">
    <cfRule type="expression" dxfId="132" priority="126">
      <formula>N961+Q961+R961=0</formula>
    </cfRule>
  </conditionalFormatting>
  <conditionalFormatting sqref="G961:G962">
    <cfRule type="expression" dxfId="131" priority="125">
      <formula>G961+I960+N960=0</formula>
    </cfRule>
  </conditionalFormatting>
  <conditionalFormatting sqref="G961:G962">
    <cfRule type="expression" dxfId="130" priority="124">
      <formula>G961+I989+N989=0</formula>
    </cfRule>
  </conditionalFormatting>
  <conditionalFormatting sqref="H961:H962">
    <cfRule type="expression" dxfId="129" priority="123">
      <formula>H961+N958+Q958=0</formula>
    </cfRule>
  </conditionalFormatting>
  <conditionalFormatting sqref="H961:H962">
    <cfRule type="expression" dxfId="128" priority="122">
      <formula>H961+N989+Q989=0</formula>
    </cfRule>
  </conditionalFormatting>
  <conditionalFormatting sqref="I1253:I1254">
    <cfRule type="expression" dxfId="127" priority="121">
      <formula>I1253+N1253+Q1253=0</formula>
    </cfRule>
  </conditionalFormatting>
  <conditionalFormatting sqref="J1253:L1254">
    <cfRule type="expression" dxfId="126" priority="119">
      <formula>J1253+Q1253+R1253=0</formula>
    </cfRule>
  </conditionalFormatting>
  <conditionalFormatting sqref="O1253:O1254">
    <cfRule type="expression" dxfId="125" priority="120">
      <formula>O1253+R1253+S1253=0</formula>
    </cfRule>
  </conditionalFormatting>
  <conditionalFormatting sqref="N1253:N1254">
    <cfRule type="expression" dxfId="124" priority="118">
      <formula>N1253+Q1253+R1253=0</formula>
    </cfRule>
  </conditionalFormatting>
  <conditionalFormatting sqref="G1253:G1254">
    <cfRule type="expression" dxfId="123" priority="117">
      <formula>G1253+I1252+N1252=0</formula>
    </cfRule>
  </conditionalFormatting>
  <conditionalFormatting sqref="G1253:G1254">
    <cfRule type="expression" dxfId="122" priority="116">
      <formula>G1253+I1281+N1281=0</formula>
    </cfRule>
  </conditionalFormatting>
  <conditionalFormatting sqref="H1253:H1254">
    <cfRule type="expression" dxfId="121" priority="115">
      <formula>H1253+N1250+Q1250=0</formula>
    </cfRule>
  </conditionalFormatting>
  <conditionalFormatting sqref="H1253:H1254">
    <cfRule type="expression" dxfId="120" priority="114">
      <formula>H1253+N1281+Q1281=0</formula>
    </cfRule>
  </conditionalFormatting>
  <conditionalFormatting sqref="I1386:I1387">
    <cfRule type="expression" dxfId="119" priority="113">
      <formula>I1386+N1386+Q1386=0</formula>
    </cfRule>
  </conditionalFormatting>
  <conditionalFormatting sqref="J1386:L1387">
    <cfRule type="expression" dxfId="118" priority="112">
      <formula>J1386+Q1386+R1386=0</formula>
    </cfRule>
  </conditionalFormatting>
  <conditionalFormatting sqref="O1386:O1387">
    <cfRule type="expression" dxfId="117" priority="15438">
      <formula>O1386+R1386+S1386=0</formula>
    </cfRule>
  </conditionalFormatting>
  <conditionalFormatting sqref="N1386:N1387">
    <cfRule type="expression" dxfId="116" priority="110">
      <formula>N1386+Q1386+R1386=0</formula>
    </cfRule>
  </conditionalFormatting>
  <conditionalFormatting sqref="G1386:G1387">
    <cfRule type="expression" dxfId="115" priority="109">
      <formula>G1386+I1385+N1385=0</formula>
    </cfRule>
  </conditionalFormatting>
  <conditionalFormatting sqref="G1386:G1387">
    <cfRule type="expression" dxfId="114" priority="108">
      <formula>G1386+I1414+N1414=0</formula>
    </cfRule>
  </conditionalFormatting>
  <conditionalFormatting sqref="H1386:H1387">
    <cfRule type="expression" dxfId="113" priority="107">
      <formula>H1386+N1383+Q1383=0</formula>
    </cfRule>
  </conditionalFormatting>
  <conditionalFormatting sqref="H1386:H1387">
    <cfRule type="expression" dxfId="112" priority="106">
      <formula>H1386+N1414+Q1414=0</formula>
    </cfRule>
  </conditionalFormatting>
  <conditionalFormatting sqref="I1523:I1524">
    <cfRule type="expression" dxfId="111" priority="104">
      <formula>I1523+N1523+Q1523=0</formula>
    </cfRule>
  </conditionalFormatting>
  <conditionalFormatting sqref="J1523:L1524">
    <cfRule type="expression" dxfId="110" priority="103">
      <formula>J1523+Q1523+R1523=0</formula>
    </cfRule>
  </conditionalFormatting>
  <conditionalFormatting sqref="N1523:N1524">
    <cfRule type="expression" dxfId="109" priority="102">
      <formula>N1523+Q1523+R1523=0</formula>
    </cfRule>
  </conditionalFormatting>
  <conditionalFormatting sqref="G1523:G1524">
    <cfRule type="expression" dxfId="108" priority="101">
      <formula>G1523+I1522+N1522=0</formula>
    </cfRule>
  </conditionalFormatting>
  <conditionalFormatting sqref="G1523:G1524">
    <cfRule type="expression" dxfId="107" priority="100">
      <formula>G1523+I1551+N1551=0</formula>
    </cfRule>
  </conditionalFormatting>
  <conditionalFormatting sqref="H1523:H1524">
    <cfRule type="expression" dxfId="106" priority="99">
      <formula>H1523+N1520+Q1520=0</formula>
    </cfRule>
  </conditionalFormatting>
  <conditionalFormatting sqref="H1523:H1524">
    <cfRule type="expression" dxfId="105" priority="98">
      <formula>H1523+N1551+Q1551=0</formula>
    </cfRule>
  </conditionalFormatting>
  <conditionalFormatting sqref="G1503">
    <cfRule type="expression" dxfId="104" priority="15445">
      <formula>G1503+I1843+N1843=0</formula>
    </cfRule>
  </conditionalFormatting>
  <conditionalFormatting sqref="I1663:I1664">
    <cfRule type="expression" dxfId="103" priority="96">
      <formula>I1663+N1663+Q1663=0</formula>
    </cfRule>
  </conditionalFormatting>
  <conditionalFormatting sqref="J1663:L1664">
    <cfRule type="expression" dxfId="102" priority="95">
      <formula>J1663+Q1663+R1663=0</formula>
    </cfRule>
  </conditionalFormatting>
  <conditionalFormatting sqref="O1663:O1664">
    <cfRule type="expression" dxfId="101" priority="15446">
      <formula>O1663+R1663+S1663=0</formula>
    </cfRule>
  </conditionalFormatting>
  <conditionalFormatting sqref="N1663:N1664">
    <cfRule type="expression" dxfId="100" priority="94">
      <formula>N1663+Q1663+R1663=0</formula>
    </cfRule>
  </conditionalFormatting>
  <conditionalFormatting sqref="G1663:G1664">
    <cfRule type="expression" dxfId="99" priority="93">
      <formula>G1663+I1662+N1662=0</formula>
    </cfRule>
  </conditionalFormatting>
  <conditionalFormatting sqref="G1663:G1664">
    <cfRule type="expression" dxfId="98" priority="92">
      <formula>G1663+I1691+N1691=0</formula>
    </cfRule>
  </conditionalFormatting>
  <conditionalFormatting sqref="H1663:H1664">
    <cfRule type="expression" dxfId="97" priority="91">
      <formula>H1663+N1660+Q1660=0</formula>
    </cfRule>
  </conditionalFormatting>
  <conditionalFormatting sqref="H1663:H1664">
    <cfRule type="expression" dxfId="96" priority="90">
      <formula>H1663+N1691+Q1691=0</formula>
    </cfRule>
  </conditionalFormatting>
  <conditionalFormatting sqref="I1803:I1804">
    <cfRule type="expression" dxfId="95" priority="88">
      <formula>I1803+N1803+Q1803=0</formula>
    </cfRule>
  </conditionalFormatting>
  <conditionalFormatting sqref="J1803:L1804">
    <cfRule type="expression" dxfId="94" priority="87">
      <formula>J1803+Q1803+R1803=0</formula>
    </cfRule>
  </conditionalFormatting>
  <conditionalFormatting sqref="O1803:O1804">
    <cfRule type="expression" dxfId="93" priority="89">
      <formula>O1803+R1803+S1803=0</formula>
    </cfRule>
  </conditionalFormatting>
  <conditionalFormatting sqref="N1803:N1804">
    <cfRule type="expression" dxfId="92" priority="86">
      <formula>N1803+Q1803+R1803=0</formula>
    </cfRule>
  </conditionalFormatting>
  <conditionalFormatting sqref="G1803:G1804">
    <cfRule type="expression" dxfId="91" priority="85">
      <formula>G1803+I1802+N1802=0</formula>
    </cfRule>
  </conditionalFormatting>
  <conditionalFormatting sqref="G1803:G1804">
    <cfRule type="expression" dxfId="90" priority="84">
      <formula>G1803+I1831+N1831=0</formula>
    </cfRule>
  </conditionalFormatting>
  <conditionalFormatting sqref="H1803:H1804">
    <cfRule type="expression" dxfId="89" priority="83">
      <formula>H1803+N1800+Q1800=0</formula>
    </cfRule>
  </conditionalFormatting>
  <conditionalFormatting sqref="H1803:H1804">
    <cfRule type="expression" dxfId="88" priority="82">
      <formula>H1803+N1831+Q1831=0</formula>
    </cfRule>
  </conditionalFormatting>
  <conditionalFormatting sqref="I2132:I2133">
    <cfRule type="expression" dxfId="87" priority="80">
      <formula>I2132+N2132+Q2132=0</formula>
    </cfRule>
  </conditionalFormatting>
  <conditionalFormatting sqref="J2132:L2133">
    <cfRule type="expression" dxfId="86" priority="79">
      <formula>J2132+Q2132+R2132=0</formula>
    </cfRule>
  </conditionalFormatting>
  <conditionalFormatting sqref="O2132:O2133">
    <cfRule type="expression" dxfId="85" priority="81">
      <formula>O2132+R2132+S2132=0</formula>
    </cfRule>
  </conditionalFormatting>
  <conditionalFormatting sqref="N2132:N2133">
    <cfRule type="expression" dxfId="84" priority="78">
      <formula>N2132+Q2132+R2132=0</formula>
    </cfRule>
  </conditionalFormatting>
  <conditionalFormatting sqref="G2132:G2133">
    <cfRule type="expression" dxfId="83" priority="77">
      <formula>G2132+I2131+N2131=0</formula>
    </cfRule>
  </conditionalFormatting>
  <conditionalFormatting sqref="G2132:G2133">
    <cfRule type="expression" dxfId="82" priority="76">
      <formula>G2132+I2160+N2160=0</formula>
    </cfRule>
  </conditionalFormatting>
  <conditionalFormatting sqref="H2132:H2133">
    <cfRule type="expression" dxfId="81" priority="75">
      <formula>H2132+N2129+Q2129=0</formula>
    </cfRule>
  </conditionalFormatting>
  <conditionalFormatting sqref="H2132:H2133">
    <cfRule type="expression" dxfId="80" priority="74">
      <formula>H2132+N2160+Q2160=0</formula>
    </cfRule>
  </conditionalFormatting>
  <conditionalFormatting sqref="I2271:I2272">
    <cfRule type="expression" dxfId="79" priority="72">
      <formula>I2271+N2271+Q2271=0</formula>
    </cfRule>
  </conditionalFormatting>
  <conditionalFormatting sqref="J2271:L2272">
    <cfRule type="expression" dxfId="78" priority="71">
      <formula>J2271+Q2271+R2271=0</formula>
    </cfRule>
  </conditionalFormatting>
  <conditionalFormatting sqref="O2271:O2272">
    <cfRule type="expression" dxfId="77" priority="73">
      <formula>O2271+R2271+S2271=0</formula>
    </cfRule>
  </conditionalFormatting>
  <conditionalFormatting sqref="N2271:N2272">
    <cfRule type="expression" dxfId="76" priority="70">
      <formula>N2271+Q2271+R2271=0</formula>
    </cfRule>
  </conditionalFormatting>
  <conditionalFormatting sqref="G2271:G2272">
    <cfRule type="expression" dxfId="75" priority="69">
      <formula>G2271+I2270+N2270=0</formula>
    </cfRule>
  </conditionalFormatting>
  <conditionalFormatting sqref="G2271:G2272">
    <cfRule type="expression" dxfId="74" priority="68">
      <formula>G2271+I2299+N2299=0</formula>
    </cfRule>
  </conditionalFormatting>
  <conditionalFormatting sqref="H2271:H2272">
    <cfRule type="expression" dxfId="73" priority="67">
      <formula>H2271+N2268+Q2268=0</formula>
    </cfRule>
  </conditionalFormatting>
  <conditionalFormatting sqref="H2271:H2272">
    <cfRule type="expression" dxfId="72" priority="66">
      <formula>H2271+N2299+Q2299=0</formula>
    </cfRule>
  </conditionalFormatting>
  <conditionalFormatting sqref="I2409:I2410">
    <cfRule type="expression" dxfId="71" priority="64">
      <formula>I2409+N2409+Q2409=0</formula>
    </cfRule>
  </conditionalFormatting>
  <conditionalFormatting sqref="J2409:L2410">
    <cfRule type="expression" dxfId="70" priority="63">
      <formula>J2409+Q2409+R2409=0</formula>
    </cfRule>
  </conditionalFormatting>
  <conditionalFormatting sqref="O2409:O2410">
    <cfRule type="expression" dxfId="69" priority="65">
      <formula>O2409+R2409+S2409=0</formula>
    </cfRule>
  </conditionalFormatting>
  <conditionalFormatting sqref="N2409:N2410">
    <cfRule type="expression" dxfId="68" priority="62">
      <formula>N2409+Q2409+R2409=0</formula>
    </cfRule>
  </conditionalFormatting>
  <conditionalFormatting sqref="G2409:G2410">
    <cfRule type="expression" dxfId="67" priority="61">
      <formula>G2409+I2408+N2408=0</formula>
    </cfRule>
  </conditionalFormatting>
  <conditionalFormatting sqref="G2409:G2410">
    <cfRule type="expression" dxfId="66" priority="60">
      <formula>G2409+I2437+N2437=0</formula>
    </cfRule>
  </conditionalFormatting>
  <conditionalFormatting sqref="H2409:H2410">
    <cfRule type="expression" dxfId="65" priority="59">
      <formula>H2409+N2406+Q2406=0</formula>
    </cfRule>
  </conditionalFormatting>
  <conditionalFormatting sqref="H2409:H2410">
    <cfRule type="expression" dxfId="64" priority="58">
      <formula>H2409+N2437+Q2437=0</formula>
    </cfRule>
  </conditionalFormatting>
  <conditionalFormatting sqref="I2552:I2553">
    <cfRule type="expression" dxfId="63" priority="56">
      <formula>I2552+N2552+Q2552=0</formula>
    </cfRule>
  </conditionalFormatting>
  <conditionalFormatting sqref="J2552:L2553">
    <cfRule type="expression" dxfId="62" priority="55">
      <formula>J2552+Q2552+R2552=0</formula>
    </cfRule>
  </conditionalFormatting>
  <conditionalFormatting sqref="O2552:O2553">
    <cfRule type="expression" dxfId="61" priority="57">
      <formula>O2552+R2552+S2552=0</formula>
    </cfRule>
  </conditionalFormatting>
  <conditionalFormatting sqref="N2552:N2553">
    <cfRule type="expression" dxfId="60" priority="54">
      <formula>N2552+Q2552+R2552=0</formula>
    </cfRule>
  </conditionalFormatting>
  <conditionalFormatting sqref="G2552:G2553">
    <cfRule type="expression" dxfId="59" priority="53">
      <formula>G2552+I2551+N2551=0</formula>
    </cfRule>
  </conditionalFormatting>
  <conditionalFormatting sqref="G2552:G2553">
    <cfRule type="expression" dxfId="58" priority="52">
      <formula>G2552+I2580+N2580=0</formula>
    </cfRule>
  </conditionalFormatting>
  <conditionalFormatting sqref="H2552:H2553">
    <cfRule type="expression" dxfId="57" priority="51">
      <formula>H2552+N2549+Q2549=0</formula>
    </cfRule>
  </conditionalFormatting>
  <conditionalFormatting sqref="H2552:H2553">
    <cfRule type="expression" dxfId="56" priority="50">
      <formula>H2552+N2580+Q2580=0</formula>
    </cfRule>
  </conditionalFormatting>
  <conditionalFormatting sqref="I2695:I2696">
    <cfRule type="expression" dxfId="55" priority="48">
      <formula>I2695+N2695+Q2695=0</formula>
    </cfRule>
  </conditionalFormatting>
  <conditionalFormatting sqref="J2695:L2696">
    <cfRule type="expression" dxfId="54" priority="47">
      <formula>J2695+Q2695+R2695=0</formula>
    </cfRule>
  </conditionalFormatting>
  <conditionalFormatting sqref="O2695:O2696">
    <cfRule type="expression" dxfId="53" priority="49">
      <formula>O2695+R2695+S2695=0</formula>
    </cfRule>
  </conditionalFormatting>
  <conditionalFormatting sqref="N2695:N2696">
    <cfRule type="expression" dxfId="52" priority="46">
      <formula>N2695+Q2695+R2695=0</formula>
    </cfRule>
  </conditionalFormatting>
  <conditionalFormatting sqref="G2695:G2696">
    <cfRule type="expression" dxfId="51" priority="45">
      <formula>G2695+I2694+N2694=0</formula>
    </cfRule>
  </conditionalFormatting>
  <conditionalFormatting sqref="G2695:G2696">
    <cfRule type="expression" dxfId="50" priority="44">
      <formula>G2695+I2723+N2723=0</formula>
    </cfRule>
  </conditionalFormatting>
  <conditionalFormatting sqref="H2695:H2696">
    <cfRule type="expression" dxfId="49" priority="43">
      <formula>H2695+N2692+Q2692=0</formula>
    </cfRule>
  </conditionalFormatting>
  <conditionalFormatting sqref="H2695:H2696">
    <cfRule type="expression" dxfId="48" priority="42">
      <formula>H2695+N2723+Q2723=0</formula>
    </cfRule>
  </conditionalFormatting>
  <conditionalFormatting sqref="I2995:I2996">
    <cfRule type="expression" dxfId="47" priority="40">
      <formula>I2995+N2995+Q2995=0</formula>
    </cfRule>
  </conditionalFormatting>
  <conditionalFormatting sqref="J2995:L2996">
    <cfRule type="expression" dxfId="46" priority="39">
      <formula>J2995+Q2995+R2995=0</formula>
    </cfRule>
  </conditionalFormatting>
  <conditionalFormatting sqref="O2995:O2996">
    <cfRule type="expression" dxfId="45" priority="41">
      <formula>O2995+R2995+S2995=0</formula>
    </cfRule>
  </conditionalFormatting>
  <conditionalFormatting sqref="N2995:N2996">
    <cfRule type="expression" dxfId="44" priority="38">
      <formula>N2995+Q2995+R2995=0</formula>
    </cfRule>
  </conditionalFormatting>
  <conditionalFormatting sqref="G2995:G2996">
    <cfRule type="expression" dxfId="43" priority="37">
      <formula>G2995+I2994+N2994=0</formula>
    </cfRule>
  </conditionalFormatting>
  <conditionalFormatting sqref="G2995:G2996">
    <cfRule type="expression" dxfId="42" priority="36">
      <formula>G2995+I3023+N3023=0</formula>
    </cfRule>
  </conditionalFormatting>
  <conditionalFormatting sqref="H2995:H2996">
    <cfRule type="expression" dxfId="41" priority="35">
      <formula>H2995+N2992+Q2992=0</formula>
    </cfRule>
  </conditionalFormatting>
  <conditionalFormatting sqref="H2995:H2996">
    <cfRule type="expression" dxfId="40" priority="34">
      <formula>H2995+N3023+Q3023=0</formula>
    </cfRule>
  </conditionalFormatting>
  <conditionalFormatting sqref="I3120:I3121">
    <cfRule type="expression" dxfId="39" priority="32">
      <formula>I3120+N3120+Q3120=0</formula>
    </cfRule>
  </conditionalFormatting>
  <conditionalFormatting sqref="J3120:L3121">
    <cfRule type="expression" dxfId="38" priority="31">
      <formula>J3120+Q3120+R3120=0</formula>
    </cfRule>
  </conditionalFormatting>
  <conditionalFormatting sqref="O3120:O3121">
    <cfRule type="expression" dxfId="37" priority="33">
      <formula>O3120+R3120+S3120=0</formula>
    </cfRule>
  </conditionalFormatting>
  <conditionalFormatting sqref="N3120:N3121">
    <cfRule type="expression" dxfId="36" priority="30">
      <formula>N3120+Q3120+R3120=0</formula>
    </cfRule>
  </conditionalFormatting>
  <conditionalFormatting sqref="G3120:G3121">
    <cfRule type="expression" dxfId="35" priority="29">
      <formula>G3120+I3119+N3119=0</formula>
    </cfRule>
  </conditionalFormatting>
  <conditionalFormatting sqref="G3120:G3121">
    <cfRule type="expression" dxfId="34" priority="28">
      <formula>G3120+I3148+N3148=0</formula>
    </cfRule>
  </conditionalFormatting>
  <conditionalFormatting sqref="H3120:H3121">
    <cfRule type="expression" dxfId="33" priority="27">
      <formula>H3120+N3117+Q3117=0</formula>
    </cfRule>
  </conditionalFormatting>
  <conditionalFormatting sqref="H3120:H3121">
    <cfRule type="expression" dxfId="32" priority="26">
      <formula>H3120+N3148+Q3148=0</formula>
    </cfRule>
  </conditionalFormatting>
  <conditionalFormatting sqref="H3234:H3236 H3242:H3244">
    <cfRule type="expression" dxfId="31" priority="15452">
      <formula>H3234+N3660+Q3660=0</formula>
    </cfRule>
  </conditionalFormatting>
  <conditionalFormatting sqref="G3234:G3236 G3242:G3244">
    <cfRule type="expression" dxfId="30" priority="15454">
      <formula>G3234+I3669+N3669=0</formula>
    </cfRule>
  </conditionalFormatting>
  <conditionalFormatting sqref="I3255:I3256">
    <cfRule type="expression" dxfId="29" priority="24">
      <formula>I3255+N3255+Q3255=0</formula>
    </cfRule>
  </conditionalFormatting>
  <conditionalFormatting sqref="J3255:L3256">
    <cfRule type="expression" dxfId="28" priority="23">
      <formula>J3255+Q3255+R3255=0</formula>
    </cfRule>
  </conditionalFormatting>
  <conditionalFormatting sqref="O3255:O3256">
    <cfRule type="expression" dxfId="27" priority="25">
      <formula>O3255+R3255+S3255=0</formula>
    </cfRule>
  </conditionalFormatting>
  <conditionalFormatting sqref="N3255:N3256">
    <cfRule type="expression" dxfId="26" priority="22">
      <formula>N3255+Q3255+R3255=0</formula>
    </cfRule>
  </conditionalFormatting>
  <conditionalFormatting sqref="G3255:G3256">
    <cfRule type="expression" dxfId="25" priority="21">
      <formula>G3255+I3254+N3254=0</formula>
    </cfRule>
  </conditionalFormatting>
  <conditionalFormatting sqref="G3255:G3256">
    <cfRule type="expression" dxfId="24" priority="20">
      <formula>G3255+I3283+N3283=0</formula>
    </cfRule>
  </conditionalFormatting>
  <conditionalFormatting sqref="H3255:H3256">
    <cfRule type="expression" dxfId="23" priority="19">
      <formula>H3255+N3252+Q3252=0</formula>
    </cfRule>
  </conditionalFormatting>
  <conditionalFormatting sqref="H3255:H3256">
    <cfRule type="expression" dxfId="22" priority="18">
      <formula>H3255+N3283+Q3283=0</formula>
    </cfRule>
  </conditionalFormatting>
  <conditionalFormatting sqref="H3384:H3385">
    <cfRule type="expression" dxfId="21" priority="15460">
      <formula>H3384+N3807+Q3807=0</formula>
    </cfRule>
  </conditionalFormatting>
  <conditionalFormatting sqref="G3384:G3385">
    <cfRule type="expression" dxfId="20" priority="15461">
      <formula>G3384+I3816+N3816=0</formula>
    </cfRule>
  </conditionalFormatting>
  <conditionalFormatting sqref="H3384:H3385">
    <cfRule type="expression" dxfId="19" priority="15465">
      <formula>H3384+N3803+Q3803=0</formula>
    </cfRule>
  </conditionalFormatting>
  <conditionalFormatting sqref="G3384:G3385">
    <cfRule type="expression" dxfId="18" priority="15466">
      <formula>G3384+I3812+N3812=0</formula>
    </cfRule>
  </conditionalFormatting>
  <conditionalFormatting sqref="G3384:G3385">
    <cfRule type="expression" dxfId="17" priority="15467">
      <formula>G3384+I3853+N3853=0</formula>
    </cfRule>
  </conditionalFormatting>
  <conditionalFormatting sqref="I3396:I3397">
    <cfRule type="expression" dxfId="16" priority="16">
      <formula>I3396+N3396+Q3396=0</formula>
    </cfRule>
  </conditionalFormatting>
  <conditionalFormatting sqref="J3396:L3397">
    <cfRule type="expression" dxfId="15" priority="15">
      <formula>J3396+Q3396+R3396=0</formula>
    </cfRule>
  </conditionalFormatting>
  <conditionalFormatting sqref="O3396:O3397">
    <cfRule type="expression" dxfId="14" priority="17">
      <formula>O3396+R3396+S3396=0</formula>
    </cfRule>
  </conditionalFormatting>
  <conditionalFormatting sqref="N3396:N3397">
    <cfRule type="expression" dxfId="13" priority="14">
      <formula>N3396+Q3396+R3396=0</formula>
    </cfRule>
  </conditionalFormatting>
  <conditionalFormatting sqref="G3396:G3397">
    <cfRule type="expression" dxfId="12" priority="13">
      <formula>G3396+I3395+N3395=0</formula>
    </cfRule>
  </conditionalFormatting>
  <conditionalFormatting sqref="G3396:G3397">
    <cfRule type="expression" dxfId="11" priority="12">
      <formula>G3396+I3424+N3424=0</formula>
    </cfRule>
  </conditionalFormatting>
  <conditionalFormatting sqref="H3396:H3397">
    <cfRule type="expression" dxfId="10" priority="11">
      <formula>H3396+N3393+Q3393=0</formula>
    </cfRule>
  </conditionalFormatting>
  <conditionalFormatting sqref="H3396:H3397">
    <cfRule type="expression" dxfId="9" priority="10">
      <formula>H3396+N3424+Q3424=0</formula>
    </cfRule>
  </conditionalFormatting>
  <conditionalFormatting sqref="I3537:I3538">
    <cfRule type="expression" dxfId="8" priority="8">
      <formula>I3537+N3537+Q3537=0</formula>
    </cfRule>
  </conditionalFormatting>
  <conditionalFormatting sqref="J3537:L3538">
    <cfRule type="expression" dxfId="7" priority="7">
      <formula>J3537+Q3537+R3537=0</formula>
    </cfRule>
  </conditionalFormatting>
  <conditionalFormatting sqref="O3537:O3538">
    <cfRule type="expression" dxfId="6" priority="9">
      <formula>O3537+R3537+S3537=0</formula>
    </cfRule>
  </conditionalFormatting>
  <conditionalFormatting sqref="N3537:N3538">
    <cfRule type="expression" dxfId="5" priority="6">
      <formula>N3537+Q3537+R3537=0</formula>
    </cfRule>
  </conditionalFormatting>
  <conditionalFormatting sqref="G3537:G3538">
    <cfRule type="expression" dxfId="4" priority="5">
      <formula>G3537+I3536+N3536=0</formula>
    </cfRule>
  </conditionalFormatting>
  <conditionalFormatting sqref="G3537:G3538">
    <cfRule type="expression" dxfId="3" priority="4">
      <formula>G3537+I3565+N3565=0</formula>
    </cfRule>
  </conditionalFormatting>
  <conditionalFormatting sqref="H3537:H3538">
    <cfRule type="expression" dxfId="2" priority="3">
      <formula>H3537+N3534+Q3534=0</formula>
    </cfRule>
  </conditionalFormatting>
  <conditionalFormatting sqref="H3537:H3538">
    <cfRule type="expression" dxfId="1" priority="2">
      <formula>H3537+N3565+Q3565=0</formula>
    </cfRule>
  </conditionalFormatting>
  <conditionalFormatting sqref="P3537:P3538 P3396:P3397 P3255:P3256 P3120:P3121 P2995:P2996 P2695:P2696 P2552:P2553 P2409:P2410 P2271:P2272 P2132:P2133 P1803:P1804 P1663:P1664 P1523:P1524 P1386:P1387 P1253:P1254 P961:P962 P816:P817 P671:P672 P532:P533">
    <cfRule type="expression" dxfId="0" priority="1">
      <formula>P532+S532+T532=0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23"/>
  <sheetViews>
    <sheetView zoomScale="90" zoomScaleNormal="90" workbookViewId="0">
      <pane ySplit="3" topLeftCell="A779" activePane="bottomLeft" state="frozen"/>
      <selection pane="bottomLeft" activeCell="O820" sqref="O820"/>
    </sheetView>
  </sheetViews>
  <sheetFormatPr defaultColWidth="9" defaultRowHeight="14" x14ac:dyDescent="0.3"/>
  <cols>
    <col min="1" max="1" width="11.75" customWidth="1"/>
    <col min="2" max="2" width="13.58203125" customWidth="1"/>
    <col min="3" max="3" width="11" customWidth="1"/>
    <col min="4" max="4" width="9.08203125" customWidth="1"/>
    <col min="5" max="5" width="9.75" customWidth="1"/>
    <col min="6" max="6" width="13.25" customWidth="1"/>
    <col min="7" max="7" width="12.75" customWidth="1"/>
    <col min="8" max="8" width="13.25" customWidth="1"/>
    <col min="9" max="9" width="14.08203125" customWidth="1"/>
    <col min="10" max="10" width="13.75" customWidth="1"/>
    <col min="11" max="11" width="15.08203125" customWidth="1"/>
    <col min="12" max="12" width="16.83203125" customWidth="1"/>
    <col min="13" max="13" width="14.08203125" customWidth="1"/>
  </cols>
  <sheetData>
    <row r="1" spans="1:14" x14ac:dyDescent="0.3">
      <c r="A1" s="28" t="s">
        <v>189</v>
      </c>
    </row>
    <row r="2" spans="1:14" x14ac:dyDescent="0.3">
      <c r="A2" s="5" t="s">
        <v>66</v>
      </c>
      <c r="B2" s="26" t="s">
        <v>267</v>
      </c>
      <c r="C2" s="26" t="s">
        <v>264</v>
      </c>
      <c r="D2" s="26" t="s">
        <v>278</v>
      </c>
      <c r="E2" s="5" t="s">
        <v>67</v>
      </c>
      <c r="F2" s="5" t="s">
        <v>5</v>
      </c>
      <c r="G2" s="26" t="s">
        <v>68</v>
      </c>
      <c r="H2" s="5" t="s">
        <v>69</v>
      </c>
      <c r="I2" s="5" t="s">
        <v>185</v>
      </c>
      <c r="J2" s="5" t="s">
        <v>70</v>
      </c>
      <c r="K2" s="5" t="s">
        <v>71</v>
      </c>
      <c r="L2" s="5" t="s">
        <v>184</v>
      </c>
      <c r="M2" s="5" t="s">
        <v>187</v>
      </c>
    </row>
    <row r="3" spans="1:14" x14ac:dyDescent="0.3">
      <c r="A3" s="26" t="s">
        <v>176</v>
      </c>
      <c r="B3" s="26"/>
      <c r="C3" s="26"/>
      <c r="D3" s="26"/>
      <c r="E3" s="26" t="s">
        <v>177</v>
      </c>
      <c r="F3" s="26" t="s">
        <v>178</v>
      </c>
      <c r="G3" s="26"/>
      <c r="H3" s="26" t="s">
        <v>180</v>
      </c>
      <c r="I3" s="26" t="s">
        <v>186</v>
      </c>
      <c r="J3" s="26" t="s">
        <v>181</v>
      </c>
      <c r="K3" s="26" t="s">
        <v>182</v>
      </c>
      <c r="L3" s="26" t="s">
        <v>183</v>
      </c>
      <c r="M3" s="26" t="s">
        <v>188</v>
      </c>
    </row>
    <row r="4" spans="1:14" s="27" customFormat="1" x14ac:dyDescent="0.3">
      <c r="A4" s="33">
        <v>299101</v>
      </c>
      <c r="B4" s="15" t="s">
        <v>268</v>
      </c>
      <c r="C4" s="15" t="s">
        <v>207</v>
      </c>
      <c r="D4" s="15" t="s">
        <v>279</v>
      </c>
      <c r="E4" s="33">
        <v>1</v>
      </c>
      <c r="F4" s="33">
        <f>IF(G4="","",SUMIFS([1]怪物表!$A:$A,[1]怪物表!$B:$B,C4,[1]怪物表!$C:$C,G4)
)</f>
        <v>1299102</v>
      </c>
      <c r="G4" s="15" t="s">
        <v>122</v>
      </c>
      <c r="H4" s="33">
        <v>20</v>
      </c>
      <c r="I4" s="33">
        <v>18</v>
      </c>
      <c r="J4" s="33">
        <v>3</v>
      </c>
      <c r="K4" s="33">
        <v>1</v>
      </c>
      <c r="L4" s="33">
        <v>60</v>
      </c>
      <c r="M4" s="33">
        <v>30</v>
      </c>
      <c r="N4" s="27">
        <f>INDEX([1]怪物表!$J:$J,MATCH(F4,[1]怪物表!$A:$A,0),1)*H4</f>
        <v>20</v>
      </c>
    </row>
    <row r="5" spans="1:14" x14ac:dyDescent="0.3">
      <c r="A5" s="3"/>
      <c r="B5" s="4"/>
      <c r="C5" s="4" t="s">
        <v>207</v>
      </c>
      <c r="D5" s="4"/>
      <c r="E5" s="3">
        <v>2</v>
      </c>
      <c r="F5" s="3">
        <f>IF(G5="","",SUMIFS([1]怪物表!$A:$A,[1]怪物表!$B:$B,C5,[1]怪物表!$C:$C,G5)
)</f>
        <v>1299102</v>
      </c>
      <c r="G5" s="4" t="s">
        <v>122</v>
      </c>
      <c r="H5" s="3">
        <v>20</v>
      </c>
      <c r="I5" s="3">
        <v>18</v>
      </c>
      <c r="J5" s="34">
        <v>3</v>
      </c>
      <c r="K5" s="34">
        <v>1</v>
      </c>
      <c r="L5" s="3">
        <v>60</v>
      </c>
      <c r="M5" s="3">
        <v>30</v>
      </c>
      <c r="N5" s="27">
        <f>INDEX([1]怪物表!$J:$J,MATCH(F5,[1]怪物表!$A:$A,0),1)*H5</f>
        <v>20</v>
      </c>
    </row>
    <row r="6" spans="1:14" x14ac:dyDescent="0.3">
      <c r="A6" s="3"/>
      <c r="B6" s="4"/>
      <c r="C6" s="4" t="s">
        <v>207</v>
      </c>
      <c r="D6" s="4"/>
      <c r="E6" s="3">
        <v>3</v>
      </c>
      <c r="F6" s="3">
        <f>IF(G6="","",SUMIFS([1]怪物表!$A:$A,[1]怪物表!$B:$B,C6,[1]怪物表!$C:$C,G6)
)</f>
        <v>1299102</v>
      </c>
      <c r="G6" s="4" t="s">
        <v>122</v>
      </c>
      <c r="H6" s="3">
        <v>20</v>
      </c>
      <c r="I6" s="3">
        <v>18</v>
      </c>
      <c r="J6" s="34">
        <v>3</v>
      </c>
      <c r="K6" s="34">
        <v>1</v>
      </c>
      <c r="L6" s="3">
        <v>60</v>
      </c>
      <c r="M6" s="3">
        <v>30</v>
      </c>
      <c r="N6" s="27">
        <f>INDEX([1]怪物表!$J:$J,MATCH(F6,[1]怪物表!$A:$A,0),1)*H6</f>
        <v>20</v>
      </c>
    </row>
    <row r="7" spans="1:14" x14ac:dyDescent="0.3">
      <c r="A7" s="3"/>
      <c r="B7" s="4"/>
      <c r="C7" s="4" t="s">
        <v>207</v>
      </c>
      <c r="D7" s="4"/>
      <c r="E7" s="3">
        <v>4</v>
      </c>
      <c r="F7" s="3">
        <f>IF(G7="","",SUMIFS([1]怪物表!$A:$A,[1]怪物表!$B:$B,C7,[1]怪物表!$C:$C,G7)
)</f>
        <v>1299102</v>
      </c>
      <c r="G7" s="4" t="s">
        <v>122</v>
      </c>
      <c r="H7" s="3">
        <v>20</v>
      </c>
      <c r="I7" s="3">
        <v>18</v>
      </c>
      <c r="J7" s="34">
        <v>3</v>
      </c>
      <c r="K7" s="34">
        <v>1</v>
      </c>
      <c r="L7" s="3">
        <v>60</v>
      </c>
      <c r="M7" s="3">
        <v>30</v>
      </c>
      <c r="N7" s="27">
        <f>INDEX([1]怪物表!$J:$J,MATCH(F7,[1]怪物表!$A:$A,0),1)*H7</f>
        <v>20</v>
      </c>
    </row>
    <row r="8" spans="1:14" x14ac:dyDescent="0.3">
      <c r="A8" s="3"/>
      <c r="B8" s="4"/>
      <c r="C8" s="4" t="s">
        <v>207</v>
      </c>
      <c r="D8" s="4"/>
      <c r="E8" s="3">
        <v>5</v>
      </c>
      <c r="F8" s="3">
        <f>IF(G8="","",SUMIFS([1]怪物表!$A:$A,[1]怪物表!$B:$B,C8,[1]怪物表!$C:$C,G8)
)</f>
        <v>1299102</v>
      </c>
      <c r="G8" s="4" t="s">
        <v>122</v>
      </c>
      <c r="H8" s="3">
        <v>20</v>
      </c>
      <c r="I8" s="3"/>
      <c r="J8" s="34">
        <v>3</v>
      </c>
      <c r="K8" s="34">
        <v>1</v>
      </c>
      <c r="L8" s="3">
        <v>60</v>
      </c>
      <c r="M8" s="3">
        <v>30</v>
      </c>
      <c r="N8" s="27">
        <f>INDEX([1]怪物表!$J:$J,MATCH(F8,[1]怪物表!$A:$A,0),1)*H8</f>
        <v>20</v>
      </c>
    </row>
    <row r="9" spans="1:14" s="27" customFormat="1" x14ac:dyDescent="0.3">
      <c r="A9" s="32">
        <v>299102</v>
      </c>
      <c r="B9" s="25" t="s">
        <v>273</v>
      </c>
      <c r="C9" s="25" t="s">
        <v>207</v>
      </c>
      <c r="D9" s="25" t="s">
        <v>280</v>
      </c>
      <c r="E9" s="34">
        <v>1</v>
      </c>
      <c r="F9" s="34">
        <f>IF(G9="","",SUMIFS([1]怪物表!$A:$A,[1]怪物表!$B:$B,C9,[1]怪物表!$C:$C,G9)
)</f>
        <v>1299102</v>
      </c>
      <c r="G9" s="4" t="s">
        <v>122</v>
      </c>
      <c r="H9" s="34">
        <v>10</v>
      </c>
      <c r="I9" s="34">
        <v>9</v>
      </c>
      <c r="J9" s="34">
        <v>3</v>
      </c>
      <c r="K9" s="34">
        <v>1</v>
      </c>
      <c r="L9" s="3">
        <v>60</v>
      </c>
      <c r="M9" s="34">
        <v>60</v>
      </c>
      <c r="N9" s="27">
        <f>INDEX([1]怪物表!$J:$J,MATCH(F9,[1]怪物表!$A:$A,0),1)*H9</f>
        <v>10</v>
      </c>
    </row>
    <row r="10" spans="1:14" x14ac:dyDescent="0.3">
      <c r="A10" s="3"/>
      <c r="B10" s="4"/>
      <c r="C10" s="4" t="s">
        <v>207</v>
      </c>
      <c r="D10" s="4"/>
      <c r="E10" s="3">
        <v>2</v>
      </c>
      <c r="F10" s="3">
        <f>IF(G10="","",SUMIFS([1]怪物表!$A:$A,[1]怪物表!$B:$B,C10,[1]怪物表!$C:$C,G10)
)</f>
        <v>1299102</v>
      </c>
      <c r="G10" s="4" t="s">
        <v>122</v>
      </c>
      <c r="H10" s="3">
        <v>10</v>
      </c>
      <c r="I10" s="34">
        <v>9</v>
      </c>
      <c r="J10" s="34">
        <v>3</v>
      </c>
      <c r="K10" s="34">
        <v>1</v>
      </c>
      <c r="L10" s="3">
        <v>60</v>
      </c>
      <c r="M10" s="3">
        <v>60</v>
      </c>
      <c r="N10" s="27">
        <f>INDEX([1]怪物表!$J:$J,MATCH(F10,[1]怪物表!$A:$A,0),1)*H10</f>
        <v>10</v>
      </c>
    </row>
    <row r="11" spans="1:14" x14ac:dyDescent="0.3">
      <c r="A11" s="3"/>
      <c r="B11" s="4"/>
      <c r="C11" s="4" t="s">
        <v>207</v>
      </c>
      <c r="D11" s="4"/>
      <c r="E11" s="3">
        <v>3</v>
      </c>
      <c r="F11" s="3">
        <f>IF(G11="","",SUMIFS([1]怪物表!$A:$A,[1]怪物表!$B:$B,C11,[1]怪物表!$C:$C,G11)
)</f>
        <v>1299102</v>
      </c>
      <c r="G11" s="4" t="s">
        <v>122</v>
      </c>
      <c r="H11" s="3">
        <v>10</v>
      </c>
      <c r="I11" s="34">
        <v>9</v>
      </c>
      <c r="J11" s="34">
        <v>3</v>
      </c>
      <c r="K11" s="34">
        <v>1</v>
      </c>
      <c r="L11" s="3">
        <v>60</v>
      </c>
      <c r="M11" s="3">
        <v>60</v>
      </c>
      <c r="N11" s="27">
        <f>INDEX([1]怪物表!$J:$J,MATCH(F11,[1]怪物表!$A:$A,0),1)*H11</f>
        <v>10</v>
      </c>
    </row>
    <row r="12" spans="1:14" x14ac:dyDescent="0.3">
      <c r="A12" s="3"/>
      <c r="B12" s="4"/>
      <c r="C12" s="4" t="s">
        <v>207</v>
      </c>
      <c r="D12" s="4"/>
      <c r="E12" s="3">
        <v>4</v>
      </c>
      <c r="F12" s="3">
        <f>IF(G12="","",SUMIFS([1]怪物表!$A:$A,[1]怪物表!$B:$B,C12,[1]怪物表!$C:$C,G12)
)</f>
        <v>1299102</v>
      </c>
      <c r="G12" s="4" t="s">
        <v>122</v>
      </c>
      <c r="H12" s="3">
        <v>10</v>
      </c>
      <c r="I12" s="34">
        <v>9</v>
      </c>
      <c r="J12" s="34">
        <v>3</v>
      </c>
      <c r="K12" s="34">
        <v>1</v>
      </c>
      <c r="L12" s="3">
        <v>60</v>
      </c>
      <c r="M12" s="3">
        <v>60</v>
      </c>
      <c r="N12" s="27">
        <f>INDEX([1]怪物表!$J:$J,MATCH(F12,[1]怪物表!$A:$A,0),1)*H12</f>
        <v>10</v>
      </c>
    </row>
    <row r="13" spans="1:14" x14ac:dyDescent="0.3">
      <c r="A13" s="3"/>
      <c r="B13" s="4"/>
      <c r="C13" s="4" t="s">
        <v>207</v>
      </c>
      <c r="D13" s="4"/>
      <c r="E13" s="3">
        <v>5</v>
      </c>
      <c r="F13" s="3">
        <f>IF(G13="","",SUMIFS([1]怪物表!$A:$A,[1]怪物表!$B:$B,C13,[1]怪物表!$C:$C,G13)
)</f>
        <v>1299102</v>
      </c>
      <c r="G13" s="4" t="s">
        <v>122</v>
      </c>
      <c r="H13" s="3">
        <v>10</v>
      </c>
      <c r="I13" s="3"/>
      <c r="J13" s="34">
        <v>3</v>
      </c>
      <c r="K13" s="34">
        <v>1</v>
      </c>
      <c r="L13" s="3">
        <v>60</v>
      </c>
      <c r="M13" s="3">
        <v>60</v>
      </c>
      <c r="N13" s="27">
        <f>INDEX([1]怪物表!$J:$J,MATCH(F13,[1]怪物表!$A:$A,0),1)*H13</f>
        <v>10</v>
      </c>
    </row>
    <row r="14" spans="1:14" s="27" customFormat="1" x14ac:dyDescent="0.3">
      <c r="A14" s="32">
        <v>299103</v>
      </c>
      <c r="B14" s="25" t="s">
        <v>273</v>
      </c>
      <c r="C14" s="25" t="s">
        <v>207</v>
      </c>
      <c r="D14" s="25" t="s">
        <v>281</v>
      </c>
      <c r="E14" s="34">
        <v>1</v>
      </c>
      <c r="F14" s="34">
        <f>IF(G14="","",SUMIFS([1]怪物表!$A:$A,[1]怪物表!$B:$B,C14,[1]怪物表!$C:$C,G14)
)</f>
        <v>1299104</v>
      </c>
      <c r="G14" s="25" t="s">
        <v>166</v>
      </c>
      <c r="H14" s="34">
        <v>10</v>
      </c>
      <c r="I14" s="34">
        <v>9</v>
      </c>
      <c r="J14" s="34">
        <v>3</v>
      </c>
      <c r="K14" s="34">
        <v>1</v>
      </c>
      <c r="L14" s="3">
        <v>60</v>
      </c>
      <c r="M14" s="34">
        <v>150</v>
      </c>
      <c r="N14" s="27">
        <f>INDEX([1]怪物表!$J:$J,MATCH(F14,[1]怪物表!$A:$A,0),1)*H14</f>
        <v>10</v>
      </c>
    </row>
    <row r="15" spans="1:14" x14ac:dyDescent="0.3">
      <c r="A15" s="3"/>
      <c r="B15" s="4"/>
      <c r="C15" s="4" t="s">
        <v>207</v>
      </c>
      <c r="D15" s="4"/>
      <c r="E15" s="3">
        <v>2</v>
      </c>
      <c r="F15" s="3">
        <f>IF(G15="","",SUMIFS([1]怪物表!$A:$A,[1]怪物表!$B:$B,C15,[1]怪物表!$C:$C,G15)
)</f>
        <v>1299104</v>
      </c>
      <c r="G15" s="4" t="s">
        <v>166</v>
      </c>
      <c r="H15" s="3">
        <v>10</v>
      </c>
      <c r="I15" s="34">
        <v>9</v>
      </c>
      <c r="J15" s="34">
        <v>3</v>
      </c>
      <c r="K15" s="34">
        <v>1</v>
      </c>
      <c r="L15" s="3">
        <v>60</v>
      </c>
      <c r="M15" s="3">
        <v>150</v>
      </c>
      <c r="N15" s="27">
        <f>INDEX([1]怪物表!$J:$J,MATCH(F15,[1]怪物表!$A:$A,0),1)*H15</f>
        <v>10</v>
      </c>
    </row>
    <row r="16" spans="1:14" x14ac:dyDescent="0.3">
      <c r="A16" s="3"/>
      <c r="B16" s="4"/>
      <c r="C16" s="4" t="s">
        <v>207</v>
      </c>
      <c r="D16" s="4"/>
      <c r="E16" s="3">
        <v>3</v>
      </c>
      <c r="F16" s="3">
        <f>IF(G16="","",SUMIFS([1]怪物表!$A:$A,[1]怪物表!$B:$B,C16,[1]怪物表!$C:$C,G16)
)</f>
        <v>1299104</v>
      </c>
      <c r="G16" s="4" t="s">
        <v>166</v>
      </c>
      <c r="H16" s="3">
        <v>10</v>
      </c>
      <c r="I16" s="34">
        <v>9</v>
      </c>
      <c r="J16" s="34">
        <v>3</v>
      </c>
      <c r="K16" s="34">
        <v>1</v>
      </c>
      <c r="L16" s="3">
        <v>60</v>
      </c>
      <c r="M16" s="3">
        <v>150</v>
      </c>
      <c r="N16" s="27">
        <f>INDEX([1]怪物表!$J:$J,MATCH(F16,[1]怪物表!$A:$A,0),1)*H16</f>
        <v>10</v>
      </c>
    </row>
    <row r="17" spans="1:14" x14ac:dyDescent="0.3">
      <c r="A17" s="3"/>
      <c r="B17" s="4"/>
      <c r="C17" s="4" t="s">
        <v>207</v>
      </c>
      <c r="D17" s="4"/>
      <c r="E17" s="3">
        <v>4</v>
      </c>
      <c r="F17" s="3">
        <f>IF(G17="","",SUMIFS([1]怪物表!$A:$A,[1]怪物表!$B:$B,C17,[1]怪物表!$C:$C,G17)
)</f>
        <v>1299104</v>
      </c>
      <c r="G17" s="4" t="s">
        <v>166</v>
      </c>
      <c r="H17" s="3">
        <v>10</v>
      </c>
      <c r="I17" s="34">
        <v>9</v>
      </c>
      <c r="J17" s="34">
        <v>3</v>
      </c>
      <c r="K17" s="34">
        <v>1</v>
      </c>
      <c r="L17" s="3">
        <v>60</v>
      </c>
      <c r="M17" s="3">
        <v>150</v>
      </c>
      <c r="N17" s="27">
        <f>INDEX([1]怪物表!$J:$J,MATCH(F17,[1]怪物表!$A:$A,0),1)*H17</f>
        <v>10</v>
      </c>
    </row>
    <row r="18" spans="1:14" x14ac:dyDescent="0.3">
      <c r="A18" s="3"/>
      <c r="B18" s="4"/>
      <c r="C18" s="4" t="s">
        <v>207</v>
      </c>
      <c r="D18" s="4"/>
      <c r="E18" s="3">
        <v>5</v>
      </c>
      <c r="F18" s="3">
        <f>IF(G18="","",SUMIFS([1]怪物表!$A:$A,[1]怪物表!$B:$B,C18,[1]怪物表!$C:$C,G18)
)</f>
        <v>1299104</v>
      </c>
      <c r="G18" s="4" t="s">
        <v>166</v>
      </c>
      <c r="H18" s="3">
        <v>10</v>
      </c>
      <c r="I18" s="3"/>
      <c r="J18" s="34">
        <v>3</v>
      </c>
      <c r="K18" s="34">
        <v>1</v>
      </c>
      <c r="L18" s="3">
        <v>60</v>
      </c>
      <c r="M18" s="3">
        <v>150</v>
      </c>
      <c r="N18" s="27">
        <f>INDEX([1]怪物表!$J:$J,MATCH(F18,[1]怪物表!$A:$A,0),1)*H18</f>
        <v>10</v>
      </c>
    </row>
    <row r="19" spans="1:14" s="27" customFormat="1" x14ac:dyDescent="0.3">
      <c r="A19" s="32">
        <v>299104</v>
      </c>
      <c r="B19" s="25" t="s">
        <v>274</v>
      </c>
      <c r="C19" s="25" t="s">
        <v>207</v>
      </c>
      <c r="D19" s="25" t="s">
        <v>281</v>
      </c>
      <c r="E19" s="34">
        <v>1</v>
      </c>
      <c r="F19" s="34">
        <f>IF(G19="","",SUMIFS([1]怪物表!$A:$A,[1]怪物表!$B:$B,C19,[1]怪物表!$C:$C,G19)
)</f>
        <v>1299103</v>
      </c>
      <c r="G19" s="25" t="s">
        <v>125</v>
      </c>
      <c r="H19" s="34">
        <v>10</v>
      </c>
      <c r="I19" s="34">
        <v>9</v>
      </c>
      <c r="J19" s="34">
        <v>3</v>
      </c>
      <c r="K19" s="34">
        <v>1</v>
      </c>
      <c r="L19" s="3">
        <v>60</v>
      </c>
      <c r="M19" s="34">
        <v>150</v>
      </c>
      <c r="N19" s="27">
        <f>INDEX([1]怪物表!$J:$J,MATCH(F19,[1]怪物表!$A:$A,0),1)*H19</f>
        <v>10</v>
      </c>
    </row>
    <row r="20" spans="1:14" x14ac:dyDescent="0.3">
      <c r="A20" s="3"/>
      <c r="B20" s="4"/>
      <c r="C20" s="4" t="s">
        <v>207</v>
      </c>
      <c r="D20" s="4"/>
      <c r="E20" s="3">
        <v>2</v>
      </c>
      <c r="F20" s="3">
        <f>IF(G20="","",SUMIFS([1]怪物表!$A:$A,[1]怪物表!$B:$B,C20,[1]怪物表!$C:$C,G20)
)</f>
        <v>1299103</v>
      </c>
      <c r="G20" s="4" t="s">
        <v>125</v>
      </c>
      <c r="H20" s="3">
        <v>10</v>
      </c>
      <c r="I20" s="34">
        <v>9</v>
      </c>
      <c r="J20" s="34">
        <v>3</v>
      </c>
      <c r="K20" s="34">
        <v>1</v>
      </c>
      <c r="L20" s="3">
        <v>60</v>
      </c>
      <c r="M20" s="3">
        <v>150</v>
      </c>
      <c r="N20" s="27">
        <f>INDEX([1]怪物表!$J:$J,MATCH(F20,[1]怪物表!$A:$A,0),1)*H20</f>
        <v>10</v>
      </c>
    </row>
    <row r="21" spans="1:14" x14ac:dyDescent="0.3">
      <c r="A21" s="3"/>
      <c r="B21" s="4"/>
      <c r="C21" s="4" t="s">
        <v>207</v>
      </c>
      <c r="D21" s="4"/>
      <c r="E21" s="3">
        <v>3</v>
      </c>
      <c r="F21" s="3">
        <f>IF(G21="","",SUMIFS([1]怪物表!$A:$A,[1]怪物表!$B:$B,C21,[1]怪物表!$C:$C,G21)
)</f>
        <v>1299103</v>
      </c>
      <c r="G21" s="4" t="s">
        <v>125</v>
      </c>
      <c r="H21" s="3">
        <v>10</v>
      </c>
      <c r="I21" s="34">
        <v>9</v>
      </c>
      <c r="J21" s="34">
        <v>3</v>
      </c>
      <c r="K21" s="34">
        <v>1</v>
      </c>
      <c r="L21" s="3">
        <v>60</v>
      </c>
      <c r="M21" s="3">
        <v>150</v>
      </c>
      <c r="N21" s="27">
        <f>INDEX([1]怪物表!$J:$J,MATCH(F21,[1]怪物表!$A:$A,0),1)*H21</f>
        <v>10</v>
      </c>
    </row>
    <row r="22" spans="1:14" x14ac:dyDescent="0.3">
      <c r="A22" s="3"/>
      <c r="B22" s="4"/>
      <c r="C22" s="4" t="s">
        <v>207</v>
      </c>
      <c r="D22" s="4"/>
      <c r="E22" s="3">
        <v>4</v>
      </c>
      <c r="F22" s="3">
        <f>IF(G22="","",SUMIFS([1]怪物表!$A:$A,[1]怪物表!$B:$B,C22,[1]怪物表!$C:$C,G22)
)</f>
        <v>1299103</v>
      </c>
      <c r="G22" s="4" t="s">
        <v>125</v>
      </c>
      <c r="H22" s="3">
        <v>10</v>
      </c>
      <c r="I22" s="34">
        <v>9</v>
      </c>
      <c r="J22" s="34">
        <v>3</v>
      </c>
      <c r="K22" s="34">
        <v>1</v>
      </c>
      <c r="L22" s="3">
        <v>60</v>
      </c>
      <c r="M22" s="3">
        <v>150</v>
      </c>
      <c r="N22" s="27">
        <f>INDEX([1]怪物表!$J:$J,MATCH(F22,[1]怪物表!$A:$A,0),1)*H22</f>
        <v>10</v>
      </c>
    </row>
    <row r="23" spans="1:14" x14ac:dyDescent="0.3">
      <c r="A23" s="3"/>
      <c r="B23" s="4"/>
      <c r="C23" s="4" t="s">
        <v>207</v>
      </c>
      <c r="D23" s="4"/>
      <c r="E23" s="3">
        <v>5</v>
      </c>
      <c r="F23" s="3">
        <f>IF(G23="","",SUMIFS([1]怪物表!$A:$A,[1]怪物表!$B:$B,C23,[1]怪物表!$C:$C,G23)
)</f>
        <v>1299103</v>
      </c>
      <c r="G23" s="4" t="s">
        <v>125</v>
      </c>
      <c r="H23" s="3">
        <v>10</v>
      </c>
      <c r="I23" s="3"/>
      <c r="J23" s="34">
        <v>3</v>
      </c>
      <c r="K23" s="34">
        <v>1</v>
      </c>
      <c r="L23" s="3">
        <v>60</v>
      </c>
      <c r="M23" s="3">
        <v>150</v>
      </c>
      <c r="N23" s="27">
        <f>INDEX([1]怪物表!$J:$J,MATCH(F23,[1]怪物表!$A:$A,0),1)*H23</f>
        <v>10</v>
      </c>
    </row>
    <row r="24" spans="1:14" s="27" customFormat="1" x14ac:dyDescent="0.3">
      <c r="A24" s="32">
        <v>299105</v>
      </c>
      <c r="B24" s="25" t="s">
        <v>273</v>
      </c>
      <c r="C24" s="25" t="s">
        <v>207</v>
      </c>
      <c r="D24" s="25" t="s">
        <v>282</v>
      </c>
      <c r="E24" s="34">
        <v>1</v>
      </c>
      <c r="F24" s="34">
        <f>IF(G24="","",SUMIFS([1]怪物表!$A:$A,[1]怪物表!$B:$B,C24,[1]怪物表!$C:$C,G24)
)</f>
        <v>1299104</v>
      </c>
      <c r="G24" s="25" t="s">
        <v>166</v>
      </c>
      <c r="H24" s="34">
        <v>10</v>
      </c>
      <c r="I24" s="34">
        <v>9</v>
      </c>
      <c r="J24" s="34">
        <v>3</v>
      </c>
      <c r="K24" s="34">
        <v>1</v>
      </c>
      <c r="L24" s="3">
        <v>60</v>
      </c>
      <c r="M24" s="34">
        <v>210</v>
      </c>
      <c r="N24" s="27">
        <f>INDEX([1]怪物表!$J:$J,MATCH(F24,[1]怪物表!$A:$A,0),1)*H24</f>
        <v>10</v>
      </c>
    </row>
    <row r="25" spans="1:14" x14ac:dyDescent="0.3">
      <c r="A25" s="3"/>
      <c r="B25" s="4"/>
      <c r="C25" s="4" t="s">
        <v>207</v>
      </c>
      <c r="D25" s="4"/>
      <c r="E25" s="3">
        <v>2</v>
      </c>
      <c r="F25" s="3">
        <f>IF(G25="","",SUMIFS([1]怪物表!$A:$A,[1]怪物表!$B:$B,C25,[1]怪物表!$C:$C,G25)
)</f>
        <v>1299104</v>
      </c>
      <c r="G25" s="4" t="s">
        <v>166</v>
      </c>
      <c r="H25" s="3">
        <v>10</v>
      </c>
      <c r="I25" s="34">
        <v>9</v>
      </c>
      <c r="J25" s="34">
        <v>3</v>
      </c>
      <c r="K25" s="34">
        <v>1</v>
      </c>
      <c r="L25" s="3">
        <v>60</v>
      </c>
      <c r="M25" s="3">
        <v>210</v>
      </c>
      <c r="N25" s="27">
        <f>INDEX([1]怪物表!$J:$J,MATCH(F25,[1]怪物表!$A:$A,0),1)*H25</f>
        <v>10</v>
      </c>
    </row>
    <row r="26" spans="1:14" x14ac:dyDescent="0.3">
      <c r="A26" s="3"/>
      <c r="B26" s="4"/>
      <c r="C26" s="4" t="s">
        <v>207</v>
      </c>
      <c r="D26" s="4"/>
      <c r="E26" s="3">
        <v>3</v>
      </c>
      <c r="F26" s="3">
        <f>IF(G26="","",SUMIFS([1]怪物表!$A:$A,[1]怪物表!$B:$B,C26,[1]怪物表!$C:$C,G26)
)</f>
        <v>1299104</v>
      </c>
      <c r="G26" s="4" t="s">
        <v>166</v>
      </c>
      <c r="H26" s="3">
        <v>10</v>
      </c>
      <c r="I26" s="34">
        <v>9</v>
      </c>
      <c r="J26" s="34">
        <v>3</v>
      </c>
      <c r="K26" s="34">
        <v>1</v>
      </c>
      <c r="L26" s="3">
        <v>60</v>
      </c>
      <c r="M26" s="3">
        <v>210</v>
      </c>
      <c r="N26" s="27">
        <f>INDEX([1]怪物表!$J:$J,MATCH(F26,[1]怪物表!$A:$A,0),1)*H26</f>
        <v>10</v>
      </c>
    </row>
    <row r="27" spans="1:14" x14ac:dyDescent="0.3">
      <c r="A27" s="3"/>
      <c r="B27" s="4"/>
      <c r="C27" s="4" t="s">
        <v>207</v>
      </c>
      <c r="D27" s="4"/>
      <c r="E27" s="3">
        <v>4</v>
      </c>
      <c r="F27" s="3">
        <f>IF(G27="","",SUMIFS([1]怪物表!$A:$A,[1]怪物表!$B:$B,C27,[1]怪物表!$C:$C,G27)
)</f>
        <v>1299104</v>
      </c>
      <c r="G27" s="4" t="s">
        <v>166</v>
      </c>
      <c r="H27" s="3">
        <v>10</v>
      </c>
      <c r="I27" s="34">
        <v>9</v>
      </c>
      <c r="J27" s="34">
        <v>3</v>
      </c>
      <c r="K27" s="34">
        <v>1</v>
      </c>
      <c r="L27" s="3">
        <v>60</v>
      </c>
      <c r="M27" s="3">
        <v>210</v>
      </c>
      <c r="N27" s="27">
        <f>INDEX([1]怪物表!$J:$J,MATCH(F27,[1]怪物表!$A:$A,0),1)*H27</f>
        <v>10</v>
      </c>
    </row>
    <row r="28" spans="1:14" x14ac:dyDescent="0.3">
      <c r="A28" s="3"/>
      <c r="B28" s="4"/>
      <c r="C28" s="4" t="s">
        <v>207</v>
      </c>
      <c r="D28" s="4"/>
      <c r="E28" s="3">
        <v>5</v>
      </c>
      <c r="F28" s="3">
        <f>IF(G28="","",SUMIFS([1]怪物表!$A:$A,[1]怪物表!$B:$B,C28,[1]怪物表!$C:$C,G28)
)</f>
        <v>1299104</v>
      </c>
      <c r="G28" s="4" t="s">
        <v>166</v>
      </c>
      <c r="H28" s="3">
        <v>10</v>
      </c>
      <c r="I28" s="3"/>
      <c r="J28" s="34">
        <v>3</v>
      </c>
      <c r="K28" s="34">
        <v>1</v>
      </c>
      <c r="L28" s="3">
        <v>60</v>
      </c>
      <c r="M28" s="3">
        <v>210</v>
      </c>
      <c r="N28" s="27">
        <f>INDEX([1]怪物表!$J:$J,MATCH(F28,[1]怪物表!$A:$A,0),1)*H28</f>
        <v>10</v>
      </c>
    </row>
    <row r="29" spans="1:14" s="27" customFormat="1" x14ac:dyDescent="0.3">
      <c r="A29" s="32">
        <v>299106</v>
      </c>
      <c r="B29" s="25" t="s">
        <v>270</v>
      </c>
      <c r="C29" s="25" t="s">
        <v>207</v>
      </c>
      <c r="D29" s="25" t="s">
        <v>283</v>
      </c>
      <c r="E29" s="34">
        <v>1</v>
      </c>
      <c r="F29" s="34">
        <f>IF(G29="","",SUMIFS([1]怪物表!$A:$A,[1]怪物表!$B:$B,C29,[1]怪物表!$C:$C,G29)
)</f>
        <v>1299103</v>
      </c>
      <c r="G29" s="25" t="s">
        <v>125</v>
      </c>
      <c r="H29" s="34">
        <v>20</v>
      </c>
      <c r="I29" s="34">
        <v>14</v>
      </c>
      <c r="J29" s="34">
        <v>3</v>
      </c>
      <c r="K29" s="34">
        <v>1</v>
      </c>
      <c r="L29" s="3">
        <v>60</v>
      </c>
      <c r="M29" s="34">
        <v>240</v>
      </c>
      <c r="N29" s="27">
        <f>INDEX([1]怪物表!$J:$J,MATCH(F29,[1]怪物表!$A:$A,0),1)*H29</f>
        <v>20</v>
      </c>
    </row>
    <row r="30" spans="1:14" x14ac:dyDescent="0.3">
      <c r="A30" s="3"/>
      <c r="B30" s="4"/>
      <c r="C30" s="4" t="s">
        <v>207</v>
      </c>
      <c r="D30" s="4"/>
      <c r="E30" s="3">
        <v>2</v>
      </c>
      <c r="F30" s="3">
        <f>IF(G30="","",SUMIFS([1]怪物表!$A:$A,[1]怪物表!$B:$B,C30,[1]怪物表!$C:$C,G30)
)</f>
        <v>1299103</v>
      </c>
      <c r="G30" s="4" t="s">
        <v>125</v>
      </c>
      <c r="H30" s="3">
        <v>20</v>
      </c>
      <c r="I30" s="34">
        <v>14</v>
      </c>
      <c r="J30" s="34">
        <v>3</v>
      </c>
      <c r="K30" s="34">
        <v>1</v>
      </c>
      <c r="L30" s="3">
        <v>60</v>
      </c>
      <c r="M30" s="3">
        <v>240</v>
      </c>
      <c r="N30" s="27">
        <f>INDEX([1]怪物表!$J:$J,MATCH(F30,[1]怪物表!$A:$A,0),1)*H30</f>
        <v>20</v>
      </c>
    </row>
    <row r="31" spans="1:14" x14ac:dyDescent="0.3">
      <c r="A31" s="3"/>
      <c r="B31" s="4"/>
      <c r="C31" s="4" t="s">
        <v>207</v>
      </c>
      <c r="D31" s="4"/>
      <c r="E31" s="3">
        <v>3</v>
      </c>
      <c r="F31" s="3">
        <f>IF(G31="","",SUMIFS([1]怪物表!$A:$A,[1]怪物表!$B:$B,C31,[1]怪物表!$C:$C,G31)
)</f>
        <v>1299103</v>
      </c>
      <c r="G31" s="4" t="s">
        <v>125</v>
      </c>
      <c r="H31" s="3">
        <v>20</v>
      </c>
      <c r="I31" s="34">
        <v>14</v>
      </c>
      <c r="J31" s="34">
        <v>3</v>
      </c>
      <c r="K31" s="34">
        <v>1</v>
      </c>
      <c r="L31" s="3">
        <v>60</v>
      </c>
      <c r="M31" s="3">
        <v>240</v>
      </c>
      <c r="N31" s="27">
        <f>INDEX([1]怪物表!$J:$J,MATCH(F31,[1]怪物表!$A:$A,0),1)*H31</f>
        <v>20</v>
      </c>
    </row>
    <row r="32" spans="1:14" x14ac:dyDescent="0.3">
      <c r="A32" s="3"/>
      <c r="B32" s="4"/>
      <c r="C32" s="4" t="s">
        <v>207</v>
      </c>
      <c r="D32" s="4"/>
      <c r="E32" s="3">
        <v>4</v>
      </c>
      <c r="F32" s="3">
        <f>IF(G32="","",SUMIFS([1]怪物表!$A:$A,[1]怪物表!$B:$B,C32,[1]怪物表!$C:$C,G32)
)</f>
        <v>1299103</v>
      </c>
      <c r="G32" s="4" t="s">
        <v>125</v>
      </c>
      <c r="H32" s="3">
        <v>20</v>
      </c>
      <c r="I32" s="34">
        <v>14</v>
      </c>
      <c r="J32" s="34">
        <v>3</v>
      </c>
      <c r="K32" s="34">
        <v>1</v>
      </c>
      <c r="L32" s="3">
        <v>60</v>
      </c>
      <c r="M32" s="3">
        <v>240</v>
      </c>
      <c r="N32" s="27">
        <f>INDEX([1]怪物表!$J:$J,MATCH(F32,[1]怪物表!$A:$A,0),1)*H32</f>
        <v>20</v>
      </c>
    </row>
    <row r="33" spans="1:14" x14ac:dyDescent="0.3">
      <c r="A33" s="3"/>
      <c r="B33" s="4"/>
      <c r="C33" s="4" t="s">
        <v>207</v>
      </c>
      <c r="D33" s="4"/>
      <c r="E33" s="3">
        <v>5</v>
      </c>
      <c r="F33" s="3">
        <f>IF(G33="","",SUMIFS([1]怪物表!$A:$A,[1]怪物表!$B:$B,C33,[1]怪物表!$C:$C,G33)
)</f>
        <v>1299103</v>
      </c>
      <c r="G33" s="4" t="s">
        <v>125</v>
      </c>
      <c r="H33" s="3">
        <v>20</v>
      </c>
      <c r="I33" s="3"/>
      <c r="J33" s="34">
        <v>3</v>
      </c>
      <c r="K33" s="34">
        <v>1</v>
      </c>
      <c r="L33" s="3">
        <v>60</v>
      </c>
      <c r="M33" s="3">
        <v>240</v>
      </c>
      <c r="N33" s="27">
        <f>INDEX([1]怪物表!$J:$J,MATCH(F33,[1]怪物表!$A:$A,0),1)*H33</f>
        <v>20</v>
      </c>
    </row>
    <row r="34" spans="1:14" s="27" customFormat="1" x14ac:dyDescent="0.3">
      <c r="A34" s="32">
        <v>299108</v>
      </c>
      <c r="B34" s="25" t="s">
        <v>276</v>
      </c>
      <c r="C34" s="25" t="s">
        <v>207</v>
      </c>
      <c r="D34" s="25" t="s">
        <v>284</v>
      </c>
      <c r="E34" s="34">
        <v>1</v>
      </c>
      <c r="F34" s="34">
        <f>IF(G34="","",SUMIFS([1]怪物表!$A:$A,[1]怪物表!$B:$B,C34,[1]怪物表!$C:$C,G34)
)</f>
        <v>1299108</v>
      </c>
      <c r="G34" s="25" t="s">
        <v>151</v>
      </c>
      <c r="H34" s="34">
        <v>10</v>
      </c>
      <c r="I34" s="34">
        <v>7</v>
      </c>
      <c r="J34" s="34">
        <v>3</v>
      </c>
      <c r="K34" s="34">
        <v>1</v>
      </c>
      <c r="L34" s="3">
        <v>60</v>
      </c>
      <c r="M34" s="34">
        <v>270</v>
      </c>
      <c r="N34" s="27">
        <f>INDEX([1]怪物表!$J:$J,MATCH(F34,[1]怪物表!$A:$A,0),1)*H34</f>
        <v>10</v>
      </c>
    </row>
    <row r="35" spans="1:14" x14ac:dyDescent="0.3">
      <c r="A35" s="3"/>
      <c r="B35" s="4"/>
      <c r="C35" s="4" t="s">
        <v>207</v>
      </c>
      <c r="D35" s="4"/>
      <c r="E35" s="3">
        <v>2</v>
      </c>
      <c r="F35" s="3">
        <f>IF(G35="","",SUMIFS([1]怪物表!$A:$A,[1]怪物表!$B:$B,C35,[1]怪物表!$C:$C,G35)
)</f>
        <v>1299108</v>
      </c>
      <c r="G35" s="4" t="s">
        <v>151</v>
      </c>
      <c r="H35" s="3">
        <v>10</v>
      </c>
      <c r="I35" s="34">
        <v>7</v>
      </c>
      <c r="J35" s="34">
        <v>3</v>
      </c>
      <c r="K35" s="34">
        <v>1</v>
      </c>
      <c r="L35" s="3">
        <v>60</v>
      </c>
      <c r="M35" s="3">
        <v>270</v>
      </c>
      <c r="N35" s="27">
        <f>INDEX([1]怪物表!$J:$J,MATCH(F35,[1]怪物表!$A:$A,0),1)*H35</f>
        <v>10</v>
      </c>
    </row>
    <row r="36" spans="1:14" x14ac:dyDescent="0.3">
      <c r="A36" s="3"/>
      <c r="B36" s="4"/>
      <c r="C36" s="4" t="s">
        <v>207</v>
      </c>
      <c r="D36" s="4"/>
      <c r="E36" s="3">
        <v>3</v>
      </c>
      <c r="F36" s="3">
        <f>IF(G36="","",SUMIFS([1]怪物表!$A:$A,[1]怪物表!$B:$B,C36,[1]怪物表!$C:$C,G36)
)</f>
        <v>1299108</v>
      </c>
      <c r="G36" s="4" t="s">
        <v>151</v>
      </c>
      <c r="H36" s="3">
        <v>10</v>
      </c>
      <c r="I36" s="34">
        <v>7</v>
      </c>
      <c r="J36" s="34">
        <v>3</v>
      </c>
      <c r="K36" s="34">
        <v>1</v>
      </c>
      <c r="L36" s="3">
        <v>60</v>
      </c>
      <c r="M36" s="3">
        <v>270</v>
      </c>
      <c r="N36" s="27">
        <f>INDEX([1]怪物表!$J:$J,MATCH(F36,[1]怪物表!$A:$A,0),1)*H36</f>
        <v>10</v>
      </c>
    </row>
    <row r="37" spans="1:14" x14ac:dyDescent="0.3">
      <c r="A37" s="3"/>
      <c r="B37" s="4"/>
      <c r="C37" s="4" t="s">
        <v>207</v>
      </c>
      <c r="D37" s="4"/>
      <c r="E37" s="3">
        <v>4</v>
      </c>
      <c r="F37" s="3">
        <f>IF(G37="","",SUMIFS([1]怪物表!$A:$A,[1]怪物表!$B:$B,C37,[1]怪物表!$C:$C,G37)
)</f>
        <v>1299108</v>
      </c>
      <c r="G37" s="4" t="s">
        <v>151</v>
      </c>
      <c r="H37" s="3">
        <v>10</v>
      </c>
      <c r="I37" s="34">
        <v>7</v>
      </c>
      <c r="J37" s="34">
        <v>3</v>
      </c>
      <c r="K37" s="34">
        <v>1</v>
      </c>
      <c r="L37" s="3">
        <v>60</v>
      </c>
      <c r="M37" s="3">
        <v>270</v>
      </c>
      <c r="N37" s="27">
        <f>INDEX([1]怪物表!$J:$J,MATCH(F37,[1]怪物表!$A:$A,0),1)*H37</f>
        <v>10</v>
      </c>
    </row>
    <row r="38" spans="1:14" x14ac:dyDescent="0.3">
      <c r="A38" s="3"/>
      <c r="B38" s="4"/>
      <c r="C38" s="4" t="s">
        <v>207</v>
      </c>
      <c r="D38" s="4"/>
      <c r="E38" s="3">
        <v>5</v>
      </c>
      <c r="F38" s="3">
        <f>IF(G38="","",SUMIFS([1]怪物表!$A:$A,[1]怪物表!$B:$B,C38,[1]怪物表!$C:$C,G38)
)</f>
        <v>1299108</v>
      </c>
      <c r="G38" s="4" t="s">
        <v>151</v>
      </c>
      <c r="H38" s="3">
        <v>10</v>
      </c>
      <c r="I38" s="3"/>
      <c r="J38" s="34">
        <v>3</v>
      </c>
      <c r="K38" s="34">
        <v>1</v>
      </c>
      <c r="L38" s="3">
        <v>60</v>
      </c>
      <c r="M38" s="3">
        <v>270</v>
      </c>
      <c r="N38" s="27">
        <f>INDEX([1]怪物表!$J:$J,MATCH(F38,[1]怪物表!$A:$A,0),1)*H38</f>
        <v>10</v>
      </c>
    </row>
    <row r="39" spans="1:14" s="27" customFormat="1" x14ac:dyDescent="0.3">
      <c r="A39" s="32">
        <v>299109</v>
      </c>
      <c r="B39" s="25" t="s">
        <v>272</v>
      </c>
      <c r="C39" s="25" t="s">
        <v>207</v>
      </c>
      <c r="D39" s="25" t="s">
        <v>284</v>
      </c>
      <c r="E39" s="34">
        <v>1</v>
      </c>
      <c r="F39" s="34">
        <f>IF(G39="","",SUMIFS([1]怪物表!$A:$A,[1]怪物表!$B:$B,C39,[1]怪物表!$C:$C,G39)
)</f>
        <v>1299106</v>
      </c>
      <c r="G39" s="25" t="s">
        <v>167</v>
      </c>
      <c r="H39" s="34">
        <v>10</v>
      </c>
      <c r="I39" s="34">
        <v>7</v>
      </c>
      <c r="J39" s="34">
        <v>3</v>
      </c>
      <c r="K39" s="34">
        <v>1</v>
      </c>
      <c r="L39" s="3">
        <v>60</v>
      </c>
      <c r="M39" s="34">
        <v>270</v>
      </c>
      <c r="N39" s="27">
        <f>INDEX([1]怪物表!$J:$J,MATCH(F39,[1]怪物表!$A:$A,0),1)*H39</f>
        <v>10</v>
      </c>
    </row>
    <row r="40" spans="1:14" x14ac:dyDescent="0.3">
      <c r="A40" s="3"/>
      <c r="B40" s="4"/>
      <c r="C40" s="4" t="s">
        <v>207</v>
      </c>
      <c r="D40" s="4"/>
      <c r="E40" s="3">
        <v>2</v>
      </c>
      <c r="F40" s="3">
        <f>IF(G40="","",SUMIFS([1]怪物表!$A:$A,[1]怪物表!$B:$B,C40,[1]怪物表!$C:$C,G40)
)</f>
        <v>1299106</v>
      </c>
      <c r="G40" s="4" t="s">
        <v>167</v>
      </c>
      <c r="H40" s="3">
        <v>10</v>
      </c>
      <c r="I40" s="34">
        <v>7</v>
      </c>
      <c r="J40" s="34">
        <v>3</v>
      </c>
      <c r="K40" s="34">
        <v>1</v>
      </c>
      <c r="L40" s="3">
        <v>60</v>
      </c>
      <c r="M40" s="3">
        <v>270</v>
      </c>
      <c r="N40" s="27">
        <f>INDEX([1]怪物表!$J:$J,MATCH(F40,[1]怪物表!$A:$A,0),1)*H40</f>
        <v>10</v>
      </c>
    </row>
    <row r="41" spans="1:14" x14ac:dyDescent="0.3">
      <c r="A41" s="3"/>
      <c r="B41" s="4"/>
      <c r="C41" s="4" t="s">
        <v>207</v>
      </c>
      <c r="D41" s="4"/>
      <c r="E41" s="3">
        <v>3</v>
      </c>
      <c r="F41" s="3">
        <f>IF(G41="","",SUMIFS([1]怪物表!$A:$A,[1]怪物表!$B:$B,C41,[1]怪物表!$C:$C,G41)
)</f>
        <v>1299106</v>
      </c>
      <c r="G41" s="4" t="s">
        <v>167</v>
      </c>
      <c r="H41" s="3">
        <v>10</v>
      </c>
      <c r="I41" s="34">
        <v>7</v>
      </c>
      <c r="J41" s="34">
        <v>3</v>
      </c>
      <c r="K41" s="34">
        <v>1</v>
      </c>
      <c r="L41" s="3">
        <v>60</v>
      </c>
      <c r="M41" s="3">
        <v>270</v>
      </c>
      <c r="N41" s="27">
        <f>INDEX([1]怪物表!$J:$J,MATCH(F41,[1]怪物表!$A:$A,0),1)*H41</f>
        <v>10</v>
      </c>
    </row>
    <row r="42" spans="1:14" x14ac:dyDescent="0.3">
      <c r="A42" s="3"/>
      <c r="B42" s="4"/>
      <c r="C42" s="4" t="s">
        <v>207</v>
      </c>
      <c r="D42" s="4"/>
      <c r="E42" s="3">
        <v>4</v>
      </c>
      <c r="F42" s="3">
        <f>IF(G42="","",SUMIFS([1]怪物表!$A:$A,[1]怪物表!$B:$B,C42,[1]怪物表!$C:$C,G42)
)</f>
        <v>1299106</v>
      </c>
      <c r="G42" s="4" t="s">
        <v>167</v>
      </c>
      <c r="H42" s="3">
        <v>10</v>
      </c>
      <c r="I42" s="34">
        <v>7</v>
      </c>
      <c r="J42" s="34">
        <v>3</v>
      </c>
      <c r="K42" s="34">
        <v>1</v>
      </c>
      <c r="L42" s="3">
        <v>60</v>
      </c>
      <c r="M42" s="3">
        <v>270</v>
      </c>
      <c r="N42" s="27">
        <f>INDEX([1]怪物表!$J:$J,MATCH(F42,[1]怪物表!$A:$A,0),1)*H42</f>
        <v>10</v>
      </c>
    </row>
    <row r="43" spans="1:14" x14ac:dyDescent="0.3">
      <c r="A43" s="3"/>
      <c r="B43" s="4"/>
      <c r="C43" s="4" t="s">
        <v>207</v>
      </c>
      <c r="D43" s="4"/>
      <c r="E43" s="3">
        <v>5</v>
      </c>
      <c r="F43" s="3">
        <f>IF(G43="","",SUMIFS([1]怪物表!$A:$A,[1]怪物表!$B:$B,C43,[1]怪物表!$C:$C,G43)
)</f>
        <v>1299106</v>
      </c>
      <c r="G43" s="4" t="s">
        <v>167</v>
      </c>
      <c r="H43" s="3">
        <v>10</v>
      </c>
      <c r="I43" s="3"/>
      <c r="J43" s="34">
        <v>3</v>
      </c>
      <c r="K43" s="34">
        <v>1</v>
      </c>
      <c r="L43" s="3">
        <v>60</v>
      </c>
      <c r="M43" s="3">
        <v>270</v>
      </c>
      <c r="N43" s="27">
        <f>INDEX([1]怪物表!$J:$J,MATCH(F43,[1]怪物表!$A:$A,0),1)*H43</f>
        <v>10</v>
      </c>
    </row>
    <row r="44" spans="1:14" s="27" customFormat="1" x14ac:dyDescent="0.3">
      <c r="A44" s="35">
        <v>299110</v>
      </c>
      <c r="B44" s="25" t="s">
        <v>268</v>
      </c>
      <c r="C44" s="25" t="s">
        <v>207</v>
      </c>
      <c r="D44" s="25" t="s">
        <v>191</v>
      </c>
      <c r="E44" s="34">
        <v>1</v>
      </c>
      <c r="F44" s="34">
        <f>IF(G44="","",SUMIFS([1]怪物表!$A:$A,[1]怪物表!$B:$B,C44,[1]怪物表!$C:$C,G44)
)</f>
        <v>1299104</v>
      </c>
      <c r="G44" s="25" t="s">
        <v>166</v>
      </c>
      <c r="H44" s="34">
        <v>14</v>
      </c>
      <c r="I44" s="34">
        <v>11</v>
      </c>
      <c r="J44" s="34">
        <v>3</v>
      </c>
      <c r="K44" s="34">
        <v>1</v>
      </c>
      <c r="L44" s="3">
        <v>60</v>
      </c>
      <c r="M44" s="34">
        <v>330</v>
      </c>
      <c r="N44" s="27">
        <f>INDEX([1]怪物表!$J:$J,MATCH(F44,[1]怪物表!$A:$A,0),1)*H44</f>
        <v>14</v>
      </c>
    </row>
    <row r="45" spans="1:14" x14ac:dyDescent="0.3">
      <c r="A45" s="3"/>
      <c r="B45" s="4"/>
      <c r="C45" s="4" t="s">
        <v>207</v>
      </c>
      <c r="D45" s="4"/>
      <c r="E45" s="3">
        <v>2</v>
      </c>
      <c r="F45" s="3">
        <f>IF(G45="","",SUMIFS([1]怪物表!$A:$A,[1]怪物表!$B:$B,C45,[1]怪物表!$C:$C,G45)
)</f>
        <v>1299104</v>
      </c>
      <c r="G45" s="4" t="s">
        <v>166</v>
      </c>
      <c r="H45" s="3">
        <v>14</v>
      </c>
      <c r="I45" s="34">
        <v>11</v>
      </c>
      <c r="J45" s="34">
        <v>3</v>
      </c>
      <c r="K45" s="34">
        <v>1</v>
      </c>
      <c r="L45" s="3">
        <v>60</v>
      </c>
      <c r="M45" s="3">
        <v>330</v>
      </c>
      <c r="N45" s="27">
        <f>INDEX([1]怪物表!$J:$J,MATCH(F45,[1]怪物表!$A:$A,0),1)*H45</f>
        <v>14</v>
      </c>
    </row>
    <row r="46" spans="1:14" x14ac:dyDescent="0.3">
      <c r="A46" s="3"/>
      <c r="B46" s="4"/>
      <c r="C46" s="4" t="s">
        <v>207</v>
      </c>
      <c r="D46" s="4"/>
      <c r="E46" s="3">
        <v>3</v>
      </c>
      <c r="F46" s="3">
        <f>IF(G46="","",SUMIFS([1]怪物表!$A:$A,[1]怪物表!$B:$B,C46,[1]怪物表!$C:$C,G46)
)</f>
        <v>1299104</v>
      </c>
      <c r="G46" s="4" t="s">
        <v>166</v>
      </c>
      <c r="H46" s="3">
        <v>20</v>
      </c>
      <c r="I46" s="3">
        <v>18</v>
      </c>
      <c r="J46" s="34">
        <v>3</v>
      </c>
      <c r="K46" s="34">
        <v>1</v>
      </c>
      <c r="L46" s="3">
        <v>60</v>
      </c>
      <c r="M46" s="3">
        <v>330</v>
      </c>
      <c r="N46" s="27">
        <f>INDEX([1]怪物表!$J:$J,MATCH(F46,[1]怪物表!$A:$A,0),1)*H46</f>
        <v>20</v>
      </c>
    </row>
    <row r="47" spans="1:14" x14ac:dyDescent="0.3">
      <c r="A47" s="3"/>
      <c r="B47" s="4"/>
      <c r="C47" s="4" t="s">
        <v>207</v>
      </c>
      <c r="D47" s="4"/>
      <c r="E47" s="3">
        <v>4</v>
      </c>
      <c r="F47" s="3">
        <f>IF(G47="","",SUMIFS([1]怪物表!$A:$A,[1]怪物表!$B:$B,C47,[1]怪物表!$C:$C,G47)
)</f>
        <v>1299104</v>
      </c>
      <c r="G47" s="4" t="s">
        <v>166</v>
      </c>
      <c r="H47" s="3">
        <v>20</v>
      </c>
      <c r="I47" s="3">
        <v>18</v>
      </c>
      <c r="J47" s="34">
        <v>3</v>
      </c>
      <c r="K47" s="34">
        <v>1</v>
      </c>
      <c r="L47" s="3">
        <v>60</v>
      </c>
      <c r="M47" s="3">
        <v>330</v>
      </c>
      <c r="N47" s="27">
        <f>INDEX([1]怪物表!$J:$J,MATCH(F47,[1]怪物表!$A:$A,0),1)*H47</f>
        <v>20</v>
      </c>
    </row>
    <row r="48" spans="1:14" x14ac:dyDescent="0.3">
      <c r="A48" s="3"/>
      <c r="B48" s="4"/>
      <c r="C48" s="4" t="s">
        <v>207</v>
      </c>
      <c r="D48" s="4"/>
      <c r="E48" s="3">
        <v>5</v>
      </c>
      <c r="F48" s="3">
        <f>IF(G48="","",SUMIFS([1]怪物表!$A:$A,[1]怪物表!$B:$B,C48,[1]怪物表!$C:$C,G48)
)</f>
        <v>1299104</v>
      </c>
      <c r="G48" s="4" t="s">
        <v>166</v>
      </c>
      <c r="H48" s="3">
        <v>28</v>
      </c>
      <c r="I48" s="3"/>
      <c r="J48" s="34">
        <v>3</v>
      </c>
      <c r="K48" s="34">
        <v>1</v>
      </c>
      <c r="L48" s="3">
        <v>60</v>
      </c>
      <c r="M48" s="3">
        <v>330</v>
      </c>
      <c r="N48" s="27">
        <f>INDEX([1]怪物表!$J:$J,MATCH(F48,[1]怪物表!$A:$A,0),1)*H48</f>
        <v>28</v>
      </c>
    </row>
    <row r="49" spans="1:14" s="27" customFormat="1" x14ac:dyDescent="0.3">
      <c r="A49" s="35">
        <v>299111</v>
      </c>
      <c r="B49" s="25" t="s">
        <v>269</v>
      </c>
      <c r="C49" s="25" t="s">
        <v>207</v>
      </c>
      <c r="D49" s="25" t="s">
        <v>203</v>
      </c>
      <c r="E49" s="34">
        <v>1</v>
      </c>
      <c r="F49" s="34">
        <f>IF(G49="","",SUMIFS([1]怪物表!$A:$A,[1]怪物表!$B:$B,C49,[1]怪物表!$C:$C,G49)
)</f>
        <v>1299105</v>
      </c>
      <c r="G49" s="25" t="s">
        <v>169</v>
      </c>
      <c r="H49" s="34">
        <v>14</v>
      </c>
      <c r="I49" s="34">
        <v>11</v>
      </c>
      <c r="J49" s="34">
        <v>3</v>
      </c>
      <c r="K49" s="34">
        <v>1</v>
      </c>
      <c r="L49" s="3">
        <v>60</v>
      </c>
      <c r="M49" s="34">
        <v>450</v>
      </c>
      <c r="N49" s="27">
        <f>INDEX([1]怪物表!$J:$J,MATCH(F49,[1]怪物表!$A:$A,0),1)*H49</f>
        <v>14</v>
      </c>
    </row>
    <row r="50" spans="1:14" x14ac:dyDescent="0.3">
      <c r="A50" s="3"/>
      <c r="B50" s="4"/>
      <c r="C50" s="4" t="s">
        <v>207</v>
      </c>
      <c r="D50" s="4"/>
      <c r="E50" s="3">
        <v>2</v>
      </c>
      <c r="F50" s="3">
        <f>IF(G50="","",SUMIFS([1]怪物表!$A:$A,[1]怪物表!$B:$B,C50,[1]怪物表!$C:$C,G50)
)</f>
        <v>1299105</v>
      </c>
      <c r="G50" s="4" t="s">
        <v>169</v>
      </c>
      <c r="H50" s="3">
        <v>14</v>
      </c>
      <c r="I50" s="34">
        <v>11</v>
      </c>
      <c r="J50" s="34">
        <v>3</v>
      </c>
      <c r="K50" s="34">
        <v>1</v>
      </c>
      <c r="L50" s="3">
        <v>60</v>
      </c>
      <c r="M50" s="3">
        <v>450</v>
      </c>
      <c r="N50" s="27">
        <f>INDEX([1]怪物表!$J:$J,MATCH(F50,[1]怪物表!$A:$A,0),1)*H50</f>
        <v>14</v>
      </c>
    </row>
    <row r="51" spans="1:14" x14ac:dyDescent="0.3">
      <c r="A51" s="3"/>
      <c r="B51" s="4"/>
      <c r="C51" s="4" t="s">
        <v>207</v>
      </c>
      <c r="D51" s="4"/>
      <c r="E51" s="3">
        <v>3</v>
      </c>
      <c r="F51" s="3">
        <f>IF(G51="","",SUMIFS([1]怪物表!$A:$A,[1]怪物表!$B:$B,C51,[1]怪物表!$C:$C,G51)
)</f>
        <v>1299105</v>
      </c>
      <c r="G51" s="4" t="s">
        <v>169</v>
      </c>
      <c r="H51" s="3">
        <v>20</v>
      </c>
      <c r="I51" s="3">
        <v>18</v>
      </c>
      <c r="J51" s="34">
        <v>3</v>
      </c>
      <c r="K51" s="34">
        <v>1</v>
      </c>
      <c r="L51" s="3">
        <v>60</v>
      </c>
      <c r="M51" s="3">
        <v>450</v>
      </c>
      <c r="N51" s="27">
        <f>INDEX([1]怪物表!$J:$J,MATCH(F51,[1]怪物表!$A:$A,0),1)*H51</f>
        <v>20</v>
      </c>
    </row>
    <row r="52" spans="1:14" x14ac:dyDescent="0.3">
      <c r="A52" s="3"/>
      <c r="B52" s="4"/>
      <c r="C52" s="4" t="s">
        <v>207</v>
      </c>
      <c r="D52" s="4"/>
      <c r="E52" s="3">
        <v>4</v>
      </c>
      <c r="F52" s="3">
        <f>IF(G52="","",SUMIFS([1]怪物表!$A:$A,[1]怪物表!$B:$B,C52,[1]怪物表!$C:$C,G52)
)</f>
        <v>1299105</v>
      </c>
      <c r="G52" s="4" t="s">
        <v>169</v>
      </c>
      <c r="H52" s="3">
        <v>20</v>
      </c>
      <c r="I52" s="3">
        <v>18</v>
      </c>
      <c r="J52" s="34">
        <v>3</v>
      </c>
      <c r="K52" s="34">
        <v>1</v>
      </c>
      <c r="L52" s="3">
        <v>60</v>
      </c>
      <c r="M52" s="3">
        <v>450</v>
      </c>
      <c r="N52" s="27">
        <f>INDEX([1]怪物表!$J:$J,MATCH(F52,[1]怪物表!$A:$A,0),1)*H52</f>
        <v>20</v>
      </c>
    </row>
    <row r="53" spans="1:14" x14ac:dyDescent="0.3">
      <c r="A53" s="3"/>
      <c r="B53" s="4"/>
      <c r="C53" s="4" t="s">
        <v>207</v>
      </c>
      <c r="D53" s="4"/>
      <c r="E53" s="3">
        <v>5</v>
      </c>
      <c r="F53" s="3">
        <f>IF(G53="","",SUMIFS([1]怪物表!$A:$A,[1]怪物表!$B:$B,C53,[1]怪物表!$C:$C,G53)
)</f>
        <v>1299105</v>
      </c>
      <c r="G53" s="4" t="s">
        <v>169</v>
      </c>
      <c r="H53" s="3">
        <v>28</v>
      </c>
      <c r="I53" s="3"/>
      <c r="J53" s="34">
        <v>3</v>
      </c>
      <c r="K53" s="34">
        <v>1</v>
      </c>
      <c r="L53" s="3">
        <v>60</v>
      </c>
      <c r="M53" s="3">
        <v>450</v>
      </c>
      <c r="N53" s="27">
        <f>INDEX([1]怪物表!$J:$J,MATCH(F53,[1]怪物表!$A:$A,0),1)*H53</f>
        <v>28</v>
      </c>
    </row>
    <row r="54" spans="1:14" s="27" customFormat="1" x14ac:dyDescent="0.3">
      <c r="A54" s="35">
        <v>299112</v>
      </c>
      <c r="B54" s="25" t="s">
        <v>268</v>
      </c>
      <c r="C54" s="25" t="s">
        <v>207</v>
      </c>
      <c r="D54" s="25" t="s">
        <v>193</v>
      </c>
      <c r="E54" s="34">
        <v>1</v>
      </c>
      <c r="F54" s="34">
        <f>IF(G54="","",SUMIFS([1]怪物表!$A:$A,[1]怪物表!$B:$B,C54,[1]怪物表!$C:$C,G54)
)</f>
        <v>1299104</v>
      </c>
      <c r="G54" s="25" t="s">
        <v>166</v>
      </c>
      <c r="H54" s="34">
        <v>14</v>
      </c>
      <c r="I54" s="34">
        <v>11</v>
      </c>
      <c r="J54" s="34">
        <v>3</v>
      </c>
      <c r="K54" s="34">
        <v>1</v>
      </c>
      <c r="L54" s="3">
        <v>60</v>
      </c>
      <c r="M54" s="34">
        <v>480</v>
      </c>
      <c r="N54" s="27">
        <f>INDEX([1]怪物表!$J:$J,MATCH(F54,[1]怪物表!$A:$A,0),1)*H54</f>
        <v>14</v>
      </c>
    </row>
    <row r="55" spans="1:14" x14ac:dyDescent="0.3">
      <c r="A55" s="3"/>
      <c r="B55" s="4"/>
      <c r="C55" s="4" t="s">
        <v>207</v>
      </c>
      <c r="D55" s="4"/>
      <c r="E55" s="3">
        <v>2</v>
      </c>
      <c r="F55" s="3">
        <f>IF(G55="","",SUMIFS([1]怪物表!$A:$A,[1]怪物表!$B:$B,C55,[1]怪物表!$C:$C,G55)
)</f>
        <v>1299104</v>
      </c>
      <c r="G55" s="4" t="s">
        <v>166</v>
      </c>
      <c r="H55" s="3">
        <v>14</v>
      </c>
      <c r="I55" s="34">
        <v>11</v>
      </c>
      <c r="J55" s="34">
        <v>3</v>
      </c>
      <c r="K55" s="34">
        <v>1</v>
      </c>
      <c r="L55" s="3">
        <v>60</v>
      </c>
      <c r="M55" s="34">
        <v>480</v>
      </c>
      <c r="N55" s="27">
        <f>INDEX([1]怪物表!$J:$J,MATCH(F55,[1]怪物表!$A:$A,0),1)*H55</f>
        <v>14</v>
      </c>
    </row>
    <row r="56" spans="1:14" x14ac:dyDescent="0.3">
      <c r="A56" s="3"/>
      <c r="B56" s="4"/>
      <c r="C56" s="4" t="s">
        <v>207</v>
      </c>
      <c r="D56" s="4"/>
      <c r="E56" s="3">
        <v>3</v>
      </c>
      <c r="F56" s="3">
        <f>IF(G56="","",SUMIFS([1]怪物表!$A:$A,[1]怪物表!$B:$B,C56,[1]怪物表!$C:$C,G56)
)</f>
        <v>1299104</v>
      </c>
      <c r="G56" s="4" t="s">
        <v>166</v>
      </c>
      <c r="H56" s="3">
        <v>20</v>
      </c>
      <c r="I56" s="3">
        <v>18</v>
      </c>
      <c r="J56" s="34">
        <v>3</v>
      </c>
      <c r="K56" s="34">
        <v>1</v>
      </c>
      <c r="L56" s="3">
        <v>60</v>
      </c>
      <c r="M56" s="34">
        <v>480</v>
      </c>
      <c r="N56" s="27">
        <f>INDEX([1]怪物表!$J:$J,MATCH(F56,[1]怪物表!$A:$A,0),1)*H56</f>
        <v>20</v>
      </c>
    </row>
    <row r="57" spans="1:14" x14ac:dyDescent="0.3">
      <c r="A57" s="3"/>
      <c r="B57" s="4"/>
      <c r="C57" s="4" t="s">
        <v>207</v>
      </c>
      <c r="D57" s="4"/>
      <c r="E57" s="3">
        <v>4</v>
      </c>
      <c r="F57" s="3">
        <f>IF(G57="","",SUMIFS([1]怪物表!$A:$A,[1]怪物表!$B:$B,C57,[1]怪物表!$C:$C,G57)
)</f>
        <v>1299104</v>
      </c>
      <c r="G57" s="4" t="s">
        <v>166</v>
      </c>
      <c r="H57" s="3">
        <v>20</v>
      </c>
      <c r="I57" s="3">
        <v>18</v>
      </c>
      <c r="J57" s="34">
        <v>3</v>
      </c>
      <c r="K57" s="34">
        <v>1</v>
      </c>
      <c r="L57" s="3">
        <v>60</v>
      </c>
      <c r="M57" s="34">
        <v>480</v>
      </c>
      <c r="N57" s="27">
        <f>INDEX([1]怪物表!$J:$J,MATCH(F57,[1]怪物表!$A:$A,0),1)*H57</f>
        <v>20</v>
      </c>
    </row>
    <row r="58" spans="1:14" x14ac:dyDescent="0.3">
      <c r="A58" s="3"/>
      <c r="B58" s="4"/>
      <c r="C58" s="4" t="s">
        <v>207</v>
      </c>
      <c r="D58" s="4"/>
      <c r="E58" s="3">
        <v>5</v>
      </c>
      <c r="F58" s="3">
        <f>IF(G58="","",SUMIFS([1]怪物表!$A:$A,[1]怪物表!$B:$B,C58,[1]怪物表!$C:$C,G58)
)</f>
        <v>1299104</v>
      </c>
      <c r="G58" s="4" t="s">
        <v>166</v>
      </c>
      <c r="H58" s="3">
        <v>28</v>
      </c>
      <c r="I58" s="3"/>
      <c r="J58" s="34">
        <v>3</v>
      </c>
      <c r="K58" s="34">
        <v>1</v>
      </c>
      <c r="L58" s="3">
        <v>60</v>
      </c>
      <c r="M58" s="34">
        <v>480</v>
      </c>
      <c r="N58" s="27">
        <f>INDEX([1]怪物表!$J:$J,MATCH(F58,[1]怪物表!$A:$A,0),1)*H58</f>
        <v>28</v>
      </c>
    </row>
    <row r="59" spans="1:14" s="27" customFormat="1" x14ac:dyDescent="0.3">
      <c r="A59" s="35">
        <v>299113</v>
      </c>
      <c r="B59" s="25" t="s">
        <v>277</v>
      </c>
      <c r="C59" s="25" t="s">
        <v>207</v>
      </c>
      <c r="D59" s="25" t="s">
        <v>195</v>
      </c>
      <c r="E59" s="34">
        <v>1</v>
      </c>
      <c r="F59" s="34">
        <f>IF(G59="","",SUMIFS([1]怪物表!$A:$A,[1]怪物表!$B:$B,C59,[1]怪物表!$C:$C,G59)
)</f>
        <v>1299108</v>
      </c>
      <c r="G59" s="25" t="s">
        <v>151</v>
      </c>
      <c r="H59" s="34">
        <v>7</v>
      </c>
      <c r="I59" s="34">
        <v>6</v>
      </c>
      <c r="J59" s="34">
        <v>3</v>
      </c>
      <c r="K59" s="34">
        <v>1</v>
      </c>
      <c r="L59" s="3">
        <v>60</v>
      </c>
      <c r="M59" s="34">
        <v>510</v>
      </c>
      <c r="N59" s="27">
        <f>INDEX([1]怪物表!$J:$J,MATCH(F59,[1]怪物表!$A:$A,0),1)*H59</f>
        <v>7</v>
      </c>
    </row>
    <row r="60" spans="1:14" x14ac:dyDescent="0.3">
      <c r="A60" s="3"/>
      <c r="B60" s="4"/>
      <c r="C60" s="4" t="s">
        <v>207</v>
      </c>
      <c r="D60" s="4"/>
      <c r="E60" s="3">
        <v>2</v>
      </c>
      <c r="F60" s="3">
        <f>IF(G60="","",SUMIFS([1]怪物表!$A:$A,[1]怪物表!$B:$B,C60,[1]怪物表!$C:$C,G60)
)</f>
        <v>1299108</v>
      </c>
      <c r="G60" s="25" t="s">
        <v>151</v>
      </c>
      <c r="H60" s="34">
        <v>7</v>
      </c>
      <c r="I60" s="34">
        <v>6</v>
      </c>
      <c r="J60" s="34">
        <v>3</v>
      </c>
      <c r="K60" s="34">
        <v>1</v>
      </c>
      <c r="L60" s="3">
        <v>60</v>
      </c>
      <c r="M60" s="34">
        <v>510</v>
      </c>
      <c r="N60" s="27">
        <f>INDEX([1]怪物表!$J:$J,MATCH(F60,[1]怪物表!$A:$A,0),1)*H60</f>
        <v>7</v>
      </c>
    </row>
    <row r="61" spans="1:14" x14ac:dyDescent="0.3">
      <c r="A61" s="3"/>
      <c r="B61" s="4"/>
      <c r="C61" s="4" t="s">
        <v>207</v>
      </c>
      <c r="D61" s="4"/>
      <c r="E61" s="3">
        <v>3</v>
      </c>
      <c r="F61" s="3">
        <f>IF(G61="","",SUMIFS([1]怪物表!$A:$A,[1]怪物表!$B:$B,C61,[1]怪物表!$C:$C,G61)
)</f>
        <v>1299108</v>
      </c>
      <c r="G61" s="25" t="s">
        <v>151</v>
      </c>
      <c r="H61" s="3">
        <v>10</v>
      </c>
      <c r="I61" s="34">
        <v>9</v>
      </c>
      <c r="J61" s="34">
        <v>3</v>
      </c>
      <c r="K61" s="34">
        <v>1</v>
      </c>
      <c r="L61" s="3">
        <v>60</v>
      </c>
      <c r="M61" s="34">
        <v>510</v>
      </c>
      <c r="N61" s="27">
        <f>INDEX([1]怪物表!$J:$J,MATCH(F61,[1]怪物表!$A:$A,0),1)*H61</f>
        <v>10</v>
      </c>
    </row>
    <row r="62" spans="1:14" x14ac:dyDescent="0.3">
      <c r="A62" s="3"/>
      <c r="B62" s="4"/>
      <c r="C62" s="4" t="s">
        <v>207</v>
      </c>
      <c r="D62" s="4"/>
      <c r="E62" s="3">
        <v>4</v>
      </c>
      <c r="F62" s="3">
        <f>IF(G62="","",SUMIFS([1]怪物表!$A:$A,[1]怪物表!$B:$B,C62,[1]怪物表!$C:$C,G62)
)</f>
        <v>1299108</v>
      </c>
      <c r="G62" s="25" t="s">
        <v>151</v>
      </c>
      <c r="H62" s="3">
        <v>10</v>
      </c>
      <c r="I62" s="34">
        <v>9</v>
      </c>
      <c r="J62" s="34">
        <v>3</v>
      </c>
      <c r="K62" s="34">
        <v>1</v>
      </c>
      <c r="L62" s="3">
        <v>60</v>
      </c>
      <c r="M62" s="34">
        <v>510</v>
      </c>
      <c r="N62" s="27">
        <f>INDEX([1]怪物表!$J:$J,MATCH(F62,[1]怪物表!$A:$A,0),1)*H62</f>
        <v>10</v>
      </c>
    </row>
    <row r="63" spans="1:14" x14ac:dyDescent="0.3">
      <c r="A63" s="3"/>
      <c r="B63" s="4"/>
      <c r="C63" s="4" t="s">
        <v>207</v>
      </c>
      <c r="D63" s="4"/>
      <c r="E63" s="3">
        <v>5</v>
      </c>
      <c r="F63" s="3">
        <f>IF(G63="","",SUMIFS([1]怪物表!$A:$A,[1]怪物表!$B:$B,C63,[1]怪物表!$C:$C,G63)
)</f>
        <v>1299108</v>
      </c>
      <c r="G63" s="25" t="s">
        <v>151</v>
      </c>
      <c r="H63" s="3">
        <v>16</v>
      </c>
      <c r="I63" s="3"/>
      <c r="J63" s="34">
        <v>3</v>
      </c>
      <c r="K63" s="34">
        <v>1</v>
      </c>
      <c r="L63" s="3">
        <v>60</v>
      </c>
      <c r="M63" s="34">
        <v>510</v>
      </c>
      <c r="N63" s="27">
        <f>INDEX([1]怪物表!$J:$J,MATCH(F63,[1]怪物表!$A:$A,0),1)*H63</f>
        <v>16</v>
      </c>
    </row>
    <row r="64" spans="1:14" s="27" customFormat="1" x14ac:dyDescent="0.3">
      <c r="A64" s="35">
        <v>299114</v>
      </c>
      <c r="B64" s="25" t="s">
        <v>270</v>
      </c>
      <c r="C64" s="25" t="s">
        <v>207</v>
      </c>
      <c r="D64" s="25" t="s">
        <v>197</v>
      </c>
      <c r="E64" s="34">
        <v>1</v>
      </c>
      <c r="F64" s="34">
        <f>IF(G64="","",SUMIFS([1]怪物表!$A:$A,[1]怪物表!$B:$B,C64,[1]怪物表!$C:$C,G64)
)</f>
        <v>1299105</v>
      </c>
      <c r="G64" s="25" t="s">
        <v>169</v>
      </c>
      <c r="H64" s="34">
        <v>10</v>
      </c>
      <c r="I64" s="34">
        <v>7</v>
      </c>
      <c r="J64" s="34">
        <v>3</v>
      </c>
      <c r="K64" s="34">
        <v>1</v>
      </c>
      <c r="L64" s="3">
        <v>6</v>
      </c>
      <c r="M64" s="34">
        <v>540</v>
      </c>
      <c r="N64" s="27">
        <f>INDEX([1]怪物表!$J:$J,MATCH(F64,[1]怪物表!$A:$A,0),1)*H64</f>
        <v>10</v>
      </c>
    </row>
    <row r="65" spans="1:14" x14ac:dyDescent="0.3">
      <c r="A65" s="3"/>
      <c r="B65" s="4"/>
      <c r="C65" s="4" t="s">
        <v>207</v>
      </c>
      <c r="D65" s="4"/>
      <c r="E65" s="3">
        <v>2</v>
      </c>
      <c r="F65" s="3">
        <f>IF(G65="","",SUMIFS([1]怪物表!$A:$A,[1]怪物表!$B:$B,C65,[1]怪物表!$C:$C,G65)
)</f>
        <v>1299105</v>
      </c>
      <c r="G65" s="4" t="s">
        <v>169</v>
      </c>
      <c r="H65" s="3">
        <v>10</v>
      </c>
      <c r="I65" s="34">
        <v>7</v>
      </c>
      <c r="J65" s="34">
        <v>3</v>
      </c>
      <c r="K65" s="34">
        <v>1</v>
      </c>
      <c r="L65" s="3">
        <v>6</v>
      </c>
      <c r="M65" s="3">
        <v>540</v>
      </c>
      <c r="N65" s="27">
        <f>INDEX([1]怪物表!$J:$J,MATCH(F65,[1]怪物表!$A:$A,0),1)*H65</f>
        <v>10</v>
      </c>
    </row>
    <row r="66" spans="1:14" x14ac:dyDescent="0.3">
      <c r="A66" s="3"/>
      <c r="B66" s="4"/>
      <c r="C66" s="4" t="s">
        <v>207</v>
      </c>
      <c r="D66" s="4"/>
      <c r="E66" s="3">
        <v>3</v>
      </c>
      <c r="F66" s="3">
        <f>IF(G66="","",SUMIFS([1]怪物表!$A:$A,[1]怪物表!$B:$B,C66,[1]怪物表!$C:$C,G66)
)</f>
        <v>1299105</v>
      </c>
      <c r="G66" s="4" t="s">
        <v>169</v>
      </c>
      <c r="H66" s="3">
        <v>20</v>
      </c>
      <c r="I66" s="34">
        <v>14</v>
      </c>
      <c r="J66" s="34">
        <v>3</v>
      </c>
      <c r="K66" s="34">
        <v>1</v>
      </c>
      <c r="L66" s="3">
        <v>6</v>
      </c>
      <c r="M66" s="3">
        <v>540</v>
      </c>
      <c r="N66" s="27">
        <f>INDEX([1]怪物表!$J:$J,MATCH(F66,[1]怪物表!$A:$A,0),1)*H66</f>
        <v>20</v>
      </c>
    </row>
    <row r="67" spans="1:14" x14ac:dyDescent="0.3">
      <c r="A67" s="3"/>
      <c r="B67" s="4"/>
      <c r="C67" s="4" t="s">
        <v>207</v>
      </c>
      <c r="D67" s="4"/>
      <c r="E67" s="3">
        <v>4</v>
      </c>
      <c r="F67" s="3">
        <f>IF(G67="","",SUMIFS([1]怪物表!$A:$A,[1]怪物表!$B:$B,C67,[1]怪物表!$C:$C,G67)
)</f>
        <v>1299105</v>
      </c>
      <c r="G67" s="4" t="s">
        <v>169</v>
      </c>
      <c r="H67" s="3">
        <v>30</v>
      </c>
      <c r="I67" s="3">
        <v>21</v>
      </c>
      <c r="J67" s="34">
        <v>3</v>
      </c>
      <c r="K67" s="34">
        <v>1</v>
      </c>
      <c r="L67" s="3">
        <v>6</v>
      </c>
      <c r="M67" s="3">
        <v>540</v>
      </c>
      <c r="N67" s="27">
        <f>INDEX([1]怪物表!$J:$J,MATCH(F67,[1]怪物表!$A:$A,0),1)*H67</f>
        <v>30</v>
      </c>
    </row>
    <row r="68" spans="1:14" x14ac:dyDescent="0.3">
      <c r="A68" s="3"/>
      <c r="B68" s="4"/>
      <c r="C68" s="4" t="s">
        <v>207</v>
      </c>
      <c r="D68" s="4"/>
      <c r="E68" s="3">
        <v>5</v>
      </c>
      <c r="F68" s="3">
        <f>IF(G68="","",SUMIFS([1]怪物表!$A:$A,[1]怪物表!$B:$B,C68,[1]怪物表!$C:$C,G68)
)</f>
        <v>1299105</v>
      </c>
      <c r="G68" s="4" t="s">
        <v>169</v>
      </c>
      <c r="H68" s="3">
        <v>30</v>
      </c>
      <c r="I68" s="3"/>
      <c r="J68" s="34">
        <v>3</v>
      </c>
      <c r="K68" s="34">
        <v>1</v>
      </c>
      <c r="L68" s="3">
        <v>6</v>
      </c>
      <c r="M68" s="3">
        <v>540</v>
      </c>
      <c r="N68" s="27">
        <f>INDEX([1]怪物表!$J:$J,MATCH(F68,[1]怪物表!$A:$A,0),1)*H68</f>
        <v>30</v>
      </c>
    </row>
    <row r="69" spans="1:14" s="27" customFormat="1" x14ac:dyDescent="0.3">
      <c r="A69" s="35">
        <v>299115</v>
      </c>
      <c r="B69" s="25" t="s">
        <v>272</v>
      </c>
      <c r="C69" s="25" t="s">
        <v>207</v>
      </c>
      <c r="D69" s="25" t="s">
        <v>197</v>
      </c>
      <c r="E69" s="34">
        <v>1</v>
      </c>
      <c r="F69" s="34">
        <f>IF(G69="","",SUMIFS([1]怪物表!$A:$A,[1]怪物表!$B:$B,C69,[1]怪物表!$C:$C,G69)
)</f>
        <v>1299106</v>
      </c>
      <c r="G69" s="25" t="s">
        <v>167</v>
      </c>
      <c r="H69" s="34">
        <v>5</v>
      </c>
      <c r="I69" s="34">
        <v>4</v>
      </c>
      <c r="J69" s="34">
        <v>3</v>
      </c>
      <c r="K69" s="34">
        <v>1</v>
      </c>
      <c r="L69" s="3">
        <v>6</v>
      </c>
      <c r="M69" s="34">
        <v>540</v>
      </c>
      <c r="N69" s="27">
        <f>INDEX([1]怪物表!$J:$J,MATCH(F69,[1]怪物表!$A:$A,0),1)*H69</f>
        <v>5</v>
      </c>
    </row>
    <row r="70" spans="1:14" x14ac:dyDescent="0.3">
      <c r="A70" s="3"/>
      <c r="B70" s="4"/>
      <c r="C70" s="4" t="s">
        <v>207</v>
      </c>
      <c r="D70" s="4"/>
      <c r="E70" s="3">
        <v>2</v>
      </c>
      <c r="F70" s="3">
        <f>IF(G70="","",SUMIFS([1]怪物表!$A:$A,[1]怪物表!$B:$B,C70,[1]怪物表!$C:$C,G70)
)</f>
        <v>1299106</v>
      </c>
      <c r="G70" s="4" t="s">
        <v>167</v>
      </c>
      <c r="H70" s="3">
        <v>5</v>
      </c>
      <c r="I70" s="34">
        <v>4</v>
      </c>
      <c r="J70" s="34">
        <v>3</v>
      </c>
      <c r="K70" s="34">
        <v>1</v>
      </c>
      <c r="L70" s="3">
        <v>6</v>
      </c>
      <c r="M70" s="3">
        <v>540</v>
      </c>
      <c r="N70" s="27">
        <f>INDEX([1]怪物表!$J:$J,MATCH(F70,[1]怪物表!$A:$A,0),1)*H70</f>
        <v>5</v>
      </c>
    </row>
    <row r="71" spans="1:14" x14ac:dyDescent="0.3">
      <c r="A71" s="3"/>
      <c r="B71" s="4"/>
      <c r="C71" s="4" t="s">
        <v>207</v>
      </c>
      <c r="D71" s="4"/>
      <c r="E71" s="3">
        <v>3</v>
      </c>
      <c r="F71" s="3">
        <f>IF(G71="","",SUMIFS([1]怪物表!$A:$A,[1]怪物表!$B:$B,C71,[1]怪物表!$C:$C,G71)
)</f>
        <v>1299106</v>
      </c>
      <c r="G71" s="4" t="s">
        <v>167</v>
      </c>
      <c r="H71" s="3">
        <v>10</v>
      </c>
      <c r="I71" s="34">
        <v>7</v>
      </c>
      <c r="J71" s="34">
        <v>3</v>
      </c>
      <c r="K71" s="34">
        <v>1</v>
      </c>
      <c r="L71" s="3">
        <v>6</v>
      </c>
      <c r="M71" s="3">
        <v>540</v>
      </c>
      <c r="N71" s="27">
        <f>INDEX([1]怪物表!$J:$J,MATCH(F71,[1]怪物表!$A:$A,0),1)*H71</f>
        <v>10</v>
      </c>
    </row>
    <row r="72" spans="1:14" x14ac:dyDescent="0.3">
      <c r="A72" s="3"/>
      <c r="B72" s="4"/>
      <c r="C72" s="4" t="s">
        <v>207</v>
      </c>
      <c r="D72" s="4"/>
      <c r="E72" s="3">
        <v>4</v>
      </c>
      <c r="F72" s="3">
        <f>IF(G72="","",SUMIFS([1]怪物表!$A:$A,[1]怪物表!$B:$B,C72,[1]怪物表!$C:$C,G72)
)</f>
        <v>1299106</v>
      </c>
      <c r="G72" s="4" t="s">
        <v>167</v>
      </c>
      <c r="H72" s="3">
        <v>15</v>
      </c>
      <c r="I72" s="3">
        <v>11</v>
      </c>
      <c r="J72" s="34">
        <v>3</v>
      </c>
      <c r="K72" s="34">
        <v>1</v>
      </c>
      <c r="L72" s="3">
        <v>6</v>
      </c>
      <c r="M72" s="3">
        <v>540</v>
      </c>
      <c r="N72" s="27">
        <f>INDEX([1]怪物表!$J:$J,MATCH(F72,[1]怪物表!$A:$A,0),1)*H72</f>
        <v>15</v>
      </c>
    </row>
    <row r="73" spans="1:14" x14ac:dyDescent="0.3">
      <c r="A73" s="3"/>
      <c r="B73" s="4"/>
      <c r="C73" s="4" t="s">
        <v>207</v>
      </c>
      <c r="D73" s="4"/>
      <c r="E73" s="3">
        <v>5</v>
      </c>
      <c r="F73" s="3">
        <f>IF(G73="","",SUMIFS([1]怪物表!$A:$A,[1]怪物表!$B:$B,C73,[1]怪物表!$C:$C,G73)
)</f>
        <v>1299106</v>
      </c>
      <c r="G73" s="4" t="s">
        <v>167</v>
      </c>
      <c r="H73" s="3">
        <v>15</v>
      </c>
      <c r="I73" s="3"/>
      <c r="J73" s="34">
        <v>3</v>
      </c>
      <c r="K73" s="34">
        <v>1</v>
      </c>
      <c r="L73" s="3">
        <v>6</v>
      </c>
      <c r="M73" s="3">
        <v>540</v>
      </c>
      <c r="N73" s="27">
        <f>INDEX([1]怪物表!$J:$J,MATCH(F73,[1]怪物表!$A:$A,0),1)*H73</f>
        <v>15</v>
      </c>
    </row>
    <row r="74" spans="1:14" s="27" customFormat="1" x14ac:dyDescent="0.3">
      <c r="A74" s="35">
        <v>299116</v>
      </c>
      <c r="B74" s="25" t="s">
        <v>271</v>
      </c>
      <c r="C74" s="25" t="s">
        <v>207</v>
      </c>
      <c r="D74" s="25" t="s">
        <v>199</v>
      </c>
      <c r="E74" s="34">
        <v>1</v>
      </c>
      <c r="F74" s="34">
        <f>IF(G74="","",SUMIFS([1]怪物表!$A:$A,[1]怪物表!$B:$B,C74,[1]怪物表!$C:$C,G74)
)</f>
        <v>1299109</v>
      </c>
      <c r="G74" s="25" t="s">
        <v>208</v>
      </c>
      <c r="H74" s="34">
        <v>10</v>
      </c>
      <c r="I74" s="34">
        <v>7</v>
      </c>
      <c r="J74" s="34">
        <v>3</v>
      </c>
      <c r="K74" s="34">
        <v>1</v>
      </c>
      <c r="L74" s="3">
        <v>6</v>
      </c>
      <c r="M74" s="34">
        <v>570</v>
      </c>
      <c r="N74" s="27">
        <f>INDEX([1]怪物表!$J:$J,MATCH(F74,[1]怪物表!$A:$A,0),1)*H74</f>
        <v>10</v>
      </c>
    </row>
    <row r="75" spans="1:14" x14ac:dyDescent="0.3">
      <c r="A75" s="3"/>
      <c r="B75" s="4"/>
      <c r="C75" s="4" t="s">
        <v>207</v>
      </c>
      <c r="D75" s="4"/>
      <c r="E75" s="3">
        <v>2</v>
      </c>
      <c r="F75" s="3">
        <f>IF(G75="","",SUMIFS([1]怪物表!$A:$A,[1]怪物表!$B:$B,C75,[1]怪物表!$C:$C,G75)
)</f>
        <v>1299109</v>
      </c>
      <c r="G75" s="4" t="s">
        <v>208</v>
      </c>
      <c r="H75" s="3">
        <v>10</v>
      </c>
      <c r="I75" s="34">
        <v>7</v>
      </c>
      <c r="J75" s="34">
        <v>3</v>
      </c>
      <c r="K75" s="34">
        <v>1</v>
      </c>
      <c r="L75" s="3">
        <v>6</v>
      </c>
      <c r="M75" s="3">
        <v>570</v>
      </c>
      <c r="N75" s="27">
        <f>INDEX([1]怪物表!$J:$J,MATCH(F75,[1]怪物表!$A:$A,0),1)*H75</f>
        <v>10</v>
      </c>
    </row>
    <row r="76" spans="1:14" x14ac:dyDescent="0.3">
      <c r="A76" s="3"/>
      <c r="B76" s="4"/>
      <c r="C76" s="4" t="s">
        <v>207</v>
      </c>
      <c r="D76" s="4"/>
      <c r="E76" s="3">
        <v>3</v>
      </c>
      <c r="F76" s="3">
        <f>IF(G76="","",SUMIFS([1]怪物表!$A:$A,[1]怪物表!$B:$B,C76,[1]怪物表!$C:$C,G76)
)</f>
        <v>1299109</v>
      </c>
      <c r="G76" s="4" t="s">
        <v>208</v>
      </c>
      <c r="H76" s="3">
        <v>20</v>
      </c>
      <c r="I76" s="34">
        <v>14</v>
      </c>
      <c r="J76" s="34">
        <v>3</v>
      </c>
      <c r="K76" s="34">
        <v>1</v>
      </c>
      <c r="L76" s="3">
        <v>6</v>
      </c>
      <c r="M76" s="3">
        <v>570</v>
      </c>
      <c r="N76" s="27">
        <f>INDEX([1]怪物表!$J:$J,MATCH(F76,[1]怪物表!$A:$A,0),1)*H76</f>
        <v>20</v>
      </c>
    </row>
    <row r="77" spans="1:14" x14ac:dyDescent="0.3">
      <c r="A77" s="3"/>
      <c r="B77" s="4"/>
      <c r="C77" s="4" t="s">
        <v>207</v>
      </c>
      <c r="D77" s="4"/>
      <c r="E77" s="3">
        <v>4</v>
      </c>
      <c r="F77" s="3">
        <f>IF(G77="","",SUMIFS([1]怪物表!$A:$A,[1]怪物表!$B:$B,C77,[1]怪物表!$C:$C,G77)
)</f>
        <v>1299109</v>
      </c>
      <c r="G77" s="4" t="s">
        <v>208</v>
      </c>
      <c r="H77" s="3">
        <v>30</v>
      </c>
      <c r="I77" s="3">
        <v>21</v>
      </c>
      <c r="J77" s="34">
        <v>3</v>
      </c>
      <c r="K77" s="34">
        <v>1</v>
      </c>
      <c r="L77" s="3">
        <v>6</v>
      </c>
      <c r="M77" s="3">
        <v>570</v>
      </c>
      <c r="N77" s="27">
        <f>INDEX([1]怪物表!$J:$J,MATCH(F77,[1]怪物表!$A:$A,0),1)*H77</f>
        <v>30</v>
      </c>
    </row>
    <row r="78" spans="1:14" x14ac:dyDescent="0.3">
      <c r="A78" s="3"/>
      <c r="B78" s="4"/>
      <c r="C78" s="4" t="s">
        <v>207</v>
      </c>
      <c r="D78" s="4"/>
      <c r="E78" s="3">
        <v>5</v>
      </c>
      <c r="F78" s="3">
        <f>IF(G78="","",SUMIFS([1]怪物表!$A:$A,[1]怪物表!$B:$B,C78,[1]怪物表!$C:$C,G78)
)</f>
        <v>1299109</v>
      </c>
      <c r="G78" s="4" t="s">
        <v>208</v>
      </c>
      <c r="H78" s="3">
        <v>30</v>
      </c>
      <c r="I78" s="3"/>
      <c r="J78" s="34">
        <v>3</v>
      </c>
      <c r="K78" s="34">
        <v>1</v>
      </c>
      <c r="L78" s="3">
        <v>6</v>
      </c>
      <c r="M78" s="3">
        <v>570</v>
      </c>
      <c r="N78" s="27">
        <f>INDEX([1]怪物表!$J:$J,MATCH(F78,[1]怪物表!$A:$A,0),1)*H78</f>
        <v>30</v>
      </c>
    </row>
    <row r="79" spans="1:14" s="27" customFormat="1" x14ac:dyDescent="0.3">
      <c r="A79" s="33">
        <v>299201</v>
      </c>
      <c r="B79" s="15" t="s">
        <v>268</v>
      </c>
      <c r="C79" s="15" t="s">
        <v>211</v>
      </c>
      <c r="D79" s="15" t="s">
        <v>279</v>
      </c>
      <c r="E79" s="33">
        <v>1</v>
      </c>
      <c r="F79" s="33">
        <f>IF(G79="","",SUMIFS([1]怪物表!$A:$A,[1]怪物表!$B:$B,C79,[1]怪物表!$C:$C,G79)
)</f>
        <v>1299202</v>
      </c>
      <c r="G79" s="15" t="s">
        <v>122</v>
      </c>
      <c r="H79" s="33">
        <v>20</v>
      </c>
      <c r="I79" s="33">
        <v>18</v>
      </c>
      <c r="J79" s="33">
        <v>3</v>
      </c>
      <c r="K79" s="33">
        <v>1</v>
      </c>
      <c r="L79" s="33">
        <v>60</v>
      </c>
      <c r="M79" s="33">
        <v>30</v>
      </c>
      <c r="N79" s="27">
        <f>INDEX([1]怪物表!$J:$J,MATCH(F79,[1]怪物表!$A:$A,0),1)*H79</f>
        <v>20</v>
      </c>
    </row>
    <row r="80" spans="1:14" x14ac:dyDescent="0.3">
      <c r="A80" s="3"/>
      <c r="B80" s="4"/>
      <c r="C80" s="25" t="s">
        <v>211</v>
      </c>
      <c r="D80" s="4"/>
      <c r="E80" s="3">
        <v>2</v>
      </c>
      <c r="F80" s="3">
        <f>IF(G80="","",SUMIFS([1]怪物表!$A:$A,[1]怪物表!$B:$B,C80,[1]怪物表!$C:$C,G80)
)</f>
        <v>1299202</v>
      </c>
      <c r="G80" s="4" t="s">
        <v>122</v>
      </c>
      <c r="H80" s="3">
        <v>20</v>
      </c>
      <c r="I80" s="3">
        <v>18</v>
      </c>
      <c r="J80" s="34">
        <v>3</v>
      </c>
      <c r="K80" s="34">
        <v>1</v>
      </c>
      <c r="L80" s="3">
        <v>60</v>
      </c>
      <c r="M80" s="3">
        <v>30</v>
      </c>
      <c r="N80" s="27">
        <f>INDEX([1]怪物表!$J:$J,MATCH(F80,[1]怪物表!$A:$A,0),1)*H80</f>
        <v>20</v>
      </c>
    </row>
    <row r="81" spans="1:14" x14ac:dyDescent="0.3">
      <c r="A81" s="3"/>
      <c r="B81" s="4"/>
      <c r="C81" s="25" t="s">
        <v>211</v>
      </c>
      <c r="D81" s="4"/>
      <c r="E81" s="3">
        <v>3</v>
      </c>
      <c r="F81" s="3">
        <f>IF(G81="","",SUMIFS([1]怪物表!$A:$A,[1]怪物表!$B:$B,C81,[1]怪物表!$C:$C,G81)
)</f>
        <v>1299202</v>
      </c>
      <c r="G81" s="4" t="s">
        <v>122</v>
      </c>
      <c r="H81" s="3">
        <v>20</v>
      </c>
      <c r="I81" s="3">
        <v>18</v>
      </c>
      <c r="J81" s="34">
        <v>3</v>
      </c>
      <c r="K81" s="34">
        <v>1</v>
      </c>
      <c r="L81" s="3">
        <v>60</v>
      </c>
      <c r="M81" s="3">
        <v>30</v>
      </c>
      <c r="N81" s="27">
        <f>INDEX([1]怪物表!$J:$J,MATCH(F81,[1]怪物表!$A:$A,0),1)*H81</f>
        <v>20</v>
      </c>
    </row>
    <row r="82" spans="1:14" x14ac:dyDescent="0.3">
      <c r="A82" s="3"/>
      <c r="B82" s="4"/>
      <c r="C82" s="25" t="s">
        <v>211</v>
      </c>
      <c r="D82" s="4"/>
      <c r="E82" s="3">
        <v>4</v>
      </c>
      <c r="F82" s="3">
        <f>IF(G82="","",SUMIFS([1]怪物表!$A:$A,[1]怪物表!$B:$B,C82,[1]怪物表!$C:$C,G82)
)</f>
        <v>1299202</v>
      </c>
      <c r="G82" s="4" t="s">
        <v>122</v>
      </c>
      <c r="H82" s="3">
        <v>20</v>
      </c>
      <c r="I82" s="3">
        <v>18</v>
      </c>
      <c r="J82" s="34">
        <v>3</v>
      </c>
      <c r="K82" s="34">
        <v>1</v>
      </c>
      <c r="L82" s="3">
        <v>60</v>
      </c>
      <c r="M82" s="3">
        <v>30</v>
      </c>
      <c r="N82" s="27">
        <f>INDEX([1]怪物表!$J:$J,MATCH(F82,[1]怪物表!$A:$A,0),1)*H82</f>
        <v>20</v>
      </c>
    </row>
    <row r="83" spans="1:14" x14ac:dyDescent="0.3">
      <c r="A83" s="3"/>
      <c r="B83" s="4"/>
      <c r="C83" s="25" t="s">
        <v>211</v>
      </c>
      <c r="D83" s="4"/>
      <c r="E83" s="3">
        <v>5</v>
      </c>
      <c r="F83" s="3">
        <f>IF(G83="","",SUMIFS([1]怪物表!$A:$A,[1]怪物表!$B:$B,C83,[1]怪物表!$C:$C,G83)
)</f>
        <v>1299202</v>
      </c>
      <c r="G83" s="4" t="s">
        <v>122</v>
      </c>
      <c r="H83" s="3">
        <v>20</v>
      </c>
      <c r="I83" s="3"/>
      <c r="J83" s="34">
        <v>3</v>
      </c>
      <c r="K83" s="34">
        <v>1</v>
      </c>
      <c r="L83" s="3">
        <v>60</v>
      </c>
      <c r="M83" s="3">
        <v>30</v>
      </c>
      <c r="N83" s="27">
        <f>INDEX([1]怪物表!$J:$J,MATCH(F83,[1]怪物表!$A:$A,0),1)*H83</f>
        <v>20</v>
      </c>
    </row>
    <row r="84" spans="1:14" s="27" customFormat="1" x14ac:dyDescent="0.3">
      <c r="A84" s="32">
        <v>299202</v>
      </c>
      <c r="B84" s="25" t="s">
        <v>273</v>
      </c>
      <c r="C84" s="25" t="s">
        <v>211</v>
      </c>
      <c r="D84" s="25" t="s">
        <v>280</v>
      </c>
      <c r="E84" s="34">
        <v>1</v>
      </c>
      <c r="F84" s="34">
        <f>IF(G84="","",SUMIFS([1]怪物表!$A:$A,[1]怪物表!$B:$B,C84,[1]怪物表!$C:$C,G84)
)</f>
        <v>1299202</v>
      </c>
      <c r="G84" s="4" t="s">
        <v>122</v>
      </c>
      <c r="H84" s="34">
        <v>10</v>
      </c>
      <c r="I84" s="34">
        <v>9</v>
      </c>
      <c r="J84" s="34">
        <v>3</v>
      </c>
      <c r="K84" s="34">
        <v>1</v>
      </c>
      <c r="L84" s="3">
        <v>60</v>
      </c>
      <c r="M84" s="34">
        <v>60</v>
      </c>
      <c r="N84" s="27">
        <f>INDEX([1]怪物表!$J:$J,MATCH(F84,[1]怪物表!$A:$A,0),1)*H84</f>
        <v>10</v>
      </c>
    </row>
    <row r="85" spans="1:14" x14ac:dyDescent="0.3">
      <c r="A85" s="3"/>
      <c r="B85" s="4"/>
      <c r="C85" s="25" t="s">
        <v>211</v>
      </c>
      <c r="D85" s="4"/>
      <c r="E85" s="3">
        <v>2</v>
      </c>
      <c r="F85" s="3">
        <f>IF(G85="","",SUMIFS([1]怪物表!$A:$A,[1]怪物表!$B:$B,C85,[1]怪物表!$C:$C,G85)
)</f>
        <v>1299202</v>
      </c>
      <c r="G85" s="4" t="s">
        <v>122</v>
      </c>
      <c r="H85" s="3">
        <v>10</v>
      </c>
      <c r="I85" s="34">
        <v>9</v>
      </c>
      <c r="J85" s="34">
        <v>3</v>
      </c>
      <c r="K85" s="34">
        <v>1</v>
      </c>
      <c r="L85" s="3">
        <v>60</v>
      </c>
      <c r="M85" s="3">
        <v>60</v>
      </c>
      <c r="N85" s="27">
        <f>INDEX([1]怪物表!$J:$J,MATCH(F85,[1]怪物表!$A:$A,0),1)*H85</f>
        <v>10</v>
      </c>
    </row>
    <row r="86" spans="1:14" x14ac:dyDescent="0.3">
      <c r="A86" s="3"/>
      <c r="B86" s="4"/>
      <c r="C86" s="25" t="s">
        <v>211</v>
      </c>
      <c r="D86" s="4"/>
      <c r="E86" s="3">
        <v>3</v>
      </c>
      <c r="F86" s="3">
        <f>IF(G86="","",SUMIFS([1]怪物表!$A:$A,[1]怪物表!$B:$B,C86,[1]怪物表!$C:$C,G86)
)</f>
        <v>1299202</v>
      </c>
      <c r="G86" s="4" t="s">
        <v>122</v>
      </c>
      <c r="H86" s="3">
        <v>10</v>
      </c>
      <c r="I86" s="34">
        <v>9</v>
      </c>
      <c r="J86" s="34">
        <v>3</v>
      </c>
      <c r="K86" s="34">
        <v>1</v>
      </c>
      <c r="L86" s="3">
        <v>60</v>
      </c>
      <c r="M86" s="3">
        <v>60</v>
      </c>
      <c r="N86" s="27">
        <f>INDEX([1]怪物表!$J:$J,MATCH(F86,[1]怪物表!$A:$A,0),1)*H86</f>
        <v>10</v>
      </c>
    </row>
    <row r="87" spans="1:14" x14ac:dyDescent="0.3">
      <c r="A87" s="3"/>
      <c r="B87" s="4"/>
      <c r="C87" s="25" t="s">
        <v>211</v>
      </c>
      <c r="D87" s="4"/>
      <c r="E87" s="3">
        <v>4</v>
      </c>
      <c r="F87" s="3">
        <f>IF(G87="","",SUMIFS([1]怪物表!$A:$A,[1]怪物表!$B:$B,C87,[1]怪物表!$C:$C,G87)
)</f>
        <v>1299202</v>
      </c>
      <c r="G87" s="4" t="s">
        <v>122</v>
      </c>
      <c r="H87" s="3">
        <v>10</v>
      </c>
      <c r="I87" s="34">
        <v>9</v>
      </c>
      <c r="J87" s="34">
        <v>3</v>
      </c>
      <c r="K87" s="34">
        <v>1</v>
      </c>
      <c r="L87" s="3">
        <v>60</v>
      </c>
      <c r="M87" s="3">
        <v>60</v>
      </c>
      <c r="N87" s="27">
        <f>INDEX([1]怪物表!$J:$J,MATCH(F87,[1]怪物表!$A:$A,0),1)*H87</f>
        <v>10</v>
      </c>
    </row>
    <row r="88" spans="1:14" x14ac:dyDescent="0.3">
      <c r="A88" s="3"/>
      <c r="B88" s="4"/>
      <c r="C88" s="25" t="s">
        <v>211</v>
      </c>
      <c r="D88" s="4"/>
      <c r="E88" s="3">
        <v>5</v>
      </c>
      <c r="F88" s="3">
        <f>IF(G88="","",SUMIFS([1]怪物表!$A:$A,[1]怪物表!$B:$B,C88,[1]怪物表!$C:$C,G88)
)</f>
        <v>1299202</v>
      </c>
      <c r="G88" s="4" t="s">
        <v>122</v>
      </c>
      <c r="H88" s="3">
        <v>10</v>
      </c>
      <c r="I88" s="3"/>
      <c r="J88" s="34">
        <v>3</v>
      </c>
      <c r="K88" s="34">
        <v>1</v>
      </c>
      <c r="L88" s="3">
        <v>60</v>
      </c>
      <c r="M88" s="3">
        <v>60</v>
      </c>
      <c r="N88" s="27">
        <f>INDEX([1]怪物表!$J:$J,MATCH(F88,[1]怪物表!$A:$A,0),1)*H88</f>
        <v>10</v>
      </c>
    </row>
    <row r="89" spans="1:14" s="27" customFormat="1" x14ac:dyDescent="0.3">
      <c r="A89" s="32">
        <v>299203</v>
      </c>
      <c r="B89" s="25" t="s">
        <v>273</v>
      </c>
      <c r="C89" s="25" t="s">
        <v>211</v>
      </c>
      <c r="D89" s="25" t="s">
        <v>281</v>
      </c>
      <c r="E89" s="34">
        <v>1</v>
      </c>
      <c r="F89" s="34">
        <f>IF(G89="","",SUMIFS([1]怪物表!$A:$A,[1]怪物表!$B:$B,C89,[1]怪物表!$C:$C,G89)
)</f>
        <v>1299204</v>
      </c>
      <c r="G89" s="25" t="s">
        <v>166</v>
      </c>
      <c r="H89" s="34">
        <v>10</v>
      </c>
      <c r="I89" s="34">
        <v>9</v>
      </c>
      <c r="J89" s="34">
        <v>3</v>
      </c>
      <c r="K89" s="34">
        <v>1</v>
      </c>
      <c r="L89" s="3">
        <v>60</v>
      </c>
      <c r="M89" s="34">
        <v>150</v>
      </c>
      <c r="N89" s="27">
        <f>INDEX([1]怪物表!$J:$J,MATCH(F89,[1]怪物表!$A:$A,0),1)*H89</f>
        <v>10</v>
      </c>
    </row>
    <row r="90" spans="1:14" x14ac:dyDescent="0.3">
      <c r="A90" s="3"/>
      <c r="B90" s="4"/>
      <c r="C90" s="25" t="s">
        <v>211</v>
      </c>
      <c r="D90" s="4"/>
      <c r="E90" s="3">
        <v>2</v>
      </c>
      <c r="F90" s="3">
        <f>IF(G90="","",SUMIFS([1]怪物表!$A:$A,[1]怪物表!$B:$B,C90,[1]怪物表!$C:$C,G90)
)</f>
        <v>1299204</v>
      </c>
      <c r="G90" s="4" t="s">
        <v>166</v>
      </c>
      <c r="H90" s="3">
        <v>10</v>
      </c>
      <c r="I90" s="34">
        <v>9</v>
      </c>
      <c r="J90" s="34">
        <v>3</v>
      </c>
      <c r="K90" s="34">
        <v>1</v>
      </c>
      <c r="L90" s="3">
        <v>60</v>
      </c>
      <c r="M90" s="3">
        <v>150</v>
      </c>
      <c r="N90" s="27">
        <f>INDEX([1]怪物表!$J:$J,MATCH(F90,[1]怪物表!$A:$A,0),1)*H90</f>
        <v>10</v>
      </c>
    </row>
    <row r="91" spans="1:14" x14ac:dyDescent="0.3">
      <c r="A91" s="3"/>
      <c r="B91" s="4"/>
      <c r="C91" s="25" t="s">
        <v>211</v>
      </c>
      <c r="D91" s="4"/>
      <c r="E91" s="3">
        <v>3</v>
      </c>
      <c r="F91" s="3">
        <f>IF(G91="","",SUMIFS([1]怪物表!$A:$A,[1]怪物表!$B:$B,C91,[1]怪物表!$C:$C,G91)
)</f>
        <v>1299204</v>
      </c>
      <c r="G91" s="4" t="s">
        <v>166</v>
      </c>
      <c r="H91" s="3">
        <v>10</v>
      </c>
      <c r="I91" s="34">
        <v>9</v>
      </c>
      <c r="J91" s="34">
        <v>3</v>
      </c>
      <c r="K91" s="34">
        <v>1</v>
      </c>
      <c r="L91" s="3">
        <v>60</v>
      </c>
      <c r="M91" s="3">
        <v>150</v>
      </c>
      <c r="N91" s="27">
        <f>INDEX([1]怪物表!$J:$J,MATCH(F91,[1]怪物表!$A:$A,0),1)*H91</f>
        <v>10</v>
      </c>
    </row>
    <row r="92" spans="1:14" x14ac:dyDescent="0.3">
      <c r="A92" s="3"/>
      <c r="B92" s="4"/>
      <c r="C92" s="25" t="s">
        <v>211</v>
      </c>
      <c r="D92" s="4"/>
      <c r="E92" s="3">
        <v>4</v>
      </c>
      <c r="F92" s="3">
        <f>IF(G92="","",SUMIFS([1]怪物表!$A:$A,[1]怪物表!$B:$B,C92,[1]怪物表!$C:$C,G92)
)</f>
        <v>1299204</v>
      </c>
      <c r="G92" s="4" t="s">
        <v>166</v>
      </c>
      <c r="H92" s="3">
        <v>10</v>
      </c>
      <c r="I92" s="34">
        <v>9</v>
      </c>
      <c r="J92" s="34">
        <v>3</v>
      </c>
      <c r="K92" s="34">
        <v>1</v>
      </c>
      <c r="L92" s="3">
        <v>60</v>
      </c>
      <c r="M92" s="3">
        <v>150</v>
      </c>
      <c r="N92" s="27">
        <f>INDEX([1]怪物表!$J:$J,MATCH(F92,[1]怪物表!$A:$A,0),1)*H92</f>
        <v>10</v>
      </c>
    </row>
    <row r="93" spans="1:14" x14ac:dyDescent="0.3">
      <c r="A93" s="3"/>
      <c r="B93" s="4"/>
      <c r="C93" s="25" t="s">
        <v>211</v>
      </c>
      <c r="D93" s="4"/>
      <c r="E93" s="3">
        <v>5</v>
      </c>
      <c r="F93" s="3">
        <f>IF(G93="","",SUMIFS([1]怪物表!$A:$A,[1]怪物表!$B:$B,C93,[1]怪物表!$C:$C,G93)
)</f>
        <v>1299204</v>
      </c>
      <c r="G93" s="4" t="s">
        <v>166</v>
      </c>
      <c r="H93" s="3">
        <v>10</v>
      </c>
      <c r="I93" s="3"/>
      <c r="J93" s="34">
        <v>3</v>
      </c>
      <c r="K93" s="34">
        <v>1</v>
      </c>
      <c r="L93" s="3">
        <v>60</v>
      </c>
      <c r="M93" s="3">
        <v>150</v>
      </c>
      <c r="N93" s="27">
        <f>INDEX([1]怪物表!$J:$J,MATCH(F93,[1]怪物表!$A:$A,0),1)*H93</f>
        <v>10</v>
      </c>
    </row>
    <row r="94" spans="1:14" s="27" customFormat="1" x14ac:dyDescent="0.3">
      <c r="A94" s="32">
        <v>299204</v>
      </c>
      <c r="B94" s="25" t="s">
        <v>274</v>
      </c>
      <c r="C94" s="25" t="s">
        <v>211</v>
      </c>
      <c r="D94" s="25" t="s">
        <v>281</v>
      </c>
      <c r="E94" s="34">
        <v>1</v>
      </c>
      <c r="F94" s="34">
        <f>IF(G94="","",SUMIFS([1]怪物表!$A:$A,[1]怪物表!$B:$B,C94,[1]怪物表!$C:$C,G94)
)</f>
        <v>1299205</v>
      </c>
      <c r="G94" s="4" t="s">
        <v>169</v>
      </c>
      <c r="H94" s="34">
        <v>10</v>
      </c>
      <c r="I94" s="34">
        <v>9</v>
      </c>
      <c r="J94" s="34">
        <v>3</v>
      </c>
      <c r="K94" s="34">
        <v>1</v>
      </c>
      <c r="L94" s="3">
        <v>60</v>
      </c>
      <c r="M94" s="34">
        <v>150</v>
      </c>
      <c r="N94" s="27">
        <f>INDEX([1]怪物表!$J:$J,MATCH(F94,[1]怪物表!$A:$A,0),1)*H94</f>
        <v>10</v>
      </c>
    </row>
    <row r="95" spans="1:14" x14ac:dyDescent="0.3">
      <c r="A95" s="3"/>
      <c r="B95" s="4"/>
      <c r="C95" s="25" t="s">
        <v>211</v>
      </c>
      <c r="D95" s="4"/>
      <c r="E95" s="3">
        <v>2</v>
      </c>
      <c r="F95" s="3">
        <f>IF(G95="","",SUMIFS([1]怪物表!$A:$A,[1]怪物表!$B:$B,C95,[1]怪物表!$C:$C,G95)
)</f>
        <v>1299205</v>
      </c>
      <c r="G95" s="4" t="s">
        <v>169</v>
      </c>
      <c r="H95" s="3">
        <v>10</v>
      </c>
      <c r="I95" s="34">
        <v>9</v>
      </c>
      <c r="J95" s="34">
        <v>3</v>
      </c>
      <c r="K95" s="34">
        <v>1</v>
      </c>
      <c r="L95" s="3">
        <v>60</v>
      </c>
      <c r="M95" s="3">
        <v>150</v>
      </c>
      <c r="N95" s="27">
        <f>INDEX([1]怪物表!$J:$J,MATCH(F95,[1]怪物表!$A:$A,0),1)*H95</f>
        <v>10</v>
      </c>
    </row>
    <row r="96" spans="1:14" x14ac:dyDescent="0.3">
      <c r="A96" s="3"/>
      <c r="B96" s="4"/>
      <c r="C96" s="25" t="s">
        <v>211</v>
      </c>
      <c r="D96" s="4"/>
      <c r="E96" s="3">
        <v>3</v>
      </c>
      <c r="F96" s="3">
        <f>IF(G96="","",SUMIFS([1]怪物表!$A:$A,[1]怪物表!$B:$B,C96,[1]怪物表!$C:$C,G96)
)</f>
        <v>1299205</v>
      </c>
      <c r="G96" s="4" t="s">
        <v>169</v>
      </c>
      <c r="H96" s="3">
        <v>10</v>
      </c>
      <c r="I96" s="34">
        <v>9</v>
      </c>
      <c r="J96" s="34">
        <v>3</v>
      </c>
      <c r="K96" s="34">
        <v>1</v>
      </c>
      <c r="L96" s="3">
        <v>60</v>
      </c>
      <c r="M96" s="3">
        <v>150</v>
      </c>
      <c r="N96" s="27">
        <f>INDEX([1]怪物表!$J:$J,MATCH(F96,[1]怪物表!$A:$A,0),1)*H96</f>
        <v>10</v>
      </c>
    </row>
    <row r="97" spans="1:14" x14ac:dyDescent="0.3">
      <c r="A97" s="3"/>
      <c r="B97" s="4"/>
      <c r="C97" s="25" t="s">
        <v>211</v>
      </c>
      <c r="D97" s="4"/>
      <c r="E97" s="3">
        <v>4</v>
      </c>
      <c r="F97" s="3">
        <f>IF(G97="","",SUMIFS([1]怪物表!$A:$A,[1]怪物表!$B:$B,C97,[1]怪物表!$C:$C,G97)
)</f>
        <v>1299205</v>
      </c>
      <c r="G97" s="4" t="s">
        <v>169</v>
      </c>
      <c r="H97" s="3">
        <v>10</v>
      </c>
      <c r="I97" s="34">
        <v>9</v>
      </c>
      <c r="J97" s="34">
        <v>3</v>
      </c>
      <c r="K97" s="34">
        <v>1</v>
      </c>
      <c r="L97" s="3">
        <v>60</v>
      </c>
      <c r="M97" s="3">
        <v>150</v>
      </c>
      <c r="N97" s="27">
        <f>INDEX([1]怪物表!$J:$J,MATCH(F97,[1]怪物表!$A:$A,0),1)*H97</f>
        <v>10</v>
      </c>
    </row>
    <row r="98" spans="1:14" x14ac:dyDescent="0.3">
      <c r="A98" s="3"/>
      <c r="B98" s="4"/>
      <c r="C98" s="25" t="s">
        <v>211</v>
      </c>
      <c r="D98" s="4"/>
      <c r="E98" s="3">
        <v>5</v>
      </c>
      <c r="F98" s="3">
        <f>IF(G98="","",SUMIFS([1]怪物表!$A:$A,[1]怪物表!$B:$B,C98,[1]怪物表!$C:$C,G98)
)</f>
        <v>1299205</v>
      </c>
      <c r="G98" s="4" t="s">
        <v>169</v>
      </c>
      <c r="H98" s="3">
        <v>10</v>
      </c>
      <c r="I98" s="3"/>
      <c r="J98" s="34">
        <v>3</v>
      </c>
      <c r="K98" s="34">
        <v>1</v>
      </c>
      <c r="L98" s="3">
        <v>60</v>
      </c>
      <c r="M98" s="3">
        <v>150</v>
      </c>
      <c r="N98" s="27">
        <f>INDEX([1]怪物表!$J:$J,MATCH(F98,[1]怪物表!$A:$A,0),1)*H98</f>
        <v>10</v>
      </c>
    </row>
    <row r="99" spans="1:14" s="27" customFormat="1" x14ac:dyDescent="0.3">
      <c r="A99" s="32">
        <v>299205</v>
      </c>
      <c r="B99" s="25" t="s">
        <v>274</v>
      </c>
      <c r="C99" s="25" t="s">
        <v>211</v>
      </c>
      <c r="D99" s="25" t="s">
        <v>285</v>
      </c>
      <c r="E99" s="34">
        <v>1</v>
      </c>
      <c r="F99" s="34">
        <f>IF(G99="","",SUMIFS([1]怪物表!$A:$A,[1]怪物表!$B:$B,C99,[1]怪物表!$C:$C,G99)
)</f>
        <v>1299203</v>
      </c>
      <c r="G99" s="4" t="s">
        <v>125</v>
      </c>
      <c r="H99" s="34">
        <v>10</v>
      </c>
      <c r="I99" s="34">
        <v>9</v>
      </c>
      <c r="J99" s="34">
        <v>3</v>
      </c>
      <c r="K99" s="34">
        <v>1</v>
      </c>
      <c r="L99" s="3">
        <v>60</v>
      </c>
      <c r="M99" s="34">
        <v>180</v>
      </c>
      <c r="N99" s="27">
        <f>INDEX([1]怪物表!$J:$J,MATCH(F99,[1]怪物表!$A:$A,0),1)*H99</f>
        <v>10</v>
      </c>
    </row>
    <row r="100" spans="1:14" x14ac:dyDescent="0.3">
      <c r="A100" s="3"/>
      <c r="B100" s="4"/>
      <c r="C100" s="25" t="s">
        <v>211</v>
      </c>
      <c r="D100" s="4"/>
      <c r="E100" s="3">
        <v>2</v>
      </c>
      <c r="F100" s="3">
        <f>IF(G100="","",SUMIFS([1]怪物表!$A:$A,[1]怪物表!$B:$B,C100,[1]怪物表!$C:$C,G100)
)</f>
        <v>1299203</v>
      </c>
      <c r="G100" s="4" t="s">
        <v>125</v>
      </c>
      <c r="H100" s="3">
        <v>10</v>
      </c>
      <c r="I100" s="34">
        <v>9</v>
      </c>
      <c r="J100" s="34">
        <v>3</v>
      </c>
      <c r="K100" s="34">
        <v>1</v>
      </c>
      <c r="L100" s="3">
        <v>60</v>
      </c>
      <c r="M100" s="34">
        <v>180</v>
      </c>
      <c r="N100" s="27">
        <f>INDEX([1]怪物表!$J:$J,MATCH(F100,[1]怪物表!$A:$A,0),1)*H100</f>
        <v>10</v>
      </c>
    </row>
    <row r="101" spans="1:14" x14ac:dyDescent="0.3">
      <c r="A101" s="3"/>
      <c r="B101" s="4"/>
      <c r="C101" s="25" t="s">
        <v>211</v>
      </c>
      <c r="D101" s="4"/>
      <c r="E101" s="3">
        <v>3</v>
      </c>
      <c r="F101" s="3">
        <f>IF(G101="","",SUMIFS([1]怪物表!$A:$A,[1]怪物表!$B:$B,C101,[1]怪物表!$C:$C,G101)
)</f>
        <v>1299203</v>
      </c>
      <c r="G101" s="4" t="s">
        <v>125</v>
      </c>
      <c r="H101" s="3">
        <v>10</v>
      </c>
      <c r="I101" s="34">
        <v>9</v>
      </c>
      <c r="J101" s="34">
        <v>3</v>
      </c>
      <c r="K101" s="34">
        <v>1</v>
      </c>
      <c r="L101" s="3">
        <v>60</v>
      </c>
      <c r="M101" s="34">
        <v>180</v>
      </c>
      <c r="N101" s="27">
        <f>INDEX([1]怪物表!$J:$J,MATCH(F101,[1]怪物表!$A:$A,0),1)*H101</f>
        <v>10</v>
      </c>
    </row>
    <row r="102" spans="1:14" x14ac:dyDescent="0.3">
      <c r="A102" s="3"/>
      <c r="B102" s="4"/>
      <c r="C102" s="25" t="s">
        <v>211</v>
      </c>
      <c r="D102" s="4"/>
      <c r="E102" s="3">
        <v>4</v>
      </c>
      <c r="F102" s="3">
        <f>IF(G102="","",SUMIFS([1]怪物表!$A:$A,[1]怪物表!$B:$B,C102,[1]怪物表!$C:$C,G102)
)</f>
        <v>1299203</v>
      </c>
      <c r="G102" s="4" t="s">
        <v>125</v>
      </c>
      <c r="H102" s="3">
        <v>10</v>
      </c>
      <c r="I102" s="34">
        <v>9</v>
      </c>
      <c r="J102" s="34">
        <v>3</v>
      </c>
      <c r="K102" s="34">
        <v>1</v>
      </c>
      <c r="L102" s="3">
        <v>60</v>
      </c>
      <c r="M102" s="34">
        <v>180</v>
      </c>
      <c r="N102" s="27">
        <f>INDEX([1]怪物表!$J:$J,MATCH(F102,[1]怪物表!$A:$A,0),1)*H102</f>
        <v>10</v>
      </c>
    </row>
    <row r="103" spans="1:14" x14ac:dyDescent="0.3">
      <c r="A103" s="3"/>
      <c r="B103" s="4"/>
      <c r="C103" s="25" t="s">
        <v>211</v>
      </c>
      <c r="D103" s="4"/>
      <c r="E103" s="3">
        <v>5</v>
      </c>
      <c r="F103" s="3">
        <f>IF(G103="","",SUMIFS([1]怪物表!$A:$A,[1]怪物表!$B:$B,C103,[1]怪物表!$C:$C,G103)
)</f>
        <v>1299203</v>
      </c>
      <c r="G103" s="4" t="s">
        <v>125</v>
      </c>
      <c r="H103" s="3">
        <v>10</v>
      </c>
      <c r="I103" s="3"/>
      <c r="J103" s="34">
        <v>3</v>
      </c>
      <c r="K103" s="34">
        <v>1</v>
      </c>
      <c r="L103" s="3">
        <v>60</v>
      </c>
      <c r="M103" s="34">
        <v>180</v>
      </c>
      <c r="N103" s="27">
        <f>INDEX([1]怪物表!$J:$J,MATCH(F103,[1]怪物表!$A:$A,0),1)*H103</f>
        <v>10</v>
      </c>
    </row>
    <row r="104" spans="1:14" s="27" customFormat="1" x14ac:dyDescent="0.3">
      <c r="A104" s="32">
        <v>299206</v>
      </c>
      <c r="B104" s="25" t="s">
        <v>270</v>
      </c>
      <c r="C104" s="25" t="s">
        <v>211</v>
      </c>
      <c r="D104" s="25" t="s">
        <v>283</v>
      </c>
      <c r="E104" s="34">
        <v>1</v>
      </c>
      <c r="F104" s="34">
        <f>IF(G104="","",SUMIFS([1]怪物表!$A:$A,[1]怪物表!$B:$B,C104,[1]怪物表!$C:$C,G104)
)</f>
        <v>1299203</v>
      </c>
      <c r="G104" s="4" t="s">
        <v>125</v>
      </c>
      <c r="H104" s="34">
        <v>20</v>
      </c>
      <c r="I104" s="34">
        <v>14</v>
      </c>
      <c r="J104" s="34">
        <v>3</v>
      </c>
      <c r="K104" s="34">
        <v>1</v>
      </c>
      <c r="L104" s="34">
        <v>10</v>
      </c>
      <c r="M104" s="34">
        <v>240</v>
      </c>
      <c r="N104" s="27">
        <f>INDEX([1]怪物表!$J:$J,MATCH(F104,[1]怪物表!$A:$A,0),1)*H104</f>
        <v>20</v>
      </c>
    </row>
    <row r="105" spans="1:14" x14ac:dyDescent="0.3">
      <c r="A105" s="3"/>
      <c r="B105" s="4"/>
      <c r="C105" s="25" t="s">
        <v>211</v>
      </c>
      <c r="D105" s="4"/>
      <c r="E105" s="3">
        <v>2</v>
      </c>
      <c r="F105" s="3">
        <f>IF(G105="","",SUMIFS([1]怪物表!$A:$A,[1]怪物表!$B:$B,C105,[1]怪物表!$C:$C,G105)
)</f>
        <v>1299203</v>
      </c>
      <c r="G105" s="4" t="s">
        <v>125</v>
      </c>
      <c r="H105" s="3">
        <v>20</v>
      </c>
      <c r="I105" s="34">
        <v>14</v>
      </c>
      <c r="J105" s="34">
        <v>3</v>
      </c>
      <c r="K105" s="34">
        <v>1</v>
      </c>
      <c r="L105" s="34">
        <v>10</v>
      </c>
      <c r="M105" s="3">
        <v>240</v>
      </c>
      <c r="N105" s="27">
        <f>INDEX([1]怪物表!$J:$J,MATCH(F105,[1]怪物表!$A:$A,0),1)*H105</f>
        <v>20</v>
      </c>
    </row>
    <row r="106" spans="1:14" x14ac:dyDescent="0.3">
      <c r="A106" s="3"/>
      <c r="B106" s="4"/>
      <c r="C106" s="25" t="s">
        <v>211</v>
      </c>
      <c r="D106" s="4"/>
      <c r="E106" s="3">
        <v>3</v>
      </c>
      <c r="F106" s="3">
        <f>IF(G106="","",SUMIFS([1]怪物表!$A:$A,[1]怪物表!$B:$B,C106,[1]怪物表!$C:$C,G106)
)</f>
        <v>1299203</v>
      </c>
      <c r="G106" s="4" t="s">
        <v>125</v>
      </c>
      <c r="H106" s="3">
        <v>20</v>
      </c>
      <c r="I106" s="34">
        <v>14</v>
      </c>
      <c r="J106" s="34">
        <v>3</v>
      </c>
      <c r="K106" s="34">
        <v>1</v>
      </c>
      <c r="L106" s="34">
        <v>10</v>
      </c>
      <c r="M106" s="3">
        <v>240</v>
      </c>
      <c r="N106" s="27">
        <f>INDEX([1]怪物表!$J:$J,MATCH(F106,[1]怪物表!$A:$A,0),1)*H106</f>
        <v>20</v>
      </c>
    </row>
    <row r="107" spans="1:14" x14ac:dyDescent="0.3">
      <c r="A107" s="3"/>
      <c r="B107" s="4"/>
      <c r="C107" s="25" t="s">
        <v>211</v>
      </c>
      <c r="D107" s="4"/>
      <c r="E107" s="3">
        <v>4</v>
      </c>
      <c r="F107" s="3">
        <f>IF(G107="","",SUMIFS([1]怪物表!$A:$A,[1]怪物表!$B:$B,C107,[1]怪物表!$C:$C,G107)
)</f>
        <v>1299203</v>
      </c>
      <c r="G107" s="4" t="s">
        <v>125</v>
      </c>
      <c r="H107" s="3">
        <v>20</v>
      </c>
      <c r="I107" s="34">
        <v>14</v>
      </c>
      <c r="J107" s="34">
        <v>3</v>
      </c>
      <c r="K107" s="34">
        <v>1</v>
      </c>
      <c r="L107" s="3">
        <v>20</v>
      </c>
      <c r="M107" s="3">
        <v>240</v>
      </c>
      <c r="N107" s="27">
        <f>INDEX([1]怪物表!$J:$J,MATCH(F107,[1]怪物表!$A:$A,0),1)*H107</f>
        <v>20</v>
      </c>
    </row>
    <row r="108" spans="1:14" x14ac:dyDescent="0.3">
      <c r="A108" s="3"/>
      <c r="B108" s="4"/>
      <c r="C108" s="25" t="s">
        <v>211</v>
      </c>
      <c r="D108" s="4"/>
      <c r="E108" s="3">
        <v>5</v>
      </c>
      <c r="F108" s="3">
        <f>IF(G108="","",SUMIFS([1]怪物表!$A:$A,[1]怪物表!$B:$B,C108,[1]怪物表!$C:$C,G108)
)</f>
        <v>1299203</v>
      </c>
      <c r="G108" s="4" t="s">
        <v>125</v>
      </c>
      <c r="H108" s="3">
        <v>20</v>
      </c>
      <c r="I108" s="3"/>
      <c r="J108" s="34">
        <v>3</v>
      </c>
      <c r="K108" s="34">
        <v>1</v>
      </c>
      <c r="L108" s="3">
        <v>20</v>
      </c>
      <c r="M108" s="3">
        <v>240</v>
      </c>
      <c r="N108" s="27">
        <f>INDEX([1]怪物表!$J:$J,MATCH(F108,[1]怪物表!$A:$A,0),1)*H108</f>
        <v>20</v>
      </c>
    </row>
    <row r="109" spans="1:14" s="27" customFormat="1" x14ac:dyDescent="0.3">
      <c r="A109" s="32">
        <v>299207</v>
      </c>
      <c r="B109" s="25" t="s">
        <v>276</v>
      </c>
      <c r="C109" s="25" t="s">
        <v>211</v>
      </c>
      <c r="D109" s="25" t="s">
        <v>284</v>
      </c>
      <c r="E109" s="34">
        <v>1</v>
      </c>
      <c r="F109" s="34">
        <f>IF(G109="","",SUMIFS([1]怪物表!$A:$A,[1]怪物表!$B:$B,C109,[1]怪物表!$C:$C,G109)
)</f>
        <v>1299208</v>
      </c>
      <c r="G109" s="25" t="s">
        <v>151</v>
      </c>
      <c r="H109" s="34">
        <v>10</v>
      </c>
      <c r="I109" s="34">
        <v>7</v>
      </c>
      <c r="J109" s="34">
        <v>3</v>
      </c>
      <c r="K109" s="34">
        <v>1</v>
      </c>
      <c r="L109" s="34">
        <v>10</v>
      </c>
      <c r="M109" s="34">
        <v>270</v>
      </c>
      <c r="N109" s="27">
        <f>INDEX([1]怪物表!$J:$J,MATCH(F109,[1]怪物表!$A:$A,0),1)*H109</f>
        <v>10</v>
      </c>
    </row>
    <row r="110" spans="1:14" x14ac:dyDescent="0.3">
      <c r="A110" s="3"/>
      <c r="B110" s="4"/>
      <c r="C110" s="25" t="s">
        <v>211</v>
      </c>
      <c r="D110" s="4"/>
      <c r="E110" s="3">
        <v>2</v>
      </c>
      <c r="F110" s="3">
        <f>IF(G110="","",SUMIFS([1]怪物表!$A:$A,[1]怪物表!$B:$B,C110,[1]怪物表!$C:$C,G110)
)</f>
        <v>1299208</v>
      </c>
      <c r="G110" s="25" t="s">
        <v>151</v>
      </c>
      <c r="H110" s="3">
        <v>10</v>
      </c>
      <c r="I110" s="34">
        <v>7</v>
      </c>
      <c r="J110" s="34">
        <v>3</v>
      </c>
      <c r="K110" s="34">
        <v>1</v>
      </c>
      <c r="L110" s="34">
        <v>10</v>
      </c>
      <c r="M110" s="3">
        <v>270</v>
      </c>
      <c r="N110" s="27">
        <f>INDEX([1]怪物表!$J:$J,MATCH(F110,[1]怪物表!$A:$A,0),1)*H110</f>
        <v>10</v>
      </c>
    </row>
    <row r="111" spans="1:14" x14ac:dyDescent="0.3">
      <c r="A111" s="3"/>
      <c r="B111" s="4"/>
      <c r="C111" s="25" t="s">
        <v>211</v>
      </c>
      <c r="D111" s="4"/>
      <c r="E111" s="3">
        <v>3</v>
      </c>
      <c r="F111" s="3">
        <f>IF(G111="","",SUMIFS([1]怪物表!$A:$A,[1]怪物表!$B:$B,C111,[1]怪物表!$C:$C,G111)
)</f>
        <v>1299208</v>
      </c>
      <c r="G111" s="25" t="s">
        <v>151</v>
      </c>
      <c r="H111" s="3">
        <v>10</v>
      </c>
      <c r="I111" s="34">
        <v>7</v>
      </c>
      <c r="J111" s="34">
        <v>3</v>
      </c>
      <c r="K111" s="34">
        <v>1</v>
      </c>
      <c r="L111" s="34">
        <v>10</v>
      </c>
      <c r="M111" s="3">
        <v>270</v>
      </c>
      <c r="N111" s="27">
        <f>INDEX([1]怪物表!$J:$J,MATCH(F111,[1]怪物表!$A:$A,0),1)*H111</f>
        <v>10</v>
      </c>
    </row>
    <row r="112" spans="1:14" x14ac:dyDescent="0.3">
      <c r="A112" s="3"/>
      <c r="B112" s="4"/>
      <c r="C112" s="25" t="s">
        <v>211</v>
      </c>
      <c r="D112" s="4"/>
      <c r="E112" s="3">
        <v>4</v>
      </c>
      <c r="F112" s="3">
        <f>IF(G112="","",SUMIFS([1]怪物表!$A:$A,[1]怪物表!$B:$B,C112,[1]怪物表!$C:$C,G112)
)</f>
        <v>1299208</v>
      </c>
      <c r="G112" s="25" t="s">
        <v>151</v>
      </c>
      <c r="H112" s="3">
        <v>10</v>
      </c>
      <c r="I112" s="34">
        <v>7</v>
      </c>
      <c r="J112" s="34">
        <v>3</v>
      </c>
      <c r="K112" s="34">
        <v>1</v>
      </c>
      <c r="L112" s="3">
        <v>20</v>
      </c>
      <c r="M112" s="3">
        <v>270</v>
      </c>
      <c r="N112" s="27">
        <f>INDEX([1]怪物表!$J:$J,MATCH(F112,[1]怪物表!$A:$A,0),1)*H112</f>
        <v>10</v>
      </c>
    </row>
    <row r="113" spans="1:16" x14ac:dyDescent="0.3">
      <c r="A113" s="3"/>
      <c r="B113" s="4"/>
      <c r="C113" s="25" t="s">
        <v>211</v>
      </c>
      <c r="D113" s="4"/>
      <c r="E113" s="3">
        <v>5</v>
      </c>
      <c r="F113" s="3">
        <f>IF(G113="","",SUMIFS([1]怪物表!$A:$A,[1]怪物表!$B:$B,C113,[1]怪物表!$C:$C,G113)
)</f>
        <v>1299208</v>
      </c>
      <c r="G113" s="25" t="s">
        <v>151</v>
      </c>
      <c r="H113" s="3">
        <v>10</v>
      </c>
      <c r="I113" s="3"/>
      <c r="J113" s="34">
        <v>3</v>
      </c>
      <c r="K113" s="34">
        <v>1</v>
      </c>
      <c r="L113" s="3">
        <v>20</v>
      </c>
      <c r="M113" s="3">
        <v>270</v>
      </c>
      <c r="N113" s="27">
        <f>INDEX([1]怪物表!$J:$J,MATCH(F113,[1]怪物表!$A:$A,0),1)*H113</f>
        <v>10</v>
      </c>
    </row>
    <row r="114" spans="1:16" s="27" customFormat="1" x14ac:dyDescent="0.3">
      <c r="A114" s="32">
        <v>299208</v>
      </c>
      <c r="B114" s="25" t="s">
        <v>308</v>
      </c>
      <c r="C114" s="25" t="s">
        <v>211</v>
      </c>
      <c r="D114" s="25" t="s">
        <v>284</v>
      </c>
      <c r="E114" s="34">
        <v>1</v>
      </c>
      <c r="F114" s="34">
        <f>IF(G114="","",SUMIFS([1]怪物表!$A:$A,[1]怪物表!$B:$B,C114,[1]怪物表!$C:$C,G114)
)</f>
        <v>1299216</v>
      </c>
      <c r="G114" s="25" t="s">
        <v>123</v>
      </c>
      <c r="H114" s="36">
        <v>6</v>
      </c>
      <c r="I114" s="36">
        <v>4</v>
      </c>
      <c r="J114" s="34">
        <v>3</v>
      </c>
      <c r="K114" s="34">
        <v>1</v>
      </c>
      <c r="L114" s="34">
        <v>10</v>
      </c>
      <c r="M114" s="34">
        <v>270</v>
      </c>
      <c r="N114" s="27">
        <f>INDEX([1]怪物表!$J:$J,MATCH(F114,[1]怪物表!$A:$A,0),1)*H114</f>
        <v>6</v>
      </c>
    </row>
    <row r="115" spans="1:16" x14ac:dyDescent="0.3">
      <c r="A115" s="3"/>
      <c r="B115" s="4"/>
      <c r="C115" s="25" t="s">
        <v>211</v>
      </c>
      <c r="D115" s="4"/>
      <c r="E115" s="3">
        <v>2</v>
      </c>
      <c r="F115" s="3">
        <f>IF(G115="","",SUMIFS([1]怪物表!$A:$A,[1]怪物表!$B:$B,C115,[1]怪物表!$C:$C,G115)
)</f>
        <v>1299216</v>
      </c>
      <c r="G115" s="25" t="s">
        <v>123</v>
      </c>
      <c r="H115" s="36">
        <v>6</v>
      </c>
      <c r="I115" s="36">
        <v>4</v>
      </c>
      <c r="J115" s="34">
        <v>3</v>
      </c>
      <c r="K115" s="34">
        <v>1</v>
      </c>
      <c r="L115" s="34">
        <v>10</v>
      </c>
      <c r="M115" s="3">
        <v>270</v>
      </c>
      <c r="N115" s="27">
        <f>INDEX([1]怪物表!$J:$J,MATCH(F115,[1]怪物表!$A:$A,0),1)*H115</f>
        <v>6</v>
      </c>
    </row>
    <row r="116" spans="1:16" x14ac:dyDescent="0.3">
      <c r="A116" s="3"/>
      <c r="B116" s="4"/>
      <c r="C116" s="25" t="s">
        <v>211</v>
      </c>
      <c r="D116" s="4"/>
      <c r="E116" s="3">
        <v>3</v>
      </c>
      <c r="F116" s="3">
        <f>IF(G116="","",SUMIFS([1]怪物表!$A:$A,[1]怪物表!$B:$B,C116,[1]怪物表!$C:$C,G116)
)</f>
        <v>1299216</v>
      </c>
      <c r="G116" s="25" t="s">
        <v>123</v>
      </c>
      <c r="H116" s="36">
        <v>6</v>
      </c>
      <c r="I116" s="36">
        <v>4</v>
      </c>
      <c r="J116" s="34">
        <v>3</v>
      </c>
      <c r="K116" s="34">
        <v>1</v>
      </c>
      <c r="L116" s="34">
        <v>10</v>
      </c>
      <c r="M116" s="3">
        <v>270</v>
      </c>
      <c r="N116" s="27">
        <f>INDEX([1]怪物表!$J:$J,MATCH(F116,[1]怪物表!$A:$A,0),1)*H116</f>
        <v>6</v>
      </c>
    </row>
    <row r="117" spans="1:16" x14ac:dyDescent="0.3">
      <c r="A117" s="3"/>
      <c r="B117" s="4"/>
      <c r="C117" s="25" t="s">
        <v>211</v>
      </c>
      <c r="D117" s="4"/>
      <c r="E117" s="3">
        <v>4</v>
      </c>
      <c r="F117" s="3">
        <f>IF(G117="","",SUMIFS([1]怪物表!$A:$A,[1]怪物表!$B:$B,C117,[1]怪物表!$C:$C,G117)
)</f>
        <v>1299216</v>
      </c>
      <c r="G117" s="25" t="s">
        <v>123</v>
      </c>
      <c r="H117" s="36">
        <v>6</v>
      </c>
      <c r="I117" s="36">
        <v>4</v>
      </c>
      <c r="J117" s="34">
        <v>3</v>
      </c>
      <c r="K117" s="34">
        <v>1</v>
      </c>
      <c r="L117" s="3">
        <v>20</v>
      </c>
      <c r="M117" s="3">
        <v>270</v>
      </c>
      <c r="N117" s="27">
        <f>INDEX([1]怪物表!$J:$J,MATCH(F117,[1]怪物表!$A:$A,0),1)*H117</f>
        <v>6</v>
      </c>
    </row>
    <row r="118" spans="1:16" x14ac:dyDescent="0.3">
      <c r="A118" s="3"/>
      <c r="B118" s="4"/>
      <c r="C118" s="25" t="s">
        <v>211</v>
      </c>
      <c r="D118" s="4"/>
      <c r="E118" s="3">
        <v>5</v>
      </c>
      <c r="F118" s="3">
        <f>IF(G118="","",SUMIFS([1]怪物表!$A:$A,[1]怪物表!$B:$B,C118,[1]怪物表!$C:$C,G118)
)</f>
        <v>1299216</v>
      </c>
      <c r="G118" s="25" t="s">
        <v>123</v>
      </c>
      <c r="H118" s="36">
        <v>6</v>
      </c>
      <c r="I118" s="3"/>
      <c r="J118" s="34">
        <v>3</v>
      </c>
      <c r="K118" s="34">
        <v>1</v>
      </c>
      <c r="L118" s="3">
        <v>20</v>
      </c>
      <c r="M118" s="3">
        <v>270</v>
      </c>
      <c r="N118" s="27">
        <f>INDEX([1]怪物表!$J:$J,MATCH(F118,[1]怪物表!$A:$A,0),1)*H118</f>
        <v>6</v>
      </c>
    </row>
    <row r="119" spans="1:16" s="27" customFormat="1" x14ac:dyDescent="0.3">
      <c r="A119" s="32">
        <v>299209</v>
      </c>
      <c r="B119" s="25" t="s">
        <v>271</v>
      </c>
      <c r="C119" s="25" t="s">
        <v>211</v>
      </c>
      <c r="D119" s="25" t="s">
        <v>284</v>
      </c>
      <c r="E119" s="34">
        <v>1</v>
      </c>
      <c r="F119" s="34">
        <f>IF(G119="","",SUMIFS([1]怪物表!$A:$A,[1]怪物表!$B:$B,C119,[1]怪物表!$C:$C,G119)
)</f>
        <v>1299208</v>
      </c>
      <c r="G119" s="25" t="s">
        <v>151</v>
      </c>
      <c r="H119" s="34">
        <v>20</v>
      </c>
      <c r="I119" s="34">
        <v>14</v>
      </c>
      <c r="J119" s="34">
        <v>3</v>
      </c>
      <c r="K119" s="34">
        <v>1</v>
      </c>
      <c r="L119" s="34">
        <v>10</v>
      </c>
      <c r="M119" s="34">
        <v>270</v>
      </c>
      <c r="N119" s="27">
        <f>INDEX([1]怪物表!$J:$J,MATCH(F119,[1]怪物表!$A:$A,0),1)*H119</f>
        <v>20</v>
      </c>
    </row>
    <row r="120" spans="1:16" x14ac:dyDescent="0.3">
      <c r="A120" s="3"/>
      <c r="B120" s="4"/>
      <c r="C120" s="25" t="s">
        <v>211</v>
      </c>
      <c r="D120" s="4"/>
      <c r="E120" s="3">
        <v>2</v>
      </c>
      <c r="F120" s="3">
        <f>IF(G120="","",SUMIFS([1]怪物表!$A:$A,[1]怪物表!$B:$B,C120,[1]怪物表!$C:$C,G120)
)</f>
        <v>1299208</v>
      </c>
      <c r="G120" s="4" t="s">
        <v>151</v>
      </c>
      <c r="H120" s="3">
        <v>20</v>
      </c>
      <c r="I120" s="34">
        <v>14</v>
      </c>
      <c r="J120" s="34">
        <v>3</v>
      </c>
      <c r="K120" s="34">
        <v>1</v>
      </c>
      <c r="L120" s="34">
        <v>10</v>
      </c>
      <c r="M120" s="3">
        <v>270</v>
      </c>
      <c r="N120" s="27">
        <f>INDEX([1]怪物表!$J:$J,MATCH(F120,[1]怪物表!$A:$A,0),1)*H120</f>
        <v>20</v>
      </c>
    </row>
    <row r="121" spans="1:16" x14ac:dyDescent="0.3">
      <c r="A121" s="3"/>
      <c r="B121" s="4"/>
      <c r="C121" s="25" t="s">
        <v>211</v>
      </c>
      <c r="D121" s="4"/>
      <c r="E121" s="3">
        <v>3</v>
      </c>
      <c r="F121" s="3">
        <f>IF(G121="","",SUMIFS([1]怪物表!$A:$A,[1]怪物表!$B:$B,C121,[1]怪物表!$C:$C,G121)
)</f>
        <v>1299208</v>
      </c>
      <c r="G121" s="4" t="s">
        <v>151</v>
      </c>
      <c r="H121" s="3">
        <v>20</v>
      </c>
      <c r="I121" s="34">
        <v>14</v>
      </c>
      <c r="J121" s="34">
        <v>3</v>
      </c>
      <c r="K121" s="34">
        <v>1</v>
      </c>
      <c r="L121" s="34">
        <v>10</v>
      </c>
      <c r="M121" s="3">
        <v>270</v>
      </c>
      <c r="N121" s="27">
        <f>INDEX([1]怪物表!$J:$J,MATCH(F121,[1]怪物表!$A:$A,0),1)*H121</f>
        <v>20</v>
      </c>
    </row>
    <row r="122" spans="1:16" x14ac:dyDescent="0.3">
      <c r="A122" s="3"/>
      <c r="B122" s="4"/>
      <c r="C122" s="25" t="s">
        <v>211</v>
      </c>
      <c r="D122" s="4"/>
      <c r="E122" s="3">
        <v>4</v>
      </c>
      <c r="F122" s="3">
        <f>IF(G122="","",SUMIFS([1]怪物表!$A:$A,[1]怪物表!$B:$B,C122,[1]怪物表!$C:$C,G122)
)</f>
        <v>1299208</v>
      </c>
      <c r="G122" s="4" t="s">
        <v>151</v>
      </c>
      <c r="H122" s="3">
        <v>20</v>
      </c>
      <c r="I122" s="34">
        <v>14</v>
      </c>
      <c r="J122" s="34">
        <v>3</v>
      </c>
      <c r="K122" s="34">
        <v>1</v>
      </c>
      <c r="L122" s="3">
        <v>20</v>
      </c>
      <c r="M122" s="3">
        <v>270</v>
      </c>
      <c r="N122" s="27">
        <f>INDEX([1]怪物表!$J:$J,MATCH(F122,[1]怪物表!$A:$A,0),1)*H122</f>
        <v>20</v>
      </c>
    </row>
    <row r="123" spans="1:16" x14ac:dyDescent="0.3">
      <c r="A123" s="3"/>
      <c r="B123" s="4"/>
      <c r="C123" s="25" t="s">
        <v>211</v>
      </c>
      <c r="D123" s="4"/>
      <c r="E123" s="3">
        <v>5</v>
      </c>
      <c r="F123" s="3">
        <f>IF(G123="","",SUMIFS([1]怪物表!$A:$A,[1]怪物表!$B:$B,C123,[1]怪物表!$C:$C,G123)
)</f>
        <v>1299208</v>
      </c>
      <c r="G123" s="4" t="s">
        <v>151</v>
      </c>
      <c r="H123" s="3">
        <v>20</v>
      </c>
      <c r="I123" s="3"/>
      <c r="J123" s="34">
        <v>3</v>
      </c>
      <c r="K123" s="34">
        <v>1</v>
      </c>
      <c r="L123" s="3">
        <v>20</v>
      </c>
      <c r="M123" s="3">
        <v>270</v>
      </c>
      <c r="N123" s="27">
        <f>INDEX([1]怪物表!$J:$J,MATCH(F123,[1]怪物表!$A:$A,0),1)*H123</f>
        <v>20</v>
      </c>
      <c r="P123" s="28"/>
    </row>
    <row r="124" spans="1:16" s="27" customFormat="1" x14ac:dyDescent="0.3">
      <c r="A124" s="35">
        <v>299210</v>
      </c>
      <c r="B124" s="25" t="s">
        <v>268</v>
      </c>
      <c r="C124" s="25" t="s">
        <v>211</v>
      </c>
      <c r="D124" s="25" t="s">
        <v>191</v>
      </c>
      <c r="E124" s="34">
        <v>1</v>
      </c>
      <c r="F124" s="34">
        <f>IF(G124="","",SUMIFS([1]怪物表!$A:$A,[1]怪物表!$B:$B,C124,[1]怪物表!$C:$C,G124)
)</f>
        <v>1299220</v>
      </c>
      <c r="G124" s="4" t="s">
        <v>339</v>
      </c>
      <c r="H124" s="34">
        <v>14</v>
      </c>
      <c r="I124" s="34">
        <v>11</v>
      </c>
      <c r="J124" s="34">
        <v>3</v>
      </c>
      <c r="K124" s="34">
        <v>1</v>
      </c>
      <c r="L124" s="3">
        <v>60</v>
      </c>
      <c r="M124" s="34">
        <v>330</v>
      </c>
      <c r="N124" s="27">
        <f>INDEX([1]怪物表!$J:$J,MATCH(F124,[1]怪物表!$A:$A,0),1)*H124</f>
        <v>14</v>
      </c>
    </row>
    <row r="125" spans="1:16" x14ac:dyDescent="0.3">
      <c r="A125" s="3"/>
      <c r="B125" s="4"/>
      <c r="C125" s="25" t="s">
        <v>211</v>
      </c>
      <c r="D125" s="4"/>
      <c r="E125" s="3">
        <v>2</v>
      </c>
      <c r="F125" s="3">
        <f>IF(G125="","",SUMIFS([1]怪物表!$A:$A,[1]怪物表!$B:$B,C125,[1]怪物表!$C:$C,G125)
)</f>
        <v>1299220</v>
      </c>
      <c r="G125" s="4" t="s">
        <v>339</v>
      </c>
      <c r="H125" s="3">
        <v>14</v>
      </c>
      <c r="I125" s="34">
        <v>11</v>
      </c>
      <c r="J125" s="34">
        <v>3</v>
      </c>
      <c r="K125" s="34">
        <v>1</v>
      </c>
      <c r="L125" s="3">
        <v>60</v>
      </c>
      <c r="M125" s="3">
        <v>330</v>
      </c>
      <c r="N125" s="27">
        <f>INDEX([1]怪物表!$J:$J,MATCH(F125,[1]怪物表!$A:$A,0),1)*H125</f>
        <v>14</v>
      </c>
    </row>
    <row r="126" spans="1:16" x14ac:dyDescent="0.3">
      <c r="A126" s="3"/>
      <c r="B126" s="4"/>
      <c r="C126" s="25" t="s">
        <v>211</v>
      </c>
      <c r="D126" s="4"/>
      <c r="E126" s="3">
        <v>3</v>
      </c>
      <c r="F126" s="3">
        <f>IF(G126="","",SUMIFS([1]怪物表!$A:$A,[1]怪物表!$B:$B,C126,[1]怪物表!$C:$C,G126)
)</f>
        <v>1299220</v>
      </c>
      <c r="G126" s="4" t="s">
        <v>339</v>
      </c>
      <c r="H126" s="3">
        <v>20</v>
      </c>
      <c r="I126" s="3">
        <v>18</v>
      </c>
      <c r="J126" s="34">
        <v>3</v>
      </c>
      <c r="K126" s="34">
        <v>1</v>
      </c>
      <c r="L126" s="3">
        <v>60</v>
      </c>
      <c r="M126" s="3">
        <v>330</v>
      </c>
      <c r="N126" s="27">
        <f>INDEX([1]怪物表!$J:$J,MATCH(F126,[1]怪物表!$A:$A,0),1)*H126</f>
        <v>20</v>
      </c>
    </row>
    <row r="127" spans="1:16" x14ac:dyDescent="0.3">
      <c r="A127" s="3"/>
      <c r="B127" s="4"/>
      <c r="C127" s="25" t="s">
        <v>211</v>
      </c>
      <c r="D127" s="4"/>
      <c r="E127" s="3">
        <v>4</v>
      </c>
      <c r="F127" s="3">
        <f>IF(G127="","",SUMIFS([1]怪物表!$A:$A,[1]怪物表!$B:$B,C127,[1]怪物表!$C:$C,G127)
)</f>
        <v>1299220</v>
      </c>
      <c r="G127" s="4" t="s">
        <v>339</v>
      </c>
      <c r="H127" s="3">
        <v>20</v>
      </c>
      <c r="I127" s="3">
        <v>18</v>
      </c>
      <c r="J127" s="34">
        <v>3</v>
      </c>
      <c r="K127" s="34">
        <v>1</v>
      </c>
      <c r="L127" s="3">
        <v>60</v>
      </c>
      <c r="M127" s="3">
        <v>330</v>
      </c>
      <c r="N127" s="27">
        <f>INDEX([1]怪物表!$J:$J,MATCH(F127,[1]怪物表!$A:$A,0),1)*H127</f>
        <v>20</v>
      </c>
    </row>
    <row r="128" spans="1:16" x14ac:dyDescent="0.3">
      <c r="A128" s="3"/>
      <c r="B128" s="4"/>
      <c r="C128" s="25" t="s">
        <v>211</v>
      </c>
      <c r="D128" s="4"/>
      <c r="E128" s="3">
        <v>5</v>
      </c>
      <c r="F128" s="3">
        <f>IF(G128="","",SUMIFS([1]怪物表!$A:$A,[1]怪物表!$B:$B,C128,[1]怪物表!$C:$C,G128)
)</f>
        <v>1299220</v>
      </c>
      <c r="G128" s="4" t="s">
        <v>339</v>
      </c>
      <c r="H128" s="3">
        <v>28</v>
      </c>
      <c r="I128" s="3"/>
      <c r="J128" s="34">
        <v>3</v>
      </c>
      <c r="K128" s="34">
        <v>1</v>
      </c>
      <c r="L128" s="3">
        <v>60</v>
      </c>
      <c r="M128" s="3">
        <v>330</v>
      </c>
      <c r="N128" s="27">
        <f>INDEX([1]怪物表!$J:$J,MATCH(F128,[1]怪物表!$A:$A,0),1)*H128</f>
        <v>28</v>
      </c>
    </row>
    <row r="129" spans="1:14" s="27" customFormat="1" x14ac:dyDescent="0.3">
      <c r="A129" s="35">
        <v>299211</v>
      </c>
      <c r="B129" s="25" t="s">
        <v>269</v>
      </c>
      <c r="C129" s="25" t="s">
        <v>211</v>
      </c>
      <c r="D129" s="25" t="s">
        <v>203</v>
      </c>
      <c r="E129" s="34">
        <v>1</v>
      </c>
      <c r="F129" s="34">
        <f>IF(G129="","",SUMIFS([1]怪物表!$A:$A,[1]怪物表!$B:$B,C129,[1]怪物表!$C:$C,G129)
)</f>
        <v>1299221</v>
      </c>
      <c r="G129" s="4" t="s">
        <v>340</v>
      </c>
      <c r="H129" s="34">
        <v>14</v>
      </c>
      <c r="I129" s="34">
        <v>11</v>
      </c>
      <c r="J129" s="34">
        <v>3</v>
      </c>
      <c r="K129" s="34">
        <v>1</v>
      </c>
      <c r="L129" s="3">
        <v>60</v>
      </c>
      <c r="M129" s="34">
        <v>450</v>
      </c>
      <c r="N129" s="27">
        <f>INDEX([1]怪物表!$J:$J,MATCH(F129,[1]怪物表!$A:$A,0),1)*H129</f>
        <v>14</v>
      </c>
    </row>
    <row r="130" spans="1:14" x14ac:dyDescent="0.3">
      <c r="A130" s="3"/>
      <c r="B130" s="4"/>
      <c r="C130" s="25" t="s">
        <v>211</v>
      </c>
      <c r="D130" s="4"/>
      <c r="E130" s="3">
        <v>2</v>
      </c>
      <c r="F130" s="3">
        <f>IF(G130="","",SUMIFS([1]怪物表!$A:$A,[1]怪物表!$B:$B,C130,[1]怪物表!$C:$C,G130)
)</f>
        <v>1299221</v>
      </c>
      <c r="G130" s="4" t="s">
        <v>340</v>
      </c>
      <c r="H130" s="3">
        <v>14</v>
      </c>
      <c r="I130" s="34">
        <v>11</v>
      </c>
      <c r="J130" s="34">
        <v>3</v>
      </c>
      <c r="K130" s="34">
        <v>1</v>
      </c>
      <c r="L130" s="3">
        <v>60</v>
      </c>
      <c r="M130" s="3">
        <v>450</v>
      </c>
      <c r="N130" s="27">
        <f>INDEX([1]怪物表!$J:$J,MATCH(F130,[1]怪物表!$A:$A,0),1)*H130</f>
        <v>14</v>
      </c>
    </row>
    <row r="131" spans="1:14" x14ac:dyDescent="0.3">
      <c r="A131" s="3"/>
      <c r="B131" s="4"/>
      <c r="C131" s="25" t="s">
        <v>211</v>
      </c>
      <c r="D131" s="4"/>
      <c r="E131" s="3">
        <v>3</v>
      </c>
      <c r="F131" s="3">
        <f>IF(G131="","",SUMIFS([1]怪物表!$A:$A,[1]怪物表!$B:$B,C131,[1]怪物表!$C:$C,G131)
)</f>
        <v>1299221</v>
      </c>
      <c r="G131" s="4" t="s">
        <v>340</v>
      </c>
      <c r="H131" s="3">
        <v>20</v>
      </c>
      <c r="I131" s="3">
        <v>18</v>
      </c>
      <c r="J131" s="34">
        <v>3</v>
      </c>
      <c r="K131" s="34">
        <v>1</v>
      </c>
      <c r="L131" s="3">
        <v>60</v>
      </c>
      <c r="M131" s="3">
        <v>450</v>
      </c>
      <c r="N131" s="27">
        <f>INDEX([1]怪物表!$J:$J,MATCH(F131,[1]怪物表!$A:$A,0),1)*H131</f>
        <v>20</v>
      </c>
    </row>
    <row r="132" spans="1:14" x14ac:dyDescent="0.3">
      <c r="A132" s="3"/>
      <c r="B132" s="4"/>
      <c r="C132" s="25" t="s">
        <v>211</v>
      </c>
      <c r="D132" s="4"/>
      <c r="E132" s="3">
        <v>4</v>
      </c>
      <c r="F132" s="3">
        <f>IF(G132="","",SUMIFS([1]怪物表!$A:$A,[1]怪物表!$B:$B,C132,[1]怪物表!$C:$C,G132)
)</f>
        <v>1299221</v>
      </c>
      <c r="G132" s="4" t="s">
        <v>340</v>
      </c>
      <c r="H132" s="3">
        <v>20</v>
      </c>
      <c r="I132" s="3">
        <v>18</v>
      </c>
      <c r="J132" s="34">
        <v>3</v>
      </c>
      <c r="K132" s="34">
        <v>1</v>
      </c>
      <c r="L132" s="3">
        <v>60</v>
      </c>
      <c r="M132" s="3">
        <v>450</v>
      </c>
      <c r="N132" s="27">
        <f>INDEX([1]怪物表!$J:$J,MATCH(F132,[1]怪物表!$A:$A,0),1)*H132</f>
        <v>20</v>
      </c>
    </row>
    <row r="133" spans="1:14" x14ac:dyDescent="0.3">
      <c r="A133" s="3"/>
      <c r="B133" s="4"/>
      <c r="C133" s="25" t="s">
        <v>211</v>
      </c>
      <c r="D133" s="4"/>
      <c r="E133" s="3">
        <v>5</v>
      </c>
      <c r="F133" s="3">
        <f>IF(G133="","",SUMIFS([1]怪物表!$A:$A,[1]怪物表!$B:$B,C133,[1]怪物表!$C:$C,G133)
)</f>
        <v>1299221</v>
      </c>
      <c r="G133" s="4" t="s">
        <v>340</v>
      </c>
      <c r="H133" s="3">
        <v>28</v>
      </c>
      <c r="I133" s="3"/>
      <c r="J133" s="34">
        <v>3</v>
      </c>
      <c r="K133" s="34">
        <v>1</v>
      </c>
      <c r="L133" s="3">
        <v>60</v>
      </c>
      <c r="M133" s="3">
        <v>450</v>
      </c>
      <c r="N133" s="27">
        <f>INDEX([1]怪物表!$J:$J,MATCH(F133,[1]怪物表!$A:$A,0),1)*H133</f>
        <v>28</v>
      </c>
    </row>
    <row r="134" spans="1:14" s="27" customFormat="1" x14ac:dyDescent="0.3">
      <c r="A134" s="35">
        <v>299212</v>
      </c>
      <c r="B134" s="25" t="s">
        <v>269</v>
      </c>
      <c r="C134" s="25" t="s">
        <v>211</v>
      </c>
      <c r="D134" s="25" t="s">
        <v>193</v>
      </c>
      <c r="E134" s="34">
        <v>1</v>
      </c>
      <c r="F134" s="34">
        <f>IF(G134="","",SUMIFS([1]怪物表!$A:$A,[1]怪物表!$B:$B,C134,[1]怪物表!$C:$C,G134)
)</f>
        <v>1299205</v>
      </c>
      <c r="G134" s="4" t="s">
        <v>169</v>
      </c>
      <c r="H134" s="34">
        <v>14</v>
      </c>
      <c r="I134" s="34">
        <v>11</v>
      </c>
      <c r="J134" s="34">
        <v>3</v>
      </c>
      <c r="K134" s="34">
        <v>1</v>
      </c>
      <c r="L134" s="3">
        <v>60</v>
      </c>
      <c r="M134" s="34">
        <v>480</v>
      </c>
      <c r="N134" s="27">
        <f>INDEX([1]怪物表!$J:$J,MATCH(F134,[1]怪物表!$A:$A,0),1)*H134</f>
        <v>14</v>
      </c>
    </row>
    <row r="135" spans="1:14" x14ac:dyDescent="0.3">
      <c r="A135" s="3"/>
      <c r="B135" s="4"/>
      <c r="C135" s="25" t="s">
        <v>211</v>
      </c>
      <c r="D135" s="4"/>
      <c r="E135" s="3">
        <v>2</v>
      </c>
      <c r="F135" s="3">
        <f>IF(G135="","",SUMIFS([1]怪物表!$A:$A,[1]怪物表!$B:$B,C135,[1]怪物表!$C:$C,G135)
)</f>
        <v>1299205</v>
      </c>
      <c r="G135" s="4" t="s">
        <v>169</v>
      </c>
      <c r="H135" s="3">
        <v>14</v>
      </c>
      <c r="I135" s="34">
        <v>11</v>
      </c>
      <c r="J135" s="34">
        <v>3</v>
      </c>
      <c r="K135" s="34">
        <v>1</v>
      </c>
      <c r="L135" s="3">
        <v>60</v>
      </c>
      <c r="M135" s="34">
        <v>480</v>
      </c>
      <c r="N135" s="27">
        <f>INDEX([1]怪物表!$J:$J,MATCH(F135,[1]怪物表!$A:$A,0),1)*H135</f>
        <v>14</v>
      </c>
    </row>
    <row r="136" spans="1:14" x14ac:dyDescent="0.3">
      <c r="A136" s="3"/>
      <c r="B136" s="4"/>
      <c r="C136" s="25" t="s">
        <v>211</v>
      </c>
      <c r="D136" s="4"/>
      <c r="E136" s="3">
        <v>3</v>
      </c>
      <c r="F136" s="3">
        <f>IF(G136="","",SUMIFS([1]怪物表!$A:$A,[1]怪物表!$B:$B,C136,[1]怪物表!$C:$C,G136)
)</f>
        <v>1299205</v>
      </c>
      <c r="G136" s="4" t="s">
        <v>169</v>
      </c>
      <c r="H136" s="3">
        <v>20</v>
      </c>
      <c r="I136" s="3">
        <v>18</v>
      </c>
      <c r="J136" s="34">
        <v>3</v>
      </c>
      <c r="K136" s="34">
        <v>1</v>
      </c>
      <c r="L136" s="3">
        <v>60</v>
      </c>
      <c r="M136" s="34">
        <v>480</v>
      </c>
      <c r="N136" s="27">
        <f>INDEX([1]怪物表!$J:$J,MATCH(F136,[1]怪物表!$A:$A,0),1)*H136</f>
        <v>20</v>
      </c>
    </row>
    <row r="137" spans="1:14" x14ac:dyDescent="0.3">
      <c r="A137" s="3"/>
      <c r="B137" s="4"/>
      <c r="C137" s="25" t="s">
        <v>211</v>
      </c>
      <c r="D137" s="4"/>
      <c r="E137" s="3">
        <v>4</v>
      </c>
      <c r="F137" s="3">
        <f>IF(G137="","",SUMIFS([1]怪物表!$A:$A,[1]怪物表!$B:$B,C137,[1]怪物表!$C:$C,G137)
)</f>
        <v>1299205</v>
      </c>
      <c r="G137" s="4" t="s">
        <v>169</v>
      </c>
      <c r="H137" s="3">
        <v>20</v>
      </c>
      <c r="I137" s="3">
        <v>18</v>
      </c>
      <c r="J137" s="34">
        <v>3</v>
      </c>
      <c r="K137" s="34">
        <v>1</v>
      </c>
      <c r="L137" s="3">
        <v>60</v>
      </c>
      <c r="M137" s="34">
        <v>480</v>
      </c>
      <c r="N137" s="27">
        <f>INDEX([1]怪物表!$J:$J,MATCH(F137,[1]怪物表!$A:$A,0),1)*H137</f>
        <v>20</v>
      </c>
    </row>
    <row r="138" spans="1:14" x14ac:dyDescent="0.3">
      <c r="A138" s="3"/>
      <c r="B138" s="4"/>
      <c r="C138" s="25" t="s">
        <v>211</v>
      </c>
      <c r="D138" s="4"/>
      <c r="E138" s="3">
        <v>5</v>
      </c>
      <c r="F138" s="3">
        <f>IF(G138="","",SUMIFS([1]怪物表!$A:$A,[1]怪物表!$B:$B,C138,[1]怪物表!$C:$C,G138)
)</f>
        <v>1299205</v>
      </c>
      <c r="G138" s="4" t="s">
        <v>169</v>
      </c>
      <c r="H138" s="3">
        <v>28</v>
      </c>
      <c r="I138" s="3"/>
      <c r="J138" s="34">
        <v>3</v>
      </c>
      <c r="K138" s="34">
        <v>1</v>
      </c>
      <c r="L138" s="3">
        <v>60</v>
      </c>
      <c r="M138" s="34">
        <v>480</v>
      </c>
      <c r="N138" s="27">
        <f>INDEX([1]怪物表!$J:$J,MATCH(F138,[1]怪物表!$A:$A,0),1)*H138</f>
        <v>28</v>
      </c>
    </row>
    <row r="139" spans="1:14" s="27" customFormat="1" x14ac:dyDescent="0.3">
      <c r="A139" s="35">
        <v>299213</v>
      </c>
      <c r="B139" s="25" t="s">
        <v>277</v>
      </c>
      <c r="C139" s="25" t="s">
        <v>211</v>
      </c>
      <c r="D139" s="25" t="s">
        <v>195</v>
      </c>
      <c r="E139" s="34">
        <v>1</v>
      </c>
      <c r="F139" s="34">
        <f>IF(G139="","",SUMIFS([1]怪物表!$A:$A,[1]怪物表!$B:$B,C139,[1]怪物表!$C:$C,G139)
)</f>
        <v>1299208</v>
      </c>
      <c r="G139" s="25" t="s">
        <v>151</v>
      </c>
      <c r="H139" s="34">
        <v>7</v>
      </c>
      <c r="I139" s="34">
        <v>6</v>
      </c>
      <c r="J139" s="34">
        <v>3</v>
      </c>
      <c r="K139" s="34">
        <v>1</v>
      </c>
      <c r="L139" s="3">
        <v>60</v>
      </c>
      <c r="M139" s="34">
        <v>510</v>
      </c>
      <c r="N139" s="27">
        <f>INDEX([1]怪物表!$J:$J,MATCH(F139,[1]怪物表!$A:$A,0),1)*H139</f>
        <v>7</v>
      </c>
    </row>
    <row r="140" spans="1:14" x14ac:dyDescent="0.3">
      <c r="A140" s="3"/>
      <c r="B140" s="4"/>
      <c r="C140" s="25" t="s">
        <v>211</v>
      </c>
      <c r="D140" s="4"/>
      <c r="E140" s="3">
        <v>2</v>
      </c>
      <c r="F140" s="3">
        <f>IF(G140="","",SUMIFS([1]怪物表!$A:$A,[1]怪物表!$B:$B,C140,[1]怪物表!$C:$C,G140)
)</f>
        <v>1299208</v>
      </c>
      <c r="G140" s="25" t="s">
        <v>151</v>
      </c>
      <c r="H140" s="34">
        <v>7</v>
      </c>
      <c r="I140" s="34">
        <v>6</v>
      </c>
      <c r="J140" s="34">
        <v>3</v>
      </c>
      <c r="K140" s="34">
        <v>1</v>
      </c>
      <c r="L140" s="3">
        <v>60</v>
      </c>
      <c r="M140" s="34">
        <v>510</v>
      </c>
      <c r="N140" s="27">
        <f>INDEX([1]怪物表!$J:$J,MATCH(F140,[1]怪物表!$A:$A,0),1)*H140</f>
        <v>7</v>
      </c>
    </row>
    <row r="141" spans="1:14" x14ac:dyDescent="0.3">
      <c r="A141" s="3"/>
      <c r="B141" s="4"/>
      <c r="C141" s="25" t="s">
        <v>211</v>
      </c>
      <c r="D141" s="4"/>
      <c r="E141" s="3">
        <v>3</v>
      </c>
      <c r="F141" s="3">
        <f>IF(G141="","",SUMIFS([1]怪物表!$A:$A,[1]怪物表!$B:$B,C141,[1]怪物表!$C:$C,G141)
)</f>
        <v>1299208</v>
      </c>
      <c r="G141" s="25" t="s">
        <v>151</v>
      </c>
      <c r="H141" s="3">
        <v>10</v>
      </c>
      <c r="I141" s="34">
        <v>9</v>
      </c>
      <c r="J141" s="34">
        <v>3</v>
      </c>
      <c r="K141" s="34">
        <v>1</v>
      </c>
      <c r="L141" s="3">
        <v>60</v>
      </c>
      <c r="M141" s="34">
        <v>510</v>
      </c>
      <c r="N141" s="27">
        <f>INDEX([1]怪物表!$J:$J,MATCH(F141,[1]怪物表!$A:$A,0),1)*H141</f>
        <v>10</v>
      </c>
    </row>
    <row r="142" spans="1:14" x14ac:dyDescent="0.3">
      <c r="A142" s="3"/>
      <c r="B142" s="4"/>
      <c r="C142" s="25" t="s">
        <v>211</v>
      </c>
      <c r="D142" s="4"/>
      <c r="E142" s="3">
        <v>4</v>
      </c>
      <c r="F142" s="3">
        <f>IF(G142="","",SUMIFS([1]怪物表!$A:$A,[1]怪物表!$B:$B,C142,[1]怪物表!$C:$C,G142)
)</f>
        <v>1299208</v>
      </c>
      <c r="G142" s="25" t="s">
        <v>151</v>
      </c>
      <c r="H142" s="3">
        <v>10</v>
      </c>
      <c r="I142" s="34">
        <v>9</v>
      </c>
      <c r="J142" s="34">
        <v>3</v>
      </c>
      <c r="K142" s="34">
        <v>1</v>
      </c>
      <c r="L142" s="3">
        <v>60</v>
      </c>
      <c r="M142" s="34">
        <v>510</v>
      </c>
      <c r="N142" s="27">
        <f>INDEX([1]怪物表!$J:$J,MATCH(F142,[1]怪物表!$A:$A,0),1)*H142</f>
        <v>10</v>
      </c>
    </row>
    <row r="143" spans="1:14" x14ac:dyDescent="0.3">
      <c r="A143" s="3"/>
      <c r="B143" s="4"/>
      <c r="C143" s="25" t="s">
        <v>211</v>
      </c>
      <c r="D143" s="4"/>
      <c r="E143" s="3">
        <v>5</v>
      </c>
      <c r="F143" s="3">
        <f>IF(G143="","",SUMIFS([1]怪物表!$A:$A,[1]怪物表!$B:$B,C143,[1]怪物表!$C:$C,G143)
)</f>
        <v>1299208</v>
      </c>
      <c r="G143" s="25" t="s">
        <v>151</v>
      </c>
      <c r="H143" s="3">
        <v>16</v>
      </c>
      <c r="I143" s="3"/>
      <c r="J143" s="34">
        <v>3</v>
      </c>
      <c r="K143" s="34">
        <v>1</v>
      </c>
      <c r="L143" s="3">
        <v>60</v>
      </c>
      <c r="M143" s="34">
        <v>510</v>
      </c>
      <c r="N143" s="27">
        <f>INDEX([1]怪物表!$J:$J,MATCH(F143,[1]怪物表!$A:$A,0),1)*H143</f>
        <v>16</v>
      </c>
    </row>
    <row r="144" spans="1:14" s="27" customFormat="1" x14ac:dyDescent="0.3">
      <c r="A144" s="35">
        <v>299214</v>
      </c>
      <c r="B144" s="25" t="s">
        <v>270</v>
      </c>
      <c r="C144" s="25" t="s">
        <v>211</v>
      </c>
      <c r="D144" s="25" t="s">
        <v>197</v>
      </c>
      <c r="E144" s="34">
        <v>1</v>
      </c>
      <c r="F144" s="34">
        <f>IF(G144="","",SUMIFS([1]怪物表!$A:$A,[1]怪物表!$B:$B,C144,[1]怪物表!$C:$C,G144)
)</f>
        <v>1299205</v>
      </c>
      <c r="G144" s="25" t="s">
        <v>169</v>
      </c>
      <c r="H144" s="34">
        <v>10</v>
      </c>
      <c r="I144" s="34">
        <v>7</v>
      </c>
      <c r="J144" s="34">
        <v>3</v>
      </c>
      <c r="K144" s="34">
        <v>1</v>
      </c>
      <c r="L144" s="3">
        <v>6</v>
      </c>
      <c r="M144" s="34">
        <v>540</v>
      </c>
      <c r="N144" s="27">
        <f>INDEX([1]怪物表!$J:$J,MATCH(F144,[1]怪物表!$A:$A,0),1)*H144</f>
        <v>10</v>
      </c>
    </row>
    <row r="145" spans="1:14" x14ac:dyDescent="0.3">
      <c r="A145" s="3"/>
      <c r="B145" s="4"/>
      <c r="C145" s="25" t="s">
        <v>211</v>
      </c>
      <c r="D145" s="4"/>
      <c r="E145" s="3">
        <v>2</v>
      </c>
      <c r="F145" s="3">
        <f>IF(G145="","",SUMIFS([1]怪物表!$A:$A,[1]怪物表!$B:$B,C145,[1]怪物表!$C:$C,G145)
)</f>
        <v>1299205</v>
      </c>
      <c r="G145" s="4" t="s">
        <v>169</v>
      </c>
      <c r="H145" s="3">
        <v>10</v>
      </c>
      <c r="I145" s="34">
        <v>7</v>
      </c>
      <c r="J145" s="34">
        <v>3</v>
      </c>
      <c r="K145" s="34">
        <v>1</v>
      </c>
      <c r="L145" s="3">
        <v>6</v>
      </c>
      <c r="M145" s="3">
        <v>540</v>
      </c>
      <c r="N145" s="27">
        <f>INDEX([1]怪物表!$J:$J,MATCH(F145,[1]怪物表!$A:$A,0),1)*H145</f>
        <v>10</v>
      </c>
    </row>
    <row r="146" spans="1:14" x14ac:dyDescent="0.3">
      <c r="A146" s="3"/>
      <c r="B146" s="4"/>
      <c r="C146" s="25" t="s">
        <v>211</v>
      </c>
      <c r="D146" s="4"/>
      <c r="E146" s="3">
        <v>3</v>
      </c>
      <c r="F146" s="3">
        <f>IF(G146="","",SUMIFS([1]怪物表!$A:$A,[1]怪物表!$B:$B,C146,[1]怪物表!$C:$C,G146)
)</f>
        <v>1299205</v>
      </c>
      <c r="G146" s="4" t="s">
        <v>169</v>
      </c>
      <c r="H146" s="3">
        <v>20</v>
      </c>
      <c r="I146" s="34">
        <v>14</v>
      </c>
      <c r="J146" s="34">
        <v>3</v>
      </c>
      <c r="K146" s="34">
        <v>1</v>
      </c>
      <c r="L146" s="3">
        <v>6</v>
      </c>
      <c r="M146" s="3">
        <v>540</v>
      </c>
      <c r="N146" s="27">
        <f>INDEX([1]怪物表!$J:$J,MATCH(F146,[1]怪物表!$A:$A,0),1)*H146</f>
        <v>20</v>
      </c>
    </row>
    <row r="147" spans="1:14" x14ac:dyDescent="0.3">
      <c r="A147" s="3"/>
      <c r="B147" s="4"/>
      <c r="C147" s="25" t="s">
        <v>211</v>
      </c>
      <c r="D147" s="4"/>
      <c r="E147" s="3">
        <v>4</v>
      </c>
      <c r="F147" s="3">
        <f>IF(G147="","",SUMIFS([1]怪物表!$A:$A,[1]怪物表!$B:$B,C147,[1]怪物表!$C:$C,G147)
)</f>
        <v>1299205</v>
      </c>
      <c r="G147" s="4" t="s">
        <v>169</v>
      </c>
      <c r="H147" s="3">
        <v>30</v>
      </c>
      <c r="I147" s="3">
        <v>21</v>
      </c>
      <c r="J147" s="34">
        <v>3</v>
      </c>
      <c r="K147" s="34">
        <v>1</v>
      </c>
      <c r="L147" s="3">
        <v>6</v>
      </c>
      <c r="M147" s="3">
        <v>540</v>
      </c>
      <c r="N147" s="27">
        <f>INDEX([1]怪物表!$J:$J,MATCH(F147,[1]怪物表!$A:$A,0),1)*H147</f>
        <v>30</v>
      </c>
    </row>
    <row r="148" spans="1:14" x14ac:dyDescent="0.3">
      <c r="A148" s="3"/>
      <c r="B148" s="4"/>
      <c r="C148" s="25" t="s">
        <v>211</v>
      </c>
      <c r="D148" s="4"/>
      <c r="E148" s="3">
        <v>5</v>
      </c>
      <c r="F148" s="3">
        <f>IF(G148="","",SUMIFS([1]怪物表!$A:$A,[1]怪物表!$B:$B,C148,[1]怪物表!$C:$C,G148)
)</f>
        <v>1299205</v>
      </c>
      <c r="G148" s="4" t="s">
        <v>169</v>
      </c>
      <c r="H148" s="3">
        <v>30</v>
      </c>
      <c r="I148" s="3"/>
      <c r="J148" s="34">
        <v>3</v>
      </c>
      <c r="K148" s="34">
        <v>1</v>
      </c>
      <c r="L148" s="3">
        <v>6</v>
      </c>
      <c r="M148" s="3">
        <v>540</v>
      </c>
      <c r="N148" s="27">
        <f>INDEX([1]怪物表!$J:$J,MATCH(F148,[1]怪物表!$A:$A,0),1)*H148</f>
        <v>30</v>
      </c>
    </row>
    <row r="149" spans="1:14" s="27" customFormat="1" x14ac:dyDescent="0.3">
      <c r="A149" s="35">
        <v>299215</v>
      </c>
      <c r="B149" s="25" t="s">
        <v>308</v>
      </c>
      <c r="C149" s="25" t="s">
        <v>211</v>
      </c>
      <c r="D149" s="25" t="s">
        <v>197</v>
      </c>
      <c r="E149" s="34">
        <v>1</v>
      </c>
      <c r="F149" s="34">
        <f>IF(G149="","",SUMIFS([1]怪物表!$A:$A,[1]怪物表!$B:$B,C149,[1]怪物表!$C:$C,G149)
)</f>
        <v>1299216</v>
      </c>
      <c r="G149" s="25" t="s">
        <v>123</v>
      </c>
      <c r="H149" s="36">
        <v>4</v>
      </c>
      <c r="I149" s="36">
        <v>3</v>
      </c>
      <c r="J149" s="34">
        <v>3</v>
      </c>
      <c r="K149" s="34">
        <v>1</v>
      </c>
      <c r="L149" s="3">
        <v>6</v>
      </c>
      <c r="M149" s="34">
        <v>540</v>
      </c>
      <c r="N149" s="27">
        <f>INDEX([1]怪物表!$J:$J,MATCH(F149,[1]怪物表!$A:$A,0),1)*H149</f>
        <v>4</v>
      </c>
    </row>
    <row r="150" spans="1:14" x14ac:dyDescent="0.3">
      <c r="A150" s="3"/>
      <c r="B150" s="4"/>
      <c r="C150" s="25" t="s">
        <v>211</v>
      </c>
      <c r="D150" s="4"/>
      <c r="E150" s="3">
        <v>2</v>
      </c>
      <c r="F150" s="3">
        <f>IF(G150="","",SUMIFS([1]怪物表!$A:$A,[1]怪物表!$B:$B,C150,[1]怪物表!$C:$C,G150)
)</f>
        <v>1299216</v>
      </c>
      <c r="G150" s="25" t="s">
        <v>123</v>
      </c>
      <c r="H150" s="36">
        <v>4</v>
      </c>
      <c r="I150" s="36">
        <v>3</v>
      </c>
      <c r="J150" s="34">
        <v>3</v>
      </c>
      <c r="K150" s="34">
        <v>1</v>
      </c>
      <c r="L150" s="3">
        <v>6</v>
      </c>
      <c r="M150" s="3">
        <v>540</v>
      </c>
      <c r="N150" s="27">
        <f>INDEX([1]怪物表!$J:$J,MATCH(F150,[1]怪物表!$A:$A,0),1)*H150</f>
        <v>4</v>
      </c>
    </row>
    <row r="151" spans="1:14" x14ac:dyDescent="0.3">
      <c r="A151" s="3"/>
      <c r="B151" s="4"/>
      <c r="C151" s="25" t="s">
        <v>211</v>
      </c>
      <c r="D151" s="4"/>
      <c r="E151" s="3">
        <v>3</v>
      </c>
      <c r="F151" s="3">
        <f>IF(G151="","",SUMIFS([1]怪物表!$A:$A,[1]怪物表!$B:$B,C151,[1]怪物表!$C:$C,G151)
)</f>
        <v>1299216</v>
      </c>
      <c r="G151" s="25" t="s">
        <v>123</v>
      </c>
      <c r="H151" s="36">
        <v>6</v>
      </c>
      <c r="I151" s="36">
        <v>4</v>
      </c>
      <c r="J151" s="34">
        <v>3</v>
      </c>
      <c r="K151" s="34">
        <v>1</v>
      </c>
      <c r="L151" s="3">
        <v>6</v>
      </c>
      <c r="M151" s="3">
        <v>540</v>
      </c>
      <c r="N151" s="27">
        <f>INDEX([1]怪物表!$J:$J,MATCH(F151,[1]怪物表!$A:$A,0),1)*H151</f>
        <v>6</v>
      </c>
    </row>
    <row r="152" spans="1:14" x14ac:dyDescent="0.3">
      <c r="A152" s="3"/>
      <c r="B152" s="4"/>
      <c r="C152" s="25" t="s">
        <v>211</v>
      </c>
      <c r="D152" s="4"/>
      <c r="E152" s="3">
        <v>4</v>
      </c>
      <c r="F152" s="3">
        <f>IF(G152="","",SUMIFS([1]怪物表!$A:$A,[1]怪物表!$B:$B,C152,[1]怪物表!$C:$C,G152)
)</f>
        <v>1299216</v>
      </c>
      <c r="G152" s="25" t="s">
        <v>123</v>
      </c>
      <c r="H152" s="36">
        <v>8</v>
      </c>
      <c r="I152" s="36">
        <v>6</v>
      </c>
      <c r="J152" s="34">
        <v>3</v>
      </c>
      <c r="K152" s="34">
        <v>1</v>
      </c>
      <c r="L152" s="3">
        <v>6</v>
      </c>
      <c r="M152" s="3">
        <v>540</v>
      </c>
      <c r="N152" s="27">
        <f>INDEX([1]怪物表!$J:$J,MATCH(F152,[1]怪物表!$A:$A,0),1)*H152</f>
        <v>8</v>
      </c>
    </row>
    <row r="153" spans="1:14" x14ac:dyDescent="0.3">
      <c r="A153" s="3"/>
      <c r="B153" s="4"/>
      <c r="C153" s="25" t="s">
        <v>211</v>
      </c>
      <c r="D153" s="4"/>
      <c r="E153" s="3">
        <v>5</v>
      </c>
      <c r="F153" s="3">
        <f>IF(G153="","",SUMIFS([1]怪物表!$A:$A,[1]怪物表!$B:$B,C153,[1]怪物表!$C:$C,G153)
)</f>
        <v>1299216</v>
      </c>
      <c r="G153" s="25" t="s">
        <v>123</v>
      </c>
      <c r="H153" s="36">
        <v>8</v>
      </c>
      <c r="I153" s="3"/>
      <c r="J153" s="34">
        <v>3</v>
      </c>
      <c r="K153" s="34">
        <v>1</v>
      </c>
      <c r="L153" s="3">
        <v>6</v>
      </c>
      <c r="M153" s="3">
        <v>540</v>
      </c>
      <c r="N153" s="27">
        <f>INDEX([1]怪物表!$J:$J,MATCH(F153,[1]怪物表!$A:$A,0),1)*H153</f>
        <v>8</v>
      </c>
    </row>
    <row r="154" spans="1:14" s="27" customFormat="1" x14ac:dyDescent="0.3">
      <c r="A154" s="35">
        <v>299216</v>
      </c>
      <c r="B154" s="25" t="s">
        <v>271</v>
      </c>
      <c r="C154" s="25" t="s">
        <v>211</v>
      </c>
      <c r="D154" s="25" t="s">
        <v>199</v>
      </c>
      <c r="E154" s="34">
        <v>1</v>
      </c>
      <c r="F154" s="34">
        <f>IF(G154="","",SUMIFS([1]怪物表!$A:$A,[1]怪物表!$B:$B,C154,[1]怪物表!$C:$C,G154)
)</f>
        <v>1299209</v>
      </c>
      <c r="G154" s="25" t="s">
        <v>208</v>
      </c>
      <c r="H154" s="34">
        <v>10</v>
      </c>
      <c r="I154" s="34">
        <v>7</v>
      </c>
      <c r="J154" s="34">
        <v>3</v>
      </c>
      <c r="K154" s="34">
        <v>1</v>
      </c>
      <c r="L154" s="3">
        <v>6</v>
      </c>
      <c r="M154" s="34">
        <v>570</v>
      </c>
      <c r="N154" s="27">
        <f>INDEX([1]怪物表!$J:$J,MATCH(F154,[1]怪物表!$A:$A,0),1)*H154</f>
        <v>10</v>
      </c>
    </row>
    <row r="155" spans="1:14" x14ac:dyDescent="0.3">
      <c r="A155" s="3"/>
      <c r="B155" s="4"/>
      <c r="C155" s="25" t="s">
        <v>211</v>
      </c>
      <c r="D155" s="4"/>
      <c r="E155" s="3">
        <v>2</v>
      </c>
      <c r="F155" s="3">
        <f>IF(G155="","",SUMIFS([1]怪物表!$A:$A,[1]怪物表!$B:$B,C155,[1]怪物表!$C:$C,G155)
)</f>
        <v>1299209</v>
      </c>
      <c r="G155" s="4" t="s">
        <v>208</v>
      </c>
      <c r="H155" s="3">
        <v>10</v>
      </c>
      <c r="I155" s="34">
        <v>7</v>
      </c>
      <c r="J155" s="34">
        <v>3</v>
      </c>
      <c r="K155" s="34">
        <v>1</v>
      </c>
      <c r="L155" s="3">
        <v>6</v>
      </c>
      <c r="M155" s="3">
        <v>570</v>
      </c>
      <c r="N155" s="27">
        <f>INDEX([1]怪物表!$J:$J,MATCH(F155,[1]怪物表!$A:$A,0),1)*H155</f>
        <v>10</v>
      </c>
    </row>
    <row r="156" spans="1:14" x14ac:dyDescent="0.3">
      <c r="A156" s="3"/>
      <c r="B156" s="4"/>
      <c r="C156" s="25" t="s">
        <v>211</v>
      </c>
      <c r="D156" s="4"/>
      <c r="E156" s="3">
        <v>3</v>
      </c>
      <c r="F156" s="3">
        <f>IF(G156="","",SUMIFS([1]怪物表!$A:$A,[1]怪物表!$B:$B,C156,[1]怪物表!$C:$C,G156)
)</f>
        <v>1299209</v>
      </c>
      <c r="G156" s="4" t="s">
        <v>208</v>
      </c>
      <c r="H156" s="3">
        <v>20</v>
      </c>
      <c r="I156" s="34">
        <v>14</v>
      </c>
      <c r="J156" s="34">
        <v>3</v>
      </c>
      <c r="K156" s="34">
        <v>1</v>
      </c>
      <c r="L156" s="3">
        <v>6</v>
      </c>
      <c r="M156" s="3">
        <v>570</v>
      </c>
      <c r="N156" s="27">
        <f>INDEX([1]怪物表!$J:$J,MATCH(F156,[1]怪物表!$A:$A,0),1)*H156</f>
        <v>20</v>
      </c>
    </row>
    <row r="157" spans="1:14" x14ac:dyDescent="0.3">
      <c r="A157" s="3"/>
      <c r="B157" s="4"/>
      <c r="C157" s="25" t="s">
        <v>211</v>
      </c>
      <c r="D157" s="4"/>
      <c r="E157" s="3">
        <v>4</v>
      </c>
      <c r="F157" s="3">
        <f>IF(G157="","",SUMIFS([1]怪物表!$A:$A,[1]怪物表!$B:$B,C157,[1]怪物表!$C:$C,G157)
)</f>
        <v>1299209</v>
      </c>
      <c r="G157" s="4" t="s">
        <v>208</v>
      </c>
      <c r="H157" s="3">
        <v>30</v>
      </c>
      <c r="I157" s="3">
        <v>21</v>
      </c>
      <c r="J157" s="34">
        <v>3</v>
      </c>
      <c r="K157" s="34">
        <v>1</v>
      </c>
      <c r="L157" s="3">
        <v>6</v>
      </c>
      <c r="M157" s="3">
        <v>570</v>
      </c>
      <c r="N157" s="27">
        <f>INDEX([1]怪物表!$J:$J,MATCH(F157,[1]怪物表!$A:$A,0),1)*H157</f>
        <v>30</v>
      </c>
    </row>
    <row r="158" spans="1:14" x14ac:dyDescent="0.3">
      <c r="A158" s="3"/>
      <c r="B158" s="4"/>
      <c r="C158" s="25" t="s">
        <v>211</v>
      </c>
      <c r="D158" s="4"/>
      <c r="E158" s="3">
        <v>5</v>
      </c>
      <c r="F158" s="3">
        <f>IF(G158="","",SUMIFS([1]怪物表!$A:$A,[1]怪物表!$B:$B,C158,[1]怪物表!$C:$C,G158)
)</f>
        <v>1299209</v>
      </c>
      <c r="G158" s="4" t="s">
        <v>208</v>
      </c>
      <c r="H158" s="3">
        <v>30</v>
      </c>
      <c r="I158" s="3"/>
      <c r="J158" s="34">
        <v>3</v>
      </c>
      <c r="K158" s="34">
        <v>1</v>
      </c>
      <c r="L158" s="3">
        <v>6</v>
      </c>
      <c r="M158" s="3">
        <v>570</v>
      </c>
      <c r="N158" s="27">
        <f>INDEX([1]怪物表!$J:$J,MATCH(F158,[1]怪物表!$A:$A,0),1)*H158</f>
        <v>30</v>
      </c>
    </row>
    <row r="159" spans="1:14" s="27" customFormat="1" x14ac:dyDescent="0.3">
      <c r="A159" s="33">
        <v>299301</v>
      </c>
      <c r="B159" s="15" t="s">
        <v>273</v>
      </c>
      <c r="C159" s="15" t="s">
        <v>212</v>
      </c>
      <c r="D159" s="15" t="s">
        <v>279</v>
      </c>
      <c r="E159" s="33">
        <v>1</v>
      </c>
      <c r="F159" s="33">
        <f>IF(G159="","",SUMIFS([1]怪物表!$A:$A,[1]怪物表!$B:$B,C159,[1]怪物表!$C:$C,G159)
)</f>
        <v>1299302</v>
      </c>
      <c r="G159" s="15" t="s">
        <v>122</v>
      </c>
      <c r="H159" s="33">
        <v>10</v>
      </c>
      <c r="I159" s="33">
        <v>9</v>
      </c>
      <c r="J159" s="33">
        <v>3</v>
      </c>
      <c r="K159" s="33">
        <v>1</v>
      </c>
      <c r="L159" s="33">
        <v>60</v>
      </c>
      <c r="M159" s="33">
        <v>30</v>
      </c>
      <c r="N159" s="27">
        <f>INDEX([1]怪物表!$J:$J,MATCH(F159,[1]怪物表!$A:$A,0),1)*H159</f>
        <v>10</v>
      </c>
    </row>
    <row r="160" spans="1:14" x14ac:dyDescent="0.3">
      <c r="A160" s="3"/>
      <c r="B160" s="4"/>
      <c r="C160" s="25" t="s">
        <v>212</v>
      </c>
      <c r="D160" s="4"/>
      <c r="E160" s="3">
        <v>2</v>
      </c>
      <c r="F160" s="3">
        <f>IF(G160="","",SUMIFS([1]怪物表!$A:$A,[1]怪物表!$B:$B,C160,[1]怪物表!$C:$C,G160)
)</f>
        <v>1299302</v>
      </c>
      <c r="G160" s="4" t="s">
        <v>122</v>
      </c>
      <c r="H160" s="3">
        <v>10</v>
      </c>
      <c r="I160" s="34">
        <v>9</v>
      </c>
      <c r="J160" s="34">
        <v>3</v>
      </c>
      <c r="K160" s="34">
        <v>1</v>
      </c>
      <c r="L160" s="3">
        <v>60</v>
      </c>
      <c r="M160" s="3">
        <v>30</v>
      </c>
      <c r="N160" s="27">
        <f>INDEX([1]怪物表!$J:$J,MATCH(F160,[1]怪物表!$A:$A,0),1)*H160</f>
        <v>10</v>
      </c>
    </row>
    <row r="161" spans="1:14" x14ac:dyDescent="0.3">
      <c r="A161" s="3"/>
      <c r="B161" s="4"/>
      <c r="C161" s="25" t="s">
        <v>212</v>
      </c>
      <c r="D161" s="4"/>
      <c r="E161" s="3">
        <v>3</v>
      </c>
      <c r="F161" s="3">
        <f>IF(G161="","",SUMIFS([1]怪物表!$A:$A,[1]怪物表!$B:$B,C161,[1]怪物表!$C:$C,G161)
)</f>
        <v>1299302</v>
      </c>
      <c r="G161" s="4" t="s">
        <v>122</v>
      </c>
      <c r="H161" s="3">
        <v>10</v>
      </c>
      <c r="I161" s="34">
        <v>9</v>
      </c>
      <c r="J161" s="34">
        <v>3</v>
      </c>
      <c r="K161" s="34">
        <v>1</v>
      </c>
      <c r="L161" s="3">
        <v>60</v>
      </c>
      <c r="M161" s="3">
        <v>30</v>
      </c>
      <c r="N161" s="27">
        <f>INDEX([1]怪物表!$J:$J,MATCH(F161,[1]怪物表!$A:$A,0),1)*H161</f>
        <v>10</v>
      </c>
    </row>
    <row r="162" spans="1:14" x14ac:dyDescent="0.3">
      <c r="A162" s="3"/>
      <c r="B162" s="4"/>
      <c r="C162" s="25" t="s">
        <v>212</v>
      </c>
      <c r="D162" s="4"/>
      <c r="E162" s="3">
        <v>4</v>
      </c>
      <c r="F162" s="3">
        <f>IF(G162="","",SUMIFS([1]怪物表!$A:$A,[1]怪物表!$B:$B,C162,[1]怪物表!$C:$C,G162)
)</f>
        <v>1299302</v>
      </c>
      <c r="G162" s="4" t="s">
        <v>122</v>
      </c>
      <c r="H162" s="3">
        <v>10</v>
      </c>
      <c r="I162" s="34">
        <v>9</v>
      </c>
      <c r="J162" s="34">
        <v>3</v>
      </c>
      <c r="K162" s="34">
        <v>1</v>
      </c>
      <c r="L162" s="3">
        <v>60</v>
      </c>
      <c r="M162" s="3">
        <v>30</v>
      </c>
      <c r="N162" s="27">
        <f>INDEX([1]怪物表!$J:$J,MATCH(F162,[1]怪物表!$A:$A,0),1)*H162</f>
        <v>10</v>
      </c>
    </row>
    <row r="163" spans="1:14" x14ac:dyDescent="0.3">
      <c r="A163" s="3"/>
      <c r="B163" s="4"/>
      <c r="C163" s="25" t="s">
        <v>212</v>
      </c>
      <c r="D163" s="4"/>
      <c r="E163" s="3">
        <v>5</v>
      </c>
      <c r="F163" s="3">
        <f>IF(G163="","",SUMIFS([1]怪物表!$A:$A,[1]怪物表!$B:$B,C163,[1]怪物表!$C:$C,G163)
)</f>
        <v>1299302</v>
      </c>
      <c r="G163" s="4" t="s">
        <v>122</v>
      </c>
      <c r="H163" s="3">
        <v>10</v>
      </c>
      <c r="I163" s="3"/>
      <c r="J163" s="34">
        <v>3</v>
      </c>
      <c r="K163" s="34">
        <v>1</v>
      </c>
      <c r="L163" s="3">
        <v>60</v>
      </c>
      <c r="M163" s="3">
        <v>30</v>
      </c>
      <c r="N163" s="27">
        <f>INDEX([1]怪物表!$J:$J,MATCH(F163,[1]怪物表!$A:$A,0),1)*H163</f>
        <v>10</v>
      </c>
    </row>
    <row r="164" spans="1:14" s="27" customFormat="1" x14ac:dyDescent="0.3">
      <c r="A164" s="32">
        <v>299302</v>
      </c>
      <c r="B164" s="25" t="s">
        <v>286</v>
      </c>
      <c r="C164" s="25" t="s">
        <v>212</v>
      </c>
      <c r="D164" s="25" t="s">
        <v>279</v>
      </c>
      <c r="E164" s="34">
        <v>1</v>
      </c>
      <c r="F164" s="34">
        <f>IF(G164="","",SUMIFS([1]怪物表!$A:$A,[1]怪物表!$B:$B,C164,[1]怪物表!$C:$C,G164)
)</f>
        <v>1299316</v>
      </c>
      <c r="G164" s="25" t="s">
        <v>174</v>
      </c>
      <c r="H164" s="34">
        <v>10</v>
      </c>
      <c r="I164" s="34">
        <v>9</v>
      </c>
      <c r="J164" s="34">
        <v>3</v>
      </c>
      <c r="K164" s="34">
        <v>1</v>
      </c>
      <c r="L164" s="3">
        <v>60</v>
      </c>
      <c r="M164" s="3">
        <v>30</v>
      </c>
      <c r="N164" s="27">
        <f>INDEX([1]怪物表!$J:$J,MATCH(F164,[1]怪物表!$A:$A,0),1)*H164</f>
        <v>10</v>
      </c>
    </row>
    <row r="165" spans="1:14" x14ac:dyDescent="0.3">
      <c r="A165" s="3"/>
      <c r="B165" s="4"/>
      <c r="C165" s="25" t="s">
        <v>212</v>
      </c>
      <c r="D165" s="4"/>
      <c r="E165" s="3">
        <v>2</v>
      </c>
      <c r="F165" s="3">
        <f>IF(G165="","",SUMIFS([1]怪物表!$A:$A,[1]怪物表!$B:$B,C165,[1]怪物表!$C:$C,G165)
)</f>
        <v>1299316</v>
      </c>
      <c r="G165" s="25" t="s">
        <v>174</v>
      </c>
      <c r="H165" s="3">
        <v>10</v>
      </c>
      <c r="I165" s="34">
        <v>9</v>
      </c>
      <c r="J165" s="34">
        <v>3</v>
      </c>
      <c r="K165" s="34">
        <v>1</v>
      </c>
      <c r="L165" s="3">
        <v>60</v>
      </c>
      <c r="M165" s="3">
        <v>30</v>
      </c>
      <c r="N165" s="27">
        <f>INDEX([1]怪物表!$J:$J,MATCH(F165,[1]怪物表!$A:$A,0),1)*H165</f>
        <v>10</v>
      </c>
    </row>
    <row r="166" spans="1:14" x14ac:dyDescent="0.3">
      <c r="A166" s="3"/>
      <c r="B166" s="4"/>
      <c r="C166" s="25" t="s">
        <v>212</v>
      </c>
      <c r="D166" s="4"/>
      <c r="E166" s="3">
        <v>3</v>
      </c>
      <c r="F166" s="3">
        <f>IF(G166="","",SUMIFS([1]怪物表!$A:$A,[1]怪物表!$B:$B,C166,[1]怪物表!$C:$C,G166)
)</f>
        <v>1299316</v>
      </c>
      <c r="G166" s="25" t="s">
        <v>174</v>
      </c>
      <c r="H166" s="3">
        <v>10</v>
      </c>
      <c r="I166" s="34">
        <v>9</v>
      </c>
      <c r="J166" s="34">
        <v>3</v>
      </c>
      <c r="K166" s="34">
        <v>1</v>
      </c>
      <c r="L166" s="3">
        <v>60</v>
      </c>
      <c r="M166" s="3">
        <v>30</v>
      </c>
      <c r="N166" s="27">
        <f>INDEX([1]怪物表!$J:$J,MATCH(F166,[1]怪物表!$A:$A,0),1)*H166</f>
        <v>10</v>
      </c>
    </row>
    <row r="167" spans="1:14" x14ac:dyDescent="0.3">
      <c r="A167" s="3"/>
      <c r="B167" s="4"/>
      <c r="C167" s="25" t="s">
        <v>212</v>
      </c>
      <c r="D167" s="4"/>
      <c r="E167" s="3">
        <v>4</v>
      </c>
      <c r="F167" s="3">
        <f>IF(G167="","",SUMIFS([1]怪物表!$A:$A,[1]怪物表!$B:$B,C167,[1]怪物表!$C:$C,G167)
)</f>
        <v>1299316</v>
      </c>
      <c r="G167" s="25" t="s">
        <v>174</v>
      </c>
      <c r="H167" s="3">
        <v>10</v>
      </c>
      <c r="I167" s="34">
        <v>9</v>
      </c>
      <c r="J167" s="34">
        <v>3</v>
      </c>
      <c r="K167" s="34">
        <v>1</v>
      </c>
      <c r="L167" s="3">
        <v>60</v>
      </c>
      <c r="M167" s="3">
        <v>30</v>
      </c>
      <c r="N167" s="27">
        <f>INDEX([1]怪物表!$J:$J,MATCH(F167,[1]怪物表!$A:$A,0),1)*H167</f>
        <v>10</v>
      </c>
    </row>
    <row r="168" spans="1:14" x14ac:dyDescent="0.3">
      <c r="A168" s="3"/>
      <c r="B168" s="4"/>
      <c r="C168" s="25" t="s">
        <v>212</v>
      </c>
      <c r="D168" s="4"/>
      <c r="E168" s="3">
        <v>5</v>
      </c>
      <c r="F168" s="3">
        <f>IF(G168="","",SUMIFS([1]怪物表!$A:$A,[1]怪物表!$B:$B,C168,[1]怪物表!$C:$C,G168)
)</f>
        <v>1299316</v>
      </c>
      <c r="G168" s="25" t="s">
        <v>174</v>
      </c>
      <c r="H168" s="3">
        <v>10</v>
      </c>
      <c r="I168" s="3"/>
      <c r="J168" s="34">
        <v>3</v>
      </c>
      <c r="K168" s="34">
        <v>1</v>
      </c>
      <c r="L168" s="3">
        <v>60</v>
      </c>
      <c r="M168" s="3">
        <v>30</v>
      </c>
      <c r="N168" s="27">
        <f>INDEX([1]怪物表!$J:$J,MATCH(F168,[1]怪物表!$A:$A,0),1)*H168</f>
        <v>10</v>
      </c>
    </row>
    <row r="169" spans="1:14" s="27" customFormat="1" x14ac:dyDescent="0.3">
      <c r="A169" s="32">
        <v>299303</v>
      </c>
      <c r="B169" s="25" t="s">
        <v>273</v>
      </c>
      <c r="C169" s="25" t="s">
        <v>212</v>
      </c>
      <c r="D169" s="25" t="s">
        <v>280</v>
      </c>
      <c r="E169" s="34">
        <v>1</v>
      </c>
      <c r="F169" s="34">
        <f>IF(G169="","",SUMIFS([1]怪物表!$A:$A,[1]怪物表!$B:$B,C169,[1]怪物表!$C:$C,G169)
)</f>
        <v>1299302</v>
      </c>
      <c r="G169" s="4" t="s">
        <v>122</v>
      </c>
      <c r="H169" s="34">
        <v>10</v>
      </c>
      <c r="I169" s="34">
        <v>9</v>
      </c>
      <c r="J169" s="34">
        <v>3</v>
      </c>
      <c r="K169" s="34">
        <v>1</v>
      </c>
      <c r="L169" s="3">
        <v>60</v>
      </c>
      <c r="M169" s="34">
        <v>60</v>
      </c>
      <c r="N169" s="27">
        <f>INDEX([1]怪物表!$J:$J,MATCH(F169,[1]怪物表!$A:$A,0),1)*H169</f>
        <v>10</v>
      </c>
    </row>
    <row r="170" spans="1:14" x14ac:dyDescent="0.3">
      <c r="A170" s="3"/>
      <c r="B170" s="4"/>
      <c r="C170" s="25" t="s">
        <v>212</v>
      </c>
      <c r="D170" s="4"/>
      <c r="E170" s="3">
        <v>2</v>
      </c>
      <c r="F170" s="3">
        <f>IF(G170="","",SUMIFS([1]怪物表!$A:$A,[1]怪物表!$B:$B,C170,[1]怪物表!$C:$C,G170)
)</f>
        <v>1299302</v>
      </c>
      <c r="G170" s="4" t="s">
        <v>122</v>
      </c>
      <c r="H170" s="3">
        <v>10</v>
      </c>
      <c r="I170" s="34">
        <v>9</v>
      </c>
      <c r="J170" s="34">
        <v>3</v>
      </c>
      <c r="K170" s="34">
        <v>1</v>
      </c>
      <c r="L170" s="3">
        <v>60</v>
      </c>
      <c r="M170" s="3">
        <v>60</v>
      </c>
      <c r="N170" s="27">
        <f>INDEX([1]怪物表!$J:$J,MATCH(F170,[1]怪物表!$A:$A,0),1)*H170</f>
        <v>10</v>
      </c>
    </row>
    <row r="171" spans="1:14" x14ac:dyDescent="0.3">
      <c r="A171" s="3"/>
      <c r="B171" s="4"/>
      <c r="C171" s="25" t="s">
        <v>212</v>
      </c>
      <c r="D171" s="4"/>
      <c r="E171" s="3">
        <v>3</v>
      </c>
      <c r="F171" s="3">
        <f>IF(G171="","",SUMIFS([1]怪物表!$A:$A,[1]怪物表!$B:$B,C171,[1]怪物表!$C:$C,G171)
)</f>
        <v>1299302</v>
      </c>
      <c r="G171" s="4" t="s">
        <v>122</v>
      </c>
      <c r="H171" s="3">
        <v>10</v>
      </c>
      <c r="I171" s="34">
        <v>9</v>
      </c>
      <c r="J171" s="34">
        <v>3</v>
      </c>
      <c r="K171" s="34">
        <v>1</v>
      </c>
      <c r="L171" s="3">
        <v>60</v>
      </c>
      <c r="M171" s="3">
        <v>60</v>
      </c>
      <c r="N171" s="27">
        <f>INDEX([1]怪物表!$J:$J,MATCH(F171,[1]怪物表!$A:$A,0),1)*H171</f>
        <v>10</v>
      </c>
    </row>
    <row r="172" spans="1:14" x14ac:dyDescent="0.3">
      <c r="A172" s="3"/>
      <c r="B172" s="4"/>
      <c r="C172" s="25" t="s">
        <v>212</v>
      </c>
      <c r="D172" s="4"/>
      <c r="E172" s="3">
        <v>4</v>
      </c>
      <c r="F172" s="3">
        <f>IF(G172="","",SUMIFS([1]怪物表!$A:$A,[1]怪物表!$B:$B,C172,[1]怪物表!$C:$C,G172)
)</f>
        <v>1299302</v>
      </c>
      <c r="G172" s="4" t="s">
        <v>122</v>
      </c>
      <c r="H172" s="3">
        <v>10</v>
      </c>
      <c r="I172" s="34">
        <v>9</v>
      </c>
      <c r="J172" s="34">
        <v>3</v>
      </c>
      <c r="K172" s="34">
        <v>1</v>
      </c>
      <c r="L172" s="3">
        <v>60</v>
      </c>
      <c r="M172" s="3">
        <v>60</v>
      </c>
      <c r="N172" s="27">
        <f>INDEX([1]怪物表!$J:$J,MATCH(F172,[1]怪物表!$A:$A,0),1)*H172</f>
        <v>10</v>
      </c>
    </row>
    <row r="173" spans="1:14" x14ac:dyDescent="0.3">
      <c r="A173" s="3"/>
      <c r="B173" s="4"/>
      <c r="C173" s="25" t="s">
        <v>212</v>
      </c>
      <c r="D173" s="4"/>
      <c r="E173" s="3">
        <v>5</v>
      </c>
      <c r="F173" s="3">
        <f>IF(G173="","",SUMIFS([1]怪物表!$A:$A,[1]怪物表!$B:$B,C173,[1]怪物表!$C:$C,G173)
)</f>
        <v>1299302</v>
      </c>
      <c r="G173" s="4" t="s">
        <v>122</v>
      </c>
      <c r="H173" s="3">
        <v>10</v>
      </c>
      <c r="I173" s="3"/>
      <c r="J173" s="34">
        <v>3</v>
      </c>
      <c r="K173" s="34">
        <v>1</v>
      </c>
      <c r="L173" s="3">
        <v>60</v>
      </c>
      <c r="M173" s="3">
        <v>60</v>
      </c>
      <c r="N173" s="27">
        <f>INDEX([1]怪物表!$J:$J,MATCH(F173,[1]怪物表!$A:$A,0),1)*H173</f>
        <v>10</v>
      </c>
    </row>
    <row r="174" spans="1:14" s="27" customFormat="1" x14ac:dyDescent="0.3">
      <c r="A174" s="32">
        <v>299304</v>
      </c>
      <c r="B174" s="25" t="s">
        <v>269</v>
      </c>
      <c r="C174" s="25" t="s">
        <v>212</v>
      </c>
      <c r="D174" s="25" t="s">
        <v>281</v>
      </c>
      <c r="E174" s="34">
        <v>1</v>
      </c>
      <c r="F174" s="34">
        <f>IF(G174="","",SUMIFS([1]怪物表!$A:$A,[1]怪物表!$B:$B,C174,[1]怪物表!$C:$C,G174)
)</f>
        <v>1299303</v>
      </c>
      <c r="G174" s="25" t="s">
        <v>125</v>
      </c>
      <c r="H174" s="36">
        <v>20</v>
      </c>
      <c r="I174" s="3">
        <v>18</v>
      </c>
      <c r="J174" s="34">
        <v>3</v>
      </c>
      <c r="K174" s="34">
        <v>1</v>
      </c>
      <c r="L174" s="3">
        <v>60</v>
      </c>
      <c r="M174" s="34">
        <v>150</v>
      </c>
      <c r="N174" s="27">
        <f>INDEX([1]怪物表!$J:$J,MATCH(F174,[1]怪物表!$A:$A,0),1)*H174</f>
        <v>20</v>
      </c>
    </row>
    <row r="175" spans="1:14" x14ac:dyDescent="0.3">
      <c r="A175" s="3"/>
      <c r="B175" s="4"/>
      <c r="C175" s="25" t="s">
        <v>212</v>
      </c>
      <c r="D175" s="4"/>
      <c r="E175" s="3">
        <v>2</v>
      </c>
      <c r="F175" s="3">
        <f>IF(G175="","",SUMIFS([1]怪物表!$A:$A,[1]怪物表!$B:$B,C175,[1]怪物表!$C:$C,G175)
)</f>
        <v>1299303</v>
      </c>
      <c r="G175" s="4" t="s">
        <v>125</v>
      </c>
      <c r="H175" s="3">
        <v>20</v>
      </c>
      <c r="I175" s="3">
        <v>18</v>
      </c>
      <c r="J175" s="34">
        <v>3</v>
      </c>
      <c r="K175" s="34">
        <v>1</v>
      </c>
      <c r="L175" s="3">
        <v>60</v>
      </c>
      <c r="M175" s="3">
        <v>150</v>
      </c>
      <c r="N175" s="27">
        <f>INDEX([1]怪物表!$J:$J,MATCH(F175,[1]怪物表!$A:$A,0),1)*H175</f>
        <v>20</v>
      </c>
    </row>
    <row r="176" spans="1:14" x14ac:dyDescent="0.3">
      <c r="A176" s="3"/>
      <c r="B176" s="4"/>
      <c r="C176" s="25" t="s">
        <v>212</v>
      </c>
      <c r="D176" s="4"/>
      <c r="E176" s="3">
        <v>3</v>
      </c>
      <c r="F176" s="3">
        <f>IF(G176="","",SUMIFS([1]怪物表!$A:$A,[1]怪物表!$B:$B,C176,[1]怪物表!$C:$C,G176)
)</f>
        <v>1299303</v>
      </c>
      <c r="G176" s="4" t="s">
        <v>125</v>
      </c>
      <c r="H176" s="3">
        <v>20</v>
      </c>
      <c r="I176" s="3">
        <v>18</v>
      </c>
      <c r="J176" s="34">
        <v>3</v>
      </c>
      <c r="K176" s="34">
        <v>1</v>
      </c>
      <c r="L176" s="3">
        <v>60</v>
      </c>
      <c r="M176" s="3">
        <v>150</v>
      </c>
      <c r="N176" s="27">
        <f>INDEX([1]怪物表!$J:$J,MATCH(F176,[1]怪物表!$A:$A,0),1)*H176</f>
        <v>20</v>
      </c>
    </row>
    <row r="177" spans="1:14" x14ac:dyDescent="0.3">
      <c r="A177" s="3"/>
      <c r="B177" s="4"/>
      <c r="C177" s="25" t="s">
        <v>212</v>
      </c>
      <c r="D177" s="4"/>
      <c r="E177" s="3">
        <v>4</v>
      </c>
      <c r="F177" s="3">
        <f>IF(G177="","",SUMIFS([1]怪物表!$A:$A,[1]怪物表!$B:$B,C177,[1]怪物表!$C:$C,G177)
)</f>
        <v>1299303</v>
      </c>
      <c r="G177" s="4" t="s">
        <v>125</v>
      </c>
      <c r="H177" s="3">
        <v>20</v>
      </c>
      <c r="I177" s="3">
        <v>18</v>
      </c>
      <c r="J177" s="34">
        <v>3</v>
      </c>
      <c r="K177" s="34">
        <v>1</v>
      </c>
      <c r="L177" s="3">
        <v>60</v>
      </c>
      <c r="M177" s="3">
        <v>150</v>
      </c>
      <c r="N177" s="27">
        <f>INDEX([1]怪物表!$J:$J,MATCH(F177,[1]怪物表!$A:$A,0),1)*H177</f>
        <v>20</v>
      </c>
    </row>
    <row r="178" spans="1:14" x14ac:dyDescent="0.3">
      <c r="A178" s="3"/>
      <c r="B178" s="4"/>
      <c r="C178" s="25" t="s">
        <v>212</v>
      </c>
      <c r="D178" s="4"/>
      <c r="E178" s="3">
        <v>5</v>
      </c>
      <c r="F178" s="3">
        <f>IF(G178="","",SUMIFS([1]怪物表!$A:$A,[1]怪物表!$B:$B,C178,[1]怪物表!$C:$C,G178)
)</f>
        <v>1299303</v>
      </c>
      <c r="G178" s="4" t="s">
        <v>125</v>
      </c>
      <c r="H178" s="3">
        <v>20</v>
      </c>
      <c r="I178" s="3"/>
      <c r="J178" s="34">
        <v>3</v>
      </c>
      <c r="K178" s="34">
        <v>1</v>
      </c>
      <c r="L178" s="3">
        <v>60</v>
      </c>
      <c r="M178" s="3">
        <v>150</v>
      </c>
      <c r="N178" s="27">
        <f>INDEX([1]怪物表!$J:$J,MATCH(F178,[1]怪物表!$A:$A,0),1)*H178</f>
        <v>20</v>
      </c>
    </row>
    <row r="179" spans="1:14" s="27" customFormat="1" x14ac:dyDescent="0.3">
      <c r="A179" s="32">
        <v>299305</v>
      </c>
      <c r="B179" s="25" t="s">
        <v>277</v>
      </c>
      <c r="C179" s="25" t="s">
        <v>212</v>
      </c>
      <c r="D179" s="25" t="s">
        <v>285</v>
      </c>
      <c r="E179" s="34">
        <v>1</v>
      </c>
      <c r="F179" s="34">
        <f>IF(G179="","",SUMIFS([1]怪物表!$A:$A,[1]怪物表!$B:$B,C179,[1]怪物表!$C:$C,G179)
)</f>
        <v>1299308</v>
      </c>
      <c r="G179" s="25" t="s">
        <v>151</v>
      </c>
      <c r="H179" s="34">
        <v>10</v>
      </c>
      <c r="I179" s="34">
        <v>9</v>
      </c>
      <c r="J179" s="34">
        <v>3</v>
      </c>
      <c r="K179" s="34">
        <v>1</v>
      </c>
      <c r="L179" s="3">
        <v>60</v>
      </c>
      <c r="M179" s="34">
        <v>180</v>
      </c>
      <c r="N179" s="27">
        <f>INDEX([1]怪物表!$J:$J,MATCH(F179,[1]怪物表!$A:$A,0),1)*H179</f>
        <v>10</v>
      </c>
    </row>
    <row r="180" spans="1:14" x14ac:dyDescent="0.3">
      <c r="A180" s="3"/>
      <c r="B180" s="4"/>
      <c r="C180" s="25" t="s">
        <v>212</v>
      </c>
      <c r="D180" s="4"/>
      <c r="E180" s="3">
        <v>2</v>
      </c>
      <c r="F180" s="3">
        <f>IF(G180="","",SUMIFS([1]怪物表!$A:$A,[1]怪物表!$B:$B,C180,[1]怪物表!$C:$C,G180)
)</f>
        <v>1299308</v>
      </c>
      <c r="G180" s="25" t="s">
        <v>151</v>
      </c>
      <c r="H180" s="3">
        <v>10</v>
      </c>
      <c r="I180" s="34">
        <v>9</v>
      </c>
      <c r="J180" s="34">
        <v>3</v>
      </c>
      <c r="K180" s="34">
        <v>1</v>
      </c>
      <c r="L180" s="3">
        <v>60</v>
      </c>
      <c r="M180" s="34">
        <v>180</v>
      </c>
      <c r="N180" s="27">
        <f>INDEX([1]怪物表!$J:$J,MATCH(F180,[1]怪物表!$A:$A,0),1)*H180</f>
        <v>10</v>
      </c>
    </row>
    <row r="181" spans="1:14" x14ac:dyDescent="0.3">
      <c r="A181" s="3"/>
      <c r="B181" s="4"/>
      <c r="C181" s="25" t="s">
        <v>212</v>
      </c>
      <c r="D181" s="4"/>
      <c r="E181" s="3">
        <v>3</v>
      </c>
      <c r="F181" s="3">
        <f>IF(G181="","",SUMIFS([1]怪物表!$A:$A,[1]怪物表!$B:$B,C181,[1]怪物表!$C:$C,G181)
)</f>
        <v>1299308</v>
      </c>
      <c r="G181" s="25" t="s">
        <v>151</v>
      </c>
      <c r="H181" s="3">
        <v>10</v>
      </c>
      <c r="I181" s="34">
        <v>9</v>
      </c>
      <c r="J181" s="34">
        <v>3</v>
      </c>
      <c r="K181" s="34">
        <v>1</v>
      </c>
      <c r="L181" s="3">
        <v>60</v>
      </c>
      <c r="M181" s="34">
        <v>180</v>
      </c>
      <c r="N181" s="27">
        <f>INDEX([1]怪物表!$J:$J,MATCH(F181,[1]怪物表!$A:$A,0),1)*H181</f>
        <v>10</v>
      </c>
    </row>
    <row r="182" spans="1:14" x14ac:dyDescent="0.3">
      <c r="A182" s="3"/>
      <c r="B182" s="4"/>
      <c r="C182" s="25" t="s">
        <v>212</v>
      </c>
      <c r="D182" s="4"/>
      <c r="E182" s="3">
        <v>4</v>
      </c>
      <c r="F182" s="3">
        <f>IF(G182="","",SUMIFS([1]怪物表!$A:$A,[1]怪物表!$B:$B,C182,[1]怪物表!$C:$C,G182)
)</f>
        <v>1299308</v>
      </c>
      <c r="G182" s="25" t="s">
        <v>151</v>
      </c>
      <c r="H182" s="3">
        <v>10</v>
      </c>
      <c r="I182" s="34">
        <v>9</v>
      </c>
      <c r="J182" s="34">
        <v>3</v>
      </c>
      <c r="K182" s="34">
        <v>1</v>
      </c>
      <c r="L182" s="3">
        <v>60</v>
      </c>
      <c r="M182" s="34">
        <v>180</v>
      </c>
      <c r="N182" s="27">
        <f>INDEX([1]怪物表!$J:$J,MATCH(F182,[1]怪物表!$A:$A,0),1)*H182</f>
        <v>10</v>
      </c>
    </row>
    <row r="183" spans="1:14" x14ac:dyDescent="0.3">
      <c r="A183" s="3"/>
      <c r="B183" s="4"/>
      <c r="C183" s="25" t="s">
        <v>212</v>
      </c>
      <c r="D183" s="4"/>
      <c r="E183" s="3">
        <v>5</v>
      </c>
      <c r="F183" s="3">
        <f>IF(G183="","",SUMIFS([1]怪物表!$A:$A,[1]怪物表!$B:$B,C183,[1]怪物表!$C:$C,G183)
)</f>
        <v>1299308</v>
      </c>
      <c r="G183" s="25" t="s">
        <v>151</v>
      </c>
      <c r="H183" s="3">
        <v>10</v>
      </c>
      <c r="I183" s="3"/>
      <c r="J183" s="34">
        <v>3</v>
      </c>
      <c r="K183" s="34">
        <v>1</v>
      </c>
      <c r="L183" s="3">
        <v>60</v>
      </c>
      <c r="M183" s="34">
        <v>180</v>
      </c>
      <c r="N183" s="27">
        <f>INDEX([1]怪物表!$J:$J,MATCH(F183,[1]怪物表!$A:$A,0),1)*H183</f>
        <v>10</v>
      </c>
    </row>
    <row r="184" spans="1:14" s="27" customFormat="1" x14ac:dyDescent="0.3">
      <c r="A184" s="32">
        <v>299306</v>
      </c>
      <c r="B184" s="25" t="s">
        <v>275</v>
      </c>
      <c r="C184" s="25" t="s">
        <v>212</v>
      </c>
      <c r="D184" s="25" t="s">
        <v>283</v>
      </c>
      <c r="E184" s="34">
        <v>1</v>
      </c>
      <c r="F184" s="34">
        <f>IF(G184="","",SUMIFS([1]怪物表!$A:$A,[1]怪物表!$B:$B,C184,[1]怪物表!$C:$C,G184)
)</f>
        <v>1299303</v>
      </c>
      <c r="G184" s="4" t="s">
        <v>125</v>
      </c>
      <c r="H184" s="34">
        <v>10</v>
      </c>
      <c r="I184" s="34">
        <v>7</v>
      </c>
      <c r="J184" s="34">
        <v>3</v>
      </c>
      <c r="K184" s="34">
        <v>1</v>
      </c>
      <c r="L184" s="34">
        <v>10</v>
      </c>
      <c r="M184" s="34">
        <v>240</v>
      </c>
      <c r="N184" s="27">
        <f>INDEX([1]怪物表!$J:$J,MATCH(F184,[1]怪物表!$A:$A,0),1)*H184</f>
        <v>10</v>
      </c>
    </row>
    <row r="185" spans="1:14" x14ac:dyDescent="0.3">
      <c r="A185" s="3"/>
      <c r="B185" s="4"/>
      <c r="C185" s="25" t="s">
        <v>212</v>
      </c>
      <c r="D185" s="4"/>
      <c r="E185" s="3">
        <v>2</v>
      </c>
      <c r="F185" s="3">
        <f>IF(G185="","",SUMIFS([1]怪物表!$A:$A,[1]怪物表!$B:$B,C185,[1]怪物表!$C:$C,G185)
)</f>
        <v>1299303</v>
      </c>
      <c r="G185" s="4" t="s">
        <v>125</v>
      </c>
      <c r="H185" s="3">
        <v>10</v>
      </c>
      <c r="I185" s="34">
        <v>7</v>
      </c>
      <c r="J185" s="34">
        <v>3</v>
      </c>
      <c r="K185" s="34">
        <v>1</v>
      </c>
      <c r="L185" s="34">
        <v>10</v>
      </c>
      <c r="M185" s="3">
        <v>240</v>
      </c>
      <c r="N185" s="27">
        <f>INDEX([1]怪物表!$J:$J,MATCH(F185,[1]怪物表!$A:$A,0),1)*H185</f>
        <v>10</v>
      </c>
    </row>
    <row r="186" spans="1:14" x14ac:dyDescent="0.3">
      <c r="A186" s="3"/>
      <c r="B186" s="4"/>
      <c r="C186" s="25" t="s">
        <v>212</v>
      </c>
      <c r="D186" s="4"/>
      <c r="E186" s="3">
        <v>3</v>
      </c>
      <c r="F186" s="3">
        <f>IF(G186="","",SUMIFS([1]怪物表!$A:$A,[1]怪物表!$B:$B,C186,[1]怪物表!$C:$C,G186)
)</f>
        <v>1299303</v>
      </c>
      <c r="G186" s="4" t="s">
        <v>125</v>
      </c>
      <c r="H186" s="3">
        <v>10</v>
      </c>
      <c r="I186" s="34">
        <v>7</v>
      </c>
      <c r="J186" s="34">
        <v>3</v>
      </c>
      <c r="K186" s="34">
        <v>1</v>
      </c>
      <c r="L186" s="34">
        <v>10</v>
      </c>
      <c r="M186" s="3">
        <v>240</v>
      </c>
      <c r="N186" s="27">
        <f>INDEX([1]怪物表!$J:$J,MATCH(F186,[1]怪物表!$A:$A,0),1)*H186</f>
        <v>10</v>
      </c>
    </row>
    <row r="187" spans="1:14" x14ac:dyDescent="0.3">
      <c r="A187" s="3"/>
      <c r="B187" s="4"/>
      <c r="C187" s="25" t="s">
        <v>212</v>
      </c>
      <c r="D187" s="4"/>
      <c r="E187" s="3">
        <v>4</v>
      </c>
      <c r="F187" s="3">
        <f>IF(G187="","",SUMIFS([1]怪物表!$A:$A,[1]怪物表!$B:$B,C187,[1]怪物表!$C:$C,G187)
)</f>
        <v>1299303</v>
      </c>
      <c r="G187" s="4" t="s">
        <v>125</v>
      </c>
      <c r="H187" s="3">
        <v>10</v>
      </c>
      <c r="I187" s="34">
        <v>7</v>
      </c>
      <c r="J187" s="34">
        <v>3</v>
      </c>
      <c r="K187" s="34">
        <v>1</v>
      </c>
      <c r="L187" s="3">
        <v>20</v>
      </c>
      <c r="M187" s="3">
        <v>240</v>
      </c>
      <c r="N187" s="27">
        <f>INDEX([1]怪物表!$J:$J,MATCH(F187,[1]怪物表!$A:$A,0),1)*H187</f>
        <v>10</v>
      </c>
    </row>
    <row r="188" spans="1:14" x14ac:dyDescent="0.3">
      <c r="A188" s="3"/>
      <c r="B188" s="4"/>
      <c r="C188" s="25" t="s">
        <v>212</v>
      </c>
      <c r="D188" s="4"/>
      <c r="E188" s="3">
        <v>5</v>
      </c>
      <c r="F188" s="3">
        <f>IF(G188="","",SUMIFS([1]怪物表!$A:$A,[1]怪物表!$B:$B,C188,[1]怪物表!$C:$C,G188)
)</f>
        <v>1299303</v>
      </c>
      <c r="G188" s="4" t="s">
        <v>125</v>
      </c>
      <c r="H188" s="3">
        <v>10</v>
      </c>
      <c r="I188" s="3"/>
      <c r="J188" s="34">
        <v>3</v>
      </c>
      <c r="K188" s="34">
        <v>1</v>
      </c>
      <c r="L188" s="3">
        <v>20</v>
      </c>
      <c r="M188" s="3">
        <v>240</v>
      </c>
      <c r="N188" s="27">
        <f>INDEX([1]怪物表!$J:$J,MATCH(F188,[1]怪物表!$A:$A,0),1)*H188</f>
        <v>10</v>
      </c>
    </row>
    <row r="189" spans="1:14" s="27" customFormat="1" x14ac:dyDescent="0.3">
      <c r="A189" s="32">
        <v>299307</v>
      </c>
      <c r="B189" s="25" t="s">
        <v>272</v>
      </c>
      <c r="C189" s="25" t="s">
        <v>212</v>
      </c>
      <c r="D189" s="25" t="s">
        <v>283</v>
      </c>
      <c r="E189" s="34">
        <v>1</v>
      </c>
      <c r="F189" s="34">
        <f>IF(G189="","",SUMIFS([1]怪物表!$A:$A,[1]怪物表!$B:$B,C189,[1]怪物表!$C:$C,G189)
)</f>
        <v>1299316</v>
      </c>
      <c r="G189" s="25" t="s">
        <v>174</v>
      </c>
      <c r="H189" s="34">
        <v>10</v>
      </c>
      <c r="I189" s="34">
        <v>7</v>
      </c>
      <c r="J189" s="34">
        <v>3</v>
      </c>
      <c r="K189" s="34">
        <v>1</v>
      </c>
      <c r="L189" s="34">
        <v>10</v>
      </c>
      <c r="M189" s="34">
        <v>240</v>
      </c>
      <c r="N189" s="27">
        <f>INDEX([1]怪物表!$J:$J,MATCH(F189,[1]怪物表!$A:$A,0),1)*H189</f>
        <v>10</v>
      </c>
    </row>
    <row r="190" spans="1:14" x14ac:dyDescent="0.3">
      <c r="A190" s="3"/>
      <c r="B190" s="4"/>
      <c r="C190" s="25" t="s">
        <v>212</v>
      </c>
      <c r="D190" s="4"/>
      <c r="E190" s="3">
        <v>2</v>
      </c>
      <c r="F190" s="3">
        <f>IF(G190="","",SUMIFS([1]怪物表!$A:$A,[1]怪物表!$B:$B,C190,[1]怪物表!$C:$C,G190)
)</f>
        <v>1299316</v>
      </c>
      <c r="G190" s="25" t="s">
        <v>174</v>
      </c>
      <c r="H190" s="3">
        <v>10</v>
      </c>
      <c r="I190" s="34">
        <v>7</v>
      </c>
      <c r="J190" s="34">
        <v>3</v>
      </c>
      <c r="K190" s="34">
        <v>1</v>
      </c>
      <c r="L190" s="34">
        <v>10</v>
      </c>
      <c r="M190" s="3">
        <v>240</v>
      </c>
      <c r="N190" s="27">
        <f>INDEX([1]怪物表!$J:$J,MATCH(F190,[1]怪物表!$A:$A,0),1)*H190</f>
        <v>10</v>
      </c>
    </row>
    <row r="191" spans="1:14" x14ac:dyDescent="0.3">
      <c r="A191" s="3"/>
      <c r="B191" s="4"/>
      <c r="C191" s="25" t="s">
        <v>212</v>
      </c>
      <c r="D191" s="4"/>
      <c r="E191" s="3">
        <v>3</v>
      </c>
      <c r="F191" s="3">
        <f>IF(G191="","",SUMIFS([1]怪物表!$A:$A,[1]怪物表!$B:$B,C191,[1]怪物表!$C:$C,G191)
)</f>
        <v>1299316</v>
      </c>
      <c r="G191" s="25" t="s">
        <v>174</v>
      </c>
      <c r="H191" s="3">
        <v>10</v>
      </c>
      <c r="I191" s="34">
        <v>7</v>
      </c>
      <c r="J191" s="34">
        <v>3</v>
      </c>
      <c r="K191" s="34">
        <v>1</v>
      </c>
      <c r="L191" s="34">
        <v>10</v>
      </c>
      <c r="M191" s="3">
        <v>240</v>
      </c>
      <c r="N191" s="27">
        <f>INDEX([1]怪物表!$J:$J,MATCH(F191,[1]怪物表!$A:$A,0),1)*H191</f>
        <v>10</v>
      </c>
    </row>
    <row r="192" spans="1:14" x14ac:dyDescent="0.3">
      <c r="A192" s="3"/>
      <c r="B192" s="4"/>
      <c r="C192" s="25" t="s">
        <v>212</v>
      </c>
      <c r="D192" s="4"/>
      <c r="E192" s="3">
        <v>4</v>
      </c>
      <c r="F192" s="3">
        <f>IF(G192="","",SUMIFS([1]怪物表!$A:$A,[1]怪物表!$B:$B,C192,[1]怪物表!$C:$C,G192)
)</f>
        <v>1299316</v>
      </c>
      <c r="G192" s="25" t="s">
        <v>174</v>
      </c>
      <c r="H192" s="3">
        <v>10</v>
      </c>
      <c r="I192" s="34">
        <v>7</v>
      </c>
      <c r="J192" s="34">
        <v>3</v>
      </c>
      <c r="K192" s="34">
        <v>1</v>
      </c>
      <c r="L192" s="3">
        <v>20</v>
      </c>
      <c r="M192" s="3">
        <v>240</v>
      </c>
      <c r="N192" s="27">
        <f>INDEX([1]怪物表!$J:$J,MATCH(F192,[1]怪物表!$A:$A,0),1)*H192</f>
        <v>10</v>
      </c>
    </row>
    <row r="193" spans="1:14" x14ac:dyDescent="0.3">
      <c r="A193" s="3"/>
      <c r="B193" s="4"/>
      <c r="C193" s="25" t="s">
        <v>212</v>
      </c>
      <c r="D193" s="4"/>
      <c r="E193" s="3">
        <v>5</v>
      </c>
      <c r="F193" s="3">
        <f>IF(G193="","",SUMIFS([1]怪物表!$A:$A,[1]怪物表!$B:$B,C193,[1]怪物表!$C:$C,G193)
)</f>
        <v>1299316</v>
      </c>
      <c r="G193" s="25" t="s">
        <v>174</v>
      </c>
      <c r="H193" s="3">
        <v>10</v>
      </c>
      <c r="I193" s="3"/>
      <c r="J193" s="34">
        <v>3</v>
      </c>
      <c r="K193" s="34">
        <v>1</v>
      </c>
      <c r="L193" s="3">
        <v>20</v>
      </c>
      <c r="M193" s="3">
        <v>240</v>
      </c>
      <c r="N193" s="27">
        <f>INDEX([1]怪物表!$J:$J,MATCH(F193,[1]怪物表!$A:$A,0),1)*H193</f>
        <v>10</v>
      </c>
    </row>
    <row r="194" spans="1:14" s="27" customFormat="1" x14ac:dyDescent="0.3">
      <c r="A194" s="32">
        <v>299308</v>
      </c>
      <c r="B194" s="25" t="s">
        <v>272</v>
      </c>
      <c r="C194" s="25" t="s">
        <v>212</v>
      </c>
      <c r="D194" s="25" t="s">
        <v>284</v>
      </c>
      <c r="E194" s="34">
        <v>1</v>
      </c>
      <c r="F194" s="34">
        <f>IF(G194="","",SUMIFS([1]怪物表!$A:$A,[1]怪物表!$B:$B,C194,[1]怪物表!$C:$C,G194)
)</f>
        <v>1299316</v>
      </c>
      <c r="G194" s="25" t="s">
        <v>174</v>
      </c>
      <c r="H194" s="34">
        <v>10</v>
      </c>
      <c r="I194" s="34">
        <v>7</v>
      </c>
      <c r="J194" s="34">
        <v>3</v>
      </c>
      <c r="K194" s="34">
        <v>1</v>
      </c>
      <c r="L194" s="34">
        <v>10</v>
      </c>
      <c r="M194" s="34">
        <v>270</v>
      </c>
      <c r="N194" s="27">
        <f>INDEX([1]怪物表!$J:$J,MATCH(F194,[1]怪物表!$A:$A,0),1)*H194</f>
        <v>10</v>
      </c>
    </row>
    <row r="195" spans="1:14" x14ac:dyDescent="0.3">
      <c r="A195" s="3"/>
      <c r="B195" s="4"/>
      <c r="C195" s="25" t="s">
        <v>212</v>
      </c>
      <c r="D195" s="4"/>
      <c r="E195" s="3">
        <v>2</v>
      </c>
      <c r="F195" s="3">
        <f>IF(G195="","",SUMIFS([1]怪物表!$A:$A,[1]怪物表!$B:$B,C195,[1]怪物表!$C:$C,G195)
)</f>
        <v>1299316</v>
      </c>
      <c r="G195" s="25" t="s">
        <v>174</v>
      </c>
      <c r="H195" s="3">
        <v>10</v>
      </c>
      <c r="I195" s="34">
        <v>7</v>
      </c>
      <c r="J195" s="34">
        <v>3</v>
      </c>
      <c r="K195" s="34">
        <v>1</v>
      </c>
      <c r="L195" s="34">
        <v>10</v>
      </c>
      <c r="M195" s="3">
        <v>270</v>
      </c>
      <c r="N195" s="27">
        <f>INDEX([1]怪物表!$J:$J,MATCH(F195,[1]怪物表!$A:$A,0),1)*H195</f>
        <v>10</v>
      </c>
    </row>
    <row r="196" spans="1:14" x14ac:dyDescent="0.3">
      <c r="A196" s="3"/>
      <c r="B196" s="4"/>
      <c r="C196" s="25" t="s">
        <v>212</v>
      </c>
      <c r="D196" s="4"/>
      <c r="E196" s="3">
        <v>3</v>
      </c>
      <c r="F196" s="3">
        <f>IF(G196="","",SUMIFS([1]怪物表!$A:$A,[1]怪物表!$B:$B,C196,[1]怪物表!$C:$C,G196)
)</f>
        <v>1299316</v>
      </c>
      <c r="G196" s="25" t="s">
        <v>174</v>
      </c>
      <c r="H196" s="3">
        <v>10</v>
      </c>
      <c r="I196" s="34">
        <v>7</v>
      </c>
      <c r="J196" s="34">
        <v>3</v>
      </c>
      <c r="K196" s="34">
        <v>1</v>
      </c>
      <c r="L196" s="34">
        <v>10</v>
      </c>
      <c r="M196" s="3">
        <v>270</v>
      </c>
      <c r="N196" s="27">
        <f>INDEX([1]怪物表!$J:$J,MATCH(F196,[1]怪物表!$A:$A,0),1)*H196</f>
        <v>10</v>
      </c>
    </row>
    <row r="197" spans="1:14" x14ac:dyDescent="0.3">
      <c r="A197" s="3"/>
      <c r="B197" s="4"/>
      <c r="C197" s="25" t="s">
        <v>212</v>
      </c>
      <c r="D197" s="4"/>
      <c r="E197" s="3">
        <v>4</v>
      </c>
      <c r="F197" s="3">
        <f>IF(G197="","",SUMIFS([1]怪物表!$A:$A,[1]怪物表!$B:$B,C197,[1]怪物表!$C:$C,G197)
)</f>
        <v>1299316</v>
      </c>
      <c r="G197" s="25" t="s">
        <v>174</v>
      </c>
      <c r="H197" s="3">
        <v>10</v>
      </c>
      <c r="I197" s="34">
        <v>7</v>
      </c>
      <c r="J197" s="34">
        <v>3</v>
      </c>
      <c r="K197" s="34">
        <v>1</v>
      </c>
      <c r="L197" s="3">
        <v>20</v>
      </c>
      <c r="M197" s="3">
        <v>270</v>
      </c>
      <c r="N197" s="27">
        <f>INDEX([1]怪物表!$J:$J,MATCH(F197,[1]怪物表!$A:$A,0),1)*H197</f>
        <v>10</v>
      </c>
    </row>
    <row r="198" spans="1:14" x14ac:dyDescent="0.3">
      <c r="A198" s="3"/>
      <c r="B198" s="4"/>
      <c r="C198" s="25" t="s">
        <v>212</v>
      </c>
      <c r="D198" s="4"/>
      <c r="E198" s="3">
        <v>5</v>
      </c>
      <c r="F198" s="3">
        <f>IF(G198="","",SUMIFS([1]怪物表!$A:$A,[1]怪物表!$B:$B,C198,[1]怪物表!$C:$C,G198)
)</f>
        <v>1299316</v>
      </c>
      <c r="G198" s="25" t="s">
        <v>174</v>
      </c>
      <c r="H198" s="3">
        <v>10</v>
      </c>
      <c r="I198" s="3"/>
      <c r="J198" s="34">
        <v>3</v>
      </c>
      <c r="K198" s="34">
        <v>1</v>
      </c>
      <c r="L198" s="3">
        <v>20</v>
      </c>
      <c r="M198" s="3">
        <v>270</v>
      </c>
      <c r="N198" s="27">
        <f>INDEX([1]怪物表!$J:$J,MATCH(F198,[1]怪物表!$A:$A,0),1)*H198</f>
        <v>10</v>
      </c>
    </row>
    <row r="199" spans="1:14" s="27" customFormat="1" x14ac:dyDescent="0.3">
      <c r="A199" s="32">
        <v>299309</v>
      </c>
      <c r="B199" s="25" t="s">
        <v>271</v>
      </c>
      <c r="C199" s="25" t="s">
        <v>212</v>
      </c>
      <c r="D199" s="25" t="s">
        <v>284</v>
      </c>
      <c r="E199" s="34">
        <v>1</v>
      </c>
      <c r="F199" s="34">
        <f>IF(G199="","",SUMIFS([1]怪物表!$A:$A,[1]怪物表!$B:$B,C199,[1]怪物表!$C:$C,G199)
)</f>
        <v>1299308</v>
      </c>
      <c r="G199" s="25" t="s">
        <v>151</v>
      </c>
      <c r="H199" s="34">
        <v>20</v>
      </c>
      <c r="I199" s="34">
        <v>14</v>
      </c>
      <c r="J199" s="34">
        <v>3</v>
      </c>
      <c r="K199" s="34">
        <v>1</v>
      </c>
      <c r="L199" s="34">
        <v>10</v>
      </c>
      <c r="M199" s="34">
        <v>270</v>
      </c>
      <c r="N199" s="27">
        <f>INDEX([1]怪物表!$J:$J,MATCH(F199,[1]怪物表!$A:$A,0),1)*H199</f>
        <v>20</v>
      </c>
    </row>
    <row r="200" spans="1:14" x14ac:dyDescent="0.3">
      <c r="A200" s="3"/>
      <c r="B200" s="4"/>
      <c r="C200" s="25" t="s">
        <v>212</v>
      </c>
      <c r="D200" s="4"/>
      <c r="E200" s="3">
        <v>2</v>
      </c>
      <c r="F200" s="3">
        <f>IF(G200="","",SUMIFS([1]怪物表!$A:$A,[1]怪物表!$B:$B,C200,[1]怪物表!$C:$C,G200)
)</f>
        <v>1299308</v>
      </c>
      <c r="G200" s="4" t="s">
        <v>151</v>
      </c>
      <c r="H200" s="3">
        <v>20</v>
      </c>
      <c r="I200" s="34">
        <v>14</v>
      </c>
      <c r="J200" s="34">
        <v>3</v>
      </c>
      <c r="K200" s="34">
        <v>1</v>
      </c>
      <c r="L200" s="34">
        <v>10</v>
      </c>
      <c r="M200" s="3">
        <v>270</v>
      </c>
      <c r="N200" s="27">
        <f>INDEX([1]怪物表!$J:$J,MATCH(F200,[1]怪物表!$A:$A,0),1)*H200</f>
        <v>20</v>
      </c>
    </row>
    <row r="201" spans="1:14" x14ac:dyDescent="0.3">
      <c r="A201" s="3"/>
      <c r="B201" s="4"/>
      <c r="C201" s="25" t="s">
        <v>212</v>
      </c>
      <c r="D201" s="4"/>
      <c r="E201" s="3">
        <v>3</v>
      </c>
      <c r="F201" s="3">
        <f>IF(G201="","",SUMIFS([1]怪物表!$A:$A,[1]怪物表!$B:$B,C201,[1]怪物表!$C:$C,G201)
)</f>
        <v>1299308</v>
      </c>
      <c r="G201" s="4" t="s">
        <v>151</v>
      </c>
      <c r="H201" s="3">
        <v>20</v>
      </c>
      <c r="I201" s="34">
        <v>14</v>
      </c>
      <c r="J201" s="34">
        <v>3</v>
      </c>
      <c r="K201" s="34">
        <v>1</v>
      </c>
      <c r="L201" s="34">
        <v>10</v>
      </c>
      <c r="M201" s="3">
        <v>270</v>
      </c>
      <c r="N201" s="27">
        <f>INDEX([1]怪物表!$J:$J,MATCH(F201,[1]怪物表!$A:$A,0),1)*H201</f>
        <v>20</v>
      </c>
    </row>
    <row r="202" spans="1:14" x14ac:dyDescent="0.3">
      <c r="A202" s="3"/>
      <c r="B202" s="4"/>
      <c r="C202" s="25" t="s">
        <v>212</v>
      </c>
      <c r="D202" s="4"/>
      <c r="E202" s="3">
        <v>4</v>
      </c>
      <c r="F202" s="3">
        <f>IF(G202="","",SUMIFS([1]怪物表!$A:$A,[1]怪物表!$B:$B,C202,[1]怪物表!$C:$C,G202)
)</f>
        <v>1299308</v>
      </c>
      <c r="G202" s="4" t="s">
        <v>151</v>
      </c>
      <c r="H202" s="3">
        <v>20</v>
      </c>
      <c r="I202" s="34">
        <v>14</v>
      </c>
      <c r="J202" s="34">
        <v>3</v>
      </c>
      <c r="K202" s="34">
        <v>1</v>
      </c>
      <c r="L202" s="3">
        <v>20</v>
      </c>
      <c r="M202" s="3">
        <v>270</v>
      </c>
      <c r="N202" s="27">
        <f>INDEX([1]怪物表!$J:$J,MATCH(F202,[1]怪物表!$A:$A,0),1)*H202</f>
        <v>20</v>
      </c>
    </row>
    <row r="203" spans="1:14" x14ac:dyDescent="0.3">
      <c r="A203" s="3"/>
      <c r="B203" s="4"/>
      <c r="C203" s="25" t="s">
        <v>212</v>
      </c>
      <c r="D203" s="4"/>
      <c r="E203" s="3">
        <v>5</v>
      </c>
      <c r="F203" s="3">
        <f>IF(G203="","",SUMIFS([1]怪物表!$A:$A,[1]怪物表!$B:$B,C203,[1]怪物表!$C:$C,G203)
)</f>
        <v>1299308</v>
      </c>
      <c r="G203" s="4" t="s">
        <v>151</v>
      </c>
      <c r="H203" s="3">
        <v>20</v>
      </c>
      <c r="I203" s="3"/>
      <c r="J203" s="34">
        <v>3</v>
      </c>
      <c r="K203" s="34">
        <v>1</v>
      </c>
      <c r="L203" s="3">
        <v>20</v>
      </c>
      <c r="M203" s="3">
        <v>270</v>
      </c>
      <c r="N203" s="27">
        <f>INDEX([1]怪物表!$J:$J,MATCH(F203,[1]怪物表!$A:$A,0),1)*H203</f>
        <v>20</v>
      </c>
    </row>
    <row r="204" spans="1:14" s="27" customFormat="1" x14ac:dyDescent="0.3">
      <c r="A204" s="35">
        <v>299310</v>
      </c>
      <c r="B204" s="25" t="s">
        <v>268</v>
      </c>
      <c r="C204" s="25" t="s">
        <v>212</v>
      </c>
      <c r="D204" s="25" t="s">
        <v>191</v>
      </c>
      <c r="E204" s="34">
        <v>1</v>
      </c>
      <c r="F204" s="34">
        <f>IF(G204="","",SUMIFS([1]怪物表!$A:$A,[1]怪物表!$B:$B,C204,[1]怪物表!$C:$C,G204)
)</f>
        <v>1299304</v>
      </c>
      <c r="G204" s="25" t="s">
        <v>166</v>
      </c>
      <c r="H204" s="34">
        <v>14</v>
      </c>
      <c r="I204" s="34">
        <v>11</v>
      </c>
      <c r="J204" s="34">
        <v>3</v>
      </c>
      <c r="K204" s="34">
        <v>1</v>
      </c>
      <c r="L204" s="3">
        <v>60</v>
      </c>
      <c r="M204" s="34">
        <v>330</v>
      </c>
      <c r="N204" s="27">
        <f>INDEX([1]怪物表!$J:$J,MATCH(F204,[1]怪物表!$A:$A,0),1)*H204</f>
        <v>14</v>
      </c>
    </row>
    <row r="205" spans="1:14" x14ac:dyDescent="0.3">
      <c r="A205" s="3"/>
      <c r="B205" s="4"/>
      <c r="C205" s="25" t="s">
        <v>212</v>
      </c>
      <c r="D205" s="4"/>
      <c r="E205" s="3">
        <v>2</v>
      </c>
      <c r="F205" s="3">
        <f>IF(G205="","",SUMIFS([1]怪物表!$A:$A,[1]怪物表!$B:$B,C205,[1]怪物表!$C:$C,G205)
)</f>
        <v>1299304</v>
      </c>
      <c r="G205" s="25" t="s">
        <v>166</v>
      </c>
      <c r="H205" s="3">
        <v>14</v>
      </c>
      <c r="I205" s="34">
        <v>11</v>
      </c>
      <c r="J205" s="34">
        <v>3</v>
      </c>
      <c r="K205" s="34">
        <v>1</v>
      </c>
      <c r="L205" s="3">
        <v>60</v>
      </c>
      <c r="M205" s="3">
        <v>330</v>
      </c>
      <c r="N205" s="27">
        <f>INDEX([1]怪物表!$J:$J,MATCH(F205,[1]怪物表!$A:$A,0),1)*H205</f>
        <v>14</v>
      </c>
    </row>
    <row r="206" spans="1:14" x14ac:dyDescent="0.3">
      <c r="A206" s="3"/>
      <c r="B206" s="4"/>
      <c r="C206" s="25" t="s">
        <v>212</v>
      </c>
      <c r="D206" s="4"/>
      <c r="E206" s="3">
        <v>3</v>
      </c>
      <c r="F206" s="3">
        <f>IF(G206="","",SUMIFS([1]怪物表!$A:$A,[1]怪物表!$B:$B,C206,[1]怪物表!$C:$C,G206)
)</f>
        <v>1299304</v>
      </c>
      <c r="G206" s="25" t="s">
        <v>166</v>
      </c>
      <c r="H206" s="3">
        <v>20</v>
      </c>
      <c r="I206" s="3">
        <v>18</v>
      </c>
      <c r="J206" s="34">
        <v>3</v>
      </c>
      <c r="K206" s="34">
        <v>1</v>
      </c>
      <c r="L206" s="3">
        <v>60</v>
      </c>
      <c r="M206" s="3">
        <v>330</v>
      </c>
      <c r="N206" s="27">
        <f>INDEX([1]怪物表!$J:$J,MATCH(F206,[1]怪物表!$A:$A,0),1)*H206</f>
        <v>20</v>
      </c>
    </row>
    <row r="207" spans="1:14" x14ac:dyDescent="0.3">
      <c r="A207" s="3"/>
      <c r="B207" s="4"/>
      <c r="C207" s="25" t="s">
        <v>212</v>
      </c>
      <c r="D207" s="4"/>
      <c r="E207" s="3">
        <v>4</v>
      </c>
      <c r="F207" s="3">
        <f>IF(G207="","",SUMIFS([1]怪物表!$A:$A,[1]怪物表!$B:$B,C207,[1]怪物表!$C:$C,G207)
)</f>
        <v>1299304</v>
      </c>
      <c r="G207" s="25" t="s">
        <v>166</v>
      </c>
      <c r="H207" s="3">
        <v>20</v>
      </c>
      <c r="I207" s="3">
        <v>18</v>
      </c>
      <c r="J207" s="34">
        <v>3</v>
      </c>
      <c r="K207" s="34">
        <v>1</v>
      </c>
      <c r="L207" s="3">
        <v>60</v>
      </c>
      <c r="M207" s="3">
        <v>330</v>
      </c>
      <c r="N207" s="27">
        <f>INDEX([1]怪物表!$J:$J,MATCH(F207,[1]怪物表!$A:$A,0),1)*H207</f>
        <v>20</v>
      </c>
    </row>
    <row r="208" spans="1:14" x14ac:dyDescent="0.3">
      <c r="A208" s="3"/>
      <c r="B208" s="4"/>
      <c r="C208" s="25" t="s">
        <v>212</v>
      </c>
      <c r="D208" s="4"/>
      <c r="E208" s="3">
        <v>5</v>
      </c>
      <c r="F208" s="3">
        <f>IF(G208="","",SUMIFS([1]怪物表!$A:$A,[1]怪物表!$B:$B,C208,[1]怪物表!$C:$C,G208)
)</f>
        <v>1299304</v>
      </c>
      <c r="G208" s="25" t="s">
        <v>166</v>
      </c>
      <c r="H208" s="3">
        <v>28</v>
      </c>
      <c r="I208" s="3"/>
      <c r="J208" s="34">
        <v>3</v>
      </c>
      <c r="K208" s="34">
        <v>1</v>
      </c>
      <c r="L208" s="3">
        <v>60</v>
      </c>
      <c r="M208" s="3">
        <v>330</v>
      </c>
      <c r="N208" s="27">
        <f>INDEX([1]怪物表!$J:$J,MATCH(F208,[1]怪物表!$A:$A,0),1)*H208</f>
        <v>28</v>
      </c>
    </row>
    <row r="209" spans="1:14" s="27" customFormat="1" x14ac:dyDescent="0.3">
      <c r="A209" s="35">
        <v>299311</v>
      </c>
      <c r="B209" s="25" t="s">
        <v>286</v>
      </c>
      <c r="C209" s="25" t="s">
        <v>212</v>
      </c>
      <c r="D209" s="25" t="s">
        <v>201</v>
      </c>
      <c r="E209" s="34">
        <v>1</v>
      </c>
      <c r="F209" s="34">
        <f>IF(G209="","",SUMIFS([1]怪物表!$A:$A,[1]怪物表!$B:$B,C209,[1]怪物表!$C:$C,G209)
)</f>
        <v>1299316</v>
      </c>
      <c r="G209" s="25" t="s">
        <v>174</v>
      </c>
      <c r="H209" s="34">
        <v>7</v>
      </c>
      <c r="I209" s="34">
        <v>6</v>
      </c>
      <c r="J209" s="34">
        <v>3</v>
      </c>
      <c r="K209" s="34">
        <v>1</v>
      </c>
      <c r="L209" s="3">
        <v>60</v>
      </c>
      <c r="M209" s="34">
        <v>390</v>
      </c>
      <c r="N209" s="27">
        <f>INDEX([1]怪物表!$J:$J,MATCH(F209,[1]怪物表!$A:$A,0),1)*H209</f>
        <v>7</v>
      </c>
    </row>
    <row r="210" spans="1:14" x14ac:dyDescent="0.3">
      <c r="A210" s="3"/>
      <c r="B210" s="4"/>
      <c r="C210" s="25" t="s">
        <v>212</v>
      </c>
      <c r="D210" s="4"/>
      <c r="E210" s="3">
        <v>2</v>
      </c>
      <c r="F210" s="3">
        <f>IF(G210="","",SUMIFS([1]怪物表!$A:$A,[1]怪物表!$B:$B,C210,[1]怪物表!$C:$C,G210)
)</f>
        <v>1299316</v>
      </c>
      <c r="G210" s="25" t="s">
        <v>174</v>
      </c>
      <c r="H210" s="34">
        <v>7</v>
      </c>
      <c r="I210" s="34">
        <v>6</v>
      </c>
      <c r="J210" s="34">
        <v>3</v>
      </c>
      <c r="K210" s="34">
        <v>1</v>
      </c>
      <c r="L210" s="3">
        <v>60</v>
      </c>
      <c r="M210" s="34">
        <v>390</v>
      </c>
      <c r="N210" s="27">
        <f>INDEX([1]怪物表!$J:$J,MATCH(F210,[1]怪物表!$A:$A,0),1)*H210</f>
        <v>7</v>
      </c>
    </row>
    <row r="211" spans="1:14" x14ac:dyDescent="0.3">
      <c r="A211" s="3"/>
      <c r="B211" s="4"/>
      <c r="C211" s="25" t="s">
        <v>212</v>
      </c>
      <c r="D211" s="4"/>
      <c r="E211" s="3">
        <v>3</v>
      </c>
      <c r="F211" s="3">
        <f>IF(G211="","",SUMIFS([1]怪物表!$A:$A,[1]怪物表!$B:$B,C211,[1]怪物表!$C:$C,G211)
)</f>
        <v>1299316</v>
      </c>
      <c r="G211" s="25" t="s">
        <v>174</v>
      </c>
      <c r="H211" s="3">
        <v>10</v>
      </c>
      <c r="I211" s="34">
        <v>9</v>
      </c>
      <c r="J211" s="34">
        <v>3</v>
      </c>
      <c r="K211" s="34">
        <v>1</v>
      </c>
      <c r="L211" s="3">
        <v>60</v>
      </c>
      <c r="M211" s="34">
        <v>390</v>
      </c>
      <c r="N211" s="27">
        <f>INDEX([1]怪物表!$J:$J,MATCH(F211,[1]怪物表!$A:$A,0),1)*H211</f>
        <v>10</v>
      </c>
    </row>
    <row r="212" spans="1:14" x14ac:dyDescent="0.3">
      <c r="A212" s="3"/>
      <c r="B212" s="4"/>
      <c r="C212" s="25" t="s">
        <v>212</v>
      </c>
      <c r="D212" s="4"/>
      <c r="E212" s="3">
        <v>4</v>
      </c>
      <c r="F212" s="3">
        <f>IF(G212="","",SUMIFS([1]怪物表!$A:$A,[1]怪物表!$B:$B,C212,[1]怪物表!$C:$C,G212)
)</f>
        <v>1299316</v>
      </c>
      <c r="G212" s="25" t="s">
        <v>174</v>
      </c>
      <c r="H212" s="3">
        <v>10</v>
      </c>
      <c r="I212" s="34">
        <v>9</v>
      </c>
      <c r="J212" s="34">
        <v>3</v>
      </c>
      <c r="K212" s="34">
        <v>1</v>
      </c>
      <c r="L212" s="3">
        <v>60</v>
      </c>
      <c r="M212" s="34">
        <v>390</v>
      </c>
      <c r="N212" s="27">
        <f>INDEX([1]怪物表!$J:$J,MATCH(F212,[1]怪物表!$A:$A,0),1)*H212</f>
        <v>10</v>
      </c>
    </row>
    <row r="213" spans="1:14" x14ac:dyDescent="0.3">
      <c r="A213" s="3"/>
      <c r="B213" s="4"/>
      <c r="C213" s="25" t="s">
        <v>212</v>
      </c>
      <c r="D213" s="4"/>
      <c r="E213" s="3">
        <v>5</v>
      </c>
      <c r="F213" s="3">
        <f>IF(G213="","",SUMIFS([1]怪物表!$A:$A,[1]怪物表!$B:$B,C213,[1]怪物表!$C:$C,G213)
)</f>
        <v>1299316</v>
      </c>
      <c r="G213" s="25" t="s">
        <v>174</v>
      </c>
      <c r="H213" s="3">
        <v>16</v>
      </c>
      <c r="I213" s="3"/>
      <c r="J213" s="34">
        <v>3</v>
      </c>
      <c r="K213" s="34">
        <v>1</v>
      </c>
      <c r="L213" s="3">
        <v>60</v>
      </c>
      <c r="M213" s="34">
        <v>390</v>
      </c>
      <c r="N213" s="27">
        <f>INDEX([1]怪物表!$J:$J,MATCH(F213,[1]怪物表!$A:$A,0),1)*H213</f>
        <v>16</v>
      </c>
    </row>
    <row r="214" spans="1:14" s="27" customFormat="1" x14ac:dyDescent="0.3">
      <c r="A214" s="35">
        <v>299312</v>
      </c>
      <c r="B214" s="25" t="s">
        <v>274</v>
      </c>
      <c r="C214" s="25" t="s">
        <v>212</v>
      </c>
      <c r="D214" s="25" t="s">
        <v>203</v>
      </c>
      <c r="E214" s="34">
        <v>1</v>
      </c>
      <c r="F214" s="34">
        <f>IF(G214="","",SUMIFS([1]怪物表!$A:$A,[1]怪物表!$B:$B,C214,[1]怪物表!$C:$C,G214)
)</f>
        <v>1299305</v>
      </c>
      <c r="G214" s="25" t="s">
        <v>169</v>
      </c>
      <c r="H214" s="34">
        <v>7</v>
      </c>
      <c r="I214" s="34">
        <v>6</v>
      </c>
      <c r="J214" s="34">
        <v>3</v>
      </c>
      <c r="K214" s="34">
        <v>1</v>
      </c>
      <c r="L214" s="3">
        <v>60</v>
      </c>
      <c r="M214" s="34">
        <v>450</v>
      </c>
      <c r="N214" s="27">
        <f>INDEX([1]怪物表!$J:$J,MATCH(F214,[1]怪物表!$A:$A,0),1)*H214</f>
        <v>7</v>
      </c>
    </row>
    <row r="215" spans="1:14" x14ac:dyDescent="0.3">
      <c r="A215" s="3"/>
      <c r="B215" s="4"/>
      <c r="C215" s="25" t="s">
        <v>212</v>
      </c>
      <c r="D215" s="4"/>
      <c r="E215" s="3">
        <v>2</v>
      </c>
      <c r="F215" s="3">
        <f>IF(G215="","",SUMIFS([1]怪物表!$A:$A,[1]怪物表!$B:$B,C215,[1]怪物表!$C:$C,G215)
)</f>
        <v>1299305</v>
      </c>
      <c r="G215" s="4" t="s">
        <v>169</v>
      </c>
      <c r="H215" s="34">
        <v>7</v>
      </c>
      <c r="I215" s="34">
        <v>6</v>
      </c>
      <c r="J215" s="34">
        <v>3</v>
      </c>
      <c r="K215" s="34">
        <v>1</v>
      </c>
      <c r="L215" s="3">
        <v>60</v>
      </c>
      <c r="M215" s="3">
        <v>450</v>
      </c>
      <c r="N215" s="27">
        <f>INDEX([1]怪物表!$J:$J,MATCH(F215,[1]怪物表!$A:$A,0),1)*H215</f>
        <v>7</v>
      </c>
    </row>
    <row r="216" spans="1:14" x14ac:dyDescent="0.3">
      <c r="A216" s="3"/>
      <c r="B216" s="4"/>
      <c r="C216" s="25" t="s">
        <v>212</v>
      </c>
      <c r="D216" s="4"/>
      <c r="E216" s="3">
        <v>3</v>
      </c>
      <c r="F216" s="3">
        <f>IF(G216="","",SUMIFS([1]怪物表!$A:$A,[1]怪物表!$B:$B,C216,[1]怪物表!$C:$C,G216)
)</f>
        <v>1299305</v>
      </c>
      <c r="G216" s="4" t="s">
        <v>169</v>
      </c>
      <c r="H216" s="3">
        <v>10</v>
      </c>
      <c r="I216" s="34">
        <v>9</v>
      </c>
      <c r="J216" s="34">
        <v>3</v>
      </c>
      <c r="K216" s="34">
        <v>1</v>
      </c>
      <c r="L216" s="3">
        <v>60</v>
      </c>
      <c r="M216" s="3">
        <v>450</v>
      </c>
      <c r="N216" s="27">
        <f>INDEX([1]怪物表!$J:$J,MATCH(F216,[1]怪物表!$A:$A,0),1)*H216</f>
        <v>10</v>
      </c>
    </row>
    <row r="217" spans="1:14" x14ac:dyDescent="0.3">
      <c r="A217" s="3"/>
      <c r="B217" s="4"/>
      <c r="C217" s="25" t="s">
        <v>212</v>
      </c>
      <c r="D217" s="4"/>
      <c r="E217" s="3">
        <v>4</v>
      </c>
      <c r="F217" s="3">
        <f>IF(G217="","",SUMIFS([1]怪物表!$A:$A,[1]怪物表!$B:$B,C217,[1]怪物表!$C:$C,G217)
)</f>
        <v>1299305</v>
      </c>
      <c r="G217" s="4" t="s">
        <v>169</v>
      </c>
      <c r="H217" s="3">
        <v>10</v>
      </c>
      <c r="I217" s="34">
        <v>9</v>
      </c>
      <c r="J217" s="34">
        <v>3</v>
      </c>
      <c r="K217" s="34">
        <v>1</v>
      </c>
      <c r="L217" s="3">
        <v>60</v>
      </c>
      <c r="M217" s="3">
        <v>450</v>
      </c>
      <c r="N217" s="27">
        <f>INDEX([1]怪物表!$J:$J,MATCH(F217,[1]怪物表!$A:$A,0),1)*H217</f>
        <v>10</v>
      </c>
    </row>
    <row r="218" spans="1:14" x14ac:dyDescent="0.3">
      <c r="A218" s="3"/>
      <c r="B218" s="4"/>
      <c r="C218" s="25" t="s">
        <v>212</v>
      </c>
      <c r="D218" s="4"/>
      <c r="E218" s="3">
        <v>5</v>
      </c>
      <c r="F218" s="3">
        <f>IF(G218="","",SUMIFS([1]怪物表!$A:$A,[1]怪物表!$B:$B,C218,[1]怪物表!$C:$C,G218)
)</f>
        <v>1299305</v>
      </c>
      <c r="G218" s="4" t="s">
        <v>169</v>
      </c>
      <c r="H218" s="3">
        <v>16</v>
      </c>
      <c r="I218" s="3"/>
      <c r="J218" s="34">
        <v>3</v>
      </c>
      <c r="K218" s="34">
        <v>1</v>
      </c>
      <c r="L218" s="3">
        <v>60</v>
      </c>
      <c r="M218" s="3">
        <v>450</v>
      </c>
      <c r="N218" s="27">
        <f>INDEX([1]怪物表!$J:$J,MATCH(F218,[1]怪物表!$A:$A,0),1)*H218</f>
        <v>16</v>
      </c>
    </row>
    <row r="219" spans="1:14" s="27" customFormat="1" x14ac:dyDescent="0.3">
      <c r="A219" s="35">
        <v>299313</v>
      </c>
      <c r="B219" s="25" t="s">
        <v>277</v>
      </c>
      <c r="C219" s="25" t="s">
        <v>212</v>
      </c>
      <c r="D219" s="25" t="s">
        <v>203</v>
      </c>
      <c r="E219" s="34">
        <v>1</v>
      </c>
      <c r="F219" s="34">
        <f>IF(G219="","",SUMIFS([1]怪物表!$A:$A,[1]怪物表!$B:$B,C219,[1]怪物表!$C:$C,G219)
)</f>
        <v>1299309</v>
      </c>
      <c r="G219" s="25" t="s">
        <v>208</v>
      </c>
      <c r="H219" s="34">
        <v>7</v>
      </c>
      <c r="I219" s="34">
        <v>6</v>
      </c>
      <c r="J219" s="34">
        <v>3</v>
      </c>
      <c r="K219" s="34">
        <v>1</v>
      </c>
      <c r="L219" s="3">
        <v>60</v>
      </c>
      <c r="M219" s="34">
        <v>450</v>
      </c>
      <c r="N219" s="27">
        <f>INDEX([1]怪物表!$J:$J,MATCH(F219,[1]怪物表!$A:$A,0),1)*H219</f>
        <v>7</v>
      </c>
    </row>
    <row r="220" spans="1:14" x14ac:dyDescent="0.3">
      <c r="A220" s="3"/>
      <c r="B220" s="4"/>
      <c r="C220" s="25" t="s">
        <v>212</v>
      </c>
      <c r="D220" s="4"/>
      <c r="E220" s="3">
        <v>2</v>
      </c>
      <c r="F220" s="3">
        <f>IF(G220="","",SUMIFS([1]怪物表!$A:$A,[1]怪物表!$B:$B,C220,[1]怪物表!$C:$C,G220)
)</f>
        <v>1299309</v>
      </c>
      <c r="G220" s="25" t="s">
        <v>208</v>
      </c>
      <c r="H220" s="34">
        <v>7</v>
      </c>
      <c r="I220" s="34">
        <v>6</v>
      </c>
      <c r="J220" s="34">
        <v>3</v>
      </c>
      <c r="K220" s="34">
        <v>1</v>
      </c>
      <c r="L220" s="3">
        <v>60</v>
      </c>
      <c r="M220" s="34">
        <v>450</v>
      </c>
      <c r="N220" s="27">
        <f>INDEX([1]怪物表!$J:$J,MATCH(F220,[1]怪物表!$A:$A,0),1)*H220</f>
        <v>7</v>
      </c>
    </row>
    <row r="221" spans="1:14" x14ac:dyDescent="0.3">
      <c r="A221" s="3"/>
      <c r="B221" s="4"/>
      <c r="C221" s="25" t="s">
        <v>212</v>
      </c>
      <c r="D221" s="4"/>
      <c r="E221" s="3">
        <v>3</v>
      </c>
      <c r="F221" s="3">
        <f>IF(G221="","",SUMIFS([1]怪物表!$A:$A,[1]怪物表!$B:$B,C221,[1]怪物表!$C:$C,G221)
)</f>
        <v>1299309</v>
      </c>
      <c r="G221" s="25" t="s">
        <v>208</v>
      </c>
      <c r="H221" s="3">
        <v>10</v>
      </c>
      <c r="I221" s="34">
        <v>9</v>
      </c>
      <c r="J221" s="34">
        <v>3</v>
      </c>
      <c r="K221" s="34">
        <v>1</v>
      </c>
      <c r="L221" s="3">
        <v>60</v>
      </c>
      <c r="M221" s="34">
        <v>450</v>
      </c>
      <c r="N221" s="27">
        <f>INDEX([1]怪物表!$J:$J,MATCH(F221,[1]怪物表!$A:$A,0),1)*H221</f>
        <v>10</v>
      </c>
    </row>
    <row r="222" spans="1:14" x14ac:dyDescent="0.3">
      <c r="A222" s="3"/>
      <c r="B222" s="4"/>
      <c r="C222" s="25" t="s">
        <v>212</v>
      </c>
      <c r="D222" s="4"/>
      <c r="E222" s="3">
        <v>4</v>
      </c>
      <c r="F222" s="3">
        <f>IF(G222="","",SUMIFS([1]怪物表!$A:$A,[1]怪物表!$B:$B,C222,[1]怪物表!$C:$C,G222)
)</f>
        <v>1299309</v>
      </c>
      <c r="G222" s="25" t="s">
        <v>208</v>
      </c>
      <c r="H222" s="3">
        <v>10</v>
      </c>
      <c r="I222" s="34">
        <v>9</v>
      </c>
      <c r="J222" s="34">
        <v>3</v>
      </c>
      <c r="K222" s="34">
        <v>1</v>
      </c>
      <c r="L222" s="3">
        <v>60</v>
      </c>
      <c r="M222" s="34">
        <v>450</v>
      </c>
      <c r="N222" s="27">
        <f>INDEX([1]怪物表!$J:$J,MATCH(F222,[1]怪物表!$A:$A,0),1)*H222</f>
        <v>10</v>
      </c>
    </row>
    <row r="223" spans="1:14" x14ac:dyDescent="0.3">
      <c r="A223" s="3"/>
      <c r="B223" s="4"/>
      <c r="C223" s="25" t="s">
        <v>212</v>
      </c>
      <c r="D223" s="4"/>
      <c r="E223" s="3">
        <v>5</v>
      </c>
      <c r="F223" s="3">
        <f>IF(G223="","",SUMIFS([1]怪物表!$A:$A,[1]怪物表!$B:$B,C223,[1]怪物表!$C:$C,G223)
)</f>
        <v>1299309</v>
      </c>
      <c r="G223" s="25" t="s">
        <v>208</v>
      </c>
      <c r="H223" s="3">
        <v>16</v>
      </c>
      <c r="I223" s="3"/>
      <c r="J223" s="34">
        <v>3</v>
      </c>
      <c r="K223" s="34">
        <v>1</v>
      </c>
      <c r="L223" s="3">
        <v>60</v>
      </c>
      <c r="M223" s="34">
        <v>450</v>
      </c>
      <c r="N223" s="27">
        <f>INDEX([1]怪物表!$J:$J,MATCH(F223,[1]怪物表!$A:$A,0),1)*H223</f>
        <v>16</v>
      </c>
    </row>
    <row r="224" spans="1:14" s="27" customFormat="1" x14ac:dyDescent="0.3">
      <c r="A224" s="35">
        <v>299314</v>
      </c>
      <c r="B224" s="25" t="s">
        <v>274</v>
      </c>
      <c r="C224" s="25" t="s">
        <v>212</v>
      </c>
      <c r="D224" s="25" t="s">
        <v>193</v>
      </c>
      <c r="E224" s="34">
        <v>1</v>
      </c>
      <c r="F224" s="34">
        <f>IF(G224="","",SUMIFS([1]怪物表!$A:$A,[1]怪物表!$B:$B,C224,[1]怪物表!$C:$C,G224)
)</f>
        <v>1299305</v>
      </c>
      <c r="G224" s="4" t="s">
        <v>169</v>
      </c>
      <c r="H224" s="34">
        <v>7</v>
      </c>
      <c r="I224" s="34">
        <v>6</v>
      </c>
      <c r="J224" s="34">
        <v>3</v>
      </c>
      <c r="K224" s="34">
        <v>1</v>
      </c>
      <c r="L224" s="3">
        <v>60</v>
      </c>
      <c r="M224" s="34">
        <v>480</v>
      </c>
      <c r="N224" s="27">
        <f>INDEX([1]怪物表!$J:$J,MATCH(F224,[1]怪物表!$A:$A,0),1)*H224</f>
        <v>7</v>
      </c>
    </row>
    <row r="225" spans="1:14" x14ac:dyDescent="0.3">
      <c r="A225" s="3"/>
      <c r="B225" s="4"/>
      <c r="C225" s="25" t="s">
        <v>212</v>
      </c>
      <c r="D225" s="4"/>
      <c r="E225" s="3">
        <v>2</v>
      </c>
      <c r="F225" s="3">
        <f>IF(G225="","",SUMIFS([1]怪物表!$A:$A,[1]怪物表!$B:$B,C225,[1]怪物表!$C:$C,G225)
)</f>
        <v>1299305</v>
      </c>
      <c r="G225" s="4" t="s">
        <v>169</v>
      </c>
      <c r="H225" s="34">
        <v>7</v>
      </c>
      <c r="I225" s="34">
        <v>6</v>
      </c>
      <c r="J225" s="34">
        <v>3</v>
      </c>
      <c r="K225" s="34">
        <v>1</v>
      </c>
      <c r="L225" s="3">
        <v>60</v>
      </c>
      <c r="M225" s="34">
        <v>480</v>
      </c>
      <c r="N225" s="27">
        <f>INDEX([1]怪物表!$J:$J,MATCH(F225,[1]怪物表!$A:$A,0),1)*H225</f>
        <v>7</v>
      </c>
    </row>
    <row r="226" spans="1:14" x14ac:dyDescent="0.3">
      <c r="A226" s="3"/>
      <c r="B226" s="4"/>
      <c r="C226" s="25" t="s">
        <v>212</v>
      </c>
      <c r="D226" s="4"/>
      <c r="E226" s="3">
        <v>3</v>
      </c>
      <c r="F226" s="3">
        <f>IF(G226="","",SUMIFS([1]怪物表!$A:$A,[1]怪物表!$B:$B,C226,[1]怪物表!$C:$C,G226)
)</f>
        <v>1299305</v>
      </c>
      <c r="G226" s="4" t="s">
        <v>169</v>
      </c>
      <c r="H226" s="3">
        <v>10</v>
      </c>
      <c r="I226" s="34">
        <v>9</v>
      </c>
      <c r="J226" s="34">
        <v>3</v>
      </c>
      <c r="K226" s="34">
        <v>1</v>
      </c>
      <c r="L226" s="3">
        <v>60</v>
      </c>
      <c r="M226" s="34">
        <v>480</v>
      </c>
      <c r="N226" s="27">
        <f>INDEX([1]怪物表!$J:$J,MATCH(F226,[1]怪物表!$A:$A,0),1)*H226</f>
        <v>10</v>
      </c>
    </row>
    <row r="227" spans="1:14" x14ac:dyDescent="0.3">
      <c r="A227" s="3"/>
      <c r="B227" s="4"/>
      <c r="C227" s="25" t="s">
        <v>212</v>
      </c>
      <c r="D227" s="4"/>
      <c r="E227" s="3">
        <v>4</v>
      </c>
      <c r="F227" s="3">
        <f>IF(G227="","",SUMIFS([1]怪物表!$A:$A,[1]怪物表!$B:$B,C227,[1]怪物表!$C:$C,G227)
)</f>
        <v>1299305</v>
      </c>
      <c r="G227" s="4" t="s">
        <v>169</v>
      </c>
      <c r="H227" s="3">
        <v>10</v>
      </c>
      <c r="I227" s="34">
        <v>9</v>
      </c>
      <c r="J227" s="34">
        <v>3</v>
      </c>
      <c r="K227" s="34">
        <v>1</v>
      </c>
      <c r="L227" s="3">
        <v>60</v>
      </c>
      <c r="M227" s="34">
        <v>480</v>
      </c>
      <c r="N227" s="27">
        <f>INDEX([1]怪物表!$J:$J,MATCH(F227,[1]怪物表!$A:$A,0),1)*H227</f>
        <v>10</v>
      </c>
    </row>
    <row r="228" spans="1:14" x14ac:dyDescent="0.3">
      <c r="A228" s="3"/>
      <c r="B228" s="4"/>
      <c r="C228" s="25" t="s">
        <v>212</v>
      </c>
      <c r="D228" s="4"/>
      <c r="E228" s="3">
        <v>5</v>
      </c>
      <c r="F228" s="3">
        <f>IF(G228="","",SUMIFS([1]怪物表!$A:$A,[1]怪物表!$B:$B,C228,[1]怪物表!$C:$C,G228)
)</f>
        <v>1299305</v>
      </c>
      <c r="G228" s="4" t="s">
        <v>169</v>
      </c>
      <c r="H228" s="3">
        <v>16</v>
      </c>
      <c r="I228" s="3"/>
      <c r="J228" s="34">
        <v>3</v>
      </c>
      <c r="K228" s="34">
        <v>1</v>
      </c>
      <c r="L228" s="3">
        <v>60</v>
      </c>
      <c r="M228" s="34">
        <v>480</v>
      </c>
      <c r="N228" s="27">
        <f>INDEX([1]怪物表!$J:$J,MATCH(F228,[1]怪物表!$A:$A,0),1)*H228</f>
        <v>16</v>
      </c>
    </row>
    <row r="229" spans="1:14" s="27" customFormat="1" x14ac:dyDescent="0.3">
      <c r="A229" s="35">
        <v>299315</v>
      </c>
      <c r="B229" s="25" t="s">
        <v>276</v>
      </c>
      <c r="C229" s="25" t="s">
        <v>212</v>
      </c>
      <c r="D229" s="25" t="s">
        <v>197</v>
      </c>
      <c r="E229" s="34">
        <v>1</v>
      </c>
      <c r="F229" s="34">
        <f>IF(G229="","",SUMIFS([1]怪物表!$A:$A,[1]怪物表!$B:$B,C229,[1]怪物表!$C:$C,G229)
)</f>
        <v>1299308</v>
      </c>
      <c r="G229" s="25" t="s">
        <v>151</v>
      </c>
      <c r="H229" s="34">
        <v>5</v>
      </c>
      <c r="I229" s="34">
        <v>4</v>
      </c>
      <c r="J229" s="34">
        <v>3</v>
      </c>
      <c r="K229" s="34">
        <v>1</v>
      </c>
      <c r="L229" s="3">
        <v>6</v>
      </c>
      <c r="M229" s="34">
        <v>540</v>
      </c>
      <c r="N229" s="27">
        <f>INDEX([1]怪物表!$J:$J,MATCH(F229,[1]怪物表!$A:$A,0),1)*H229</f>
        <v>5</v>
      </c>
    </row>
    <row r="230" spans="1:14" x14ac:dyDescent="0.3">
      <c r="A230" s="3"/>
      <c r="B230" s="4"/>
      <c r="C230" s="25" t="s">
        <v>212</v>
      </c>
      <c r="D230" s="4"/>
      <c r="E230" s="3">
        <v>2</v>
      </c>
      <c r="F230" s="3">
        <f>IF(G230="","",SUMIFS([1]怪物表!$A:$A,[1]怪物表!$B:$B,C230,[1]怪物表!$C:$C,G230)
)</f>
        <v>1299308</v>
      </c>
      <c r="G230" s="25" t="s">
        <v>151</v>
      </c>
      <c r="H230" s="3">
        <v>5</v>
      </c>
      <c r="I230" s="34">
        <v>4</v>
      </c>
      <c r="J230" s="34">
        <v>3</v>
      </c>
      <c r="K230" s="34">
        <v>1</v>
      </c>
      <c r="L230" s="3">
        <v>6</v>
      </c>
      <c r="M230" s="3">
        <v>540</v>
      </c>
      <c r="N230" s="27">
        <f>INDEX([1]怪物表!$J:$J,MATCH(F230,[1]怪物表!$A:$A,0),1)*H230</f>
        <v>5</v>
      </c>
    </row>
    <row r="231" spans="1:14" x14ac:dyDescent="0.3">
      <c r="A231" s="3"/>
      <c r="B231" s="4"/>
      <c r="C231" s="25" t="s">
        <v>212</v>
      </c>
      <c r="D231" s="4"/>
      <c r="E231" s="3">
        <v>3</v>
      </c>
      <c r="F231" s="3">
        <f>IF(G231="","",SUMIFS([1]怪物表!$A:$A,[1]怪物表!$B:$B,C231,[1]怪物表!$C:$C,G231)
)</f>
        <v>1299308</v>
      </c>
      <c r="G231" s="25" t="s">
        <v>151</v>
      </c>
      <c r="H231" s="3">
        <v>10</v>
      </c>
      <c r="I231" s="34">
        <v>7</v>
      </c>
      <c r="J231" s="34">
        <v>3</v>
      </c>
      <c r="K231" s="34">
        <v>1</v>
      </c>
      <c r="L231" s="3">
        <v>6</v>
      </c>
      <c r="M231" s="3">
        <v>540</v>
      </c>
      <c r="N231" s="27">
        <f>INDEX([1]怪物表!$J:$J,MATCH(F231,[1]怪物表!$A:$A,0),1)*H231</f>
        <v>10</v>
      </c>
    </row>
    <row r="232" spans="1:14" x14ac:dyDescent="0.3">
      <c r="A232" s="3"/>
      <c r="B232" s="4"/>
      <c r="C232" s="25" t="s">
        <v>212</v>
      </c>
      <c r="D232" s="4"/>
      <c r="E232" s="3">
        <v>4</v>
      </c>
      <c r="F232" s="3">
        <f>IF(G232="","",SUMIFS([1]怪物表!$A:$A,[1]怪物表!$B:$B,C232,[1]怪物表!$C:$C,G232)
)</f>
        <v>1299308</v>
      </c>
      <c r="G232" s="25" t="s">
        <v>151</v>
      </c>
      <c r="H232" s="3">
        <v>15</v>
      </c>
      <c r="I232" s="3">
        <v>11</v>
      </c>
      <c r="J232" s="34">
        <v>3</v>
      </c>
      <c r="K232" s="34">
        <v>1</v>
      </c>
      <c r="L232" s="3">
        <v>6</v>
      </c>
      <c r="M232" s="3">
        <v>540</v>
      </c>
      <c r="N232" s="27">
        <f>INDEX([1]怪物表!$J:$J,MATCH(F232,[1]怪物表!$A:$A,0),1)*H232</f>
        <v>15</v>
      </c>
    </row>
    <row r="233" spans="1:14" x14ac:dyDescent="0.3">
      <c r="A233" s="3"/>
      <c r="B233" s="4"/>
      <c r="C233" s="25" t="s">
        <v>212</v>
      </c>
      <c r="D233" s="4"/>
      <c r="E233" s="3">
        <v>5</v>
      </c>
      <c r="F233" s="3">
        <f>IF(G233="","",SUMIFS([1]怪物表!$A:$A,[1]怪物表!$B:$B,C233,[1]怪物表!$C:$C,G233)
)</f>
        <v>1299308</v>
      </c>
      <c r="G233" s="25" t="s">
        <v>151</v>
      </c>
      <c r="H233" s="3">
        <v>15</v>
      </c>
      <c r="I233" s="3"/>
      <c r="J233" s="34">
        <v>3</v>
      </c>
      <c r="K233" s="34">
        <v>1</v>
      </c>
      <c r="L233" s="3">
        <v>6</v>
      </c>
      <c r="M233" s="3">
        <v>540</v>
      </c>
      <c r="N233" s="27">
        <f>INDEX([1]怪物表!$J:$J,MATCH(F233,[1]怪物表!$A:$A,0),1)*H233</f>
        <v>15</v>
      </c>
    </row>
    <row r="234" spans="1:14" s="27" customFormat="1" x14ac:dyDescent="0.3">
      <c r="A234" s="35">
        <v>299316</v>
      </c>
      <c r="B234" s="25" t="s">
        <v>272</v>
      </c>
      <c r="C234" s="25" t="s">
        <v>212</v>
      </c>
      <c r="D234" s="25" t="s">
        <v>197</v>
      </c>
      <c r="E234" s="34">
        <v>1</v>
      </c>
      <c r="F234" s="34">
        <f>IF(G234="","",SUMIFS([1]怪物表!$A:$A,[1]怪物表!$B:$B,C234,[1]怪物表!$C:$C,G234)
)</f>
        <v>1299316</v>
      </c>
      <c r="G234" s="25" t="s">
        <v>174</v>
      </c>
      <c r="H234" s="34">
        <v>5</v>
      </c>
      <c r="I234" s="34">
        <v>4</v>
      </c>
      <c r="J234" s="34">
        <v>3</v>
      </c>
      <c r="K234" s="34">
        <v>1</v>
      </c>
      <c r="L234" s="3">
        <v>6</v>
      </c>
      <c r="M234" s="34">
        <v>540</v>
      </c>
      <c r="N234" s="27">
        <f>INDEX([1]怪物表!$J:$J,MATCH(F234,[1]怪物表!$A:$A,0),1)*H234</f>
        <v>5</v>
      </c>
    </row>
    <row r="235" spans="1:14" x14ac:dyDescent="0.3">
      <c r="A235" s="3"/>
      <c r="B235" s="4"/>
      <c r="C235" s="25" t="s">
        <v>212</v>
      </c>
      <c r="D235" s="4"/>
      <c r="E235" s="3">
        <v>2</v>
      </c>
      <c r="F235" s="3">
        <f>IF(G235="","",SUMIFS([1]怪物表!$A:$A,[1]怪物表!$B:$B,C235,[1]怪物表!$C:$C,G235)
)</f>
        <v>1299316</v>
      </c>
      <c r="G235" s="25" t="s">
        <v>174</v>
      </c>
      <c r="H235" s="3">
        <v>5</v>
      </c>
      <c r="I235" s="34">
        <v>4</v>
      </c>
      <c r="J235" s="34">
        <v>3</v>
      </c>
      <c r="K235" s="34">
        <v>1</v>
      </c>
      <c r="L235" s="3">
        <v>6</v>
      </c>
      <c r="M235" s="3">
        <v>540</v>
      </c>
      <c r="N235" s="27">
        <f>INDEX([1]怪物表!$J:$J,MATCH(F235,[1]怪物表!$A:$A,0),1)*H235</f>
        <v>5</v>
      </c>
    </row>
    <row r="236" spans="1:14" x14ac:dyDescent="0.3">
      <c r="A236" s="3"/>
      <c r="B236" s="4"/>
      <c r="C236" s="25" t="s">
        <v>212</v>
      </c>
      <c r="D236" s="4"/>
      <c r="E236" s="3">
        <v>3</v>
      </c>
      <c r="F236" s="3">
        <f>IF(G236="","",SUMIFS([1]怪物表!$A:$A,[1]怪物表!$B:$B,C236,[1]怪物表!$C:$C,G236)
)</f>
        <v>1299316</v>
      </c>
      <c r="G236" s="25" t="s">
        <v>174</v>
      </c>
      <c r="H236" s="3">
        <v>10</v>
      </c>
      <c r="I236" s="34">
        <v>7</v>
      </c>
      <c r="J236" s="34">
        <v>3</v>
      </c>
      <c r="K236" s="34">
        <v>1</v>
      </c>
      <c r="L236" s="3">
        <v>6</v>
      </c>
      <c r="M236" s="3">
        <v>540</v>
      </c>
      <c r="N236" s="27">
        <f>INDEX([1]怪物表!$J:$J,MATCH(F236,[1]怪物表!$A:$A,0),1)*H236</f>
        <v>10</v>
      </c>
    </row>
    <row r="237" spans="1:14" x14ac:dyDescent="0.3">
      <c r="A237" s="3"/>
      <c r="B237" s="4"/>
      <c r="C237" s="25" t="s">
        <v>212</v>
      </c>
      <c r="D237" s="4"/>
      <c r="E237" s="3">
        <v>4</v>
      </c>
      <c r="F237" s="3">
        <f>IF(G237="","",SUMIFS([1]怪物表!$A:$A,[1]怪物表!$B:$B,C237,[1]怪物表!$C:$C,G237)
)</f>
        <v>1299316</v>
      </c>
      <c r="G237" s="25" t="s">
        <v>174</v>
      </c>
      <c r="H237" s="3">
        <v>15</v>
      </c>
      <c r="I237" s="3">
        <v>11</v>
      </c>
      <c r="J237" s="34">
        <v>3</v>
      </c>
      <c r="K237" s="34">
        <v>1</v>
      </c>
      <c r="L237" s="3">
        <v>6</v>
      </c>
      <c r="M237" s="3">
        <v>540</v>
      </c>
      <c r="N237" s="27">
        <f>INDEX([1]怪物表!$J:$J,MATCH(F237,[1]怪物表!$A:$A,0),1)*H237</f>
        <v>15</v>
      </c>
    </row>
    <row r="238" spans="1:14" x14ac:dyDescent="0.3">
      <c r="A238" s="3"/>
      <c r="B238" s="4"/>
      <c r="C238" s="25" t="s">
        <v>212</v>
      </c>
      <c r="D238" s="4"/>
      <c r="E238" s="3">
        <v>5</v>
      </c>
      <c r="F238" s="3">
        <f>IF(G238="","",SUMIFS([1]怪物表!$A:$A,[1]怪物表!$B:$B,C238,[1]怪物表!$C:$C,G238)
)</f>
        <v>1299316</v>
      </c>
      <c r="G238" s="25" t="s">
        <v>174</v>
      </c>
      <c r="H238" s="3">
        <v>15</v>
      </c>
      <c r="I238" s="3"/>
      <c r="J238" s="34">
        <v>3</v>
      </c>
      <c r="K238" s="34">
        <v>1</v>
      </c>
      <c r="L238" s="3">
        <v>6</v>
      </c>
      <c r="M238" s="3">
        <v>540</v>
      </c>
      <c r="N238" s="27">
        <f>INDEX([1]怪物表!$J:$J,MATCH(F238,[1]怪物表!$A:$A,0),1)*H238</f>
        <v>15</v>
      </c>
    </row>
    <row r="239" spans="1:14" s="27" customFormat="1" x14ac:dyDescent="0.3">
      <c r="A239" s="35">
        <v>299317</v>
      </c>
      <c r="B239" s="25" t="s">
        <v>271</v>
      </c>
      <c r="C239" s="25" t="s">
        <v>212</v>
      </c>
      <c r="D239" s="25" t="s">
        <v>199</v>
      </c>
      <c r="E239" s="34">
        <v>1</v>
      </c>
      <c r="F239" s="34">
        <f>IF(G239="","",SUMIFS([1]怪物表!$A:$A,[1]怪物表!$B:$B,C239,[1]怪物表!$C:$C,G239)
)</f>
        <v>1299309</v>
      </c>
      <c r="G239" s="25" t="s">
        <v>208</v>
      </c>
      <c r="H239" s="34">
        <v>10</v>
      </c>
      <c r="I239" s="34">
        <v>7</v>
      </c>
      <c r="J239" s="34">
        <v>3</v>
      </c>
      <c r="K239" s="34">
        <v>1</v>
      </c>
      <c r="L239" s="3">
        <v>6</v>
      </c>
      <c r="M239" s="34">
        <v>570</v>
      </c>
      <c r="N239" s="27">
        <f>INDEX([1]怪物表!$J:$J,MATCH(F239,[1]怪物表!$A:$A,0),1)*H239</f>
        <v>10</v>
      </c>
    </row>
    <row r="240" spans="1:14" x14ac:dyDescent="0.3">
      <c r="A240" s="3"/>
      <c r="B240" s="4"/>
      <c r="C240" s="25" t="s">
        <v>212</v>
      </c>
      <c r="D240" s="4"/>
      <c r="E240" s="3">
        <v>2</v>
      </c>
      <c r="F240" s="3">
        <f>IF(G240="","",SUMIFS([1]怪物表!$A:$A,[1]怪物表!$B:$B,C240,[1]怪物表!$C:$C,G240)
)</f>
        <v>1299309</v>
      </c>
      <c r="G240" s="4" t="s">
        <v>208</v>
      </c>
      <c r="H240" s="3">
        <v>10</v>
      </c>
      <c r="I240" s="34">
        <v>7</v>
      </c>
      <c r="J240" s="34">
        <v>3</v>
      </c>
      <c r="K240" s="34">
        <v>1</v>
      </c>
      <c r="L240" s="3">
        <v>6</v>
      </c>
      <c r="M240" s="3">
        <v>570</v>
      </c>
      <c r="N240" s="27">
        <f>INDEX([1]怪物表!$J:$J,MATCH(F240,[1]怪物表!$A:$A,0),1)*H240</f>
        <v>10</v>
      </c>
    </row>
    <row r="241" spans="1:14" x14ac:dyDescent="0.3">
      <c r="A241" s="3"/>
      <c r="B241" s="4"/>
      <c r="C241" s="25" t="s">
        <v>212</v>
      </c>
      <c r="D241" s="4"/>
      <c r="E241" s="3">
        <v>3</v>
      </c>
      <c r="F241" s="3">
        <f>IF(G241="","",SUMIFS([1]怪物表!$A:$A,[1]怪物表!$B:$B,C241,[1]怪物表!$C:$C,G241)
)</f>
        <v>1299309</v>
      </c>
      <c r="G241" s="4" t="s">
        <v>208</v>
      </c>
      <c r="H241" s="3">
        <v>20</v>
      </c>
      <c r="I241" s="34">
        <v>14</v>
      </c>
      <c r="J241" s="34">
        <v>3</v>
      </c>
      <c r="K241" s="34">
        <v>1</v>
      </c>
      <c r="L241" s="3">
        <v>6</v>
      </c>
      <c r="M241" s="3">
        <v>570</v>
      </c>
      <c r="N241" s="27">
        <f>INDEX([1]怪物表!$J:$J,MATCH(F241,[1]怪物表!$A:$A,0),1)*H241</f>
        <v>20</v>
      </c>
    </row>
    <row r="242" spans="1:14" x14ac:dyDescent="0.3">
      <c r="A242" s="3"/>
      <c r="B242" s="4"/>
      <c r="C242" s="25" t="s">
        <v>212</v>
      </c>
      <c r="D242" s="4"/>
      <c r="E242" s="3">
        <v>4</v>
      </c>
      <c r="F242" s="3">
        <f>IF(G242="","",SUMIFS([1]怪物表!$A:$A,[1]怪物表!$B:$B,C242,[1]怪物表!$C:$C,G242)
)</f>
        <v>1299309</v>
      </c>
      <c r="G242" s="4" t="s">
        <v>208</v>
      </c>
      <c r="H242" s="3">
        <v>30</v>
      </c>
      <c r="I242" s="3">
        <v>21</v>
      </c>
      <c r="J242" s="34">
        <v>3</v>
      </c>
      <c r="K242" s="34">
        <v>1</v>
      </c>
      <c r="L242" s="3">
        <v>6</v>
      </c>
      <c r="M242" s="3">
        <v>570</v>
      </c>
      <c r="N242" s="27">
        <f>INDEX([1]怪物表!$J:$J,MATCH(F242,[1]怪物表!$A:$A,0),1)*H242</f>
        <v>30</v>
      </c>
    </row>
    <row r="243" spans="1:14" x14ac:dyDescent="0.3">
      <c r="A243" s="3"/>
      <c r="B243" s="4"/>
      <c r="C243" s="25" t="s">
        <v>212</v>
      </c>
      <c r="D243" s="4"/>
      <c r="E243" s="3">
        <v>5</v>
      </c>
      <c r="F243" s="3">
        <f>IF(G243="","",SUMIFS([1]怪物表!$A:$A,[1]怪物表!$B:$B,C243,[1]怪物表!$C:$C,G243)
)</f>
        <v>1299309</v>
      </c>
      <c r="G243" s="4" t="s">
        <v>208</v>
      </c>
      <c r="H243" s="3">
        <v>30</v>
      </c>
      <c r="I243" s="3"/>
      <c r="J243" s="34">
        <v>3</v>
      </c>
      <c r="K243" s="34">
        <v>1</v>
      </c>
      <c r="L243" s="3">
        <v>6</v>
      </c>
      <c r="M243" s="3">
        <v>570</v>
      </c>
      <c r="N243" s="27">
        <f>INDEX([1]怪物表!$J:$J,MATCH(F243,[1]怪物表!$A:$A,0),1)*H243</f>
        <v>30</v>
      </c>
    </row>
    <row r="244" spans="1:14" s="27" customFormat="1" x14ac:dyDescent="0.3">
      <c r="A244" s="35">
        <v>299318</v>
      </c>
      <c r="B244" s="25" t="s">
        <v>272</v>
      </c>
      <c r="C244" s="25" t="s">
        <v>212</v>
      </c>
      <c r="D244" s="25" t="s">
        <v>199</v>
      </c>
      <c r="E244" s="34">
        <v>1</v>
      </c>
      <c r="F244" s="34">
        <f>IF(G244="","",SUMIFS([1]怪物表!$A:$A,[1]怪物表!$B:$B,C244,[1]怪物表!$C:$C,G244)
)</f>
        <v>1299316</v>
      </c>
      <c r="G244" s="25" t="s">
        <v>174</v>
      </c>
      <c r="H244" s="34">
        <v>5</v>
      </c>
      <c r="I244" s="34">
        <v>4</v>
      </c>
      <c r="J244" s="34">
        <v>3</v>
      </c>
      <c r="K244" s="34">
        <v>1</v>
      </c>
      <c r="L244" s="3">
        <v>6</v>
      </c>
      <c r="M244" s="34">
        <v>570</v>
      </c>
      <c r="N244" s="27">
        <f>INDEX([1]怪物表!$J:$J,MATCH(F244,[1]怪物表!$A:$A,0),1)*H244</f>
        <v>5</v>
      </c>
    </row>
    <row r="245" spans="1:14" x14ac:dyDescent="0.3">
      <c r="A245" s="3"/>
      <c r="B245" s="4"/>
      <c r="C245" s="25" t="s">
        <v>212</v>
      </c>
      <c r="D245" s="4"/>
      <c r="E245" s="3">
        <v>2</v>
      </c>
      <c r="F245" s="3">
        <f>IF(G245="","",SUMIFS([1]怪物表!$A:$A,[1]怪物表!$B:$B,C245,[1]怪物表!$C:$C,G245)
)</f>
        <v>1299316</v>
      </c>
      <c r="G245" s="25" t="s">
        <v>174</v>
      </c>
      <c r="H245" s="3">
        <v>5</v>
      </c>
      <c r="I245" s="34">
        <v>4</v>
      </c>
      <c r="J245" s="34">
        <v>3</v>
      </c>
      <c r="K245" s="34">
        <v>1</v>
      </c>
      <c r="L245" s="3">
        <v>6</v>
      </c>
      <c r="M245" s="34">
        <v>570</v>
      </c>
      <c r="N245" s="27">
        <f>INDEX([1]怪物表!$J:$J,MATCH(F245,[1]怪物表!$A:$A,0),1)*H245</f>
        <v>5</v>
      </c>
    </row>
    <row r="246" spans="1:14" x14ac:dyDescent="0.3">
      <c r="A246" s="3"/>
      <c r="B246" s="4"/>
      <c r="C246" s="25" t="s">
        <v>212</v>
      </c>
      <c r="D246" s="4"/>
      <c r="E246" s="3">
        <v>3</v>
      </c>
      <c r="F246" s="3">
        <f>IF(G246="","",SUMIFS([1]怪物表!$A:$A,[1]怪物表!$B:$B,C246,[1]怪物表!$C:$C,G246)
)</f>
        <v>1299316</v>
      </c>
      <c r="G246" s="25" t="s">
        <v>174</v>
      </c>
      <c r="H246" s="3">
        <v>10</v>
      </c>
      <c r="I246" s="34">
        <v>7</v>
      </c>
      <c r="J246" s="34">
        <v>3</v>
      </c>
      <c r="K246" s="34">
        <v>1</v>
      </c>
      <c r="L246" s="3">
        <v>6</v>
      </c>
      <c r="M246" s="34">
        <v>570</v>
      </c>
      <c r="N246" s="27">
        <f>INDEX([1]怪物表!$J:$J,MATCH(F246,[1]怪物表!$A:$A,0),1)*H246</f>
        <v>10</v>
      </c>
    </row>
    <row r="247" spans="1:14" x14ac:dyDescent="0.3">
      <c r="A247" s="3"/>
      <c r="B247" s="4"/>
      <c r="C247" s="25" t="s">
        <v>212</v>
      </c>
      <c r="D247" s="4"/>
      <c r="E247" s="3">
        <v>4</v>
      </c>
      <c r="F247" s="3">
        <f>IF(G247="","",SUMIFS([1]怪物表!$A:$A,[1]怪物表!$B:$B,C247,[1]怪物表!$C:$C,G247)
)</f>
        <v>1299316</v>
      </c>
      <c r="G247" s="25" t="s">
        <v>174</v>
      </c>
      <c r="H247" s="3">
        <v>15</v>
      </c>
      <c r="I247" s="3">
        <v>11</v>
      </c>
      <c r="J247" s="34">
        <v>3</v>
      </c>
      <c r="K247" s="34">
        <v>1</v>
      </c>
      <c r="L247" s="3">
        <v>6</v>
      </c>
      <c r="M247" s="34">
        <v>570</v>
      </c>
      <c r="N247" s="27">
        <f>INDEX([1]怪物表!$J:$J,MATCH(F247,[1]怪物表!$A:$A,0),1)*H247</f>
        <v>15</v>
      </c>
    </row>
    <row r="248" spans="1:14" x14ac:dyDescent="0.3">
      <c r="A248" s="3"/>
      <c r="B248" s="4"/>
      <c r="C248" s="25" t="s">
        <v>212</v>
      </c>
      <c r="D248" s="4"/>
      <c r="E248" s="3">
        <v>5</v>
      </c>
      <c r="F248" s="3">
        <f>IF(G248="","",SUMIFS([1]怪物表!$A:$A,[1]怪物表!$B:$B,C248,[1]怪物表!$C:$C,G248)
)</f>
        <v>1299316</v>
      </c>
      <c r="G248" s="25" t="s">
        <v>174</v>
      </c>
      <c r="H248" s="3">
        <v>15</v>
      </c>
      <c r="I248" s="3"/>
      <c r="J248" s="34">
        <v>3</v>
      </c>
      <c r="K248" s="34">
        <v>1</v>
      </c>
      <c r="L248" s="3">
        <v>6</v>
      </c>
      <c r="M248" s="34">
        <v>570</v>
      </c>
      <c r="N248" s="27">
        <f>INDEX([1]怪物表!$J:$J,MATCH(F248,[1]怪物表!$A:$A,0),1)*H248</f>
        <v>15</v>
      </c>
    </row>
    <row r="249" spans="1:14" s="27" customFormat="1" x14ac:dyDescent="0.3">
      <c r="A249" s="33">
        <v>299401</v>
      </c>
      <c r="B249" s="15" t="s">
        <v>362</v>
      </c>
      <c r="C249" s="15" t="s">
        <v>348</v>
      </c>
      <c r="D249" s="15" t="s">
        <v>279</v>
      </c>
      <c r="E249" s="33">
        <v>1</v>
      </c>
      <c r="F249" s="33">
        <f>IF(G249="","",SUMIFS([1]怪物表!$A:$A,[1]怪物表!$B:$B,C249,[1]怪物表!$C:$C,G249)
)</f>
        <v>1299402</v>
      </c>
      <c r="G249" s="15" t="s">
        <v>122</v>
      </c>
      <c r="H249" s="33">
        <v>15</v>
      </c>
      <c r="I249" s="33">
        <v>9</v>
      </c>
      <c r="J249" s="33">
        <v>3</v>
      </c>
      <c r="K249" s="33">
        <v>1</v>
      </c>
      <c r="L249" s="33">
        <v>60</v>
      </c>
      <c r="M249" s="33">
        <v>30</v>
      </c>
      <c r="N249" s="27">
        <f>INDEX([1]怪物表!$J:$J,MATCH(F249,[1]怪物表!$A:$A,0),1)*H249</f>
        <v>15</v>
      </c>
    </row>
    <row r="250" spans="1:14" x14ac:dyDescent="0.3">
      <c r="A250" s="3"/>
      <c r="B250" s="4"/>
      <c r="C250" s="25" t="s">
        <v>348</v>
      </c>
      <c r="D250" s="4"/>
      <c r="E250" s="3">
        <v>2</v>
      </c>
      <c r="F250" s="3">
        <f>IF(G250="","",SUMIFS([1]怪物表!$A:$A,[1]怪物表!$B:$B,C250,[1]怪物表!$C:$C,G250)
)</f>
        <v>1299402</v>
      </c>
      <c r="G250" s="4" t="s">
        <v>122</v>
      </c>
      <c r="H250" s="3">
        <v>15</v>
      </c>
      <c r="I250" s="34">
        <v>9</v>
      </c>
      <c r="J250" s="34">
        <v>3</v>
      </c>
      <c r="K250" s="34">
        <v>1</v>
      </c>
      <c r="L250" s="3">
        <v>60</v>
      </c>
      <c r="M250" s="3">
        <v>30</v>
      </c>
      <c r="N250" s="27">
        <f>INDEX([1]怪物表!$J:$J,MATCH(F250,[1]怪物表!$A:$A,0),1)*H250</f>
        <v>15</v>
      </c>
    </row>
    <row r="251" spans="1:14" x14ac:dyDescent="0.3">
      <c r="A251" s="3"/>
      <c r="B251" s="4"/>
      <c r="C251" s="25" t="s">
        <v>348</v>
      </c>
      <c r="D251" s="4"/>
      <c r="E251" s="3">
        <v>3</v>
      </c>
      <c r="F251" s="3">
        <f>IF(G251="","",SUMIFS([1]怪物表!$A:$A,[1]怪物表!$B:$B,C251,[1]怪物表!$C:$C,G251)
)</f>
        <v>1299402</v>
      </c>
      <c r="G251" s="4" t="s">
        <v>122</v>
      </c>
      <c r="H251" s="3">
        <v>15</v>
      </c>
      <c r="I251" s="34">
        <v>9</v>
      </c>
      <c r="J251" s="34">
        <v>3</v>
      </c>
      <c r="K251" s="34">
        <v>1</v>
      </c>
      <c r="L251" s="3">
        <v>60</v>
      </c>
      <c r="M251" s="3">
        <v>30</v>
      </c>
      <c r="N251" s="27">
        <f>INDEX([1]怪物表!$J:$J,MATCH(F251,[1]怪物表!$A:$A,0),1)*H251</f>
        <v>15</v>
      </c>
    </row>
    <row r="252" spans="1:14" x14ac:dyDescent="0.3">
      <c r="A252" s="3"/>
      <c r="B252" s="4"/>
      <c r="C252" s="25" t="s">
        <v>348</v>
      </c>
      <c r="D252" s="4"/>
      <c r="E252" s="3">
        <v>4</v>
      </c>
      <c r="F252" s="3">
        <f>IF(G252="","",SUMIFS([1]怪物表!$A:$A,[1]怪物表!$B:$B,C252,[1]怪物表!$C:$C,G252)
)</f>
        <v>1299402</v>
      </c>
      <c r="G252" s="4" t="s">
        <v>122</v>
      </c>
      <c r="H252" s="3">
        <v>15</v>
      </c>
      <c r="I252" s="34">
        <v>9</v>
      </c>
      <c r="J252" s="34">
        <v>3</v>
      </c>
      <c r="K252" s="34">
        <v>1</v>
      </c>
      <c r="L252" s="3">
        <v>60</v>
      </c>
      <c r="M252" s="3">
        <v>30</v>
      </c>
      <c r="N252" s="27">
        <f>INDEX([1]怪物表!$J:$J,MATCH(F252,[1]怪物表!$A:$A,0),1)*H252</f>
        <v>15</v>
      </c>
    </row>
    <row r="253" spans="1:14" x14ac:dyDescent="0.3">
      <c r="A253" s="3"/>
      <c r="B253" s="4"/>
      <c r="C253" s="25" t="s">
        <v>348</v>
      </c>
      <c r="D253" s="4"/>
      <c r="E253" s="3">
        <v>5</v>
      </c>
      <c r="F253" s="3">
        <f>IF(G253="","",SUMIFS([1]怪物表!$A:$A,[1]怪物表!$B:$B,C253,[1]怪物表!$C:$C,G253)
)</f>
        <v>1299402</v>
      </c>
      <c r="G253" s="4" t="s">
        <v>122</v>
      </c>
      <c r="H253" s="3">
        <v>15</v>
      </c>
      <c r="I253" s="3"/>
      <c r="J253" s="34">
        <v>3</v>
      </c>
      <c r="K253" s="34">
        <v>1</v>
      </c>
      <c r="L253" s="3">
        <v>60</v>
      </c>
      <c r="M253" s="3">
        <v>30</v>
      </c>
      <c r="N253" s="27">
        <f>INDEX([1]怪物表!$J:$J,MATCH(F253,[1]怪物表!$A:$A,0),1)*H253</f>
        <v>15</v>
      </c>
    </row>
    <row r="254" spans="1:14" s="27" customFormat="1" x14ac:dyDescent="0.3">
      <c r="A254" s="32">
        <v>299402</v>
      </c>
      <c r="B254" s="25" t="s">
        <v>363</v>
      </c>
      <c r="C254" s="25" t="s">
        <v>348</v>
      </c>
      <c r="D254" s="25" t="s">
        <v>279</v>
      </c>
      <c r="E254" s="34">
        <v>1</v>
      </c>
      <c r="F254" s="34">
        <f>IF(G254="","",SUMIFS([1]怪物表!$A:$A,[1]怪物表!$B:$B,C254,[1]怪物表!$C:$C,G254)
)</f>
        <v>1299416</v>
      </c>
      <c r="G254" s="25" t="s">
        <v>174</v>
      </c>
      <c r="H254" s="3">
        <v>15</v>
      </c>
      <c r="I254" s="34">
        <v>9</v>
      </c>
      <c r="J254" s="34">
        <v>3</v>
      </c>
      <c r="K254" s="34">
        <v>1</v>
      </c>
      <c r="L254" s="3">
        <v>60</v>
      </c>
      <c r="M254" s="3">
        <v>30</v>
      </c>
      <c r="N254" s="27">
        <f>INDEX([1]怪物表!$J:$J,MATCH(F254,[1]怪物表!$A:$A,0),1)*H254</f>
        <v>15</v>
      </c>
    </row>
    <row r="255" spans="1:14" x14ac:dyDescent="0.3">
      <c r="A255" s="3"/>
      <c r="B255" s="4"/>
      <c r="C255" s="25" t="s">
        <v>348</v>
      </c>
      <c r="D255" s="4"/>
      <c r="E255" s="3">
        <v>2</v>
      </c>
      <c r="F255" s="3">
        <f>IF(G255="","",SUMIFS([1]怪物表!$A:$A,[1]怪物表!$B:$B,C255,[1]怪物表!$C:$C,G255)
)</f>
        <v>1299416</v>
      </c>
      <c r="G255" s="25" t="s">
        <v>174</v>
      </c>
      <c r="H255" s="3">
        <v>15</v>
      </c>
      <c r="I255" s="34">
        <v>9</v>
      </c>
      <c r="J255" s="34">
        <v>3</v>
      </c>
      <c r="K255" s="34">
        <v>1</v>
      </c>
      <c r="L255" s="3">
        <v>60</v>
      </c>
      <c r="M255" s="3">
        <v>30</v>
      </c>
      <c r="N255" s="27">
        <f>INDEX([1]怪物表!$J:$J,MATCH(F255,[1]怪物表!$A:$A,0),1)*H255</f>
        <v>15</v>
      </c>
    </row>
    <row r="256" spans="1:14" x14ac:dyDescent="0.3">
      <c r="A256" s="3"/>
      <c r="B256" s="4"/>
      <c r="C256" s="25" t="s">
        <v>348</v>
      </c>
      <c r="D256" s="4"/>
      <c r="E256" s="3">
        <v>3</v>
      </c>
      <c r="F256" s="3">
        <f>IF(G256="","",SUMIFS([1]怪物表!$A:$A,[1]怪物表!$B:$B,C256,[1]怪物表!$C:$C,G256)
)</f>
        <v>1299416</v>
      </c>
      <c r="G256" s="25" t="s">
        <v>174</v>
      </c>
      <c r="H256" s="3">
        <v>15</v>
      </c>
      <c r="I256" s="34">
        <v>9</v>
      </c>
      <c r="J256" s="34">
        <v>3</v>
      </c>
      <c r="K256" s="34">
        <v>1</v>
      </c>
      <c r="L256" s="3">
        <v>60</v>
      </c>
      <c r="M256" s="3">
        <v>30</v>
      </c>
      <c r="N256" s="27">
        <f>INDEX([1]怪物表!$J:$J,MATCH(F256,[1]怪物表!$A:$A,0),1)*H256</f>
        <v>15</v>
      </c>
    </row>
    <row r="257" spans="1:14" x14ac:dyDescent="0.3">
      <c r="A257" s="3"/>
      <c r="B257" s="4"/>
      <c r="C257" s="25" t="s">
        <v>348</v>
      </c>
      <c r="D257" s="4"/>
      <c r="E257" s="3">
        <v>4</v>
      </c>
      <c r="F257" s="3">
        <f>IF(G257="","",SUMIFS([1]怪物表!$A:$A,[1]怪物表!$B:$B,C257,[1]怪物表!$C:$C,G257)
)</f>
        <v>1299416</v>
      </c>
      <c r="G257" s="25" t="s">
        <v>174</v>
      </c>
      <c r="H257" s="3">
        <v>15</v>
      </c>
      <c r="I257" s="34">
        <v>9</v>
      </c>
      <c r="J257" s="34">
        <v>3</v>
      </c>
      <c r="K257" s="34">
        <v>1</v>
      </c>
      <c r="L257" s="3">
        <v>60</v>
      </c>
      <c r="M257" s="3">
        <v>30</v>
      </c>
      <c r="N257" s="27">
        <f>INDEX([1]怪物表!$J:$J,MATCH(F257,[1]怪物表!$A:$A,0),1)*H257</f>
        <v>15</v>
      </c>
    </row>
    <row r="258" spans="1:14" x14ac:dyDescent="0.3">
      <c r="A258" s="3"/>
      <c r="B258" s="4"/>
      <c r="C258" s="25" t="s">
        <v>348</v>
      </c>
      <c r="D258" s="4"/>
      <c r="E258" s="3">
        <v>5</v>
      </c>
      <c r="F258" s="3">
        <f>IF(G258="","",SUMIFS([1]怪物表!$A:$A,[1]怪物表!$B:$B,C258,[1]怪物表!$C:$C,G258)
)</f>
        <v>1299416</v>
      </c>
      <c r="G258" s="25" t="s">
        <v>174</v>
      </c>
      <c r="H258" s="3">
        <v>15</v>
      </c>
      <c r="I258" s="3"/>
      <c r="J258" s="34">
        <v>3</v>
      </c>
      <c r="K258" s="34">
        <v>1</v>
      </c>
      <c r="L258" s="3">
        <v>60</v>
      </c>
      <c r="M258" s="3">
        <v>30</v>
      </c>
      <c r="N258" s="27">
        <f>INDEX([1]怪物表!$J:$J,MATCH(F258,[1]怪物表!$A:$A,0),1)*H258</f>
        <v>15</v>
      </c>
    </row>
    <row r="259" spans="1:14" s="27" customFormat="1" x14ac:dyDescent="0.3">
      <c r="A259" s="32">
        <v>299403</v>
      </c>
      <c r="B259" s="25" t="s">
        <v>362</v>
      </c>
      <c r="C259" s="25" t="s">
        <v>348</v>
      </c>
      <c r="D259" s="25" t="s">
        <v>280</v>
      </c>
      <c r="E259" s="34">
        <v>1</v>
      </c>
      <c r="F259" s="34">
        <f>IF(G259="","",SUMIFS([1]怪物表!$A:$A,[1]怪物表!$B:$B,C259,[1]怪物表!$C:$C,G259)
)</f>
        <v>1299402</v>
      </c>
      <c r="G259" s="4" t="s">
        <v>122</v>
      </c>
      <c r="H259" s="3">
        <v>15</v>
      </c>
      <c r="I259" s="34">
        <v>9</v>
      </c>
      <c r="J259" s="34">
        <v>3</v>
      </c>
      <c r="K259" s="34">
        <v>1</v>
      </c>
      <c r="L259" s="3">
        <v>60</v>
      </c>
      <c r="M259" s="34">
        <v>60</v>
      </c>
      <c r="N259" s="27">
        <f>INDEX([1]怪物表!$J:$J,MATCH(F259,[1]怪物表!$A:$A,0),1)*H259</f>
        <v>15</v>
      </c>
    </row>
    <row r="260" spans="1:14" x14ac:dyDescent="0.3">
      <c r="A260" s="3"/>
      <c r="B260" s="4"/>
      <c r="C260" s="25" t="s">
        <v>348</v>
      </c>
      <c r="D260" s="4"/>
      <c r="E260" s="3">
        <v>2</v>
      </c>
      <c r="F260" s="3">
        <f>IF(G260="","",SUMIFS([1]怪物表!$A:$A,[1]怪物表!$B:$B,C260,[1]怪物表!$C:$C,G260)
)</f>
        <v>1299402</v>
      </c>
      <c r="G260" s="4" t="s">
        <v>122</v>
      </c>
      <c r="H260" s="3">
        <v>15</v>
      </c>
      <c r="I260" s="34">
        <v>9</v>
      </c>
      <c r="J260" s="34">
        <v>3</v>
      </c>
      <c r="K260" s="34">
        <v>1</v>
      </c>
      <c r="L260" s="3">
        <v>60</v>
      </c>
      <c r="M260" s="3">
        <v>60</v>
      </c>
      <c r="N260" s="27">
        <f>INDEX([1]怪物表!$J:$J,MATCH(F260,[1]怪物表!$A:$A,0),1)*H260</f>
        <v>15</v>
      </c>
    </row>
    <row r="261" spans="1:14" x14ac:dyDescent="0.3">
      <c r="A261" s="3"/>
      <c r="B261" s="4"/>
      <c r="C261" s="25" t="s">
        <v>348</v>
      </c>
      <c r="D261" s="4"/>
      <c r="E261" s="3">
        <v>3</v>
      </c>
      <c r="F261" s="3">
        <f>IF(G261="","",SUMIFS([1]怪物表!$A:$A,[1]怪物表!$B:$B,C261,[1]怪物表!$C:$C,G261)
)</f>
        <v>1299402</v>
      </c>
      <c r="G261" s="4" t="s">
        <v>122</v>
      </c>
      <c r="H261" s="3">
        <v>15</v>
      </c>
      <c r="I261" s="34">
        <v>9</v>
      </c>
      <c r="J261" s="34">
        <v>3</v>
      </c>
      <c r="K261" s="34">
        <v>1</v>
      </c>
      <c r="L261" s="3">
        <v>60</v>
      </c>
      <c r="M261" s="3">
        <v>60</v>
      </c>
      <c r="N261" s="27">
        <f>INDEX([1]怪物表!$J:$J,MATCH(F261,[1]怪物表!$A:$A,0),1)*H261</f>
        <v>15</v>
      </c>
    </row>
    <row r="262" spans="1:14" x14ac:dyDescent="0.3">
      <c r="A262" s="3"/>
      <c r="B262" s="4"/>
      <c r="C262" s="25" t="s">
        <v>348</v>
      </c>
      <c r="D262" s="4"/>
      <c r="E262" s="3">
        <v>4</v>
      </c>
      <c r="F262" s="3">
        <f>IF(G262="","",SUMIFS([1]怪物表!$A:$A,[1]怪物表!$B:$B,C262,[1]怪物表!$C:$C,G262)
)</f>
        <v>1299402</v>
      </c>
      <c r="G262" s="4" t="s">
        <v>122</v>
      </c>
      <c r="H262" s="3">
        <v>15</v>
      </c>
      <c r="I262" s="34">
        <v>9</v>
      </c>
      <c r="J262" s="34">
        <v>3</v>
      </c>
      <c r="K262" s="34">
        <v>1</v>
      </c>
      <c r="L262" s="3">
        <v>60</v>
      </c>
      <c r="M262" s="3">
        <v>60</v>
      </c>
      <c r="N262" s="27">
        <f>INDEX([1]怪物表!$J:$J,MATCH(F262,[1]怪物表!$A:$A,0),1)*H262</f>
        <v>15</v>
      </c>
    </row>
    <row r="263" spans="1:14" x14ac:dyDescent="0.3">
      <c r="A263" s="3"/>
      <c r="B263" s="4"/>
      <c r="C263" s="25" t="s">
        <v>348</v>
      </c>
      <c r="D263" s="4"/>
      <c r="E263" s="3">
        <v>5</v>
      </c>
      <c r="F263" s="3">
        <f>IF(G263="","",SUMIFS([1]怪物表!$A:$A,[1]怪物表!$B:$B,C263,[1]怪物表!$C:$C,G263)
)</f>
        <v>1299402</v>
      </c>
      <c r="G263" s="4" t="s">
        <v>122</v>
      </c>
      <c r="H263" s="3">
        <v>15</v>
      </c>
      <c r="I263" s="3"/>
      <c r="J263" s="34">
        <v>3</v>
      </c>
      <c r="K263" s="34">
        <v>1</v>
      </c>
      <c r="L263" s="3">
        <v>60</v>
      </c>
      <c r="M263" s="3">
        <v>60</v>
      </c>
      <c r="N263" s="27">
        <f>INDEX([1]怪物表!$J:$J,MATCH(F263,[1]怪物表!$A:$A,0),1)*H263</f>
        <v>15</v>
      </c>
    </row>
    <row r="264" spans="1:14" s="27" customFormat="1" x14ac:dyDescent="0.3">
      <c r="A264" s="32">
        <v>299404</v>
      </c>
      <c r="B264" s="25" t="s">
        <v>364</v>
      </c>
      <c r="C264" s="25" t="s">
        <v>348</v>
      </c>
      <c r="D264" s="25" t="s">
        <v>281</v>
      </c>
      <c r="E264" s="34">
        <v>1</v>
      </c>
      <c r="F264" s="34">
        <f>IF(G264="","",SUMIFS([1]怪物表!$A:$A,[1]怪物表!$B:$B,C264,[1]怪物表!$C:$C,G264)
)</f>
        <v>1299403</v>
      </c>
      <c r="G264" s="25" t="s">
        <v>125</v>
      </c>
      <c r="H264" s="36">
        <v>30</v>
      </c>
      <c r="I264" s="3">
        <v>18</v>
      </c>
      <c r="J264" s="34">
        <v>3</v>
      </c>
      <c r="K264" s="34">
        <v>1</v>
      </c>
      <c r="L264" s="3">
        <v>60</v>
      </c>
      <c r="M264" s="34">
        <v>150</v>
      </c>
      <c r="N264" s="27">
        <f>INDEX([1]怪物表!$J:$J,MATCH(F264,[1]怪物表!$A:$A,0),1)*H264</f>
        <v>30</v>
      </c>
    </row>
    <row r="265" spans="1:14" x14ac:dyDescent="0.3">
      <c r="A265" s="3"/>
      <c r="B265" s="4"/>
      <c r="C265" s="25" t="s">
        <v>348</v>
      </c>
      <c r="D265" s="4"/>
      <c r="E265" s="3">
        <v>2</v>
      </c>
      <c r="F265" s="3">
        <f>IF(G265="","",SUMIFS([1]怪物表!$A:$A,[1]怪物表!$B:$B,C265,[1]怪物表!$C:$C,G265)
)</f>
        <v>1299403</v>
      </c>
      <c r="G265" s="4" t="s">
        <v>125</v>
      </c>
      <c r="H265" s="36">
        <v>30</v>
      </c>
      <c r="I265" s="3">
        <v>18</v>
      </c>
      <c r="J265" s="34">
        <v>3</v>
      </c>
      <c r="K265" s="34">
        <v>1</v>
      </c>
      <c r="L265" s="3">
        <v>60</v>
      </c>
      <c r="M265" s="3">
        <v>150</v>
      </c>
      <c r="N265" s="27">
        <f>INDEX([1]怪物表!$J:$J,MATCH(F265,[1]怪物表!$A:$A,0),1)*H265</f>
        <v>30</v>
      </c>
    </row>
    <row r="266" spans="1:14" x14ac:dyDescent="0.3">
      <c r="A266" s="3"/>
      <c r="B266" s="4"/>
      <c r="C266" s="25" t="s">
        <v>348</v>
      </c>
      <c r="D266" s="4"/>
      <c r="E266" s="3">
        <v>3</v>
      </c>
      <c r="F266" s="3">
        <f>IF(G266="","",SUMIFS([1]怪物表!$A:$A,[1]怪物表!$B:$B,C266,[1]怪物表!$C:$C,G266)
)</f>
        <v>1299403</v>
      </c>
      <c r="G266" s="4" t="s">
        <v>125</v>
      </c>
      <c r="H266" s="36">
        <v>30</v>
      </c>
      <c r="I266" s="3">
        <v>18</v>
      </c>
      <c r="J266" s="34">
        <v>3</v>
      </c>
      <c r="K266" s="34">
        <v>1</v>
      </c>
      <c r="L266" s="3">
        <v>60</v>
      </c>
      <c r="M266" s="3">
        <v>150</v>
      </c>
      <c r="N266" s="27">
        <f>INDEX([1]怪物表!$J:$J,MATCH(F266,[1]怪物表!$A:$A,0),1)*H266</f>
        <v>30</v>
      </c>
    </row>
    <row r="267" spans="1:14" x14ac:dyDescent="0.3">
      <c r="A267" s="3"/>
      <c r="B267" s="4"/>
      <c r="C267" s="25" t="s">
        <v>348</v>
      </c>
      <c r="D267" s="4"/>
      <c r="E267" s="3">
        <v>4</v>
      </c>
      <c r="F267" s="3">
        <f>IF(G267="","",SUMIFS([1]怪物表!$A:$A,[1]怪物表!$B:$B,C267,[1]怪物表!$C:$C,G267)
)</f>
        <v>1299403</v>
      </c>
      <c r="G267" s="4" t="s">
        <v>125</v>
      </c>
      <c r="H267" s="36">
        <v>30</v>
      </c>
      <c r="I267" s="3">
        <v>18</v>
      </c>
      <c r="J267" s="34">
        <v>3</v>
      </c>
      <c r="K267" s="34">
        <v>1</v>
      </c>
      <c r="L267" s="3">
        <v>60</v>
      </c>
      <c r="M267" s="3">
        <v>150</v>
      </c>
      <c r="N267" s="27">
        <f>INDEX([1]怪物表!$J:$J,MATCH(F267,[1]怪物表!$A:$A,0),1)*H267</f>
        <v>30</v>
      </c>
    </row>
    <row r="268" spans="1:14" x14ac:dyDescent="0.3">
      <c r="A268" s="3"/>
      <c r="B268" s="4"/>
      <c r="C268" s="25" t="s">
        <v>348</v>
      </c>
      <c r="D268" s="4"/>
      <c r="E268" s="3">
        <v>5</v>
      </c>
      <c r="F268" s="3">
        <f>IF(G268="","",SUMIFS([1]怪物表!$A:$A,[1]怪物表!$B:$B,C268,[1]怪物表!$C:$C,G268)
)</f>
        <v>1299403</v>
      </c>
      <c r="G268" s="4" t="s">
        <v>125</v>
      </c>
      <c r="H268" s="36">
        <v>30</v>
      </c>
      <c r="I268" s="3"/>
      <c r="J268" s="34">
        <v>3</v>
      </c>
      <c r="K268" s="34">
        <v>1</v>
      </c>
      <c r="L268" s="3">
        <v>60</v>
      </c>
      <c r="M268" s="3">
        <v>150</v>
      </c>
      <c r="N268" s="27">
        <f>INDEX([1]怪物表!$J:$J,MATCH(F268,[1]怪物表!$A:$A,0),1)*H268</f>
        <v>30</v>
      </c>
    </row>
    <row r="269" spans="1:14" s="27" customFormat="1" x14ac:dyDescent="0.3">
      <c r="A269" s="32">
        <v>299405</v>
      </c>
      <c r="B269" s="25" t="s">
        <v>365</v>
      </c>
      <c r="C269" s="25" t="s">
        <v>348</v>
      </c>
      <c r="D269" s="25" t="s">
        <v>285</v>
      </c>
      <c r="E269" s="34">
        <v>1</v>
      </c>
      <c r="F269" s="34">
        <f>IF(G269="","",SUMIFS([1]怪物表!$A:$A,[1]怪物表!$B:$B,C269,[1]怪物表!$C:$C,G269)
)</f>
        <v>1299408</v>
      </c>
      <c r="G269" s="25" t="s">
        <v>151</v>
      </c>
      <c r="H269" s="3">
        <v>15</v>
      </c>
      <c r="I269" s="34">
        <v>9</v>
      </c>
      <c r="J269" s="34">
        <v>3</v>
      </c>
      <c r="K269" s="34">
        <v>1</v>
      </c>
      <c r="L269" s="3">
        <v>60</v>
      </c>
      <c r="M269" s="34">
        <v>180</v>
      </c>
      <c r="N269" s="27">
        <f>INDEX([1]怪物表!$J:$J,MATCH(F269,[1]怪物表!$A:$A,0),1)*H269</f>
        <v>15</v>
      </c>
    </row>
    <row r="270" spans="1:14" x14ac:dyDescent="0.3">
      <c r="A270" s="3"/>
      <c r="B270" s="4"/>
      <c r="C270" s="25" t="s">
        <v>348</v>
      </c>
      <c r="D270" s="4"/>
      <c r="E270" s="3">
        <v>2</v>
      </c>
      <c r="F270" s="3">
        <f>IF(G270="","",SUMIFS([1]怪物表!$A:$A,[1]怪物表!$B:$B,C270,[1]怪物表!$C:$C,G270)
)</f>
        <v>1299408</v>
      </c>
      <c r="G270" s="25" t="s">
        <v>151</v>
      </c>
      <c r="H270" s="3">
        <v>15</v>
      </c>
      <c r="I270" s="34">
        <v>9</v>
      </c>
      <c r="J270" s="34">
        <v>3</v>
      </c>
      <c r="K270" s="34">
        <v>1</v>
      </c>
      <c r="L270" s="3">
        <v>60</v>
      </c>
      <c r="M270" s="34">
        <v>180</v>
      </c>
      <c r="N270" s="27">
        <f>INDEX([1]怪物表!$J:$J,MATCH(F270,[1]怪物表!$A:$A,0),1)*H270</f>
        <v>15</v>
      </c>
    </row>
    <row r="271" spans="1:14" x14ac:dyDescent="0.3">
      <c r="A271" s="3"/>
      <c r="B271" s="4"/>
      <c r="C271" s="25" t="s">
        <v>348</v>
      </c>
      <c r="D271" s="4"/>
      <c r="E271" s="3">
        <v>3</v>
      </c>
      <c r="F271" s="3">
        <f>IF(G271="","",SUMIFS([1]怪物表!$A:$A,[1]怪物表!$B:$B,C271,[1]怪物表!$C:$C,G271)
)</f>
        <v>1299408</v>
      </c>
      <c r="G271" s="25" t="s">
        <v>151</v>
      </c>
      <c r="H271" s="3">
        <v>15</v>
      </c>
      <c r="I271" s="34">
        <v>9</v>
      </c>
      <c r="J271" s="34">
        <v>3</v>
      </c>
      <c r="K271" s="34">
        <v>1</v>
      </c>
      <c r="L271" s="3">
        <v>60</v>
      </c>
      <c r="M271" s="34">
        <v>180</v>
      </c>
      <c r="N271" s="27">
        <f>INDEX([1]怪物表!$J:$J,MATCH(F271,[1]怪物表!$A:$A,0),1)*H271</f>
        <v>15</v>
      </c>
    </row>
    <row r="272" spans="1:14" x14ac:dyDescent="0.3">
      <c r="A272" s="3"/>
      <c r="B272" s="4"/>
      <c r="C272" s="25" t="s">
        <v>348</v>
      </c>
      <c r="D272" s="4"/>
      <c r="E272" s="3">
        <v>4</v>
      </c>
      <c r="F272" s="3">
        <f>IF(G272="","",SUMIFS([1]怪物表!$A:$A,[1]怪物表!$B:$B,C272,[1]怪物表!$C:$C,G272)
)</f>
        <v>1299408</v>
      </c>
      <c r="G272" s="25" t="s">
        <v>151</v>
      </c>
      <c r="H272" s="3">
        <v>15</v>
      </c>
      <c r="I272" s="34">
        <v>9</v>
      </c>
      <c r="J272" s="34">
        <v>3</v>
      </c>
      <c r="K272" s="34">
        <v>1</v>
      </c>
      <c r="L272" s="3">
        <v>60</v>
      </c>
      <c r="M272" s="34">
        <v>180</v>
      </c>
      <c r="N272" s="27">
        <f>INDEX([1]怪物表!$J:$J,MATCH(F272,[1]怪物表!$A:$A,0),1)*H272</f>
        <v>15</v>
      </c>
    </row>
    <row r="273" spans="1:14" x14ac:dyDescent="0.3">
      <c r="A273" s="3"/>
      <c r="B273" s="4"/>
      <c r="C273" s="25" t="s">
        <v>348</v>
      </c>
      <c r="D273" s="4"/>
      <c r="E273" s="3">
        <v>5</v>
      </c>
      <c r="F273" s="3">
        <f>IF(G273="","",SUMIFS([1]怪物表!$A:$A,[1]怪物表!$B:$B,C273,[1]怪物表!$C:$C,G273)
)</f>
        <v>1299408</v>
      </c>
      <c r="G273" s="25" t="s">
        <v>151</v>
      </c>
      <c r="H273" s="3">
        <v>15</v>
      </c>
      <c r="I273" s="3"/>
      <c r="J273" s="34">
        <v>3</v>
      </c>
      <c r="K273" s="34">
        <v>1</v>
      </c>
      <c r="L273" s="3">
        <v>60</v>
      </c>
      <c r="M273" s="34">
        <v>180</v>
      </c>
      <c r="N273" s="27">
        <f>INDEX([1]怪物表!$J:$J,MATCH(F273,[1]怪物表!$A:$A,0),1)*H273</f>
        <v>15</v>
      </c>
    </row>
    <row r="274" spans="1:14" s="27" customFormat="1" x14ac:dyDescent="0.3">
      <c r="A274" s="32">
        <v>299406</v>
      </c>
      <c r="B274" s="25" t="s">
        <v>275</v>
      </c>
      <c r="C274" s="25" t="s">
        <v>348</v>
      </c>
      <c r="D274" s="25" t="s">
        <v>283</v>
      </c>
      <c r="E274" s="34">
        <v>1</v>
      </c>
      <c r="F274" s="34">
        <f>IF(G274="","",SUMIFS([1]怪物表!$A:$A,[1]怪物表!$B:$B,C274,[1]怪物表!$C:$C,G274)
)</f>
        <v>1299403</v>
      </c>
      <c r="G274" s="4" t="s">
        <v>125</v>
      </c>
      <c r="H274" s="3">
        <v>10</v>
      </c>
      <c r="I274" s="34">
        <v>5</v>
      </c>
      <c r="J274" s="34">
        <v>3</v>
      </c>
      <c r="K274" s="34">
        <v>1</v>
      </c>
      <c r="L274" s="34">
        <v>10</v>
      </c>
      <c r="M274" s="34">
        <v>240</v>
      </c>
      <c r="N274" s="27">
        <f>INDEX([1]怪物表!$J:$J,MATCH(F274,[1]怪物表!$A:$A,0),1)*H274</f>
        <v>10</v>
      </c>
    </row>
    <row r="275" spans="1:14" x14ac:dyDescent="0.3">
      <c r="A275" s="3"/>
      <c r="B275" s="4"/>
      <c r="C275" s="25" t="s">
        <v>348</v>
      </c>
      <c r="D275" s="4"/>
      <c r="E275" s="3">
        <v>2</v>
      </c>
      <c r="F275" s="3">
        <f>IF(G275="","",SUMIFS([1]怪物表!$A:$A,[1]怪物表!$B:$B,C275,[1]怪物表!$C:$C,G275)
)</f>
        <v>1299403</v>
      </c>
      <c r="G275" s="4" t="s">
        <v>125</v>
      </c>
      <c r="H275" s="3">
        <v>10</v>
      </c>
      <c r="I275" s="34">
        <v>5</v>
      </c>
      <c r="J275" s="34">
        <v>3</v>
      </c>
      <c r="K275" s="34">
        <v>1</v>
      </c>
      <c r="L275" s="34">
        <v>10</v>
      </c>
      <c r="M275" s="3">
        <v>240</v>
      </c>
      <c r="N275" s="27">
        <f>INDEX([1]怪物表!$J:$J,MATCH(F275,[1]怪物表!$A:$A,0),1)*H275</f>
        <v>10</v>
      </c>
    </row>
    <row r="276" spans="1:14" x14ac:dyDescent="0.3">
      <c r="A276" s="3"/>
      <c r="B276" s="4"/>
      <c r="C276" s="25" t="s">
        <v>348</v>
      </c>
      <c r="D276" s="4"/>
      <c r="E276" s="3">
        <v>3</v>
      </c>
      <c r="F276" s="3">
        <f>IF(G276="","",SUMIFS([1]怪物表!$A:$A,[1]怪物表!$B:$B,C276,[1]怪物表!$C:$C,G276)
)</f>
        <v>1299403</v>
      </c>
      <c r="G276" s="4" t="s">
        <v>125</v>
      </c>
      <c r="H276" s="3">
        <v>10</v>
      </c>
      <c r="I276" s="34">
        <v>5</v>
      </c>
      <c r="J276" s="34">
        <v>3</v>
      </c>
      <c r="K276" s="34">
        <v>1</v>
      </c>
      <c r="L276" s="34">
        <v>10</v>
      </c>
      <c r="M276" s="3">
        <v>240</v>
      </c>
      <c r="N276" s="27">
        <f>INDEX([1]怪物表!$J:$J,MATCH(F276,[1]怪物表!$A:$A,0),1)*H276</f>
        <v>10</v>
      </c>
    </row>
    <row r="277" spans="1:14" x14ac:dyDescent="0.3">
      <c r="A277" s="3"/>
      <c r="B277" s="4"/>
      <c r="C277" s="25" t="s">
        <v>348</v>
      </c>
      <c r="D277" s="4"/>
      <c r="E277" s="3">
        <v>4</v>
      </c>
      <c r="F277" s="3">
        <f>IF(G277="","",SUMIFS([1]怪物表!$A:$A,[1]怪物表!$B:$B,C277,[1]怪物表!$C:$C,G277)
)</f>
        <v>1299403</v>
      </c>
      <c r="G277" s="4" t="s">
        <v>125</v>
      </c>
      <c r="H277" s="3">
        <v>10</v>
      </c>
      <c r="I277" s="34">
        <v>5</v>
      </c>
      <c r="J277" s="34">
        <v>3</v>
      </c>
      <c r="K277" s="34">
        <v>1</v>
      </c>
      <c r="L277" s="3">
        <v>20</v>
      </c>
      <c r="M277" s="3">
        <v>240</v>
      </c>
      <c r="N277" s="27">
        <f>INDEX([1]怪物表!$J:$J,MATCH(F277,[1]怪物表!$A:$A,0),1)*H277</f>
        <v>10</v>
      </c>
    </row>
    <row r="278" spans="1:14" x14ac:dyDescent="0.3">
      <c r="A278" s="3"/>
      <c r="B278" s="4"/>
      <c r="C278" s="25" t="s">
        <v>348</v>
      </c>
      <c r="D278" s="4"/>
      <c r="E278" s="3">
        <v>5</v>
      </c>
      <c r="F278" s="3">
        <f>IF(G278="","",SUMIFS([1]怪物表!$A:$A,[1]怪物表!$B:$B,C278,[1]怪物表!$C:$C,G278)
)</f>
        <v>1299403</v>
      </c>
      <c r="G278" s="4" t="s">
        <v>125</v>
      </c>
      <c r="H278" s="3">
        <v>10</v>
      </c>
      <c r="I278" s="3"/>
      <c r="J278" s="34">
        <v>3</v>
      </c>
      <c r="K278" s="34">
        <v>1</v>
      </c>
      <c r="L278" s="3">
        <v>20</v>
      </c>
      <c r="M278" s="3">
        <v>240</v>
      </c>
      <c r="N278" s="27">
        <f>INDEX([1]怪物表!$J:$J,MATCH(F278,[1]怪物表!$A:$A,0),1)*H278</f>
        <v>10</v>
      </c>
    </row>
    <row r="279" spans="1:14" s="27" customFormat="1" x14ac:dyDescent="0.3">
      <c r="A279" s="32">
        <v>299407</v>
      </c>
      <c r="B279" s="25" t="s">
        <v>272</v>
      </c>
      <c r="C279" s="25" t="s">
        <v>348</v>
      </c>
      <c r="D279" s="25" t="s">
        <v>283</v>
      </c>
      <c r="E279" s="34">
        <v>1</v>
      </c>
      <c r="F279" s="34">
        <f>IF(G279="","",SUMIFS([1]怪物表!$A:$A,[1]怪物表!$B:$B,C279,[1]怪物表!$C:$C,G279)
)</f>
        <v>1299416</v>
      </c>
      <c r="G279" s="25" t="s">
        <v>174</v>
      </c>
      <c r="H279" s="3">
        <v>10</v>
      </c>
      <c r="I279" s="34">
        <v>5</v>
      </c>
      <c r="J279" s="34">
        <v>3</v>
      </c>
      <c r="K279" s="34">
        <v>1</v>
      </c>
      <c r="L279" s="34">
        <v>10</v>
      </c>
      <c r="M279" s="34">
        <v>240</v>
      </c>
      <c r="N279" s="27">
        <f>INDEX([1]怪物表!$J:$J,MATCH(F279,[1]怪物表!$A:$A,0),1)*H279</f>
        <v>10</v>
      </c>
    </row>
    <row r="280" spans="1:14" x14ac:dyDescent="0.3">
      <c r="A280" s="3"/>
      <c r="B280" s="4"/>
      <c r="C280" s="25" t="s">
        <v>348</v>
      </c>
      <c r="D280" s="4"/>
      <c r="E280" s="3">
        <v>2</v>
      </c>
      <c r="F280" s="3">
        <f>IF(G280="","",SUMIFS([1]怪物表!$A:$A,[1]怪物表!$B:$B,C280,[1]怪物表!$C:$C,G280)
)</f>
        <v>1299416</v>
      </c>
      <c r="G280" s="25" t="s">
        <v>174</v>
      </c>
      <c r="H280" s="3">
        <v>10</v>
      </c>
      <c r="I280" s="34">
        <v>5</v>
      </c>
      <c r="J280" s="34">
        <v>3</v>
      </c>
      <c r="K280" s="34">
        <v>1</v>
      </c>
      <c r="L280" s="34">
        <v>10</v>
      </c>
      <c r="M280" s="3">
        <v>240</v>
      </c>
      <c r="N280" s="27">
        <f>INDEX([1]怪物表!$J:$J,MATCH(F280,[1]怪物表!$A:$A,0),1)*H280</f>
        <v>10</v>
      </c>
    </row>
    <row r="281" spans="1:14" x14ac:dyDescent="0.3">
      <c r="A281" s="3"/>
      <c r="B281" s="4"/>
      <c r="C281" s="25" t="s">
        <v>348</v>
      </c>
      <c r="D281" s="4"/>
      <c r="E281" s="3">
        <v>3</v>
      </c>
      <c r="F281" s="3">
        <f>IF(G281="","",SUMIFS([1]怪物表!$A:$A,[1]怪物表!$B:$B,C281,[1]怪物表!$C:$C,G281)
)</f>
        <v>1299416</v>
      </c>
      <c r="G281" s="25" t="s">
        <v>174</v>
      </c>
      <c r="H281" s="3">
        <v>10</v>
      </c>
      <c r="I281" s="34">
        <v>5</v>
      </c>
      <c r="J281" s="34">
        <v>3</v>
      </c>
      <c r="K281" s="34">
        <v>1</v>
      </c>
      <c r="L281" s="34">
        <v>10</v>
      </c>
      <c r="M281" s="3">
        <v>240</v>
      </c>
      <c r="N281" s="27">
        <f>INDEX([1]怪物表!$J:$J,MATCH(F281,[1]怪物表!$A:$A,0),1)*H281</f>
        <v>10</v>
      </c>
    </row>
    <row r="282" spans="1:14" x14ac:dyDescent="0.3">
      <c r="A282" s="3"/>
      <c r="B282" s="4"/>
      <c r="C282" s="25" t="s">
        <v>348</v>
      </c>
      <c r="D282" s="4"/>
      <c r="E282" s="3">
        <v>4</v>
      </c>
      <c r="F282" s="3">
        <f>IF(G282="","",SUMIFS([1]怪物表!$A:$A,[1]怪物表!$B:$B,C282,[1]怪物表!$C:$C,G282)
)</f>
        <v>1299416</v>
      </c>
      <c r="G282" s="25" t="s">
        <v>174</v>
      </c>
      <c r="H282" s="3">
        <v>10</v>
      </c>
      <c r="I282" s="34">
        <v>5</v>
      </c>
      <c r="J282" s="34">
        <v>3</v>
      </c>
      <c r="K282" s="34">
        <v>1</v>
      </c>
      <c r="L282" s="3">
        <v>20</v>
      </c>
      <c r="M282" s="3">
        <v>240</v>
      </c>
      <c r="N282" s="27">
        <f>INDEX([1]怪物表!$J:$J,MATCH(F282,[1]怪物表!$A:$A,0),1)*H282</f>
        <v>10</v>
      </c>
    </row>
    <row r="283" spans="1:14" x14ac:dyDescent="0.3">
      <c r="A283" s="3"/>
      <c r="B283" s="4"/>
      <c r="C283" s="25" t="s">
        <v>348</v>
      </c>
      <c r="D283" s="4"/>
      <c r="E283" s="3">
        <v>5</v>
      </c>
      <c r="F283" s="3">
        <f>IF(G283="","",SUMIFS([1]怪物表!$A:$A,[1]怪物表!$B:$B,C283,[1]怪物表!$C:$C,G283)
)</f>
        <v>1299416</v>
      </c>
      <c r="G283" s="25" t="s">
        <v>174</v>
      </c>
      <c r="H283" s="3">
        <v>10</v>
      </c>
      <c r="I283" s="3"/>
      <c r="J283" s="34">
        <v>3</v>
      </c>
      <c r="K283" s="34">
        <v>1</v>
      </c>
      <c r="L283" s="3">
        <v>20</v>
      </c>
      <c r="M283" s="3">
        <v>240</v>
      </c>
      <c r="N283" s="27">
        <f>INDEX([1]怪物表!$J:$J,MATCH(F283,[1]怪物表!$A:$A,0),1)*H283</f>
        <v>10</v>
      </c>
    </row>
    <row r="284" spans="1:14" s="27" customFormat="1" x14ac:dyDescent="0.3">
      <c r="A284" s="32">
        <v>299408</v>
      </c>
      <c r="B284" s="25" t="s">
        <v>272</v>
      </c>
      <c r="C284" s="25" t="s">
        <v>348</v>
      </c>
      <c r="D284" s="25" t="s">
        <v>284</v>
      </c>
      <c r="E284" s="34">
        <v>1</v>
      </c>
      <c r="F284" s="34">
        <f>IF(G284="","",SUMIFS([1]怪物表!$A:$A,[1]怪物表!$B:$B,C284,[1]怪物表!$C:$C,G284)
)</f>
        <v>1299416</v>
      </c>
      <c r="G284" s="25" t="s">
        <v>174</v>
      </c>
      <c r="H284" s="3">
        <v>10</v>
      </c>
      <c r="I284" s="34">
        <v>5</v>
      </c>
      <c r="J284" s="34">
        <v>3</v>
      </c>
      <c r="K284" s="34">
        <v>1</v>
      </c>
      <c r="L284" s="34">
        <v>10</v>
      </c>
      <c r="M284" s="34">
        <v>270</v>
      </c>
      <c r="N284" s="27">
        <f>INDEX([1]怪物表!$J:$J,MATCH(F284,[1]怪物表!$A:$A,0),1)*H284</f>
        <v>10</v>
      </c>
    </row>
    <row r="285" spans="1:14" x14ac:dyDescent="0.3">
      <c r="A285" s="3"/>
      <c r="B285" s="4"/>
      <c r="C285" s="25" t="s">
        <v>348</v>
      </c>
      <c r="D285" s="4"/>
      <c r="E285" s="3">
        <v>2</v>
      </c>
      <c r="F285" s="3">
        <f>IF(G285="","",SUMIFS([1]怪物表!$A:$A,[1]怪物表!$B:$B,C285,[1]怪物表!$C:$C,G285)
)</f>
        <v>1299416</v>
      </c>
      <c r="G285" s="25" t="s">
        <v>174</v>
      </c>
      <c r="H285" s="3">
        <v>10</v>
      </c>
      <c r="I285" s="34">
        <v>5</v>
      </c>
      <c r="J285" s="34">
        <v>3</v>
      </c>
      <c r="K285" s="34">
        <v>1</v>
      </c>
      <c r="L285" s="34">
        <v>10</v>
      </c>
      <c r="M285" s="3">
        <v>270</v>
      </c>
      <c r="N285" s="27">
        <f>INDEX([1]怪物表!$J:$J,MATCH(F285,[1]怪物表!$A:$A,0),1)*H285</f>
        <v>10</v>
      </c>
    </row>
    <row r="286" spans="1:14" x14ac:dyDescent="0.3">
      <c r="A286" s="3"/>
      <c r="B286" s="4"/>
      <c r="C286" s="25" t="s">
        <v>348</v>
      </c>
      <c r="D286" s="4"/>
      <c r="E286" s="3">
        <v>3</v>
      </c>
      <c r="F286" s="3">
        <f>IF(G286="","",SUMIFS([1]怪物表!$A:$A,[1]怪物表!$B:$B,C286,[1]怪物表!$C:$C,G286)
)</f>
        <v>1299416</v>
      </c>
      <c r="G286" s="25" t="s">
        <v>174</v>
      </c>
      <c r="H286" s="3">
        <v>10</v>
      </c>
      <c r="I286" s="34">
        <v>5</v>
      </c>
      <c r="J286" s="34">
        <v>3</v>
      </c>
      <c r="K286" s="34">
        <v>1</v>
      </c>
      <c r="L286" s="34">
        <v>10</v>
      </c>
      <c r="M286" s="3">
        <v>270</v>
      </c>
      <c r="N286" s="27">
        <f>INDEX([1]怪物表!$J:$J,MATCH(F286,[1]怪物表!$A:$A,0),1)*H286</f>
        <v>10</v>
      </c>
    </row>
    <row r="287" spans="1:14" x14ac:dyDescent="0.3">
      <c r="A287" s="3"/>
      <c r="B287" s="4"/>
      <c r="C287" s="25" t="s">
        <v>348</v>
      </c>
      <c r="D287" s="4"/>
      <c r="E287" s="3">
        <v>4</v>
      </c>
      <c r="F287" s="3">
        <f>IF(G287="","",SUMIFS([1]怪物表!$A:$A,[1]怪物表!$B:$B,C287,[1]怪物表!$C:$C,G287)
)</f>
        <v>1299416</v>
      </c>
      <c r="G287" s="25" t="s">
        <v>174</v>
      </c>
      <c r="H287" s="3">
        <v>10</v>
      </c>
      <c r="I287" s="34">
        <v>5</v>
      </c>
      <c r="J287" s="34">
        <v>3</v>
      </c>
      <c r="K287" s="34">
        <v>1</v>
      </c>
      <c r="L287" s="3">
        <v>20</v>
      </c>
      <c r="M287" s="3">
        <v>270</v>
      </c>
      <c r="N287" s="27">
        <f>INDEX([1]怪物表!$J:$J,MATCH(F287,[1]怪物表!$A:$A,0),1)*H287</f>
        <v>10</v>
      </c>
    </row>
    <row r="288" spans="1:14" x14ac:dyDescent="0.3">
      <c r="A288" s="3"/>
      <c r="B288" s="4"/>
      <c r="C288" s="25" t="s">
        <v>348</v>
      </c>
      <c r="D288" s="4"/>
      <c r="E288" s="3">
        <v>5</v>
      </c>
      <c r="F288" s="3">
        <f>IF(G288="","",SUMIFS([1]怪物表!$A:$A,[1]怪物表!$B:$B,C288,[1]怪物表!$C:$C,G288)
)</f>
        <v>1299416</v>
      </c>
      <c r="G288" s="25" t="s">
        <v>174</v>
      </c>
      <c r="H288" s="3">
        <v>10</v>
      </c>
      <c r="I288" s="3"/>
      <c r="J288" s="34">
        <v>3</v>
      </c>
      <c r="K288" s="34">
        <v>1</v>
      </c>
      <c r="L288" s="3">
        <v>20</v>
      </c>
      <c r="M288" s="3">
        <v>270</v>
      </c>
      <c r="N288" s="27">
        <f>INDEX([1]怪物表!$J:$J,MATCH(F288,[1]怪物表!$A:$A,0),1)*H288</f>
        <v>10</v>
      </c>
    </row>
    <row r="289" spans="1:14" s="27" customFormat="1" x14ac:dyDescent="0.3">
      <c r="A289" s="32">
        <v>299409</v>
      </c>
      <c r="B289" s="25" t="s">
        <v>271</v>
      </c>
      <c r="C289" s="25" t="s">
        <v>348</v>
      </c>
      <c r="D289" s="25" t="s">
        <v>284</v>
      </c>
      <c r="E289" s="34">
        <v>1</v>
      </c>
      <c r="F289" s="34">
        <f>IF(G289="","",SUMIFS([1]怪物表!$A:$A,[1]怪物表!$B:$B,C289,[1]怪物表!$C:$C,G289)
)</f>
        <v>1299408</v>
      </c>
      <c r="G289" s="25" t="s">
        <v>151</v>
      </c>
      <c r="H289" s="34">
        <v>20</v>
      </c>
      <c r="I289" s="34">
        <v>14</v>
      </c>
      <c r="J289" s="34">
        <v>3</v>
      </c>
      <c r="K289" s="34">
        <v>1</v>
      </c>
      <c r="L289" s="34">
        <v>10</v>
      </c>
      <c r="M289" s="34">
        <v>270</v>
      </c>
      <c r="N289" s="27">
        <f>INDEX([1]怪物表!$J:$J,MATCH(F289,[1]怪物表!$A:$A,0),1)*H289</f>
        <v>20</v>
      </c>
    </row>
    <row r="290" spans="1:14" x14ac:dyDescent="0.3">
      <c r="A290" s="3"/>
      <c r="B290" s="4"/>
      <c r="C290" s="25" t="s">
        <v>348</v>
      </c>
      <c r="D290" s="4"/>
      <c r="E290" s="3">
        <v>2</v>
      </c>
      <c r="F290" s="3">
        <f>IF(G290="","",SUMIFS([1]怪物表!$A:$A,[1]怪物表!$B:$B,C290,[1]怪物表!$C:$C,G290)
)</f>
        <v>1299408</v>
      </c>
      <c r="G290" s="4" t="s">
        <v>151</v>
      </c>
      <c r="H290" s="3">
        <v>20</v>
      </c>
      <c r="I290" s="34">
        <v>14</v>
      </c>
      <c r="J290" s="34">
        <v>3</v>
      </c>
      <c r="K290" s="34">
        <v>1</v>
      </c>
      <c r="L290" s="34">
        <v>10</v>
      </c>
      <c r="M290" s="3">
        <v>270</v>
      </c>
      <c r="N290" s="27">
        <f>INDEX([1]怪物表!$J:$J,MATCH(F290,[1]怪物表!$A:$A,0),1)*H290</f>
        <v>20</v>
      </c>
    </row>
    <row r="291" spans="1:14" x14ac:dyDescent="0.3">
      <c r="A291" s="3"/>
      <c r="B291" s="4"/>
      <c r="C291" s="25" t="s">
        <v>348</v>
      </c>
      <c r="D291" s="4"/>
      <c r="E291" s="3">
        <v>3</v>
      </c>
      <c r="F291" s="3">
        <f>IF(G291="","",SUMIFS([1]怪物表!$A:$A,[1]怪物表!$B:$B,C291,[1]怪物表!$C:$C,G291)
)</f>
        <v>1299408</v>
      </c>
      <c r="G291" s="4" t="s">
        <v>151</v>
      </c>
      <c r="H291" s="3">
        <v>20</v>
      </c>
      <c r="I291" s="34">
        <v>14</v>
      </c>
      <c r="J291" s="34">
        <v>3</v>
      </c>
      <c r="K291" s="34">
        <v>1</v>
      </c>
      <c r="L291" s="34">
        <v>10</v>
      </c>
      <c r="M291" s="3">
        <v>270</v>
      </c>
      <c r="N291" s="27">
        <f>INDEX([1]怪物表!$J:$J,MATCH(F291,[1]怪物表!$A:$A,0),1)*H291</f>
        <v>20</v>
      </c>
    </row>
    <row r="292" spans="1:14" x14ac:dyDescent="0.3">
      <c r="A292" s="3"/>
      <c r="B292" s="4"/>
      <c r="C292" s="25" t="s">
        <v>348</v>
      </c>
      <c r="D292" s="4"/>
      <c r="E292" s="3">
        <v>4</v>
      </c>
      <c r="F292" s="3">
        <f>IF(G292="","",SUMIFS([1]怪物表!$A:$A,[1]怪物表!$B:$B,C292,[1]怪物表!$C:$C,G292)
)</f>
        <v>1299408</v>
      </c>
      <c r="G292" s="4" t="s">
        <v>151</v>
      </c>
      <c r="H292" s="3">
        <v>20</v>
      </c>
      <c r="I292" s="34">
        <v>14</v>
      </c>
      <c r="J292" s="34">
        <v>3</v>
      </c>
      <c r="K292" s="34">
        <v>1</v>
      </c>
      <c r="L292" s="3">
        <v>20</v>
      </c>
      <c r="M292" s="3">
        <v>270</v>
      </c>
      <c r="N292" s="27">
        <f>INDEX([1]怪物表!$J:$J,MATCH(F292,[1]怪物表!$A:$A,0),1)*H292</f>
        <v>20</v>
      </c>
    </row>
    <row r="293" spans="1:14" x14ac:dyDescent="0.3">
      <c r="A293" s="3"/>
      <c r="B293" s="4"/>
      <c r="C293" s="25" t="s">
        <v>348</v>
      </c>
      <c r="D293" s="4"/>
      <c r="E293" s="3">
        <v>5</v>
      </c>
      <c r="F293" s="3">
        <f>IF(G293="","",SUMIFS([1]怪物表!$A:$A,[1]怪物表!$B:$B,C293,[1]怪物表!$C:$C,G293)
)</f>
        <v>1299408</v>
      </c>
      <c r="G293" s="4" t="s">
        <v>151</v>
      </c>
      <c r="H293" s="3">
        <v>20</v>
      </c>
      <c r="I293" s="3"/>
      <c r="J293" s="34">
        <v>3</v>
      </c>
      <c r="K293" s="34">
        <v>1</v>
      </c>
      <c r="L293" s="3">
        <v>20</v>
      </c>
      <c r="M293" s="3">
        <v>270</v>
      </c>
      <c r="N293" s="27">
        <f>INDEX([1]怪物表!$J:$J,MATCH(F293,[1]怪物表!$A:$A,0),1)*H293</f>
        <v>20</v>
      </c>
    </row>
    <row r="294" spans="1:14" s="27" customFormat="1" x14ac:dyDescent="0.3">
      <c r="A294" s="35">
        <v>299410</v>
      </c>
      <c r="B294" s="25" t="s">
        <v>373</v>
      </c>
      <c r="C294" s="25" t="s">
        <v>348</v>
      </c>
      <c r="D294" s="25" t="s">
        <v>191</v>
      </c>
      <c r="E294" s="34">
        <v>1</v>
      </c>
      <c r="F294" s="34">
        <f>IF(G294="","",SUMIFS([1]怪物表!$A:$A,[1]怪物表!$B:$B,C294,[1]怪物表!$C:$C,G294)
)</f>
        <v>1299404</v>
      </c>
      <c r="G294" s="25" t="s">
        <v>166</v>
      </c>
      <c r="H294" s="99">
        <v>21</v>
      </c>
      <c r="I294" s="34">
        <v>11</v>
      </c>
      <c r="J294" s="34">
        <v>3</v>
      </c>
      <c r="K294" s="34">
        <v>1</v>
      </c>
      <c r="L294" s="3">
        <v>60</v>
      </c>
      <c r="M294" s="34">
        <v>330</v>
      </c>
      <c r="N294" s="27">
        <f>INDEX([1]怪物表!$J:$J,MATCH(F294,[1]怪物表!$A:$A,0),1)*H294</f>
        <v>21</v>
      </c>
    </row>
    <row r="295" spans="1:14" x14ac:dyDescent="0.3">
      <c r="A295" s="3"/>
      <c r="B295" s="4"/>
      <c r="C295" s="25" t="s">
        <v>348</v>
      </c>
      <c r="D295" s="4"/>
      <c r="E295" s="3">
        <v>2</v>
      </c>
      <c r="F295" s="3">
        <f>IF(G295="","",SUMIFS([1]怪物表!$A:$A,[1]怪物表!$B:$B,C295,[1]怪物表!$C:$C,G295)
)</f>
        <v>1299404</v>
      </c>
      <c r="G295" s="25" t="s">
        <v>166</v>
      </c>
      <c r="H295" s="99">
        <v>21</v>
      </c>
      <c r="I295" s="34">
        <v>11</v>
      </c>
      <c r="J295" s="34">
        <v>3</v>
      </c>
      <c r="K295" s="34">
        <v>1</v>
      </c>
      <c r="L295" s="3">
        <v>60</v>
      </c>
      <c r="M295" s="3">
        <v>330</v>
      </c>
      <c r="N295" s="27">
        <f>INDEX([1]怪物表!$J:$J,MATCH(F295,[1]怪物表!$A:$A,0),1)*H295</f>
        <v>21</v>
      </c>
    </row>
    <row r="296" spans="1:14" x14ac:dyDescent="0.3">
      <c r="A296" s="3"/>
      <c r="B296" s="4"/>
      <c r="C296" s="25" t="s">
        <v>348</v>
      </c>
      <c r="D296" s="4"/>
      <c r="E296" s="3">
        <v>3</v>
      </c>
      <c r="F296" s="3">
        <f>IF(G296="","",SUMIFS([1]怪物表!$A:$A,[1]怪物表!$B:$B,C296,[1]怪物表!$C:$C,G296)
)</f>
        <v>1299404</v>
      </c>
      <c r="G296" s="25" t="s">
        <v>166</v>
      </c>
      <c r="H296" s="99">
        <v>30</v>
      </c>
      <c r="I296" s="3">
        <v>18</v>
      </c>
      <c r="J296" s="34">
        <v>3</v>
      </c>
      <c r="K296" s="34">
        <v>1</v>
      </c>
      <c r="L296" s="3">
        <v>60</v>
      </c>
      <c r="M296" s="3">
        <v>330</v>
      </c>
      <c r="N296" s="27">
        <f>INDEX([1]怪物表!$J:$J,MATCH(F296,[1]怪物表!$A:$A,0),1)*H296</f>
        <v>30</v>
      </c>
    </row>
    <row r="297" spans="1:14" x14ac:dyDescent="0.3">
      <c r="A297" s="3"/>
      <c r="B297" s="4"/>
      <c r="C297" s="25" t="s">
        <v>348</v>
      </c>
      <c r="D297" s="4"/>
      <c r="E297" s="3">
        <v>4</v>
      </c>
      <c r="F297" s="3">
        <f>IF(G297="","",SUMIFS([1]怪物表!$A:$A,[1]怪物表!$B:$B,C297,[1]怪物表!$C:$C,G297)
)</f>
        <v>1299404</v>
      </c>
      <c r="G297" s="25" t="s">
        <v>166</v>
      </c>
      <c r="H297" s="99">
        <v>30</v>
      </c>
      <c r="I297" s="3">
        <v>18</v>
      </c>
      <c r="J297" s="34">
        <v>3</v>
      </c>
      <c r="K297" s="34">
        <v>1</v>
      </c>
      <c r="L297" s="3">
        <v>60</v>
      </c>
      <c r="M297" s="3">
        <v>330</v>
      </c>
      <c r="N297" s="27">
        <f>INDEX([1]怪物表!$J:$J,MATCH(F297,[1]怪物表!$A:$A,0),1)*H297</f>
        <v>30</v>
      </c>
    </row>
    <row r="298" spans="1:14" x14ac:dyDescent="0.3">
      <c r="A298" s="3"/>
      <c r="B298" s="4"/>
      <c r="C298" s="25" t="s">
        <v>348</v>
      </c>
      <c r="D298" s="4"/>
      <c r="E298" s="3">
        <v>5</v>
      </c>
      <c r="F298" s="3">
        <f>IF(G298="","",SUMIFS([1]怪物表!$A:$A,[1]怪物表!$B:$B,C298,[1]怪物表!$C:$C,G298)
)</f>
        <v>1299404</v>
      </c>
      <c r="G298" s="25" t="s">
        <v>166</v>
      </c>
      <c r="H298" s="99">
        <v>48</v>
      </c>
      <c r="I298" s="3"/>
      <c r="J298" s="34">
        <v>3</v>
      </c>
      <c r="K298" s="34">
        <v>1</v>
      </c>
      <c r="L298" s="3">
        <v>60</v>
      </c>
      <c r="M298" s="3">
        <v>330</v>
      </c>
      <c r="N298" s="27">
        <f>INDEX([1]怪物表!$J:$J,MATCH(F298,[1]怪物表!$A:$A,0),1)*H298</f>
        <v>48</v>
      </c>
    </row>
    <row r="299" spans="1:14" s="27" customFormat="1" x14ac:dyDescent="0.3">
      <c r="A299" s="35">
        <v>299411</v>
      </c>
      <c r="B299" s="25" t="s">
        <v>363</v>
      </c>
      <c r="C299" s="25" t="s">
        <v>348</v>
      </c>
      <c r="D299" s="25" t="s">
        <v>201</v>
      </c>
      <c r="E299" s="34">
        <v>1</v>
      </c>
      <c r="F299" s="34">
        <f>IF(G299="","",SUMIFS([1]怪物表!$A:$A,[1]怪物表!$B:$B,C299,[1]怪物表!$C:$C,G299)
)</f>
        <v>1299416</v>
      </c>
      <c r="G299" s="25" t="s">
        <v>174</v>
      </c>
      <c r="H299" s="99">
        <v>12</v>
      </c>
      <c r="I299" s="34">
        <v>6</v>
      </c>
      <c r="J299" s="34">
        <v>3</v>
      </c>
      <c r="K299" s="34">
        <v>1</v>
      </c>
      <c r="L299" s="3">
        <v>60</v>
      </c>
      <c r="M299" s="34">
        <v>390</v>
      </c>
      <c r="N299" s="27">
        <f>INDEX([1]怪物表!$J:$J,MATCH(F299,[1]怪物表!$A:$A,0),1)*H299</f>
        <v>12</v>
      </c>
    </row>
    <row r="300" spans="1:14" x14ac:dyDescent="0.3">
      <c r="A300" s="3"/>
      <c r="B300" s="4"/>
      <c r="C300" s="25" t="s">
        <v>348</v>
      </c>
      <c r="D300" s="4"/>
      <c r="E300" s="3">
        <v>2</v>
      </c>
      <c r="F300" s="3">
        <f>IF(G300="","",SUMIFS([1]怪物表!$A:$A,[1]怪物表!$B:$B,C300,[1]怪物表!$C:$C,G300)
)</f>
        <v>1299416</v>
      </c>
      <c r="G300" s="25" t="s">
        <v>174</v>
      </c>
      <c r="H300" s="99">
        <v>12</v>
      </c>
      <c r="I300" s="34">
        <v>6</v>
      </c>
      <c r="J300" s="34">
        <v>3</v>
      </c>
      <c r="K300" s="34">
        <v>1</v>
      </c>
      <c r="L300" s="3">
        <v>60</v>
      </c>
      <c r="M300" s="34">
        <v>390</v>
      </c>
      <c r="N300" s="27">
        <f>INDEX([1]怪物表!$J:$J,MATCH(F300,[1]怪物表!$A:$A,0),1)*H300</f>
        <v>12</v>
      </c>
    </row>
    <row r="301" spans="1:14" x14ac:dyDescent="0.3">
      <c r="A301" s="3"/>
      <c r="B301" s="4"/>
      <c r="C301" s="25" t="s">
        <v>348</v>
      </c>
      <c r="D301" s="4"/>
      <c r="E301" s="3">
        <v>3</v>
      </c>
      <c r="F301" s="3">
        <f>IF(G301="","",SUMIFS([1]怪物表!$A:$A,[1]怪物表!$B:$B,C301,[1]怪物表!$C:$C,G301)
)</f>
        <v>1299416</v>
      </c>
      <c r="G301" s="25" t="s">
        <v>174</v>
      </c>
      <c r="H301" s="99">
        <v>15</v>
      </c>
      <c r="I301" s="34">
        <v>9</v>
      </c>
      <c r="J301" s="34">
        <v>3</v>
      </c>
      <c r="K301" s="34">
        <v>1</v>
      </c>
      <c r="L301" s="3">
        <v>60</v>
      </c>
      <c r="M301" s="34">
        <v>390</v>
      </c>
      <c r="N301" s="27">
        <f>INDEX([1]怪物表!$J:$J,MATCH(F301,[1]怪物表!$A:$A,0),1)*H301</f>
        <v>15</v>
      </c>
    </row>
    <row r="302" spans="1:14" x14ac:dyDescent="0.3">
      <c r="A302" s="3"/>
      <c r="B302" s="4"/>
      <c r="C302" s="25" t="s">
        <v>348</v>
      </c>
      <c r="D302" s="4"/>
      <c r="E302" s="3">
        <v>4</v>
      </c>
      <c r="F302" s="3">
        <f>IF(G302="","",SUMIFS([1]怪物表!$A:$A,[1]怪物表!$B:$B,C302,[1]怪物表!$C:$C,G302)
)</f>
        <v>1299416</v>
      </c>
      <c r="G302" s="25" t="s">
        <v>174</v>
      </c>
      <c r="H302" s="99">
        <v>15</v>
      </c>
      <c r="I302" s="34">
        <v>9</v>
      </c>
      <c r="J302" s="34">
        <v>3</v>
      </c>
      <c r="K302" s="34">
        <v>1</v>
      </c>
      <c r="L302" s="3">
        <v>60</v>
      </c>
      <c r="M302" s="34">
        <v>390</v>
      </c>
      <c r="N302" s="27">
        <f>INDEX([1]怪物表!$J:$J,MATCH(F302,[1]怪物表!$A:$A,0),1)*H302</f>
        <v>15</v>
      </c>
    </row>
    <row r="303" spans="1:14" x14ac:dyDescent="0.3">
      <c r="A303" s="3"/>
      <c r="B303" s="4"/>
      <c r="C303" s="25" t="s">
        <v>348</v>
      </c>
      <c r="D303" s="4"/>
      <c r="E303" s="3">
        <v>5</v>
      </c>
      <c r="F303" s="3">
        <f>IF(G303="","",SUMIFS([1]怪物表!$A:$A,[1]怪物表!$B:$B,C303,[1]怪物表!$C:$C,G303)
)</f>
        <v>1299416</v>
      </c>
      <c r="G303" s="25" t="s">
        <v>174</v>
      </c>
      <c r="H303" s="99">
        <v>21</v>
      </c>
      <c r="I303" s="3"/>
      <c r="J303" s="34">
        <v>3</v>
      </c>
      <c r="K303" s="34">
        <v>1</v>
      </c>
      <c r="L303" s="3">
        <v>60</v>
      </c>
      <c r="M303" s="34">
        <v>390</v>
      </c>
      <c r="N303" s="27">
        <f>INDEX([1]怪物表!$J:$J,MATCH(F303,[1]怪物表!$A:$A,0),1)*H303</f>
        <v>21</v>
      </c>
    </row>
    <row r="304" spans="1:14" s="27" customFormat="1" x14ac:dyDescent="0.3">
      <c r="A304" s="35">
        <v>299412</v>
      </c>
      <c r="B304" s="25" t="s">
        <v>374</v>
      </c>
      <c r="C304" s="25" t="s">
        <v>348</v>
      </c>
      <c r="D304" s="25" t="s">
        <v>203</v>
      </c>
      <c r="E304" s="34">
        <v>1</v>
      </c>
      <c r="F304" s="34">
        <f>IF(G304="","",SUMIFS([1]怪物表!$A:$A,[1]怪物表!$B:$B,C304,[1]怪物表!$C:$C,G304)
)</f>
        <v>1299405</v>
      </c>
      <c r="G304" s="25" t="s">
        <v>169</v>
      </c>
      <c r="H304" s="99">
        <v>12</v>
      </c>
      <c r="I304" s="34">
        <v>6</v>
      </c>
      <c r="J304" s="34">
        <v>3</v>
      </c>
      <c r="K304" s="34">
        <v>1</v>
      </c>
      <c r="L304" s="3">
        <v>60</v>
      </c>
      <c r="M304" s="34">
        <v>450</v>
      </c>
      <c r="N304" s="27">
        <f>INDEX([1]怪物表!$J:$J,MATCH(F304,[1]怪物表!$A:$A,0),1)*H304</f>
        <v>12</v>
      </c>
    </row>
    <row r="305" spans="1:14" x14ac:dyDescent="0.3">
      <c r="A305" s="3"/>
      <c r="B305" s="4"/>
      <c r="C305" s="25" t="s">
        <v>348</v>
      </c>
      <c r="D305" s="4"/>
      <c r="E305" s="3">
        <v>2</v>
      </c>
      <c r="F305" s="3">
        <f>IF(G305="","",SUMIFS([1]怪物表!$A:$A,[1]怪物表!$B:$B,C305,[1]怪物表!$C:$C,G305)
)</f>
        <v>1299405</v>
      </c>
      <c r="G305" s="4" t="s">
        <v>169</v>
      </c>
      <c r="H305" s="99">
        <v>12</v>
      </c>
      <c r="I305" s="34">
        <v>6</v>
      </c>
      <c r="J305" s="34">
        <v>3</v>
      </c>
      <c r="K305" s="34">
        <v>1</v>
      </c>
      <c r="L305" s="3">
        <v>60</v>
      </c>
      <c r="M305" s="3">
        <v>450</v>
      </c>
      <c r="N305" s="27">
        <f>INDEX([1]怪物表!$J:$J,MATCH(F305,[1]怪物表!$A:$A,0),1)*H305</f>
        <v>12</v>
      </c>
    </row>
    <row r="306" spans="1:14" x14ac:dyDescent="0.3">
      <c r="A306" s="3"/>
      <c r="B306" s="4"/>
      <c r="C306" s="25" t="s">
        <v>348</v>
      </c>
      <c r="D306" s="4"/>
      <c r="E306" s="3">
        <v>3</v>
      </c>
      <c r="F306" s="3">
        <f>IF(G306="","",SUMIFS([1]怪物表!$A:$A,[1]怪物表!$B:$B,C306,[1]怪物表!$C:$C,G306)
)</f>
        <v>1299405</v>
      </c>
      <c r="G306" s="4" t="s">
        <v>169</v>
      </c>
      <c r="H306" s="99">
        <v>15</v>
      </c>
      <c r="I306" s="34">
        <v>9</v>
      </c>
      <c r="J306" s="34">
        <v>3</v>
      </c>
      <c r="K306" s="34">
        <v>1</v>
      </c>
      <c r="L306" s="3">
        <v>60</v>
      </c>
      <c r="M306" s="3">
        <v>450</v>
      </c>
      <c r="N306" s="27">
        <f>INDEX([1]怪物表!$J:$J,MATCH(F306,[1]怪物表!$A:$A,0),1)*H306</f>
        <v>15</v>
      </c>
    </row>
    <row r="307" spans="1:14" x14ac:dyDescent="0.3">
      <c r="A307" s="3"/>
      <c r="B307" s="4"/>
      <c r="C307" s="25" t="s">
        <v>348</v>
      </c>
      <c r="D307" s="4"/>
      <c r="E307" s="3">
        <v>4</v>
      </c>
      <c r="F307" s="3">
        <f>IF(G307="","",SUMIFS([1]怪物表!$A:$A,[1]怪物表!$B:$B,C307,[1]怪物表!$C:$C,G307)
)</f>
        <v>1299405</v>
      </c>
      <c r="G307" s="4" t="s">
        <v>169</v>
      </c>
      <c r="H307" s="99">
        <v>15</v>
      </c>
      <c r="I307" s="34">
        <v>9</v>
      </c>
      <c r="J307" s="34">
        <v>3</v>
      </c>
      <c r="K307" s="34">
        <v>1</v>
      </c>
      <c r="L307" s="3">
        <v>60</v>
      </c>
      <c r="M307" s="3">
        <v>450</v>
      </c>
      <c r="N307" s="27">
        <f>INDEX([1]怪物表!$J:$J,MATCH(F307,[1]怪物表!$A:$A,0),1)*H307</f>
        <v>15</v>
      </c>
    </row>
    <row r="308" spans="1:14" x14ac:dyDescent="0.3">
      <c r="A308" s="3"/>
      <c r="B308" s="4"/>
      <c r="C308" s="25" t="s">
        <v>348</v>
      </c>
      <c r="D308" s="4"/>
      <c r="E308" s="3">
        <v>5</v>
      </c>
      <c r="F308" s="3">
        <f>IF(G308="","",SUMIFS([1]怪物表!$A:$A,[1]怪物表!$B:$B,C308,[1]怪物表!$C:$C,G308)
)</f>
        <v>1299405</v>
      </c>
      <c r="G308" s="4" t="s">
        <v>169</v>
      </c>
      <c r="H308" s="99">
        <v>21</v>
      </c>
      <c r="I308" s="3"/>
      <c r="J308" s="34">
        <v>3</v>
      </c>
      <c r="K308" s="34">
        <v>1</v>
      </c>
      <c r="L308" s="3">
        <v>60</v>
      </c>
      <c r="M308" s="3">
        <v>450</v>
      </c>
      <c r="N308" s="27">
        <f>INDEX([1]怪物表!$J:$J,MATCH(F308,[1]怪物表!$A:$A,0),1)*H308</f>
        <v>21</v>
      </c>
    </row>
    <row r="309" spans="1:14" s="27" customFormat="1" x14ac:dyDescent="0.3">
      <c r="A309" s="35">
        <v>299413</v>
      </c>
      <c r="B309" s="25" t="s">
        <v>365</v>
      </c>
      <c r="C309" s="25" t="s">
        <v>348</v>
      </c>
      <c r="D309" s="25" t="s">
        <v>203</v>
      </c>
      <c r="E309" s="34">
        <v>1</v>
      </c>
      <c r="F309" s="34">
        <f>IF(G309="","",SUMIFS([1]怪物表!$A:$A,[1]怪物表!$B:$B,C309,[1]怪物表!$C:$C,G309)
)</f>
        <v>1299409</v>
      </c>
      <c r="G309" s="25" t="s">
        <v>208</v>
      </c>
      <c r="H309" s="99">
        <v>12</v>
      </c>
      <c r="I309" s="34">
        <v>6</v>
      </c>
      <c r="J309" s="34">
        <v>3</v>
      </c>
      <c r="K309" s="34">
        <v>1</v>
      </c>
      <c r="L309" s="3">
        <v>60</v>
      </c>
      <c r="M309" s="34">
        <v>450</v>
      </c>
      <c r="N309" s="27">
        <f>INDEX([1]怪物表!$J:$J,MATCH(F309,[1]怪物表!$A:$A,0),1)*H309</f>
        <v>12</v>
      </c>
    </row>
    <row r="310" spans="1:14" x14ac:dyDescent="0.3">
      <c r="A310" s="3"/>
      <c r="B310" s="4"/>
      <c r="C310" s="25" t="s">
        <v>348</v>
      </c>
      <c r="D310" s="4"/>
      <c r="E310" s="3">
        <v>2</v>
      </c>
      <c r="F310" s="3">
        <f>IF(G310="","",SUMIFS([1]怪物表!$A:$A,[1]怪物表!$B:$B,C310,[1]怪物表!$C:$C,G310)
)</f>
        <v>1299409</v>
      </c>
      <c r="G310" s="25" t="s">
        <v>208</v>
      </c>
      <c r="H310" s="99">
        <v>12</v>
      </c>
      <c r="I310" s="34">
        <v>6</v>
      </c>
      <c r="J310" s="34">
        <v>3</v>
      </c>
      <c r="K310" s="34">
        <v>1</v>
      </c>
      <c r="L310" s="3">
        <v>60</v>
      </c>
      <c r="M310" s="34">
        <v>450</v>
      </c>
      <c r="N310" s="27">
        <f>INDEX([1]怪物表!$J:$J,MATCH(F310,[1]怪物表!$A:$A,0),1)*H310</f>
        <v>12</v>
      </c>
    </row>
    <row r="311" spans="1:14" x14ac:dyDescent="0.3">
      <c r="A311" s="3"/>
      <c r="B311" s="4"/>
      <c r="C311" s="25" t="s">
        <v>348</v>
      </c>
      <c r="D311" s="4"/>
      <c r="E311" s="3">
        <v>3</v>
      </c>
      <c r="F311" s="3">
        <f>IF(G311="","",SUMIFS([1]怪物表!$A:$A,[1]怪物表!$B:$B,C311,[1]怪物表!$C:$C,G311)
)</f>
        <v>1299409</v>
      </c>
      <c r="G311" s="25" t="s">
        <v>208</v>
      </c>
      <c r="H311" s="99">
        <v>15</v>
      </c>
      <c r="I311" s="34">
        <v>9</v>
      </c>
      <c r="J311" s="34">
        <v>3</v>
      </c>
      <c r="K311" s="34">
        <v>1</v>
      </c>
      <c r="L311" s="3">
        <v>60</v>
      </c>
      <c r="M311" s="34">
        <v>450</v>
      </c>
      <c r="N311" s="27">
        <f>INDEX([1]怪物表!$J:$J,MATCH(F311,[1]怪物表!$A:$A,0),1)*H311</f>
        <v>15</v>
      </c>
    </row>
    <row r="312" spans="1:14" x14ac:dyDescent="0.3">
      <c r="A312" s="3"/>
      <c r="B312" s="4"/>
      <c r="C312" s="25" t="s">
        <v>348</v>
      </c>
      <c r="D312" s="4"/>
      <c r="E312" s="3">
        <v>4</v>
      </c>
      <c r="F312" s="3">
        <f>IF(G312="","",SUMIFS([1]怪物表!$A:$A,[1]怪物表!$B:$B,C312,[1]怪物表!$C:$C,G312)
)</f>
        <v>1299409</v>
      </c>
      <c r="G312" s="25" t="s">
        <v>208</v>
      </c>
      <c r="H312" s="99">
        <v>15</v>
      </c>
      <c r="I312" s="34">
        <v>9</v>
      </c>
      <c r="J312" s="34">
        <v>3</v>
      </c>
      <c r="K312" s="34">
        <v>1</v>
      </c>
      <c r="L312" s="3">
        <v>60</v>
      </c>
      <c r="M312" s="34">
        <v>450</v>
      </c>
      <c r="N312" s="27">
        <f>INDEX([1]怪物表!$J:$J,MATCH(F312,[1]怪物表!$A:$A,0),1)*H312</f>
        <v>15</v>
      </c>
    </row>
    <row r="313" spans="1:14" x14ac:dyDescent="0.3">
      <c r="A313" s="3"/>
      <c r="B313" s="4"/>
      <c r="C313" s="25" t="s">
        <v>348</v>
      </c>
      <c r="D313" s="4"/>
      <c r="E313" s="3">
        <v>5</v>
      </c>
      <c r="F313" s="3">
        <f>IF(G313="","",SUMIFS([1]怪物表!$A:$A,[1]怪物表!$B:$B,C313,[1]怪物表!$C:$C,G313)
)</f>
        <v>1299409</v>
      </c>
      <c r="G313" s="25" t="s">
        <v>208</v>
      </c>
      <c r="H313" s="99">
        <v>21</v>
      </c>
      <c r="I313" s="3"/>
      <c r="J313" s="34">
        <v>3</v>
      </c>
      <c r="K313" s="34">
        <v>1</v>
      </c>
      <c r="L313" s="3">
        <v>60</v>
      </c>
      <c r="M313" s="34">
        <v>450</v>
      </c>
      <c r="N313" s="27">
        <f>INDEX([1]怪物表!$J:$J,MATCH(F313,[1]怪物表!$A:$A,0),1)*H313</f>
        <v>21</v>
      </c>
    </row>
    <row r="314" spans="1:14" s="27" customFormat="1" x14ac:dyDescent="0.3">
      <c r="A314" s="35">
        <v>299414</v>
      </c>
      <c r="B314" s="25" t="s">
        <v>374</v>
      </c>
      <c r="C314" s="25" t="s">
        <v>348</v>
      </c>
      <c r="D314" s="25" t="s">
        <v>193</v>
      </c>
      <c r="E314" s="34">
        <v>1</v>
      </c>
      <c r="F314" s="34">
        <f>IF(G314="","",SUMIFS([1]怪物表!$A:$A,[1]怪物表!$B:$B,C314,[1]怪物表!$C:$C,G314)
)</f>
        <v>1299405</v>
      </c>
      <c r="G314" s="4" t="s">
        <v>169</v>
      </c>
      <c r="H314" s="99">
        <v>12</v>
      </c>
      <c r="I314" s="34">
        <v>6</v>
      </c>
      <c r="J314" s="34">
        <v>3</v>
      </c>
      <c r="K314" s="34">
        <v>1</v>
      </c>
      <c r="L314" s="3">
        <v>60</v>
      </c>
      <c r="M314" s="34">
        <v>480</v>
      </c>
      <c r="N314" s="27">
        <f>INDEX([1]怪物表!$J:$J,MATCH(F314,[1]怪物表!$A:$A,0),1)*H314</f>
        <v>12</v>
      </c>
    </row>
    <row r="315" spans="1:14" x14ac:dyDescent="0.3">
      <c r="A315" s="3"/>
      <c r="B315" s="4"/>
      <c r="C315" s="25" t="s">
        <v>348</v>
      </c>
      <c r="D315" s="4"/>
      <c r="E315" s="3">
        <v>2</v>
      </c>
      <c r="F315" s="3">
        <f>IF(G315="","",SUMIFS([1]怪物表!$A:$A,[1]怪物表!$B:$B,C315,[1]怪物表!$C:$C,G315)
)</f>
        <v>1299405</v>
      </c>
      <c r="G315" s="4" t="s">
        <v>169</v>
      </c>
      <c r="H315" s="99">
        <v>12</v>
      </c>
      <c r="I315" s="34">
        <v>6</v>
      </c>
      <c r="J315" s="34">
        <v>3</v>
      </c>
      <c r="K315" s="34">
        <v>1</v>
      </c>
      <c r="L315" s="3">
        <v>60</v>
      </c>
      <c r="M315" s="34">
        <v>480</v>
      </c>
      <c r="N315" s="27">
        <f>INDEX([1]怪物表!$J:$J,MATCH(F315,[1]怪物表!$A:$A,0),1)*H315</f>
        <v>12</v>
      </c>
    </row>
    <row r="316" spans="1:14" x14ac:dyDescent="0.3">
      <c r="A316" s="3"/>
      <c r="B316" s="4"/>
      <c r="C316" s="25" t="s">
        <v>348</v>
      </c>
      <c r="D316" s="4"/>
      <c r="E316" s="3">
        <v>3</v>
      </c>
      <c r="F316" s="3">
        <f>IF(G316="","",SUMIFS([1]怪物表!$A:$A,[1]怪物表!$B:$B,C316,[1]怪物表!$C:$C,G316)
)</f>
        <v>1299405</v>
      </c>
      <c r="G316" s="4" t="s">
        <v>169</v>
      </c>
      <c r="H316" s="99">
        <v>15</v>
      </c>
      <c r="I316" s="34">
        <v>9</v>
      </c>
      <c r="J316" s="34">
        <v>3</v>
      </c>
      <c r="K316" s="34">
        <v>1</v>
      </c>
      <c r="L316" s="3">
        <v>60</v>
      </c>
      <c r="M316" s="34">
        <v>480</v>
      </c>
      <c r="N316" s="27">
        <f>INDEX([1]怪物表!$J:$J,MATCH(F316,[1]怪物表!$A:$A,0),1)*H316</f>
        <v>15</v>
      </c>
    </row>
    <row r="317" spans="1:14" x14ac:dyDescent="0.3">
      <c r="A317" s="3"/>
      <c r="B317" s="4"/>
      <c r="C317" s="25" t="s">
        <v>348</v>
      </c>
      <c r="D317" s="4"/>
      <c r="E317" s="3">
        <v>4</v>
      </c>
      <c r="F317" s="3">
        <f>IF(G317="","",SUMIFS([1]怪物表!$A:$A,[1]怪物表!$B:$B,C317,[1]怪物表!$C:$C,G317)
)</f>
        <v>1299405</v>
      </c>
      <c r="G317" s="4" t="s">
        <v>169</v>
      </c>
      <c r="H317" s="99">
        <v>15</v>
      </c>
      <c r="I317" s="34">
        <v>9</v>
      </c>
      <c r="J317" s="34">
        <v>3</v>
      </c>
      <c r="K317" s="34">
        <v>1</v>
      </c>
      <c r="L317" s="3">
        <v>60</v>
      </c>
      <c r="M317" s="34">
        <v>480</v>
      </c>
      <c r="N317" s="27">
        <f>INDEX([1]怪物表!$J:$J,MATCH(F317,[1]怪物表!$A:$A,0),1)*H317</f>
        <v>15</v>
      </c>
    </row>
    <row r="318" spans="1:14" x14ac:dyDescent="0.3">
      <c r="A318" s="3"/>
      <c r="B318" s="4"/>
      <c r="C318" s="25" t="s">
        <v>348</v>
      </c>
      <c r="D318" s="4"/>
      <c r="E318" s="3">
        <v>5</v>
      </c>
      <c r="F318" s="3">
        <f>IF(G318="","",SUMIFS([1]怪物表!$A:$A,[1]怪物表!$B:$B,C318,[1]怪物表!$C:$C,G318)
)</f>
        <v>1299405</v>
      </c>
      <c r="G318" s="4" t="s">
        <v>169</v>
      </c>
      <c r="H318" s="99">
        <v>21</v>
      </c>
      <c r="I318" s="3"/>
      <c r="J318" s="34">
        <v>3</v>
      </c>
      <c r="K318" s="34">
        <v>1</v>
      </c>
      <c r="L318" s="3">
        <v>60</v>
      </c>
      <c r="M318" s="34">
        <v>480</v>
      </c>
      <c r="N318" s="27">
        <f>INDEX([1]怪物表!$J:$J,MATCH(F318,[1]怪物表!$A:$A,0),1)*H318</f>
        <v>21</v>
      </c>
    </row>
    <row r="319" spans="1:14" s="27" customFormat="1" x14ac:dyDescent="0.3">
      <c r="A319" s="35">
        <v>299415</v>
      </c>
      <c r="B319" s="25" t="s">
        <v>375</v>
      </c>
      <c r="C319" s="25" t="s">
        <v>348</v>
      </c>
      <c r="D319" s="25" t="s">
        <v>197</v>
      </c>
      <c r="E319" s="34">
        <v>1</v>
      </c>
      <c r="F319" s="34">
        <f>IF(G319="","",SUMIFS([1]怪物表!$A:$A,[1]怪物表!$B:$B,C319,[1]怪物表!$C:$C,G319)
)</f>
        <v>1299408</v>
      </c>
      <c r="G319" s="25" t="s">
        <v>151</v>
      </c>
      <c r="H319" s="99">
        <v>9</v>
      </c>
      <c r="I319" s="34">
        <v>4</v>
      </c>
      <c r="J319" s="34">
        <v>3</v>
      </c>
      <c r="K319" s="34">
        <v>1</v>
      </c>
      <c r="L319" s="3">
        <v>6</v>
      </c>
      <c r="M319" s="34">
        <v>540</v>
      </c>
      <c r="N319" s="27">
        <f>INDEX([1]怪物表!$J:$J,MATCH(F319,[1]怪物表!$A:$A,0),1)*H319</f>
        <v>9</v>
      </c>
    </row>
    <row r="320" spans="1:14" x14ac:dyDescent="0.3">
      <c r="A320" s="3"/>
      <c r="B320" s="4"/>
      <c r="C320" s="25" t="s">
        <v>348</v>
      </c>
      <c r="D320" s="4"/>
      <c r="E320" s="3">
        <v>2</v>
      </c>
      <c r="F320" s="3">
        <f>IF(G320="","",SUMIFS([1]怪物表!$A:$A,[1]怪物表!$B:$B,C320,[1]怪物表!$C:$C,G320)
)</f>
        <v>1299408</v>
      </c>
      <c r="G320" s="25" t="s">
        <v>151</v>
      </c>
      <c r="H320" s="99">
        <v>9</v>
      </c>
      <c r="I320" s="34">
        <v>4</v>
      </c>
      <c r="J320" s="34">
        <v>3</v>
      </c>
      <c r="K320" s="34">
        <v>1</v>
      </c>
      <c r="L320" s="3">
        <v>6</v>
      </c>
      <c r="M320" s="3">
        <v>540</v>
      </c>
      <c r="N320" s="27">
        <f>INDEX([1]怪物表!$J:$J,MATCH(F320,[1]怪物表!$A:$A,0),1)*H320</f>
        <v>9</v>
      </c>
    </row>
    <row r="321" spans="1:14" x14ac:dyDescent="0.3">
      <c r="A321" s="3"/>
      <c r="B321" s="4"/>
      <c r="C321" s="25" t="s">
        <v>348</v>
      </c>
      <c r="D321" s="4"/>
      <c r="E321" s="3">
        <v>3</v>
      </c>
      <c r="F321" s="3">
        <f>IF(G321="","",SUMIFS([1]怪物表!$A:$A,[1]怪物表!$B:$B,C321,[1]怪物表!$C:$C,G321)
)</f>
        <v>1299408</v>
      </c>
      <c r="G321" s="25" t="s">
        <v>151</v>
      </c>
      <c r="H321" s="99">
        <v>15</v>
      </c>
      <c r="I321" s="34">
        <v>7</v>
      </c>
      <c r="J321" s="34">
        <v>3</v>
      </c>
      <c r="K321" s="34">
        <v>1</v>
      </c>
      <c r="L321" s="3">
        <v>6</v>
      </c>
      <c r="M321" s="3">
        <v>540</v>
      </c>
      <c r="N321" s="27">
        <f>INDEX([1]怪物表!$J:$J,MATCH(F321,[1]怪物表!$A:$A,0),1)*H321</f>
        <v>15</v>
      </c>
    </row>
    <row r="322" spans="1:14" x14ac:dyDescent="0.3">
      <c r="A322" s="3"/>
      <c r="B322" s="4"/>
      <c r="C322" s="25" t="s">
        <v>348</v>
      </c>
      <c r="D322" s="4"/>
      <c r="E322" s="3">
        <v>4</v>
      </c>
      <c r="F322" s="3">
        <f>IF(G322="","",SUMIFS([1]怪物表!$A:$A,[1]怪物表!$B:$B,C322,[1]怪物表!$C:$C,G322)
)</f>
        <v>1299408</v>
      </c>
      <c r="G322" s="25" t="s">
        <v>151</v>
      </c>
      <c r="H322" s="99">
        <v>21</v>
      </c>
      <c r="I322" s="3">
        <v>11</v>
      </c>
      <c r="J322" s="34">
        <v>3</v>
      </c>
      <c r="K322" s="34">
        <v>1</v>
      </c>
      <c r="L322" s="3">
        <v>6</v>
      </c>
      <c r="M322" s="3">
        <v>540</v>
      </c>
      <c r="N322" s="27">
        <f>INDEX([1]怪物表!$J:$J,MATCH(F322,[1]怪物表!$A:$A,0),1)*H322</f>
        <v>21</v>
      </c>
    </row>
    <row r="323" spans="1:14" x14ac:dyDescent="0.3">
      <c r="A323" s="3"/>
      <c r="B323" s="4"/>
      <c r="C323" s="25" t="s">
        <v>348</v>
      </c>
      <c r="D323" s="4"/>
      <c r="E323" s="3">
        <v>5</v>
      </c>
      <c r="F323" s="3">
        <f>IF(G323="","",SUMIFS([1]怪物表!$A:$A,[1]怪物表!$B:$B,C323,[1]怪物表!$C:$C,G323)
)</f>
        <v>1299408</v>
      </c>
      <c r="G323" s="25" t="s">
        <v>151</v>
      </c>
      <c r="H323" s="99">
        <v>21</v>
      </c>
      <c r="I323" s="3"/>
      <c r="J323" s="34">
        <v>3</v>
      </c>
      <c r="K323" s="34">
        <v>1</v>
      </c>
      <c r="L323" s="3">
        <v>6</v>
      </c>
      <c r="M323" s="3">
        <v>540</v>
      </c>
      <c r="N323" s="27">
        <f>INDEX([1]怪物表!$J:$J,MATCH(F323,[1]怪物表!$A:$A,0),1)*H323</f>
        <v>21</v>
      </c>
    </row>
    <row r="324" spans="1:14" s="27" customFormat="1" x14ac:dyDescent="0.3">
      <c r="A324" s="35">
        <v>299416</v>
      </c>
      <c r="B324" s="25" t="s">
        <v>367</v>
      </c>
      <c r="C324" s="25" t="s">
        <v>348</v>
      </c>
      <c r="D324" s="25" t="s">
        <v>197</v>
      </c>
      <c r="E324" s="34">
        <v>1</v>
      </c>
      <c r="F324" s="34">
        <f>IF(G324="","",SUMIFS([1]怪物表!$A:$A,[1]怪物表!$B:$B,C324,[1]怪物表!$C:$C,G324)
)</f>
        <v>1299416</v>
      </c>
      <c r="G324" s="25" t="s">
        <v>174</v>
      </c>
      <c r="H324" s="99">
        <v>9</v>
      </c>
      <c r="I324" s="34">
        <v>4</v>
      </c>
      <c r="J324" s="34">
        <v>3</v>
      </c>
      <c r="K324" s="34">
        <v>1</v>
      </c>
      <c r="L324" s="3">
        <v>6</v>
      </c>
      <c r="M324" s="34">
        <v>540</v>
      </c>
      <c r="N324" s="27">
        <f>INDEX([1]怪物表!$J:$J,MATCH(F324,[1]怪物表!$A:$A,0),1)*H324</f>
        <v>9</v>
      </c>
    </row>
    <row r="325" spans="1:14" x14ac:dyDescent="0.3">
      <c r="A325" s="3"/>
      <c r="B325" s="4"/>
      <c r="C325" s="25" t="s">
        <v>348</v>
      </c>
      <c r="D325" s="4"/>
      <c r="E325" s="3">
        <v>2</v>
      </c>
      <c r="F325" s="3">
        <f>IF(G325="","",SUMIFS([1]怪物表!$A:$A,[1]怪物表!$B:$B,C325,[1]怪物表!$C:$C,G325)
)</f>
        <v>1299416</v>
      </c>
      <c r="G325" s="25" t="s">
        <v>174</v>
      </c>
      <c r="H325" s="99">
        <v>9</v>
      </c>
      <c r="I325" s="34">
        <v>4</v>
      </c>
      <c r="J325" s="34">
        <v>3</v>
      </c>
      <c r="K325" s="34">
        <v>1</v>
      </c>
      <c r="L325" s="3">
        <v>6</v>
      </c>
      <c r="M325" s="3">
        <v>540</v>
      </c>
      <c r="N325" s="27">
        <f>INDEX([1]怪物表!$J:$J,MATCH(F325,[1]怪物表!$A:$A,0),1)*H325</f>
        <v>9</v>
      </c>
    </row>
    <row r="326" spans="1:14" x14ac:dyDescent="0.3">
      <c r="A326" s="3"/>
      <c r="B326" s="4"/>
      <c r="C326" s="25" t="s">
        <v>348</v>
      </c>
      <c r="D326" s="4"/>
      <c r="E326" s="3">
        <v>3</v>
      </c>
      <c r="F326" s="3">
        <f>IF(G326="","",SUMIFS([1]怪物表!$A:$A,[1]怪物表!$B:$B,C326,[1]怪物表!$C:$C,G326)
)</f>
        <v>1299416</v>
      </c>
      <c r="G326" s="25" t="s">
        <v>174</v>
      </c>
      <c r="H326" s="99">
        <v>15</v>
      </c>
      <c r="I326" s="34">
        <v>7</v>
      </c>
      <c r="J326" s="34">
        <v>3</v>
      </c>
      <c r="K326" s="34">
        <v>1</v>
      </c>
      <c r="L326" s="3">
        <v>6</v>
      </c>
      <c r="M326" s="3">
        <v>540</v>
      </c>
      <c r="N326" s="27">
        <f>INDEX([1]怪物表!$J:$J,MATCH(F326,[1]怪物表!$A:$A,0),1)*H326</f>
        <v>15</v>
      </c>
    </row>
    <row r="327" spans="1:14" x14ac:dyDescent="0.3">
      <c r="A327" s="3"/>
      <c r="B327" s="4"/>
      <c r="C327" s="25" t="s">
        <v>348</v>
      </c>
      <c r="D327" s="4"/>
      <c r="E327" s="3">
        <v>4</v>
      </c>
      <c r="F327" s="3">
        <f>IF(G327="","",SUMIFS([1]怪物表!$A:$A,[1]怪物表!$B:$B,C327,[1]怪物表!$C:$C,G327)
)</f>
        <v>1299416</v>
      </c>
      <c r="G327" s="25" t="s">
        <v>174</v>
      </c>
      <c r="H327" s="99">
        <v>21</v>
      </c>
      <c r="I327" s="3">
        <v>11</v>
      </c>
      <c r="J327" s="34">
        <v>3</v>
      </c>
      <c r="K327" s="34">
        <v>1</v>
      </c>
      <c r="L327" s="3">
        <v>6</v>
      </c>
      <c r="M327" s="3">
        <v>540</v>
      </c>
      <c r="N327" s="27">
        <f>INDEX([1]怪物表!$J:$J,MATCH(F327,[1]怪物表!$A:$A,0),1)*H327</f>
        <v>21</v>
      </c>
    </row>
    <row r="328" spans="1:14" x14ac:dyDescent="0.3">
      <c r="A328" s="3"/>
      <c r="B328" s="4"/>
      <c r="C328" s="25" t="s">
        <v>348</v>
      </c>
      <c r="D328" s="4"/>
      <c r="E328" s="3">
        <v>5</v>
      </c>
      <c r="F328" s="3">
        <f>IF(G328="","",SUMIFS([1]怪物表!$A:$A,[1]怪物表!$B:$B,C328,[1]怪物表!$C:$C,G328)
)</f>
        <v>1299416</v>
      </c>
      <c r="G328" s="25" t="s">
        <v>174</v>
      </c>
      <c r="H328" s="99">
        <v>21</v>
      </c>
      <c r="I328" s="3"/>
      <c r="J328" s="34">
        <v>3</v>
      </c>
      <c r="K328" s="34">
        <v>1</v>
      </c>
      <c r="L328" s="3">
        <v>6</v>
      </c>
      <c r="M328" s="3">
        <v>540</v>
      </c>
      <c r="N328" s="27">
        <f>INDEX([1]怪物表!$J:$J,MATCH(F328,[1]怪物表!$A:$A,0),1)*H328</f>
        <v>21</v>
      </c>
    </row>
    <row r="329" spans="1:14" s="27" customFormat="1" x14ac:dyDescent="0.3">
      <c r="A329" s="35">
        <v>299417</v>
      </c>
      <c r="B329" s="25" t="s">
        <v>368</v>
      </c>
      <c r="C329" s="25" t="s">
        <v>348</v>
      </c>
      <c r="D329" s="25" t="s">
        <v>199</v>
      </c>
      <c r="E329" s="34">
        <v>1</v>
      </c>
      <c r="F329" s="34">
        <f>IF(G329="","",SUMIFS([1]怪物表!$A:$A,[1]怪物表!$B:$B,C329,[1]怪物表!$C:$C,G329)
)</f>
        <v>1299409</v>
      </c>
      <c r="G329" s="25" t="s">
        <v>208</v>
      </c>
      <c r="H329" s="99">
        <v>18</v>
      </c>
      <c r="I329" s="34">
        <v>7</v>
      </c>
      <c r="J329" s="34">
        <v>3</v>
      </c>
      <c r="K329" s="34">
        <v>1</v>
      </c>
      <c r="L329" s="3">
        <v>6</v>
      </c>
      <c r="M329" s="34">
        <v>570</v>
      </c>
      <c r="N329" s="27">
        <f>INDEX([1]怪物表!$J:$J,MATCH(F329,[1]怪物表!$A:$A,0),1)*H329</f>
        <v>18</v>
      </c>
    </row>
    <row r="330" spans="1:14" x14ac:dyDescent="0.3">
      <c r="A330" s="3"/>
      <c r="B330" s="4"/>
      <c r="C330" s="25" t="s">
        <v>348</v>
      </c>
      <c r="D330" s="4"/>
      <c r="E330" s="3">
        <v>2</v>
      </c>
      <c r="F330" s="3">
        <f>IF(G330="","",SUMIFS([1]怪物表!$A:$A,[1]怪物表!$B:$B,C330,[1]怪物表!$C:$C,G330)
)</f>
        <v>1299409</v>
      </c>
      <c r="G330" s="4" t="s">
        <v>208</v>
      </c>
      <c r="H330" s="99">
        <v>18</v>
      </c>
      <c r="I330" s="34">
        <v>7</v>
      </c>
      <c r="J330" s="34">
        <v>3</v>
      </c>
      <c r="K330" s="34">
        <v>1</v>
      </c>
      <c r="L330" s="3">
        <v>6</v>
      </c>
      <c r="M330" s="3">
        <v>570</v>
      </c>
      <c r="N330" s="27">
        <f>INDEX([1]怪物表!$J:$J,MATCH(F330,[1]怪物表!$A:$A,0),1)*H330</f>
        <v>18</v>
      </c>
    </row>
    <row r="331" spans="1:14" x14ac:dyDescent="0.3">
      <c r="A331" s="3"/>
      <c r="B331" s="4"/>
      <c r="C331" s="25" t="s">
        <v>348</v>
      </c>
      <c r="D331" s="4"/>
      <c r="E331" s="3">
        <v>3</v>
      </c>
      <c r="F331" s="3">
        <f>IF(G331="","",SUMIFS([1]怪物表!$A:$A,[1]怪物表!$B:$B,C331,[1]怪物表!$C:$C,G331)
)</f>
        <v>1299409</v>
      </c>
      <c r="G331" s="4" t="s">
        <v>208</v>
      </c>
      <c r="H331" s="99">
        <v>30</v>
      </c>
      <c r="I331" s="34">
        <v>14</v>
      </c>
      <c r="J331" s="34">
        <v>3</v>
      </c>
      <c r="K331" s="34">
        <v>1</v>
      </c>
      <c r="L331" s="3">
        <v>6</v>
      </c>
      <c r="M331" s="3">
        <v>570</v>
      </c>
      <c r="N331" s="27">
        <f>INDEX([1]怪物表!$J:$J,MATCH(F331,[1]怪物表!$A:$A,0),1)*H331</f>
        <v>30</v>
      </c>
    </row>
    <row r="332" spans="1:14" x14ac:dyDescent="0.3">
      <c r="A332" s="3"/>
      <c r="B332" s="4"/>
      <c r="C332" s="25" t="s">
        <v>348</v>
      </c>
      <c r="D332" s="4"/>
      <c r="E332" s="3">
        <v>4</v>
      </c>
      <c r="F332" s="3">
        <f>IF(G332="","",SUMIFS([1]怪物表!$A:$A,[1]怪物表!$B:$B,C332,[1]怪物表!$C:$C,G332)
)</f>
        <v>1299409</v>
      </c>
      <c r="G332" s="4" t="s">
        <v>208</v>
      </c>
      <c r="H332" s="99">
        <v>42</v>
      </c>
      <c r="I332" s="3">
        <v>21</v>
      </c>
      <c r="J332" s="34">
        <v>3</v>
      </c>
      <c r="K332" s="34">
        <v>1</v>
      </c>
      <c r="L332" s="3">
        <v>6</v>
      </c>
      <c r="M332" s="3">
        <v>570</v>
      </c>
      <c r="N332" s="27">
        <f>INDEX([1]怪物表!$J:$J,MATCH(F332,[1]怪物表!$A:$A,0),1)*H332</f>
        <v>42</v>
      </c>
    </row>
    <row r="333" spans="1:14" x14ac:dyDescent="0.3">
      <c r="A333" s="3"/>
      <c r="B333" s="4"/>
      <c r="C333" s="25" t="s">
        <v>348</v>
      </c>
      <c r="D333" s="4"/>
      <c r="E333" s="3">
        <v>5</v>
      </c>
      <c r="F333" s="3">
        <f>IF(G333="","",SUMIFS([1]怪物表!$A:$A,[1]怪物表!$B:$B,C333,[1]怪物表!$C:$C,G333)
)</f>
        <v>1299409</v>
      </c>
      <c r="G333" s="4" t="s">
        <v>208</v>
      </c>
      <c r="H333" s="99">
        <v>42</v>
      </c>
      <c r="I333" s="3"/>
      <c r="J333" s="34">
        <v>3</v>
      </c>
      <c r="K333" s="34">
        <v>1</v>
      </c>
      <c r="L333" s="3">
        <v>6</v>
      </c>
      <c r="M333" s="3">
        <v>570</v>
      </c>
      <c r="N333" s="27">
        <f>INDEX([1]怪物表!$J:$J,MATCH(F333,[1]怪物表!$A:$A,0),1)*H333</f>
        <v>42</v>
      </c>
    </row>
    <row r="334" spans="1:14" s="27" customFormat="1" x14ac:dyDescent="0.3">
      <c r="A334" s="35">
        <v>299418</v>
      </c>
      <c r="B334" s="25" t="s">
        <v>367</v>
      </c>
      <c r="C334" s="25" t="s">
        <v>348</v>
      </c>
      <c r="D334" s="25" t="s">
        <v>199</v>
      </c>
      <c r="E334" s="34">
        <v>1</v>
      </c>
      <c r="F334" s="34">
        <f>IF(G334="","",SUMIFS([1]怪物表!$A:$A,[1]怪物表!$B:$B,C334,[1]怪物表!$C:$C,G334)
)</f>
        <v>1299416</v>
      </c>
      <c r="G334" s="25" t="s">
        <v>174</v>
      </c>
      <c r="H334" s="99">
        <v>9</v>
      </c>
      <c r="I334" s="34">
        <v>4</v>
      </c>
      <c r="J334" s="34">
        <v>3</v>
      </c>
      <c r="K334" s="34">
        <v>1</v>
      </c>
      <c r="L334" s="3">
        <v>6</v>
      </c>
      <c r="M334" s="34">
        <v>570</v>
      </c>
      <c r="N334" s="27">
        <f>INDEX([1]怪物表!$J:$J,MATCH(F334,[1]怪物表!$A:$A,0),1)*H334</f>
        <v>9</v>
      </c>
    </row>
    <row r="335" spans="1:14" x14ac:dyDescent="0.3">
      <c r="A335" s="3"/>
      <c r="B335" s="4"/>
      <c r="C335" s="25" t="s">
        <v>348</v>
      </c>
      <c r="D335" s="4"/>
      <c r="E335" s="3">
        <v>2</v>
      </c>
      <c r="F335" s="3">
        <f>IF(G335="","",SUMIFS([1]怪物表!$A:$A,[1]怪物表!$B:$B,C335,[1]怪物表!$C:$C,G335)
)</f>
        <v>1299416</v>
      </c>
      <c r="G335" s="25" t="s">
        <v>174</v>
      </c>
      <c r="H335" s="99">
        <v>9</v>
      </c>
      <c r="I335" s="34">
        <v>4</v>
      </c>
      <c r="J335" s="34">
        <v>3</v>
      </c>
      <c r="K335" s="34">
        <v>1</v>
      </c>
      <c r="L335" s="3">
        <v>6</v>
      </c>
      <c r="M335" s="34">
        <v>570</v>
      </c>
      <c r="N335" s="27">
        <f>INDEX([1]怪物表!$J:$J,MATCH(F335,[1]怪物表!$A:$A,0),1)*H335</f>
        <v>9</v>
      </c>
    </row>
    <row r="336" spans="1:14" x14ac:dyDescent="0.3">
      <c r="A336" s="3"/>
      <c r="B336" s="4"/>
      <c r="C336" s="25" t="s">
        <v>348</v>
      </c>
      <c r="D336" s="4"/>
      <c r="E336" s="3">
        <v>3</v>
      </c>
      <c r="F336" s="3">
        <f>IF(G336="","",SUMIFS([1]怪物表!$A:$A,[1]怪物表!$B:$B,C336,[1]怪物表!$C:$C,G336)
)</f>
        <v>1299416</v>
      </c>
      <c r="G336" s="25" t="s">
        <v>174</v>
      </c>
      <c r="H336" s="99">
        <v>15</v>
      </c>
      <c r="I336" s="34">
        <v>7</v>
      </c>
      <c r="J336" s="34">
        <v>3</v>
      </c>
      <c r="K336" s="34">
        <v>1</v>
      </c>
      <c r="L336" s="3">
        <v>6</v>
      </c>
      <c r="M336" s="34">
        <v>570</v>
      </c>
      <c r="N336" s="27">
        <f>INDEX([1]怪物表!$J:$J,MATCH(F336,[1]怪物表!$A:$A,0),1)*H336</f>
        <v>15</v>
      </c>
    </row>
    <row r="337" spans="1:14" x14ac:dyDescent="0.3">
      <c r="A337" s="3"/>
      <c r="B337" s="4"/>
      <c r="C337" s="25" t="s">
        <v>348</v>
      </c>
      <c r="D337" s="4"/>
      <c r="E337" s="3">
        <v>4</v>
      </c>
      <c r="F337" s="3">
        <f>IF(G337="","",SUMIFS([1]怪物表!$A:$A,[1]怪物表!$B:$B,C337,[1]怪物表!$C:$C,G337)
)</f>
        <v>1299416</v>
      </c>
      <c r="G337" s="25" t="s">
        <v>174</v>
      </c>
      <c r="H337" s="99">
        <v>21</v>
      </c>
      <c r="I337" s="3">
        <v>11</v>
      </c>
      <c r="J337" s="34">
        <v>3</v>
      </c>
      <c r="K337" s="34">
        <v>1</v>
      </c>
      <c r="L337" s="3">
        <v>6</v>
      </c>
      <c r="M337" s="34">
        <v>570</v>
      </c>
      <c r="N337" s="27">
        <f>INDEX([1]怪物表!$J:$J,MATCH(F337,[1]怪物表!$A:$A,0),1)*H337</f>
        <v>21</v>
      </c>
    </row>
    <row r="338" spans="1:14" x14ac:dyDescent="0.3">
      <c r="A338" s="3"/>
      <c r="B338" s="4"/>
      <c r="C338" s="25" t="s">
        <v>348</v>
      </c>
      <c r="D338" s="4"/>
      <c r="E338" s="3">
        <v>5</v>
      </c>
      <c r="F338" s="3">
        <f>IF(G338="","",SUMIFS([1]怪物表!$A:$A,[1]怪物表!$B:$B,C338,[1]怪物表!$C:$C,G338)
)</f>
        <v>1299416</v>
      </c>
      <c r="G338" s="25" t="s">
        <v>174</v>
      </c>
      <c r="H338" s="99">
        <v>21</v>
      </c>
      <c r="I338" s="3"/>
      <c r="J338" s="34">
        <v>3</v>
      </c>
      <c r="K338" s="34">
        <v>1</v>
      </c>
      <c r="L338" s="3">
        <v>6</v>
      </c>
      <c r="M338" s="34">
        <v>570</v>
      </c>
      <c r="N338" s="27">
        <f>INDEX([1]怪物表!$J:$J,MATCH(F338,[1]怪物表!$A:$A,0),1)*H338</f>
        <v>21</v>
      </c>
    </row>
    <row r="339" spans="1:14" s="27" customFormat="1" x14ac:dyDescent="0.3">
      <c r="A339" s="33">
        <v>299501</v>
      </c>
      <c r="B339" s="15" t="s">
        <v>362</v>
      </c>
      <c r="C339" s="15" t="s">
        <v>358</v>
      </c>
      <c r="D339" s="15" t="s">
        <v>279</v>
      </c>
      <c r="E339" s="33">
        <v>1</v>
      </c>
      <c r="F339" s="33">
        <f>IF(G339="","",SUMIFS([1]怪物表!$A:$A,[1]怪物表!$B:$B,C339,[1]怪物表!$C:$C,G339)
)</f>
        <v>1299502</v>
      </c>
      <c r="G339" s="15" t="s">
        <v>122</v>
      </c>
      <c r="H339" s="33">
        <v>15</v>
      </c>
      <c r="I339" s="33">
        <v>9</v>
      </c>
      <c r="J339" s="33">
        <v>3</v>
      </c>
      <c r="K339" s="33">
        <v>1</v>
      </c>
      <c r="L339" s="33">
        <v>60</v>
      </c>
      <c r="M339" s="33">
        <v>30</v>
      </c>
      <c r="N339" s="27">
        <f>INDEX([1]怪物表!$J:$J,MATCH(F339,[1]怪物表!$A:$A,0),1)*H339</f>
        <v>15</v>
      </c>
    </row>
    <row r="340" spans="1:14" x14ac:dyDescent="0.3">
      <c r="A340" s="3"/>
      <c r="B340" s="4"/>
      <c r="C340" s="25" t="s">
        <v>358</v>
      </c>
      <c r="D340" s="4"/>
      <c r="E340" s="3">
        <v>2</v>
      </c>
      <c r="F340" s="3">
        <f>IF(G340="","",SUMIFS([1]怪物表!$A:$A,[1]怪物表!$B:$B,C340,[1]怪物表!$C:$C,G340)
)</f>
        <v>1299502</v>
      </c>
      <c r="G340" s="4" t="s">
        <v>122</v>
      </c>
      <c r="H340" s="3">
        <v>15</v>
      </c>
      <c r="I340" s="34">
        <v>9</v>
      </c>
      <c r="J340" s="34">
        <v>3</v>
      </c>
      <c r="K340" s="34">
        <v>1</v>
      </c>
      <c r="L340" s="3">
        <v>60</v>
      </c>
      <c r="M340" s="3">
        <v>30</v>
      </c>
      <c r="N340" s="27">
        <f>INDEX([1]怪物表!$J:$J,MATCH(F340,[1]怪物表!$A:$A,0),1)*H340</f>
        <v>15</v>
      </c>
    </row>
    <row r="341" spans="1:14" x14ac:dyDescent="0.3">
      <c r="A341" s="3"/>
      <c r="B341" s="4"/>
      <c r="C341" s="25" t="s">
        <v>358</v>
      </c>
      <c r="D341" s="4"/>
      <c r="E341" s="3">
        <v>3</v>
      </c>
      <c r="F341" s="3">
        <f>IF(G341="","",SUMIFS([1]怪物表!$A:$A,[1]怪物表!$B:$B,C341,[1]怪物表!$C:$C,G341)
)</f>
        <v>1299502</v>
      </c>
      <c r="G341" s="4" t="s">
        <v>122</v>
      </c>
      <c r="H341" s="3">
        <v>15</v>
      </c>
      <c r="I341" s="34">
        <v>9</v>
      </c>
      <c r="J341" s="34">
        <v>3</v>
      </c>
      <c r="K341" s="34">
        <v>1</v>
      </c>
      <c r="L341" s="3">
        <v>60</v>
      </c>
      <c r="M341" s="3">
        <v>30</v>
      </c>
      <c r="N341" s="27">
        <f>INDEX([1]怪物表!$J:$J,MATCH(F341,[1]怪物表!$A:$A,0),1)*H341</f>
        <v>15</v>
      </c>
    </row>
    <row r="342" spans="1:14" x14ac:dyDescent="0.3">
      <c r="A342" s="3"/>
      <c r="B342" s="4"/>
      <c r="C342" s="25" t="s">
        <v>358</v>
      </c>
      <c r="D342" s="4"/>
      <c r="E342" s="3">
        <v>4</v>
      </c>
      <c r="F342" s="3">
        <f>IF(G342="","",SUMIFS([1]怪物表!$A:$A,[1]怪物表!$B:$B,C342,[1]怪物表!$C:$C,G342)
)</f>
        <v>1299502</v>
      </c>
      <c r="G342" s="4" t="s">
        <v>122</v>
      </c>
      <c r="H342" s="3">
        <v>15</v>
      </c>
      <c r="I342" s="34">
        <v>9</v>
      </c>
      <c r="J342" s="34">
        <v>3</v>
      </c>
      <c r="K342" s="34">
        <v>1</v>
      </c>
      <c r="L342" s="3">
        <v>60</v>
      </c>
      <c r="M342" s="3">
        <v>30</v>
      </c>
      <c r="N342" s="27">
        <f>INDEX([1]怪物表!$J:$J,MATCH(F342,[1]怪物表!$A:$A,0),1)*H342</f>
        <v>15</v>
      </c>
    </row>
    <row r="343" spans="1:14" x14ac:dyDescent="0.3">
      <c r="A343" s="3"/>
      <c r="B343" s="4"/>
      <c r="C343" s="25" t="s">
        <v>358</v>
      </c>
      <c r="D343" s="4"/>
      <c r="E343" s="3">
        <v>5</v>
      </c>
      <c r="F343" s="3">
        <f>IF(G343="","",SUMIFS([1]怪物表!$A:$A,[1]怪物表!$B:$B,C343,[1]怪物表!$C:$C,G343)
)</f>
        <v>1299502</v>
      </c>
      <c r="G343" s="4" t="s">
        <v>122</v>
      </c>
      <c r="H343" s="3">
        <v>15</v>
      </c>
      <c r="I343" s="3"/>
      <c r="J343" s="34">
        <v>3</v>
      </c>
      <c r="K343" s="34">
        <v>1</v>
      </c>
      <c r="L343" s="3">
        <v>60</v>
      </c>
      <c r="M343" s="3">
        <v>30</v>
      </c>
      <c r="N343" s="27">
        <f>INDEX([1]怪物表!$J:$J,MATCH(F343,[1]怪物表!$A:$A,0),1)*H343</f>
        <v>15</v>
      </c>
    </row>
    <row r="344" spans="1:14" s="27" customFormat="1" x14ac:dyDescent="0.3">
      <c r="A344" s="32">
        <v>299502</v>
      </c>
      <c r="B344" s="25" t="s">
        <v>363</v>
      </c>
      <c r="C344" s="25" t="s">
        <v>358</v>
      </c>
      <c r="D344" s="25" t="s">
        <v>279</v>
      </c>
      <c r="E344" s="34">
        <v>1</v>
      </c>
      <c r="F344" s="34">
        <f>IF(G344="","",SUMIFS([1]怪物表!$A:$A,[1]怪物表!$B:$B,C344,[1]怪物表!$C:$C,G344)
)</f>
        <v>1299516</v>
      </c>
      <c r="G344" s="25" t="s">
        <v>174</v>
      </c>
      <c r="H344" s="3">
        <v>15</v>
      </c>
      <c r="I344" s="34">
        <v>9</v>
      </c>
      <c r="J344" s="34">
        <v>3</v>
      </c>
      <c r="K344" s="34">
        <v>1</v>
      </c>
      <c r="L344" s="3">
        <v>60</v>
      </c>
      <c r="M344" s="3">
        <v>30</v>
      </c>
      <c r="N344" s="27">
        <f>INDEX([1]怪物表!$J:$J,MATCH(F344,[1]怪物表!$A:$A,0),1)*H344</f>
        <v>15</v>
      </c>
    </row>
    <row r="345" spans="1:14" x14ac:dyDescent="0.3">
      <c r="A345" s="3"/>
      <c r="B345" s="4"/>
      <c r="C345" s="25" t="s">
        <v>358</v>
      </c>
      <c r="D345" s="4"/>
      <c r="E345" s="3">
        <v>2</v>
      </c>
      <c r="F345" s="3">
        <f>IF(G345="","",SUMIFS([1]怪物表!$A:$A,[1]怪物表!$B:$B,C345,[1]怪物表!$C:$C,G345)
)</f>
        <v>1299516</v>
      </c>
      <c r="G345" s="25" t="s">
        <v>174</v>
      </c>
      <c r="H345" s="3">
        <v>15</v>
      </c>
      <c r="I345" s="34">
        <v>9</v>
      </c>
      <c r="J345" s="34">
        <v>3</v>
      </c>
      <c r="K345" s="34">
        <v>1</v>
      </c>
      <c r="L345" s="3">
        <v>60</v>
      </c>
      <c r="M345" s="3">
        <v>30</v>
      </c>
      <c r="N345" s="27">
        <f>INDEX([1]怪物表!$J:$J,MATCH(F345,[1]怪物表!$A:$A,0),1)*H345</f>
        <v>15</v>
      </c>
    </row>
    <row r="346" spans="1:14" x14ac:dyDescent="0.3">
      <c r="A346" s="3"/>
      <c r="B346" s="4"/>
      <c r="C346" s="25" t="s">
        <v>358</v>
      </c>
      <c r="D346" s="4"/>
      <c r="E346" s="3">
        <v>3</v>
      </c>
      <c r="F346" s="3">
        <f>IF(G346="","",SUMIFS([1]怪物表!$A:$A,[1]怪物表!$B:$B,C346,[1]怪物表!$C:$C,G346)
)</f>
        <v>1299516</v>
      </c>
      <c r="G346" s="25" t="s">
        <v>174</v>
      </c>
      <c r="H346" s="3">
        <v>15</v>
      </c>
      <c r="I346" s="34">
        <v>9</v>
      </c>
      <c r="J346" s="34">
        <v>3</v>
      </c>
      <c r="K346" s="34">
        <v>1</v>
      </c>
      <c r="L346" s="3">
        <v>60</v>
      </c>
      <c r="M346" s="3">
        <v>30</v>
      </c>
      <c r="N346" s="27">
        <f>INDEX([1]怪物表!$J:$J,MATCH(F346,[1]怪物表!$A:$A,0),1)*H346</f>
        <v>15</v>
      </c>
    </row>
    <row r="347" spans="1:14" x14ac:dyDescent="0.3">
      <c r="A347" s="3"/>
      <c r="B347" s="4"/>
      <c r="C347" s="25" t="s">
        <v>358</v>
      </c>
      <c r="D347" s="4"/>
      <c r="E347" s="3">
        <v>4</v>
      </c>
      <c r="F347" s="3">
        <f>IF(G347="","",SUMIFS([1]怪物表!$A:$A,[1]怪物表!$B:$B,C347,[1]怪物表!$C:$C,G347)
)</f>
        <v>1299516</v>
      </c>
      <c r="G347" s="25" t="s">
        <v>174</v>
      </c>
      <c r="H347" s="3">
        <v>15</v>
      </c>
      <c r="I347" s="34">
        <v>9</v>
      </c>
      <c r="J347" s="34">
        <v>3</v>
      </c>
      <c r="K347" s="34">
        <v>1</v>
      </c>
      <c r="L347" s="3">
        <v>60</v>
      </c>
      <c r="M347" s="3">
        <v>30</v>
      </c>
      <c r="N347" s="27">
        <f>INDEX([1]怪物表!$J:$J,MATCH(F347,[1]怪物表!$A:$A,0),1)*H347</f>
        <v>15</v>
      </c>
    </row>
    <row r="348" spans="1:14" x14ac:dyDescent="0.3">
      <c r="A348" s="3"/>
      <c r="B348" s="4"/>
      <c r="C348" s="25" t="s">
        <v>358</v>
      </c>
      <c r="D348" s="4"/>
      <c r="E348" s="3">
        <v>5</v>
      </c>
      <c r="F348" s="3">
        <f>IF(G348="","",SUMIFS([1]怪物表!$A:$A,[1]怪物表!$B:$B,C348,[1]怪物表!$C:$C,G348)
)</f>
        <v>1299516</v>
      </c>
      <c r="G348" s="25" t="s">
        <v>174</v>
      </c>
      <c r="H348" s="3">
        <v>15</v>
      </c>
      <c r="I348" s="3"/>
      <c r="J348" s="34">
        <v>3</v>
      </c>
      <c r="K348" s="34">
        <v>1</v>
      </c>
      <c r="L348" s="3">
        <v>60</v>
      </c>
      <c r="M348" s="3">
        <v>30</v>
      </c>
      <c r="N348" s="27">
        <f>INDEX([1]怪物表!$J:$J,MATCH(F348,[1]怪物表!$A:$A,0),1)*H348</f>
        <v>15</v>
      </c>
    </row>
    <row r="349" spans="1:14" s="27" customFormat="1" x14ac:dyDescent="0.3">
      <c r="A349" s="32">
        <v>299503</v>
      </c>
      <c r="B349" s="25" t="s">
        <v>362</v>
      </c>
      <c r="C349" s="25" t="s">
        <v>358</v>
      </c>
      <c r="D349" s="25" t="s">
        <v>280</v>
      </c>
      <c r="E349" s="34">
        <v>1</v>
      </c>
      <c r="F349" s="34">
        <f>IF(G349="","",SUMIFS([1]怪物表!$A:$A,[1]怪物表!$B:$B,C349,[1]怪物表!$C:$C,G349)
)</f>
        <v>1299502</v>
      </c>
      <c r="G349" s="4" t="s">
        <v>122</v>
      </c>
      <c r="H349" s="3">
        <v>15</v>
      </c>
      <c r="I349" s="34">
        <v>9</v>
      </c>
      <c r="J349" s="34">
        <v>3</v>
      </c>
      <c r="K349" s="34">
        <v>1</v>
      </c>
      <c r="L349" s="3">
        <v>60</v>
      </c>
      <c r="M349" s="34">
        <v>60</v>
      </c>
      <c r="N349" s="27">
        <f>INDEX([1]怪物表!$J:$J,MATCH(F349,[1]怪物表!$A:$A,0),1)*H349</f>
        <v>15</v>
      </c>
    </row>
    <row r="350" spans="1:14" x14ac:dyDescent="0.3">
      <c r="A350" s="3"/>
      <c r="B350" s="4"/>
      <c r="C350" s="25" t="s">
        <v>358</v>
      </c>
      <c r="D350" s="4"/>
      <c r="E350" s="3">
        <v>2</v>
      </c>
      <c r="F350" s="3">
        <f>IF(G350="","",SUMIFS([1]怪物表!$A:$A,[1]怪物表!$B:$B,C350,[1]怪物表!$C:$C,G350)
)</f>
        <v>1299502</v>
      </c>
      <c r="G350" s="4" t="s">
        <v>122</v>
      </c>
      <c r="H350" s="3">
        <v>15</v>
      </c>
      <c r="I350" s="34">
        <v>9</v>
      </c>
      <c r="J350" s="34">
        <v>3</v>
      </c>
      <c r="K350" s="34">
        <v>1</v>
      </c>
      <c r="L350" s="3">
        <v>60</v>
      </c>
      <c r="M350" s="3">
        <v>60</v>
      </c>
      <c r="N350" s="27">
        <f>INDEX([1]怪物表!$J:$J,MATCH(F350,[1]怪物表!$A:$A,0),1)*H350</f>
        <v>15</v>
      </c>
    </row>
    <row r="351" spans="1:14" x14ac:dyDescent="0.3">
      <c r="A351" s="3"/>
      <c r="B351" s="4"/>
      <c r="C351" s="25" t="s">
        <v>358</v>
      </c>
      <c r="D351" s="4"/>
      <c r="E351" s="3">
        <v>3</v>
      </c>
      <c r="F351" s="3">
        <f>IF(G351="","",SUMIFS([1]怪物表!$A:$A,[1]怪物表!$B:$B,C351,[1]怪物表!$C:$C,G351)
)</f>
        <v>1299502</v>
      </c>
      <c r="G351" s="4" t="s">
        <v>122</v>
      </c>
      <c r="H351" s="3">
        <v>15</v>
      </c>
      <c r="I351" s="34">
        <v>9</v>
      </c>
      <c r="J351" s="34">
        <v>3</v>
      </c>
      <c r="K351" s="34">
        <v>1</v>
      </c>
      <c r="L351" s="3">
        <v>60</v>
      </c>
      <c r="M351" s="3">
        <v>60</v>
      </c>
      <c r="N351" s="27">
        <f>INDEX([1]怪物表!$J:$J,MATCH(F351,[1]怪物表!$A:$A,0),1)*H351</f>
        <v>15</v>
      </c>
    </row>
    <row r="352" spans="1:14" x14ac:dyDescent="0.3">
      <c r="A352" s="3"/>
      <c r="B352" s="4"/>
      <c r="C352" s="25" t="s">
        <v>358</v>
      </c>
      <c r="D352" s="4"/>
      <c r="E352" s="3">
        <v>4</v>
      </c>
      <c r="F352" s="3">
        <f>IF(G352="","",SUMIFS([1]怪物表!$A:$A,[1]怪物表!$B:$B,C352,[1]怪物表!$C:$C,G352)
)</f>
        <v>1299502</v>
      </c>
      <c r="G352" s="4" t="s">
        <v>122</v>
      </c>
      <c r="H352" s="3">
        <v>15</v>
      </c>
      <c r="I352" s="34">
        <v>9</v>
      </c>
      <c r="J352" s="34">
        <v>3</v>
      </c>
      <c r="K352" s="34">
        <v>1</v>
      </c>
      <c r="L352" s="3">
        <v>60</v>
      </c>
      <c r="M352" s="3">
        <v>60</v>
      </c>
      <c r="N352" s="27">
        <f>INDEX([1]怪物表!$J:$J,MATCH(F352,[1]怪物表!$A:$A,0),1)*H352</f>
        <v>15</v>
      </c>
    </row>
    <row r="353" spans="1:14" x14ac:dyDescent="0.3">
      <c r="A353" s="3"/>
      <c r="B353" s="4"/>
      <c r="C353" s="25" t="s">
        <v>358</v>
      </c>
      <c r="D353" s="4"/>
      <c r="E353" s="3">
        <v>5</v>
      </c>
      <c r="F353" s="3">
        <f>IF(G353="","",SUMIFS([1]怪物表!$A:$A,[1]怪物表!$B:$B,C353,[1]怪物表!$C:$C,G353)
)</f>
        <v>1299502</v>
      </c>
      <c r="G353" s="4" t="s">
        <v>122</v>
      </c>
      <c r="H353" s="3">
        <v>15</v>
      </c>
      <c r="I353" s="3"/>
      <c r="J353" s="34">
        <v>3</v>
      </c>
      <c r="K353" s="34">
        <v>1</v>
      </c>
      <c r="L353" s="3">
        <v>60</v>
      </c>
      <c r="M353" s="3">
        <v>60</v>
      </c>
      <c r="N353" s="27">
        <f>INDEX([1]怪物表!$J:$J,MATCH(F353,[1]怪物表!$A:$A,0),1)*H353</f>
        <v>15</v>
      </c>
    </row>
    <row r="354" spans="1:14" s="27" customFormat="1" x14ac:dyDescent="0.3">
      <c r="A354" s="32">
        <v>299504</v>
      </c>
      <c r="B354" s="25" t="s">
        <v>364</v>
      </c>
      <c r="C354" s="25" t="s">
        <v>358</v>
      </c>
      <c r="D354" s="25" t="s">
        <v>281</v>
      </c>
      <c r="E354" s="34">
        <v>1</v>
      </c>
      <c r="F354" s="34">
        <f>IF(G354="","",SUMIFS([1]怪物表!$A:$A,[1]怪物表!$B:$B,C354,[1]怪物表!$C:$C,G354)
)</f>
        <v>1299503</v>
      </c>
      <c r="G354" s="25" t="s">
        <v>125</v>
      </c>
      <c r="H354" s="36">
        <v>30</v>
      </c>
      <c r="I354" s="3">
        <v>18</v>
      </c>
      <c r="J354" s="34">
        <v>3</v>
      </c>
      <c r="K354" s="34">
        <v>1</v>
      </c>
      <c r="L354" s="3">
        <v>60</v>
      </c>
      <c r="M354" s="34">
        <v>150</v>
      </c>
      <c r="N354" s="27">
        <f>INDEX([1]怪物表!$J:$J,MATCH(F354,[1]怪物表!$A:$A,0),1)*H354</f>
        <v>30</v>
      </c>
    </row>
    <row r="355" spans="1:14" x14ac:dyDescent="0.3">
      <c r="A355" s="3"/>
      <c r="B355" s="4"/>
      <c r="C355" s="25" t="s">
        <v>358</v>
      </c>
      <c r="D355" s="4"/>
      <c r="E355" s="3">
        <v>2</v>
      </c>
      <c r="F355" s="3">
        <f>IF(G355="","",SUMIFS([1]怪物表!$A:$A,[1]怪物表!$B:$B,C355,[1]怪物表!$C:$C,G355)
)</f>
        <v>1299503</v>
      </c>
      <c r="G355" s="4" t="s">
        <v>125</v>
      </c>
      <c r="H355" s="36">
        <v>30</v>
      </c>
      <c r="I355" s="3">
        <v>18</v>
      </c>
      <c r="J355" s="34">
        <v>3</v>
      </c>
      <c r="K355" s="34">
        <v>1</v>
      </c>
      <c r="L355" s="3">
        <v>60</v>
      </c>
      <c r="M355" s="3">
        <v>150</v>
      </c>
      <c r="N355" s="27">
        <f>INDEX([1]怪物表!$J:$J,MATCH(F355,[1]怪物表!$A:$A,0),1)*H355</f>
        <v>30</v>
      </c>
    </row>
    <row r="356" spans="1:14" x14ac:dyDescent="0.3">
      <c r="A356" s="3"/>
      <c r="B356" s="4"/>
      <c r="C356" s="25" t="s">
        <v>358</v>
      </c>
      <c r="D356" s="4"/>
      <c r="E356" s="3">
        <v>3</v>
      </c>
      <c r="F356" s="3">
        <f>IF(G356="","",SUMIFS([1]怪物表!$A:$A,[1]怪物表!$B:$B,C356,[1]怪物表!$C:$C,G356)
)</f>
        <v>1299503</v>
      </c>
      <c r="G356" s="4" t="s">
        <v>125</v>
      </c>
      <c r="H356" s="36">
        <v>30</v>
      </c>
      <c r="I356" s="3">
        <v>18</v>
      </c>
      <c r="J356" s="34">
        <v>3</v>
      </c>
      <c r="K356" s="34">
        <v>1</v>
      </c>
      <c r="L356" s="3">
        <v>60</v>
      </c>
      <c r="M356" s="3">
        <v>150</v>
      </c>
      <c r="N356" s="27">
        <f>INDEX([1]怪物表!$J:$J,MATCH(F356,[1]怪物表!$A:$A,0),1)*H356</f>
        <v>30</v>
      </c>
    </row>
    <row r="357" spans="1:14" x14ac:dyDescent="0.3">
      <c r="A357" s="3"/>
      <c r="B357" s="4"/>
      <c r="C357" s="25" t="s">
        <v>358</v>
      </c>
      <c r="D357" s="4"/>
      <c r="E357" s="3">
        <v>4</v>
      </c>
      <c r="F357" s="3">
        <f>IF(G357="","",SUMIFS([1]怪物表!$A:$A,[1]怪物表!$B:$B,C357,[1]怪物表!$C:$C,G357)
)</f>
        <v>1299503</v>
      </c>
      <c r="G357" s="4" t="s">
        <v>125</v>
      </c>
      <c r="H357" s="36">
        <v>30</v>
      </c>
      <c r="I357" s="3">
        <v>18</v>
      </c>
      <c r="J357" s="34">
        <v>3</v>
      </c>
      <c r="K357" s="34">
        <v>1</v>
      </c>
      <c r="L357" s="3">
        <v>60</v>
      </c>
      <c r="M357" s="3">
        <v>150</v>
      </c>
      <c r="N357" s="27">
        <f>INDEX([1]怪物表!$J:$J,MATCH(F357,[1]怪物表!$A:$A,0),1)*H357</f>
        <v>30</v>
      </c>
    </row>
    <row r="358" spans="1:14" x14ac:dyDescent="0.3">
      <c r="A358" s="3"/>
      <c r="B358" s="4"/>
      <c r="C358" s="25" t="s">
        <v>358</v>
      </c>
      <c r="D358" s="4"/>
      <c r="E358" s="3">
        <v>5</v>
      </c>
      <c r="F358" s="3">
        <f>IF(G358="","",SUMIFS([1]怪物表!$A:$A,[1]怪物表!$B:$B,C358,[1]怪物表!$C:$C,G358)
)</f>
        <v>1299503</v>
      </c>
      <c r="G358" s="4" t="s">
        <v>125</v>
      </c>
      <c r="H358" s="36">
        <v>30</v>
      </c>
      <c r="I358" s="3"/>
      <c r="J358" s="34">
        <v>3</v>
      </c>
      <c r="K358" s="34">
        <v>1</v>
      </c>
      <c r="L358" s="3">
        <v>60</v>
      </c>
      <c r="M358" s="3">
        <v>150</v>
      </c>
      <c r="N358" s="27">
        <f>INDEX([1]怪物表!$J:$J,MATCH(F358,[1]怪物表!$A:$A,0),1)*H358</f>
        <v>30</v>
      </c>
    </row>
    <row r="359" spans="1:14" s="27" customFormat="1" x14ac:dyDescent="0.3">
      <c r="A359" s="32">
        <v>299505</v>
      </c>
      <c r="B359" s="25" t="s">
        <v>365</v>
      </c>
      <c r="C359" s="25" t="s">
        <v>358</v>
      </c>
      <c r="D359" s="25" t="s">
        <v>285</v>
      </c>
      <c r="E359" s="34">
        <v>1</v>
      </c>
      <c r="F359" s="34">
        <f>IF(G359="","",SUMIFS([1]怪物表!$A:$A,[1]怪物表!$B:$B,C359,[1]怪物表!$C:$C,G359)
)</f>
        <v>1299508</v>
      </c>
      <c r="G359" s="25" t="s">
        <v>151</v>
      </c>
      <c r="H359" s="3">
        <v>15</v>
      </c>
      <c r="I359" s="34">
        <v>9</v>
      </c>
      <c r="J359" s="34">
        <v>3</v>
      </c>
      <c r="K359" s="34">
        <v>1</v>
      </c>
      <c r="L359" s="3">
        <v>60</v>
      </c>
      <c r="M359" s="34">
        <v>180</v>
      </c>
      <c r="N359" s="27">
        <f>INDEX([1]怪物表!$J:$J,MATCH(F359,[1]怪物表!$A:$A,0),1)*H359</f>
        <v>15</v>
      </c>
    </row>
    <row r="360" spans="1:14" x14ac:dyDescent="0.3">
      <c r="A360" s="3"/>
      <c r="B360" s="4"/>
      <c r="C360" s="25" t="s">
        <v>358</v>
      </c>
      <c r="D360" s="4"/>
      <c r="E360" s="3">
        <v>2</v>
      </c>
      <c r="F360" s="3">
        <f>IF(G360="","",SUMIFS([1]怪物表!$A:$A,[1]怪物表!$B:$B,C360,[1]怪物表!$C:$C,G360)
)</f>
        <v>1299508</v>
      </c>
      <c r="G360" s="25" t="s">
        <v>151</v>
      </c>
      <c r="H360" s="3">
        <v>15</v>
      </c>
      <c r="I360" s="34">
        <v>9</v>
      </c>
      <c r="J360" s="34">
        <v>3</v>
      </c>
      <c r="K360" s="34">
        <v>1</v>
      </c>
      <c r="L360" s="3">
        <v>60</v>
      </c>
      <c r="M360" s="34">
        <v>180</v>
      </c>
      <c r="N360" s="27">
        <f>INDEX([1]怪物表!$J:$J,MATCH(F360,[1]怪物表!$A:$A,0),1)*H360</f>
        <v>15</v>
      </c>
    </row>
    <row r="361" spans="1:14" x14ac:dyDescent="0.3">
      <c r="A361" s="3"/>
      <c r="B361" s="4"/>
      <c r="C361" s="25" t="s">
        <v>358</v>
      </c>
      <c r="D361" s="4"/>
      <c r="E361" s="3">
        <v>3</v>
      </c>
      <c r="F361" s="3">
        <f>IF(G361="","",SUMIFS([1]怪物表!$A:$A,[1]怪物表!$B:$B,C361,[1]怪物表!$C:$C,G361)
)</f>
        <v>1299508</v>
      </c>
      <c r="G361" s="25" t="s">
        <v>151</v>
      </c>
      <c r="H361" s="3">
        <v>15</v>
      </c>
      <c r="I361" s="34">
        <v>9</v>
      </c>
      <c r="J361" s="34">
        <v>3</v>
      </c>
      <c r="K361" s="34">
        <v>1</v>
      </c>
      <c r="L361" s="3">
        <v>60</v>
      </c>
      <c r="M361" s="34">
        <v>180</v>
      </c>
      <c r="N361" s="27">
        <f>INDEX([1]怪物表!$J:$J,MATCH(F361,[1]怪物表!$A:$A,0),1)*H361</f>
        <v>15</v>
      </c>
    </row>
    <row r="362" spans="1:14" x14ac:dyDescent="0.3">
      <c r="A362" s="3"/>
      <c r="B362" s="4"/>
      <c r="C362" s="25" t="s">
        <v>358</v>
      </c>
      <c r="D362" s="4"/>
      <c r="E362" s="3">
        <v>4</v>
      </c>
      <c r="F362" s="3">
        <f>IF(G362="","",SUMIFS([1]怪物表!$A:$A,[1]怪物表!$B:$B,C362,[1]怪物表!$C:$C,G362)
)</f>
        <v>1299508</v>
      </c>
      <c r="G362" s="25" t="s">
        <v>151</v>
      </c>
      <c r="H362" s="3">
        <v>15</v>
      </c>
      <c r="I362" s="34">
        <v>9</v>
      </c>
      <c r="J362" s="34">
        <v>3</v>
      </c>
      <c r="K362" s="34">
        <v>1</v>
      </c>
      <c r="L362" s="3">
        <v>60</v>
      </c>
      <c r="M362" s="34">
        <v>180</v>
      </c>
      <c r="N362" s="27">
        <f>INDEX([1]怪物表!$J:$J,MATCH(F362,[1]怪物表!$A:$A,0),1)*H362</f>
        <v>15</v>
      </c>
    </row>
    <row r="363" spans="1:14" x14ac:dyDescent="0.3">
      <c r="A363" s="3"/>
      <c r="B363" s="4"/>
      <c r="C363" s="25" t="s">
        <v>358</v>
      </c>
      <c r="D363" s="4"/>
      <c r="E363" s="3">
        <v>5</v>
      </c>
      <c r="F363" s="3">
        <f>IF(G363="","",SUMIFS([1]怪物表!$A:$A,[1]怪物表!$B:$B,C363,[1]怪物表!$C:$C,G363)
)</f>
        <v>1299508</v>
      </c>
      <c r="G363" s="25" t="s">
        <v>151</v>
      </c>
      <c r="H363" s="3">
        <v>15</v>
      </c>
      <c r="I363" s="3"/>
      <c r="J363" s="34">
        <v>3</v>
      </c>
      <c r="K363" s="34">
        <v>1</v>
      </c>
      <c r="L363" s="3">
        <v>60</v>
      </c>
      <c r="M363" s="34">
        <v>180</v>
      </c>
      <c r="N363" s="27">
        <f>INDEX([1]怪物表!$J:$J,MATCH(F363,[1]怪物表!$A:$A,0),1)*H363</f>
        <v>15</v>
      </c>
    </row>
    <row r="364" spans="1:14" s="27" customFormat="1" x14ac:dyDescent="0.3">
      <c r="A364" s="32">
        <v>299506</v>
      </c>
      <c r="B364" s="25" t="s">
        <v>275</v>
      </c>
      <c r="C364" s="25" t="s">
        <v>358</v>
      </c>
      <c r="D364" s="25" t="s">
        <v>283</v>
      </c>
      <c r="E364" s="34">
        <v>1</v>
      </c>
      <c r="F364" s="34">
        <f>IF(G364="","",SUMIFS([1]怪物表!$A:$A,[1]怪物表!$B:$B,C364,[1]怪物表!$C:$C,G364)
)</f>
        <v>1299503</v>
      </c>
      <c r="G364" s="4" t="s">
        <v>125</v>
      </c>
      <c r="H364" s="3">
        <v>10</v>
      </c>
      <c r="I364" s="34">
        <v>5</v>
      </c>
      <c r="J364" s="34">
        <v>3</v>
      </c>
      <c r="K364" s="34">
        <v>1</v>
      </c>
      <c r="L364" s="34">
        <v>10</v>
      </c>
      <c r="M364" s="34">
        <v>240</v>
      </c>
      <c r="N364" s="27">
        <f>INDEX([1]怪物表!$J:$J,MATCH(F364,[1]怪物表!$A:$A,0),1)*H364</f>
        <v>10</v>
      </c>
    </row>
    <row r="365" spans="1:14" x14ac:dyDescent="0.3">
      <c r="A365" s="3"/>
      <c r="B365" s="4"/>
      <c r="C365" s="25" t="s">
        <v>358</v>
      </c>
      <c r="D365" s="4"/>
      <c r="E365" s="3">
        <v>2</v>
      </c>
      <c r="F365" s="3">
        <f>IF(G365="","",SUMIFS([1]怪物表!$A:$A,[1]怪物表!$B:$B,C365,[1]怪物表!$C:$C,G365)
)</f>
        <v>1299503</v>
      </c>
      <c r="G365" s="4" t="s">
        <v>125</v>
      </c>
      <c r="H365" s="3">
        <v>10</v>
      </c>
      <c r="I365" s="34">
        <v>5</v>
      </c>
      <c r="J365" s="34">
        <v>3</v>
      </c>
      <c r="K365" s="34">
        <v>1</v>
      </c>
      <c r="L365" s="34">
        <v>10</v>
      </c>
      <c r="M365" s="3">
        <v>240</v>
      </c>
      <c r="N365" s="27">
        <f>INDEX([1]怪物表!$J:$J,MATCH(F365,[1]怪物表!$A:$A,0),1)*H365</f>
        <v>10</v>
      </c>
    </row>
    <row r="366" spans="1:14" x14ac:dyDescent="0.3">
      <c r="A366" s="3"/>
      <c r="B366" s="4"/>
      <c r="C366" s="25" t="s">
        <v>358</v>
      </c>
      <c r="D366" s="4"/>
      <c r="E366" s="3">
        <v>3</v>
      </c>
      <c r="F366" s="3">
        <f>IF(G366="","",SUMIFS([1]怪物表!$A:$A,[1]怪物表!$B:$B,C366,[1]怪物表!$C:$C,G366)
)</f>
        <v>1299503</v>
      </c>
      <c r="G366" s="4" t="s">
        <v>125</v>
      </c>
      <c r="H366" s="3">
        <v>10</v>
      </c>
      <c r="I366" s="34">
        <v>5</v>
      </c>
      <c r="J366" s="34">
        <v>3</v>
      </c>
      <c r="K366" s="34">
        <v>1</v>
      </c>
      <c r="L366" s="34">
        <v>10</v>
      </c>
      <c r="M366" s="3">
        <v>240</v>
      </c>
      <c r="N366" s="27">
        <f>INDEX([1]怪物表!$J:$J,MATCH(F366,[1]怪物表!$A:$A,0),1)*H366</f>
        <v>10</v>
      </c>
    </row>
    <row r="367" spans="1:14" x14ac:dyDescent="0.3">
      <c r="A367" s="3"/>
      <c r="B367" s="4"/>
      <c r="C367" s="25" t="s">
        <v>358</v>
      </c>
      <c r="D367" s="4"/>
      <c r="E367" s="3">
        <v>4</v>
      </c>
      <c r="F367" s="3">
        <f>IF(G367="","",SUMIFS([1]怪物表!$A:$A,[1]怪物表!$B:$B,C367,[1]怪物表!$C:$C,G367)
)</f>
        <v>1299503</v>
      </c>
      <c r="G367" s="4" t="s">
        <v>125</v>
      </c>
      <c r="H367" s="3">
        <v>10</v>
      </c>
      <c r="I367" s="34">
        <v>5</v>
      </c>
      <c r="J367" s="34">
        <v>3</v>
      </c>
      <c r="K367" s="34">
        <v>1</v>
      </c>
      <c r="L367" s="3">
        <v>20</v>
      </c>
      <c r="M367" s="3">
        <v>240</v>
      </c>
      <c r="N367" s="27">
        <f>INDEX([1]怪物表!$J:$J,MATCH(F367,[1]怪物表!$A:$A,0),1)*H367</f>
        <v>10</v>
      </c>
    </row>
    <row r="368" spans="1:14" x14ac:dyDescent="0.3">
      <c r="A368" s="3"/>
      <c r="B368" s="4"/>
      <c r="C368" s="25" t="s">
        <v>358</v>
      </c>
      <c r="D368" s="4"/>
      <c r="E368" s="3">
        <v>5</v>
      </c>
      <c r="F368" s="3">
        <f>IF(G368="","",SUMIFS([1]怪物表!$A:$A,[1]怪物表!$B:$B,C368,[1]怪物表!$C:$C,G368)
)</f>
        <v>1299503</v>
      </c>
      <c r="G368" s="4" t="s">
        <v>125</v>
      </c>
      <c r="H368" s="3">
        <v>10</v>
      </c>
      <c r="I368" s="3"/>
      <c r="J368" s="34">
        <v>3</v>
      </c>
      <c r="K368" s="34">
        <v>1</v>
      </c>
      <c r="L368" s="3">
        <v>20</v>
      </c>
      <c r="M368" s="3">
        <v>240</v>
      </c>
      <c r="N368" s="27">
        <f>INDEX([1]怪物表!$J:$J,MATCH(F368,[1]怪物表!$A:$A,0),1)*H368</f>
        <v>10</v>
      </c>
    </row>
    <row r="369" spans="1:14" s="27" customFormat="1" x14ac:dyDescent="0.3">
      <c r="A369" s="32">
        <v>299507</v>
      </c>
      <c r="B369" s="25" t="s">
        <v>272</v>
      </c>
      <c r="C369" s="25" t="s">
        <v>358</v>
      </c>
      <c r="D369" s="25" t="s">
        <v>283</v>
      </c>
      <c r="E369" s="34">
        <v>1</v>
      </c>
      <c r="F369" s="34">
        <f>IF(G369="","",SUMIFS([1]怪物表!$A:$A,[1]怪物表!$B:$B,C369,[1]怪物表!$C:$C,G369)
)</f>
        <v>1299516</v>
      </c>
      <c r="G369" s="25" t="s">
        <v>174</v>
      </c>
      <c r="H369" s="3">
        <v>10</v>
      </c>
      <c r="I369" s="34">
        <v>5</v>
      </c>
      <c r="J369" s="34">
        <v>3</v>
      </c>
      <c r="K369" s="34">
        <v>1</v>
      </c>
      <c r="L369" s="34">
        <v>10</v>
      </c>
      <c r="M369" s="34">
        <v>240</v>
      </c>
      <c r="N369" s="27">
        <f>INDEX([1]怪物表!$J:$J,MATCH(F369,[1]怪物表!$A:$A,0),1)*H369</f>
        <v>10</v>
      </c>
    </row>
    <row r="370" spans="1:14" x14ac:dyDescent="0.3">
      <c r="A370" s="3"/>
      <c r="B370" s="4"/>
      <c r="C370" s="25" t="s">
        <v>358</v>
      </c>
      <c r="D370" s="4"/>
      <c r="E370" s="3">
        <v>2</v>
      </c>
      <c r="F370" s="3">
        <f>IF(G370="","",SUMIFS([1]怪物表!$A:$A,[1]怪物表!$B:$B,C370,[1]怪物表!$C:$C,G370)
)</f>
        <v>1299516</v>
      </c>
      <c r="G370" s="25" t="s">
        <v>174</v>
      </c>
      <c r="H370" s="3">
        <v>10</v>
      </c>
      <c r="I370" s="34">
        <v>5</v>
      </c>
      <c r="J370" s="34">
        <v>3</v>
      </c>
      <c r="K370" s="34">
        <v>1</v>
      </c>
      <c r="L370" s="34">
        <v>10</v>
      </c>
      <c r="M370" s="3">
        <v>240</v>
      </c>
      <c r="N370" s="27">
        <f>INDEX([1]怪物表!$J:$J,MATCH(F370,[1]怪物表!$A:$A,0),1)*H370</f>
        <v>10</v>
      </c>
    </row>
    <row r="371" spans="1:14" x14ac:dyDescent="0.3">
      <c r="A371" s="3"/>
      <c r="B371" s="4"/>
      <c r="C371" s="25" t="s">
        <v>358</v>
      </c>
      <c r="D371" s="4"/>
      <c r="E371" s="3">
        <v>3</v>
      </c>
      <c r="F371" s="3">
        <f>IF(G371="","",SUMIFS([1]怪物表!$A:$A,[1]怪物表!$B:$B,C371,[1]怪物表!$C:$C,G371)
)</f>
        <v>1299516</v>
      </c>
      <c r="G371" s="25" t="s">
        <v>174</v>
      </c>
      <c r="H371" s="3">
        <v>10</v>
      </c>
      <c r="I371" s="34">
        <v>5</v>
      </c>
      <c r="J371" s="34">
        <v>3</v>
      </c>
      <c r="K371" s="34">
        <v>1</v>
      </c>
      <c r="L371" s="34">
        <v>10</v>
      </c>
      <c r="M371" s="3">
        <v>240</v>
      </c>
      <c r="N371" s="27">
        <f>INDEX([1]怪物表!$J:$J,MATCH(F371,[1]怪物表!$A:$A,0),1)*H371</f>
        <v>10</v>
      </c>
    </row>
    <row r="372" spans="1:14" x14ac:dyDescent="0.3">
      <c r="A372" s="3"/>
      <c r="B372" s="4"/>
      <c r="C372" s="25" t="s">
        <v>358</v>
      </c>
      <c r="D372" s="4"/>
      <c r="E372" s="3">
        <v>4</v>
      </c>
      <c r="F372" s="3">
        <f>IF(G372="","",SUMIFS([1]怪物表!$A:$A,[1]怪物表!$B:$B,C372,[1]怪物表!$C:$C,G372)
)</f>
        <v>1299516</v>
      </c>
      <c r="G372" s="25" t="s">
        <v>174</v>
      </c>
      <c r="H372" s="3">
        <v>10</v>
      </c>
      <c r="I372" s="34">
        <v>5</v>
      </c>
      <c r="J372" s="34">
        <v>3</v>
      </c>
      <c r="K372" s="34">
        <v>1</v>
      </c>
      <c r="L372" s="3">
        <v>20</v>
      </c>
      <c r="M372" s="3">
        <v>240</v>
      </c>
      <c r="N372" s="27">
        <f>INDEX([1]怪物表!$J:$J,MATCH(F372,[1]怪物表!$A:$A,0),1)*H372</f>
        <v>10</v>
      </c>
    </row>
    <row r="373" spans="1:14" x14ac:dyDescent="0.3">
      <c r="A373" s="3"/>
      <c r="B373" s="4"/>
      <c r="C373" s="25" t="s">
        <v>358</v>
      </c>
      <c r="D373" s="4"/>
      <c r="E373" s="3">
        <v>5</v>
      </c>
      <c r="F373" s="3">
        <f>IF(G373="","",SUMIFS([1]怪物表!$A:$A,[1]怪物表!$B:$B,C373,[1]怪物表!$C:$C,G373)
)</f>
        <v>1299516</v>
      </c>
      <c r="G373" s="25" t="s">
        <v>174</v>
      </c>
      <c r="H373" s="3">
        <v>10</v>
      </c>
      <c r="I373" s="3"/>
      <c r="J373" s="34">
        <v>3</v>
      </c>
      <c r="K373" s="34">
        <v>1</v>
      </c>
      <c r="L373" s="3">
        <v>20</v>
      </c>
      <c r="M373" s="3">
        <v>240</v>
      </c>
      <c r="N373" s="27">
        <f>INDEX([1]怪物表!$J:$J,MATCH(F373,[1]怪物表!$A:$A,0),1)*H373</f>
        <v>10</v>
      </c>
    </row>
    <row r="374" spans="1:14" s="27" customFormat="1" x14ac:dyDescent="0.3">
      <c r="A374" s="32">
        <v>299508</v>
      </c>
      <c r="B374" s="25" t="s">
        <v>272</v>
      </c>
      <c r="C374" s="25" t="s">
        <v>358</v>
      </c>
      <c r="D374" s="25" t="s">
        <v>284</v>
      </c>
      <c r="E374" s="34">
        <v>1</v>
      </c>
      <c r="F374" s="34">
        <f>IF(G374="","",SUMIFS([1]怪物表!$A:$A,[1]怪物表!$B:$B,C374,[1]怪物表!$C:$C,G374)
)</f>
        <v>1299516</v>
      </c>
      <c r="G374" s="25" t="s">
        <v>174</v>
      </c>
      <c r="H374" s="3">
        <v>10</v>
      </c>
      <c r="I374" s="34">
        <v>5</v>
      </c>
      <c r="J374" s="34">
        <v>3</v>
      </c>
      <c r="K374" s="34">
        <v>1</v>
      </c>
      <c r="L374" s="34">
        <v>10</v>
      </c>
      <c r="M374" s="34">
        <v>270</v>
      </c>
      <c r="N374" s="27">
        <f>INDEX([1]怪物表!$J:$J,MATCH(F374,[1]怪物表!$A:$A,0),1)*H374</f>
        <v>10</v>
      </c>
    </row>
    <row r="375" spans="1:14" x14ac:dyDescent="0.3">
      <c r="A375" s="3"/>
      <c r="B375" s="4"/>
      <c r="C375" s="25" t="s">
        <v>358</v>
      </c>
      <c r="D375" s="4"/>
      <c r="E375" s="3">
        <v>2</v>
      </c>
      <c r="F375" s="3">
        <f>IF(G375="","",SUMIFS([1]怪物表!$A:$A,[1]怪物表!$B:$B,C375,[1]怪物表!$C:$C,G375)
)</f>
        <v>1299516</v>
      </c>
      <c r="G375" s="25" t="s">
        <v>174</v>
      </c>
      <c r="H375" s="3">
        <v>10</v>
      </c>
      <c r="I375" s="34">
        <v>5</v>
      </c>
      <c r="J375" s="34">
        <v>3</v>
      </c>
      <c r="K375" s="34">
        <v>1</v>
      </c>
      <c r="L375" s="34">
        <v>10</v>
      </c>
      <c r="M375" s="3">
        <v>270</v>
      </c>
      <c r="N375" s="27">
        <f>INDEX([1]怪物表!$J:$J,MATCH(F375,[1]怪物表!$A:$A,0),1)*H375</f>
        <v>10</v>
      </c>
    </row>
    <row r="376" spans="1:14" x14ac:dyDescent="0.3">
      <c r="A376" s="3"/>
      <c r="B376" s="4"/>
      <c r="C376" s="25" t="s">
        <v>358</v>
      </c>
      <c r="D376" s="4"/>
      <c r="E376" s="3">
        <v>3</v>
      </c>
      <c r="F376" s="3">
        <f>IF(G376="","",SUMIFS([1]怪物表!$A:$A,[1]怪物表!$B:$B,C376,[1]怪物表!$C:$C,G376)
)</f>
        <v>1299516</v>
      </c>
      <c r="G376" s="25" t="s">
        <v>174</v>
      </c>
      <c r="H376" s="3">
        <v>10</v>
      </c>
      <c r="I376" s="34">
        <v>5</v>
      </c>
      <c r="J376" s="34">
        <v>3</v>
      </c>
      <c r="K376" s="34">
        <v>1</v>
      </c>
      <c r="L376" s="34">
        <v>10</v>
      </c>
      <c r="M376" s="3">
        <v>270</v>
      </c>
      <c r="N376" s="27">
        <f>INDEX([1]怪物表!$J:$J,MATCH(F376,[1]怪物表!$A:$A,0),1)*H376</f>
        <v>10</v>
      </c>
    </row>
    <row r="377" spans="1:14" x14ac:dyDescent="0.3">
      <c r="A377" s="3"/>
      <c r="B377" s="4"/>
      <c r="C377" s="25" t="s">
        <v>358</v>
      </c>
      <c r="D377" s="4"/>
      <c r="E377" s="3">
        <v>4</v>
      </c>
      <c r="F377" s="3">
        <f>IF(G377="","",SUMIFS([1]怪物表!$A:$A,[1]怪物表!$B:$B,C377,[1]怪物表!$C:$C,G377)
)</f>
        <v>1299516</v>
      </c>
      <c r="G377" s="25" t="s">
        <v>174</v>
      </c>
      <c r="H377" s="3">
        <v>10</v>
      </c>
      <c r="I377" s="34">
        <v>5</v>
      </c>
      <c r="J377" s="34">
        <v>3</v>
      </c>
      <c r="K377" s="34">
        <v>1</v>
      </c>
      <c r="L377" s="3">
        <v>20</v>
      </c>
      <c r="M377" s="3">
        <v>270</v>
      </c>
      <c r="N377" s="27">
        <f>INDEX([1]怪物表!$J:$J,MATCH(F377,[1]怪物表!$A:$A,0),1)*H377</f>
        <v>10</v>
      </c>
    </row>
    <row r="378" spans="1:14" x14ac:dyDescent="0.3">
      <c r="A378" s="3"/>
      <c r="B378" s="4"/>
      <c r="C378" s="25" t="s">
        <v>358</v>
      </c>
      <c r="D378" s="4"/>
      <c r="E378" s="3">
        <v>5</v>
      </c>
      <c r="F378" s="3">
        <f>IF(G378="","",SUMIFS([1]怪物表!$A:$A,[1]怪物表!$B:$B,C378,[1]怪物表!$C:$C,G378)
)</f>
        <v>1299516</v>
      </c>
      <c r="G378" s="25" t="s">
        <v>174</v>
      </c>
      <c r="H378" s="3">
        <v>10</v>
      </c>
      <c r="I378" s="3"/>
      <c r="J378" s="34">
        <v>3</v>
      </c>
      <c r="K378" s="34">
        <v>1</v>
      </c>
      <c r="L378" s="3">
        <v>20</v>
      </c>
      <c r="M378" s="3">
        <v>270</v>
      </c>
      <c r="N378" s="27">
        <f>INDEX([1]怪物表!$J:$J,MATCH(F378,[1]怪物表!$A:$A,0),1)*H378</f>
        <v>10</v>
      </c>
    </row>
    <row r="379" spans="1:14" s="27" customFormat="1" x14ac:dyDescent="0.3">
      <c r="A379" s="32">
        <v>299509</v>
      </c>
      <c r="B379" s="25" t="s">
        <v>271</v>
      </c>
      <c r="C379" s="25" t="s">
        <v>358</v>
      </c>
      <c r="D379" s="25" t="s">
        <v>284</v>
      </c>
      <c r="E379" s="34">
        <v>1</v>
      </c>
      <c r="F379" s="34">
        <f>IF(G379="","",SUMIFS([1]怪物表!$A:$A,[1]怪物表!$B:$B,C379,[1]怪物表!$C:$C,G379)
)</f>
        <v>1299508</v>
      </c>
      <c r="G379" s="25" t="s">
        <v>151</v>
      </c>
      <c r="H379" s="34">
        <v>20</v>
      </c>
      <c r="I379" s="34">
        <v>14</v>
      </c>
      <c r="J379" s="34">
        <v>3</v>
      </c>
      <c r="K379" s="34">
        <v>1</v>
      </c>
      <c r="L379" s="34">
        <v>10</v>
      </c>
      <c r="M379" s="34">
        <v>270</v>
      </c>
      <c r="N379" s="27">
        <f>INDEX([1]怪物表!$J:$J,MATCH(F379,[1]怪物表!$A:$A,0),1)*H379</f>
        <v>20</v>
      </c>
    </row>
    <row r="380" spans="1:14" x14ac:dyDescent="0.3">
      <c r="A380" s="3"/>
      <c r="B380" s="4"/>
      <c r="C380" s="25" t="s">
        <v>358</v>
      </c>
      <c r="D380" s="4"/>
      <c r="E380" s="3">
        <v>2</v>
      </c>
      <c r="F380" s="3">
        <f>IF(G380="","",SUMIFS([1]怪物表!$A:$A,[1]怪物表!$B:$B,C380,[1]怪物表!$C:$C,G380)
)</f>
        <v>1299508</v>
      </c>
      <c r="G380" s="4" t="s">
        <v>151</v>
      </c>
      <c r="H380" s="3">
        <v>20</v>
      </c>
      <c r="I380" s="34">
        <v>14</v>
      </c>
      <c r="J380" s="34">
        <v>3</v>
      </c>
      <c r="K380" s="34">
        <v>1</v>
      </c>
      <c r="L380" s="34">
        <v>10</v>
      </c>
      <c r="M380" s="3">
        <v>270</v>
      </c>
      <c r="N380" s="27">
        <f>INDEX([1]怪物表!$J:$J,MATCH(F380,[1]怪物表!$A:$A,0),1)*H380</f>
        <v>20</v>
      </c>
    </row>
    <row r="381" spans="1:14" x14ac:dyDescent="0.3">
      <c r="A381" s="3"/>
      <c r="B381" s="4"/>
      <c r="C381" s="25" t="s">
        <v>358</v>
      </c>
      <c r="D381" s="4"/>
      <c r="E381" s="3">
        <v>3</v>
      </c>
      <c r="F381" s="3">
        <f>IF(G381="","",SUMIFS([1]怪物表!$A:$A,[1]怪物表!$B:$B,C381,[1]怪物表!$C:$C,G381)
)</f>
        <v>1299508</v>
      </c>
      <c r="G381" s="4" t="s">
        <v>151</v>
      </c>
      <c r="H381" s="3">
        <v>20</v>
      </c>
      <c r="I381" s="34">
        <v>14</v>
      </c>
      <c r="J381" s="34">
        <v>3</v>
      </c>
      <c r="K381" s="34">
        <v>1</v>
      </c>
      <c r="L381" s="34">
        <v>10</v>
      </c>
      <c r="M381" s="3">
        <v>270</v>
      </c>
      <c r="N381" s="27">
        <f>INDEX([1]怪物表!$J:$J,MATCH(F381,[1]怪物表!$A:$A,0),1)*H381</f>
        <v>20</v>
      </c>
    </row>
    <row r="382" spans="1:14" x14ac:dyDescent="0.3">
      <c r="A382" s="3"/>
      <c r="B382" s="4"/>
      <c r="C382" s="25" t="s">
        <v>358</v>
      </c>
      <c r="D382" s="4"/>
      <c r="E382" s="3">
        <v>4</v>
      </c>
      <c r="F382" s="3">
        <f>IF(G382="","",SUMIFS([1]怪物表!$A:$A,[1]怪物表!$B:$B,C382,[1]怪物表!$C:$C,G382)
)</f>
        <v>1299508</v>
      </c>
      <c r="G382" s="4" t="s">
        <v>151</v>
      </c>
      <c r="H382" s="3">
        <v>20</v>
      </c>
      <c r="I382" s="34">
        <v>14</v>
      </c>
      <c r="J382" s="34">
        <v>3</v>
      </c>
      <c r="K382" s="34">
        <v>1</v>
      </c>
      <c r="L382" s="3">
        <v>20</v>
      </c>
      <c r="M382" s="3">
        <v>270</v>
      </c>
      <c r="N382" s="27">
        <f>INDEX([1]怪物表!$J:$J,MATCH(F382,[1]怪物表!$A:$A,0),1)*H382</f>
        <v>20</v>
      </c>
    </row>
    <row r="383" spans="1:14" x14ac:dyDescent="0.3">
      <c r="A383" s="3"/>
      <c r="B383" s="4"/>
      <c r="C383" s="25" t="s">
        <v>358</v>
      </c>
      <c r="D383" s="4"/>
      <c r="E383" s="3">
        <v>5</v>
      </c>
      <c r="F383" s="3">
        <f>IF(G383="","",SUMIFS([1]怪物表!$A:$A,[1]怪物表!$B:$B,C383,[1]怪物表!$C:$C,G383)
)</f>
        <v>1299508</v>
      </c>
      <c r="G383" s="4" t="s">
        <v>151</v>
      </c>
      <c r="H383" s="3">
        <v>20</v>
      </c>
      <c r="I383" s="3"/>
      <c r="J383" s="34">
        <v>3</v>
      </c>
      <c r="K383" s="34">
        <v>1</v>
      </c>
      <c r="L383" s="3">
        <v>20</v>
      </c>
      <c r="M383" s="3">
        <v>270</v>
      </c>
      <c r="N383" s="27">
        <f>INDEX([1]怪物表!$J:$J,MATCH(F383,[1]怪物表!$A:$A,0),1)*H383</f>
        <v>20</v>
      </c>
    </row>
    <row r="384" spans="1:14" s="27" customFormat="1" x14ac:dyDescent="0.3">
      <c r="A384" s="35">
        <v>299510</v>
      </c>
      <c r="B384" s="25" t="s">
        <v>373</v>
      </c>
      <c r="C384" s="25" t="s">
        <v>358</v>
      </c>
      <c r="D384" s="25" t="s">
        <v>191</v>
      </c>
      <c r="E384" s="34">
        <v>1</v>
      </c>
      <c r="F384" s="34">
        <f>IF(G384="","",SUMIFS([1]怪物表!$A:$A,[1]怪物表!$B:$B,C384,[1]怪物表!$C:$C,G384)
)</f>
        <v>1299504</v>
      </c>
      <c r="G384" s="25" t="s">
        <v>166</v>
      </c>
      <c r="H384" s="99">
        <v>21</v>
      </c>
      <c r="I384" s="34">
        <v>11</v>
      </c>
      <c r="J384" s="34">
        <v>3</v>
      </c>
      <c r="K384" s="34">
        <v>1</v>
      </c>
      <c r="L384" s="3">
        <v>60</v>
      </c>
      <c r="M384" s="34">
        <v>330</v>
      </c>
      <c r="N384" s="27">
        <f>INDEX([1]怪物表!$J:$J,MATCH(F384,[1]怪物表!$A:$A,0),1)*H384</f>
        <v>21</v>
      </c>
    </row>
    <row r="385" spans="1:14" x14ac:dyDescent="0.3">
      <c r="A385" s="3"/>
      <c r="B385" s="4"/>
      <c r="C385" s="25" t="s">
        <v>358</v>
      </c>
      <c r="D385" s="4"/>
      <c r="E385" s="3">
        <v>2</v>
      </c>
      <c r="F385" s="3">
        <f>IF(G385="","",SUMIFS([1]怪物表!$A:$A,[1]怪物表!$B:$B,C385,[1]怪物表!$C:$C,G385)
)</f>
        <v>1299504</v>
      </c>
      <c r="G385" s="25" t="s">
        <v>166</v>
      </c>
      <c r="H385" s="99">
        <v>21</v>
      </c>
      <c r="I385" s="34">
        <v>11</v>
      </c>
      <c r="J385" s="34">
        <v>3</v>
      </c>
      <c r="K385" s="34">
        <v>1</v>
      </c>
      <c r="L385" s="3">
        <v>60</v>
      </c>
      <c r="M385" s="3">
        <v>330</v>
      </c>
      <c r="N385" s="27">
        <f>INDEX([1]怪物表!$J:$J,MATCH(F385,[1]怪物表!$A:$A,0),1)*H385</f>
        <v>21</v>
      </c>
    </row>
    <row r="386" spans="1:14" x14ac:dyDescent="0.3">
      <c r="A386" s="3"/>
      <c r="B386" s="4"/>
      <c r="C386" s="25" t="s">
        <v>358</v>
      </c>
      <c r="D386" s="4"/>
      <c r="E386" s="3">
        <v>3</v>
      </c>
      <c r="F386" s="3">
        <f>IF(G386="","",SUMIFS([1]怪物表!$A:$A,[1]怪物表!$B:$B,C386,[1]怪物表!$C:$C,G386)
)</f>
        <v>1299504</v>
      </c>
      <c r="G386" s="25" t="s">
        <v>166</v>
      </c>
      <c r="H386" s="99">
        <v>30</v>
      </c>
      <c r="I386" s="3">
        <v>18</v>
      </c>
      <c r="J386" s="34">
        <v>3</v>
      </c>
      <c r="K386" s="34">
        <v>1</v>
      </c>
      <c r="L386" s="3">
        <v>60</v>
      </c>
      <c r="M386" s="3">
        <v>330</v>
      </c>
      <c r="N386" s="27">
        <f>INDEX([1]怪物表!$J:$J,MATCH(F386,[1]怪物表!$A:$A,0),1)*H386</f>
        <v>30</v>
      </c>
    </row>
    <row r="387" spans="1:14" x14ac:dyDescent="0.3">
      <c r="A387" s="3"/>
      <c r="B387" s="4"/>
      <c r="C387" s="25" t="s">
        <v>358</v>
      </c>
      <c r="D387" s="4"/>
      <c r="E387" s="3">
        <v>4</v>
      </c>
      <c r="F387" s="3">
        <f>IF(G387="","",SUMIFS([1]怪物表!$A:$A,[1]怪物表!$B:$B,C387,[1]怪物表!$C:$C,G387)
)</f>
        <v>1299504</v>
      </c>
      <c r="G387" s="25" t="s">
        <v>166</v>
      </c>
      <c r="H387" s="99">
        <v>30</v>
      </c>
      <c r="I387" s="3">
        <v>18</v>
      </c>
      <c r="J387" s="34">
        <v>3</v>
      </c>
      <c r="K387" s="34">
        <v>1</v>
      </c>
      <c r="L387" s="3">
        <v>60</v>
      </c>
      <c r="M387" s="3">
        <v>330</v>
      </c>
      <c r="N387" s="27">
        <f>INDEX([1]怪物表!$J:$J,MATCH(F387,[1]怪物表!$A:$A,0),1)*H387</f>
        <v>30</v>
      </c>
    </row>
    <row r="388" spans="1:14" x14ac:dyDescent="0.3">
      <c r="A388" s="3"/>
      <c r="B388" s="4"/>
      <c r="C388" s="25" t="s">
        <v>358</v>
      </c>
      <c r="D388" s="4"/>
      <c r="E388" s="3">
        <v>5</v>
      </c>
      <c r="F388" s="3">
        <f>IF(G388="","",SUMIFS([1]怪物表!$A:$A,[1]怪物表!$B:$B,C388,[1]怪物表!$C:$C,G388)
)</f>
        <v>1299504</v>
      </c>
      <c r="G388" s="25" t="s">
        <v>166</v>
      </c>
      <c r="H388" s="99">
        <v>48</v>
      </c>
      <c r="I388" s="3"/>
      <c r="J388" s="34">
        <v>3</v>
      </c>
      <c r="K388" s="34">
        <v>1</v>
      </c>
      <c r="L388" s="3">
        <v>60</v>
      </c>
      <c r="M388" s="3">
        <v>330</v>
      </c>
      <c r="N388" s="27">
        <f>INDEX([1]怪物表!$J:$J,MATCH(F388,[1]怪物表!$A:$A,0),1)*H388</f>
        <v>48</v>
      </c>
    </row>
    <row r="389" spans="1:14" s="27" customFormat="1" x14ac:dyDescent="0.3">
      <c r="A389" s="35">
        <v>299511</v>
      </c>
      <c r="B389" s="25" t="s">
        <v>363</v>
      </c>
      <c r="C389" s="25" t="s">
        <v>358</v>
      </c>
      <c r="D389" s="25" t="s">
        <v>201</v>
      </c>
      <c r="E389" s="34">
        <v>1</v>
      </c>
      <c r="F389" s="34">
        <f>IF(G389="","",SUMIFS([1]怪物表!$A:$A,[1]怪物表!$B:$B,C389,[1]怪物表!$C:$C,G389)
)</f>
        <v>1299516</v>
      </c>
      <c r="G389" s="25" t="s">
        <v>174</v>
      </c>
      <c r="H389" s="99">
        <v>12</v>
      </c>
      <c r="I389" s="34">
        <v>6</v>
      </c>
      <c r="J389" s="34">
        <v>3</v>
      </c>
      <c r="K389" s="34">
        <v>1</v>
      </c>
      <c r="L389" s="3">
        <v>60</v>
      </c>
      <c r="M389" s="34">
        <v>390</v>
      </c>
      <c r="N389" s="27">
        <f>INDEX([1]怪物表!$J:$J,MATCH(F389,[1]怪物表!$A:$A,0),1)*H389</f>
        <v>12</v>
      </c>
    </row>
    <row r="390" spans="1:14" x14ac:dyDescent="0.3">
      <c r="A390" s="3"/>
      <c r="B390" s="4"/>
      <c r="C390" s="25" t="s">
        <v>358</v>
      </c>
      <c r="D390" s="4"/>
      <c r="E390" s="3">
        <v>2</v>
      </c>
      <c r="F390" s="3">
        <f>IF(G390="","",SUMIFS([1]怪物表!$A:$A,[1]怪物表!$B:$B,C390,[1]怪物表!$C:$C,G390)
)</f>
        <v>1299516</v>
      </c>
      <c r="G390" s="25" t="s">
        <v>174</v>
      </c>
      <c r="H390" s="99">
        <v>12</v>
      </c>
      <c r="I390" s="34">
        <v>6</v>
      </c>
      <c r="J390" s="34">
        <v>3</v>
      </c>
      <c r="K390" s="34">
        <v>1</v>
      </c>
      <c r="L390" s="3">
        <v>60</v>
      </c>
      <c r="M390" s="34">
        <v>390</v>
      </c>
      <c r="N390" s="27">
        <f>INDEX([1]怪物表!$J:$J,MATCH(F390,[1]怪物表!$A:$A,0),1)*H390</f>
        <v>12</v>
      </c>
    </row>
    <row r="391" spans="1:14" x14ac:dyDescent="0.3">
      <c r="A391" s="3"/>
      <c r="B391" s="4"/>
      <c r="C391" s="25" t="s">
        <v>358</v>
      </c>
      <c r="D391" s="4"/>
      <c r="E391" s="3">
        <v>3</v>
      </c>
      <c r="F391" s="3">
        <f>IF(G391="","",SUMIFS([1]怪物表!$A:$A,[1]怪物表!$B:$B,C391,[1]怪物表!$C:$C,G391)
)</f>
        <v>1299516</v>
      </c>
      <c r="G391" s="25" t="s">
        <v>174</v>
      </c>
      <c r="H391" s="99">
        <v>15</v>
      </c>
      <c r="I391" s="34">
        <v>9</v>
      </c>
      <c r="J391" s="34">
        <v>3</v>
      </c>
      <c r="K391" s="34">
        <v>1</v>
      </c>
      <c r="L391" s="3">
        <v>60</v>
      </c>
      <c r="M391" s="34">
        <v>390</v>
      </c>
      <c r="N391" s="27">
        <f>INDEX([1]怪物表!$J:$J,MATCH(F391,[1]怪物表!$A:$A,0),1)*H391</f>
        <v>15</v>
      </c>
    </row>
    <row r="392" spans="1:14" x14ac:dyDescent="0.3">
      <c r="A392" s="3"/>
      <c r="B392" s="4"/>
      <c r="C392" s="25" t="s">
        <v>358</v>
      </c>
      <c r="D392" s="4"/>
      <c r="E392" s="3">
        <v>4</v>
      </c>
      <c r="F392" s="3">
        <f>IF(G392="","",SUMIFS([1]怪物表!$A:$A,[1]怪物表!$B:$B,C392,[1]怪物表!$C:$C,G392)
)</f>
        <v>1299516</v>
      </c>
      <c r="G392" s="25" t="s">
        <v>174</v>
      </c>
      <c r="H392" s="99">
        <v>15</v>
      </c>
      <c r="I392" s="34">
        <v>9</v>
      </c>
      <c r="J392" s="34">
        <v>3</v>
      </c>
      <c r="K392" s="34">
        <v>1</v>
      </c>
      <c r="L392" s="3">
        <v>60</v>
      </c>
      <c r="M392" s="34">
        <v>390</v>
      </c>
      <c r="N392" s="27">
        <f>INDEX([1]怪物表!$J:$J,MATCH(F392,[1]怪物表!$A:$A,0),1)*H392</f>
        <v>15</v>
      </c>
    </row>
    <row r="393" spans="1:14" x14ac:dyDescent="0.3">
      <c r="A393" s="3"/>
      <c r="B393" s="4"/>
      <c r="C393" s="25" t="s">
        <v>358</v>
      </c>
      <c r="D393" s="4"/>
      <c r="E393" s="3">
        <v>5</v>
      </c>
      <c r="F393" s="3">
        <f>IF(G393="","",SUMIFS([1]怪物表!$A:$A,[1]怪物表!$B:$B,C393,[1]怪物表!$C:$C,G393)
)</f>
        <v>1299516</v>
      </c>
      <c r="G393" s="25" t="s">
        <v>174</v>
      </c>
      <c r="H393" s="99">
        <v>21</v>
      </c>
      <c r="I393" s="3"/>
      <c r="J393" s="34">
        <v>3</v>
      </c>
      <c r="K393" s="34">
        <v>1</v>
      </c>
      <c r="L393" s="3">
        <v>60</v>
      </c>
      <c r="M393" s="34">
        <v>390</v>
      </c>
      <c r="N393" s="27">
        <f>INDEX([1]怪物表!$J:$J,MATCH(F393,[1]怪物表!$A:$A,0),1)*H393</f>
        <v>21</v>
      </c>
    </row>
    <row r="394" spans="1:14" s="27" customFormat="1" x14ac:dyDescent="0.3">
      <c r="A394" s="35">
        <v>299512</v>
      </c>
      <c r="B394" s="25" t="s">
        <v>374</v>
      </c>
      <c r="C394" s="25" t="s">
        <v>358</v>
      </c>
      <c r="D394" s="25" t="s">
        <v>203</v>
      </c>
      <c r="E394" s="34">
        <v>1</v>
      </c>
      <c r="F394" s="34">
        <f>IF(G394="","",SUMIFS([1]怪物表!$A:$A,[1]怪物表!$B:$B,C394,[1]怪物表!$C:$C,G394)
)</f>
        <v>1299505</v>
      </c>
      <c r="G394" s="25" t="s">
        <v>169</v>
      </c>
      <c r="H394" s="99">
        <v>12</v>
      </c>
      <c r="I394" s="34">
        <v>6</v>
      </c>
      <c r="J394" s="34">
        <v>3</v>
      </c>
      <c r="K394" s="34">
        <v>1</v>
      </c>
      <c r="L394" s="3">
        <v>60</v>
      </c>
      <c r="M394" s="34">
        <v>450</v>
      </c>
      <c r="N394" s="27">
        <f>INDEX([1]怪物表!$J:$J,MATCH(F394,[1]怪物表!$A:$A,0),1)*H394</f>
        <v>12</v>
      </c>
    </row>
    <row r="395" spans="1:14" x14ac:dyDescent="0.3">
      <c r="A395" s="3"/>
      <c r="B395" s="4"/>
      <c r="C395" s="25" t="s">
        <v>358</v>
      </c>
      <c r="D395" s="4"/>
      <c r="E395" s="3">
        <v>2</v>
      </c>
      <c r="F395" s="3">
        <f>IF(G395="","",SUMIFS([1]怪物表!$A:$A,[1]怪物表!$B:$B,C395,[1]怪物表!$C:$C,G395)
)</f>
        <v>1299505</v>
      </c>
      <c r="G395" s="4" t="s">
        <v>169</v>
      </c>
      <c r="H395" s="99">
        <v>12</v>
      </c>
      <c r="I395" s="34">
        <v>6</v>
      </c>
      <c r="J395" s="34">
        <v>3</v>
      </c>
      <c r="K395" s="34">
        <v>1</v>
      </c>
      <c r="L395" s="3">
        <v>60</v>
      </c>
      <c r="M395" s="3">
        <v>450</v>
      </c>
      <c r="N395" s="27">
        <f>INDEX([1]怪物表!$J:$J,MATCH(F395,[1]怪物表!$A:$A,0),1)*H395</f>
        <v>12</v>
      </c>
    </row>
    <row r="396" spans="1:14" x14ac:dyDescent="0.3">
      <c r="A396" s="3"/>
      <c r="B396" s="4"/>
      <c r="C396" s="25" t="s">
        <v>358</v>
      </c>
      <c r="D396" s="4"/>
      <c r="E396" s="3">
        <v>3</v>
      </c>
      <c r="F396" s="3">
        <f>IF(G396="","",SUMIFS([1]怪物表!$A:$A,[1]怪物表!$B:$B,C396,[1]怪物表!$C:$C,G396)
)</f>
        <v>1299505</v>
      </c>
      <c r="G396" s="4" t="s">
        <v>169</v>
      </c>
      <c r="H396" s="99">
        <v>15</v>
      </c>
      <c r="I396" s="34">
        <v>9</v>
      </c>
      <c r="J396" s="34">
        <v>3</v>
      </c>
      <c r="K396" s="34">
        <v>1</v>
      </c>
      <c r="L396" s="3">
        <v>60</v>
      </c>
      <c r="M396" s="3">
        <v>450</v>
      </c>
      <c r="N396" s="27">
        <f>INDEX([1]怪物表!$J:$J,MATCH(F396,[1]怪物表!$A:$A,0),1)*H396</f>
        <v>15</v>
      </c>
    </row>
    <row r="397" spans="1:14" x14ac:dyDescent="0.3">
      <c r="A397" s="3"/>
      <c r="B397" s="4"/>
      <c r="C397" s="25" t="s">
        <v>358</v>
      </c>
      <c r="D397" s="4"/>
      <c r="E397" s="3">
        <v>4</v>
      </c>
      <c r="F397" s="3">
        <f>IF(G397="","",SUMIFS([1]怪物表!$A:$A,[1]怪物表!$B:$B,C397,[1]怪物表!$C:$C,G397)
)</f>
        <v>1299505</v>
      </c>
      <c r="G397" s="4" t="s">
        <v>169</v>
      </c>
      <c r="H397" s="99">
        <v>15</v>
      </c>
      <c r="I397" s="34">
        <v>9</v>
      </c>
      <c r="J397" s="34">
        <v>3</v>
      </c>
      <c r="K397" s="34">
        <v>1</v>
      </c>
      <c r="L397" s="3">
        <v>60</v>
      </c>
      <c r="M397" s="3">
        <v>450</v>
      </c>
      <c r="N397" s="27">
        <f>INDEX([1]怪物表!$J:$J,MATCH(F397,[1]怪物表!$A:$A,0),1)*H397</f>
        <v>15</v>
      </c>
    </row>
    <row r="398" spans="1:14" x14ac:dyDescent="0.3">
      <c r="A398" s="3"/>
      <c r="B398" s="4"/>
      <c r="C398" s="25" t="s">
        <v>358</v>
      </c>
      <c r="D398" s="4"/>
      <c r="E398" s="3">
        <v>5</v>
      </c>
      <c r="F398" s="3">
        <f>IF(G398="","",SUMIFS([1]怪物表!$A:$A,[1]怪物表!$B:$B,C398,[1]怪物表!$C:$C,G398)
)</f>
        <v>1299505</v>
      </c>
      <c r="G398" s="4" t="s">
        <v>169</v>
      </c>
      <c r="H398" s="99">
        <v>21</v>
      </c>
      <c r="I398" s="3"/>
      <c r="J398" s="34">
        <v>3</v>
      </c>
      <c r="K398" s="34">
        <v>1</v>
      </c>
      <c r="L398" s="3">
        <v>60</v>
      </c>
      <c r="M398" s="3">
        <v>450</v>
      </c>
      <c r="N398" s="27">
        <f>INDEX([1]怪物表!$J:$J,MATCH(F398,[1]怪物表!$A:$A,0),1)*H398</f>
        <v>21</v>
      </c>
    </row>
    <row r="399" spans="1:14" s="27" customFormat="1" x14ac:dyDescent="0.3">
      <c r="A399" s="35">
        <v>299513</v>
      </c>
      <c r="B399" s="25" t="s">
        <v>365</v>
      </c>
      <c r="C399" s="25" t="s">
        <v>358</v>
      </c>
      <c r="D399" s="25" t="s">
        <v>203</v>
      </c>
      <c r="E399" s="34">
        <v>1</v>
      </c>
      <c r="F399" s="34">
        <f>IF(G399="","",SUMIFS([1]怪物表!$A:$A,[1]怪物表!$B:$B,C399,[1]怪物表!$C:$C,G399)
)</f>
        <v>1299509</v>
      </c>
      <c r="G399" s="25" t="s">
        <v>208</v>
      </c>
      <c r="H399" s="99">
        <v>12</v>
      </c>
      <c r="I399" s="34">
        <v>6</v>
      </c>
      <c r="J399" s="34">
        <v>3</v>
      </c>
      <c r="K399" s="34">
        <v>1</v>
      </c>
      <c r="L399" s="3">
        <v>60</v>
      </c>
      <c r="M399" s="34">
        <v>450</v>
      </c>
      <c r="N399" s="27">
        <f>INDEX([1]怪物表!$J:$J,MATCH(F399,[1]怪物表!$A:$A,0),1)*H399</f>
        <v>12</v>
      </c>
    </row>
    <row r="400" spans="1:14" x14ac:dyDescent="0.3">
      <c r="A400" s="3"/>
      <c r="B400" s="4"/>
      <c r="C400" s="25" t="s">
        <v>358</v>
      </c>
      <c r="D400" s="4"/>
      <c r="E400" s="3">
        <v>2</v>
      </c>
      <c r="F400" s="3">
        <f>IF(G400="","",SUMIFS([1]怪物表!$A:$A,[1]怪物表!$B:$B,C400,[1]怪物表!$C:$C,G400)
)</f>
        <v>1299509</v>
      </c>
      <c r="G400" s="25" t="s">
        <v>208</v>
      </c>
      <c r="H400" s="99">
        <v>12</v>
      </c>
      <c r="I400" s="34">
        <v>6</v>
      </c>
      <c r="J400" s="34">
        <v>3</v>
      </c>
      <c r="K400" s="34">
        <v>1</v>
      </c>
      <c r="L400" s="3">
        <v>60</v>
      </c>
      <c r="M400" s="34">
        <v>450</v>
      </c>
      <c r="N400" s="27">
        <f>INDEX([1]怪物表!$J:$J,MATCH(F400,[1]怪物表!$A:$A,0),1)*H400</f>
        <v>12</v>
      </c>
    </row>
    <row r="401" spans="1:14" x14ac:dyDescent="0.3">
      <c r="A401" s="3"/>
      <c r="B401" s="4"/>
      <c r="C401" s="25" t="s">
        <v>358</v>
      </c>
      <c r="D401" s="4"/>
      <c r="E401" s="3">
        <v>3</v>
      </c>
      <c r="F401" s="3">
        <f>IF(G401="","",SUMIFS([1]怪物表!$A:$A,[1]怪物表!$B:$B,C401,[1]怪物表!$C:$C,G401)
)</f>
        <v>1299509</v>
      </c>
      <c r="G401" s="25" t="s">
        <v>208</v>
      </c>
      <c r="H401" s="99">
        <v>15</v>
      </c>
      <c r="I401" s="34">
        <v>9</v>
      </c>
      <c r="J401" s="34">
        <v>3</v>
      </c>
      <c r="K401" s="34">
        <v>1</v>
      </c>
      <c r="L401" s="3">
        <v>60</v>
      </c>
      <c r="M401" s="34">
        <v>450</v>
      </c>
      <c r="N401" s="27">
        <f>INDEX([1]怪物表!$J:$J,MATCH(F401,[1]怪物表!$A:$A,0),1)*H401</f>
        <v>15</v>
      </c>
    </row>
    <row r="402" spans="1:14" x14ac:dyDescent="0.3">
      <c r="A402" s="3"/>
      <c r="B402" s="4"/>
      <c r="C402" s="25" t="s">
        <v>358</v>
      </c>
      <c r="D402" s="4"/>
      <c r="E402" s="3">
        <v>4</v>
      </c>
      <c r="F402" s="3">
        <f>IF(G402="","",SUMIFS([1]怪物表!$A:$A,[1]怪物表!$B:$B,C402,[1]怪物表!$C:$C,G402)
)</f>
        <v>1299509</v>
      </c>
      <c r="G402" s="25" t="s">
        <v>208</v>
      </c>
      <c r="H402" s="99">
        <v>15</v>
      </c>
      <c r="I402" s="34">
        <v>9</v>
      </c>
      <c r="J402" s="34">
        <v>3</v>
      </c>
      <c r="K402" s="34">
        <v>1</v>
      </c>
      <c r="L402" s="3">
        <v>60</v>
      </c>
      <c r="M402" s="34">
        <v>450</v>
      </c>
      <c r="N402" s="27">
        <f>INDEX([1]怪物表!$J:$J,MATCH(F402,[1]怪物表!$A:$A,0),1)*H402</f>
        <v>15</v>
      </c>
    </row>
    <row r="403" spans="1:14" x14ac:dyDescent="0.3">
      <c r="A403" s="3"/>
      <c r="B403" s="4"/>
      <c r="C403" s="25" t="s">
        <v>358</v>
      </c>
      <c r="D403" s="4"/>
      <c r="E403" s="3">
        <v>5</v>
      </c>
      <c r="F403" s="3">
        <f>IF(G403="","",SUMIFS([1]怪物表!$A:$A,[1]怪物表!$B:$B,C403,[1]怪物表!$C:$C,G403)
)</f>
        <v>1299509</v>
      </c>
      <c r="G403" s="25" t="s">
        <v>208</v>
      </c>
      <c r="H403" s="99">
        <v>21</v>
      </c>
      <c r="I403" s="3"/>
      <c r="J403" s="34">
        <v>3</v>
      </c>
      <c r="K403" s="34">
        <v>1</v>
      </c>
      <c r="L403" s="3">
        <v>60</v>
      </c>
      <c r="M403" s="34">
        <v>450</v>
      </c>
      <c r="N403" s="27">
        <f>INDEX([1]怪物表!$J:$J,MATCH(F403,[1]怪物表!$A:$A,0),1)*H403</f>
        <v>21</v>
      </c>
    </row>
    <row r="404" spans="1:14" s="27" customFormat="1" x14ac:dyDescent="0.3">
      <c r="A404" s="35">
        <v>299514</v>
      </c>
      <c r="B404" s="25" t="s">
        <v>374</v>
      </c>
      <c r="C404" s="25" t="s">
        <v>358</v>
      </c>
      <c r="D404" s="25" t="s">
        <v>193</v>
      </c>
      <c r="E404" s="34">
        <v>1</v>
      </c>
      <c r="F404" s="34">
        <f>IF(G404="","",SUMIFS([1]怪物表!$A:$A,[1]怪物表!$B:$B,C404,[1]怪物表!$C:$C,G404)
)</f>
        <v>1299505</v>
      </c>
      <c r="G404" s="4" t="s">
        <v>169</v>
      </c>
      <c r="H404" s="99">
        <v>12</v>
      </c>
      <c r="I404" s="34">
        <v>6</v>
      </c>
      <c r="J404" s="34">
        <v>3</v>
      </c>
      <c r="K404" s="34">
        <v>1</v>
      </c>
      <c r="L404" s="3">
        <v>60</v>
      </c>
      <c r="M404" s="34">
        <v>480</v>
      </c>
      <c r="N404" s="27">
        <f>INDEX([1]怪物表!$J:$J,MATCH(F404,[1]怪物表!$A:$A,0),1)*H404</f>
        <v>12</v>
      </c>
    </row>
    <row r="405" spans="1:14" x14ac:dyDescent="0.3">
      <c r="A405" s="3"/>
      <c r="B405" s="4"/>
      <c r="C405" s="25" t="s">
        <v>358</v>
      </c>
      <c r="D405" s="4"/>
      <c r="E405" s="3">
        <v>2</v>
      </c>
      <c r="F405" s="3">
        <f>IF(G405="","",SUMIFS([1]怪物表!$A:$A,[1]怪物表!$B:$B,C405,[1]怪物表!$C:$C,G405)
)</f>
        <v>1299505</v>
      </c>
      <c r="G405" s="4" t="s">
        <v>169</v>
      </c>
      <c r="H405" s="99">
        <v>12</v>
      </c>
      <c r="I405" s="34">
        <v>6</v>
      </c>
      <c r="J405" s="34">
        <v>3</v>
      </c>
      <c r="K405" s="34">
        <v>1</v>
      </c>
      <c r="L405" s="3">
        <v>60</v>
      </c>
      <c r="M405" s="34">
        <v>480</v>
      </c>
      <c r="N405" s="27">
        <f>INDEX([1]怪物表!$J:$J,MATCH(F405,[1]怪物表!$A:$A,0),1)*H405</f>
        <v>12</v>
      </c>
    </row>
    <row r="406" spans="1:14" x14ac:dyDescent="0.3">
      <c r="A406" s="3"/>
      <c r="B406" s="4"/>
      <c r="C406" s="25" t="s">
        <v>358</v>
      </c>
      <c r="D406" s="4"/>
      <c r="E406" s="3">
        <v>3</v>
      </c>
      <c r="F406" s="3">
        <f>IF(G406="","",SUMIFS([1]怪物表!$A:$A,[1]怪物表!$B:$B,C406,[1]怪物表!$C:$C,G406)
)</f>
        <v>1299505</v>
      </c>
      <c r="G406" s="4" t="s">
        <v>169</v>
      </c>
      <c r="H406" s="99">
        <v>15</v>
      </c>
      <c r="I406" s="34">
        <v>9</v>
      </c>
      <c r="J406" s="34">
        <v>3</v>
      </c>
      <c r="K406" s="34">
        <v>1</v>
      </c>
      <c r="L406" s="3">
        <v>60</v>
      </c>
      <c r="M406" s="34">
        <v>480</v>
      </c>
      <c r="N406" s="27">
        <f>INDEX([1]怪物表!$J:$J,MATCH(F406,[1]怪物表!$A:$A,0),1)*H406</f>
        <v>15</v>
      </c>
    </row>
    <row r="407" spans="1:14" x14ac:dyDescent="0.3">
      <c r="A407" s="3"/>
      <c r="B407" s="4"/>
      <c r="C407" s="25" t="s">
        <v>358</v>
      </c>
      <c r="D407" s="4"/>
      <c r="E407" s="3">
        <v>4</v>
      </c>
      <c r="F407" s="3">
        <f>IF(G407="","",SUMIFS([1]怪物表!$A:$A,[1]怪物表!$B:$B,C407,[1]怪物表!$C:$C,G407)
)</f>
        <v>1299505</v>
      </c>
      <c r="G407" s="4" t="s">
        <v>169</v>
      </c>
      <c r="H407" s="99">
        <v>15</v>
      </c>
      <c r="I407" s="34">
        <v>9</v>
      </c>
      <c r="J407" s="34">
        <v>3</v>
      </c>
      <c r="K407" s="34">
        <v>1</v>
      </c>
      <c r="L407" s="3">
        <v>60</v>
      </c>
      <c r="M407" s="34">
        <v>480</v>
      </c>
      <c r="N407" s="27">
        <f>INDEX([1]怪物表!$J:$J,MATCH(F407,[1]怪物表!$A:$A,0),1)*H407</f>
        <v>15</v>
      </c>
    </row>
    <row r="408" spans="1:14" x14ac:dyDescent="0.3">
      <c r="A408" s="3"/>
      <c r="B408" s="4"/>
      <c r="C408" s="25" t="s">
        <v>358</v>
      </c>
      <c r="D408" s="4"/>
      <c r="E408" s="3">
        <v>5</v>
      </c>
      <c r="F408" s="3">
        <f>IF(G408="","",SUMIFS([1]怪物表!$A:$A,[1]怪物表!$B:$B,C408,[1]怪物表!$C:$C,G408)
)</f>
        <v>1299505</v>
      </c>
      <c r="G408" s="4" t="s">
        <v>169</v>
      </c>
      <c r="H408" s="99">
        <v>21</v>
      </c>
      <c r="I408" s="3"/>
      <c r="J408" s="34">
        <v>3</v>
      </c>
      <c r="K408" s="34">
        <v>1</v>
      </c>
      <c r="L408" s="3">
        <v>60</v>
      </c>
      <c r="M408" s="34">
        <v>480</v>
      </c>
      <c r="N408" s="27">
        <f>INDEX([1]怪物表!$J:$J,MATCH(F408,[1]怪物表!$A:$A,0),1)*H408</f>
        <v>21</v>
      </c>
    </row>
    <row r="409" spans="1:14" s="27" customFormat="1" x14ac:dyDescent="0.3">
      <c r="A409" s="35">
        <v>299515</v>
      </c>
      <c r="B409" s="25" t="s">
        <v>368</v>
      </c>
      <c r="C409" s="25" t="s">
        <v>358</v>
      </c>
      <c r="D409" s="25" t="s">
        <v>197</v>
      </c>
      <c r="E409" s="34">
        <v>1</v>
      </c>
      <c r="F409" s="34">
        <f>IF(G409="","",SUMIFS([1]怪物表!$A:$A,[1]怪物表!$B:$B,C409,[1]怪物表!$C:$C,G409)
)</f>
        <v>1299508</v>
      </c>
      <c r="G409" s="25" t="s">
        <v>151</v>
      </c>
      <c r="H409" s="99">
        <v>18</v>
      </c>
      <c r="I409" s="34">
        <v>7</v>
      </c>
      <c r="J409" s="34">
        <v>3</v>
      </c>
      <c r="K409" s="34">
        <v>1</v>
      </c>
      <c r="L409" s="3">
        <v>6</v>
      </c>
      <c r="M409" s="34">
        <v>540</v>
      </c>
      <c r="N409" s="27">
        <f>INDEX([1]怪物表!$J:$J,MATCH(F409,[1]怪物表!$A:$A,0),1)*H409</f>
        <v>18</v>
      </c>
    </row>
    <row r="410" spans="1:14" x14ac:dyDescent="0.3">
      <c r="A410" s="3"/>
      <c r="B410" s="4"/>
      <c r="C410" s="25" t="s">
        <v>358</v>
      </c>
      <c r="D410" s="4"/>
      <c r="E410" s="3">
        <v>2</v>
      </c>
      <c r="F410" s="3">
        <f>IF(G410="","",SUMIFS([1]怪物表!$A:$A,[1]怪物表!$B:$B,C410,[1]怪物表!$C:$C,G410)
)</f>
        <v>1299508</v>
      </c>
      <c r="G410" s="25" t="s">
        <v>151</v>
      </c>
      <c r="H410" s="99">
        <v>18</v>
      </c>
      <c r="I410" s="34">
        <v>7</v>
      </c>
      <c r="J410" s="34">
        <v>3</v>
      </c>
      <c r="K410" s="34">
        <v>1</v>
      </c>
      <c r="L410" s="3">
        <v>6</v>
      </c>
      <c r="M410" s="3">
        <v>540</v>
      </c>
      <c r="N410" s="27">
        <f>INDEX([1]怪物表!$J:$J,MATCH(F410,[1]怪物表!$A:$A,0),1)*H410</f>
        <v>18</v>
      </c>
    </row>
    <row r="411" spans="1:14" x14ac:dyDescent="0.3">
      <c r="A411" s="3"/>
      <c r="B411" s="4"/>
      <c r="C411" s="25" t="s">
        <v>358</v>
      </c>
      <c r="D411" s="4"/>
      <c r="E411" s="3">
        <v>3</v>
      </c>
      <c r="F411" s="3">
        <f>IF(G411="","",SUMIFS([1]怪物表!$A:$A,[1]怪物表!$B:$B,C411,[1]怪物表!$C:$C,G411)
)</f>
        <v>1299508</v>
      </c>
      <c r="G411" s="25" t="s">
        <v>151</v>
      </c>
      <c r="H411" s="99">
        <v>30</v>
      </c>
      <c r="I411" s="34">
        <v>14</v>
      </c>
      <c r="J411" s="34">
        <v>3</v>
      </c>
      <c r="K411" s="34">
        <v>1</v>
      </c>
      <c r="L411" s="3">
        <v>6</v>
      </c>
      <c r="M411" s="3">
        <v>540</v>
      </c>
      <c r="N411" s="27">
        <f>INDEX([1]怪物表!$J:$J,MATCH(F411,[1]怪物表!$A:$A,0),1)*H411</f>
        <v>30</v>
      </c>
    </row>
    <row r="412" spans="1:14" x14ac:dyDescent="0.3">
      <c r="A412" s="3"/>
      <c r="B412" s="4"/>
      <c r="C412" s="25" t="s">
        <v>358</v>
      </c>
      <c r="D412" s="4"/>
      <c r="E412" s="3">
        <v>4</v>
      </c>
      <c r="F412" s="3">
        <f>IF(G412="","",SUMIFS([1]怪物表!$A:$A,[1]怪物表!$B:$B,C412,[1]怪物表!$C:$C,G412)
)</f>
        <v>1299508</v>
      </c>
      <c r="G412" s="25" t="s">
        <v>151</v>
      </c>
      <c r="H412" s="99">
        <v>42</v>
      </c>
      <c r="I412" s="3">
        <v>21</v>
      </c>
      <c r="J412" s="34">
        <v>3</v>
      </c>
      <c r="K412" s="34">
        <v>1</v>
      </c>
      <c r="L412" s="3">
        <v>6</v>
      </c>
      <c r="M412" s="3">
        <v>540</v>
      </c>
      <c r="N412" s="27">
        <f>INDEX([1]怪物表!$J:$J,MATCH(F412,[1]怪物表!$A:$A,0),1)*H412</f>
        <v>42</v>
      </c>
    </row>
    <row r="413" spans="1:14" x14ac:dyDescent="0.3">
      <c r="A413" s="3"/>
      <c r="B413" s="4"/>
      <c r="C413" s="25" t="s">
        <v>358</v>
      </c>
      <c r="D413" s="4"/>
      <c r="E413" s="3">
        <v>5</v>
      </c>
      <c r="F413" s="3">
        <f>IF(G413="","",SUMIFS([1]怪物表!$A:$A,[1]怪物表!$B:$B,C413,[1]怪物表!$C:$C,G413)
)</f>
        <v>1299508</v>
      </c>
      <c r="G413" s="25" t="s">
        <v>151</v>
      </c>
      <c r="H413" s="99">
        <v>42</v>
      </c>
      <c r="I413" s="3"/>
      <c r="J413" s="34">
        <v>3</v>
      </c>
      <c r="K413" s="34">
        <v>1</v>
      </c>
      <c r="L413" s="3">
        <v>6</v>
      </c>
      <c r="M413" s="3">
        <v>540</v>
      </c>
      <c r="N413" s="27">
        <f>INDEX([1]怪物表!$J:$J,MATCH(F413,[1]怪物表!$A:$A,0),1)*H413</f>
        <v>42</v>
      </c>
    </row>
    <row r="414" spans="1:14" s="27" customFormat="1" x14ac:dyDescent="0.3">
      <c r="A414" s="35">
        <v>299516</v>
      </c>
      <c r="B414" s="25" t="s">
        <v>386</v>
      </c>
      <c r="C414" s="25" t="s">
        <v>358</v>
      </c>
      <c r="D414" s="25" t="s">
        <v>197</v>
      </c>
      <c r="E414" s="34">
        <v>1</v>
      </c>
      <c r="F414" s="34">
        <f>IF(G414="","",SUMIFS([1]怪物表!$A:$A,[1]怪物表!$B:$B,C414,[1]怪物表!$C:$C,G414)
)</f>
        <v>1299516</v>
      </c>
      <c r="G414" s="25" t="s">
        <v>174</v>
      </c>
      <c r="H414" s="99">
        <v>18</v>
      </c>
      <c r="I414" s="34">
        <v>7</v>
      </c>
      <c r="J414" s="34">
        <v>3</v>
      </c>
      <c r="K414" s="34">
        <v>1</v>
      </c>
      <c r="L414" s="3">
        <v>6</v>
      </c>
      <c r="M414" s="34">
        <v>540</v>
      </c>
      <c r="N414" s="27">
        <f>INDEX([1]怪物表!$J:$J,MATCH(F414,[1]怪物表!$A:$A,0),1)*H414</f>
        <v>18</v>
      </c>
    </row>
    <row r="415" spans="1:14" x14ac:dyDescent="0.3">
      <c r="A415" s="3"/>
      <c r="B415" s="4"/>
      <c r="C415" s="25" t="s">
        <v>358</v>
      </c>
      <c r="D415" s="4"/>
      <c r="E415" s="3">
        <v>2</v>
      </c>
      <c r="F415" s="3">
        <f>IF(G415="","",SUMIFS([1]怪物表!$A:$A,[1]怪物表!$B:$B,C415,[1]怪物表!$C:$C,G415)
)</f>
        <v>1299516</v>
      </c>
      <c r="G415" s="25" t="s">
        <v>174</v>
      </c>
      <c r="H415" s="99">
        <v>18</v>
      </c>
      <c r="I415" s="34">
        <v>7</v>
      </c>
      <c r="J415" s="34">
        <v>3</v>
      </c>
      <c r="K415" s="34">
        <v>1</v>
      </c>
      <c r="L415" s="3">
        <v>6</v>
      </c>
      <c r="M415" s="3">
        <v>540</v>
      </c>
      <c r="N415" s="27">
        <f>INDEX([1]怪物表!$J:$J,MATCH(F415,[1]怪物表!$A:$A,0),1)*H415</f>
        <v>18</v>
      </c>
    </row>
    <row r="416" spans="1:14" x14ac:dyDescent="0.3">
      <c r="A416" s="3"/>
      <c r="B416" s="4"/>
      <c r="C416" s="25" t="s">
        <v>358</v>
      </c>
      <c r="D416" s="4"/>
      <c r="E416" s="3">
        <v>3</v>
      </c>
      <c r="F416" s="3">
        <f>IF(G416="","",SUMIFS([1]怪物表!$A:$A,[1]怪物表!$B:$B,C416,[1]怪物表!$C:$C,G416)
)</f>
        <v>1299516</v>
      </c>
      <c r="G416" s="25" t="s">
        <v>174</v>
      </c>
      <c r="H416" s="99">
        <v>30</v>
      </c>
      <c r="I416" s="34">
        <v>14</v>
      </c>
      <c r="J416" s="34">
        <v>3</v>
      </c>
      <c r="K416" s="34">
        <v>1</v>
      </c>
      <c r="L416" s="3">
        <v>6</v>
      </c>
      <c r="M416" s="3">
        <v>540</v>
      </c>
      <c r="N416" s="27">
        <f>INDEX([1]怪物表!$J:$J,MATCH(F416,[1]怪物表!$A:$A,0),1)*H416</f>
        <v>30</v>
      </c>
    </row>
    <row r="417" spans="1:14" x14ac:dyDescent="0.3">
      <c r="A417" s="3"/>
      <c r="B417" s="4"/>
      <c r="C417" s="25" t="s">
        <v>358</v>
      </c>
      <c r="D417" s="4"/>
      <c r="E417" s="3">
        <v>4</v>
      </c>
      <c r="F417" s="3">
        <f>IF(G417="","",SUMIFS([1]怪物表!$A:$A,[1]怪物表!$B:$B,C417,[1]怪物表!$C:$C,G417)
)</f>
        <v>1299516</v>
      </c>
      <c r="G417" s="25" t="s">
        <v>174</v>
      </c>
      <c r="H417" s="99">
        <v>42</v>
      </c>
      <c r="I417" s="3">
        <v>21</v>
      </c>
      <c r="J417" s="34">
        <v>3</v>
      </c>
      <c r="K417" s="34">
        <v>1</v>
      </c>
      <c r="L417" s="3">
        <v>6</v>
      </c>
      <c r="M417" s="3">
        <v>540</v>
      </c>
      <c r="N417" s="27">
        <f>INDEX([1]怪物表!$J:$J,MATCH(F417,[1]怪物表!$A:$A,0),1)*H417</f>
        <v>42</v>
      </c>
    </row>
    <row r="418" spans="1:14" x14ac:dyDescent="0.3">
      <c r="A418" s="3"/>
      <c r="B418" s="4"/>
      <c r="C418" s="25" t="s">
        <v>358</v>
      </c>
      <c r="D418" s="4"/>
      <c r="E418" s="3">
        <v>5</v>
      </c>
      <c r="F418" s="3">
        <f>IF(G418="","",SUMIFS([1]怪物表!$A:$A,[1]怪物表!$B:$B,C418,[1]怪物表!$C:$C,G418)
)</f>
        <v>1299516</v>
      </c>
      <c r="G418" s="25" t="s">
        <v>174</v>
      </c>
      <c r="H418" s="99">
        <v>42</v>
      </c>
      <c r="I418" s="3"/>
      <c r="J418" s="34">
        <v>3</v>
      </c>
      <c r="K418" s="34">
        <v>1</v>
      </c>
      <c r="L418" s="3">
        <v>6</v>
      </c>
      <c r="M418" s="3">
        <v>540</v>
      </c>
      <c r="N418" s="27">
        <f>INDEX([1]怪物表!$J:$J,MATCH(F418,[1]怪物表!$A:$A,0),1)*H418</f>
        <v>42</v>
      </c>
    </row>
    <row r="419" spans="1:14" s="27" customFormat="1" x14ac:dyDescent="0.3">
      <c r="A419" s="35">
        <v>299517</v>
      </c>
      <c r="B419" s="25" t="s">
        <v>368</v>
      </c>
      <c r="C419" s="25" t="s">
        <v>358</v>
      </c>
      <c r="D419" s="25" t="s">
        <v>199</v>
      </c>
      <c r="E419" s="34">
        <v>1</v>
      </c>
      <c r="F419" s="34">
        <f>IF(G419="","",SUMIFS([1]怪物表!$A:$A,[1]怪物表!$B:$B,C419,[1]怪物表!$C:$C,G419)
)</f>
        <v>1299509</v>
      </c>
      <c r="G419" s="25" t="s">
        <v>208</v>
      </c>
      <c r="H419" s="99">
        <v>18</v>
      </c>
      <c r="I419" s="34">
        <v>7</v>
      </c>
      <c r="J419" s="34">
        <v>3</v>
      </c>
      <c r="K419" s="34">
        <v>1</v>
      </c>
      <c r="L419" s="3">
        <v>6</v>
      </c>
      <c r="M419" s="34">
        <v>570</v>
      </c>
      <c r="N419" s="27">
        <f>INDEX([1]怪物表!$J:$J,MATCH(F419,[1]怪物表!$A:$A,0),1)*H419</f>
        <v>18</v>
      </c>
    </row>
    <row r="420" spans="1:14" x14ac:dyDescent="0.3">
      <c r="A420" s="3"/>
      <c r="B420" s="4"/>
      <c r="C420" s="25" t="s">
        <v>358</v>
      </c>
      <c r="D420" s="4"/>
      <c r="E420" s="3">
        <v>2</v>
      </c>
      <c r="F420" s="3">
        <f>IF(G420="","",SUMIFS([1]怪物表!$A:$A,[1]怪物表!$B:$B,C420,[1]怪物表!$C:$C,G420)
)</f>
        <v>1299509</v>
      </c>
      <c r="G420" s="4" t="s">
        <v>208</v>
      </c>
      <c r="H420" s="99">
        <v>18</v>
      </c>
      <c r="I420" s="34">
        <v>7</v>
      </c>
      <c r="J420" s="34">
        <v>3</v>
      </c>
      <c r="K420" s="34">
        <v>1</v>
      </c>
      <c r="L420" s="3">
        <v>6</v>
      </c>
      <c r="M420" s="3">
        <v>570</v>
      </c>
      <c r="N420" s="27">
        <f>INDEX([1]怪物表!$J:$J,MATCH(F420,[1]怪物表!$A:$A,0),1)*H420</f>
        <v>18</v>
      </c>
    </row>
    <row r="421" spans="1:14" x14ac:dyDescent="0.3">
      <c r="A421" s="3"/>
      <c r="B421" s="4"/>
      <c r="C421" s="25" t="s">
        <v>358</v>
      </c>
      <c r="D421" s="4"/>
      <c r="E421" s="3">
        <v>3</v>
      </c>
      <c r="F421" s="3">
        <f>IF(G421="","",SUMIFS([1]怪物表!$A:$A,[1]怪物表!$B:$B,C421,[1]怪物表!$C:$C,G421)
)</f>
        <v>1299509</v>
      </c>
      <c r="G421" s="4" t="s">
        <v>208</v>
      </c>
      <c r="H421" s="99">
        <v>30</v>
      </c>
      <c r="I421" s="34">
        <v>14</v>
      </c>
      <c r="J421" s="34">
        <v>3</v>
      </c>
      <c r="K421" s="34">
        <v>1</v>
      </c>
      <c r="L421" s="3">
        <v>6</v>
      </c>
      <c r="M421" s="3">
        <v>570</v>
      </c>
      <c r="N421" s="27">
        <f>INDEX([1]怪物表!$J:$J,MATCH(F421,[1]怪物表!$A:$A,0),1)*H421</f>
        <v>30</v>
      </c>
    </row>
    <row r="422" spans="1:14" x14ac:dyDescent="0.3">
      <c r="A422" s="3"/>
      <c r="B422" s="4"/>
      <c r="C422" s="25" t="s">
        <v>358</v>
      </c>
      <c r="D422" s="4"/>
      <c r="E422" s="3">
        <v>4</v>
      </c>
      <c r="F422" s="3">
        <f>IF(G422="","",SUMIFS([1]怪物表!$A:$A,[1]怪物表!$B:$B,C422,[1]怪物表!$C:$C,G422)
)</f>
        <v>1299509</v>
      </c>
      <c r="G422" s="4" t="s">
        <v>208</v>
      </c>
      <c r="H422" s="99">
        <v>42</v>
      </c>
      <c r="I422" s="3">
        <v>21</v>
      </c>
      <c r="J422" s="34">
        <v>3</v>
      </c>
      <c r="K422" s="34">
        <v>1</v>
      </c>
      <c r="L422" s="3">
        <v>6</v>
      </c>
      <c r="M422" s="3">
        <v>570</v>
      </c>
      <c r="N422" s="27">
        <f>INDEX([1]怪物表!$J:$J,MATCH(F422,[1]怪物表!$A:$A,0),1)*H422</f>
        <v>42</v>
      </c>
    </row>
    <row r="423" spans="1:14" x14ac:dyDescent="0.3">
      <c r="A423" s="3"/>
      <c r="B423" s="4"/>
      <c r="C423" s="25" t="s">
        <v>358</v>
      </c>
      <c r="D423" s="4"/>
      <c r="E423" s="3">
        <v>5</v>
      </c>
      <c r="F423" s="3">
        <f>IF(G423="","",SUMIFS([1]怪物表!$A:$A,[1]怪物表!$B:$B,C423,[1]怪物表!$C:$C,G423)
)</f>
        <v>1299509</v>
      </c>
      <c r="G423" s="4" t="s">
        <v>208</v>
      </c>
      <c r="H423" s="99">
        <v>42</v>
      </c>
      <c r="I423" s="3"/>
      <c r="J423" s="34">
        <v>3</v>
      </c>
      <c r="K423" s="34">
        <v>1</v>
      </c>
      <c r="L423" s="3">
        <v>6</v>
      </c>
      <c r="M423" s="3">
        <v>570</v>
      </c>
      <c r="N423" s="27">
        <f>INDEX([1]怪物表!$J:$J,MATCH(F423,[1]怪物表!$A:$A,0),1)*H423</f>
        <v>42</v>
      </c>
    </row>
    <row r="424" spans="1:14" s="27" customFormat="1" x14ac:dyDescent="0.3">
      <c r="A424" s="35">
        <v>299518</v>
      </c>
      <c r="B424" s="25" t="s">
        <v>386</v>
      </c>
      <c r="C424" s="25" t="s">
        <v>358</v>
      </c>
      <c r="D424" s="25" t="s">
        <v>199</v>
      </c>
      <c r="E424" s="34">
        <v>1</v>
      </c>
      <c r="F424" s="34">
        <f>IF(G424="","",SUMIFS([1]怪物表!$A:$A,[1]怪物表!$B:$B,C424,[1]怪物表!$C:$C,G424)
)</f>
        <v>1299516</v>
      </c>
      <c r="G424" s="25" t="s">
        <v>174</v>
      </c>
      <c r="H424" s="99">
        <v>18</v>
      </c>
      <c r="I424" s="34">
        <v>7</v>
      </c>
      <c r="J424" s="34">
        <v>3</v>
      </c>
      <c r="K424" s="34">
        <v>1</v>
      </c>
      <c r="L424" s="3">
        <v>6</v>
      </c>
      <c r="M424" s="34">
        <v>570</v>
      </c>
      <c r="N424" s="27">
        <f>INDEX([1]怪物表!$J:$J,MATCH(F424,[1]怪物表!$A:$A,0),1)*H424</f>
        <v>18</v>
      </c>
    </row>
    <row r="425" spans="1:14" x14ac:dyDescent="0.3">
      <c r="A425" s="3"/>
      <c r="B425" s="4"/>
      <c r="C425" s="25" t="s">
        <v>358</v>
      </c>
      <c r="D425" s="4"/>
      <c r="E425" s="3">
        <v>2</v>
      </c>
      <c r="F425" s="3">
        <f>IF(G425="","",SUMIFS([1]怪物表!$A:$A,[1]怪物表!$B:$B,C425,[1]怪物表!$C:$C,G425)
)</f>
        <v>1299516</v>
      </c>
      <c r="G425" s="25" t="s">
        <v>174</v>
      </c>
      <c r="H425" s="99">
        <v>18</v>
      </c>
      <c r="I425" s="34">
        <v>7</v>
      </c>
      <c r="J425" s="34">
        <v>3</v>
      </c>
      <c r="K425" s="34">
        <v>1</v>
      </c>
      <c r="L425" s="3">
        <v>6</v>
      </c>
      <c r="M425" s="34">
        <v>570</v>
      </c>
      <c r="N425" s="27">
        <f>INDEX([1]怪物表!$J:$J,MATCH(F425,[1]怪物表!$A:$A,0),1)*H425</f>
        <v>18</v>
      </c>
    </row>
    <row r="426" spans="1:14" x14ac:dyDescent="0.3">
      <c r="A426" s="3"/>
      <c r="B426" s="4"/>
      <c r="C426" s="25" t="s">
        <v>358</v>
      </c>
      <c r="D426" s="4"/>
      <c r="E426" s="3">
        <v>3</v>
      </c>
      <c r="F426" s="3">
        <f>IF(G426="","",SUMIFS([1]怪物表!$A:$A,[1]怪物表!$B:$B,C426,[1]怪物表!$C:$C,G426)
)</f>
        <v>1299516</v>
      </c>
      <c r="G426" s="25" t="s">
        <v>174</v>
      </c>
      <c r="H426" s="99">
        <v>30</v>
      </c>
      <c r="I426" s="34">
        <v>14</v>
      </c>
      <c r="J426" s="34">
        <v>3</v>
      </c>
      <c r="K426" s="34">
        <v>1</v>
      </c>
      <c r="L426" s="3">
        <v>6</v>
      </c>
      <c r="M426" s="34">
        <v>570</v>
      </c>
      <c r="N426" s="27">
        <f>INDEX([1]怪物表!$J:$J,MATCH(F426,[1]怪物表!$A:$A,0),1)*H426</f>
        <v>30</v>
      </c>
    </row>
    <row r="427" spans="1:14" x14ac:dyDescent="0.3">
      <c r="A427" s="3"/>
      <c r="B427" s="4"/>
      <c r="C427" s="25" t="s">
        <v>358</v>
      </c>
      <c r="D427" s="4"/>
      <c r="E427" s="3">
        <v>4</v>
      </c>
      <c r="F427" s="3">
        <f>IF(G427="","",SUMIFS([1]怪物表!$A:$A,[1]怪物表!$B:$B,C427,[1]怪物表!$C:$C,G427)
)</f>
        <v>1299516</v>
      </c>
      <c r="G427" s="25" t="s">
        <v>174</v>
      </c>
      <c r="H427" s="99">
        <v>42</v>
      </c>
      <c r="I427" s="3">
        <v>21</v>
      </c>
      <c r="J427" s="34">
        <v>3</v>
      </c>
      <c r="K427" s="34">
        <v>1</v>
      </c>
      <c r="L427" s="3">
        <v>6</v>
      </c>
      <c r="M427" s="34">
        <v>570</v>
      </c>
      <c r="N427" s="27">
        <f>INDEX([1]怪物表!$J:$J,MATCH(F427,[1]怪物表!$A:$A,0),1)*H427</f>
        <v>42</v>
      </c>
    </row>
    <row r="428" spans="1:14" x14ac:dyDescent="0.3">
      <c r="A428" s="3"/>
      <c r="B428" s="4"/>
      <c r="C428" s="25" t="s">
        <v>358</v>
      </c>
      <c r="D428" s="4"/>
      <c r="E428" s="3">
        <v>5</v>
      </c>
      <c r="F428" s="3">
        <f>IF(G428="","",SUMIFS([1]怪物表!$A:$A,[1]怪物表!$B:$B,C428,[1]怪物表!$C:$C,G428)
)</f>
        <v>1299516</v>
      </c>
      <c r="G428" s="25" t="s">
        <v>174</v>
      </c>
      <c r="H428" s="99">
        <v>42</v>
      </c>
      <c r="I428" s="3"/>
      <c r="J428" s="34">
        <v>3</v>
      </c>
      <c r="K428" s="34">
        <v>1</v>
      </c>
      <c r="L428" s="3">
        <v>6</v>
      </c>
      <c r="M428" s="34">
        <v>570</v>
      </c>
      <c r="N428" s="27">
        <f>INDEX([1]怪物表!$J:$J,MATCH(F428,[1]怪物表!$A:$A,0),1)*H428</f>
        <v>42</v>
      </c>
    </row>
    <row r="429" spans="1:14" s="27" customFormat="1" x14ac:dyDescent="0.3">
      <c r="A429" s="33">
        <v>399101</v>
      </c>
      <c r="B429" s="15" t="s">
        <v>268</v>
      </c>
      <c r="C429" s="15" t="s">
        <v>213</v>
      </c>
      <c r="D429" s="15" t="s">
        <v>279</v>
      </c>
      <c r="E429" s="33">
        <v>1</v>
      </c>
      <c r="F429" s="33">
        <f>IF(G429="","",SUMIFS([1]怪物表!$A:$A,[1]怪物表!$B:$B,C429,[1]怪物表!$C:$C,G429)
)</f>
        <v>1399102</v>
      </c>
      <c r="G429" s="15" t="s">
        <v>122</v>
      </c>
      <c r="H429" s="33">
        <v>20</v>
      </c>
      <c r="I429" s="33">
        <v>18</v>
      </c>
      <c r="J429" s="33">
        <v>3</v>
      </c>
      <c r="K429" s="33">
        <v>1</v>
      </c>
      <c r="L429" s="33">
        <v>60</v>
      </c>
      <c r="M429" s="33">
        <v>30</v>
      </c>
      <c r="N429" s="27">
        <f>INDEX([1]怪物表!$J:$J,MATCH(F429,[1]怪物表!$A:$A,0),1)*H429</f>
        <v>20</v>
      </c>
    </row>
    <row r="430" spans="1:14" x14ac:dyDescent="0.3">
      <c r="A430" s="3"/>
      <c r="B430" s="4"/>
      <c r="C430" s="4" t="s">
        <v>213</v>
      </c>
      <c r="D430" s="4"/>
      <c r="E430" s="3">
        <v>2</v>
      </c>
      <c r="F430" s="3">
        <f>IF(G430="","",SUMIFS([1]怪物表!$A:$A,[1]怪物表!$B:$B,C430,[1]怪物表!$C:$C,G430)
)</f>
        <v>1399102</v>
      </c>
      <c r="G430" s="4" t="s">
        <v>122</v>
      </c>
      <c r="H430" s="3">
        <v>20</v>
      </c>
      <c r="I430" s="3">
        <v>18</v>
      </c>
      <c r="J430" s="34">
        <v>3</v>
      </c>
      <c r="K430" s="34">
        <v>1</v>
      </c>
      <c r="L430" s="3">
        <v>60</v>
      </c>
      <c r="M430" s="3">
        <v>30</v>
      </c>
      <c r="N430" s="27">
        <f>INDEX([1]怪物表!$J:$J,MATCH(F430,[1]怪物表!$A:$A,0),1)*H430</f>
        <v>20</v>
      </c>
    </row>
    <row r="431" spans="1:14" x14ac:dyDescent="0.3">
      <c r="A431" s="3"/>
      <c r="B431" s="4"/>
      <c r="C431" s="4" t="s">
        <v>213</v>
      </c>
      <c r="D431" s="4"/>
      <c r="E431" s="3">
        <v>3</v>
      </c>
      <c r="F431" s="3">
        <f>IF(G431="","",SUMIFS([1]怪物表!$A:$A,[1]怪物表!$B:$B,C431,[1]怪物表!$C:$C,G431)
)</f>
        <v>1399102</v>
      </c>
      <c r="G431" s="4" t="s">
        <v>122</v>
      </c>
      <c r="H431" s="3">
        <v>20</v>
      </c>
      <c r="I431" s="3">
        <v>18</v>
      </c>
      <c r="J431" s="34">
        <v>3</v>
      </c>
      <c r="K431" s="34">
        <v>1</v>
      </c>
      <c r="L431" s="3">
        <v>60</v>
      </c>
      <c r="M431" s="3">
        <v>30</v>
      </c>
      <c r="N431" s="27">
        <f>INDEX([1]怪物表!$J:$J,MATCH(F431,[1]怪物表!$A:$A,0),1)*H431</f>
        <v>20</v>
      </c>
    </row>
    <row r="432" spans="1:14" x14ac:dyDescent="0.3">
      <c r="A432" s="3"/>
      <c r="B432" s="4"/>
      <c r="C432" s="4" t="s">
        <v>213</v>
      </c>
      <c r="D432" s="4"/>
      <c r="E432" s="3">
        <v>4</v>
      </c>
      <c r="F432" s="3">
        <f>IF(G432="","",SUMIFS([1]怪物表!$A:$A,[1]怪物表!$B:$B,C432,[1]怪物表!$C:$C,G432)
)</f>
        <v>1399102</v>
      </c>
      <c r="G432" s="4" t="s">
        <v>122</v>
      </c>
      <c r="H432" s="3">
        <v>20</v>
      </c>
      <c r="I432" s="3">
        <v>18</v>
      </c>
      <c r="J432" s="34">
        <v>3</v>
      </c>
      <c r="K432" s="34">
        <v>1</v>
      </c>
      <c r="L432" s="3">
        <v>60</v>
      </c>
      <c r="M432" s="3">
        <v>30</v>
      </c>
      <c r="N432" s="27">
        <f>INDEX([1]怪物表!$J:$J,MATCH(F432,[1]怪物表!$A:$A,0),1)*H432</f>
        <v>20</v>
      </c>
    </row>
    <row r="433" spans="1:14" x14ac:dyDescent="0.3">
      <c r="A433" s="3"/>
      <c r="B433" s="4"/>
      <c r="C433" s="4" t="s">
        <v>213</v>
      </c>
      <c r="D433" s="4"/>
      <c r="E433" s="3">
        <v>5</v>
      </c>
      <c r="F433" s="3">
        <f>IF(G433="","",SUMIFS([1]怪物表!$A:$A,[1]怪物表!$B:$B,C433,[1]怪物表!$C:$C,G433)
)</f>
        <v>1399102</v>
      </c>
      <c r="G433" s="4" t="s">
        <v>122</v>
      </c>
      <c r="H433" s="3">
        <v>20</v>
      </c>
      <c r="I433" s="3"/>
      <c r="J433" s="34">
        <v>3</v>
      </c>
      <c r="K433" s="34">
        <v>1</v>
      </c>
      <c r="L433" s="3">
        <v>60</v>
      </c>
      <c r="M433" s="3">
        <v>30</v>
      </c>
      <c r="N433" s="27">
        <f>INDEX([1]怪物表!$J:$J,MATCH(F433,[1]怪物表!$A:$A,0),1)*H433</f>
        <v>20</v>
      </c>
    </row>
    <row r="434" spans="1:14" s="27" customFormat="1" x14ac:dyDescent="0.3">
      <c r="A434" s="32">
        <v>399102</v>
      </c>
      <c r="B434" s="25" t="s">
        <v>273</v>
      </c>
      <c r="C434" s="4" t="s">
        <v>213</v>
      </c>
      <c r="D434" s="25" t="s">
        <v>280</v>
      </c>
      <c r="E434" s="34">
        <v>1</v>
      </c>
      <c r="F434" s="34">
        <f>IF(G434="","",SUMIFS([1]怪物表!$A:$A,[1]怪物表!$B:$B,C434,[1]怪物表!$C:$C,G434)
)</f>
        <v>1399103</v>
      </c>
      <c r="G434" s="4" t="s">
        <v>124</v>
      </c>
      <c r="H434" s="34">
        <v>10</v>
      </c>
      <c r="I434" s="34">
        <v>9</v>
      </c>
      <c r="J434" s="34">
        <v>3</v>
      </c>
      <c r="K434" s="34">
        <v>1</v>
      </c>
      <c r="L434" s="3">
        <v>60</v>
      </c>
      <c r="M434" s="34">
        <v>60</v>
      </c>
      <c r="N434" s="27">
        <f>INDEX([1]怪物表!$J:$J,MATCH(F434,[1]怪物表!$A:$A,0),1)*H434</f>
        <v>10</v>
      </c>
    </row>
    <row r="435" spans="1:14" x14ac:dyDescent="0.3">
      <c r="A435" s="3"/>
      <c r="B435" s="4"/>
      <c r="C435" s="4" t="s">
        <v>213</v>
      </c>
      <c r="D435" s="4"/>
      <c r="E435" s="3">
        <v>2</v>
      </c>
      <c r="F435" s="3">
        <f>IF(G435="","",SUMIFS([1]怪物表!$A:$A,[1]怪物表!$B:$B,C435,[1]怪物表!$C:$C,G435)
)</f>
        <v>1399103</v>
      </c>
      <c r="G435" s="4" t="s">
        <v>124</v>
      </c>
      <c r="H435" s="3">
        <v>10</v>
      </c>
      <c r="I435" s="34">
        <v>9</v>
      </c>
      <c r="J435" s="34">
        <v>3</v>
      </c>
      <c r="K435" s="34">
        <v>1</v>
      </c>
      <c r="L435" s="3">
        <v>60</v>
      </c>
      <c r="M435" s="3">
        <v>60</v>
      </c>
      <c r="N435" s="27">
        <f>INDEX([1]怪物表!$J:$J,MATCH(F435,[1]怪物表!$A:$A,0),1)*H435</f>
        <v>10</v>
      </c>
    </row>
    <row r="436" spans="1:14" x14ac:dyDescent="0.3">
      <c r="A436" s="3"/>
      <c r="B436" s="4"/>
      <c r="C436" s="4" t="s">
        <v>213</v>
      </c>
      <c r="D436" s="4"/>
      <c r="E436" s="3">
        <v>3</v>
      </c>
      <c r="F436" s="3">
        <f>IF(G436="","",SUMIFS([1]怪物表!$A:$A,[1]怪物表!$B:$B,C436,[1]怪物表!$C:$C,G436)
)</f>
        <v>1399103</v>
      </c>
      <c r="G436" s="4" t="s">
        <v>124</v>
      </c>
      <c r="H436" s="3">
        <v>10</v>
      </c>
      <c r="I436" s="34">
        <v>9</v>
      </c>
      <c r="J436" s="34">
        <v>3</v>
      </c>
      <c r="K436" s="34">
        <v>1</v>
      </c>
      <c r="L436" s="3">
        <v>60</v>
      </c>
      <c r="M436" s="3">
        <v>60</v>
      </c>
      <c r="N436" s="27">
        <f>INDEX([1]怪物表!$J:$J,MATCH(F436,[1]怪物表!$A:$A,0),1)*H436</f>
        <v>10</v>
      </c>
    </row>
    <row r="437" spans="1:14" x14ac:dyDescent="0.3">
      <c r="A437" s="3"/>
      <c r="B437" s="4"/>
      <c r="C437" s="4" t="s">
        <v>213</v>
      </c>
      <c r="D437" s="4"/>
      <c r="E437" s="3">
        <v>4</v>
      </c>
      <c r="F437" s="3">
        <f>IF(G437="","",SUMIFS([1]怪物表!$A:$A,[1]怪物表!$B:$B,C437,[1]怪物表!$C:$C,G437)
)</f>
        <v>1399103</v>
      </c>
      <c r="G437" s="4" t="s">
        <v>124</v>
      </c>
      <c r="H437" s="3">
        <v>10</v>
      </c>
      <c r="I437" s="34">
        <v>9</v>
      </c>
      <c r="J437" s="34">
        <v>3</v>
      </c>
      <c r="K437" s="34">
        <v>1</v>
      </c>
      <c r="L437" s="3">
        <v>60</v>
      </c>
      <c r="M437" s="3">
        <v>60</v>
      </c>
      <c r="N437" s="27">
        <f>INDEX([1]怪物表!$J:$J,MATCH(F437,[1]怪物表!$A:$A,0),1)*H437</f>
        <v>10</v>
      </c>
    </row>
    <row r="438" spans="1:14" x14ac:dyDescent="0.3">
      <c r="A438" s="3"/>
      <c r="B438" s="4"/>
      <c r="C438" s="4" t="s">
        <v>213</v>
      </c>
      <c r="D438" s="4"/>
      <c r="E438" s="3">
        <v>5</v>
      </c>
      <c r="F438" s="3">
        <f>IF(G438="","",SUMIFS([1]怪物表!$A:$A,[1]怪物表!$B:$B,C438,[1]怪物表!$C:$C,G438)
)</f>
        <v>1399103</v>
      </c>
      <c r="G438" s="4" t="s">
        <v>124</v>
      </c>
      <c r="H438" s="3">
        <v>10</v>
      </c>
      <c r="I438" s="3"/>
      <c r="J438" s="34">
        <v>3</v>
      </c>
      <c r="K438" s="34">
        <v>1</v>
      </c>
      <c r="L438" s="3">
        <v>60</v>
      </c>
      <c r="M438" s="3">
        <v>60</v>
      </c>
      <c r="N438" s="27">
        <f>INDEX([1]怪物表!$J:$J,MATCH(F438,[1]怪物表!$A:$A,0),1)*H438</f>
        <v>10</v>
      </c>
    </row>
    <row r="439" spans="1:14" s="27" customFormat="1" x14ac:dyDescent="0.3">
      <c r="A439" s="32">
        <v>399103</v>
      </c>
      <c r="B439" s="25" t="s">
        <v>273</v>
      </c>
      <c r="C439" s="4" t="s">
        <v>213</v>
      </c>
      <c r="D439" s="25" t="s">
        <v>281</v>
      </c>
      <c r="E439" s="34">
        <v>1</v>
      </c>
      <c r="F439" s="34">
        <f>IF(G439="","",SUMIFS([1]怪物表!$A:$A,[1]怪物表!$B:$B,C439,[1]怪物表!$C:$C,G439)
)</f>
        <v>1399103</v>
      </c>
      <c r="G439" s="4" t="s">
        <v>124</v>
      </c>
      <c r="H439" s="34">
        <v>10</v>
      </c>
      <c r="I439" s="34">
        <v>9</v>
      </c>
      <c r="J439" s="34">
        <v>3</v>
      </c>
      <c r="K439" s="34">
        <v>1</v>
      </c>
      <c r="L439" s="3">
        <v>60</v>
      </c>
      <c r="M439" s="34">
        <v>150</v>
      </c>
      <c r="N439" s="27">
        <f>INDEX([1]怪物表!$J:$J,MATCH(F439,[1]怪物表!$A:$A,0),1)*H439</f>
        <v>10</v>
      </c>
    </row>
    <row r="440" spans="1:14" x14ac:dyDescent="0.3">
      <c r="A440" s="3"/>
      <c r="B440" s="4"/>
      <c r="C440" s="4" t="s">
        <v>213</v>
      </c>
      <c r="D440" s="4"/>
      <c r="E440" s="3">
        <v>2</v>
      </c>
      <c r="F440" s="3">
        <f>IF(G440="","",SUMIFS([1]怪物表!$A:$A,[1]怪物表!$B:$B,C440,[1]怪物表!$C:$C,G440)
)</f>
        <v>1399103</v>
      </c>
      <c r="G440" s="4" t="s">
        <v>124</v>
      </c>
      <c r="H440" s="3">
        <v>10</v>
      </c>
      <c r="I440" s="34">
        <v>9</v>
      </c>
      <c r="J440" s="34">
        <v>3</v>
      </c>
      <c r="K440" s="34">
        <v>1</v>
      </c>
      <c r="L440" s="3">
        <v>60</v>
      </c>
      <c r="M440" s="3">
        <v>150</v>
      </c>
      <c r="N440" s="27">
        <f>INDEX([1]怪物表!$J:$J,MATCH(F440,[1]怪物表!$A:$A,0),1)*H440</f>
        <v>10</v>
      </c>
    </row>
    <row r="441" spans="1:14" x14ac:dyDescent="0.3">
      <c r="A441" s="3"/>
      <c r="B441" s="4"/>
      <c r="C441" s="4" t="s">
        <v>213</v>
      </c>
      <c r="D441" s="4"/>
      <c r="E441" s="3">
        <v>3</v>
      </c>
      <c r="F441" s="3">
        <f>IF(G441="","",SUMIFS([1]怪物表!$A:$A,[1]怪物表!$B:$B,C441,[1]怪物表!$C:$C,G441)
)</f>
        <v>1399103</v>
      </c>
      <c r="G441" s="4" t="s">
        <v>124</v>
      </c>
      <c r="H441" s="3">
        <v>10</v>
      </c>
      <c r="I441" s="34">
        <v>9</v>
      </c>
      <c r="J441" s="34">
        <v>3</v>
      </c>
      <c r="K441" s="34">
        <v>1</v>
      </c>
      <c r="L441" s="3">
        <v>60</v>
      </c>
      <c r="M441" s="3">
        <v>150</v>
      </c>
      <c r="N441" s="27">
        <f>INDEX([1]怪物表!$J:$J,MATCH(F441,[1]怪物表!$A:$A,0),1)*H441</f>
        <v>10</v>
      </c>
    </row>
    <row r="442" spans="1:14" x14ac:dyDescent="0.3">
      <c r="A442" s="3"/>
      <c r="B442" s="4"/>
      <c r="C442" s="4" t="s">
        <v>213</v>
      </c>
      <c r="D442" s="4"/>
      <c r="E442" s="3">
        <v>4</v>
      </c>
      <c r="F442" s="3">
        <f>IF(G442="","",SUMIFS([1]怪物表!$A:$A,[1]怪物表!$B:$B,C442,[1]怪物表!$C:$C,G442)
)</f>
        <v>1399103</v>
      </c>
      <c r="G442" s="4" t="s">
        <v>124</v>
      </c>
      <c r="H442" s="3">
        <v>10</v>
      </c>
      <c r="I442" s="34">
        <v>9</v>
      </c>
      <c r="J442" s="34">
        <v>3</v>
      </c>
      <c r="K442" s="34">
        <v>1</v>
      </c>
      <c r="L442" s="3">
        <v>60</v>
      </c>
      <c r="M442" s="3">
        <v>150</v>
      </c>
      <c r="N442" s="27">
        <f>INDEX([1]怪物表!$J:$J,MATCH(F442,[1]怪物表!$A:$A,0),1)*H442</f>
        <v>10</v>
      </c>
    </row>
    <row r="443" spans="1:14" x14ac:dyDescent="0.3">
      <c r="A443" s="3"/>
      <c r="B443" s="4"/>
      <c r="C443" s="4" t="s">
        <v>213</v>
      </c>
      <c r="D443" s="4"/>
      <c r="E443" s="3">
        <v>5</v>
      </c>
      <c r="F443" s="3">
        <f>IF(G443="","",SUMIFS([1]怪物表!$A:$A,[1]怪物表!$B:$B,C443,[1]怪物表!$C:$C,G443)
)</f>
        <v>1399103</v>
      </c>
      <c r="G443" s="4" t="s">
        <v>124</v>
      </c>
      <c r="H443" s="3">
        <v>10</v>
      </c>
      <c r="I443" s="3"/>
      <c r="J443" s="34">
        <v>3</v>
      </c>
      <c r="K443" s="34">
        <v>1</v>
      </c>
      <c r="L443" s="3">
        <v>60</v>
      </c>
      <c r="M443" s="3">
        <v>150</v>
      </c>
      <c r="N443" s="27">
        <f>INDEX([1]怪物表!$J:$J,MATCH(F443,[1]怪物表!$A:$A,0),1)*H443</f>
        <v>10</v>
      </c>
    </row>
    <row r="444" spans="1:14" s="27" customFormat="1" x14ac:dyDescent="0.3">
      <c r="A444" s="32">
        <v>399104</v>
      </c>
      <c r="B444" s="25" t="s">
        <v>274</v>
      </c>
      <c r="C444" s="4" t="s">
        <v>213</v>
      </c>
      <c r="D444" s="25" t="s">
        <v>281</v>
      </c>
      <c r="E444" s="34">
        <v>1</v>
      </c>
      <c r="F444" s="34">
        <f>IF(G444="","",SUMIFS([1]怪物表!$A:$A,[1]怪物表!$B:$B,C444,[1]怪物表!$C:$C,G444)
)</f>
        <v>1399104</v>
      </c>
      <c r="G444" s="25" t="s">
        <v>125</v>
      </c>
      <c r="H444" s="34">
        <v>10</v>
      </c>
      <c r="I444" s="34">
        <v>9</v>
      </c>
      <c r="J444" s="34">
        <v>3</v>
      </c>
      <c r="K444" s="34">
        <v>1</v>
      </c>
      <c r="L444" s="3">
        <v>60</v>
      </c>
      <c r="M444" s="34">
        <v>150</v>
      </c>
      <c r="N444" s="27">
        <f>INDEX([1]怪物表!$J:$J,MATCH(F444,[1]怪物表!$A:$A,0),1)*H444</f>
        <v>10</v>
      </c>
    </row>
    <row r="445" spans="1:14" x14ac:dyDescent="0.3">
      <c r="A445" s="3"/>
      <c r="B445" s="4"/>
      <c r="C445" s="4" t="s">
        <v>213</v>
      </c>
      <c r="D445" s="4"/>
      <c r="E445" s="3">
        <v>2</v>
      </c>
      <c r="F445" s="3">
        <f>IF(G445="","",SUMIFS([1]怪物表!$A:$A,[1]怪物表!$B:$B,C445,[1]怪物表!$C:$C,G445)
)</f>
        <v>1399104</v>
      </c>
      <c r="G445" s="4" t="s">
        <v>125</v>
      </c>
      <c r="H445" s="3">
        <v>10</v>
      </c>
      <c r="I445" s="34">
        <v>9</v>
      </c>
      <c r="J445" s="34">
        <v>3</v>
      </c>
      <c r="K445" s="34">
        <v>1</v>
      </c>
      <c r="L445" s="3">
        <v>60</v>
      </c>
      <c r="M445" s="3">
        <v>150</v>
      </c>
      <c r="N445" s="27">
        <f>INDEX([1]怪物表!$J:$J,MATCH(F445,[1]怪物表!$A:$A,0),1)*H445</f>
        <v>10</v>
      </c>
    </row>
    <row r="446" spans="1:14" x14ac:dyDescent="0.3">
      <c r="A446" s="3"/>
      <c r="B446" s="4"/>
      <c r="C446" s="4" t="s">
        <v>213</v>
      </c>
      <c r="D446" s="4"/>
      <c r="E446" s="3">
        <v>3</v>
      </c>
      <c r="F446" s="3">
        <f>IF(G446="","",SUMIFS([1]怪物表!$A:$A,[1]怪物表!$B:$B,C446,[1]怪物表!$C:$C,G446)
)</f>
        <v>1399104</v>
      </c>
      <c r="G446" s="4" t="s">
        <v>125</v>
      </c>
      <c r="H446" s="3">
        <v>10</v>
      </c>
      <c r="I446" s="34">
        <v>9</v>
      </c>
      <c r="J446" s="34">
        <v>3</v>
      </c>
      <c r="K446" s="34">
        <v>1</v>
      </c>
      <c r="L446" s="3">
        <v>60</v>
      </c>
      <c r="M446" s="3">
        <v>150</v>
      </c>
      <c r="N446" s="27">
        <f>INDEX([1]怪物表!$J:$J,MATCH(F446,[1]怪物表!$A:$A,0),1)*H446</f>
        <v>10</v>
      </c>
    </row>
    <row r="447" spans="1:14" x14ac:dyDescent="0.3">
      <c r="A447" s="3"/>
      <c r="B447" s="4"/>
      <c r="C447" s="4" t="s">
        <v>213</v>
      </c>
      <c r="D447" s="4"/>
      <c r="E447" s="3">
        <v>4</v>
      </c>
      <c r="F447" s="3">
        <f>IF(G447="","",SUMIFS([1]怪物表!$A:$A,[1]怪物表!$B:$B,C447,[1]怪物表!$C:$C,G447)
)</f>
        <v>1399104</v>
      </c>
      <c r="G447" s="4" t="s">
        <v>125</v>
      </c>
      <c r="H447" s="3">
        <v>10</v>
      </c>
      <c r="I447" s="34">
        <v>9</v>
      </c>
      <c r="J447" s="34">
        <v>3</v>
      </c>
      <c r="K447" s="34">
        <v>1</v>
      </c>
      <c r="L447" s="3">
        <v>60</v>
      </c>
      <c r="M447" s="3">
        <v>150</v>
      </c>
      <c r="N447" s="27">
        <f>INDEX([1]怪物表!$J:$J,MATCH(F447,[1]怪物表!$A:$A,0),1)*H447</f>
        <v>10</v>
      </c>
    </row>
    <row r="448" spans="1:14" x14ac:dyDescent="0.3">
      <c r="A448" s="3"/>
      <c r="B448" s="4"/>
      <c r="C448" s="4" t="s">
        <v>213</v>
      </c>
      <c r="D448" s="4"/>
      <c r="E448" s="3">
        <v>5</v>
      </c>
      <c r="F448" s="3">
        <f>IF(G448="","",SUMIFS([1]怪物表!$A:$A,[1]怪物表!$B:$B,C448,[1]怪物表!$C:$C,G448)
)</f>
        <v>1399104</v>
      </c>
      <c r="G448" s="4" t="s">
        <v>125</v>
      </c>
      <c r="H448" s="3">
        <v>10</v>
      </c>
      <c r="I448" s="3"/>
      <c r="J448" s="34">
        <v>3</v>
      </c>
      <c r="K448" s="34">
        <v>1</v>
      </c>
      <c r="L448" s="3">
        <v>60</v>
      </c>
      <c r="M448" s="3">
        <v>150</v>
      </c>
      <c r="N448" s="27">
        <f>INDEX([1]怪物表!$J:$J,MATCH(F448,[1]怪物表!$A:$A,0),1)*H448</f>
        <v>10</v>
      </c>
    </row>
    <row r="449" spans="1:14" s="27" customFormat="1" x14ac:dyDescent="0.3">
      <c r="A449" s="32">
        <v>399105</v>
      </c>
      <c r="B449" s="25" t="s">
        <v>273</v>
      </c>
      <c r="C449" s="4" t="s">
        <v>213</v>
      </c>
      <c r="D449" s="25" t="s">
        <v>282</v>
      </c>
      <c r="E449" s="34">
        <v>1</v>
      </c>
      <c r="F449" s="34">
        <f>IF(G449="","",SUMIFS([1]怪物表!$A:$A,[1]怪物表!$B:$B,C449,[1]怪物表!$C:$C,G449)
)</f>
        <v>1399102</v>
      </c>
      <c r="G449" s="4" t="s">
        <v>122</v>
      </c>
      <c r="H449" s="34">
        <v>10</v>
      </c>
      <c r="I449" s="34">
        <v>9</v>
      </c>
      <c r="J449" s="34">
        <v>3</v>
      </c>
      <c r="K449" s="34">
        <v>1</v>
      </c>
      <c r="L449" s="3">
        <v>60</v>
      </c>
      <c r="M449" s="34">
        <v>210</v>
      </c>
      <c r="N449" s="27">
        <f>INDEX([1]怪物表!$J:$J,MATCH(F449,[1]怪物表!$A:$A,0),1)*H449</f>
        <v>10</v>
      </c>
    </row>
    <row r="450" spans="1:14" x14ac:dyDescent="0.3">
      <c r="A450" s="3"/>
      <c r="B450" s="4"/>
      <c r="C450" s="4" t="s">
        <v>213</v>
      </c>
      <c r="D450" s="4"/>
      <c r="E450" s="3">
        <v>2</v>
      </c>
      <c r="F450" s="3">
        <f>IF(G450="","",SUMIFS([1]怪物表!$A:$A,[1]怪物表!$B:$B,C450,[1]怪物表!$C:$C,G450)
)</f>
        <v>1399102</v>
      </c>
      <c r="G450" s="4" t="s">
        <v>122</v>
      </c>
      <c r="H450" s="3">
        <v>10</v>
      </c>
      <c r="I450" s="34">
        <v>9</v>
      </c>
      <c r="J450" s="34">
        <v>3</v>
      </c>
      <c r="K450" s="34">
        <v>1</v>
      </c>
      <c r="L450" s="3">
        <v>60</v>
      </c>
      <c r="M450" s="3">
        <v>210</v>
      </c>
      <c r="N450" s="27">
        <f>INDEX([1]怪物表!$J:$J,MATCH(F450,[1]怪物表!$A:$A,0),1)*H450</f>
        <v>10</v>
      </c>
    </row>
    <row r="451" spans="1:14" x14ac:dyDescent="0.3">
      <c r="A451" s="3"/>
      <c r="B451" s="4"/>
      <c r="C451" s="4" t="s">
        <v>213</v>
      </c>
      <c r="D451" s="4"/>
      <c r="E451" s="3">
        <v>3</v>
      </c>
      <c r="F451" s="3">
        <f>IF(G451="","",SUMIFS([1]怪物表!$A:$A,[1]怪物表!$B:$B,C451,[1]怪物表!$C:$C,G451)
)</f>
        <v>1399102</v>
      </c>
      <c r="G451" s="4" t="s">
        <v>122</v>
      </c>
      <c r="H451" s="3">
        <v>10</v>
      </c>
      <c r="I451" s="34">
        <v>9</v>
      </c>
      <c r="J451" s="34">
        <v>3</v>
      </c>
      <c r="K451" s="34">
        <v>1</v>
      </c>
      <c r="L451" s="3">
        <v>60</v>
      </c>
      <c r="M451" s="3">
        <v>210</v>
      </c>
      <c r="N451" s="27">
        <f>INDEX([1]怪物表!$J:$J,MATCH(F451,[1]怪物表!$A:$A,0),1)*H451</f>
        <v>10</v>
      </c>
    </row>
    <row r="452" spans="1:14" x14ac:dyDescent="0.3">
      <c r="A452" s="3"/>
      <c r="B452" s="4"/>
      <c r="C452" s="4" t="s">
        <v>213</v>
      </c>
      <c r="D452" s="4"/>
      <c r="E452" s="3">
        <v>4</v>
      </c>
      <c r="F452" s="3">
        <f>IF(G452="","",SUMIFS([1]怪物表!$A:$A,[1]怪物表!$B:$B,C452,[1]怪物表!$C:$C,G452)
)</f>
        <v>1399102</v>
      </c>
      <c r="G452" s="4" t="s">
        <v>122</v>
      </c>
      <c r="H452" s="3">
        <v>10</v>
      </c>
      <c r="I452" s="34">
        <v>9</v>
      </c>
      <c r="J452" s="34">
        <v>3</v>
      </c>
      <c r="K452" s="34">
        <v>1</v>
      </c>
      <c r="L452" s="3">
        <v>60</v>
      </c>
      <c r="M452" s="3">
        <v>210</v>
      </c>
      <c r="N452" s="27">
        <f>INDEX([1]怪物表!$J:$J,MATCH(F452,[1]怪物表!$A:$A,0),1)*H452</f>
        <v>10</v>
      </c>
    </row>
    <row r="453" spans="1:14" x14ac:dyDescent="0.3">
      <c r="A453" s="3"/>
      <c r="B453" s="4"/>
      <c r="C453" s="4" t="s">
        <v>213</v>
      </c>
      <c r="D453" s="4"/>
      <c r="E453" s="3">
        <v>5</v>
      </c>
      <c r="F453" s="3">
        <f>IF(G453="","",SUMIFS([1]怪物表!$A:$A,[1]怪物表!$B:$B,C453,[1]怪物表!$C:$C,G453)
)</f>
        <v>1399102</v>
      </c>
      <c r="G453" s="4" t="s">
        <v>122</v>
      </c>
      <c r="H453" s="3">
        <v>10</v>
      </c>
      <c r="I453" s="3"/>
      <c r="J453" s="34">
        <v>3</v>
      </c>
      <c r="K453" s="34">
        <v>1</v>
      </c>
      <c r="L453" s="3">
        <v>60</v>
      </c>
      <c r="M453" s="3">
        <v>210</v>
      </c>
      <c r="N453" s="27">
        <f>INDEX([1]怪物表!$J:$J,MATCH(F453,[1]怪物表!$A:$A,0),1)*H453</f>
        <v>10</v>
      </c>
    </row>
    <row r="454" spans="1:14" s="27" customFormat="1" x14ac:dyDescent="0.3">
      <c r="A454" s="32">
        <v>399106</v>
      </c>
      <c r="B454" s="25" t="s">
        <v>270</v>
      </c>
      <c r="C454" s="4" t="s">
        <v>213</v>
      </c>
      <c r="D454" s="25" t="s">
        <v>283</v>
      </c>
      <c r="E454" s="34">
        <v>1</v>
      </c>
      <c r="F454" s="34">
        <f>IF(G454="","",SUMIFS([1]怪物表!$A:$A,[1]怪物表!$B:$B,C454,[1]怪物表!$C:$C,G454)
)</f>
        <v>1399104</v>
      </c>
      <c r="G454" s="25" t="s">
        <v>125</v>
      </c>
      <c r="H454" s="34">
        <v>20</v>
      </c>
      <c r="I454" s="34">
        <v>14</v>
      </c>
      <c r="J454" s="34">
        <v>3</v>
      </c>
      <c r="K454" s="34">
        <v>1</v>
      </c>
      <c r="L454" s="3">
        <v>60</v>
      </c>
      <c r="M454" s="34">
        <v>240</v>
      </c>
      <c r="N454" s="27">
        <f>INDEX([1]怪物表!$J:$J,MATCH(F454,[1]怪物表!$A:$A,0),1)*H454</f>
        <v>20</v>
      </c>
    </row>
    <row r="455" spans="1:14" x14ac:dyDescent="0.3">
      <c r="A455" s="3"/>
      <c r="B455" s="4"/>
      <c r="C455" s="4" t="s">
        <v>213</v>
      </c>
      <c r="D455" s="4"/>
      <c r="E455" s="3">
        <v>2</v>
      </c>
      <c r="F455" s="3">
        <f>IF(G455="","",SUMIFS([1]怪物表!$A:$A,[1]怪物表!$B:$B,C455,[1]怪物表!$C:$C,G455)
)</f>
        <v>1399104</v>
      </c>
      <c r="G455" s="4" t="s">
        <v>125</v>
      </c>
      <c r="H455" s="3">
        <v>20</v>
      </c>
      <c r="I455" s="34">
        <v>14</v>
      </c>
      <c r="J455" s="34">
        <v>3</v>
      </c>
      <c r="K455" s="34">
        <v>1</v>
      </c>
      <c r="L455" s="3">
        <v>60</v>
      </c>
      <c r="M455" s="3">
        <v>240</v>
      </c>
      <c r="N455" s="27">
        <f>INDEX([1]怪物表!$J:$J,MATCH(F455,[1]怪物表!$A:$A,0),1)*H455</f>
        <v>20</v>
      </c>
    </row>
    <row r="456" spans="1:14" x14ac:dyDescent="0.3">
      <c r="A456" s="3"/>
      <c r="B456" s="4"/>
      <c r="C456" s="4" t="s">
        <v>213</v>
      </c>
      <c r="D456" s="4"/>
      <c r="E456" s="3">
        <v>3</v>
      </c>
      <c r="F456" s="3">
        <f>IF(G456="","",SUMIFS([1]怪物表!$A:$A,[1]怪物表!$B:$B,C456,[1]怪物表!$C:$C,G456)
)</f>
        <v>1399104</v>
      </c>
      <c r="G456" s="4" t="s">
        <v>125</v>
      </c>
      <c r="H456" s="3">
        <v>20</v>
      </c>
      <c r="I456" s="34">
        <v>14</v>
      </c>
      <c r="J456" s="34">
        <v>3</v>
      </c>
      <c r="K456" s="34">
        <v>1</v>
      </c>
      <c r="L456" s="3">
        <v>60</v>
      </c>
      <c r="M456" s="3">
        <v>240</v>
      </c>
      <c r="N456" s="27">
        <f>INDEX([1]怪物表!$J:$J,MATCH(F456,[1]怪物表!$A:$A,0),1)*H456</f>
        <v>20</v>
      </c>
    </row>
    <row r="457" spans="1:14" x14ac:dyDescent="0.3">
      <c r="A457" s="3"/>
      <c r="B457" s="4"/>
      <c r="C457" s="4" t="s">
        <v>213</v>
      </c>
      <c r="D457" s="4"/>
      <c r="E457" s="3">
        <v>4</v>
      </c>
      <c r="F457" s="3">
        <f>IF(G457="","",SUMIFS([1]怪物表!$A:$A,[1]怪物表!$B:$B,C457,[1]怪物表!$C:$C,G457)
)</f>
        <v>1399104</v>
      </c>
      <c r="G457" s="4" t="s">
        <v>125</v>
      </c>
      <c r="H457" s="3">
        <v>20</v>
      </c>
      <c r="I457" s="34">
        <v>14</v>
      </c>
      <c r="J457" s="34">
        <v>3</v>
      </c>
      <c r="K457" s="34">
        <v>1</v>
      </c>
      <c r="L457" s="3">
        <v>60</v>
      </c>
      <c r="M457" s="3">
        <v>240</v>
      </c>
      <c r="N457" s="27">
        <f>INDEX([1]怪物表!$J:$J,MATCH(F457,[1]怪物表!$A:$A,0),1)*H457</f>
        <v>20</v>
      </c>
    </row>
    <row r="458" spans="1:14" x14ac:dyDescent="0.3">
      <c r="A458" s="3"/>
      <c r="B458" s="4"/>
      <c r="C458" s="4" t="s">
        <v>213</v>
      </c>
      <c r="D458" s="4"/>
      <c r="E458" s="3">
        <v>5</v>
      </c>
      <c r="F458" s="3">
        <f>IF(G458="","",SUMIFS([1]怪物表!$A:$A,[1]怪物表!$B:$B,C458,[1]怪物表!$C:$C,G458)
)</f>
        <v>1399104</v>
      </c>
      <c r="G458" s="4" t="s">
        <v>125</v>
      </c>
      <c r="H458" s="3">
        <v>20</v>
      </c>
      <c r="I458" s="3"/>
      <c r="J458" s="34">
        <v>3</v>
      </c>
      <c r="K458" s="34">
        <v>1</v>
      </c>
      <c r="L458" s="3">
        <v>60</v>
      </c>
      <c r="M458" s="3">
        <v>240</v>
      </c>
      <c r="N458" s="27">
        <f>INDEX([1]怪物表!$J:$J,MATCH(F458,[1]怪物表!$A:$A,0),1)*H458</f>
        <v>20</v>
      </c>
    </row>
    <row r="459" spans="1:14" s="27" customFormat="1" x14ac:dyDescent="0.3">
      <c r="A459" s="32">
        <v>399107</v>
      </c>
      <c r="B459" s="25" t="s">
        <v>271</v>
      </c>
      <c r="C459" s="4" t="s">
        <v>213</v>
      </c>
      <c r="D459" s="25" t="s">
        <v>284</v>
      </c>
      <c r="E459" s="34">
        <v>1</v>
      </c>
      <c r="F459" s="34">
        <f>IF(G459="","",SUMIFS([1]怪物表!$A:$A,[1]怪物表!$B:$B,C459,[1]怪物表!$C:$C,G459)
)</f>
        <v>1399108</v>
      </c>
      <c r="G459" s="4" t="s">
        <v>127</v>
      </c>
      <c r="H459" s="34">
        <v>20</v>
      </c>
      <c r="I459" s="34">
        <v>14</v>
      </c>
      <c r="J459" s="34">
        <v>3</v>
      </c>
      <c r="K459" s="34">
        <v>1</v>
      </c>
      <c r="L459" s="3">
        <v>60</v>
      </c>
      <c r="M459" s="34">
        <v>270</v>
      </c>
      <c r="N459" s="27">
        <f>INDEX([1]怪物表!$J:$J,MATCH(F459,[1]怪物表!$A:$A,0),1)*H459</f>
        <v>20</v>
      </c>
    </row>
    <row r="460" spans="1:14" x14ac:dyDescent="0.3">
      <c r="A460" s="3"/>
      <c r="B460" s="4"/>
      <c r="C460" s="4" t="s">
        <v>213</v>
      </c>
      <c r="D460" s="4"/>
      <c r="E460" s="3">
        <v>2</v>
      </c>
      <c r="F460" s="3">
        <f>IF(G460="","",SUMIFS([1]怪物表!$A:$A,[1]怪物表!$B:$B,C460,[1]怪物表!$C:$C,G460)
)</f>
        <v>1399108</v>
      </c>
      <c r="G460" s="4" t="s">
        <v>127</v>
      </c>
      <c r="H460" s="3">
        <v>20</v>
      </c>
      <c r="I460" s="34">
        <v>14</v>
      </c>
      <c r="J460" s="34">
        <v>3</v>
      </c>
      <c r="K460" s="34">
        <v>1</v>
      </c>
      <c r="L460" s="3">
        <v>60</v>
      </c>
      <c r="M460" s="3">
        <v>270</v>
      </c>
      <c r="N460" s="27">
        <f>INDEX([1]怪物表!$J:$J,MATCH(F460,[1]怪物表!$A:$A,0),1)*H460</f>
        <v>20</v>
      </c>
    </row>
    <row r="461" spans="1:14" x14ac:dyDescent="0.3">
      <c r="A461" s="3"/>
      <c r="B461" s="4"/>
      <c r="C461" s="4" t="s">
        <v>213</v>
      </c>
      <c r="D461" s="4"/>
      <c r="E461" s="3">
        <v>3</v>
      </c>
      <c r="F461" s="3">
        <f>IF(G461="","",SUMIFS([1]怪物表!$A:$A,[1]怪物表!$B:$B,C461,[1]怪物表!$C:$C,G461)
)</f>
        <v>1399108</v>
      </c>
      <c r="G461" s="4" t="s">
        <v>127</v>
      </c>
      <c r="H461" s="3">
        <v>20</v>
      </c>
      <c r="I461" s="34">
        <v>14</v>
      </c>
      <c r="J461" s="34">
        <v>3</v>
      </c>
      <c r="K461" s="34">
        <v>1</v>
      </c>
      <c r="L461" s="3">
        <v>60</v>
      </c>
      <c r="M461" s="3">
        <v>270</v>
      </c>
      <c r="N461" s="27">
        <f>INDEX([1]怪物表!$J:$J,MATCH(F461,[1]怪物表!$A:$A,0),1)*H461</f>
        <v>20</v>
      </c>
    </row>
    <row r="462" spans="1:14" x14ac:dyDescent="0.3">
      <c r="A462" s="3"/>
      <c r="B462" s="4"/>
      <c r="C462" s="4" t="s">
        <v>213</v>
      </c>
      <c r="D462" s="4"/>
      <c r="E462" s="3">
        <v>4</v>
      </c>
      <c r="F462" s="3">
        <f>IF(G462="","",SUMIFS([1]怪物表!$A:$A,[1]怪物表!$B:$B,C462,[1]怪物表!$C:$C,G462)
)</f>
        <v>1399108</v>
      </c>
      <c r="G462" s="4" t="s">
        <v>127</v>
      </c>
      <c r="H462" s="3">
        <v>20</v>
      </c>
      <c r="I462" s="34">
        <v>14</v>
      </c>
      <c r="J462" s="34">
        <v>3</v>
      </c>
      <c r="K462" s="34">
        <v>1</v>
      </c>
      <c r="L462" s="3">
        <v>60</v>
      </c>
      <c r="M462" s="3">
        <v>270</v>
      </c>
      <c r="N462" s="27">
        <f>INDEX([1]怪物表!$J:$J,MATCH(F462,[1]怪物表!$A:$A,0),1)*H462</f>
        <v>20</v>
      </c>
    </row>
    <row r="463" spans="1:14" x14ac:dyDescent="0.3">
      <c r="A463" s="3"/>
      <c r="B463" s="4"/>
      <c r="C463" s="4" t="s">
        <v>213</v>
      </c>
      <c r="D463" s="4"/>
      <c r="E463" s="3">
        <v>5</v>
      </c>
      <c r="F463" s="3">
        <f>IF(G463="","",SUMIFS([1]怪物表!$A:$A,[1]怪物表!$B:$B,C463,[1]怪物表!$C:$C,G463)
)</f>
        <v>1399108</v>
      </c>
      <c r="G463" s="4" t="s">
        <v>127</v>
      </c>
      <c r="H463" s="3">
        <v>20</v>
      </c>
      <c r="I463" s="3"/>
      <c r="J463" s="34">
        <v>3</v>
      </c>
      <c r="K463" s="34">
        <v>1</v>
      </c>
      <c r="L463" s="3">
        <v>60</v>
      </c>
      <c r="M463" s="3">
        <v>270</v>
      </c>
      <c r="N463" s="27">
        <f>INDEX([1]怪物表!$J:$J,MATCH(F463,[1]怪物表!$A:$A,0),1)*H463</f>
        <v>20</v>
      </c>
    </row>
    <row r="464" spans="1:14" s="27" customFormat="1" x14ac:dyDescent="0.3">
      <c r="A464" s="32">
        <v>399108</v>
      </c>
      <c r="B464" s="25" t="s">
        <v>308</v>
      </c>
      <c r="C464" s="4" t="s">
        <v>213</v>
      </c>
      <c r="D464" s="25" t="s">
        <v>284</v>
      </c>
      <c r="E464" s="34">
        <v>1</v>
      </c>
      <c r="F464" s="34">
        <f>IF(G464="","",SUMIFS([1]怪物表!$A:$A,[1]怪物表!$B:$B,C464,[1]怪物表!$C:$C,G464)
)</f>
        <v>1399105</v>
      </c>
      <c r="G464" s="4" t="s">
        <v>123</v>
      </c>
      <c r="H464" s="36">
        <v>6</v>
      </c>
      <c r="I464" s="36">
        <v>4</v>
      </c>
      <c r="J464" s="34">
        <v>3</v>
      </c>
      <c r="K464" s="34">
        <v>1</v>
      </c>
      <c r="L464" s="3">
        <v>60</v>
      </c>
      <c r="M464" s="34">
        <v>270</v>
      </c>
      <c r="N464" s="27">
        <f>INDEX([1]怪物表!$J:$J,MATCH(F464,[1]怪物表!$A:$A,0),1)*H464</f>
        <v>6</v>
      </c>
    </row>
    <row r="465" spans="1:14" x14ac:dyDescent="0.3">
      <c r="A465" s="3"/>
      <c r="B465" s="4"/>
      <c r="C465" s="4" t="s">
        <v>213</v>
      </c>
      <c r="D465" s="4"/>
      <c r="E465" s="3">
        <v>2</v>
      </c>
      <c r="F465" s="3">
        <f>IF(G465="","",SUMIFS([1]怪物表!$A:$A,[1]怪物表!$B:$B,C465,[1]怪物表!$C:$C,G465)
)</f>
        <v>1399105</v>
      </c>
      <c r="G465" s="4" t="s">
        <v>123</v>
      </c>
      <c r="H465" s="36">
        <v>6</v>
      </c>
      <c r="I465" s="36">
        <v>4</v>
      </c>
      <c r="J465" s="34">
        <v>3</v>
      </c>
      <c r="K465" s="34">
        <v>1</v>
      </c>
      <c r="L465" s="3">
        <v>60</v>
      </c>
      <c r="M465" s="3">
        <v>270</v>
      </c>
      <c r="N465" s="27">
        <f>INDEX([1]怪物表!$J:$J,MATCH(F465,[1]怪物表!$A:$A,0),1)*H465</f>
        <v>6</v>
      </c>
    </row>
    <row r="466" spans="1:14" x14ac:dyDescent="0.3">
      <c r="A466" s="3"/>
      <c r="B466" s="4"/>
      <c r="C466" s="4" t="s">
        <v>213</v>
      </c>
      <c r="D466" s="4"/>
      <c r="E466" s="3">
        <v>3</v>
      </c>
      <c r="F466" s="3">
        <f>IF(G466="","",SUMIFS([1]怪物表!$A:$A,[1]怪物表!$B:$B,C466,[1]怪物表!$C:$C,G466)
)</f>
        <v>1399105</v>
      </c>
      <c r="G466" s="4" t="s">
        <v>123</v>
      </c>
      <c r="H466" s="36">
        <v>6</v>
      </c>
      <c r="I466" s="36">
        <v>4</v>
      </c>
      <c r="J466" s="34">
        <v>3</v>
      </c>
      <c r="K466" s="34">
        <v>1</v>
      </c>
      <c r="L466" s="3">
        <v>60</v>
      </c>
      <c r="M466" s="3">
        <v>270</v>
      </c>
      <c r="N466" s="27">
        <f>INDEX([1]怪物表!$J:$J,MATCH(F466,[1]怪物表!$A:$A,0),1)*H466</f>
        <v>6</v>
      </c>
    </row>
    <row r="467" spans="1:14" x14ac:dyDescent="0.3">
      <c r="A467" s="3"/>
      <c r="B467" s="4"/>
      <c r="C467" s="4" t="s">
        <v>213</v>
      </c>
      <c r="D467" s="4"/>
      <c r="E467" s="3">
        <v>4</v>
      </c>
      <c r="F467" s="3">
        <f>IF(G467="","",SUMIFS([1]怪物表!$A:$A,[1]怪物表!$B:$B,C467,[1]怪物表!$C:$C,G467)
)</f>
        <v>1399105</v>
      </c>
      <c r="G467" s="4" t="s">
        <v>123</v>
      </c>
      <c r="H467" s="36">
        <v>6</v>
      </c>
      <c r="I467" s="36">
        <v>4</v>
      </c>
      <c r="J467" s="34">
        <v>3</v>
      </c>
      <c r="K467" s="34">
        <v>1</v>
      </c>
      <c r="L467" s="3">
        <v>60</v>
      </c>
      <c r="M467" s="3">
        <v>270</v>
      </c>
      <c r="N467" s="27">
        <f>INDEX([1]怪物表!$J:$J,MATCH(F467,[1]怪物表!$A:$A,0),1)*H467</f>
        <v>6</v>
      </c>
    </row>
    <row r="468" spans="1:14" x14ac:dyDescent="0.3">
      <c r="A468" s="3"/>
      <c r="B468" s="4"/>
      <c r="C468" s="4" t="s">
        <v>213</v>
      </c>
      <c r="D468" s="4"/>
      <c r="E468" s="3">
        <v>5</v>
      </c>
      <c r="F468" s="3">
        <f>IF(G468="","",SUMIFS([1]怪物表!$A:$A,[1]怪物表!$B:$B,C468,[1]怪物表!$C:$C,G468)
)</f>
        <v>1399105</v>
      </c>
      <c r="G468" s="4" t="s">
        <v>123</v>
      </c>
      <c r="H468" s="36">
        <v>6</v>
      </c>
      <c r="I468" s="3"/>
      <c r="J468" s="34">
        <v>3</v>
      </c>
      <c r="K468" s="34">
        <v>1</v>
      </c>
      <c r="L468" s="3">
        <v>60</v>
      </c>
      <c r="M468" s="3">
        <v>270</v>
      </c>
      <c r="N468" s="27">
        <f>INDEX([1]怪物表!$J:$J,MATCH(F468,[1]怪物表!$A:$A,0),1)*H468</f>
        <v>6</v>
      </c>
    </row>
    <row r="469" spans="1:14" s="27" customFormat="1" x14ac:dyDescent="0.3">
      <c r="A469" s="35">
        <v>399109</v>
      </c>
      <c r="B469" s="25" t="s">
        <v>268</v>
      </c>
      <c r="C469" s="4" t="s">
        <v>213</v>
      </c>
      <c r="D469" s="25" t="s">
        <v>200</v>
      </c>
      <c r="E469" s="34">
        <v>1</v>
      </c>
      <c r="F469" s="34">
        <f>IF(G469="","",SUMIFS([1]怪物表!$A:$A,[1]怪物表!$B:$B,C469,[1]怪物表!$C:$C,G469)
)</f>
        <v>1399103</v>
      </c>
      <c r="G469" s="4" t="s">
        <v>124</v>
      </c>
      <c r="H469" s="34">
        <v>14</v>
      </c>
      <c r="I469" s="34">
        <v>11</v>
      </c>
      <c r="J469" s="34">
        <v>3</v>
      </c>
      <c r="K469" s="34">
        <v>1</v>
      </c>
      <c r="L469" s="3">
        <v>60</v>
      </c>
      <c r="M469" s="34">
        <v>360</v>
      </c>
      <c r="N469" s="27">
        <f>INDEX([1]怪物表!$J:$J,MATCH(F469,[1]怪物表!$A:$A,0),1)*H469</f>
        <v>14</v>
      </c>
    </row>
    <row r="470" spans="1:14" x14ac:dyDescent="0.3">
      <c r="A470" s="3"/>
      <c r="B470" s="4"/>
      <c r="C470" s="4" t="s">
        <v>213</v>
      </c>
      <c r="D470" s="4"/>
      <c r="E470" s="3">
        <v>2</v>
      </c>
      <c r="F470" s="3">
        <f>IF(G470="","",SUMIFS([1]怪物表!$A:$A,[1]怪物表!$B:$B,C470,[1]怪物表!$C:$C,G470)
)</f>
        <v>1399103</v>
      </c>
      <c r="G470" s="4" t="s">
        <v>124</v>
      </c>
      <c r="H470" s="3">
        <v>14</v>
      </c>
      <c r="I470" s="34">
        <v>11</v>
      </c>
      <c r="J470" s="34">
        <v>3</v>
      </c>
      <c r="K470" s="34">
        <v>1</v>
      </c>
      <c r="L470" s="3">
        <v>60</v>
      </c>
      <c r="M470" s="34">
        <v>360</v>
      </c>
      <c r="N470" s="27">
        <f>INDEX([1]怪物表!$J:$J,MATCH(F470,[1]怪物表!$A:$A,0),1)*H470</f>
        <v>14</v>
      </c>
    </row>
    <row r="471" spans="1:14" x14ac:dyDescent="0.3">
      <c r="A471" s="3"/>
      <c r="B471" s="4"/>
      <c r="C471" s="4" t="s">
        <v>213</v>
      </c>
      <c r="D471" s="4"/>
      <c r="E471" s="3">
        <v>3</v>
      </c>
      <c r="F471" s="3">
        <f>IF(G471="","",SUMIFS([1]怪物表!$A:$A,[1]怪物表!$B:$B,C471,[1]怪物表!$C:$C,G471)
)</f>
        <v>1399103</v>
      </c>
      <c r="G471" s="4" t="s">
        <v>124</v>
      </c>
      <c r="H471" s="3">
        <v>20</v>
      </c>
      <c r="I471" s="3">
        <v>18</v>
      </c>
      <c r="J471" s="34">
        <v>3</v>
      </c>
      <c r="K471" s="34">
        <v>1</v>
      </c>
      <c r="L471" s="3">
        <v>60</v>
      </c>
      <c r="M471" s="34">
        <v>360</v>
      </c>
      <c r="N471" s="27">
        <f>INDEX([1]怪物表!$J:$J,MATCH(F471,[1]怪物表!$A:$A,0),1)*H471</f>
        <v>20</v>
      </c>
    </row>
    <row r="472" spans="1:14" x14ac:dyDescent="0.3">
      <c r="A472" s="3"/>
      <c r="B472" s="4"/>
      <c r="C472" s="4" t="s">
        <v>213</v>
      </c>
      <c r="D472" s="4"/>
      <c r="E472" s="3">
        <v>4</v>
      </c>
      <c r="F472" s="3">
        <f>IF(G472="","",SUMIFS([1]怪物表!$A:$A,[1]怪物表!$B:$B,C472,[1]怪物表!$C:$C,G472)
)</f>
        <v>1399103</v>
      </c>
      <c r="G472" s="4" t="s">
        <v>124</v>
      </c>
      <c r="H472" s="3">
        <v>20</v>
      </c>
      <c r="I472" s="3">
        <v>18</v>
      </c>
      <c r="J472" s="34">
        <v>3</v>
      </c>
      <c r="K472" s="34">
        <v>1</v>
      </c>
      <c r="L472" s="3">
        <v>60</v>
      </c>
      <c r="M472" s="34">
        <v>360</v>
      </c>
      <c r="N472" s="27">
        <f>INDEX([1]怪物表!$J:$J,MATCH(F472,[1]怪物表!$A:$A,0),1)*H472</f>
        <v>20</v>
      </c>
    </row>
    <row r="473" spans="1:14" x14ac:dyDescent="0.3">
      <c r="A473" s="3"/>
      <c r="B473" s="4"/>
      <c r="C473" s="4" t="s">
        <v>213</v>
      </c>
      <c r="D473" s="4"/>
      <c r="E473" s="3">
        <v>5</v>
      </c>
      <c r="F473" s="3">
        <f>IF(G473="","",SUMIFS([1]怪物表!$A:$A,[1]怪物表!$B:$B,C473,[1]怪物表!$C:$C,G473)
)</f>
        <v>1399103</v>
      </c>
      <c r="G473" s="4" t="s">
        <v>124</v>
      </c>
      <c r="H473" s="3">
        <v>28</v>
      </c>
      <c r="I473" s="3"/>
      <c r="J473" s="34">
        <v>3</v>
      </c>
      <c r="K473" s="34">
        <v>1</v>
      </c>
      <c r="L473" s="3">
        <v>60</v>
      </c>
      <c r="M473" s="34">
        <v>360</v>
      </c>
      <c r="N473" s="27">
        <f>INDEX([1]怪物表!$J:$J,MATCH(F473,[1]怪物表!$A:$A,0),1)*H473</f>
        <v>28</v>
      </c>
    </row>
    <row r="474" spans="1:14" s="27" customFormat="1" x14ac:dyDescent="0.3">
      <c r="A474" s="35">
        <v>399110</v>
      </c>
      <c r="B474" s="25" t="s">
        <v>269</v>
      </c>
      <c r="C474" s="4" t="s">
        <v>213</v>
      </c>
      <c r="D474" s="25" t="s">
        <v>202</v>
      </c>
      <c r="E474" s="34">
        <v>1</v>
      </c>
      <c r="F474" s="34">
        <f>IF(G474="","",SUMIFS([1]怪物表!$A:$A,[1]怪物表!$B:$B,C474,[1]怪物表!$C:$C,G474)
)</f>
        <v>1399107</v>
      </c>
      <c r="G474" s="25" t="s">
        <v>137</v>
      </c>
      <c r="H474" s="34">
        <v>14</v>
      </c>
      <c r="I474" s="34">
        <v>11</v>
      </c>
      <c r="J474" s="34">
        <v>3</v>
      </c>
      <c r="K474" s="34">
        <v>1</v>
      </c>
      <c r="L474" s="3">
        <v>60</v>
      </c>
      <c r="M474" s="34">
        <v>420</v>
      </c>
      <c r="N474" s="27">
        <f>INDEX([1]怪物表!$J:$J,MATCH(F474,[1]怪物表!$A:$A,0),1)*H474</f>
        <v>14</v>
      </c>
    </row>
    <row r="475" spans="1:14" x14ac:dyDescent="0.3">
      <c r="A475" s="3"/>
      <c r="B475" s="4"/>
      <c r="C475" s="4" t="s">
        <v>213</v>
      </c>
      <c r="D475" s="4"/>
      <c r="E475" s="3">
        <v>2</v>
      </c>
      <c r="F475" s="3">
        <f>IF(G475="","",SUMIFS([1]怪物表!$A:$A,[1]怪物表!$B:$B,C475,[1]怪物表!$C:$C,G475)
)</f>
        <v>1399107</v>
      </c>
      <c r="G475" s="25" t="s">
        <v>137</v>
      </c>
      <c r="H475" s="3">
        <v>14</v>
      </c>
      <c r="I475" s="34">
        <v>11</v>
      </c>
      <c r="J475" s="34">
        <v>3</v>
      </c>
      <c r="K475" s="34">
        <v>1</v>
      </c>
      <c r="L475" s="3">
        <v>60</v>
      </c>
      <c r="M475" s="34">
        <v>420</v>
      </c>
      <c r="N475" s="27">
        <f>INDEX([1]怪物表!$J:$J,MATCH(F475,[1]怪物表!$A:$A,0),1)*H475</f>
        <v>14</v>
      </c>
    </row>
    <row r="476" spans="1:14" x14ac:dyDescent="0.3">
      <c r="A476" s="3"/>
      <c r="B476" s="4"/>
      <c r="C476" s="4" t="s">
        <v>213</v>
      </c>
      <c r="D476" s="4"/>
      <c r="E476" s="3">
        <v>3</v>
      </c>
      <c r="F476" s="3">
        <f>IF(G476="","",SUMIFS([1]怪物表!$A:$A,[1]怪物表!$B:$B,C476,[1]怪物表!$C:$C,G476)
)</f>
        <v>1399107</v>
      </c>
      <c r="G476" s="25" t="s">
        <v>137</v>
      </c>
      <c r="H476" s="3">
        <v>20</v>
      </c>
      <c r="I476" s="3">
        <v>18</v>
      </c>
      <c r="J476" s="34">
        <v>3</v>
      </c>
      <c r="K476" s="34">
        <v>1</v>
      </c>
      <c r="L476" s="3">
        <v>60</v>
      </c>
      <c r="M476" s="34">
        <v>420</v>
      </c>
      <c r="N476" s="27">
        <f>INDEX([1]怪物表!$J:$J,MATCH(F476,[1]怪物表!$A:$A,0),1)*H476</f>
        <v>20</v>
      </c>
    </row>
    <row r="477" spans="1:14" x14ac:dyDescent="0.3">
      <c r="A477" s="3"/>
      <c r="B477" s="4"/>
      <c r="C477" s="4" t="s">
        <v>213</v>
      </c>
      <c r="D477" s="4"/>
      <c r="E477" s="3">
        <v>4</v>
      </c>
      <c r="F477" s="3">
        <f>IF(G477="","",SUMIFS([1]怪物表!$A:$A,[1]怪物表!$B:$B,C477,[1]怪物表!$C:$C,G477)
)</f>
        <v>1399107</v>
      </c>
      <c r="G477" s="25" t="s">
        <v>137</v>
      </c>
      <c r="H477" s="3">
        <v>20</v>
      </c>
      <c r="I477" s="3">
        <v>18</v>
      </c>
      <c r="J477" s="34">
        <v>3</v>
      </c>
      <c r="K477" s="34">
        <v>1</v>
      </c>
      <c r="L477" s="3">
        <v>60</v>
      </c>
      <c r="M477" s="34">
        <v>420</v>
      </c>
      <c r="N477" s="27">
        <f>INDEX([1]怪物表!$J:$J,MATCH(F477,[1]怪物表!$A:$A,0),1)*H477</f>
        <v>20</v>
      </c>
    </row>
    <row r="478" spans="1:14" x14ac:dyDescent="0.3">
      <c r="A478" s="3"/>
      <c r="B478" s="4"/>
      <c r="C478" s="4" t="s">
        <v>213</v>
      </c>
      <c r="D478" s="4"/>
      <c r="E478" s="3">
        <v>5</v>
      </c>
      <c r="F478" s="3">
        <f>IF(G478="","",SUMIFS([1]怪物表!$A:$A,[1]怪物表!$B:$B,C478,[1]怪物表!$C:$C,G478)
)</f>
        <v>1399107</v>
      </c>
      <c r="G478" s="25" t="s">
        <v>137</v>
      </c>
      <c r="H478" s="3">
        <v>28</v>
      </c>
      <c r="I478" s="3"/>
      <c r="J478" s="34">
        <v>3</v>
      </c>
      <c r="K478" s="34">
        <v>1</v>
      </c>
      <c r="L478" s="3">
        <v>60</v>
      </c>
      <c r="M478" s="34">
        <v>420</v>
      </c>
      <c r="N478" s="27">
        <f>INDEX([1]怪物表!$J:$J,MATCH(F478,[1]怪物表!$A:$A,0),1)*H478</f>
        <v>28</v>
      </c>
    </row>
    <row r="479" spans="1:14" s="27" customFormat="1" x14ac:dyDescent="0.3">
      <c r="A479" s="35">
        <v>399111</v>
      </c>
      <c r="B479" s="25" t="s">
        <v>274</v>
      </c>
      <c r="C479" s="4" t="s">
        <v>213</v>
      </c>
      <c r="D479" s="25" t="s">
        <v>202</v>
      </c>
      <c r="E479" s="34">
        <v>1</v>
      </c>
      <c r="F479" s="34">
        <f>IF(G479="","",SUMIFS([1]怪物表!$A:$A,[1]怪物表!$B:$B,C479,[1]怪物表!$C:$C,G479)
)</f>
        <v>1399107</v>
      </c>
      <c r="G479" s="25" t="s">
        <v>137</v>
      </c>
      <c r="H479" s="34">
        <v>7</v>
      </c>
      <c r="I479" s="34">
        <v>6</v>
      </c>
      <c r="J479" s="34">
        <v>3</v>
      </c>
      <c r="K479" s="34">
        <v>1</v>
      </c>
      <c r="L479" s="3">
        <v>60</v>
      </c>
      <c r="M479" s="34">
        <v>420</v>
      </c>
      <c r="N479" s="27">
        <f>INDEX([1]怪物表!$J:$J,MATCH(F479,[1]怪物表!$A:$A,0),1)*H479</f>
        <v>7</v>
      </c>
    </row>
    <row r="480" spans="1:14" x14ac:dyDescent="0.3">
      <c r="A480" s="3"/>
      <c r="B480" s="4"/>
      <c r="C480" s="4" t="s">
        <v>213</v>
      </c>
      <c r="D480" s="4"/>
      <c r="E480" s="3">
        <v>2</v>
      </c>
      <c r="F480" s="3">
        <f>IF(G480="","",SUMIFS([1]怪物表!$A:$A,[1]怪物表!$B:$B,C480,[1]怪物表!$C:$C,G480)
)</f>
        <v>1399107</v>
      </c>
      <c r="G480" s="25" t="s">
        <v>137</v>
      </c>
      <c r="H480" s="34">
        <v>7</v>
      </c>
      <c r="I480" s="34">
        <v>6</v>
      </c>
      <c r="J480" s="34">
        <v>3</v>
      </c>
      <c r="K480" s="34">
        <v>1</v>
      </c>
      <c r="L480" s="3">
        <v>60</v>
      </c>
      <c r="M480" s="34">
        <v>420</v>
      </c>
      <c r="N480" s="27">
        <f>INDEX([1]怪物表!$J:$J,MATCH(F480,[1]怪物表!$A:$A,0),1)*H480</f>
        <v>7</v>
      </c>
    </row>
    <row r="481" spans="1:14" x14ac:dyDescent="0.3">
      <c r="A481" s="3"/>
      <c r="B481" s="4"/>
      <c r="C481" s="4" t="s">
        <v>213</v>
      </c>
      <c r="D481" s="4"/>
      <c r="E481" s="3">
        <v>3</v>
      </c>
      <c r="F481" s="3">
        <f>IF(G481="","",SUMIFS([1]怪物表!$A:$A,[1]怪物表!$B:$B,C481,[1]怪物表!$C:$C,G481)
)</f>
        <v>1399107</v>
      </c>
      <c r="G481" s="25" t="s">
        <v>137</v>
      </c>
      <c r="H481" s="3">
        <v>10</v>
      </c>
      <c r="I481" s="34">
        <v>9</v>
      </c>
      <c r="J481" s="34">
        <v>3</v>
      </c>
      <c r="K481" s="34">
        <v>1</v>
      </c>
      <c r="L481" s="3">
        <v>60</v>
      </c>
      <c r="M481" s="34">
        <v>420</v>
      </c>
      <c r="N481" s="27">
        <f>INDEX([1]怪物表!$J:$J,MATCH(F481,[1]怪物表!$A:$A,0),1)*H481</f>
        <v>10</v>
      </c>
    </row>
    <row r="482" spans="1:14" x14ac:dyDescent="0.3">
      <c r="A482" s="3"/>
      <c r="B482" s="4"/>
      <c r="C482" s="4" t="s">
        <v>213</v>
      </c>
      <c r="D482" s="4"/>
      <c r="E482" s="3">
        <v>4</v>
      </c>
      <c r="F482" s="3">
        <f>IF(G482="","",SUMIFS([1]怪物表!$A:$A,[1]怪物表!$B:$B,C482,[1]怪物表!$C:$C,G482)
)</f>
        <v>1399107</v>
      </c>
      <c r="G482" s="25" t="s">
        <v>137</v>
      </c>
      <c r="H482" s="3">
        <v>10</v>
      </c>
      <c r="I482" s="34">
        <v>9</v>
      </c>
      <c r="J482" s="34">
        <v>3</v>
      </c>
      <c r="K482" s="34">
        <v>1</v>
      </c>
      <c r="L482" s="3">
        <v>60</v>
      </c>
      <c r="M482" s="34">
        <v>420</v>
      </c>
      <c r="N482" s="27">
        <f>INDEX([1]怪物表!$J:$J,MATCH(F482,[1]怪物表!$A:$A,0),1)*H482</f>
        <v>10</v>
      </c>
    </row>
    <row r="483" spans="1:14" x14ac:dyDescent="0.3">
      <c r="A483" s="3"/>
      <c r="B483" s="4"/>
      <c r="C483" s="4" t="s">
        <v>213</v>
      </c>
      <c r="D483" s="4"/>
      <c r="E483" s="3">
        <v>5</v>
      </c>
      <c r="F483" s="3">
        <f>IF(G483="","",SUMIFS([1]怪物表!$A:$A,[1]怪物表!$B:$B,C483,[1]怪物表!$C:$C,G483)
)</f>
        <v>1399107</v>
      </c>
      <c r="G483" s="25" t="s">
        <v>137</v>
      </c>
      <c r="H483" s="3">
        <v>16</v>
      </c>
      <c r="I483" s="3"/>
      <c r="J483" s="34">
        <v>3</v>
      </c>
      <c r="K483" s="34">
        <v>1</v>
      </c>
      <c r="L483" s="3">
        <v>60</v>
      </c>
      <c r="M483" s="34">
        <v>420</v>
      </c>
      <c r="N483" s="27">
        <f>INDEX([1]怪物表!$J:$J,MATCH(F483,[1]怪物表!$A:$A,0),1)*H483</f>
        <v>16</v>
      </c>
    </row>
    <row r="484" spans="1:14" s="27" customFormat="1" x14ac:dyDescent="0.3">
      <c r="A484" s="35">
        <v>399112</v>
      </c>
      <c r="B484" s="25" t="s">
        <v>270</v>
      </c>
      <c r="C484" s="4" t="s">
        <v>213</v>
      </c>
      <c r="D484" s="25" t="s">
        <v>197</v>
      </c>
      <c r="E484" s="34">
        <v>1</v>
      </c>
      <c r="F484" s="34">
        <f>IF(G484="","",SUMIFS([1]怪物表!$A:$A,[1]怪物表!$B:$B,C484,[1]怪物表!$C:$C,G484)
)</f>
        <v>1399107</v>
      </c>
      <c r="G484" s="25" t="s">
        <v>137</v>
      </c>
      <c r="H484" s="34">
        <v>10</v>
      </c>
      <c r="I484" s="34">
        <v>7</v>
      </c>
      <c r="J484" s="34">
        <v>3</v>
      </c>
      <c r="K484" s="34">
        <v>1</v>
      </c>
      <c r="L484" s="3">
        <v>60</v>
      </c>
      <c r="M484" s="34">
        <v>540</v>
      </c>
      <c r="N484" s="27">
        <f>INDEX([1]怪物表!$J:$J,MATCH(F484,[1]怪物表!$A:$A,0),1)*H484</f>
        <v>10</v>
      </c>
    </row>
    <row r="485" spans="1:14" x14ac:dyDescent="0.3">
      <c r="A485" s="3"/>
      <c r="B485" s="4"/>
      <c r="C485" s="4" t="s">
        <v>213</v>
      </c>
      <c r="D485" s="4"/>
      <c r="E485" s="3">
        <v>2</v>
      </c>
      <c r="F485" s="3">
        <f>IF(G485="","",SUMIFS([1]怪物表!$A:$A,[1]怪物表!$B:$B,C485,[1]怪物表!$C:$C,G485)
)</f>
        <v>1399107</v>
      </c>
      <c r="G485" s="25" t="s">
        <v>137</v>
      </c>
      <c r="H485" s="3">
        <v>10</v>
      </c>
      <c r="I485" s="34">
        <v>7</v>
      </c>
      <c r="J485" s="34">
        <v>3</v>
      </c>
      <c r="K485" s="34">
        <v>1</v>
      </c>
      <c r="L485" s="3">
        <v>60</v>
      </c>
      <c r="M485" s="3">
        <v>540</v>
      </c>
      <c r="N485" s="27">
        <f>INDEX([1]怪物表!$J:$J,MATCH(F485,[1]怪物表!$A:$A,0),1)*H485</f>
        <v>10</v>
      </c>
    </row>
    <row r="486" spans="1:14" x14ac:dyDescent="0.3">
      <c r="A486" s="3"/>
      <c r="B486" s="4"/>
      <c r="C486" s="4" t="s">
        <v>213</v>
      </c>
      <c r="D486" s="4"/>
      <c r="E486" s="3">
        <v>3</v>
      </c>
      <c r="F486" s="3">
        <f>IF(G486="","",SUMIFS([1]怪物表!$A:$A,[1]怪物表!$B:$B,C486,[1]怪物表!$C:$C,G486)
)</f>
        <v>1399107</v>
      </c>
      <c r="G486" s="25" t="s">
        <v>137</v>
      </c>
      <c r="H486" s="3">
        <v>20</v>
      </c>
      <c r="I486" s="34">
        <v>14</v>
      </c>
      <c r="J486" s="34">
        <v>3</v>
      </c>
      <c r="K486" s="34">
        <v>1</v>
      </c>
      <c r="L486" s="3">
        <v>60</v>
      </c>
      <c r="M486" s="3">
        <v>540</v>
      </c>
      <c r="N486" s="27">
        <f>INDEX([1]怪物表!$J:$J,MATCH(F486,[1]怪物表!$A:$A,0),1)*H486</f>
        <v>20</v>
      </c>
    </row>
    <row r="487" spans="1:14" x14ac:dyDescent="0.3">
      <c r="A487" s="3"/>
      <c r="B487" s="4"/>
      <c r="C487" s="4" t="s">
        <v>213</v>
      </c>
      <c r="D487" s="4"/>
      <c r="E487" s="3">
        <v>4</v>
      </c>
      <c r="F487" s="3">
        <f>IF(G487="","",SUMIFS([1]怪物表!$A:$A,[1]怪物表!$B:$B,C487,[1]怪物表!$C:$C,G487)
)</f>
        <v>1399107</v>
      </c>
      <c r="G487" s="25" t="s">
        <v>137</v>
      </c>
      <c r="H487" s="3">
        <v>30</v>
      </c>
      <c r="I487" s="3">
        <v>21</v>
      </c>
      <c r="J487" s="34">
        <v>3</v>
      </c>
      <c r="K487" s="34">
        <v>1</v>
      </c>
      <c r="L487" s="3">
        <v>60</v>
      </c>
      <c r="M487" s="3">
        <v>540</v>
      </c>
      <c r="N487" s="27">
        <f>INDEX([1]怪物表!$J:$J,MATCH(F487,[1]怪物表!$A:$A,0),1)*H487</f>
        <v>30</v>
      </c>
    </row>
    <row r="488" spans="1:14" x14ac:dyDescent="0.3">
      <c r="A488" s="3"/>
      <c r="B488" s="4"/>
      <c r="C488" s="4" t="s">
        <v>213</v>
      </c>
      <c r="D488" s="4"/>
      <c r="E488" s="3">
        <v>5</v>
      </c>
      <c r="F488" s="3">
        <f>IF(G488="","",SUMIFS([1]怪物表!$A:$A,[1]怪物表!$B:$B,C488,[1]怪物表!$C:$C,G488)
)</f>
        <v>1399107</v>
      </c>
      <c r="G488" s="25" t="s">
        <v>137</v>
      </c>
      <c r="H488" s="3">
        <v>30</v>
      </c>
      <c r="I488" s="3"/>
      <c r="J488" s="34">
        <v>3</v>
      </c>
      <c r="K488" s="34">
        <v>1</v>
      </c>
      <c r="L488" s="3">
        <v>60</v>
      </c>
      <c r="M488" s="3">
        <v>540</v>
      </c>
      <c r="N488" s="27">
        <f>INDEX([1]怪物表!$J:$J,MATCH(F488,[1]怪物表!$A:$A,0),1)*H488</f>
        <v>30</v>
      </c>
    </row>
    <row r="489" spans="1:14" s="27" customFormat="1" x14ac:dyDescent="0.3">
      <c r="A489" s="35">
        <v>399113</v>
      </c>
      <c r="B489" s="25" t="s">
        <v>275</v>
      </c>
      <c r="C489" s="4" t="s">
        <v>213</v>
      </c>
      <c r="D489" s="25" t="s">
        <v>197</v>
      </c>
      <c r="E489" s="34">
        <v>1</v>
      </c>
      <c r="F489" s="34">
        <f>IF(G489="","",SUMIFS([1]怪物表!$A:$A,[1]怪物表!$B:$B,C489,[1]怪物表!$C:$C,G489)
)</f>
        <v>1399107</v>
      </c>
      <c r="G489" s="25" t="s">
        <v>137</v>
      </c>
      <c r="H489" s="34">
        <v>5</v>
      </c>
      <c r="I489" s="34">
        <v>4</v>
      </c>
      <c r="J489" s="34">
        <v>3</v>
      </c>
      <c r="K489" s="34">
        <v>1</v>
      </c>
      <c r="L489" s="3">
        <v>6</v>
      </c>
      <c r="M489" s="3">
        <v>540</v>
      </c>
      <c r="N489" s="27">
        <f>INDEX([1]怪物表!$J:$J,MATCH(F489,[1]怪物表!$A:$A,0),1)*H489</f>
        <v>5</v>
      </c>
    </row>
    <row r="490" spans="1:14" x14ac:dyDescent="0.3">
      <c r="A490" s="3"/>
      <c r="B490" s="4"/>
      <c r="C490" s="4" t="s">
        <v>213</v>
      </c>
      <c r="D490" s="4"/>
      <c r="E490" s="3">
        <v>2</v>
      </c>
      <c r="F490" s="3">
        <f>IF(G490="","",SUMIFS([1]怪物表!$A:$A,[1]怪物表!$B:$B,C490,[1]怪物表!$C:$C,G490)
)</f>
        <v>1399107</v>
      </c>
      <c r="G490" s="25" t="s">
        <v>137</v>
      </c>
      <c r="H490" s="3">
        <v>5</v>
      </c>
      <c r="I490" s="34">
        <v>4</v>
      </c>
      <c r="J490" s="34">
        <v>3</v>
      </c>
      <c r="K490" s="34">
        <v>1</v>
      </c>
      <c r="L490" s="3">
        <v>6</v>
      </c>
      <c r="M490" s="3">
        <v>540</v>
      </c>
      <c r="N490" s="27">
        <f>INDEX([1]怪物表!$J:$J,MATCH(F490,[1]怪物表!$A:$A,0),1)*H490</f>
        <v>5</v>
      </c>
    </row>
    <row r="491" spans="1:14" x14ac:dyDescent="0.3">
      <c r="A491" s="3"/>
      <c r="B491" s="4"/>
      <c r="C491" s="4" t="s">
        <v>213</v>
      </c>
      <c r="D491" s="4"/>
      <c r="E491" s="3">
        <v>3</v>
      </c>
      <c r="F491" s="3">
        <f>IF(G491="","",SUMIFS([1]怪物表!$A:$A,[1]怪物表!$B:$B,C491,[1]怪物表!$C:$C,G491)
)</f>
        <v>1399107</v>
      </c>
      <c r="G491" s="25" t="s">
        <v>137</v>
      </c>
      <c r="H491" s="3">
        <v>10</v>
      </c>
      <c r="I491" s="34">
        <v>7</v>
      </c>
      <c r="J491" s="34">
        <v>3</v>
      </c>
      <c r="K491" s="34">
        <v>1</v>
      </c>
      <c r="L491" s="3">
        <v>6</v>
      </c>
      <c r="M491" s="3">
        <v>540</v>
      </c>
      <c r="N491" s="27">
        <f>INDEX([1]怪物表!$J:$J,MATCH(F491,[1]怪物表!$A:$A,0),1)*H491</f>
        <v>10</v>
      </c>
    </row>
    <row r="492" spans="1:14" x14ac:dyDescent="0.3">
      <c r="A492" s="3"/>
      <c r="B492" s="4"/>
      <c r="C492" s="4" t="s">
        <v>213</v>
      </c>
      <c r="D492" s="4"/>
      <c r="E492" s="3">
        <v>4</v>
      </c>
      <c r="F492" s="3">
        <f>IF(G492="","",SUMIFS([1]怪物表!$A:$A,[1]怪物表!$B:$B,C492,[1]怪物表!$C:$C,G492)
)</f>
        <v>1399107</v>
      </c>
      <c r="G492" s="25" t="s">
        <v>137</v>
      </c>
      <c r="H492" s="3">
        <v>15</v>
      </c>
      <c r="I492" s="3">
        <v>11</v>
      </c>
      <c r="J492" s="34">
        <v>3</v>
      </c>
      <c r="K492" s="34">
        <v>1</v>
      </c>
      <c r="L492" s="3">
        <v>6</v>
      </c>
      <c r="M492" s="3">
        <v>540</v>
      </c>
      <c r="N492" s="27">
        <f>INDEX([1]怪物表!$J:$J,MATCH(F492,[1]怪物表!$A:$A,0),1)*H492</f>
        <v>15</v>
      </c>
    </row>
    <row r="493" spans="1:14" x14ac:dyDescent="0.3">
      <c r="A493" s="3"/>
      <c r="B493" s="4"/>
      <c r="C493" s="4" t="s">
        <v>213</v>
      </c>
      <c r="D493" s="4"/>
      <c r="E493" s="3">
        <v>5</v>
      </c>
      <c r="F493" s="3">
        <f>IF(G493="","",SUMIFS([1]怪物表!$A:$A,[1]怪物表!$B:$B,C493,[1]怪物表!$C:$C,G493)
)</f>
        <v>1399107</v>
      </c>
      <c r="G493" s="25" t="s">
        <v>137</v>
      </c>
      <c r="H493" s="3">
        <v>15</v>
      </c>
      <c r="I493" s="3"/>
      <c r="J493" s="34">
        <v>3</v>
      </c>
      <c r="K493" s="34">
        <v>1</v>
      </c>
      <c r="L493" s="3">
        <v>6</v>
      </c>
      <c r="M493" s="3">
        <v>540</v>
      </c>
      <c r="N493" s="27">
        <f>INDEX([1]怪物表!$J:$J,MATCH(F493,[1]怪物表!$A:$A,0),1)*H493</f>
        <v>15</v>
      </c>
    </row>
    <row r="494" spans="1:14" s="27" customFormat="1" x14ac:dyDescent="0.3">
      <c r="A494" s="35">
        <v>399114</v>
      </c>
      <c r="B494" s="25" t="s">
        <v>308</v>
      </c>
      <c r="C494" s="4" t="s">
        <v>213</v>
      </c>
      <c r="D494" s="25" t="s">
        <v>197</v>
      </c>
      <c r="E494" s="34">
        <v>1</v>
      </c>
      <c r="F494" s="34">
        <f>IF(G494="","",SUMIFS([1]怪物表!$A:$A,[1]怪物表!$B:$B,C494,[1]怪物表!$C:$C,G494)
)</f>
        <v>1399106</v>
      </c>
      <c r="G494" s="4" t="s">
        <v>136</v>
      </c>
      <c r="H494" s="36">
        <v>4</v>
      </c>
      <c r="I494" s="36">
        <v>3</v>
      </c>
      <c r="J494" s="34">
        <v>3</v>
      </c>
      <c r="K494" s="34">
        <v>1</v>
      </c>
      <c r="L494" s="3">
        <v>6</v>
      </c>
      <c r="M494" s="34">
        <v>540</v>
      </c>
      <c r="N494" s="27">
        <f>INDEX([1]怪物表!$J:$J,MATCH(F494,[1]怪物表!$A:$A,0),1)*H494</f>
        <v>4</v>
      </c>
    </row>
    <row r="495" spans="1:14" x14ac:dyDescent="0.3">
      <c r="A495" s="3"/>
      <c r="B495" s="4"/>
      <c r="C495" s="4" t="s">
        <v>213</v>
      </c>
      <c r="D495" s="4"/>
      <c r="E495" s="3">
        <v>2</v>
      </c>
      <c r="F495" s="3">
        <f>IF(G495="","",SUMIFS([1]怪物表!$A:$A,[1]怪物表!$B:$B,C495,[1]怪物表!$C:$C,G495)
)</f>
        <v>1399106</v>
      </c>
      <c r="G495" s="4" t="s">
        <v>136</v>
      </c>
      <c r="H495" s="36">
        <v>4</v>
      </c>
      <c r="I495" s="36">
        <v>3</v>
      </c>
      <c r="J495" s="34">
        <v>3</v>
      </c>
      <c r="K495" s="34">
        <v>1</v>
      </c>
      <c r="L495" s="3">
        <v>6</v>
      </c>
      <c r="M495" s="3">
        <v>540</v>
      </c>
      <c r="N495" s="27">
        <f>INDEX([1]怪物表!$J:$J,MATCH(F495,[1]怪物表!$A:$A,0),1)*H495</f>
        <v>4</v>
      </c>
    </row>
    <row r="496" spans="1:14" x14ac:dyDescent="0.3">
      <c r="A496" s="3"/>
      <c r="B496" s="4"/>
      <c r="C496" s="4" t="s">
        <v>213</v>
      </c>
      <c r="D496" s="4"/>
      <c r="E496" s="3">
        <v>3</v>
      </c>
      <c r="F496" s="3">
        <f>IF(G496="","",SUMIFS([1]怪物表!$A:$A,[1]怪物表!$B:$B,C496,[1]怪物表!$C:$C,G496)
)</f>
        <v>1399106</v>
      </c>
      <c r="G496" s="4" t="s">
        <v>136</v>
      </c>
      <c r="H496" s="36">
        <v>6</v>
      </c>
      <c r="I496" s="36">
        <v>4</v>
      </c>
      <c r="J496" s="34">
        <v>3</v>
      </c>
      <c r="K496" s="34">
        <v>1</v>
      </c>
      <c r="L496" s="3">
        <v>6</v>
      </c>
      <c r="M496" s="3">
        <v>540</v>
      </c>
      <c r="N496" s="27">
        <f>INDEX([1]怪物表!$J:$J,MATCH(F496,[1]怪物表!$A:$A,0),1)*H496</f>
        <v>6</v>
      </c>
    </row>
    <row r="497" spans="1:14" x14ac:dyDescent="0.3">
      <c r="A497" s="3"/>
      <c r="B497" s="4"/>
      <c r="C497" s="4" t="s">
        <v>213</v>
      </c>
      <c r="D497" s="4"/>
      <c r="E497" s="3">
        <v>4</v>
      </c>
      <c r="F497" s="3">
        <f>IF(G497="","",SUMIFS([1]怪物表!$A:$A,[1]怪物表!$B:$B,C497,[1]怪物表!$C:$C,G497)
)</f>
        <v>1399106</v>
      </c>
      <c r="G497" s="4" t="s">
        <v>136</v>
      </c>
      <c r="H497" s="36">
        <v>8</v>
      </c>
      <c r="I497" s="36">
        <v>6</v>
      </c>
      <c r="J497" s="34">
        <v>3</v>
      </c>
      <c r="K497" s="34">
        <v>1</v>
      </c>
      <c r="L497" s="3">
        <v>6</v>
      </c>
      <c r="M497" s="3">
        <v>540</v>
      </c>
      <c r="N497" s="27">
        <f>INDEX([1]怪物表!$J:$J,MATCH(F497,[1]怪物表!$A:$A,0),1)*H497</f>
        <v>8</v>
      </c>
    </row>
    <row r="498" spans="1:14" x14ac:dyDescent="0.3">
      <c r="A498" s="3"/>
      <c r="B498" s="4"/>
      <c r="C498" s="4" t="s">
        <v>213</v>
      </c>
      <c r="D498" s="4"/>
      <c r="E498" s="3">
        <v>5</v>
      </c>
      <c r="F498" s="3">
        <f>IF(G498="","",SUMIFS([1]怪物表!$A:$A,[1]怪物表!$B:$B,C498,[1]怪物表!$C:$C,G498)
)</f>
        <v>1399106</v>
      </c>
      <c r="G498" s="4" t="s">
        <v>136</v>
      </c>
      <c r="H498" s="36">
        <v>8</v>
      </c>
      <c r="I498" s="3"/>
      <c r="J498" s="34">
        <v>3</v>
      </c>
      <c r="K498" s="34">
        <v>1</v>
      </c>
      <c r="L498" s="3">
        <v>6</v>
      </c>
      <c r="M498" s="3">
        <v>540</v>
      </c>
      <c r="N498" s="27">
        <f>INDEX([1]怪物表!$J:$J,MATCH(F498,[1]怪物表!$A:$A,0),1)*H498</f>
        <v>8</v>
      </c>
    </row>
    <row r="499" spans="1:14" s="27" customFormat="1" x14ac:dyDescent="0.3">
      <c r="A499" s="35">
        <v>399115</v>
      </c>
      <c r="B499" s="25" t="s">
        <v>271</v>
      </c>
      <c r="C499" s="4" t="s">
        <v>213</v>
      </c>
      <c r="D499" s="25" t="s">
        <v>199</v>
      </c>
      <c r="E499" s="34">
        <v>1</v>
      </c>
      <c r="F499" s="34">
        <f>IF(G499="","",SUMIFS([1]怪物表!$A:$A,[1]怪物表!$B:$B,C499,[1]怪物表!$C:$C,G499)
)</f>
        <v>1399108</v>
      </c>
      <c r="G499" s="4" t="s">
        <v>127</v>
      </c>
      <c r="H499" s="34">
        <v>10</v>
      </c>
      <c r="I499" s="34">
        <v>7</v>
      </c>
      <c r="J499" s="34">
        <v>3</v>
      </c>
      <c r="K499" s="34">
        <v>1</v>
      </c>
      <c r="L499" s="3">
        <v>6</v>
      </c>
      <c r="M499" s="34">
        <v>570</v>
      </c>
      <c r="N499" s="27">
        <f>INDEX([1]怪物表!$J:$J,MATCH(F499,[1]怪物表!$A:$A,0),1)*H499</f>
        <v>10</v>
      </c>
    </row>
    <row r="500" spans="1:14" x14ac:dyDescent="0.3">
      <c r="A500" s="3"/>
      <c r="B500" s="4"/>
      <c r="C500" s="4" t="s">
        <v>213</v>
      </c>
      <c r="D500" s="4"/>
      <c r="E500" s="3">
        <v>2</v>
      </c>
      <c r="F500" s="3">
        <f>IF(G500="","",SUMIFS([1]怪物表!$A:$A,[1]怪物表!$B:$B,C500,[1]怪物表!$C:$C,G500)
)</f>
        <v>1399108</v>
      </c>
      <c r="G500" s="4" t="s">
        <v>127</v>
      </c>
      <c r="H500" s="3">
        <v>10</v>
      </c>
      <c r="I500" s="34">
        <v>7</v>
      </c>
      <c r="J500" s="34">
        <v>3</v>
      </c>
      <c r="K500" s="34">
        <v>1</v>
      </c>
      <c r="L500" s="3">
        <v>6</v>
      </c>
      <c r="M500" s="3">
        <v>570</v>
      </c>
      <c r="N500" s="27">
        <f>INDEX([1]怪物表!$J:$J,MATCH(F500,[1]怪物表!$A:$A,0),1)*H500</f>
        <v>10</v>
      </c>
    </row>
    <row r="501" spans="1:14" x14ac:dyDescent="0.3">
      <c r="A501" s="3"/>
      <c r="B501" s="4"/>
      <c r="C501" s="4" t="s">
        <v>213</v>
      </c>
      <c r="D501" s="4"/>
      <c r="E501" s="3">
        <v>3</v>
      </c>
      <c r="F501" s="3">
        <f>IF(G501="","",SUMIFS([1]怪物表!$A:$A,[1]怪物表!$B:$B,C501,[1]怪物表!$C:$C,G501)
)</f>
        <v>1399108</v>
      </c>
      <c r="G501" s="4" t="s">
        <v>127</v>
      </c>
      <c r="H501" s="3">
        <v>20</v>
      </c>
      <c r="I501" s="34">
        <v>14</v>
      </c>
      <c r="J501" s="34">
        <v>3</v>
      </c>
      <c r="K501" s="34">
        <v>1</v>
      </c>
      <c r="L501" s="3">
        <v>6</v>
      </c>
      <c r="M501" s="3">
        <v>570</v>
      </c>
      <c r="N501" s="27">
        <f>INDEX([1]怪物表!$J:$J,MATCH(F501,[1]怪物表!$A:$A,0),1)*H501</f>
        <v>20</v>
      </c>
    </row>
    <row r="502" spans="1:14" x14ac:dyDescent="0.3">
      <c r="A502" s="3"/>
      <c r="B502" s="4"/>
      <c r="C502" s="4" t="s">
        <v>213</v>
      </c>
      <c r="D502" s="4"/>
      <c r="E502" s="3">
        <v>4</v>
      </c>
      <c r="F502" s="3">
        <f>IF(G502="","",SUMIFS([1]怪物表!$A:$A,[1]怪物表!$B:$B,C502,[1]怪物表!$C:$C,G502)
)</f>
        <v>1399108</v>
      </c>
      <c r="G502" s="4" t="s">
        <v>127</v>
      </c>
      <c r="H502" s="3">
        <v>30</v>
      </c>
      <c r="I502" s="3">
        <v>21</v>
      </c>
      <c r="J502" s="34">
        <v>3</v>
      </c>
      <c r="K502" s="34">
        <v>1</v>
      </c>
      <c r="L502" s="3">
        <v>6</v>
      </c>
      <c r="M502" s="3">
        <v>570</v>
      </c>
      <c r="N502" s="27">
        <f>INDEX([1]怪物表!$J:$J,MATCH(F502,[1]怪物表!$A:$A,0),1)*H502</f>
        <v>30</v>
      </c>
    </row>
    <row r="503" spans="1:14" x14ac:dyDescent="0.3">
      <c r="A503" s="3"/>
      <c r="B503" s="4"/>
      <c r="C503" s="4" t="s">
        <v>213</v>
      </c>
      <c r="D503" s="4"/>
      <c r="E503" s="3">
        <v>5</v>
      </c>
      <c r="F503" s="3">
        <f>IF(G503="","",SUMIFS([1]怪物表!$A:$A,[1]怪物表!$B:$B,C503,[1]怪物表!$C:$C,G503)
)</f>
        <v>1399108</v>
      </c>
      <c r="G503" s="4" t="s">
        <v>127</v>
      </c>
      <c r="H503" s="3">
        <v>30</v>
      </c>
      <c r="I503" s="3"/>
      <c r="J503" s="34">
        <v>3</v>
      </c>
      <c r="K503" s="34">
        <v>1</v>
      </c>
      <c r="L503" s="3">
        <v>6</v>
      </c>
      <c r="M503" s="3">
        <v>570</v>
      </c>
      <c r="N503" s="27">
        <f>INDEX([1]怪物表!$J:$J,MATCH(F503,[1]怪物表!$A:$A,0),1)*H503</f>
        <v>30</v>
      </c>
    </row>
    <row r="504" spans="1:14" s="27" customFormat="1" x14ac:dyDescent="0.3">
      <c r="A504" s="33">
        <v>399201</v>
      </c>
      <c r="B504" s="15" t="s">
        <v>268</v>
      </c>
      <c r="C504" s="15" t="s">
        <v>214</v>
      </c>
      <c r="D504" s="15" t="s">
        <v>279</v>
      </c>
      <c r="E504" s="33">
        <v>1</v>
      </c>
      <c r="F504" s="33">
        <f>IF(G504="","",SUMIFS([1]怪物表!$A:$A,[1]怪物表!$B:$B,C504,[1]怪物表!$C:$C,G504)
)</f>
        <v>1399202</v>
      </c>
      <c r="G504" s="15" t="s">
        <v>122</v>
      </c>
      <c r="H504" s="33">
        <v>20</v>
      </c>
      <c r="I504" s="33">
        <v>18</v>
      </c>
      <c r="J504" s="33">
        <v>3</v>
      </c>
      <c r="K504" s="33">
        <v>1</v>
      </c>
      <c r="L504" s="33">
        <v>60</v>
      </c>
      <c r="M504" s="33">
        <v>30</v>
      </c>
      <c r="N504" s="27">
        <f>INDEX([1]怪物表!$J:$J,MATCH(F504,[1]怪物表!$A:$A,0),1)*H504</f>
        <v>20</v>
      </c>
    </row>
    <row r="505" spans="1:14" x14ac:dyDescent="0.3">
      <c r="A505" s="3"/>
      <c r="B505" s="4"/>
      <c r="C505" s="4" t="s">
        <v>214</v>
      </c>
      <c r="D505" s="4"/>
      <c r="E505" s="3">
        <v>2</v>
      </c>
      <c r="F505" s="3">
        <f>IF(G505="","",SUMIFS([1]怪物表!$A:$A,[1]怪物表!$B:$B,C505,[1]怪物表!$C:$C,G505)
)</f>
        <v>1399202</v>
      </c>
      <c r="G505" s="4" t="s">
        <v>122</v>
      </c>
      <c r="H505" s="3">
        <v>20</v>
      </c>
      <c r="I505" s="3">
        <v>18</v>
      </c>
      <c r="J505" s="34">
        <v>3</v>
      </c>
      <c r="K505" s="34">
        <v>1</v>
      </c>
      <c r="L505" s="3">
        <v>60</v>
      </c>
      <c r="M505" s="3">
        <v>30</v>
      </c>
      <c r="N505" s="27">
        <f>INDEX([1]怪物表!$J:$J,MATCH(F505,[1]怪物表!$A:$A,0),1)*H505</f>
        <v>20</v>
      </c>
    </row>
    <row r="506" spans="1:14" x14ac:dyDescent="0.3">
      <c r="A506" s="3"/>
      <c r="B506" s="4"/>
      <c r="C506" s="4" t="s">
        <v>214</v>
      </c>
      <c r="D506" s="4"/>
      <c r="E506" s="3">
        <v>3</v>
      </c>
      <c r="F506" s="3">
        <f>IF(G506="","",SUMIFS([1]怪物表!$A:$A,[1]怪物表!$B:$B,C506,[1]怪物表!$C:$C,G506)
)</f>
        <v>1399202</v>
      </c>
      <c r="G506" s="4" t="s">
        <v>122</v>
      </c>
      <c r="H506" s="3">
        <v>20</v>
      </c>
      <c r="I506" s="3">
        <v>18</v>
      </c>
      <c r="J506" s="34">
        <v>3</v>
      </c>
      <c r="K506" s="34">
        <v>1</v>
      </c>
      <c r="L506" s="3">
        <v>60</v>
      </c>
      <c r="M506" s="3">
        <v>30</v>
      </c>
      <c r="N506" s="27">
        <f>INDEX([1]怪物表!$J:$J,MATCH(F506,[1]怪物表!$A:$A,0),1)*H506</f>
        <v>20</v>
      </c>
    </row>
    <row r="507" spans="1:14" x14ac:dyDescent="0.3">
      <c r="A507" s="3"/>
      <c r="B507" s="4"/>
      <c r="C507" s="4" t="s">
        <v>214</v>
      </c>
      <c r="D507" s="4"/>
      <c r="E507" s="3">
        <v>4</v>
      </c>
      <c r="F507" s="3">
        <f>IF(G507="","",SUMIFS([1]怪物表!$A:$A,[1]怪物表!$B:$B,C507,[1]怪物表!$C:$C,G507)
)</f>
        <v>1399202</v>
      </c>
      <c r="G507" s="4" t="s">
        <v>122</v>
      </c>
      <c r="H507" s="3">
        <v>20</v>
      </c>
      <c r="I507" s="3">
        <v>18</v>
      </c>
      <c r="J507" s="34">
        <v>3</v>
      </c>
      <c r="K507" s="34">
        <v>1</v>
      </c>
      <c r="L507" s="3">
        <v>60</v>
      </c>
      <c r="M507" s="3">
        <v>30</v>
      </c>
      <c r="N507" s="27">
        <f>INDEX([1]怪物表!$J:$J,MATCH(F507,[1]怪物表!$A:$A,0),1)*H507</f>
        <v>20</v>
      </c>
    </row>
    <row r="508" spans="1:14" x14ac:dyDescent="0.3">
      <c r="A508" s="3"/>
      <c r="B508" s="4"/>
      <c r="C508" s="4" t="s">
        <v>214</v>
      </c>
      <c r="D508" s="4"/>
      <c r="E508" s="3">
        <v>5</v>
      </c>
      <c r="F508" s="3">
        <f>IF(G508="","",SUMIFS([1]怪物表!$A:$A,[1]怪物表!$B:$B,C508,[1]怪物表!$C:$C,G508)
)</f>
        <v>1399202</v>
      </c>
      <c r="G508" s="4" t="s">
        <v>122</v>
      </c>
      <c r="H508" s="3">
        <v>20</v>
      </c>
      <c r="I508" s="3"/>
      <c r="J508" s="34">
        <v>3</v>
      </c>
      <c r="K508" s="34">
        <v>1</v>
      </c>
      <c r="L508" s="3">
        <v>60</v>
      </c>
      <c r="M508" s="3">
        <v>30</v>
      </c>
      <c r="N508" s="27">
        <f>INDEX([1]怪物表!$J:$J,MATCH(F508,[1]怪物表!$A:$A,0),1)*H508</f>
        <v>20</v>
      </c>
    </row>
    <row r="509" spans="1:14" s="27" customFormat="1" x14ac:dyDescent="0.3">
      <c r="A509" s="32">
        <v>399202</v>
      </c>
      <c r="B509" s="25" t="s">
        <v>273</v>
      </c>
      <c r="C509" s="4" t="s">
        <v>214</v>
      </c>
      <c r="D509" s="25" t="s">
        <v>280</v>
      </c>
      <c r="E509" s="34">
        <v>1</v>
      </c>
      <c r="F509" s="34">
        <f>IF(G509="","",SUMIFS([1]怪物表!$A:$A,[1]怪物表!$B:$B,C509,[1]怪物表!$C:$C,G509)
)</f>
        <v>1399203</v>
      </c>
      <c r="G509" s="4" t="s">
        <v>124</v>
      </c>
      <c r="H509" s="34">
        <v>10</v>
      </c>
      <c r="I509" s="34">
        <v>9</v>
      </c>
      <c r="J509" s="34">
        <v>3</v>
      </c>
      <c r="K509" s="34">
        <v>1</v>
      </c>
      <c r="L509" s="3">
        <v>60</v>
      </c>
      <c r="M509" s="34">
        <v>60</v>
      </c>
      <c r="N509" s="27">
        <f>INDEX([1]怪物表!$J:$J,MATCH(F509,[1]怪物表!$A:$A,0),1)*H509</f>
        <v>10</v>
      </c>
    </row>
    <row r="510" spans="1:14" x14ac:dyDescent="0.3">
      <c r="A510" s="3"/>
      <c r="B510" s="4"/>
      <c r="C510" s="4" t="s">
        <v>214</v>
      </c>
      <c r="D510" s="4"/>
      <c r="E510" s="3">
        <v>2</v>
      </c>
      <c r="F510" s="3">
        <f>IF(G510="","",SUMIFS([1]怪物表!$A:$A,[1]怪物表!$B:$B,C510,[1]怪物表!$C:$C,G510)
)</f>
        <v>1399203</v>
      </c>
      <c r="G510" s="4" t="s">
        <v>124</v>
      </c>
      <c r="H510" s="3">
        <v>10</v>
      </c>
      <c r="I510" s="34">
        <v>9</v>
      </c>
      <c r="J510" s="34">
        <v>3</v>
      </c>
      <c r="K510" s="34">
        <v>1</v>
      </c>
      <c r="L510" s="3">
        <v>60</v>
      </c>
      <c r="M510" s="3">
        <v>60</v>
      </c>
      <c r="N510" s="27">
        <f>INDEX([1]怪物表!$J:$J,MATCH(F510,[1]怪物表!$A:$A,0),1)*H510</f>
        <v>10</v>
      </c>
    </row>
    <row r="511" spans="1:14" x14ac:dyDescent="0.3">
      <c r="A511" s="3"/>
      <c r="B511" s="4"/>
      <c r="C511" s="4" t="s">
        <v>214</v>
      </c>
      <c r="D511" s="4"/>
      <c r="E511" s="3">
        <v>3</v>
      </c>
      <c r="F511" s="3">
        <f>IF(G511="","",SUMIFS([1]怪物表!$A:$A,[1]怪物表!$B:$B,C511,[1]怪物表!$C:$C,G511)
)</f>
        <v>1399203</v>
      </c>
      <c r="G511" s="4" t="s">
        <v>124</v>
      </c>
      <c r="H511" s="3">
        <v>10</v>
      </c>
      <c r="I511" s="34">
        <v>9</v>
      </c>
      <c r="J511" s="34">
        <v>3</v>
      </c>
      <c r="K511" s="34">
        <v>1</v>
      </c>
      <c r="L511" s="3">
        <v>60</v>
      </c>
      <c r="M511" s="3">
        <v>60</v>
      </c>
      <c r="N511" s="27">
        <f>INDEX([1]怪物表!$J:$J,MATCH(F511,[1]怪物表!$A:$A,0),1)*H511</f>
        <v>10</v>
      </c>
    </row>
    <row r="512" spans="1:14" x14ac:dyDescent="0.3">
      <c r="A512" s="3"/>
      <c r="B512" s="4"/>
      <c r="C512" s="4" t="s">
        <v>214</v>
      </c>
      <c r="D512" s="4"/>
      <c r="E512" s="3">
        <v>4</v>
      </c>
      <c r="F512" s="3">
        <f>IF(G512="","",SUMIFS([1]怪物表!$A:$A,[1]怪物表!$B:$B,C512,[1]怪物表!$C:$C,G512)
)</f>
        <v>1399203</v>
      </c>
      <c r="G512" s="4" t="s">
        <v>124</v>
      </c>
      <c r="H512" s="3">
        <v>10</v>
      </c>
      <c r="I512" s="34">
        <v>9</v>
      </c>
      <c r="J512" s="34">
        <v>3</v>
      </c>
      <c r="K512" s="34">
        <v>1</v>
      </c>
      <c r="L512" s="3">
        <v>60</v>
      </c>
      <c r="M512" s="3">
        <v>60</v>
      </c>
      <c r="N512" s="27">
        <f>INDEX([1]怪物表!$J:$J,MATCH(F512,[1]怪物表!$A:$A,0),1)*H512</f>
        <v>10</v>
      </c>
    </row>
    <row r="513" spans="1:14" x14ac:dyDescent="0.3">
      <c r="A513" s="3"/>
      <c r="B513" s="4"/>
      <c r="C513" s="4" t="s">
        <v>214</v>
      </c>
      <c r="D513" s="4"/>
      <c r="E513" s="3">
        <v>5</v>
      </c>
      <c r="F513" s="3">
        <f>IF(G513="","",SUMIFS([1]怪物表!$A:$A,[1]怪物表!$B:$B,C513,[1]怪物表!$C:$C,G513)
)</f>
        <v>1399203</v>
      </c>
      <c r="G513" s="4" t="s">
        <v>124</v>
      </c>
      <c r="H513" s="3">
        <v>10</v>
      </c>
      <c r="I513" s="3"/>
      <c r="J513" s="34">
        <v>3</v>
      </c>
      <c r="K513" s="34">
        <v>1</v>
      </c>
      <c r="L513" s="3">
        <v>60</v>
      </c>
      <c r="M513" s="3">
        <v>60</v>
      </c>
      <c r="N513" s="27">
        <f>INDEX([1]怪物表!$J:$J,MATCH(F513,[1]怪物表!$A:$A,0),1)*H513</f>
        <v>10</v>
      </c>
    </row>
    <row r="514" spans="1:14" s="27" customFormat="1" x14ac:dyDescent="0.3">
      <c r="A514" s="32">
        <v>399203</v>
      </c>
      <c r="B514" s="25" t="s">
        <v>273</v>
      </c>
      <c r="C514" s="4" t="s">
        <v>214</v>
      </c>
      <c r="D514" s="25" t="s">
        <v>281</v>
      </c>
      <c r="E514" s="34">
        <v>1</v>
      </c>
      <c r="F514" s="34">
        <f>IF(G514="","",SUMIFS([1]怪物表!$A:$A,[1]怪物表!$B:$B,C514,[1]怪物表!$C:$C,G514)
)</f>
        <v>1399203</v>
      </c>
      <c r="G514" s="4" t="s">
        <v>124</v>
      </c>
      <c r="H514" s="34">
        <v>10</v>
      </c>
      <c r="I514" s="34">
        <v>9</v>
      </c>
      <c r="J514" s="34">
        <v>3</v>
      </c>
      <c r="K514" s="34">
        <v>1</v>
      </c>
      <c r="L514" s="3">
        <v>60</v>
      </c>
      <c r="M514" s="34">
        <v>150</v>
      </c>
      <c r="N514" s="27">
        <f>INDEX([1]怪物表!$J:$J,MATCH(F514,[1]怪物表!$A:$A,0),1)*H514</f>
        <v>10</v>
      </c>
    </row>
    <row r="515" spans="1:14" x14ac:dyDescent="0.3">
      <c r="A515" s="3"/>
      <c r="B515" s="4"/>
      <c r="C515" s="4" t="s">
        <v>214</v>
      </c>
      <c r="D515" s="4"/>
      <c r="E515" s="3">
        <v>2</v>
      </c>
      <c r="F515" s="3">
        <f>IF(G515="","",SUMIFS([1]怪物表!$A:$A,[1]怪物表!$B:$B,C515,[1]怪物表!$C:$C,G515)
)</f>
        <v>1399203</v>
      </c>
      <c r="G515" s="4" t="s">
        <v>124</v>
      </c>
      <c r="H515" s="3">
        <v>10</v>
      </c>
      <c r="I515" s="34">
        <v>9</v>
      </c>
      <c r="J515" s="34">
        <v>3</v>
      </c>
      <c r="K515" s="34">
        <v>1</v>
      </c>
      <c r="L515" s="3">
        <v>60</v>
      </c>
      <c r="M515" s="3">
        <v>150</v>
      </c>
      <c r="N515" s="27">
        <f>INDEX([1]怪物表!$J:$J,MATCH(F515,[1]怪物表!$A:$A,0),1)*H515</f>
        <v>10</v>
      </c>
    </row>
    <row r="516" spans="1:14" x14ac:dyDescent="0.3">
      <c r="A516" s="3"/>
      <c r="B516" s="4"/>
      <c r="C516" s="4" t="s">
        <v>214</v>
      </c>
      <c r="D516" s="4"/>
      <c r="E516" s="3">
        <v>3</v>
      </c>
      <c r="F516" s="3">
        <f>IF(G516="","",SUMIFS([1]怪物表!$A:$A,[1]怪物表!$B:$B,C516,[1]怪物表!$C:$C,G516)
)</f>
        <v>1399203</v>
      </c>
      <c r="G516" s="4" t="s">
        <v>124</v>
      </c>
      <c r="H516" s="3">
        <v>10</v>
      </c>
      <c r="I516" s="34">
        <v>9</v>
      </c>
      <c r="J516" s="34">
        <v>3</v>
      </c>
      <c r="K516" s="34">
        <v>1</v>
      </c>
      <c r="L516" s="3">
        <v>60</v>
      </c>
      <c r="M516" s="3">
        <v>150</v>
      </c>
      <c r="N516" s="27">
        <f>INDEX([1]怪物表!$J:$J,MATCH(F516,[1]怪物表!$A:$A,0),1)*H516</f>
        <v>10</v>
      </c>
    </row>
    <row r="517" spans="1:14" x14ac:dyDescent="0.3">
      <c r="A517" s="3"/>
      <c r="B517" s="4"/>
      <c r="C517" s="4" t="s">
        <v>214</v>
      </c>
      <c r="D517" s="4"/>
      <c r="E517" s="3">
        <v>4</v>
      </c>
      <c r="F517" s="3">
        <f>IF(G517="","",SUMIFS([1]怪物表!$A:$A,[1]怪物表!$B:$B,C517,[1]怪物表!$C:$C,G517)
)</f>
        <v>1399203</v>
      </c>
      <c r="G517" s="4" t="s">
        <v>124</v>
      </c>
      <c r="H517" s="3">
        <v>10</v>
      </c>
      <c r="I517" s="34">
        <v>9</v>
      </c>
      <c r="J517" s="34">
        <v>3</v>
      </c>
      <c r="K517" s="34">
        <v>1</v>
      </c>
      <c r="L517" s="3">
        <v>60</v>
      </c>
      <c r="M517" s="3">
        <v>150</v>
      </c>
      <c r="N517" s="27">
        <f>INDEX([1]怪物表!$J:$J,MATCH(F517,[1]怪物表!$A:$A,0),1)*H517</f>
        <v>10</v>
      </c>
    </row>
    <row r="518" spans="1:14" x14ac:dyDescent="0.3">
      <c r="A518" s="3"/>
      <c r="B518" s="4"/>
      <c r="C518" s="4" t="s">
        <v>214</v>
      </c>
      <c r="D518" s="4"/>
      <c r="E518" s="3">
        <v>5</v>
      </c>
      <c r="F518" s="3">
        <f>IF(G518="","",SUMIFS([1]怪物表!$A:$A,[1]怪物表!$B:$B,C518,[1]怪物表!$C:$C,G518)
)</f>
        <v>1399203</v>
      </c>
      <c r="G518" s="4" t="s">
        <v>124</v>
      </c>
      <c r="H518" s="3">
        <v>10</v>
      </c>
      <c r="I518" s="3"/>
      <c r="J518" s="34">
        <v>3</v>
      </c>
      <c r="K518" s="34">
        <v>1</v>
      </c>
      <c r="L518" s="3">
        <v>60</v>
      </c>
      <c r="M518" s="3">
        <v>150</v>
      </c>
      <c r="N518" s="27">
        <f>INDEX([1]怪物表!$J:$J,MATCH(F518,[1]怪物表!$A:$A,0),1)*H518</f>
        <v>10</v>
      </c>
    </row>
    <row r="519" spans="1:14" s="27" customFormat="1" x14ac:dyDescent="0.3">
      <c r="A519" s="32">
        <v>399204</v>
      </c>
      <c r="B519" s="25" t="s">
        <v>274</v>
      </c>
      <c r="C519" s="4" t="s">
        <v>214</v>
      </c>
      <c r="D519" s="25" t="s">
        <v>281</v>
      </c>
      <c r="E519" s="34">
        <v>1</v>
      </c>
      <c r="F519" s="34">
        <f>IF(G519="","",SUMIFS([1]怪物表!$A:$A,[1]怪物表!$B:$B,C519,[1]怪物表!$C:$C,G519)
)</f>
        <v>1399204</v>
      </c>
      <c r="G519" s="25" t="s">
        <v>125</v>
      </c>
      <c r="H519" s="34">
        <v>10</v>
      </c>
      <c r="I519" s="34">
        <v>9</v>
      </c>
      <c r="J519" s="34">
        <v>3</v>
      </c>
      <c r="K519" s="34">
        <v>1</v>
      </c>
      <c r="L519" s="3">
        <v>60</v>
      </c>
      <c r="M519" s="34">
        <v>150</v>
      </c>
      <c r="N519" s="27">
        <f>INDEX([1]怪物表!$J:$J,MATCH(F519,[1]怪物表!$A:$A,0),1)*H519</f>
        <v>10</v>
      </c>
    </row>
    <row r="520" spans="1:14" x14ac:dyDescent="0.3">
      <c r="A520" s="3"/>
      <c r="B520" s="4"/>
      <c r="C520" s="4" t="s">
        <v>214</v>
      </c>
      <c r="D520" s="4"/>
      <c r="E520" s="3">
        <v>2</v>
      </c>
      <c r="F520" s="3">
        <f>IF(G520="","",SUMIFS([1]怪物表!$A:$A,[1]怪物表!$B:$B,C520,[1]怪物表!$C:$C,G520)
)</f>
        <v>1399204</v>
      </c>
      <c r="G520" s="4" t="s">
        <v>125</v>
      </c>
      <c r="H520" s="3">
        <v>10</v>
      </c>
      <c r="I520" s="34">
        <v>9</v>
      </c>
      <c r="J520" s="34">
        <v>3</v>
      </c>
      <c r="K520" s="34">
        <v>1</v>
      </c>
      <c r="L520" s="3">
        <v>60</v>
      </c>
      <c r="M520" s="3">
        <v>150</v>
      </c>
      <c r="N520" s="27">
        <f>INDEX([1]怪物表!$J:$J,MATCH(F520,[1]怪物表!$A:$A,0),1)*H520</f>
        <v>10</v>
      </c>
    </row>
    <row r="521" spans="1:14" x14ac:dyDescent="0.3">
      <c r="A521" s="3"/>
      <c r="B521" s="4"/>
      <c r="C521" s="4" t="s">
        <v>214</v>
      </c>
      <c r="D521" s="4"/>
      <c r="E521" s="3">
        <v>3</v>
      </c>
      <c r="F521" s="3">
        <f>IF(G521="","",SUMIFS([1]怪物表!$A:$A,[1]怪物表!$B:$B,C521,[1]怪物表!$C:$C,G521)
)</f>
        <v>1399204</v>
      </c>
      <c r="G521" s="4" t="s">
        <v>125</v>
      </c>
      <c r="H521" s="3">
        <v>10</v>
      </c>
      <c r="I521" s="34">
        <v>9</v>
      </c>
      <c r="J521" s="34">
        <v>3</v>
      </c>
      <c r="K521" s="34">
        <v>1</v>
      </c>
      <c r="L521" s="3">
        <v>60</v>
      </c>
      <c r="M521" s="3">
        <v>150</v>
      </c>
      <c r="N521" s="27">
        <f>INDEX([1]怪物表!$J:$J,MATCH(F521,[1]怪物表!$A:$A,0),1)*H521</f>
        <v>10</v>
      </c>
    </row>
    <row r="522" spans="1:14" x14ac:dyDescent="0.3">
      <c r="A522" s="3"/>
      <c r="B522" s="4"/>
      <c r="C522" s="4" t="s">
        <v>214</v>
      </c>
      <c r="D522" s="4"/>
      <c r="E522" s="3">
        <v>4</v>
      </c>
      <c r="F522" s="3">
        <f>IF(G522="","",SUMIFS([1]怪物表!$A:$A,[1]怪物表!$B:$B,C522,[1]怪物表!$C:$C,G522)
)</f>
        <v>1399204</v>
      </c>
      <c r="G522" s="4" t="s">
        <v>125</v>
      </c>
      <c r="H522" s="3">
        <v>10</v>
      </c>
      <c r="I522" s="34">
        <v>9</v>
      </c>
      <c r="J522" s="34">
        <v>3</v>
      </c>
      <c r="K522" s="34">
        <v>1</v>
      </c>
      <c r="L522" s="3">
        <v>60</v>
      </c>
      <c r="M522" s="3">
        <v>150</v>
      </c>
      <c r="N522" s="27">
        <f>INDEX([1]怪物表!$J:$J,MATCH(F522,[1]怪物表!$A:$A,0),1)*H522</f>
        <v>10</v>
      </c>
    </row>
    <row r="523" spans="1:14" x14ac:dyDescent="0.3">
      <c r="A523" s="3"/>
      <c r="B523" s="4"/>
      <c r="C523" s="4" t="s">
        <v>214</v>
      </c>
      <c r="D523" s="4"/>
      <c r="E523" s="3">
        <v>5</v>
      </c>
      <c r="F523" s="3">
        <f>IF(G523="","",SUMIFS([1]怪物表!$A:$A,[1]怪物表!$B:$B,C523,[1]怪物表!$C:$C,G523)
)</f>
        <v>1399204</v>
      </c>
      <c r="G523" s="4" t="s">
        <v>125</v>
      </c>
      <c r="H523" s="3">
        <v>10</v>
      </c>
      <c r="I523" s="3"/>
      <c r="J523" s="34">
        <v>3</v>
      </c>
      <c r="K523" s="34">
        <v>1</v>
      </c>
      <c r="L523" s="3">
        <v>60</v>
      </c>
      <c r="M523" s="3">
        <v>150</v>
      </c>
      <c r="N523" s="27">
        <f>INDEX([1]怪物表!$J:$J,MATCH(F523,[1]怪物表!$A:$A,0),1)*H523</f>
        <v>10</v>
      </c>
    </row>
    <row r="524" spans="1:14" s="27" customFormat="1" x14ac:dyDescent="0.3">
      <c r="A524" s="32">
        <v>399205</v>
      </c>
      <c r="B524" s="25" t="s">
        <v>277</v>
      </c>
      <c r="C524" s="4" t="s">
        <v>214</v>
      </c>
      <c r="D524" s="25" t="s">
        <v>282</v>
      </c>
      <c r="E524" s="34">
        <v>1</v>
      </c>
      <c r="F524" s="34">
        <f>IF(G524="","",SUMIFS([1]怪物表!$A:$A,[1]怪物表!$B:$B,C524,[1]怪物表!$C:$C,G524)
)</f>
        <v>1399208</v>
      </c>
      <c r="G524" s="4" t="s">
        <v>127</v>
      </c>
      <c r="H524" s="34">
        <v>10</v>
      </c>
      <c r="I524" s="34">
        <v>9</v>
      </c>
      <c r="J524" s="34">
        <v>3</v>
      </c>
      <c r="K524" s="34">
        <v>1</v>
      </c>
      <c r="L524" s="3">
        <v>60</v>
      </c>
      <c r="M524" s="34">
        <v>210</v>
      </c>
      <c r="N524" s="27">
        <f>INDEX([1]怪物表!$J:$J,MATCH(F524,[1]怪物表!$A:$A,0),1)*H524</f>
        <v>10</v>
      </c>
    </row>
    <row r="525" spans="1:14" x14ac:dyDescent="0.3">
      <c r="A525" s="3"/>
      <c r="B525" s="4"/>
      <c r="C525" s="4" t="s">
        <v>214</v>
      </c>
      <c r="D525" s="4"/>
      <c r="E525" s="3">
        <v>2</v>
      </c>
      <c r="F525" s="3">
        <f>IF(G525="","",SUMIFS([1]怪物表!$A:$A,[1]怪物表!$B:$B,C525,[1]怪物表!$C:$C,G525)
)</f>
        <v>1399208</v>
      </c>
      <c r="G525" s="4" t="s">
        <v>127</v>
      </c>
      <c r="H525" s="3">
        <v>10</v>
      </c>
      <c r="I525" s="34">
        <v>9</v>
      </c>
      <c r="J525" s="34">
        <v>3</v>
      </c>
      <c r="K525" s="34">
        <v>1</v>
      </c>
      <c r="L525" s="3">
        <v>60</v>
      </c>
      <c r="M525" s="3">
        <v>210</v>
      </c>
      <c r="N525" s="27">
        <f>INDEX([1]怪物表!$J:$J,MATCH(F525,[1]怪物表!$A:$A,0),1)*H525</f>
        <v>10</v>
      </c>
    </row>
    <row r="526" spans="1:14" x14ac:dyDescent="0.3">
      <c r="A526" s="3"/>
      <c r="B526" s="4"/>
      <c r="C526" s="4" t="s">
        <v>214</v>
      </c>
      <c r="D526" s="4"/>
      <c r="E526" s="3">
        <v>3</v>
      </c>
      <c r="F526" s="3">
        <f>IF(G526="","",SUMIFS([1]怪物表!$A:$A,[1]怪物表!$B:$B,C526,[1]怪物表!$C:$C,G526)
)</f>
        <v>1399208</v>
      </c>
      <c r="G526" s="4" t="s">
        <v>127</v>
      </c>
      <c r="H526" s="3">
        <v>10</v>
      </c>
      <c r="I526" s="34">
        <v>9</v>
      </c>
      <c r="J526" s="34">
        <v>3</v>
      </c>
      <c r="K526" s="34">
        <v>1</v>
      </c>
      <c r="L526" s="3">
        <v>60</v>
      </c>
      <c r="M526" s="3">
        <v>210</v>
      </c>
      <c r="N526" s="27">
        <f>INDEX([1]怪物表!$J:$J,MATCH(F526,[1]怪物表!$A:$A,0),1)*H526</f>
        <v>10</v>
      </c>
    </row>
    <row r="527" spans="1:14" x14ac:dyDescent="0.3">
      <c r="A527" s="3"/>
      <c r="B527" s="4"/>
      <c r="C527" s="4" t="s">
        <v>214</v>
      </c>
      <c r="D527" s="4"/>
      <c r="E527" s="3">
        <v>4</v>
      </c>
      <c r="F527" s="3">
        <f>IF(G527="","",SUMIFS([1]怪物表!$A:$A,[1]怪物表!$B:$B,C527,[1]怪物表!$C:$C,G527)
)</f>
        <v>1399208</v>
      </c>
      <c r="G527" s="4" t="s">
        <v>127</v>
      </c>
      <c r="H527" s="3">
        <v>10</v>
      </c>
      <c r="I527" s="34">
        <v>9</v>
      </c>
      <c r="J527" s="34">
        <v>3</v>
      </c>
      <c r="K527" s="34">
        <v>1</v>
      </c>
      <c r="L527" s="3">
        <v>60</v>
      </c>
      <c r="M527" s="3">
        <v>210</v>
      </c>
      <c r="N527" s="27">
        <f>INDEX([1]怪物表!$J:$J,MATCH(F527,[1]怪物表!$A:$A,0),1)*H527</f>
        <v>10</v>
      </c>
    </row>
    <row r="528" spans="1:14" x14ac:dyDescent="0.3">
      <c r="A528" s="3"/>
      <c r="B528" s="4"/>
      <c r="C528" s="4" t="s">
        <v>214</v>
      </c>
      <c r="D528" s="4"/>
      <c r="E528" s="3">
        <v>5</v>
      </c>
      <c r="F528" s="3">
        <f>IF(G528="","",SUMIFS([1]怪物表!$A:$A,[1]怪物表!$B:$B,C528,[1]怪物表!$C:$C,G528)
)</f>
        <v>1399208</v>
      </c>
      <c r="G528" s="4" t="s">
        <v>127</v>
      </c>
      <c r="H528" s="3">
        <v>10</v>
      </c>
      <c r="I528" s="3"/>
      <c r="J528" s="34">
        <v>3</v>
      </c>
      <c r="K528" s="34">
        <v>1</v>
      </c>
      <c r="L528" s="3">
        <v>60</v>
      </c>
      <c r="M528" s="3">
        <v>210</v>
      </c>
      <c r="N528" s="27">
        <f>INDEX([1]怪物表!$J:$J,MATCH(F528,[1]怪物表!$A:$A,0),1)*H528</f>
        <v>10</v>
      </c>
    </row>
    <row r="529" spans="1:14" s="27" customFormat="1" x14ac:dyDescent="0.3">
      <c r="A529" s="32">
        <v>399206</v>
      </c>
      <c r="B529" s="25" t="s">
        <v>270</v>
      </c>
      <c r="C529" s="4" t="s">
        <v>214</v>
      </c>
      <c r="D529" s="25" t="s">
        <v>283</v>
      </c>
      <c r="E529" s="34">
        <v>1</v>
      </c>
      <c r="F529" s="34">
        <f>IF(G529="","",SUMIFS([1]怪物表!$A:$A,[1]怪物表!$B:$B,C529,[1]怪物表!$C:$C,G529)
)</f>
        <v>1399204</v>
      </c>
      <c r="G529" s="25" t="s">
        <v>125</v>
      </c>
      <c r="H529" s="34">
        <v>20</v>
      </c>
      <c r="I529" s="34">
        <v>14</v>
      </c>
      <c r="J529" s="34">
        <v>3</v>
      </c>
      <c r="K529" s="34">
        <v>1</v>
      </c>
      <c r="L529" s="34">
        <v>10</v>
      </c>
      <c r="M529" s="34">
        <v>240</v>
      </c>
      <c r="N529" s="27">
        <f>INDEX([1]怪物表!$J:$J,MATCH(F529,[1]怪物表!$A:$A,0),1)*H529</f>
        <v>20</v>
      </c>
    </row>
    <row r="530" spans="1:14" x14ac:dyDescent="0.3">
      <c r="A530" s="3"/>
      <c r="B530" s="4"/>
      <c r="C530" s="4" t="s">
        <v>214</v>
      </c>
      <c r="D530" s="4"/>
      <c r="E530" s="3">
        <v>2</v>
      </c>
      <c r="F530" s="3">
        <f>IF(G530="","",SUMIFS([1]怪物表!$A:$A,[1]怪物表!$B:$B,C530,[1]怪物表!$C:$C,G530)
)</f>
        <v>1399204</v>
      </c>
      <c r="G530" s="4" t="s">
        <v>125</v>
      </c>
      <c r="H530" s="3">
        <v>20</v>
      </c>
      <c r="I530" s="34">
        <v>14</v>
      </c>
      <c r="J530" s="34">
        <v>3</v>
      </c>
      <c r="K530" s="34">
        <v>1</v>
      </c>
      <c r="L530" s="34">
        <v>10</v>
      </c>
      <c r="M530" s="3">
        <v>240</v>
      </c>
      <c r="N530" s="27">
        <f>INDEX([1]怪物表!$J:$J,MATCH(F530,[1]怪物表!$A:$A,0),1)*H530</f>
        <v>20</v>
      </c>
    </row>
    <row r="531" spans="1:14" x14ac:dyDescent="0.3">
      <c r="A531" s="3"/>
      <c r="B531" s="4"/>
      <c r="C531" s="4" t="s">
        <v>214</v>
      </c>
      <c r="D531" s="4"/>
      <c r="E531" s="3">
        <v>3</v>
      </c>
      <c r="F531" s="3">
        <f>IF(G531="","",SUMIFS([1]怪物表!$A:$A,[1]怪物表!$B:$B,C531,[1]怪物表!$C:$C,G531)
)</f>
        <v>1399204</v>
      </c>
      <c r="G531" s="4" t="s">
        <v>125</v>
      </c>
      <c r="H531" s="3">
        <v>20</v>
      </c>
      <c r="I531" s="34">
        <v>14</v>
      </c>
      <c r="J531" s="34">
        <v>3</v>
      </c>
      <c r="K531" s="34">
        <v>1</v>
      </c>
      <c r="L531" s="34">
        <v>10</v>
      </c>
      <c r="M531" s="3">
        <v>240</v>
      </c>
      <c r="N531" s="27">
        <f>INDEX([1]怪物表!$J:$J,MATCH(F531,[1]怪物表!$A:$A,0),1)*H531</f>
        <v>20</v>
      </c>
    </row>
    <row r="532" spans="1:14" x14ac:dyDescent="0.3">
      <c r="A532" s="3"/>
      <c r="B532" s="4"/>
      <c r="C532" s="4" t="s">
        <v>214</v>
      </c>
      <c r="D532" s="4"/>
      <c r="E532" s="3">
        <v>4</v>
      </c>
      <c r="F532" s="3">
        <f>IF(G532="","",SUMIFS([1]怪物表!$A:$A,[1]怪物表!$B:$B,C532,[1]怪物表!$C:$C,G532)
)</f>
        <v>1399204</v>
      </c>
      <c r="G532" s="4" t="s">
        <v>125</v>
      </c>
      <c r="H532" s="3">
        <v>20</v>
      </c>
      <c r="I532" s="34">
        <v>14</v>
      </c>
      <c r="J532" s="34">
        <v>3</v>
      </c>
      <c r="K532" s="34">
        <v>1</v>
      </c>
      <c r="L532" s="3">
        <v>20</v>
      </c>
      <c r="M532" s="3">
        <v>240</v>
      </c>
      <c r="N532" s="27">
        <f>INDEX([1]怪物表!$J:$J,MATCH(F532,[1]怪物表!$A:$A,0),1)*H532</f>
        <v>20</v>
      </c>
    </row>
    <row r="533" spans="1:14" x14ac:dyDescent="0.3">
      <c r="A533" s="3"/>
      <c r="B533" s="4"/>
      <c r="C533" s="4" t="s">
        <v>214</v>
      </c>
      <c r="D533" s="4"/>
      <c r="E533" s="3">
        <v>5</v>
      </c>
      <c r="F533" s="3">
        <f>IF(G533="","",SUMIFS([1]怪物表!$A:$A,[1]怪物表!$B:$B,C533,[1]怪物表!$C:$C,G533)
)</f>
        <v>1399204</v>
      </c>
      <c r="G533" s="4" t="s">
        <v>125</v>
      </c>
      <c r="H533" s="3">
        <v>20</v>
      </c>
      <c r="I533" s="3"/>
      <c r="J533" s="34">
        <v>3</v>
      </c>
      <c r="K533" s="34">
        <v>1</v>
      </c>
      <c r="L533" s="3">
        <v>20</v>
      </c>
      <c r="M533" s="3">
        <v>240</v>
      </c>
      <c r="N533" s="27">
        <f>INDEX([1]怪物表!$J:$J,MATCH(F533,[1]怪物表!$A:$A,0),1)*H533</f>
        <v>20</v>
      </c>
    </row>
    <row r="534" spans="1:14" s="27" customFormat="1" x14ac:dyDescent="0.3">
      <c r="A534" s="32">
        <v>399207</v>
      </c>
      <c r="B534" s="25" t="s">
        <v>271</v>
      </c>
      <c r="C534" s="4" t="s">
        <v>214</v>
      </c>
      <c r="D534" s="25" t="s">
        <v>284</v>
      </c>
      <c r="E534" s="34">
        <v>1</v>
      </c>
      <c r="F534" s="34">
        <f>IF(G534="","",SUMIFS([1]怪物表!$A:$A,[1]怪物表!$B:$B,C534,[1]怪物表!$C:$C,G534)
)</f>
        <v>1399208</v>
      </c>
      <c r="G534" s="4" t="s">
        <v>127</v>
      </c>
      <c r="H534" s="34">
        <v>20</v>
      </c>
      <c r="I534" s="34">
        <v>14</v>
      </c>
      <c r="J534" s="34">
        <v>3</v>
      </c>
      <c r="K534" s="34">
        <v>1</v>
      </c>
      <c r="L534" s="34">
        <v>10</v>
      </c>
      <c r="M534" s="34">
        <v>270</v>
      </c>
      <c r="N534" s="27">
        <f>INDEX([1]怪物表!$J:$J,MATCH(F534,[1]怪物表!$A:$A,0),1)*H534</f>
        <v>20</v>
      </c>
    </row>
    <row r="535" spans="1:14" x14ac:dyDescent="0.3">
      <c r="A535" s="3"/>
      <c r="B535" s="4"/>
      <c r="C535" s="4" t="s">
        <v>214</v>
      </c>
      <c r="D535" s="4"/>
      <c r="E535" s="3">
        <v>2</v>
      </c>
      <c r="F535" s="3">
        <f>IF(G535="","",SUMIFS([1]怪物表!$A:$A,[1]怪物表!$B:$B,C535,[1]怪物表!$C:$C,G535)
)</f>
        <v>1399208</v>
      </c>
      <c r="G535" s="4" t="s">
        <v>127</v>
      </c>
      <c r="H535" s="3">
        <v>20</v>
      </c>
      <c r="I535" s="34">
        <v>14</v>
      </c>
      <c r="J535" s="34">
        <v>3</v>
      </c>
      <c r="K535" s="34">
        <v>1</v>
      </c>
      <c r="L535" s="34">
        <v>10</v>
      </c>
      <c r="M535" s="3">
        <v>270</v>
      </c>
      <c r="N535" s="27">
        <f>INDEX([1]怪物表!$J:$J,MATCH(F535,[1]怪物表!$A:$A,0),1)*H535</f>
        <v>20</v>
      </c>
    </row>
    <row r="536" spans="1:14" x14ac:dyDescent="0.3">
      <c r="A536" s="3"/>
      <c r="B536" s="4"/>
      <c r="C536" s="4" t="s">
        <v>214</v>
      </c>
      <c r="D536" s="4"/>
      <c r="E536" s="3">
        <v>3</v>
      </c>
      <c r="F536" s="3">
        <f>IF(G536="","",SUMIFS([1]怪物表!$A:$A,[1]怪物表!$B:$B,C536,[1]怪物表!$C:$C,G536)
)</f>
        <v>1399208</v>
      </c>
      <c r="G536" s="4" t="s">
        <v>127</v>
      </c>
      <c r="H536" s="3">
        <v>20</v>
      </c>
      <c r="I536" s="34">
        <v>14</v>
      </c>
      <c r="J536" s="34">
        <v>3</v>
      </c>
      <c r="K536" s="34">
        <v>1</v>
      </c>
      <c r="L536" s="34">
        <v>10</v>
      </c>
      <c r="M536" s="3">
        <v>270</v>
      </c>
      <c r="N536" s="27">
        <f>INDEX([1]怪物表!$J:$J,MATCH(F536,[1]怪物表!$A:$A,0),1)*H536</f>
        <v>20</v>
      </c>
    </row>
    <row r="537" spans="1:14" x14ac:dyDescent="0.3">
      <c r="A537" s="3"/>
      <c r="B537" s="4"/>
      <c r="C537" s="4" t="s">
        <v>214</v>
      </c>
      <c r="D537" s="4"/>
      <c r="E537" s="3">
        <v>4</v>
      </c>
      <c r="F537" s="3">
        <f>IF(G537="","",SUMIFS([1]怪物表!$A:$A,[1]怪物表!$B:$B,C537,[1]怪物表!$C:$C,G537)
)</f>
        <v>1399208</v>
      </c>
      <c r="G537" s="4" t="s">
        <v>127</v>
      </c>
      <c r="H537" s="3">
        <v>20</v>
      </c>
      <c r="I537" s="34">
        <v>14</v>
      </c>
      <c r="J537" s="34">
        <v>3</v>
      </c>
      <c r="K537" s="34">
        <v>1</v>
      </c>
      <c r="L537" s="3">
        <v>20</v>
      </c>
      <c r="M537" s="3">
        <v>270</v>
      </c>
      <c r="N537" s="27">
        <f>INDEX([1]怪物表!$J:$J,MATCH(F537,[1]怪物表!$A:$A,0),1)*H537</f>
        <v>20</v>
      </c>
    </row>
    <row r="538" spans="1:14" x14ac:dyDescent="0.3">
      <c r="A538" s="3"/>
      <c r="B538" s="4"/>
      <c r="C538" s="4" t="s">
        <v>214</v>
      </c>
      <c r="D538" s="4"/>
      <c r="E538" s="3">
        <v>5</v>
      </c>
      <c r="F538" s="3">
        <f>IF(G538="","",SUMIFS([1]怪物表!$A:$A,[1]怪物表!$B:$B,C538,[1]怪物表!$C:$C,G538)
)</f>
        <v>1399208</v>
      </c>
      <c r="G538" s="4" t="s">
        <v>127</v>
      </c>
      <c r="H538" s="3">
        <v>20</v>
      </c>
      <c r="I538" s="3"/>
      <c r="J538" s="34">
        <v>3</v>
      </c>
      <c r="K538" s="34">
        <v>1</v>
      </c>
      <c r="L538" s="3">
        <v>20</v>
      </c>
      <c r="M538" s="3">
        <v>270</v>
      </c>
      <c r="N538" s="27">
        <f>INDEX([1]怪物表!$J:$J,MATCH(F538,[1]怪物表!$A:$A,0),1)*H538</f>
        <v>20</v>
      </c>
    </row>
    <row r="539" spans="1:14" s="27" customFormat="1" x14ac:dyDescent="0.3">
      <c r="A539" s="32">
        <v>399208</v>
      </c>
      <c r="B539" s="25" t="s">
        <v>272</v>
      </c>
      <c r="C539" s="4" t="s">
        <v>214</v>
      </c>
      <c r="D539" s="25" t="s">
        <v>284</v>
      </c>
      <c r="E539" s="34">
        <v>1</v>
      </c>
      <c r="F539" s="34">
        <f>IF(G539="","",SUMIFS([1]怪物表!$A:$A,[1]怪物表!$B:$B,C539,[1]怪物表!$C:$C,G539)
)</f>
        <v>1399216</v>
      </c>
      <c r="G539" s="4" t="s">
        <v>167</v>
      </c>
      <c r="H539" s="34">
        <v>10</v>
      </c>
      <c r="I539" s="34">
        <v>7</v>
      </c>
      <c r="J539" s="34">
        <v>3</v>
      </c>
      <c r="K539" s="34">
        <v>1</v>
      </c>
      <c r="L539" s="34">
        <v>10</v>
      </c>
      <c r="M539" s="34">
        <v>270</v>
      </c>
      <c r="N539" s="27">
        <f>INDEX([1]怪物表!$J:$J,MATCH(F539,[1]怪物表!$A:$A,0),1)*H539</f>
        <v>10</v>
      </c>
    </row>
    <row r="540" spans="1:14" x14ac:dyDescent="0.3">
      <c r="A540" s="3"/>
      <c r="B540" s="4"/>
      <c r="C540" s="4" t="s">
        <v>214</v>
      </c>
      <c r="D540" s="4"/>
      <c r="E540" s="3">
        <v>2</v>
      </c>
      <c r="F540" s="3">
        <f>IF(G540="","",SUMIFS([1]怪物表!$A:$A,[1]怪物表!$B:$B,C540,[1]怪物表!$C:$C,G540)
)</f>
        <v>1399216</v>
      </c>
      <c r="G540" s="4" t="s">
        <v>167</v>
      </c>
      <c r="H540" s="3">
        <v>10</v>
      </c>
      <c r="I540" s="34">
        <v>7</v>
      </c>
      <c r="J540" s="34">
        <v>3</v>
      </c>
      <c r="K540" s="34">
        <v>1</v>
      </c>
      <c r="L540" s="34">
        <v>10</v>
      </c>
      <c r="M540" s="3">
        <v>270</v>
      </c>
      <c r="N540" s="27">
        <f>INDEX([1]怪物表!$J:$J,MATCH(F540,[1]怪物表!$A:$A,0),1)*H540</f>
        <v>10</v>
      </c>
    </row>
    <row r="541" spans="1:14" x14ac:dyDescent="0.3">
      <c r="A541" s="3"/>
      <c r="B541" s="4"/>
      <c r="C541" s="4" t="s">
        <v>214</v>
      </c>
      <c r="D541" s="4"/>
      <c r="E541" s="3">
        <v>3</v>
      </c>
      <c r="F541" s="3">
        <f>IF(G541="","",SUMIFS([1]怪物表!$A:$A,[1]怪物表!$B:$B,C541,[1]怪物表!$C:$C,G541)
)</f>
        <v>1399216</v>
      </c>
      <c r="G541" s="4" t="s">
        <v>167</v>
      </c>
      <c r="H541" s="3">
        <v>10</v>
      </c>
      <c r="I541" s="34">
        <v>7</v>
      </c>
      <c r="J541" s="34">
        <v>3</v>
      </c>
      <c r="K541" s="34">
        <v>1</v>
      </c>
      <c r="L541" s="34">
        <v>10</v>
      </c>
      <c r="M541" s="3">
        <v>270</v>
      </c>
      <c r="N541" s="27">
        <f>INDEX([1]怪物表!$J:$J,MATCH(F541,[1]怪物表!$A:$A,0),1)*H541</f>
        <v>10</v>
      </c>
    </row>
    <row r="542" spans="1:14" x14ac:dyDescent="0.3">
      <c r="A542" s="3"/>
      <c r="B542" s="4"/>
      <c r="C542" s="4" t="s">
        <v>214</v>
      </c>
      <c r="D542" s="4"/>
      <c r="E542" s="3">
        <v>4</v>
      </c>
      <c r="F542" s="3">
        <f>IF(G542="","",SUMIFS([1]怪物表!$A:$A,[1]怪物表!$B:$B,C542,[1]怪物表!$C:$C,G542)
)</f>
        <v>1399216</v>
      </c>
      <c r="G542" s="4" t="s">
        <v>167</v>
      </c>
      <c r="H542" s="3">
        <v>10</v>
      </c>
      <c r="I542" s="34">
        <v>7</v>
      </c>
      <c r="J542" s="34">
        <v>3</v>
      </c>
      <c r="K542" s="34">
        <v>1</v>
      </c>
      <c r="L542" s="3">
        <v>20</v>
      </c>
      <c r="M542" s="3">
        <v>270</v>
      </c>
      <c r="N542" s="27">
        <f>INDEX([1]怪物表!$J:$J,MATCH(F542,[1]怪物表!$A:$A,0),1)*H542</f>
        <v>10</v>
      </c>
    </row>
    <row r="543" spans="1:14" x14ac:dyDescent="0.3">
      <c r="A543" s="3"/>
      <c r="B543" s="4"/>
      <c r="C543" s="4" t="s">
        <v>214</v>
      </c>
      <c r="D543" s="4"/>
      <c r="E543" s="3">
        <v>5</v>
      </c>
      <c r="F543" s="3">
        <f>IF(G543="","",SUMIFS([1]怪物表!$A:$A,[1]怪物表!$B:$B,C543,[1]怪物表!$C:$C,G543)
)</f>
        <v>1399216</v>
      </c>
      <c r="G543" s="4" t="s">
        <v>167</v>
      </c>
      <c r="H543" s="3">
        <v>10</v>
      </c>
      <c r="I543" s="3"/>
      <c r="J543" s="34">
        <v>3</v>
      </c>
      <c r="K543" s="34">
        <v>1</v>
      </c>
      <c r="L543" s="3">
        <v>20</v>
      </c>
      <c r="M543" s="3">
        <v>270</v>
      </c>
      <c r="N543" s="27">
        <f>INDEX([1]怪物表!$J:$J,MATCH(F543,[1]怪物表!$A:$A,0),1)*H543</f>
        <v>10</v>
      </c>
    </row>
    <row r="544" spans="1:14" x14ac:dyDescent="0.3">
      <c r="A544" s="35">
        <v>399209</v>
      </c>
      <c r="B544" s="25" t="s">
        <v>268</v>
      </c>
      <c r="C544" s="4" t="s">
        <v>214</v>
      </c>
      <c r="D544" s="25" t="s">
        <v>200</v>
      </c>
      <c r="E544" s="34">
        <v>1</v>
      </c>
      <c r="F544" s="34">
        <f>IF(G544="","",SUMIFS([1]怪物表!$A:$A,[1]怪物表!$B:$B,C544,[1]怪物表!$C:$C,G544)
)</f>
        <v>1399203</v>
      </c>
      <c r="G544" s="4" t="s">
        <v>124</v>
      </c>
      <c r="H544" s="34">
        <v>14</v>
      </c>
      <c r="I544" s="34">
        <v>11</v>
      </c>
      <c r="J544" s="34">
        <v>3</v>
      </c>
      <c r="K544" s="34">
        <v>1</v>
      </c>
      <c r="L544" s="3">
        <v>60</v>
      </c>
      <c r="M544" s="34">
        <v>360</v>
      </c>
      <c r="N544" s="27">
        <f>INDEX([1]怪物表!$J:$J,MATCH(F544,[1]怪物表!$A:$A,0),1)*H544</f>
        <v>14</v>
      </c>
    </row>
    <row r="545" spans="1:14" x14ac:dyDescent="0.3">
      <c r="A545" s="3"/>
      <c r="B545" s="4"/>
      <c r="C545" s="4" t="s">
        <v>214</v>
      </c>
      <c r="D545" s="4"/>
      <c r="E545" s="3">
        <v>2</v>
      </c>
      <c r="F545" s="3">
        <f>IF(G545="","",SUMIFS([1]怪物表!$A:$A,[1]怪物表!$B:$B,C545,[1]怪物表!$C:$C,G545)
)</f>
        <v>1399203</v>
      </c>
      <c r="G545" s="4" t="s">
        <v>124</v>
      </c>
      <c r="H545" s="3">
        <v>14</v>
      </c>
      <c r="I545" s="34">
        <v>11</v>
      </c>
      <c r="J545" s="34">
        <v>3</v>
      </c>
      <c r="K545" s="34">
        <v>1</v>
      </c>
      <c r="L545" s="3">
        <v>60</v>
      </c>
      <c r="M545" s="34">
        <v>360</v>
      </c>
      <c r="N545" s="27">
        <f>INDEX([1]怪物表!$J:$J,MATCH(F545,[1]怪物表!$A:$A,0),1)*H545</f>
        <v>14</v>
      </c>
    </row>
    <row r="546" spans="1:14" x14ac:dyDescent="0.3">
      <c r="A546" s="3"/>
      <c r="B546" s="4"/>
      <c r="C546" s="4" t="s">
        <v>214</v>
      </c>
      <c r="D546" s="4"/>
      <c r="E546" s="3">
        <v>3</v>
      </c>
      <c r="F546" s="3">
        <f>IF(G546="","",SUMIFS([1]怪物表!$A:$A,[1]怪物表!$B:$B,C546,[1]怪物表!$C:$C,G546)
)</f>
        <v>1399203</v>
      </c>
      <c r="G546" s="4" t="s">
        <v>124</v>
      </c>
      <c r="H546" s="3">
        <v>20</v>
      </c>
      <c r="I546" s="3">
        <v>18</v>
      </c>
      <c r="J546" s="34">
        <v>3</v>
      </c>
      <c r="K546" s="34">
        <v>1</v>
      </c>
      <c r="L546" s="3">
        <v>60</v>
      </c>
      <c r="M546" s="34">
        <v>360</v>
      </c>
      <c r="N546" s="27">
        <f>INDEX([1]怪物表!$J:$J,MATCH(F546,[1]怪物表!$A:$A,0),1)*H546</f>
        <v>20</v>
      </c>
    </row>
    <row r="547" spans="1:14" x14ac:dyDescent="0.3">
      <c r="A547" s="3"/>
      <c r="B547" s="4"/>
      <c r="C547" s="4" t="s">
        <v>214</v>
      </c>
      <c r="D547" s="4"/>
      <c r="E547" s="3">
        <v>4</v>
      </c>
      <c r="F547" s="3">
        <f>IF(G547="","",SUMIFS([1]怪物表!$A:$A,[1]怪物表!$B:$B,C547,[1]怪物表!$C:$C,G547)
)</f>
        <v>1399203</v>
      </c>
      <c r="G547" s="4" t="s">
        <v>124</v>
      </c>
      <c r="H547" s="3">
        <v>20</v>
      </c>
      <c r="I547" s="3">
        <v>18</v>
      </c>
      <c r="J547" s="34">
        <v>3</v>
      </c>
      <c r="K547" s="34">
        <v>1</v>
      </c>
      <c r="L547" s="3">
        <v>60</v>
      </c>
      <c r="M547" s="34">
        <v>360</v>
      </c>
      <c r="N547" s="27">
        <f>INDEX([1]怪物表!$J:$J,MATCH(F547,[1]怪物表!$A:$A,0),1)*H547</f>
        <v>20</v>
      </c>
    </row>
    <row r="548" spans="1:14" x14ac:dyDescent="0.3">
      <c r="A548" s="3"/>
      <c r="B548" s="4"/>
      <c r="C548" s="4" t="s">
        <v>214</v>
      </c>
      <c r="D548" s="4"/>
      <c r="E548" s="3">
        <v>5</v>
      </c>
      <c r="F548" s="3">
        <f>IF(G548="","",SUMIFS([1]怪物表!$A:$A,[1]怪物表!$B:$B,C548,[1]怪物表!$C:$C,G548)
)</f>
        <v>1399203</v>
      </c>
      <c r="G548" s="4" t="s">
        <v>124</v>
      </c>
      <c r="H548" s="3">
        <v>28</v>
      </c>
      <c r="I548" s="3"/>
      <c r="J548" s="34">
        <v>3</v>
      </c>
      <c r="K548" s="34">
        <v>1</v>
      </c>
      <c r="L548" s="3">
        <v>60</v>
      </c>
      <c r="M548" s="34">
        <v>360</v>
      </c>
      <c r="N548" s="27">
        <f>INDEX([1]怪物表!$J:$J,MATCH(F548,[1]怪物表!$A:$A,0),1)*H548</f>
        <v>28</v>
      </c>
    </row>
    <row r="549" spans="1:14" x14ac:dyDescent="0.3">
      <c r="A549" s="35">
        <v>399210</v>
      </c>
      <c r="B549" s="25" t="s">
        <v>269</v>
      </c>
      <c r="C549" s="4" t="s">
        <v>214</v>
      </c>
      <c r="D549" s="25" t="s">
        <v>202</v>
      </c>
      <c r="E549" s="34">
        <v>1</v>
      </c>
      <c r="F549" s="34">
        <f>IF(G549="","",SUMIFS([1]怪物表!$A:$A,[1]怪物表!$B:$B,C549,[1]怪物表!$C:$C,G549)
)</f>
        <v>1399207</v>
      </c>
      <c r="G549" s="25" t="s">
        <v>137</v>
      </c>
      <c r="H549" s="34">
        <v>14</v>
      </c>
      <c r="I549" s="34">
        <v>11</v>
      </c>
      <c r="J549" s="34">
        <v>3</v>
      </c>
      <c r="K549" s="34">
        <v>1</v>
      </c>
      <c r="L549" s="3">
        <v>60</v>
      </c>
      <c r="M549" s="34">
        <v>420</v>
      </c>
      <c r="N549" s="27">
        <f>INDEX([1]怪物表!$J:$J,MATCH(F549,[1]怪物表!$A:$A,0),1)*H549</f>
        <v>14</v>
      </c>
    </row>
    <row r="550" spans="1:14" x14ac:dyDescent="0.3">
      <c r="A550" s="3"/>
      <c r="B550" s="4"/>
      <c r="C550" s="4" t="s">
        <v>214</v>
      </c>
      <c r="D550" s="4"/>
      <c r="E550" s="3">
        <v>2</v>
      </c>
      <c r="F550" s="3">
        <f>IF(G550="","",SUMIFS([1]怪物表!$A:$A,[1]怪物表!$B:$B,C550,[1]怪物表!$C:$C,G550)
)</f>
        <v>1399207</v>
      </c>
      <c r="G550" s="25" t="s">
        <v>137</v>
      </c>
      <c r="H550" s="3">
        <v>14</v>
      </c>
      <c r="I550" s="34">
        <v>11</v>
      </c>
      <c r="J550" s="34">
        <v>3</v>
      </c>
      <c r="K550" s="34">
        <v>1</v>
      </c>
      <c r="L550" s="3">
        <v>60</v>
      </c>
      <c r="M550" s="34">
        <v>420</v>
      </c>
      <c r="N550" s="27">
        <f>INDEX([1]怪物表!$J:$J,MATCH(F550,[1]怪物表!$A:$A,0),1)*H550</f>
        <v>14</v>
      </c>
    </row>
    <row r="551" spans="1:14" x14ac:dyDescent="0.3">
      <c r="A551" s="3"/>
      <c r="B551" s="4"/>
      <c r="C551" s="4" t="s">
        <v>214</v>
      </c>
      <c r="D551" s="4"/>
      <c r="E551" s="3">
        <v>3</v>
      </c>
      <c r="F551" s="3">
        <f>IF(G551="","",SUMIFS([1]怪物表!$A:$A,[1]怪物表!$B:$B,C551,[1]怪物表!$C:$C,G551)
)</f>
        <v>1399207</v>
      </c>
      <c r="G551" s="25" t="s">
        <v>137</v>
      </c>
      <c r="H551" s="3">
        <v>20</v>
      </c>
      <c r="I551" s="3">
        <v>18</v>
      </c>
      <c r="J551" s="34">
        <v>3</v>
      </c>
      <c r="K551" s="34">
        <v>1</v>
      </c>
      <c r="L551" s="3">
        <v>60</v>
      </c>
      <c r="M551" s="34">
        <v>420</v>
      </c>
      <c r="N551" s="27">
        <f>INDEX([1]怪物表!$J:$J,MATCH(F551,[1]怪物表!$A:$A,0),1)*H551</f>
        <v>20</v>
      </c>
    </row>
    <row r="552" spans="1:14" x14ac:dyDescent="0.3">
      <c r="A552" s="3"/>
      <c r="B552" s="4"/>
      <c r="C552" s="4" t="s">
        <v>214</v>
      </c>
      <c r="D552" s="4"/>
      <c r="E552" s="3">
        <v>4</v>
      </c>
      <c r="F552" s="3">
        <f>IF(G552="","",SUMIFS([1]怪物表!$A:$A,[1]怪物表!$B:$B,C552,[1]怪物表!$C:$C,G552)
)</f>
        <v>1399207</v>
      </c>
      <c r="G552" s="25" t="s">
        <v>137</v>
      </c>
      <c r="H552" s="3">
        <v>20</v>
      </c>
      <c r="I552" s="3">
        <v>18</v>
      </c>
      <c r="J552" s="34">
        <v>3</v>
      </c>
      <c r="K552" s="34">
        <v>1</v>
      </c>
      <c r="L552" s="3">
        <v>60</v>
      </c>
      <c r="M552" s="34">
        <v>420</v>
      </c>
      <c r="N552" s="27">
        <f>INDEX([1]怪物表!$J:$J,MATCH(F552,[1]怪物表!$A:$A,0),1)*H552</f>
        <v>20</v>
      </c>
    </row>
    <row r="553" spans="1:14" x14ac:dyDescent="0.3">
      <c r="A553" s="3"/>
      <c r="B553" s="4"/>
      <c r="C553" s="4" t="s">
        <v>214</v>
      </c>
      <c r="D553" s="4"/>
      <c r="E553" s="3">
        <v>5</v>
      </c>
      <c r="F553" s="3">
        <f>IF(G553="","",SUMIFS([1]怪物表!$A:$A,[1]怪物表!$B:$B,C553,[1]怪物表!$C:$C,G553)
)</f>
        <v>1399207</v>
      </c>
      <c r="G553" s="25" t="s">
        <v>137</v>
      </c>
      <c r="H553" s="3">
        <v>28</v>
      </c>
      <c r="I553" s="3"/>
      <c r="J553" s="34">
        <v>3</v>
      </c>
      <c r="K553" s="34">
        <v>1</v>
      </c>
      <c r="L553" s="3">
        <v>60</v>
      </c>
      <c r="M553" s="34">
        <v>420</v>
      </c>
      <c r="N553" s="27">
        <f>INDEX([1]怪物表!$J:$J,MATCH(F553,[1]怪物表!$A:$A,0),1)*H553</f>
        <v>28</v>
      </c>
    </row>
    <row r="554" spans="1:14" x14ac:dyDescent="0.3">
      <c r="A554" s="35">
        <v>399211</v>
      </c>
      <c r="B554" s="25" t="s">
        <v>274</v>
      </c>
      <c r="C554" s="4" t="s">
        <v>214</v>
      </c>
      <c r="D554" s="25" t="s">
        <v>202</v>
      </c>
      <c r="E554" s="34">
        <v>1</v>
      </c>
      <c r="F554" s="34">
        <f>IF(G554="","",SUMIFS([1]怪物表!$A:$A,[1]怪物表!$B:$B,C554,[1]怪物表!$C:$C,G554)
)</f>
        <v>1399207</v>
      </c>
      <c r="G554" s="25" t="s">
        <v>137</v>
      </c>
      <c r="H554" s="34">
        <v>7</v>
      </c>
      <c r="I554" s="34">
        <v>6</v>
      </c>
      <c r="J554" s="34">
        <v>3</v>
      </c>
      <c r="K554" s="34">
        <v>1</v>
      </c>
      <c r="L554" s="3">
        <v>60</v>
      </c>
      <c r="M554" s="34">
        <v>420</v>
      </c>
      <c r="N554" s="27">
        <f>INDEX([1]怪物表!$J:$J,MATCH(F554,[1]怪物表!$A:$A,0),1)*H554</f>
        <v>7</v>
      </c>
    </row>
    <row r="555" spans="1:14" x14ac:dyDescent="0.3">
      <c r="A555" s="3"/>
      <c r="B555" s="4"/>
      <c r="C555" s="4" t="s">
        <v>214</v>
      </c>
      <c r="D555" s="4"/>
      <c r="E555" s="3">
        <v>2</v>
      </c>
      <c r="F555" s="3">
        <f>IF(G555="","",SUMIFS([1]怪物表!$A:$A,[1]怪物表!$B:$B,C555,[1]怪物表!$C:$C,G555)
)</f>
        <v>1399207</v>
      </c>
      <c r="G555" s="25" t="s">
        <v>137</v>
      </c>
      <c r="H555" s="34">
        <v>7</v>
      </c>
      <c r="I555" s="34">
        <v>6</v>
      </c>
      <c r="J555" s="34">
        <v>3</v>
      </c>
      <c r="K555" s="34">
        <v>1</v>
      </c>
      <c r="L555" s="3">
        <v>60</v>
      </c>
      <c r="M555" s="34">
        <v>420</v>
      </c>
      <c r="N555" s="27">
        <f>INDEX([1]怪物表!$J:$J,MATCH(F555,[1]怪物表!$A:$A,0),1)*H555</f>
        <v>7</v>
      </c>
    </row>
    <row r="556" spans="1:14" x14ac:dyDescent="0.3">
      <c r="A556" s="3"/>
      <c r="B556" s="4"/>
      <c r="C556" s="4" t="s">
        <v>214</v>
      </c>
      <c r="D556" s="4"/>
      <c r="E556" s="3">
        <v>3</v>
      </c>
      <c r="F556" s="3">
        <f>IF(G556="","",SUMIFS([1]怪物表!$A:$A,[1]怪物表!$B:$B,C556,[1]怪物表!$C:$C,G556)
)</f>
        <v>1399207</v>
      </c>
      <c r="G556" s="25" t="s">
        <v>137</v>
      </c>
      <c r="H556" s="3">
        <v>10</v>
      </c>
      <c r="I556" s="34">
        <v>9</v>
      </c>
      <c r="J556" s="34">
        <v>3</v>
      </c>
      <c r="K556" s="34">
        <v>1</v>
      </c>
      <c r="L556" s="3">
        <v>60</v>
      </c>
      <c r="M556" s="34">
        <v>420</v>
      </c>
      <c r="N556" s="27">
        <f>INDEX([1]怪物表!$J:$J,MATCH(F556,[1]怪物表!$A:$A,0),1)*H556</f>
        <v>10</v>
      </c>
    </row>
    <row r="557" spans="1:14" x14ac:dyDescent="0.3">
      <c r="A557" s="3"/>
      <c r="B557" s="4"/>
      <c r="C557" s="4" t="s">
        <v>214</v>
      </c>
      <c r="D557" s="4"/>
      <c r="E557" s="3">
        <v>4</v>
      </c>
      <c r="F557" s="3">
        <f>IF(G557="","",SUMIFS([1]怪物表!$A:$A,[1]怪物表!$B:$B,C557,[1]怪物表!$C:$C,G557)
)</f>
        <v>1399207</v>
      </c>
      <c r="G557" s="25" t="s">
        <v>137</v>
      </c>
      <c r="H557" s="3">
        <v>10</v>
      </c>
      <c r="I557" s="34">
        <v>8</v>
      </c>
      <c r="J557" s="34">
        <v>3</v>
      </c>
      <c r="K557" s="34">
        <v>1</v>
      </c>
      <c r="L557" s="3">
        <v>60</v>
      </c>
      <c r="M557" s="34">
        <v>420</v>
      </c>
      <c r="N557" s="27">
        <f>INDEX([1]怪物表!$J:$J,MATCH(F557,[1]怪物表!$A:$A,0),1)*H557</f>
        <v>10</v>
      </c>
    </row>
    <row r="558" spans="1:14" x14ac:dyDescent="0.3">
      <c r="A558" s="3"/>
      <c r="B558" s="4"/>
      <c r="C558" s="4" t="s">
        <v>214</v>
      </c>
      <c r="D558" s="4"/>
      <c r="E558" s="3">
        <v>5</v>
      </c>
      <c r="F558" s="3">
        <f>IF(G558="","",SUMIFS([1]怪物表!$A:$A,[1]怪物表!$B:$B,C558,[1]怪物表!$C:$C,G558)
)</f>
        <v>1399207</v>
      </c>
      <c r="G558" s="25" t="s">
        <v>137</v>
      </c>
      <c r="H558" s="3">
        <v>16</v>
      </c>
      <c r="I558" s="3"/>
      <c r="J558" s="34">
        <v>3</v>
      </c>
      <c r="K558" s="34">
        <v>1</v>
      </c>
      <c r="L558" s="3">
        <v>60</v>
      </c>
      <c r="M558" s="34">
        <v>420</v>
      </c>
      <c r="N558" s="27">
        <f>INDEX([1]怪物表!$J:$J,MATCH(F558,[1]怪物表!$A:$A,0),1)*H558</f>
        <v>16</v>
      </c>
    </row>
    <row r="559" spans="1:14" s="27" customFormat="1" x14ac:dyDescent="0.3">
      <c r="A559" s="35">
        <v>399212</v>
      </c>
      <c r="B559" s="25" t="s">
        <v>272</v>
      </c>
      <c r="C559" s="4" t="s">
        <v>214</v>
      </c>
      <c r="D559" s="25" t="s">
        <v>197</v>
      </c>
      <c r="E559" s="34">
        <v>1</v>
      </c>
      <c r="F559" s="34">
        <f>IF(G559="","",SUMIFS([1]怪物表!$A:$A,[1]怪物表!$B:$B,C559,[1]怪物表!$C:$C,G559)
)</f>
        <v>1399216</v>
      </c>
      <c r="G559" s="4" t="s">
        <v>167</v>
      </c>
      <c r="H559" s="34">
        <v>5</v>
      </c>
      <c r="I559" s="34">
        <v>4</v>
      </c>
      <c r="J559" s="34">
        <v>3</v>
      </c>
      <c r="K559" s="34">
        <v>1</v>
      </c>
      <c r="L559" s="3">
        <v>6</v>
      </c>
      <c r="M559" s="34">
        <v>540</v>
      </c>
      <c r="N559" s="27">
        <f>INDEX([1]怪物表!$J:$J,MATCH(F559,[1]怪物表!$A:$A,0),1)*H559</f>
        <v>5</v>
      </c>
    </row>
    <row r="560" spans="1:14" x14ac:dyDescent="0.3">
      <c r="A560" s="3"/>
      <c r="B560" s="4"/>
      <c r="C560" s="4" t="s">
        <v>214</v>
      </c>
      <c r="D560" s="4"/>
      <c r="E560" s="3">
        <v>2</v>
      </c>
      <c r="F560" s="3">
        <f>IF(G560="","",SUMIFS([1]怪物表!$A:$A,[1]怪物表!$B:$B,C560,[1]怪物表!$C:$C,G560)
)</f>
        <v>1399216</v>
      </c>
      <c r="G560" s="4" t="s">
        <v>167</v>
      </c>
      <c r="H560" s="3">
        <v>5</v>
      </c>
      <c r="I560" s="34">
        <v>4</v>
      </c>
      <c r="J560" s="34">
        <v>3</v>
      </c>
      <c r="K560" s="34">
        <v>1</v>
      </c>
      <c r="L560" s="3">
        <v>6</v>
      </c>
      <c r="M560" s="3">
        <v>540</v>
      </c>
      <c r="N560" s="27">
        <f>INDEX([1]怪物表!$J:$J,MATCH(F560,[1]怪物表!$A:$A,0),1)*H560</f>
        <v>5</v>
      </c>
    </row>
    <row r="561" spans="1:14" x14ac:dyDescent="0.3">
      <c r="A561" s="3"/>
      <c r="B561" s="4"/>
      <c r="C561" s="4" t="s">
        <v>214</v>
      </c>
      <c r="D561" s="4"/>
      <c r="E561" s="3">
        <v>3</v>
      </c>
      <c r="F561" s="3">
        <f>IF(G561="","",SUMIFS([1]怪物表!$A:$A,[1]怪物表!$B:$B,C561,[1]怪物表!$C:$C,G561)
)</f>
        <v>1399216</v>
      </c>
      <c r="G561" s="4" t="s">
        <v>167</v>
      </c>
      <c r="H561" s="3">
        <v>10</v>
      </c>
      <c r="I561" s="34">
        <v>7</v>
      </c>
      <c r="J561" s="34">
        <v>3</v>
      </c>
      <c r="K561" s="34">
        <v>1</v>
      </c>
      <c r="L561" s="3">
        <v>6</v>
      </c>
      <c r="M561" s="3">
        <v>540</v>
      </c>
      <c r="N561" s="27">
        <f>INDEX([1]怪物表!$J:$J,MATCH(F561,[1]怪物表!$A:$A,0),1)*H561</f>
        <v>10</v>
      </c>
    </row>
    <row r="562" spans="1:14" x14ac:dyDescent="0.3">
      <c r="A562" s="3"/>
      <c r="B562" s="4"/>
      <c r="C562" s="4" t="s">
        <v>214</v>
      </c>
      <c r="D562" s="4"/>
      <c r="E562" s="3">
        <v>4</v>
      </c>
      <c r="F562" s="3">
        <f>IF(G562="","",SUMIFS([1]怪物表!$A:$A,[1]怪物表!$B:$B,C562,[1]怪物表!$C:$C,G562)
)</f>
        <v>1399216</v>
      </c>
      <c r="G562" s="4" t="s">
        <v>167</v>
      </c>
      <c r="H562" s="3">
        <v>15</v>
      </c>
      <c r="I562" s="3">
        <v>11</v>
      </c>
      <c r="J562" s="34">
        <v>3</v>
      </c>
      <c r="K562" s="34">
        <v>1</v>
      </c>
      <c r="L562" s="3">
        <v>6</v>
      </c>
      <c r="M562" s="3">
        <v>540</v>
      </c>
      <c r="N562" s="27">
        <f>INDEX([1]怪物表!$J:$J,MATCH(F562,[1]怪物表!$A:$A,0),1)*H562</f>
        <v>15</v>
      </c>
    </row>
    <row r="563" spans="1:14" x14ac:dyDescent="0.3">
      <c r="A563" s="3"/>
      <c r="B563" s="4"/>
      <c r="C563" s="4" t="s">
        <v>214</v>
      </c>
      <c r="D563" s="4"/>
      <c r="E563" s="3">
        <v>5</v>
      </c>
      <c r="F563" s="3">
        <f>IF(G563="","",SUMIFS([1]怪物表!$A:$A,[1]怪物表!$B:$B,C563,[1]怪物表!$C:$C,G563)
)</f>
        <v>1399216</v>
      </c>
      <c r="G563" s="4" t="s">
        <v>167</v>
      </c>
      <c r="H563" s="3">
        <v>15</v>
      </c>
      <c r="I563" s="3"/>
      <c r="J563" s="34">
        <v>3</v>
      </c>
      <c r="K563" s="34">
        <v>1</v>
      </c>
      <c r="L563" s="3">
        <v>6</v>
      </c>
      <c r="M563" s="3">
        <v>540</v>
      </c>
      <c r="N563" s="27">
        <f>INDEX([1]怪物表!$J:$J,MATCH(F563,[1]怪物表!$A:$A,0),1)*H563</f>
        <v>15</v>
      </c>
    </row>
    <row r="564" spans="1:14" s="27" customFormat="1" x14ac:dyDescent="0.3">
      <c r="A564" s="35">
        <v>399213</v>
      </c>
      <c r="B564" s="25" t="s">
        <v>272</v>
      </c>
      <c r="C564" s="4" t="s">
        <v>214</v>
      </c>
      <c r="D564" s="25" t="s">
        <v>197</v>
      </c>
      <c r="E564" s="34">
        <v>1</v>
      </c>
      <c r="F564" s="34">
        <f>IF(G564="","",SUMIFS([1]怪物表!$A:$A,[1]怪物表!$B:$B,C564,[1]怪物表!$C:$C,G564)
)</f>
        <v>1399217</v>
      </c>
      <c r="G564" s="4" t="s">
        <v>288</v>
      </c>
      <c r="H564" s="34">
        <v>5</v>
      </c>
      <c r="I564" s="34">
        <v>4</v>
      </c>
      <c r="J564" s="34">
        <v>3</v>
      </c>
      <c r="K564" s="34">
        <v>1</v>
      </c>
      <c r="L564" s="3">
        <v>6</v>
      </c>
      <c r="M564" s="34">
        <v>540</v>
      </c>
      <c r="N564" s="27">
        <f>INDEX([1]怪物表!$J:$J,MATCH(F564,[1]怪物表!$A:$A,0),1)*H564</f>
        <v>5</v>
      </c>
    </row>
    <row r="565" spans="1:14" x14ac:dyDescent="0.3">
      <c r="A565" s="3"/>
      <c r="B565" s="4"/>
      <c r="C565" s="4" t="s">
        <v>214</v>
      </c>
      <c r="D565" s="4"/>
      <c r="E565" s="3">
        <v>2</v>
      </c>
      <c r="F565" s="3">
        <f>IF(G565="","",SUMIFS([1]怪物表!$A:$A,[1]怪物表!$B:$B,C565,[1]怪物表!$C:$C,G565)
)</f>
        <v>1399217</v>
      </c>
      <c r="G565" s="4" t="s">
        <v>288</v>
      </c>
      <c r="H565" s="3">
        <v>5</v>
      </c>
      <c r="I565" s="34">
        <v>4</v>
      </c>
      <c r="J565" s="34">
        <v>3</v>
      </c>
      <c r="K565" s="34">
        <v>1</v>
      </c>
      <c r="L565" s="3">
        <v>6</v>
      </c>
      <c r="M565" s="3">
        <v>540</v>
      </c>
      <c r="N565" s="27">
        <f>INDEX([1]怪物表!$J:$J,MATCH(F565,[1]怪物表!$A:$A,0),1)*H565</f>
        <v>5</v>
      </c>
    </row>
    <row r="566" spans="1:14" x14ac:dyDescent="0.3">
      <c r="A566" s="3"/>
      <c r="B566" s="4"/>
      <c r="C566" s="4" t="s">
        <v>214</v>
      </c>
      <c r="D566" s="4"/>
      <c r="E566" s="3">
        <v>3</v>
      </c>
      <c r="F566" s="3">
        <f>IF(G566="","",SUMIFS([1]怪物表!$A:$A,[1]怪物表!$B:$B,C566,[1]怪物表!$C:$C,G566)
)</f>
        <v>1399217</v>
      </c>
      <c r="G566" s="4" t="s">
        <v>288</v>
      </c>
      <c r="H566" s="3">
        <v>10</v>
      </c>
      <c r="I566" s="34">
        <v>7</v>
      </c>
      <c r="J566" s="34">
        <v>3</v>
      </c>
      <c r="K566" s="34">
        <v>1</v>
      </c>
      <c r="L566" s="3">
        <v>6</v>
      </c>
      <c r="M566" s="3">
        <v>540</v>
      </c>
      <c r="N566" s="27">
        <f>INDEX([1]怪物表!$J:$J,MATCH(F566,[1]怪物表!$A:$A,0),1)*H566</f>
        <v>10</v>
      </c>
    </row>
    <row r="567" spans="1:14" x14ac:dyDescent="0.3">
      <c r="A567" s="3"/>
      <c r="B567" s="4"/>
      <c r="C567" s="4" t="s">
        <v>214</v>
      </c>
      <c r="D567" s="4"/>
      <c r="E567" s="3">
        <v>4</v>
      </c>
      <c r="F567" s="3">
        <f>IF(G567="","",SUMIFS([1]怪物表!$A:$A,[1]怪物表!$B:$B,C567,[1]怪物表!$C:$C,G567)
)</f>
        <v>1399217</v>
      </c>
      <c r="G567" s="4" t="s">
        <v>288</v>
      </c>
      <c r="H567" s="3">
        <v>15</v>
      </c>
      <c r="I567" s="3">
        <v>11</v>
      </c>
      <c r="J567" s="34">
        <v>3</v>
      </c>
      <c r="K567" s="34">
        <v>1</v>
      </c>
      <c r="L567" s="3">
        <v>6</v>
      </c>
      <c r="M567" s="3">
        <v>540</v>
      </c>
      <c r="N567" s="27">
        <f>INDEX([1]怪物表!$J:$J,MATCH(F567,[1]怪物表!$A:$A,0),1)*H567</f>
        <v>15</v>
      </c>
    </row>
    <row r="568" spans="1:14" x14ac:dyDescent="0.3">
      <c r="A568" s="3"/>
      <c r="B568" s="4"/>
      <c r="C568" s="4" t="s">
        <v>214</v>
      </c>
      <c r="D568" s="4"/>
      <c r="E568" s="3">
        <v>5</v>
      </c>
      <c r="F568" s="3">
        <f>IF(G568="","",SUMIFS([1]怪物表!$A:$A,[1]怪物表!$B:$B,C568,[1]怪物表!$C:$C,G568)
)</f>
        <v>1399217</v>
      </c>
      <c r="G568" s="4" t="s">
        <v>288</v>
      </c>
      <c r="H568" s="3">
        <v>15</v>
      </c>
      <c r="I568" s="3"/>
      <c r="J568" s="34">
        <v>3</v>
      </c>
      <c r="K568" s="34">
        <v>1</v>
      </c>
      <c r="L568" s="3">
        <v>6</v>
      </c>
      <c r="M568" s="3">
        <v>540</v>
      </c>
      <c r="N568" s="27">
        <f>INDEX([1]怪物表!$J:$J,MATCH(F568,[1]怪物表!$A:$A,0),1)*H568</f>
        <v>15</v>
      </c>
    </row>
    <row r="569" spans="1:14" s="27" customFormat="1" x14ac:dyDescent="0.3">
      <c r="A569" s="35">
        <v>399214</v>
      </c>
      <c r="B569" s="25" t="s">
        <v>276</v>
      </c>
      <c r="C569" s="4" t="s">
        <v>214</v>
      </c>
      <c r="D569" s="25" t="s">
        <v>197</v>
      </c>
      <c r="E569" s="34">
        <v>1</v>
      </c>
      <c r="F569" s="34">
        <f>IF(G569="","",SUMIFS([1]怪物表!$A:$A,[1]怪物表!$B:$B,C569,[1]怪物表!$C:$C,G569)
)</f>
        <v>1399208</v>
      </c>
      <c r="G569" s="4" t="s">
        <v>127</v>
      </c>
      <c r="H569" s="34">
        <v>5</v>
      </c>
      <c r="I569" s="34">
        <v>4</v>
      </c>
      <c r="J569" s="34">
        <v>3</v>
      </c>
      <c r="K569" s="34">
        <v>1</v>
      </c>
      <c r="L569" s="3">
        <v>6</v>
      </c>
      <c r="M569" s="34">
        <v>540</v>
      </c>
      <c r="N569" s="27">
        <f>INDEX([1]怪物表!$J:$J,MATCH(F569,[1]怪物表!$A:$A,0),1)*H569</f>
        <v>5</v>
      </c>
    </row>
    <row r="570" spans="1:14" x14ac:dyDescent="0.3">
      <c r="A570" s="3"/>
      <c r="B570" s="4"/>
      <c r="C570" s="4" t="s">
        <v>214</v>
      </c>
      <c r="D570" s="4"/>
      <c r="E570" s="3">
        <v>2</v>
      </c>
      <c r="F570" s="3">
        <f>IF(G570="","",SUMIFS([1]怪物表!$A:$A,[1]怪物表!$B:$B,C570,[1]怪物表!$C:$C,G570)
)</f>
        <v>1399208</v>
      </c>
      <c r="G570" s="4" t="s">
        <v>127</v>
      </c>
      <c r="H570" s="3">
        <v>5</v>
      </c>
      <c r="I570" s="34">
        <v>4</v>
      </c>
      <c r="J570" s="34">
        <v>3</v>
      </c>
      <c r="K570" s="34">
        <v>1</v>
      </c>
      <c r="L570" s="3">
        <v>6</v>
      </c>
      <c r="M570" s="3">
        <v>540</v>
      </c>
      <c r="N570" s="27">
        <f>INDEX([1]怪物表!$J:$J,MATCH(F570,[1]怪物表!$A:$A,0),1)*H570</f>
        <v>5</v>
      </c>
    </row>
    <row r="571" spans="1:14" x14ac:dyDescent="0.3">
      <c r="A571" s="3"/>
      <c r="B571" s="4"/>
      <c r="C571" s="4" t="s">
        <v>214</v>
      </c>
      <c r="D571" s="4"/>
      <c r="E571" s="3">
        <v>3</v>
      </c>
      <c r="F571" s="3">
        <f>IF(G571="","",SUMIFS([1]怪物表!$A:$A,[1]怪物表!$B:$B,C571,[1]怪物表!$C:$C,G571)
)</f>
        <v>1399208</v>
      </c>
      <c r="G571" s="4" t="s">
        <v>127</v>
      </c>
      <c r="H571" s="3">
        <v>10</v>
      </c>
      <c r="I571" s="34">
        <v>7</v>
      </c>
      <c r="J571" s="34">
        <v>3</v>
      </c>
      <c r="K571" s="34">
        <v>1</v>
      </c>
      <c r="L571" s="3">
        <v>6</v>
      </c>
      <c r="M571" s="3">
        <v>540</v>
      </c>
      <c r="N571" s="27">
        <f>INDEX([1]怪物表!$J:$J,MATCH(F571,[1]怪物表!$A:$A,0),1)*H571</f>
        <v>10</v>
      </c>
    </row>
    <row r="572" spans="1:14" x14ac:dyDescent="0.3">
      <c r="A572" s="3"/>
      <c r="B572" s="4"/>
      <c r="C572" s="4" t="s">
        <v>214</v>
      </c>
      <c r="D572" s="4"/>
      <c r="E572" s="3">
        <v>4</v>
      </c>
      <c r="F572" s="3">
        <f>IF(G572="","",SUMIFS([1]怪物表!$A:$A,[1]怪物表!$B:$B,C572,[1]怪物表!$C:$C,G572)
)</f>
        <v>1399208</v>
      </c>
      <c r="G572" s="4" t="s">
        <v>127</v>
      </c>
      <c r="H572" s="3">
        <v>15</v>
      </c>
      <c r="I572" s="3">
        <v>11</v>
      </c>
      <c r="J572" s="34">
        <v>3</v>
      </c>
      <c r="K572" s="34">
        <v>1</v>
      </c>
      <c r="L572" s="3">
        <v>6</v>
      </c>
      <c r="M572" s="3">
        <v>540</v>
      </c>
      <c r="N572" s="27">
        <f>INDEX([1]怪物表!$J:$J,MATCH(F572,[1]怪物表!$A:$A,0),1)*H572</f>
        <v>15</v>
      </c>
    </row>
    <row r="573" spans="1:14" x14ac:dyDescent="0.3">
      <c r="A573" s="3"/>
      <c r="B573" s="4"/>
      <c r="C573" s="4" t="s">
        <v>214</v>
      </c>
      <c r="D573" s="4"/>
      <c r="E573" s="3">
        <v>5</v>
      </c>
      <c r="F573" s="3">
        <f>IF(G573="","",SUMIFS([1]怪物表!$A:$A,[1]怪物表!$B:$B,C573,[1]怪物表!$C:$C,G573)
)</f>
        <v>1399208</v>
      </c>
      <c r="G573" s="4" t="s">
        <v>127</v>
      </c>
      <c r="H573" s="3">
        <v>15</v>
      </c>
      <c r="I573" s="3"/>
      <c r="J573" s="34">
        <v>3</v>
      </c>
      <c r="K573" s="34">
        <v>1</v>
      </c>
      <c r="L573" s="3">
        <v>6</v>
      </c>
      <c r="M573" s="3">
        <v>540</v>
      </c>
      <c r="N573" s="27">
        <f>INDEX([1]怪物表!$J:$J,MATCH(F573,[1]怪物表!$A:$A,0),1)*H573</f>
        <v>15</v>
      </c>
    </row>
    <row r="574" spans="1:14" s="27" customFormat="1" x14ac:dyDescent="0.3">
      <c r="A574" s="35">
        <v>399215</v>
      </c>
      <c r="B574" s="25" t="s">
        <v>272</v>
      </c>
      <c r="C574" s="4" t="s">
        <v>214</v>
      </c>
      <c r="D574" s="25" t="s">
        <v>197</v>
      </c>
      <c r="E574" s="34">
        <v>1</v>
      </c>
      <c r="F574" s="34">
        <f>IF(G574="","",SUMIFS([1]怪物表!$A:$A,[1]怪物表!$B:$B,C574,[1]怪物表!$C:$C,G574)
)</f>
        <v>1399217</v>
      </c>
      <c r="G574" s="4" t="s">
        <v>288</v>
      </c>
      <c r="H574" s="34">
        <v>5</v>
      </c>
      <c r="I574" s="34">
        <v>4</v>
      </c>
      <c r="J574" s="34">
        <v>3</v>
      </c>
      <c r="K574" s="34">
        <v>1</v>
      </c>
      <c r="L574" s="3">
        <v>6</v>
      </c>
      <c r="M574" s="34">
        <v>570</v>
      </c>
      <c r="N574" s="27">
        <f>INDEX([1]怪物表!$J:$J,MATCH(F574,[1]怪物表!$A:$A,0),1)*H574</f>
        <v>5</v>
      </c>
    </row>
    <row r="575" spans="1:14" x14ac:dyDescent="0.3">
      <c r="A575" s="3"/>
      <c r="B575" s="4"/>
      <c r="C575" s="4" t="s">
        <v>214</v>
      </c>
      <c r="D575" s="4"/>
      <c r="E575" s="3">
        <v>2</v>
      </c>
      <c r="F575" s="3">
        <f>IF(G575="","",SUMIFS([1]怪物表!$A:$A,[1]怪物表!$B:$B,C575,[1]怪物表!$C:$C,G575)
)</f>
        <v>1399217</v>
      </c>
      <c r="G575" s="4" t="s">
        <v>288</v>
      </c>
      <c r="H575" s="3">
        <v>5</v>
      </c>
      <c r="I575" s="34">
        <v>4</v>
      </c>
      <c r="J575" s="34">
        <v>3</v>
      </c>
      <c r="K575" s="34">
        <v>1</v>
      </c>
      <c r="L575" s="3">
        <v>6</v>
      </c>
      <c r="M575" s="34">
        <v>570</v>
      </c>
      <c r="N575" s="27">
        <f>INDEX([1]怪物表!$J:$J,MATCH(F575,[1]怪物表!$A:$A,0),1)*H575</f>
        <v>5</v>
      </c>
    </row>
    <row r="576" spans="1:14" x14ac:dyDescent="0.3">
      <c r="A576" s="3"/>
      <c r="B576" s="4"/>
      <c r="C576" s="4" t="s">
        <v>214</v>
      </c>
      <c r="D576" s="4"/>
      <c r="E576" s="3">
        <v>3</v>
      </c>
      <c r="F576" s="3">
        <f>IF(G576="","",SUMIFS([1]怪物表!$A:$A,[1]怪物表!$B:$B,C576,[1]怪物表!$C:$C,G576)
)</f>
        <v>1399217</v>
      </c>
      <c r="G576" s="4" t="s">
        <v>288</v>
      </c>
      <c r="H576" s="3">
        <v>10</v>
      </c>
      <c r="I576" s="34">
        <v>7</v>
      </c>
      <c r="J576" s="34">
        <v>3</v>
      </c>
      <c r="K576" s="34">
        <v>1</v>
      </c>
      <c r="L576" s="3">
        <v>6</v>
      </c>
      <c r="M576" s="34">
        <v>570</v>
      </c>
      <c r="N576" s="27">
        <f>INDEX([1]怪物表!$J:$J,MATCH(F576,[1]怪物表!$A:$A,0),1)*H576</f>
        <v>10</v>
      </c>
    </row>
    <row r="577" spans="1:14" x14ac:dyDescent="0.3">
      <c r="A577" s="3"/>
      <c r="B577" s="4"/>
      <c r="C577" s="4" t="s">
        <v>214</v>
      </c>
      <c r="D577" s="4"/>
      <c r="E577" s="3">
        <v>4</v>
      </c>
      <c r="F577" s="3">
        <f>IF(G577="","",SUMIFS([1]怪物表!$A:$A,[1]怪物表!$B:$B,C577,[1]怪物表!$C:$C,G577)
)</f>
        <v>1399217</v>
      </c>
      <c r="G577" s="4" t="s">
        <v>288</v>
      </c>
      <c r="H577" s="3">
        <v>15</v>
      </c>
      <c r="I577" s="3">
        <v>11</v>
      </c>
      <c r="J577" s="34">
        <v>3</v>
      </c>
      <c r="K577" s="34">
        <v>1</v>
      </c>
      <c r="L577" s="3">
        <v>6</v>
      </c>
      <c r="M577" s="34">
        <v>570</v>
      </c>
      <c r="N577" s="27">
        <f>INDEX([1]怪物表!$J:$J,MATCH(F577,[1]怪物表!$A:$A,0),1)*H577</f>
        <v>15</v>
      </c>
    </row>
    <row r="578" spans="1:14" x14ac:dyDescent="0.3">
      <c r="A578" s="3"/>
      <c r="B578" s="4"/>
      <c r="C578" s="4" t="s">
        <v>214</v>
      </c>
      <c r="D578" s="4"/>
      <c r="E578" s="3">
        <v>5</v>
      </c>
      <c r="F578" s="3">
        <f>IF(G578="","",SUMIFS([1]怪物表!$A:$A,[1]怪物表!$B:$B,C578,[1]怪物表!$C:$C,G578)
)</f>
        <v>1399217</v>
      </c>
      <c r="G578" s="4" t="s">
        <v>288</v>
      </c>
      <c r="H578" s="3">
        <v>15</v>
      </c>
      <c r="I578" s="3"/>
      <c r="J578" s="34">
        <v>3</v>
      </c>
      <c r="K578" s="34">
        <v>1</v>
      </c>
      <c r="L578" s="3">
        <v>6</v>
      </c>
      <c r="M578" s="34">
        <v>570</v>
      </c>
      <c r="N578" s="27">
        <f>INDEX([1]怪物表!$J:$J,MATCH(F578,[1]怪物表!$A:$A,0),1)*H578</f>
        <v>15</v>
      </c>
    </row>
    <row r="579" spans="1:14" s="27" customFormat="1" x14ac:dyDescent="0.3">
      <c r="A579" s="35">
        <v>399216</v>
      </c>
      <c r="B579" s="25" t="s">
        <v>271</v>
      </c>
      <c r="C579" s="4" t="s">
        <v>214</v>
      </c>
      <c r="D579" s="25" t="s">
        <v>199</v>
      </c>
      <c r="E579" s="34">
        <v>1</v>
      </c>
      <c r="F579" s="34">
        <f>IF(G579="","",SUMIFS([1]怪物表!$A:$A,[1]怪物表!$B:$B,C579,[1]怪物表!$C:$C,G579)
)</f>
        <v>1399208</v>
      </c>
      <c r="G579" s="4" t="s">
        <v>127</v>
      </c>
      <c r="H579" s="34">
        <v>10</v>
      </c>
      <c r="I579" s="34">
        <v>7</v>
      </c>
      <c r="J579" s="34">
        <v>3</v>
      </c>
      <c r="K579" s="34">
        <v>1</v>
      </c>
      <c r="L579" s="3">
        <v>6</v>
      </c>
      <c r="M579" s="34">
        <v>570</v>
      </c>
      <c r="N579" s="27">
        <f>INDEX([1]怪物表!$J:$J,MATCH(F579,[1]怪物表!$A:$A,0),1)*H579</f>
        <v>10</v>
      </c>
    </row>
    <row r="580" spans="1:14" x14ac:dyDescent="0.3">
      <c r="A580" s="3"/>
      <c r="B580" s="4"/>
      <c r="C580" s="4" t="s">
        <v>214</v>
      </c>
      <c r="D580" s="4"/>
      <c r="E580" s="3">
        <v>2</v>
      </c>
      <c r="F580" s="3">
        <f>IF(G580="","",SUMIFS([1]怪物表!$A:$A,[1]怪物表!$B:$B,C580,[1]怪物表!$C:$C,G580)
)</f>
        <v>1399208</v>
      </c>
      <c r="G580" s="4" t="s">
        <v>127</v>
      </c>
      <c r="H580" s="3">
        <v>10</v>
      </c>
      <c r="I580" s="34">
        <v>7</v>
      </c>
      <c r="J580" s="34">
        <v>3</v>
      </c>
      <c r="K580" s="34">
        <v>1</v>
      </c>
      <c r="L580" s="3">
        <v>6</v>
      </c>
      <c r="M580" s="3">
        <v>570</v>
      </c>
      <c r="N580" s="27">
        <f>INDEX([1]怪物表!$J:$J,MATCH(F580,[1]怪物表!$A:$A,0),1)*H580</f>
        <v>10</v>
      </c>
    </row>
    <row r="581" spans="1:14" x14ac:dyDescent="0.3">
      <c r="A581" s="3"/>
      <c r="B581" s="4"/>
      <c r="C581" s="4" t="s">
        <v>214</v>
      </c>
      <c r="D581" s="4"/>
      <c r="E581" s="3">
        <v>3</v>
      </c>
      <c r="F581" s="3">
        <f>IF(G581="","",SUMIFS([1]怪物表!$A:$A,[1]怪物表!$B:$B,C581,[1]怪物表!$C:$C,G581)
)</f>
        <v>1399208</v>
      </c>
      <c r="G581" s="4" t="s">
        <v>127</v>
      </c>
      <c r="H581" s="3">
        <v>20</v>
      </c>
      <c r="I581" s="34">
        <v>14</v>
      </c>
      <c r="J581" s="34">
        <v>3</v>
      </c>
      <c r="K581" s="34">
        <v>1</v>
      </c>
      <c r="L581" s="3">
        <v>6</v>
      </c>
      <c r="M581" s="3">
        <v>570</v>
      </c>
      <c r="N581" s="27">
        <f>INDEX([1]怪物表!$J:$J,MATCH(F581,[1]怪物表!$A:$A,0),1)*H581</f>
        <v>20</v>
      </c>
    </row>
    <row r="582" spans="1:14" x14ac:dyDescent="0.3">
      <c r="A582" s="3"/>
      <c r="B582" s="4"/>
      <c r="C582" s="4" t="s">
        <v>214</v>
      </c>
      <c r="D582" s="4"/>
      <c r="E582" s="3">
        <v>4</v>
      </c>
      <c r="F582" s="3">
        <f>IF(G582="","",SUMIFS([1]怪物表!$A:$A,[1]怪物表!$B:$B,C582,[1]怪物表!$C:$C,G582)
)</f>
        <v>1399208</v>
      </c>
      <c r="G582" s="4" t="s">
        <v>127</v>
      </c>
      <c r="H582" s="3">
        <v>30</v>
      </c>
      <c r="I582" s="3">
        <v>21</v>
      </c>
      <c r="J582" s="34">
        <v>3</v>
      </c>
      <c r="K582" s="34">
        <v>1</v>
      </c>
      <c r="L582" s="3">
        <v>6</v>
      </c>
      <c r="M582" s="3">
        <v>570</v>
      </c>
      <c r="N582" s="27">
        <f>INDEX([1]怪物表!$J:$J,MATCH(F582,[1]怪物表!$A:$A,0),1)*H582</f>
        <v>30</v>
      </c>
    </row>
    <row r="583" spans="1:14" x14ac:dyDescent="0.3">
      <c r="A583" s="3"/>
      <c r="B583" s="4"/>
      <c r="C583" s="4" t="s">
        <v>214</v>
      </c>
      <c r="D583" s="4"/>
      <c r="E583" s="3">
        <v>5</v>
      </c>
      <c r="F583" s="3">
        <f>IF(G583="","",SUMIFS([1]怪物表!$A:$A,[1]怪物表!$B:$B,C583,[1]怪物表!$C:$C,G583)
)</f>
        <v>1399208</v>
      </c>
      <c r="G583" s="4" t="s">
        <v>127</v>
      </c>
      <c r="H583" s="3">
        <v>30</v>
      </c>
      <c r="I583" s="3"/>
      <c r="J583" s="34">
        <v>3</v>
      </c>
      <c r="K583" s="34">
        <v>1</v>
      </c>
      <c r="L583" s="3">
        <v>6</v>
      </c>
      <c r="M583" s="3">
        <v>570</v>
      </c>
      <c r="N583" s="27">
        <f>INDEX([1]怪物表!$J:$J,MATCH(F583,[1]怪物表!$A:$A,0),1)*H583</f>
        <v>30</v>
      </c>
    </row>
    <row r="584" spans="1:14" x14ac:dyDescent="0.3">
      <c r="A584" s="33">
        <v>399301</v>
      </c>
      <c r="B584" s="15" t="s">
        <v>273</v>
      </c>
      <c r="C584" s="15" t="s">
        <v>216</v>
      </c>
      <c r="D584" s="15" t="s">
        <v>279</v>
      </c>
      <c r="E584" s="33">
        <v>1</v>
      </c>
      <c r="F584" s="33">
        <f>IF(G584="","",SUMIFS([1]怪物表!$A:$A,[1]怪物表!$B:$B,C584,[1]怪物表!$C:$C,G584)
)</f>
        <v>1399302</v>
      </c>
      <c r="G584" s="15" t="s">
        <v>122</v>
      </c>
      <c r="H584" s="33">
        <v>10</v>
      </c>
      <c r="I584" s="33">
        <v>9</v>
      </c>
      <c r="J584" s="33">
        <v>3</v>
      </c>
      <c r="K584" s="33">
        <v>1</v>
      </c>
      <c r="L584" s="33">
        <v>60</v>
      </c>
      <c r="M584" s="33">
        <v>30</v>
      </c>
      <c r="N584" s="27">
        <f>INDEX([1]怪物表!$J:$J,MATCH(F584,[1]怪物表!$A:$A,0),1)*H584</f>
        <v>10</v>
      </c>
    </row>
    <row r="585" spans="1:14" x14ac:dyDescent="0.3">
      <c r="A585" s="3"/>
      <c r="B585" s="4"/>
      <c r="C585" s="25" t="s">
        <v>216</v>
      </c>
      <c r="D585" s="4"/>
      <c r="E585" s="3">
        <v>2</v>
      </c>
      <c r="F585" s="3">
        <f>IF(G585="","",SUMIFS([1]怪物表!$A:$A,[1]怪物表!$B:$B,C585,[1]怪物表!$C:$C,G585)
)</f>
        <v>1399302</v>
      </c>
      <c r="G585" s="4" t="s">
        <v>122</v>
      </c>
      <c r="H585" s="3">
        <v>10</v>
      </c>
      <c r="I585" s="34">
        <v>9</v>
      </c>
      <c r="J585" s="34">
        <v>3</v>
      </c>
      <c r="K585" s="34">
        <v>1</v>
      </c>
      <c r="L585" s="3">
        <v>60</v>
      </c>
      <c r="M585" s="3">
        <v>30</v>
      </c>
      <c r="N585" s="27">
        <f>INDEX([1]怪物表!$J:$J,MATCH(F585,[1]怪物表!$A:$A,0),1)*H585</f>
        <v>10</v>
      </c>
    </row>
    <row r="586" spans="1:14" x14ac:dyDescent="0.3">
      <c r="A586" s="3"/>
      <c r="B586" s="4"/>
      <c r="C586" s="25" t="s">
        <v>216</v>
      </c>
      <c r="D586" s="4"/>
      <c r="E586" s="3">
        <v>3</v>
      </c>
      <c r="F586" s="3">
        <f>IF(G586="","",SUMIFS([1]怪物表!$A:$A,[1]怪物表!$B:$B,C586,[1]怪物表!$C:$C,G586)
)</f>
        <v>1399302</v>
      </c>
      <c r="G586" s="4" t="s">
        <v>122</v>
      </c>
      <c r="H586" s="3">
        <v>10</v>
      </c>
      <c r="I586" s="34">
        <v>9</v>
      </c>
      <c r="J586" s="34">
        <v>3</v>
      </c>
      <c r="K586" s="34">
        <v>1</v>
      </c>
      <c r="L586" s="3">
        <v>60</v>
      </c>
      <c r="M586" s="3">
        <v>30</v>
      </c>
      <c r="N586" s="27">
        <f>INDEX([1]怪物表!$J:$J,MATCH(F586,[1]怪物表!$A:$A,0),1)*H586</f>
        <v>10</v>
      </c>
    </row>
    <row r="587" spans="1:14" x14ac:dyDescent="0.3">
      <c r="A587" s="3"/>
      <c r="B587" s="4"/>
      <c r="C587" s="25" t="s">
        <v>216</v>
      </c>
      <c r="D587" s="4"/>
      <c r="E587" s="3">
        <v>4</v>
      </c>
      <c r="F587" s="3">
        <f>IF(G587="","",SUMIFS([1]怪物表!$A:$A,[1]怪物表!$B:$B,C587,[1]怪物表!$C:$C,G587)
)</f>
        <v>1399302</v>
      </c>
      <c r="G587" s="4" t="s">
        <v>122</v>
      </c>
      <c r="H587" s="3">
        <v>10</v>
      </c>
      <c r="I587" s="34">
        <v>9</v>
      </c>
      <c r="J587" s="34">
        <v>3</v>
      </c>
      <c r="K587" s="34">
        <v>1</v>
      </c>
      <c r="L587" s="3">
        <v>60</v>
      </c>
      <c r="M587" s="3">
        <v>30</v>
      </c>
      <c r="N587" s="27">
        <f>INDEX([1]怪物表!$J:$J,MATCH(F587,[1]怪物表!$A:$A,0),1)*H587</f>
        <v>10</v>
      </c>
    </row>
    <row r="588" spans="1:14" x14ac:dyDescent="0.3">
      <c r="A588" s="3"/>
      <c r="B588" s="4"/>
      <c r="C588" s="25" t="s">
        <v>216</v>
      </c>
      <c r="D588" s="4"/>
      <c r="E588" s="3">
        <v>5</v>
      </c>
      <c r="F588" s="3">
        <f>IF(G588="","",SUMIFS([1]怪物表!$A:$A,[1]怪物表!$B:$B,C588,[1]怪物表!$C:$C,G588)
)</f>
        <v>1399302</v>
      </c>
      <c r="G588" s="4" t="s">
        <v>122</v>
      </c>
      <c r="H588" s="3">
        <v>10</v>
      </c>
      <c r="I588" s="3"/>
      <c r="J588" s="34">
        <v>3</v>
      </c>
      <c r="K588" s="34">
        <v>1</v>
      </c>
      <c r="L588" s="3">
        <v>60</v>
      </c>
      <c r="M588" s="3">
        <v>30</v>
      </c>
      <c r="N588" s="27">
        <f>INDEX([1]怪物表!$J:$J,MATCH(F588,[1]怪物表!$A:$A,0),1)*H588</f>
        <v>10</v>
      </c>
    </row>
    <row r="589" spans="1:14" x14ac:dyDescent="0.3">
      <c r="A589" s="32">
        <v>399302</v>
      </c>
      <c r="B589" s="25" t="s">
        <v>286</v>
      </c>
      <c r="C589" s="25" t="s">
        <v>216</v>
      </c>
      <c r="D589" s="25" t="s">
        <v>279</v>
      </c>
      <c r="E589" s="34">
        <v>1</v>
      </c>
      <c r="F589" s="34">
        <f>IF(G589="","",SUMIFS([1]怪物表!$A:$A,[1]怪物表!$B:$B,C589,[1]怪物表!$C:$C,G589)
)</f>
        <v>1399316</v>
      </c>
      <c r="G589" s="25" t="s">
        <v>130</v>
      </c>
      <c r="H589" s="34">
        <v>10</v>
      </c>
      <c r="I589" s="34">
        <v>9</v>
      </c>
      <c r="J589" s="34">
        <v>3</v>
      </c>
      <c r="K589" s="34">
        <v>1</v>
      </c>
      <c r="L589" s="3">
        <v>60</v>
      </c>
      <c r="M589" s="3">
        <v>30</v>
      </c>
      <c r="N589" s="27">
        <f>INDEX([1]怪物表!$J:$J,MATCH(F589,[1]怪物表!$A:$A,0),1)*H589</f>
        <v>10</v>
      </c>
    </row>
    <row r="590" spans="1:14" x14ac:dyDescent="0.3">
      <c r="A590" s="3"/>
      <c r="B590" s="4"/>
      <c r="C590" s="25" t="s">
        <v>216</v>
      </c>
      <c r="D590" s="4"/>
      <c r="E590" s="3">
        <v>2</v>
      </c>
      <c r="F590" s="3">
        <f>IF(G590="","",SUMIFS([1]怪物表!$A:$A,[1]怪物表!$B:$B,C590,[1]怪物表!$C:$C,G590)
)</f>
        <v>1399316</v>
      </c>
      <c r="G590" s="25" t="s">
        <v>130</v>
      </c>
      <c r="H590" s="3">
        <v>10</v>
      </c>
      <c r="I590" s="34">
        <v>9</v>
      </c>
      <c r="J590" s="34">
        <v>3</v>
      </c>
      <c r="K590" s="34">
        <v>1</v>
      </c>
      <c r="L590" s="3">
        <v>60</v>
      </c>
      <c r="M590" s="3">
        <v>30</v>
      </c>
      <c r="N590" s="27">
        <f>INDEX([1]怪物表!$J:$J,MATCH(F590,[1]怪物表!$A:$A,0),1)*H590</f>
        <v>10</v>
      </c>
    </row>
    <row r="591" spans="1:14" x14ac:dyDescent="0.3">
      <c r="A591" s="3"/>
      <c r="B591" s="4"/>
      <c r="C591" s="25" t="s">
        <v>216</v>
      </c>
      <c r="D591" s="4"/>
      <c r="E591" s="3">
        <v>3</v>
      </c>
      <c r="F591" s="3">
        <f>IF(G591="","",SUMIFS([1]怪物表!$A:$A,[1]怪物表!$B:$B,C591,[1]怪物表!$C:$C,G591)
)</f>
        <v>1399316</v>
      </c>
      <c r="G591" s="25" t="s">
        <v>130</v>
      </c>
      <c r="H591" s="3">
        <v>10</v>
      </c>
      <c r="I591" s="34">
        <v>9</v>
      </c>
      <c r="J591" s="34">
        <v>3</v>
      </c>
      <c r="K591" s="34">
        <v>1</v>
      </c>
      <c r="L591" s="3">
        <v>60</v>
      </c>
      <c r="M591" s="3">
        <v>30</v>
      </c>
      <c r="N591" s="27">
        <f>INDEX([1]怪物表!$J:$J,MATCH(F591,[1]怪物表!$A:$A,0),1)*H591</f>
        <v>10</v>
      </c>
    </row>
    <row r="592" spans="1:14" x14ac:dyDescent="0.3">
      <c r="A592" s="3"/>
      <c r="B592" s="4"/>
      <c r="C592" s="25" t="s">
        <v>216</v>
      </c>
      <c r="D592" s="4"/>
      <c r="E592" s="3">
        <v>4</v>
      </c>
      <c r="F592" s="3">
        <f>IF(G592="","",SUMIFS([1]怪物表!$A:$A,[1]怪物表!$B:$B,C592,[1]怪物表!$C:$C,G592)
)</f>
        <v>1399316</v>
      </c>
      <c r="G592" s="25" t="s">
        <v>130</v>
      </c>
      <c r="H592" s="3">
        <v>10</v>
      </c>
      <c r="I592" s="34">
        <v>9</v>
      </c>
      <c r="J592" s="34">
        <v>3</v>
      </c>
      <c r="K592" s="34">
        <v>1</v>
      </c>
      <c r="L592" s="3">
        <v>60</v>
      </c>
      <c r="M592" s="3">
        <v>30</v>
      </c>
      <c r="N592" s="27">
        <f>INDEX([1]怪物表!$J:$J,MATCH(F592,[1]怪物表!$A:$A,0),1)*H592</f>
        <v>10</v>
      </c>
    </row>
    <row r="593" spans="1:14" x14ac:dyDescent="0.3">
      <c r="A593" s="3"/>
      <c r="B593" s="4"/>
      <c r="C593" s="25" t="s">
        <v>216</v>
      </c>
      <c r="D593" s="4"/>
      <c r="E593" s="3">
        <v>5</v>
      </c>
      <c r="F593" s="3">
        <f>IF(G593="","",SUMIFS([1]怪物表!$A:$A,[1]怪物表!$B:$B,C593,[1]怪物表!$C:$C,G593)
)</f>
        <v>1399316</v>
      </c>
      <c r="G593" s="25" t="s">
        <v>130</v>
      </c>
      <c r="H593" s="3">
        <v>10</v>
      </c>
      <c r="I593" s="3"/>
      <c r="J593" s="34">
        <v>3</v>
      </c>
      <c r="K593" s="34">
        <v>1</v>
      </c>
      <c r="L593" s="3">
        <v>60</v>
      </c>
      <c r="M593" s="3">
        <v>30</v>
      </c>
      <c r="N593" s="27">
        <f>INDEX([1]怪物表!$J:$J,MATCH(F593,[1]怪物表!$A:$A,0),1)*H593</f>
        <v>10</v>
      </c>
    </row>
    <row r="594" spans="1:14" x14ac:dyDescent="0.3">
      <c r="A594" s="32">
        <v>399303</v>
      </c>
      <c r="B594" s="25" t="s">
        <v>273</v>
      </c>
      <c r="C594" s="25" t="s">
        <v>216</v>
      </c>
      <c r="D594" s="25" t="s">
        <v>280</v>
      </c>
      <c r="E594" s="34">
        <v>1</v>
      </c>
      <c r="F594" s="34">
        <f>IF(G594="","",SUMIFS([1]怪物表!$A:$A,[1]怪物表!$B:$B,C594,[1]怪物表!$C:$C,G594)
)</f>
        <v>1399302</v>
      </c>
      <c r="G594" s="4" t="s">
        <v>122</v>
      </c>
      <c r="H594" s="34">
        <v>10</v>
      </c>
      <c r="I594" s="34">
        <v>9</v>
      </c>
      <c r="J594" s="34">
        <v>3</v>
      </c>
      <c r="K594" s="34">
        <v>1</v>
      </c>
      <c r="L594" s="3">
        <v>60</v>
      </c>
      <c r="M594" s="34">
        <v>60</v>
      </c>
      <c r="N594" s="27">
        <f>INDEX([1]怪物表!$J:$J,MATCH(F594,[1]怪物表!$A:$A,0),1)*H594</f>
        <v>10</v>
      </c>
    </row>
    <row r="595" spans="1:14" x14ac:dyDescent="0.3">
      <c r="A595" s="3"/>
      <c r="B595" s="4"/>
      <c r="C595" s="25" t="s">
        <v>216</v>
      </c>
      <c r="D595" s="4"/>
      <c r="E595" s="3">
        <v>2</v>
      </c>
      <c r="F595" s="3">
        <f>IF(G595="","",SUMIFS([1]怪物表!$A:$A,[1]怪物表!$B:$B,C595,[1]怪物表!$C:$C,G595)
)</f>
        <v>1399302</v>
      </c>
      <c r="G595" s="4" t="s">
        <v>122</v>
      </c>
      <c r="H595" s="3">
        <v>10</v>
      </c>
      <c r="I595" s="34">
        <v>9</v>
      </c>
      <c r="J595" s="34">
        <v>3</v>
      </c>
      <c r="K595" s="34">
        <v>1</v>
      </c>
      <c r="L595" s="3">
        <v>60</v>
      </c>
      <c r="M595" s="3">
        <v>60</v>
      </c>
      <c r="N595" s="27">
        <f>INDEX([1]怪物表!$J:$J,MATCH(F595,[1]怪物表!$A:$A,0),1)*H595</f>
        <v>10</v>
      </c>
    </row>
    <row r="596" spans="1:14" x14ac:dyDescent="0.3">
      <c r="A596" s="3"/>
      <c r="B596" s="4"/>
      <c r="C596" s="25" t="s">
        <v>216</v>
      </c>
      <c r="D596" s="4"/>
      <c r="E596" s="3">
        <v>3</v>
      </c>
      <c r="F596" s="3">
        <f>IF(G596="","",SUMIFS([1]怪物表!$A:$A,[1]怪物表!$B:$B,C596,[1]怪物表!$C:$C,G596)
)</f>
        <v>1399302</v>
      </c>
      <c r="G596" s="4" t="s">
        <v>122</v>
      </c>
      <c r="H596" s="3">
        <v>10</v>
      </c>
      <c r="I596" s="34">
        <v>9</v>
      </c>
      <c r="J596" s="34">
        <v>3</v>
      </c>
      <c r="K596" s="34">
        <v>1</v>
      </c>
      <c r="L596" s="3">
        <v>60</v>
      </c>
      <c r="M596" s="3">
        <v>60</v>
      </c>
      <c r="N596" s="27">
        <f>INDEX([1]怪物表!$J:$J,MATCH(F596,[1]怪物表!$A:$A,0),1)*H596</f>
        <v>10</v>
      </c>
    </row>
    <row r="597" spans="1:14" x14ac:dyDescent="0.3">
      <c r="A597" s="3"/>
      <c r="B597" s="4"/>
      <c r="C597" s="25" t="s">
        <v>216</v>
      </c>
      <c r="D597" s="4"/>
      <c r="E597" s="3">
        <v>4</v>
      </c>
      <c r="F597" s="3">
        <f>IF(G597="","",SUMIFS([1]怪物表!$A:$A,[1]怪物表!$B:$B,C597,[1]怪物表!$C:$C,G597)
)</f>
        <v>1399302</v>
      </c>
      <c r="G597" s="4" t="s">
        <v>122</v>
      </c>
      <c r="H597" s="3">
        <v>10</v>
      </c>
      <c r="I597" s="34">
        <v>9</v>
      </c>
      <c r="J597" s="34">
        <v>3</v>
      </c>
      <c r="K597" s="34">
        <v>1</v>
      </c>
      <c r="L597" s="3">
        <v>60</v>
      </c>
      <c r="M597" s="3">
        <v>60</v>
      </c>
      <c r="N597" s="27">
        <f>INDEX([1]怪物表!$J:$J,MATCH(F597,[1]怪物表!$A:$A,0),1)*H597</f>
        <v>10</v>
      </c>
    </row>
    <row r="598" spans="1:14" x14ac:dyDescent="0.3">
      <c r="A598" s="3"/>
      <c r="B598" s="4"/>
      <c r="C598" s="25" t="s">
        <v>216</v>
      </c>
      <c r="D598" s="4"/>
      <c r="E598" s="3">
        <v>5</v>
      </c>
      <c r="F598" s="3">
        <f>IF(G598="","",SUMIFS([1]怪物表!$A:$A,[1]怪物表!$B:$B,C598,[1]怪物表!$C:$C,G598)
)</f>
        <v>1399302</v>
      </c>
      <c r="G598" s="4" t="s">
        <v>122</v>
      </c>
      <c r="H598" s="3">
        <v>10</v>
      </c>
      <c r="I598" s="3"/>
      <c r="J598" s="34">
        <v>3</v>
      </c>
      <c r="K598" s="34">
        <v>1</v>
      </c>
      <c r="L598" s="3">
        <v>60</v>
      </c>
      <c r="M598" s="3">
        <v>60</v>
      </c>
      <c r="N598" s="27">
        <f>INDEX([1]怪物表!$J:$J,MATCH(F598,[1]怪物表!$A:$A,0),1)*H598</f>
        <v>10</v>
      </c>
    </row>
    <row r="599" spans="1:14" x14ac:dyDescent="0.3">
      <c r="A599" s="32">
        <v>399304</v>
      </c>
      <c r="B599" s="25" t="s">
        <v>269</v>
      </c>
      <c r="C599" s="25" t="s">
        <v>216</v>
      </c>
      <c r="D599" s="25" t="s">
        <v>281</v>
      </c>
      <c r="E599" s="34">
        <v>1</v>
      </c>
      <c r="F599" s="34">
        <f>IF(G599="","",SUMIFS([1]怪物表!$A:$A,[1]怪物表!$B:$B,C599,[1]怪物表!$C:$C,G599)
)</f>
        <v>1399304</v>
      </c>
      <c r="G599" s="25" t="s">
        <v>125</v>
      </c>
      <c r="H599" s="36">
        <v>20</v>
      </c>
      <c r="I599" s="3">
        <v>18</v>
      </c>
      <c r="J599" s="34">
        <v>3</v>
      </c>
      <c r="K599" s="34">
        <v>1</v>
      </c>
      <c r="L599" s="3">
        <v>60</v>
      </c>
      <c r="M599" s="34">
        <v>150</v>
      </c>
      <c r="N599" s="27">
        <f>INDEX([1]怪物表!$J:$J,MATCH(F599,[1]怪物表!$A:$A,0),1)*H599</f>
        <v>20</v>
      </c>
    </row>
    <row r="600" spans="1:14" x14ac:dyDescent="0.3">
      <c r="A600" s="3"/>
      <c r="B600" s="4"/>
      <c r="C600" s="25" t="s">
        <v>216</v>
      </c>
      <c r="D600" s="4"/>
      <c r="E600" s="3">
        <v>2</v>
      </c>
      <c r="F600" s="3">
        <f>IF(G600="","",SUMIFS([1]怪物表!$A:$A,[1]怪物表!$B:$B,C600,[1]怪物表!$C:$C,G600)
)</f>
        <v>1399304</v>
      </c>
      <c r="G600" s="4" t="s">
        <v>125</v>
      </c>
      <c r="H600" s="3">
        <v>20</v>
      </c>
      <c r="I600" s="3">
        <v>18</v>
      </c>
      <c r="J600" s="34">
        <v>3</v>
      </c>
      <c r="K600" s="34">
        <v>1</v>
      </c>
      <c r="L600" s="3">
        <v>60</v>
      </c>
      <c r="M600" s="3">
        <v>150</v>
      </c>
      <c r="N600" s="27">
        <f>INDEX([1]怪物表!$J:$J,MATCH(F600,[1]怪物表!$A:$A,0),1)*H600</f>
        <v>20</v>
      </c>
    </row>
    <row r="601" spans="1:14" x14ac:dyDescent="0.3">
      <c r="A601" s="3"/>
      <c r="B601" s="4"/>
      <c r="C601" s="25" t="s">
        <v>216</v>
      </c>
      <c r="D601" s="4"/>
      <c r="E601" s="3">
        <v>3</v>
      </c>
      <c r="F601" s="3">
        <f>IF(G601="","",SUMIFS([1]怪物表!$A:$A,[1]怪物表!$B:$B,C601,[1]怪物表!$C:$C,G601)
)</f>
        <v>1399304</v>
      </c>
      <c r="G601" s="4" t="s">
        <v>125</v>
      </c>
      <c r="H601" s="3">
        <v>20</v>
      </c>
      <c r="I601" s="3">
        <v>18</v>
      </c>
      <c r="J601" s="34">
        <v>3</v>
      </c>
      <c r="K601" s="34">
        <v>1</v>
      </c>
      <c r="L601" s="3">
        <v>60</v>
      </c>
      <c r="M601" s="3">
        <v>150</v>
      </c>
      <c r="N601" s="27">
        <f>INDEX([1]怪物表!$J:$J,MATCH(F601,[1]怪物表!$A:$A,0),1)*H601</f>
        <v>20</v>
      </c>
    </row>
    <row r="602" spans="1:14" x14ac:dyDescent="0.3">
      <c r="A602" s="3"/>
      <c r="B602" s="4"/>
      <c r="C602" s="25" t="s">
        <v>216</v>
      </c>
      <c r="D602" s="4"/>
      <c r="E602" s="3">
        <v>4</v>
      </c>
      <c r="F602" s="3">
        <f>IF(G602="","",SUMIFS([1]怪物表!$A:$A,[1]怪物表!$B:$B,C602,[1]怪物表!$C:$C,G602)
)</f>
        <v>1399304</v>
      </c>
      <c r="G602" s="4" t="s">
        <v>125</v>
      </c>
      <c r="H602" s="3">
        <v>20</v>
      </c>
      <c r="I602" s="3">
        <v>18</v>
      </c>
      <c r="J602" s="34">
        <v>3</v>
      </c>
      <c r="K602" s="34">
        <v>1</v>
      </c>
      <c r="L602" s="3">
        <v>60</v>
      </c>
      <c r="M602" s="3">
        <v>150</v>
      </c>
      <c r="N602" s="27">
        <f>INDEX([1]怪物表!$J:$J,MATCH(F602,[1]怪物表!$A:$A,0),1)*H602</f>
        <v>20</v>
      </c>
    </row>
    <row r="603" spans="1:14" x14ac:dyDescent="0.3">
      <c r="A603" s="3"/>
      <c r="B603" s="4"/>
      <c r="C603" s="25" t="s">
        <v>216</v>
      </c>
      <c r="D603" s="4"/>
      <c r="E603" s="3">
        <v>5</v>
      </c>
      <c r="F603" s="3">
        <f>IF(G603="","",SUMIFS([1]怪物表!$A:$A,[1]怪物表!$B:$B,C603,[1]怪物表!$C:$C,G603)
)</f>
        <v>1399304</v>
      </c>
      <c r="G603" s="4" t="s">
        <v>125</v>
      </c>
      <c r="H603" s="3">
        <v>20</v>
      </c>
      <c r="I603" s="3"/>
      <c r="J603" s="34">
        <v>3</v>
      </c>
      <c r="K603" s="34">
        <v>1</v>
      </c>
      <c r="L603" s="3">
        <v>60</v>
      </c>
      <c r="M603" s="3">
        <v>150</v>
      </c>
      <c r="N603" s="27">
        <f>INDEX([1]怪物表!$J:$J,MATCH(F603,[1]怪物表!$A:$A,0),1)*H603</f>
        <v>20</v>
      </c>
    </row>
    <row r="604" spans="1:14" x14ac:dyDescent="0.3">
      <c r="A604" s="32">
        <v>399305</v>
      </c>
      <c r="B604" s="25" t="s">
        <v>277</v>
      </c>
      <c r="C604" s="25" t="s">
        <v>216</v>
      </c>
      <c r="D604" s="25" t="s">
        <v>282</v>
      </c>
      <c r="E604" s="34">
        <v>1</v>
      </c>
      <c r="F604" s="34">
        <f>IF(G604="","",SUMIFS([1]怪物表!$A:$A,[1]怪物表!$B:$B,C604,[1]怪物表!$C:$C,G604)
)</f>
        <v>1399308</v>
      </c>
      <c r="G604" s="4" t="s">
        <v>127</v>
      </c>
      <c r="H604" s="34">
        <v>10</v>
      </c>
      <c r="I604" s="34">
        <v>9</v>
      </c>
      <c r="J604" s="34">
        <v>3</v>
      </c>
      <c r="K604" s="34">
        <v>1</v>
      </c>
      <c r="L604" s="3">
        <v>60</v>
      </c>
      <c r="M604" s="34">
        <v>210</v>
      </c>
      <c r="N604" s="27">
        <f>INDEX([1]怪物表!$J:$J,MATCH(F604,[1]怪物表!$A:$A,0),1)*H604</f>
        <v>10</v>
      </c>
    </row>
    <row r="605" spans="1:14" x14ac:dyDescent="0.3">
      <c r="A605" s="3"/>
      <c r="B605" s="4"/>
      <c r="C605" s="25" t="s">
        <v>216</v>
      </c>
      <c r="D605" s="4"/>
      <c r="E605" s="3">
        <v>2</v>
      </c>
      <c r="F605" s="3">
        <f>IF(G605="","",SUMIFS([1]怪物表!$A:$A,[1]怪物表!$B:$B,C605,[1]怪物表!$C:$C,G605)
)</f>
        <v>1399308</v>
      </c>
      <c r="G605" s="4" t="s">
        <v>127</v>
      </c>
      <c r="H605" s="3">
        <v>10</v>
      </c>
      <c r="I605" s="34">
        <v>9</v>
      </c>
      <c r="J605" s="34">
        <v>3</v>
      </c>
      <c r="K605" s="34">
        <v>1</v>
      </c>
      <c r="L605" s="3">
        <v>60</v>
      </c>
      <c r="M605" s="3">
        <v>210</v>
      </c>
      <c r="N605" s="27">
        <f>INDEX([1]怪物表!$J:$J,MATCH(F605,[1]怪物表!$A:$A,0),1)*H605</f>
        <v>10</v>
      </c>
    </row>
    <row r="606" spans="1:14" x14ac:dyDescent="0.3">
      <c r="A606" s="3"/>
      <c r="B606" s="4"/>
      <c r="C606" s="25" t="s">
        <v>216</v>
      </c>
      <c r="D606" s="4"/>
      <c r="E606" s="3">
        <v>3</v>
      </c>
      <c r="F606" s="3">
        <f>IF(G606="","",SUMIFS([1]怪物表!$A:$A,[1]怪物表!$B:$B,C606,[1]怪物表!$C:$C,G606)
)</f>
        <v>1399308</v>
      </c>
      <c r="G606" s="4" t="s">
        <v>127</v>
      </c>
      <c r="H606" s="3">
        <v>10</v>
      </c>
      <c r="I606" s="34">
        <v>9</v>
      </c>
      <c r="J606" s="34">
        <v>3</v>
      </c>
      <c r="K606" s="34">
        <v>1</v>
      </c>
      <c r="L606" s="3">
        <v>60</v>
      </c>
      <c r="M606" s="3">
        <v>210</v>
      </c>
      <c r="N606" s="27">
        <f>INDEX([1]怪物表!$J:$J,MATCH(F606,[1]怪物表!$A:$A,0),1)*H606</f>
        <v>10</v>
      </c>
    </row>
    <row r="607" spans="1:14" x14ac:dyDescent="0.3">
      <c r="A607" s="3"/>
      <c r="B607" s="4"/>
      <c r="C607" s="25" t="s">
        <v>216</v>
      </c>
      <c r="D607" s="4"/>
      <c r="E607" s="3">
        <v>4</v>
      </c>
      <c r="F607" s="3">
        <f>IF(G607="","",SUMIFS([1]怪物表!$A:$A,[1]怪物表!$B:$B,C607,[1]怪物表!$C:$C,G607)
)</f>
        <v>1399308</v>
      </c>
      <c r="G607" s="4" t="s">
        <v>127</v>
      </c>
      <c r="H607" s="3">
        <v>10</v>
      </c>
      <c r="I607" s="34">
        <v>9</v>
      </c>
      <c r="J607" s="34">
        <v>3</v>
      </c>
      <c r="K607" s="34">
        <v>1</v>
      </c>
      <c r="L607" s="3">
        <v>60</v>
      </c>
      <c r="M607" s="3">
        <v>210</v>
      </c>
      <c r="N607" s="27">
        <f>INDEX([1]怪物表!$J:$J,MATCH(F607,[1]怪物表!$A:$A,0),1)*H607</f>
        <v>10</v>
      </c>
    </row>
    <row r="608" spans="1:14" x14ac:dyDescent="0.3">
      <c r="A608" s="3"/>
      <c r="B608" s="4"/>
      <c r="C608" s="25" t="s">
        <v>216</v>
      </c>
      <c r="D608" s="4"/>
      <c r="E608" s="3">
        <v>5</v>
      </c>
      <c r="F608" s="3">
        <f>IF(G608="","",SUMIFS([1]怪物表!$A:$A,[1]怪物表!$B:$B,C608,[1]怪物表!$C:$C,G608)
)</f>
        <v>1399308</v>
      </c>
      <c r="G608" s="4" t="s">
        <v>127</v>
      </c>
      <c r="H608" s="3">
        <v>10</v>
      </c>
      <c r="I608" s="3"/>
      <c r="J608" s="34">
        <v>3</v>
      </c>
      <c r="K608" s="34">
        <v>1</v>
      </c>
      <c r="L608" s="3">
        <v>60</v>
      </c>
      <c r="M608" s="3">
        <v>210</v>
      </c>
      <c r="N608" s="27">
        <f>INDEX([1]怪物表!$J:$J,MATCH(F608,[1]怪物表!$A:$A,0),1)*H608</f>
        <v>10</v>
      </c>
    </row>
    <row r="609" spans="1:14" x14ac:dyDescent="0.3">
      <c r="A609" s="32">
        <v>399306</v>
      </c>
      <c r="B609" s="25" t="s">
        <v>270</v>
      </c>
      <c r="C609" s="25" t="s">
        <v>216</v>
      </c>
      <c r="D609" s="25" t="s">
        <v>283</v>
      </c>
      <c r="E609" s="34">
        <v>1</v>
      </c>
      <c r="F609" s="34">
        <f>IF(G609="","",SUMIFS([1]怪物表!$A:$A,[1]怪物表!$B:$B,C609,[1]怪物表!$C:$C,G609)
)</f>
        <v>1399304</v>
      </c>
      <c r="G609" s="25" t="s">
        <v>125</v>
      </c>
      <c r="H609" s="34">
        <v>20</v>
      </c>
      <c r="I609" s="34">
        <v>14</v>
      </c>
      <c r="J609" s="34">
        <v>3</v>
      </c>
      <c r="K609" s="34">
        <v>1</v>
      </c>
      <c r="L609" s="34">
        <v>10</v>
      </c>
      <c r="M609" s="34">
        <v>240</v>
      </c>
      <c r="N609" s="27">
        <f>INDEX([1]怪物表!$J:$J,MATCH(F609,[1]怪物表!$A:$A,0),1)*H609</f>
        <v>20</v>
      </c>
    </row>
    <row r="610" spans="1:14" x14ac:dyDescent="0.3">
      <c r="A610" s="3"/>
      <c r="B610" s="4"/>
      <c r="C610" s="25" t="s">
        <v>216</v>
      </c>
      <c r="D610" s="4"/>
      <c r="E610" s="3">
        <v>2</v>
      </c>
      <c r="F610" s="3">
        <f>IF(G610="","",SUMIFS([1]怪物表!$A:$A,[1]怪物表!$B:$B,C610,[1]怪物表!$C:$C,G610)
)</f>
        <v>1399304</v>
      </c>
      <c r="G610" s="4" t="s">
        <v>125</v>
      </c>
      <c r="H610" s="3">
        <v>20</v>
      </c>
      <c r="I610" s="34">
        <v>14</v>
      </c>
      <c r="J610" s="34">
        <v>3</v>
      </c>
      <c r="K610" s="34">
        <v>1</v>
      </c>
      <c r="L610" s="34">
        <v>10</v>
      </c>
      <c r="M610" s="3">
        <v>240</v>
      </c>
      <c r="N610" s="27">
        <f>INDEX([1]怪物表!$J:$J,MATCH(F610,[1]怪物表!$A:$A,0),1)*H610</f>
        <v>20</v>
      </c>
    </row>
    <row r="611" spans="1:14" x14ac:dyDescent="0.3">
      <c r="A611" s="3"/>
      <c r="B611" s="4"/>
      <c r="C611" s="25" t="s">
        <v>216</v>
      </c>
      <c r="D611" s="4"/>
      <c r="E611" s="3">
        <v>3</v>
      </c>
      <c r="F611" s="3">
        <f>IF(G611="","",SUMIFS([1]怪物表!$A:$A,[1]怪物表!$B:$B,C611,[1]怪物表!$C:$C,G611)
)</f>
        <v>1399304</v>
      </c>
      <c r="G611" s="4" t="s">
        <v>125</v>
      </c>
      <c r="H611" s="3">
        <v>20</v>
      </c>
      <c r="I611" s="34">
        <v>14</v>
      </c>
      <c r="J611" s="34">
        <v>3</v>
      </c>
      <c r="K611" s="34">
        <v>1</v>
      </c>
      <c r="L611" s="34">
        <v>10</v>
      </c>
      <c r="M611" s="3">
        <v>240</v>
      </c>
      <c r="N611" s="27">
        <f>INDEX([1]怪物表!$J:$J,MATCH(F611,[1]怪物表!$A:$A,0),1)*H611</f>
        <v>20</v>
      </c>
    </row>
    <row r="612" spans="1:14" x14ac:dyDescent="0.3">
      <c r="A612" s="3"/>
      <c r="B612" s="4"/>
      <c r="C612" s="25" t="s">
        <v>216</v>
      </c>
      <c r="D612" s="4"/>
      <c r="E612" s="3">
        <v>4</v>
      </c>
      <c r="F612" s="3">
        <f>IF(G612="","",SUMIFS([1]怪物表!$A:$A,[1]怪物表!$B:$B,C612,[1]怪物表!$C:$C,G612)
)</f>
        <v>1399304</v>
      </c>
      <c r="G612" s="4" t="s">
        <v>125</v>
      </c>
      <c r="H612" s="3">
        <v>20</v>
      </c>
      <c r="I612" s="34">
        <v>14</v>
      </c>
      <c r="J612" s="34">
        <v>3</v>
      </c>
      <c r="K612" s="34">
        <v>1</v>
      </c>
      <c r="L612" s="3">
        <v>20</v>
      </c>
      <c r="M612" s="3">
        <v>240</v>
      </c>
      <c r="N612" s="27">
        <f>INDEX([1]怪物表!$J:$J,MATCH(F612,[1]怪物表!$A:$A,0),1)*H612</f>
        <v>20</v>
      </c>
    </row>
    <row r="613" spans="1:14" x14ac:dyDescent="0.3">
      <c r="A613" s="3"/>
      <c r="B613" s="4"/>
      <c r="C613" s="25" t="s">
        <v>216</v>
      </c>
      <c r="D613" s="4"/>
      <c r="E613" s="3">
        <v>5</v>
      </c>
      <c r="F613" s="3">
        <f>IF(G613="","",SUMIFS([1]怪物表!$A:$A,[1]怪物表!$B:$B,C613,[1]怪物表!$C:$C,G613)
)</f>
        <v>1399304</v>
      </c>
      <c r="G613" s="4" t="s">
        <v>125</v>
      </c>
      <c r="H613" s="3">
        <v>20</v>
      </c>
      <c r="I613" s="3"/>
      <c r="J613" s="34">
        <v>3</v>
      </c>
      <c r="K613" s="34">
        <v>1</v>
      </c>
      <c r="L613" s="3">
        <v>20</v>
      </c>
      <c r="M613" s="3">
        <v>240</v>
      </c>
      <c r="N613" s="27">
        <f>INDEX([1]怪物表!$J:$J,MATCH(F613,[1]怪物表!$A:$A,0),1)*H613</f>
        <v>20</v>
      </c>
    </row>
    <row r="614" spans="1:14" x14ac:dyDescent="0.3">
      <c r="A614" s="32">
        <v>399307</v>
      </c>
      <c r="B614" s="25" t="s">
        <v>272</v>
      </c>
      <c r="C614" s="25" t="s">
        <v>216</v>
      </c>
      <c r="D614" s="25" t="s">
        <v>283</v>
      </c>
      <c r="E614" s="34">
        <v>1</v>
      </c>
      <c r="F614" s="34">
        <f>IF(G614="","",SUMIFS([1]怪物表!$A:$A,[1]怪物表!$B:$B,C614,[1]怪物表!$C:$C,G614)
)</f>
        <v>1399316</v>
      </c>
      <c r="G614" s="25" t="s">
        <v>130</v>
      </c>
      <c r="H614" s="34">
        <v>10</v>
      </c>
      <c r="I614" s="34">
        <v>7</v>
      </c>
      <c r="J614" s="34">
        <v>3</v>
      </c>
      <c r="K614" s="34">
        <v>1</v>
      </c>
      <c r="L614" s="34">
        <v>10</v>
      </c>
      <c r="M614" s="3">
        <v>240</v>
      </c>
      <c r="N614" s="27">
        <f>INDEX([1]怪物表!$J:$J,MATCH(F614,[1]怪物表!$A:$A,0),1)*H614</f>
        <v>10</v>
      </c>
    </row>
    <row r="615" spans="1:14" x14ac:dyDescent="0.3">
      <c r="A615" s="3"/>
      <c r="B615" s="4"/>
      <c r="C615" s="25" t="s">
        <v>216</v>
      </c>
      <c r="D615" s="4"/>
      <c r="E615" s="3">
        <v>2</v>
      </c>
      <c r="F615" s="3">
        <f>IF(G615="","",SUMIFS([1]怪物表!$A:$A,[1]怪物表!$B:$B,C615,[1]怪物表!$C:$C,G615)
)</f>
        <v>1399316</v>
      </c>
      <c r="G615" s="25" t="s">
        <v>130</v>
      </c>
      <c r="H615" s="3">
        <v>10</v>
      </c>
      <c r="I615" s="34">
        <v>7</v>
      </c>
      <c r="J615" s="34">
        <v>3</v>
      </c>
      <c r="K615" s="34">
        <v>1</v>
      </c>
      <c r="L615" s="34">
        <v>10</v>
      </c>
      <c r="M615" s="3">
        <v>240</v>
      </c>
      <c r="N615" s="27">
        <f>INDEX([1]怪物表!$J:$J,MATCH(F615,[1]怪物表!$A:$A,0),1)*H615</f>
        <v>10</v>
      </c>
    </row>
    <row r="616" spans="1:14" x14ac:dyDescent="0.3">
      <c r="A616" s="3"/>
      <c r="B616" s="4"/>
      <c r="C616" s="25" t="s">
        <v>216</v>
      </c>
      <c r="D616" s="4"/>
      <c r="E616" s="3">
        <v>3</v>
      </c>
      <c r="F616" s="3">
        <f>IF(G616="","",SUMIFS([1]怪物表!$A:$A,[1]怪物表!$B:$B,C616,[1]怪物表!$C:$C,G616)
)</f>
        <v>1399316</v>
      </c>
      <c r="G616" s="25" t="s">
        <v>130</v>
      </c>
      <c r="H616" s="3">
        <v>10</v>
      </c>
      <c r="I616" s="34">
        <v>7</v>
      </c>
      <c r="J616" s="34">
        <v>3</v>
      </c>
      <c r="K616" s="34">
        <v>1</v>
      </c>
      <c r="L616" s="34">
        <v>10</v>
      </c>
      <c r="M616" s="3">
        <v>240</v>
      </c>
      <c r="N616" s="27">
        <f>INDEX([1]怪物表!$J:$J,MATCH(F616,[1]怪物表!$A:$A,0),1)*H616</f>
        <v>10</v>
      </c>
    </row>
    <row r="617" spans="1:14" x14ac:dyDescent="0.3">
      <c r="A617" s="3"/>
      <c r="B617" s="4"/>
      <c r="C617" s="25" t="s">
        <v>216</v>
      </c>
      <c r="D617" s="4"/>
      <c r="E617" s="3">
        <v>4</v>
      </c>
      <c r="F617" s="3">
        <f>IF(G617="","",SUMIFS([1]怪物表!$A:$A,[1]怪物表!$B:$B,C617,[1]怪物表!$C:$C,G617)
)</f>
        <v>1399316</v>
      </c>
      <c r="G617" s="25" t="s">
        <v>130</v>
      </c>
      <c r="H617" s="3">
        <v>10</v>
      </c>
      <c r="I617" s="34">
        <v>7</v>
      </c>
      <c r="J617" s="34">
        <v>3</v>
      </c>
      <c r="K617" s="34">
        <v>1</v>
      </c>
      <c r="L617" s="3">
        <v>20</v>
      </c>
      <c r="M617" s="3">
        <v>240</v>
      </c>
      <c r="N617" s="27">
        <f>INDEX([1]怪物表!$J:$J,MATCH(F617,[1]怪物表!$A:$A,0),1)*H617</f>
        <v>10</v>
      </c>
    </row>
    <row r="618" spans="1:14" x14ac:dyDescent="0.3">
      <c r="A618" s="3"/>
      <c r="B618" s="4"/>
      <c r="C618" s="25" t="s">
        <v>216</v>
      </c>
      <c r="D618" s="4"/>
      <c r="E618" s="3">
        <v>5</v>
      </c>
      <c r="F618" s="3">
        <f>IF(G618="","",SUMIFS([1]怪物表!$A:$A,[1]怪物表!$B:$B,C618,[1]怪物表!$C:$C,G618)
)</f>
        <v>1399316</v>
      </c>
      <c r="G618" s="25" t="s">
        <v>130</v>
      </c>
      <c r="H618" s="3">
        <v>10</v>
      </c>
      <c r="I618" s="3"/>
      <c r="J618" s="34">
        <v>3</v>
      </c>
      <c r="K618" s="34">
        <v>1</v>
      </c>
      <c r="L618" s="3">
        <v>20</v>
      </c>
      <c r="M618" s="3">
        <v>240</v>
      </c>
      <c r="N618" s="27">
        <f>INDEX([1]怪物表!$J:$J,MATCH(F618,[1]怪物表!$A:$A,0),1)*H618</f>
        <v>10</v>
      </c>
    </row>
    <row r="619" spans="1:14" x14ac:dyDescent="0.3">
      <c r="A619" s="32">
        <v>399308</v>
      </c>
      <c r="B619" s="25" t="s">
        <v>271</v>
      </c>
      <c r="C619" s="25" t="s">
        <v>216</v>
      </c>
      <c r="D619" s="25" t="s">
        <v>284</v>
      </c>
      <c r="E619" s="34">
        <v>1</v>
      </c>
      <c r="F619" s="34">
        <f>IF(G619="","",SUMIFS([1]怪物表!$A:$A,[1]怪物表!$B:$B,C619,[1]怪物表!$C:$C,G619)
)</f>
        <v>1399308</v>
      </c>
      <c r="G619" s="4" t="s">
        <v>127</v>
      </c>
      <c r="H619" s="34">
        <v>20</v>
      </c>
      <c r="I619" s="34">
        <v>14</v>
      </c>
      <c r="J619" s="34">
        <v>3</v>
      </c>
      <c r="K619" s="34">
        <v>1</v>
      </c>
      <c r="L619" s="34">
        <v>10</v>
      </c>
      <c r="M619" s="34">
        <v>270</v>
      </c>
      <c r="N619" s="27">
        <f>INDEX([1]怪物表!$J:$J,MATCH(F619,[1]怪物表!$A:$A,0),1)*H619</f>
        <v>20</v>
      </c>
    </row>
    <row r="620" spans="1:14" x14ac:dyDescent="0.3">
      <c r="A620" s="3"/>
      <c r="B620" s="4"/>
      <c r="C620" s="25" t="s">
        <v>216</v>
      </c>
      <c r="D620" s="4"/>
      <c r="E620" s="3">
        <v>2</v>
      </c>
      <c r="F620" s="3">
        <f>IF(G620="","",SUMIFS([1]怪物表!$A:$A,[1]怪物表!$B:$B,C620,[1]怪物表!$C:$C,G620)
)</f>
        <v>1399308</v>
      </c>
      <c r="G620" s="4" t="s">
        <v>127</v>
      </c>
      <c r="H620" s="3">
        <v>20</v>
      </c>
      <c r="I620" s="34">
        <v>14</v>
      </c>
      <c r="J620" s="34">
        <v>3</v>
      </c>
      <c r="K620" s="34">
        <v>1</v>
      </c>
      <c r="L620" s="34">
        <v>10</v>
      </c>
      <c r="M620" s="34">
        <v>270</v>
      </c>
      <c r="N620" s="27">
        <f>INDEX([1]怪物表!$J:$J,MATCH(F620,[1]怪物表!$A:$A,0),1)*H620</f>
        <v>20</v>
      </c>
    </row>
    <row r="621" spans="1:14" x14ac:dyDescent="0.3">
      <c r="A621" s="3"/>
      <c r="B621" s="4"/>
      <c r="C621" s="25" t="s">
        <v>216</v>
      </c>
      <c r="D621" s="4"/>
      <c r="E621" s="3">
        <v>3</v>
      </c>
      <c r="F621" s="3">
        <f>IF(G621="","",SUMIFS([1]怪物表!$A:$A,[1]怪物表!$B:$B,C621,[1]怪物表!$C:$C,G621)
)</f>
        <v>1399308</v>
      </c>
      <c r="G621" s="4" t="s">
        <v>127</v>
      </c>
      <c r="H621" s="3">
        <v>20</v>
      </c>
      <c r="I621" s="34">
        <v>14</v>
      </c>
      <c r="J621" s="34">
        <v>3</v>
      </c>
      <c r="K621" s="34">
        <v>1</v>
      </c>
      <c r="L621" s="34">
        <v>10</v>
      </c>
      <c r="M621" s="34">
        <v>270</v>
      </c>
      <c r="N621" s="27">
        <f>INDEX([1]怪物表!$J:$J,MATCH(F621,[1]怪物表!$A:$A,0),1)*H621</f>
        <v>20</v>
      </c>
    </row>
    <row r="622" spans="1:14" x14ac:dyDescent="0.3">
      <c r="A622" s="3"/>
      <c r="B622" s="4"/>
      <c r="C622" s="25" t="s">
        <v>216</v>
      </c>
      <c r="D622" s="4"/>
      <c r="E622" s="3">
        <v>4</v>
      </c>
      <c r="F622" s="3">
        <f>IF(G622="","",SUMIFS([1]怪物表!$A:$A,[1]怪物表!$B:$B,C622,[1]怪物表!$C:$C,G622)
)</f>
        <v>1399308</v>
      </c>
      <c r="G622" s="4" t="s">
        <v>127</v>
      </c>
      <c r="H622" s="3">
        <v>20</v>
      </c>
      <c r="I622" s="34">
        <v>14</v>
      </c>
      <c r="J622" s="34">
        <v>3</v>
      </c>
      <c r="K622" s="34">
        <v>1</v>
      </c>
      <c r="L622" s="3">
        <v>20</v>
      </c>
      <c r="M622" s="34">
        <v>270</v>
      </c>
      <c r="N622" s="27">
        <f>INDEX([1]怪物表!$J:$J,MATCH(F622,[1]怪物表!$A:$A,0),1)*H622</f>
        <v>20</v>
      </c>
    </row>
    <row r="623" spans="1:14" x14ac:dyDescent="0.3">
      <c r="A623" s="3"/>
      <c r="B623" s="4"/>
      <c r="C623" s="25" t="s">
        <v>216</v>
      </c>
      <c r="D623" s="4"/>
      <c r="E623" s="3">
        <v>5</v>
      </c>
      <c r="F623" s="3">
        <f>IF(G623="","",SUMIFS([1]怪物表!$A:$A,[1]怪物表!$B:$B,C623,[1]怪物表!$C:$C,G623)
)</f>
        <v>1399308</v>
      </c>
      <c r="G623" s="4" t="s">
        <v>127</v>
      </c>
      <c r="H623" s="3">
        <v>20</v>
      </c>
      <c r="I623" s="3"/>
      <c r="J623" s="34">
        <v>3</v>
      </c>
      <c r="K623" s="34">
        <v>1</v>
      </c>
      <c r="L623" s="3">
        <v>20</v>
      </c>
      <c r="M623" s="34">
        <v>270</v>
      </c>
      <c r="N623" s="27">
        <f>INDEX([1]怪物表!$J:$J,MATCH(F623,[1]怪物表!$A:$A,0),1)*H623</f>
        <v>20</v>
      </c>
    </row>
    <row r="624" spans="1:14" x14ac:dyDescent="0.3">
      <c r="A624" s="32">
        <v>399309</v>
      </c>
      <c r="B624" s="25" t="s">
        <v>272</v>
      </c>
      <c r="C624" s="25" t="s">
        <v>216</v>
      </c>
      <c r="D624" s="25" t="s">
        <v>284</v>
      </c>
      <c r="E624" s="34">
        <v>1</v>
      </c>
      <c r="F624" s="34">
        <f>IF(G624="","",SUMIFS([1]怪物表!$A:$A,[1]怪物表!$B:$B,C624,[1]怪物表!$C:$C,G624)
)</f>
        <v>1399316</v>
      </c>
      <c r="G624" s="25" t="s">
        <v>130</v>
      </c>
      <c r="H624" s="34">
        <v>10</v>
      </c>
      <c r="I624" s="34">
        <v>7</v>
      </c>
      <c r="J624" s="34">
        <v>3</v>
      </c>
      <c r="K624" s="34">
        <v>1</v>
      </c>
      <c r="L624" s="34">
        <v>10</v>
      </c>
      <c r="M624" s="34">
        <v>270</v>
      </c>
      <c r="N624" s="27">
        <f>INDEX([1]怪物表!$J:$J,MATCH(F624,[1]怪物表!$A:$A,0),1)*H624</f>
        <v>10</v>
      </c>
    </row>
    <row r="625" spans="1:14" x14ac:dyDescent="0.3">
      <c r="A625" s="3"/>
      <c r="B625" s="4"/>
      <c r="C625" s="25" t="s">
        <v>216</v>
      </c>
      <c r="D625" s="4"/>
      <c r="E625" s="3">
        <v>2</v>
      </c>
      <c r="F625" s="3">
        <f>IF(G625="","",SUMIFS([1]怪物表!$A:$A,[1]怪物表!$B:$B,C625,[1]怪物表!$C:$C,G625)
)</f>
        <v>1399316</v>
      </c>
      <c r="G625" s="25" t="s">
        <v>130</v>
      </c>
      <c r="H625" s="3">
        <v>10</v>
      </c>
      <c r="I625" s="34">
        <v>7</v>
      </c>
      <c r="J625" s="34">
        <v>3</v>
      </c>
      <c r="K625" s="34">
        <v>1</v>
      </c>
      <c r="L625" s="34">
        <v>10</v>
      </c>
      <c r="M625" s="34">
        <v>270</v>
      </c>
      <c r="N625" s="27">
        <f>INDEX([1]怪物表!$J:$J,MATCH(F625,[1]怪物表!$A:$A,0),1)*H625</f>
        <v>10</v>
      </c>
    </row>
    <row r="626" spans="1:14" x14ac:dyDescent="0.3">
      <c r="A626" s="3"/>
      <c r="B626" s="4"/>
      <c r="C626" s="25" t="s">
        <v>216</v>
      </c>
      <c r="D626" s="4"/>
      <c r="E626" s="3">
        <v>3</v>
      </c>
      <c r="F626" s="3">
        <f>IF(G626="","",SUMIFS([1]怪物表!$A:$A,[1]怪物表!$B:$B,C626,[1]怪物表!$C:$C,G626)
)</f>
        <v>1399316</v>
      </c>
      <c r="G626" s="25" t="s">
        <v>130</v>
      </c>
      <c r="H626" s="3">
        <v>10</v>
      </c>
      <c r="I626" s="34">
        <v>7</v>
      </c>
      <c r="J626" s="34">
        <v>3</v>
      </c>
      <c r="K626" s="34">
        <v>1</v>
      </c>
      <c r="L626" s="34">
        <v>10</v>
      </c>
      <c r="M626" s="34">
        <v>270</v>
      </c>
      <c r="N626" s="27">
        <f>INDEX([1]怪物表!$J:$J,MATCH(F626,[1]怪物表!$A:$A,0),1)*H626</f>
        <v>10</v>
      </c>
    </row>
    <row r="627" spans="1:14" x14ac:dyDescent="0.3">
      <c r="A627" s="3"/>
      <c r="B627" s="4"/>
      <c r="C627" s="25" t="s">
        <v>216</v>
      </c>
      <c r="D627" s="4"/>
      <c r="E627" s="3">
        <v>4</v>
      </c>
      <c r="F627" s="3">
        <f>IF(G627="","",SUMIFS([1]怪物表!$A:$A,[1]怪物表!$B:$B,C627,[1]怪物表!$C:$C,G627)
)</f>
        <v>1399316</v>
      </c>
      <c r="G627" s="25" t="s">
        <v>130</v>
      </c>
      <c r="H627" s="3">
        <v>10</v>
      </c>
      <c r="I627" s="34">
        <v>7</v>
      </c>
      <c r="J627" s="34">
        <v>3</v>
      </c>
      <c r="K627" s="34">
        <v>1</v>
      </c>
      <c r="L627" s="3">
        <v>20</v>
      </c>
      <c r="M627" s="34">
        <v>270</v>
      </c>
      <c r="N627" s="27">
        <f>INDEX([1]怪物表!$J:$J,MATCH(F627,[1]怪物表!$A:$A,0),1)*H627</f>
        <v>10</v>
      </c>
    </row>
    <row r="628" spans="1:14" x14ac:dyDescent="0.3">
      <c r="A628" s="3"/>
      <c r="B628" s="4"/>
      <c r="C628" s="25" t="s">
        <v>216</v>
      </c>
      <c r="D628" s="4"/>
      <c r="E628" s="3">
        <v>5</v>
      </c>
      <c r="F628" s="3">
        <f>IF(G628="","",SUMIFS([1]怪物表!$A:$A,[1]怪物表!$B:$B,C628,[1]怪物表!$C:$C,G628)
)</f>
        <v>1399316</v>
      </c>
      <c r="G628" s="25" t="s">
        <v>130</v>
      </c>
      <c r="H628" s="3">
        <v>10</v>
      </c>
      <c r="I628" s="3"/>
      <c r="J628" s="34">
        <v>3</v>
      </c>
      <c r="K628" s="34">
        <v>1</v>
      </c>
      <c r="L628" s="3">
        <v>20</v>
      </c>
      <c r="M628" s="34">
        <v>270</v>
      </c>
      <c r="N628" s="27">
        <f>INDEX([1]怪物表!$J:$J,MATCH(F628,[1]怪物表!$A:$A,0),1)*H628</f>
        <v>10</v>
      </c>
    </row>
    <row r="629" spans="1:14" x14ac:dyDescent="0.3">
      <c r="A629" s="35">
        <v>399310</v>
      </c>
      <c r="B629" s="25" t="s">
        <v>268</v>
      </c>
      <c r="C629" s="25" t="s">
        <v>216</v>
      </c>
      <c r="D629" s="25" t="s">
        <v>200</v>
      </c>
      <c r="E629" s="34">
        <v>1</v>
      </c>
      <c r="F629" s="34">
        <f>IF(G629="","",SUMIFS([1]怪物表!$A:$A,[1]怪物表!$B:$B,C629,[1]怪物表!$C:$C,G629)
)</f>
        <v>1399303</v>
      </c>
      <c r="G629" s="4" t="s">
        <v>124</v>
      </c>
      <c r="H629" s="34">
        <v>14</v>
      </c>
      <c r="I629" s="34">
        <v>11</v>
      </c>
      <c r="J629" s="34">
        <v>3</v>
      </c>
      <c r="K629" s="34">
        <v>1</v>
      </c>
      <c r="L629" s="3">
        <v>60</v>
      </c>
      <c r="M629" s="34">
        <v>360</v>
      </c>
      <c r="N629" s="27">
        <f>INDEX([1]怪物表!$J:$J,MATCH(F629,[1]怪物表!$A:$A,0),1)*H629</f>
        <v>14</v>
      </c>
    </row>
    <row r="630" spans="1:14" x14ac:dyDescent="0.3">
      <c r="A630" s="3"/>
      <c r="B630" s="4"/>
      <c r="C630" s="25" t="s">
        <v>216</v>
      </c>
      <c r="D630" s="4"/>
      <c r="E630" s="3">
        <v>2</v>
      </c>
      <c r="F630" s="3">
        <f>IF(G630="","",SUMIFS([1]怪物表!$A:$A,[1]怪物表!$B:$B,C630,[1]怪物表!$C:$C,G630)
)</f>
        <v>1399303</v>
      </c>
      <c r="G630" s="4" t="s">
        <v>124</v>
      </c>
      <c r="H630" s="3">
        <v>14</v>
      </c>
      <c r="I630" s="34">
        <v>11</v>
      </c>
      <c r="J630" s="34">
        <v>3</v>
      </c>
      <c r="K630" s="34">
        <v>1</v>
      </c>
      <c r="L630" s="3">
        <v>60</v>
      </c>
      <c r="M630" s="34">
        <v>360</v>
      </c>
      <c r="N630" s="27">
        <f>INDEX([1]怪物表!$J:$J,MATCH(F630,[1]怪物表!$A:$A,0),1)*H630</f>
        <v>14</v>
      </c>
    </row>
    <row r="631" spans="1:14" x14ac:dyDescent="0.3">
      <c r="A631" s="3"/>
      <c r="B631" s="4"/>
      <c r="C631" s="25" t="s">
        <v>216</v>
      </c>
      <c r="D631" s="4"/>
      <c r="E631" s="3">
        <v>3</v>
      </c>
      <c r="F631" s="3">
        <f>IF(G631="","",SUMIFS([1]怪物表!$A:$A,[1]怪物表!$B:$B,C631,[1]怪物表!$C:$C,G631)
)</f>
        <v>1399303</v>
      </c>
      <c r="G631" s="4" t="s">
        <v>124</v>
      </c>
      <c r="H631" s="3">
        <v>20</v>
      </c>
      <c r="I631" s="3">
        <v>18</v>
      </c>
      <c r="J631" s="34">
        <v>3</v>
      </c>
      <c r="K631" s="34">
        <v>1</v>
      </c>
      <c r="L631" s="3">
        <v>60</v>
      </c>
      <c r="M631" s="34">
        <v>360</v>
      </c>
      <c r="N631" s="27">
        <f>INDEX([1]怪物表!$J:$J,MATCH(F631,[1]怪物表!$A:$A,0),1)*H631</f>
        <v>20</v>
      </c>
    </row>
    <row r="632" spans="1:14" x14ac:dyDescent="0.3">
      <c r="A632" s="3"/>
      <c r="B632" s="4"/>
      <c r="C632" s="25" t="s">
        <v>216</v>
      </c>
      <c r="D632" s="4"/>
      <c r="E632" s="3">
        <v>4</v>
      </c>
      <c r="F632" s="3">
        <f>IF(G632="","",SUMIFS([1]怪物表!$A:$A,[1]怪物表!$B:$B,C632,[1]怪物表!$C:$C,G632)
)</f>
        <v>1399303</v>
      </c>
      <c r="G632" s="4" t="s">
        <v>124</v>
      </c>
      <c r="H632" s="3">
        <v>20</v>
      </c>
      <c r="I632" s="3">
        <v>18</v>
      </c>
      <c r="J632" s="34">
        <v>3</v>
      </c>
      <c r="K632" s="34">
        <v>1</v>
      </c>
      <c r="L632" s="3">
        <v>60</v>
      </c>
      <c r="M632" s="34">
        <v>360</v>
      </c>
      <c r="N632" s="27">
        <f>INDEX([1]怪物表!$J:$J,MATCH(F632,[1]怪物表!$A:$A,0),1)*H632</f>
        <v>20</v>
      </c>
    </row>
    <row r="633" spans="1:14" x14ac:dyDescent="0.3">
      <c r="A633" s="3"/>
      <c r="B633" s="4"/>
      <c r="C633" s="25" t="s">
        <v>216</v>
      </c>
      <c r="D633" s="4"/>
      <c r="E633" s="3">
        <v>5</v>
      </c>
      <c r="F633" s="3">
        <f>IF(G633="","",SUMIFS([1]怪物表!$A:$A,[1]怪物表!$B:$B,C633,[1]怪物表!$C:$C,G633)
)</f>
        <v>1399303</v>
      </c>
      <c r="G633" s="4" t="s">
        <v>124</v>
      </c>
      <c r="H633" s="3">
        <v>28</v>
      </c>
      <c r="I633" s="3"/>
      <c r="J633" s="34">
        <v>3</v>
      </c>
      <c r="K633" s="34">
        <v>1</v>
      </c>
      <c r="L633" s="3">
        <v>60</v>
      </c>
      <c r="M633" s="34">
        <v>360</v>
      </c>
      <c r="N633" s="27">
        <f>INDEX([1]怪物表!$J:$J,MATCH(F633,[1]怪物表!$A:$A,0),1)*H633</f>
        <v>28</v>
      </c>
    </row>
    <row r="634" spans="1:14" x14ac:dyDescent="0.3">
      <c r="A634" s="35">
        <v>399311</v>
      </c>
      <c r="B634" s="25" t="s">
        <v>269</v>
      </c>
      <c r="C634" s="25" t="s">
        <v>216</v>
      </c>
      <c r="D634" s="25" t="s">
        <v>202</v>
      </c>
      <c r="E634" s="34">
        <v>1</v>
      </c>
      <c r="F634" s="34">
        <f>IF(G634="","",SUMIFS([1]怪物表!$A:$A,[1]怪物表!$B:$B,C634,[1]怪物表!$C:$C,G634)
)</f>
        <v>1399307</v>
      </c>
      <c r="G634" s="25" t="s">
        <v>137</v>
      </c>
      <c r="H634" s="34">
        <v>14</v>
      </c>
      <c r="I634" s="34">
        <v>11</v>
      </c>
      <c r="J634" s="34">
        <v>3</v>
      </c>
      <c r="K634" s="34">
        <v>1</v>
      </c>
      <c r="L634" s="3">
        <v>60</v>
      </c>
      <c r="M634" s="34">
        <v>420</v>
      </c>
      <c r="N634" s="27">
        <f>INDEX([1]怪物表!$J:$J,MATCH(F634,[1]怪物表!$A:$A,0),1)*H634</f>
        <v>14</v>
      </c>
    </row>
    <row r="635" spans="1:14" x14ac:dyDescent="0.3">
      <c r="A635" s="3"/>
      <c r="B635" s="4"/>
      <c r="C635" s="25" t="s">
        <v>216</v>
      </c>
      <c r="D635" s="4"/>
      <c r="E635" s="3">
        <v>2</v>
      </c>
      <c r="F635" s="3">
        <f>IF(G635="","",SUMIFS([1]怪物表!$A:$A,[1]怪物表!$B:$B,C635,[1]怪物表!$C:$C,G635)
)</f>
        <v>1399307</v>
      </c>
      <c r="G635" s="25" t="s">
        <v>137</v>
      </c>
      <c r="H635" s="3">
        <v>14</v>
      </c>
      <c r="I635" s="34">
        <v>11</v>
      </c>
      <c r="J635" s="34">
        <v>3</v>
      </c>
      <c r="K635" s="34">
        <v>1</v>
      </c>
      <c r="L635" s="3">
        <v>60</v>
      </c>
      <c r="M635" s="34">
        <v>420</v>
      </c>
      <c r="N635" s="27">
        <f>INDEX([1]怪物表!$J:$J,MATCH(F635,[1]怪物表!$A:$A,0),1)*H635</f>
        <v>14</v>
      </c>
    </row>
    <row r="636" spans="1:14" x14ac:dyDescent="0.3">
      <c r="A636" s="3"/>
      <c r="B636" s="4"/>
      <c r="C636" s="25" t="s">
        <v>216</v>
      </c>
      <c r="D636" s="4"/>
      <c r="E636" s="3">
        <v>3</v>
      </c>
      <c r="F636" s="3">
        <f>IF(G636="","",SUMIFS([1]怪物表!$A:$A,[1]怪物表!$B:$B,C636,[1]怪物表!$C:$C,G636)
)</f>
        <v>1399307</v>
      </c>
      <c r="G636" s="25" t="s">
        <v>137</v>
      </c>
      <c r="H636" s="3">
        <v>20</v>
      </c>
      <c r="I636" s="3">
        <v>18</v>
      </c>
      <c r="J636" s="34">
        <v>3</v>
      </c>
      <c r="K636" s="34">
        <v>1</v>
      </c>
      <c r="L636" s="3">
        <v>60</v>
      </c>
      <c r="M636" s="34">
        <v>420</v>
      </c>
      <c r="N636" s="27">
        <f>INDEX([1]怪物表!$J:$J,MATCH(F636,[1]怪物表!$A:$A,0),1)*H636</f>
        <v>20</v>
      </c>
    </row>
    <row r="637" spans="1:14" x14ac:dyDescent="0.3">
      <c r="A637" s="3"/>
      <c r="B637" s="4"/>
      <c r="C637" s="25" t="s">
        <v>216</v>
      </c>
      <c r="D637" s="4"/>
      <c r="E637" s="3">
        <v>4</v>
      </c>
      <c r="F637" s="3">
        <f>IF(G637="","",SUMIFS([1]怪物表!$A:$A,[1]怪物表!$B:$B,C637,[1]怪物表!$C:$C,G637)
)</f>
        <v>1399307</v>
      </c>
      <c r="G637" s="25" t="s">
        <v>137</v>
      </c>
      <c r="H637" s="3">
        <v>20</v>
      </c>
      <c r="I637" s="3">
        <v>18</v>
      </c>
      <c r="J637" s="34">
        <v>3</v>
      </c>
      <c r="K637" s="34">
        <v>1</v>
      </c>
      <c r="L637" s="3">
        <v>60</v>
      </c>
      <c r="M637" s="34">
        <v>420</v>
      </c>
      <c r="N637" s="27">
        <f>INDEX([1]怪物表!$J:$J,MATCH(F637,[1]怪物表!$A:$A,0),1)*H637</f>
        <v>20</v>
      </c>
    </row>
    <row r="638" spans="1:14" x14ac:dyDescent="0.3">
      <c r="A638" s="3"/>
      <c r="B638" s="4"/>
      <c r="C638" s="25" t="s">
        <v>216</v>
      </c>
      <c r="D638" s="4"/>
      <c r="E638" s="3">
        <v>5</v>
      </c>
      <c r="F638" s="3">
        <f>IF(G638="","",SUMIFS([1]怪物表!$A:$A,[1]怪物表!$B:$B,C638,[1]怪物表!$C:$C,G638)
)</f>
        <v>1399307</v>
      </c>
      <c r="G638" s="25" t="s">
        <v>137</v>
      </c>
      <c r="H638" s="3">
        <v>28</v>
      </c>
      <c r="I638" s="3"/>
      <c r="J638" s="34">
        <v>3</v>
      </c>
      <c r="K638" s="34">
        <v>1</v>
      </c>
      <c r="L638" s="3">
        <v>60</v>
      </c>
      <c r="M638" s="34">
        <v>420</v>
      </c>
      <c r="N638" s="27">
        <f>INDEX([1]怪物表!$J:$J,MATCH(F638,[1]怪物表!$A:$A,0),1)*H638</f>
        <v>28</v>
      </c>
    </row>
    <row r="639" spans="1:14" x14ac:dyDescent="0.3">
      <c r="A639" s="35">
        <v>399312</v>
      </c>
      <c r="B639" s="25" t="s">
        <v>277</v>
      </c>
      <c r="C639" s="25" t="s">
        <v>216</v>
      </c>
      <c r="D639" s="25" t="s">
        <v>202</v>
      </c>
      <c r="E639" s="34">
        <v>1</v>
      </c>
      <c r="F639" s="34">
        <f>IF(G639="","",SUMIFS([1]怪物表!$A:$A,[1]怪物表!$B:$B,C639,[1]怪物表!$C:$C,G639)
)</f>
        <v>1399308</v>
      </c>
      <c r="G639" s="4" t="s">
        <v>127</v>
      </c>
      <c r="H639" s="34">
        <v>7</v>
      </c>
      <c r="I639" s="34">
        <v>6</v>
      </c>
      <c r="J639" s="34">
        <v>3</v>
      </c>
      <c r="K639" s="34">
        <v>1</v>
      </c>
      <c r="L639" s="3">
        <v>60</v>
      </c>
      <c r="M639" s="34">
        <v>420</v>
      </c>
      <c r="N639" s="27">
        <f>INDEX([1]怪物表!$J:$J,MATCH(F639,[1]怪物表!$A:$A,0),1)*H639</f>
        <v>7</v>
      </c>
    </row>
    <row r="640" spans="1:14" x14ac:dyDescent="0.3">
      <c r="A640" s="3"/>
      <c r="B640" s="4"/>
      <c r="C640" s="25" t="s">
        <v>216</v>
      </c>
      <c r="D640" s="4"/>
      <c r="E640" s="3">
        <v>2</v>
      </c>
      <c r="F640" s="3">
        <f>IF(G640="","",SUMIFS([1]怪物表!$A:$A,[1]怪物表!$B:$B,C640,[1]怪物表!$C:$C,G640)
)</f>
        <v>1399308</v>
      </c>
      <c r="G640" s="4" t="s">
        <v>127</v>
      </c>
      <c r="H640" s="34">
        <v>7</v>
      </c>
      <c r="I640" s="34">
        <v>6</v>
      </c>
      <c r="J640" s="34">
        <v>3</v>
      </c>
      <c r="K640" s="34">
        <v>1</v>
      </c>
      <c r="L640" s="3">
        <v>60</v>
      </c>
      <c r="M640" s="34">
        <v>420</v>
      </c>
      <c r="N640" s="27">
        <f>INDEX([1]怪物表!$J:$J,MATCH(F640,[1]怪物表!$A:$A,0),1)*H640</f>
        <v>7</v>
      </c>
    </row>
    <row r="641" spans="1:14" x14ac:dyDescent="0.3">
      <c r="A641" s="3"/>
      <c r="B641" s="4"/>
      <c r="C641" s="25" t="s">
        <v>216</v>
      </c>
      <c r="D641" s="4"/>
      <c r="E641" s="3">
        <v>3</v>
      </c>
      <c r="F641" s="3">
        <f>IF(G641="","",SUMIFS([1]怪物表!$A:$A,[1]怪物表!$B:$B,C641,[1]怪物表!$C:$C,G641)
)</f>
        <v>1399308</v>
      </c>
      <c r="G641" s="4" t="s">
        <v>127</v>
      </c>
      <c r="H641" s="3">
        <v>10</v>
      </c>
      <c r="I641" s="34">
        <v>9</v>
      </c>
      <c r="J641" s="34">
        <v>3</v>
      </c>
      <c r="K641" s="34">
        <v>1</v>
      </c>
      <c r="L641" s="3">
        <v>60</v>
      </c>
      <c r="M641" s="34">
        <v>420</v>
      </c>
      <c r="N641" s="27">
        <f>INDEX([1]怪物表!$J:$J,MATCH(F641,[1]怪物表!$A:$A,0),1)*H641</f>
        <v>10</v>
      </c>
    </row>
    <row r="642" spans="1:14" x14ac:dyDescent="0.3">
      <c r="A642" s="3"/>
      <c r="B642" s="4"/>
      <c r="C642" s="25" t="s">
        <v>216</v>
      </c>
      <c r="D642" s="4"/>
      <c r="E642" s="3">
        <v>4</v>
      </c>
      <c r="F642" s="3">
        <f>IF(G642="","",SUMIFS([1]怪物表!$A:$A,[1]怪物表!$B:$B,C642,[1]怪物表!$C:$C,G642)
)</f>
        <v>1399308</v>
      </c>
      <c r="G642" s="4" t="s">
        <v>127</v>
      </c>
      <c r="H642" s="3">
        <v>10</v>
      </c>
      <c r="I642" s="34">
        <v>9</v>
      </c>
      <c r="J642" s="34">
        <v>3</v>
      </c>
      <c r="K642" s="34">
        <v>1</v>
      </c>
      <c r="L642" s="3">
        <v>60</v>
      </c>
      <c r="M642" s="34">
        <v>420</v>
      </c>
      <c r="N642" s="27">
        <f>INDEX([1]怪物表!$J:$J,MATCH(F642,[1]怪物表!$A:$A,0),1)*H642</f>
        <v>10</v>
      </c>
    </row>
    <row r="643" spans="1:14" x14ac:dyDescent="0.3">
      <c r="A643" s="3"/>
      <c r="B643" s="4"/>
      <c r="C643" s="25" t="s">
        <v>216</v>
      </c>
      <c r="D643" s="4"/>
      <c r="E643" s="3">
        <v>5</v>
      </c>
      <c r="F643" s="3">
        <f>IF(G643="","",SUMIFS([1]怪物表!$A:$A,[1]怪物表!$B:$B,C643,[1]怪物表!$C:$C,G643)
)</f>
        <v>1399308</v>
      </c>
      <c r="G643" s="4" t="s">
        <v>127</v>
      </c>
      <c r="H643" s="3">
        <v>16</v>
      </c>
      <c r="I643" s="3"/>
      <c r="J643" s="34">
        <v>3</v>
      </c>
      <c r="K643" s="34">
        <v>1</v>
      </c>
      <c r="L643" s="3">
        <v>60</v>
      </c>
      <c r="M643" s="34">
        <v>420</v>
      </c>
      <c r="N643" s="27">
        <f>INDEX([1]怪物表!$J:$J,MATCH(F643,[1]怪物表!$A:$A,0),1)*H643</f>
        <v>16</v>
      </c>
    </row>
    <row r="644" spans="1:14" x14ac:dyDescent="0.3">
      <c r="A644" s="35">
        <v>399313</v>
      </c>
      <c r="B644" s="25" t="s">
        <v>272</v>
      </c>
      <c r="C644" s="25" t="s">
        <v>216</v>
      </c>
      <c r="D644" s="25" t="s">
        <v>197</v>
      </c>
      <c r="E644" s="34">
        <v>1</v>
      </c>
      <c r="F644" s="34">
        <f>IF(G644="","",SUMIFS([1]怪物表!$A:$A,[1]怪物表!$B:$B,C644,[1]怪物表!$C:$C,G644)
)</f>
        <v>1399316</v>
      </c>
      <c r="G644" s="25" t="s">
        <v>130</v>
      </c>
      <c r="H644" s="34">
        <v>5</v>
      </c>
      <c r="I644" s="34">
        <v>4</v>
      </c>
      <c r="J644" s="34">
        <v>3</v>
      </c>
      <c r="K644" s="34">
        <v>1</v>
      </c>
      <c r="L644" s="34">
        <v>6</v>
      </c>
      <c r="M644" s="34">
        <v>540</v>
      </c>
      <c r="N644" s="27">
        <f>INDEX([1]怪物表!$J:$J,MATCH(F644,[1]怪物表!$A:$A,0),1)*H644</f>
        <v>5</v>
      </c>
    </row>
    <row r="645" spans="1:14" x14ac:dyDescent="0.3">
      <c r="A645" s="3"/>
      <c r="B645" s="4"/>
      <c r="C645" s="25" t="s">
        <v>216</v>
      </c>
      <c r="D645" s="4"/>
      <c r="E645" s="3">
        <v>2</v>
      </c>
      <c r="F645" s="3">
        <f>IF(G645="","",SUMIFS([1]怪物表!$A:$A,[1]怪物表!$B:$B,C645,[1]怪物表!$C:$C,G645)
)</f>
        <v>1399316</v>
      </c>
      <c r="G645" s="25" t="s">
        <v>130</v>
      </c>
      <c r="H645" s="3">
        <v>5</v>
      </c>
      <c r="I645" s="34">
        <v>4</v>
      </c>
      <c r="J645" s="34">
        <v>3</v>
      </c>
      <c r="K645" s="34">
        <v>1</v>
      </c>
      <c r="L645" s="34">
        <v>6</v>
      </c>
      <c r="M645" s="3">
        <v>540</v>
      </c>
      <c r="N645" s="27">
        <f>INDEX([1]怪物表!$J:$J,MATCH(F645,[1]怪物表!$A:$A,0),1)*H645</f>
        <v>5</v>
      </c>
    </row>
    <row r="646" spans="1:14" x14ac:dyDescent="0.3">
      <c r="A646" s="3"/>
      <c r="B646" s="4"/>
      <c r="C646" s="25" t="s">
        <v>216</v>
      </c>
      <c r="D646" s="4"/>
      <c r="E646" s="3">
        <v>3</v>
      </c>
      <c r="F646" s="3">
        <f>IF(G646="","",SUMIFS([1]怪物表!$A:$A,[1]怪物表!$B:$B,C646,[1]怪物表!$C:$C,G646)
)</f>
        <v>1399316</v>
      </c>
      <c r="G646" s="25" t="s">
        <v>130</v>
      </c>
      <c r="H646" s="3">
        <v>10</v>
      </c>
      <c r="I646" s="34">
        <v>7</v>
      </c>
      <c r="J646" s="34">
        <v>3</v>
      </c>
      <c r="K646" s="34">
        <v>1</v>
      </c>
      <c r="L646" s="34">
        <v>6</v>
      </c>
      <c r="M646" s="3">
        <v>540</v>
      </c>
      <c r="N646" s="27">
        <f>INDEX([1]怪物表!$J:$J,MATCH(F646,[1]怪物表!$A:$A,0),1)*H646</f>
        <v>10</v>
      </c>
    </row>
    <row r="647" spans="1:14" x14ac:dyDescent="0.3">
      <c r="A647" s="3"/>
      <c r="B647" s="4"/>
      <c r="C647" s="25" t="s">
        <v>216</v>
      </c>
      <c r="D647" s="4"/>
      <c r="E647" s="3">
        <v>4</v>
      </c>
      <c r="F647" s="3">
        <f>IF(G647="","",SUMIFS([1]怪物表!$A:$A,[1]怪物表!$B:$B,C647,[1]怪物表!$C:$C,G647)
)</f>
        <v>1399316</v>
      </c>
      <c r="G647" s="25" t="s">
        <v>130</v>
      </c>
      <c r="H647" s="3">
        <v>15</v>
      </c>
      <c r="I647" s="3">
        <v>11</v>
      </c>
      <c r="J647" s="34">
        <v>3</v>
      </c>
      <c r="K647" s="34">
        <v>1</v>
      </c>
      <c r="L647" s="34">
        <v>6</v>
      </c>
      <c r="M647" s="3">
        <v>540</v>
      </c>
      <c r="N647" s="27">
        <f>INDEX([1]怪物表!$J:$J,MATCH(F647,[1]怪物表!$A:$A,0),1)*H647</f>
        <v>15</v>
      </c>
    </row>
    <row r="648" spans="1:14" x14ac:dyDescent="0.3">
      <c r="A648" s="3"/>
      <c r="B648" s="4"/>
      <c r="C648" s="25" t="s">
        <v>216</v>
      </c>
      <c r="D648" s="4"/>
      <c r="E648" s="3">
        <v>5</v>
      </c>
      <c r="F648" s="3">
        <f>IF(G648="","",SUMIFS([1]怪物表!$A:$A,[1]怪物表!$B:$B,C648,[1]怪物表!$C:$C,G648)
)</f>
        <v>1399316</v>
      </c>
      <c r="G648" s="25" t="s">
        <v>130</v>
      </c>
      <c r="H648" s="3">
        <v>15</v>
      </c>
      <c r="I648" s="3"/>
      <c r="J648" s="34">
        <v>3</v>
      </c>
      <c r="K648" s="34">
        <v>1</v>
      </c>
      <c r="L648" s="34">
        <v>6</v>
      </c>
      <c r="M648" s="3">
        <v>540</v>
      </c>
      <c r="N648" s="27">
        <f>INDEX([1]怪物表!$J:$J,MATCH(F648,[1]怪物表!$A:$A,0),1)*H648</f>
        <v>15</v>
      </c>
    </row>
    <row r="649" spans="1:14" x14ac:dyDescent="0.3">
      <c r="A649" s="35">
        <v>399314</v>
      </c>
      <c r="B649" s="25" t="s">
        <v>272</v>
      </c>
      <c r="C649" s="25" t="s">
        <v>216</v>
      </c>
      <c r="D649" s="25" t="s">
        <v>197</v>
      </c>
      <c r="E649" s="34">
        <v>1</v>
      </c>
      <c r="F649" s="34">
        <f>IF(G649="","",SUMIFS([1]怪物表!$A:$A,[1]怪物表!$B:$B,C649,[1]怪物表!$C:$C,G649)
)</f>
        <v>1399317</v>
      </c>
      <c r="G649" s="25" t="s">
        <v>145</v>
      </c>
      <c r="H649" s="34">
        <v>5</v>
      </c>
      <c r="I649" s="34">
        <v>4</v>
      </c>
      <c r="J649" s="34">
        <v>3</v>
      </c>
      <c r="K649" s="34">
        <v>1</v>
      </c>
      <c r="L649" s="34">
        <v>6</v>
      </c>
      <c r="M649" s="34">
        <v>540</v>
      </c>
      <c r="N649" s="27">
        <f>INDEX([1]怪物表!$J:$J,MATCH(F649,[1]怪物表!$A:$A,0),1)*H649</f>
        <v>5</v>
      </c>
    </row>
    <row r="650" spans="1:14" x14ac:dyDescent="0.3">
      <c r="A650" s="3"/>
      <c r="B650" s="4"/>
      <c r="C650" s="25" t="s">
        <v>216</v>
      </c>
      <c r="D650" s="4"/>
      <c r="E650" s="3">
        <v>2</v>
      </c>
      <c r="F650" s="3">
        <f>IF(G650="","",SUMIFS([1]怪物表!$A:$A,[1]怪物表!$B:$B,C650,[1]怪物表!$C:$C,G650)
)</f>
        <v>1399317</v>
      </c>
      <c r="G650" s="25" t="s">
        <v>145</v>
      </c>
      <c r="H650" s="3">
        <v>5</v>
      </c>
      <c r="I650" s="34">
        <v>4</v>
      </c>
      <c r="J650" s="34">
        <v>3</v>
      </c>
      <c r="K650" s="34">
        <v>1</v>
      </c>
      <c r="L650" s="34">
        <v>6</v>
      </c>
      <c r="M650" s="3">
        <v>540</v>
      </c>
      <c r="N650" s="27">
        <f>INDEX([1]怪物表!$J:$J,MATCH(F650,[1]怪物表!$A:$A,0),1)*H650</f>
        <v>5</v>
      </c>
    </row>
    <row r="651" spans="1:14" x14ac:dyDescent="0.3">
      <c r="A651" s="3"/>
      <c r="B651" s="4"/>
      <c r="C651" s="25" t="s">
        <v>216</v>
      </c>
      <c r="D651" s="4"/>
      <c r="E651" s="3">
        <v>3</v>
      </c>
      <c r="F651" s="3">
        <f>IF(G651="","",SUMIFS([1]怪物表!$A:$A,[1]怪物表!$B:$B,C651,[1]怪物表!$C:$C,G651)
)</f>
        <v>1399317</v>
      </c>
      <c r="G651" s="25" t="s">
        <v>145</v>
      </c>
      <c r="H651" s="3">
        <v>10</v>
      </c>
      <c r="I651" s="34">
        <v>7</v>
      </c>
      <c r="J651" s="34">
        <v>3</v>
      </c>
      <c r="K651" s="34">
        <v>1</v>
      </c>
      <c r="L651" s="34">
        <v>6</v>
      </c>
      <c r="M651" s="3">
        <v>540</v>
      </c>
      <c r="N651" s="27">
        <f>INDEX([1]怪物表!$J:$J,MATCH(F651,[1]怪物表!$A:$A,0),1)*H651</f>
        <v>10</v>
      </c>
    </row>
    <row r="652" spans="1:14" x14ac:dyDescent="0.3">
      <c r="A652" s="3"/>
      <c r="B652" s="4"/>
      <c r="C652" s="25" t="s">
        <v>216</v>
      </c>
      <c r="D652" s="4"/>
      <c r="E652" s="3">
        <v>4</v>
      </c>
      <c r="F652" s="3">
        <f>IF(G652="","",SUMIFS([1]怪物表!$A:$A,[1]怪物表!$B:$B,C652,[1]怪物表!$C:$C,G652)
)</f>
        <v>1399317</v>
      </c>
      <c r="G652" s="25" t="s">
        <v>145</v>
      </c>
      <c r="H652" s="3">
        <v>15</v>
      </c>
      <c r="I652" s="3">
        <v>11</v>
      </c>
      <c r="J652" s="34">
        <v>3</v>
      </c>
      <c r="K652" s="34">
        <v>1</v>
      </c>
      <c r="L652" s="34">
        <v>6</v>
      </c>
      <c r="M652" s="3">
        <v>540</v>
      </c>
      <c r="N652" s="27">
        <f>INDEX([1]怪物表!$J:$J,MATCH(F652,[1]怪物表!$A:$A,0),1)*H652</f>
        <v>15</v>
      </c>
    </row>
    <row r="653" spans="1:14" x14ac:dyDescent="0.3">
      <c r="A653" s="3"/>
      <c r="B653" s="4"/>
      <c r="C653" s="25" t="s">
        <v>216</v>
      </c>
      <c r="D653" s="4"/>
      <c r="E653" s="3">
        <v>5</v>
      </c>
      <c r="F653" s="3">
        <f>IF(G653="","",SUMIFS([1]怪物表!$A:$A,[1]怪物表!$B:$B,C653,[1]怪物表!$C:$C,G653)
)</f>
        <v>1399317</v>
      </c>
      <c r="G653" s="25" t="s">
        <v>145</v>
      </c>
      <c r="H653" s="3">
        <v>15</v>
      </c>
      <c r="I653" s="3"/>
      <c r="J653" s="34">
        <v>3</v>
      </c>
      <c r="K653" s="34">
        <v>1</v>
      </c>
      <c r="L653" s="34">
        <v>6</v>
      </c>
      <c r="M653" s="3">
        <v>540</v>
      </c>
      <c r="N653" s="27">
        <f>INDEX([1]怪物表!$J:$J,MATCH(F653,[1]怪物表!$A:$A,0),1)*H653</f>
        <v>15</v>
      </c>
    </row>
    <row r="654" spans="1:14" x14ac:dyDescent="0.3">
      <c r="A654" s="35">
        <v>399315</v>
      </c>
      <c r="B654" s="25" t="s">
        <v>271</v>
      </c>
      <c r="C654" s="25" t="s">
        <v>216</v>
      </c>
      <c r="D654" s="25" t="s">
        <v>197</v>
      </c>
      <c r="E654" s="34">
        <v>1</v>
      </c>
      <c r="F654" s="34">
        <f>IF(G654="","",SUMIFS([1]怪物表!$A:$A,[1]怪物表!$B:$B,C654,[1]怪物表!$C:$C,G654)
)</f>
        <v>1399308</v>
      </c>
      <c r="G654" s="4" t="s">
        <v>127</v>
      </c>
      <c r="H654" s="34">
        <v>10</v>
      </c>
      <c r="I654" s="34">
        <v>7</v>
      </c>
      <c r="J654" s="34">
        <v>3</v>
      </c>
      <c r="K654" s="34">
        <v>1</v>
      </c>
      <c r="L654" s="34">
        <v>6</v>
      </c>
      <c r="M654" s="34">
        <v>540</v>
      </c>
      <c r="N654" s="27">
        <f>INDEX([1]怪物表!$J:$J,MATCH(F654,[1]怪物表!$A:$A,0),1)*H654</f>
        <v>10</v>
      </c>
    </row>
    <row r="655" spans="1:14" x14ac:dyDescent="0.3">
      <c r="A655" s="3"/>
      <c r="B655" s="4"/>
      <c r="C655" s="25" t="s">
        <v>216</v>
      </c>
      <c r="D655" s="4"/>
      <c r="E655" s="3">
        <v>2</v>
      </c>
      <c r="F655" s="3">
        <f>IF(G655="","",SUMIFS([1]怪物表!$A:$A,[1]怪物表!$B:$B,C655,[1]怪物表!$C:$C,G655)
)</f>
        <v>1399308</v>
      </c>
      <c r="G655" s="4" t="s">
        <v>127</v>
      </c>
      <c r="H655" s="3">
        <v>10</v>
      </c>
      <c r="I655" s="34">
        <v>7</v>
      </c>
      <c r="J655" s="34">
        <v>3</v>
      </c>
      <c r="K655" s="34">
        <v>1</v>
      </c>
      <c r="L655" s="34">
        <v>6</v>
      </c>
      <c r="M655" s="3">
        <v>540</v>
      </c>
      <c r="N655" s="27">
        <f>INDEX([1]怪物表!$J:$J,MATCH(F655,[1]怪物表!$A:$A,0),1)*H655</f>
        <v>10</v>
      </c>
    </row>
    <row r="656" spans="1:14" x14ac:dyDescent="0.3">
      <c r="A656" s="3"/>
      <c r="B656" s="4"/>
      <c r="C656" s="25" t="s">
        <v>216</v>
      </c>
      <c r="D656" s="4"/>
      <c r="E656" s="3">
        <v>3</v>
      </c>
      <c r="F656" s="3">
        <f>IF(G656="","",SUMIFS([1]怪物表!$A:$A,[1]怪物表!$B:$B,C656,[1]怪物表!$C:$C,G656)
)</f>
        <v>1399308</v>
      </c>
      <c r="G656" s="4" t="s">
        <v>127</v>
      </c>
      <c r="H656" s="3">
        <v>20</v>
      </c>
      <c r="I656" s="34">
        <v>14</v>
      </c>
      <c r="J656" s="34">
        <v>3</v>
      </c>
      <c r="K656" s="34">
        <v>1</v>
      </c>
      <c r="L656" s="34">
        <v>6</v>
      </c>
      <c r="M656" s="3">
        <v>540</v>
      </c>
      <c r="N656" s="27">
        <f>INDEX([1]怪物表!$J:$J,MATCH(F656,[1]怪物表!$A:$A,0),1)*H656</f>
        <v>20</v>
      </c>
    </row>
    <row r="657" spans="1:14" x14ac:dyDescent="0.3">
      <c r="A657" s="3"/>
      <c r="B657" s="4"/>
      <c r="C657" s="25" t="s">
        <v>216</v>
      </c>
      <c r="D657" s="4"/>
      <c r="E657" s="3">
        <v>4</v>
      </c>
      <c r="F657" s="3">
        <f>IF(G657="","",SUMIFS([1]怪物表!$A:$A,[1]怪物表!$B:$B,C657,[1]怪物表!$C:$C,G657)
)</f>
        <v>1399308</v>
      </c>
      <c r="G657" s="4" t="s">
        <v>127</v>
      </c>
      <c r="H657" s="3">
        <v>30</v>
      </c>
      <c r="I657" s="3">
        <v>21</v>
      </c>
      <c r="J657" s="34">
        <v>3</v>
      </c>
      <c r="K657" s="34">
        <v>1</v>
      </c>
      <c r="L657" s="34">
        <v>6</v>
      </c>
      <c r="M657" s="3">
        <v>540</v>
      </c>
      <c r="N657" s="27">
        <f>INDEX([1]怪物表!$J:$J,MATCH(F657,[1]怪物表!$A:$A,0),1)*H657</f>
        <v>30</v>
      </c>
    </row>
    <row r="658" spans="1:14" x14ac:dyDescent="0.3">
      <c r="A658" s="3"/>
      <c r="B658" s="4"/>
      <c r="C658" s="25" t="s">
        <v>216</v>
      </c>
      <c r="D658" s="4"/>
      <c r="E658" s="3">
        <v>5</v>
      </c>
      <c r="F658" s="3">
        <f>IF(G658="","",SUMIFS([1]怪物表!$A:$A,[1]怪物表!$B:$B,C658,[1]怪物表!$C:$C,G658)
)</f>
        <v>1399308</v>
      </c>
      <c r="G658" s="4" t="s">
        <v>127</v>
      </c>
      <c r="H658" s="3">
        <v>30</v>
      </c>
      <c r="I658" s="3"/>
      <c r="J658" s="34">
        <v>3</v>
      </c>
      <c r="K658" s="34">
        <v>1</v>
      </c>
      <c r="L658" s="34">
        <v>6</v>
      </c>
      <c r="M658" s="3">
        <v>540</v>
      </c>
      <c r="N658" s="27">
        <f>INDEX([1]怪物表!$J:$J,MATCH(F658,[1]怪物表!$A:$A,0),1)*H658</f>
        <v>30</v>
      </c>
    </row>
    <row r="659" spans="1:14" x14ac:dyDescent="0.3">
      <c r="A659" s="35">
        <v>399316</v>
      </c>
      <c r="B659" s="25" t="s">
        <v>272</v>
      </c>
      <c r="C659" s="25" t="s">
        <v>216</v>
      </c>
      <c r="D659" s="25" t="s">
        <v>199</v>
      </c>
      <c r="E659" s="34">
        <v>1</v>
      </c>
      <c r="F659" s="34">
        <f>IF(G659="","",SUMIFS([1]怪物表!$A:$A,[1]怪物表!$B:$B,C659,[1]怪物表!$C:$C,G659)
)</f>
        <v>1399317</v>
      </c>
      <c r="G659" s="25" t="s">
        <v>145</v>
      </c>
      <c r="H659" s="34">
        <v>5</v>
      </c>
      <c r="I659" s="34">
        <v>4</v>
      </c>
      <c r="J659" s="34">
        <v>3</v>
      </c>
      <c r="K659" s="34">
        <v>1</v>
      </c>
      <c r="L659" s="34">
        <v>6</v>
      </c>
      <c r="M659" s="34">
        <v>570</v>
      </c>
      <c r="N659" s="27">
        <f>INDEX([1]怪物表!$J:$J,MATCH(F659,[1]怪物表!$A:$A,0),1)*H659</f>
        <v>5</v>
      </c>
    </row>
    <row r="660" spans="1:14" x14ac:dyDescent="0.3">
      <c r="A660" s="3"/>
      <c r="B660" s="4"/>
      <c r="C660" s="25" t="s">
        <v>216</v>
      </c>
      <c r="D660" s="4"/>
      <c r="E660" s="3">
        <v>2</v>
      </c>
      <c r="F660" s="3">
        <f>IF(G660="","",SUMIFS([1]怪物表!$A:$A,[1]怪物表!$B:$B,C660,[1]怪物表!$C:$C,G660)
)</f>
        <v>1399317</v>
      </c>
      <c r="G660" s="25" t="s">
        <v>145</v>
      </c>
      <c r="H660" s="3">
        <v>5</v>
      </c>
      <c r="I660" s="34">
        <v>4</v>
      </c>
      <c r="J660" s="34">
        <v>3</v>
      </c>
      <c r="K660" s="34">
        <v>1</v>
      </c>
      <c r="L660" s="34">
        <v>6</v>
      </c>
      <c r="M660" s="34">
        <v>570</v>
      </c>
      <c r="N660" s="27">
        <f>INDEX([1]怪物表!$J:$J,MATCH(F660,[1]怪物表!$A:$A,0),1)*H660</f>
        <v>5</v>
      </c>
    </row>
    <row r="661" spans="1:14" x14ac:dyDescent="0.3">
      <c r="A661" s="3"/>
      <c r="B661" s="4"/>
      <c r="C661" s="25" t="s">
        <v>216</v>
      </c>
      <c r="D661" s="4"/>
      <c r="E661" s="3">
        <v>3</v>
      </c>
      <c r="F661" s="3">
        <f>IF(G661="","",SUMIFS([1]怪物表!$A:$A,[1]怪物表!$B:$B,C661,[1]怪物表!$C:$C,G661)
)</f>
        <v>1399317</v>
      </c>
      <c r="G661" s="25" t="s">
        <v>145</v>
      </c>
      <c r="H661" s="3">
        <v>10</v>
      </c>
      <c r="I661" s="34">
        <v>7</v>
      </c>
      <c r="J661" s="34">
        <v>3</v>
      </c>
      <c r="K661" s="34">
        <v>1</v>
      </c>
      <c r="L661" s="34">
        <v>6</v>
      </c>
      <c r="M661" s="34">
        <v>570</v>
      </c>
      <c r="N661" s="27">
        <f>INDEX([1]怪物表!$J:$J,MATCH(F661,[1]怪物表!$A:$A,0),1)*H661</f>
        <v>10</v>
      </c>
    </row>
    <row r="662" spans="1:14" x14ac:dyDescent="0.3">
      <c r="A662" s="3"/>
      <c r="B662" s="4"/>
      <c r="C662" s="25" t="s">
        <v>216</v>
      </c>
      <c r="D662" s="4"/>
      <c r="E662" s="3">
        <v>4</v>
      </c>
      <c r="F662" s="3">
        <f>IF(G662="","",SUMIFS([1]怪物表!$A:$A,[1]怪物表!$B:$B,C662,[1]怪物表!$C:$C,G662)
)</f>
        <v>1399317</v>
      </c>
      <c r="G662" s="25" t="s">
        <v>145</v>
      </c>
      <c r="H662" s="3">
        <v>15</v>
      </c>
      <c r="I662" s="3">
        <v>11</v>
      </c>
      <c r="J662" s="34">
        <v>3</v>
      </c>
      <c r="K662" s="34">
        <v>1</v>
      </c>
      <c r="L662" s="34">
        <v>6</v>
      </c>
      <c r="M662" s="34">
        <v>570</v>
      </c>
      <c r="N662" s="27">
        <f>INDEX([1]怪物表!$J:$J,MATCH(F662,[1]怪物表!$A:$A,0),1)*H662</f>
        <v>15</v>
      </c>
    </row>
    <row r="663" spans="1:14" x14ac:dyDescent="0.3">
      <c r="A663" s="3"/>
      <c r="B663" s="4"/>
      <c r="C663" s="25" t="s">
        <v>216</v>
      </c>
      <c r="D663" s="4"/>
      <c r="E663" s="3">
        <v>5</v>
      </c>
      <c r="F663" s="3">
        <f>IF(G663="","",SUMIFS([1]怪物表!$A:$A,[1]怪物表!$B:$B,C663,[1]怪物表!$C:$C,G663)
)</f>
        <v>1399317</v>
      </c>
      <c r="G663" s="25" t="s">
        <v>145</v>
      </c>
      <c r="H663" s="3">
        <v>15</v>
      </c>
      <c r="I663" s="3"/>
      <c r="J663" s="34">
        <v>3</v>
      </c>
      <c r="K663" s="34">
        <v>1</v>
      </c>
      <c r="L663" s="34">
        <v>6</v>
      </c>
      <c r="M663" s="34">
        <v>570</v>
      </c>
      <c r="N663" s="27">
        <f>INDEX([1]怪物表!$J:$J,MATCH(F663,[1]怪物表!$A:$A,0),1)*H663</f>
        <v>15</v>
      </c>
    </row>
    <row r="664" spans="1:14" x14ac:dyDescent="0.3">
      <c r="A664" s="35">
        <v>399317</v>
      </c>
      <c r="B664" s="25" t="s">
        <v>271</v>
      </c>
      <c r="C664" s="25" t="s">
        <v>216</v>
      </c>
      <c r="D664" s="25" t="s">
        <v>199</v>
      </c>
      <c r="E664" s="34">
        <v>1</v>
      </c>
      <c r="F664" s="34">
        <f>IF(G664="","",SUMIFS([1]怪物表!$A:$A,[1]怪物表!$B:$B,C664,[1]怪物表!$C:$C,G664)
)</f>
        <v>1399308</v>
      </c>
      <c r="G664" s="4" t="s">
        <v>127</v>
      </c>
      <c r="H664" s="34">
        <v>10</v>
      </c>
      <c r="I664" s="34">
        <v>7</v>
      </c>
      <c r="J664" s="34">
        <v>3</v>
      </c>
      <c r="K664" s="34">
        <v>1</v>
      </c>
      <c r="L664" s="34">
        <v>6</v>
      </c>
      <c r="M664" s="34">
        <v>570</v>
      </c>
      <c r="N664" s="27">
        <f>INDEX([1]怪物表!$J:$J,MATCH(F664,[1]怪物表!$A:$A,0),1)*H664</f>
        <v>10</v>
      </c>
    </row>
    <row r="665" spans="1:14" x14ac:dyDescent="0.3">
      <c r="A665" s="3"/>
      <c r="B665" s="4"/>
      <c r="C665" s="25" t="s">
        <v>216</v>
      </c>
      <c r="D665" s="4"/>
      <c r="E665" s="3">
        <v>2</v>
      </c>
      <c r="F665" s="3">
        <f>IF(G665="","",SUMIFS([1]怪物表!$A:$A,[1]怪物表!$B:$B,C665,[1]怪物表!$C:$C,G665)
)</f>
        <v>1399308</v>
      </c>
      <c r="G665" s="4" t="s">
        <v>127</v>
      </c>
      <c r="H665" s="3">
        <v>10</v>
      </c>
      <c r="I665" s="34">
        <v>7</v>
      </c>
      <c r="J665" s="34">
        <v>3</v>
      </c>
      <c r="K665" s="34">
        <v>1</v>
      </c>
      <c r="L665" s="34">
        <v>6</v>
      </c>
      <c r="M665" s="3">
        <v>570</v>
      </c>
      <c r="N665" s="27">
        <f>INDEX([1]怪物表!$J:$J,MATCH(F665,[1]怪物表!$A:$A,0),1)*H665</f>
        <v>10</v>
      </c>
    </row>
    <row r="666" spans="1:14" x14ac:dyDescent="0.3">
      <c r="A666" s="3"/>
      <c r="B666" s="4"/>
      <c r="C666" s="25" t="s">
        <v>216</v>
      </c>
      <c r="D666" s="4"/>
      <c r="E666" s="3">
        <v>3</v>
      </c>
      <c r="F666" s="3">
        <f>IF(G666="","",SUMIFS([1]怪物表!$A:$A,[1]怪物表!$B:$B,C666,[1]怪物表!$C:$C,G666)
)</f>
        <v>1399308</v>
      </c>
      <c r="G666" s="4" t="s">
        <v>127</v>
      </c>
      <c r="H666" s="3">
        <v>20</v>
      </c>
      <c r="I666" s="34">
        <v>14</v>
      </c>
      <c r="J666" s="34">
        <v>3</v>
      </c>
      <c r="K666" s="34">
        <v>1</v>
      </c>
      <c r="L666" s="34">
        <v>6</v>
      </c>
      <c r="M666" s="3">
        <v>570</v>
      </c>
      <c r="N666" s="27">
        <f>INDEX([1]怪物表!$J:$J,MATCH(F666,[1]怪物表!$A:$A,0),1)*H666</f>
        <v>20</v>
      </c>
    </row>
    <row r="667" spans="1:14" x14ac:dyDescent="0.3">
      <c r="A667" s="3"/>
      <c r="B667" s="4"/>
      <c r="C667" s="25" t="s">
        <v>216</v>
      </c>
      <c r="D667" s="4"/>
      <c r="E667" s="3">
        <v>4</v>
      </c>
      <c r="F667" s="3">
        <f>IF(G667="","",SUMIFS([1]怪物表!$A:$A,[1]怪物表!$B:$B,C667,[1]怪物表!$C:$C,G667)
)</f>
        <v>1399308</v>
      </c>
      <c r="G667" s="4" t="s">
        <v>127</v>
      </c>
      <c r="H667" s="3">
        <v>30</v>
      </c>
      <c r="I667" s="3">
        <v>21</v>
      </c>
      <c r="J667" s="34">
        <v>3</v>
      </c>
      <c r="K667" s="34">
        <v>1</v>
      </c>
      <c r="L667" s="34">
        <v>6</v>
      </c>
      <c r="M667" s="3">
        <v>570</v>
      </c>
      <c r="N667" s="27">
        <f>INDEX([1]怪物表!$J:$J,MATCH(F667,[1]怪物表!$A:$A,0),1)*H667</f>
        <v>30</v>
      </c>
    </row>
    <row r="668" spans="1:14" x14ac:dyDescent="0.3">
      <c r="A668" s="3"/>
      <c r="B668" s="4"/>
      <c r="C668" s="25" t="s">
        <v>216</v>
      </c>
      <c r="D668" s="4"/>
      <c r="E668" s="3">
        <v>5</v>
      </c>
      <c r="F668" s="3">
        <f>IF(G668="","",SUMIFS([1]怪物表!$A:$A,[1]怪物表!$B:$B,C668,[1]怪物表!$C:$C,G668)
)</f>
        <v>1399308</v>
      </c>
      <c r="G668" s="4" t="s">
        <v>127</v>
      </c>
      <c r="H668" s="3">
        <v>30</v>
      </c>
      <c r="I668" s="3"/>
      <c r="J668" s="34">
        <v>3</v>
      </c>
      <c r="K668" s="34">
        <v>1</v>
      </c>
      <c r="L668" s="34">
        <v>6</v>
      </c>
      <c r="M668" s="3">
        <v>570</v>
      </c>
      <c r="N668" s="27">
        <f>INDEX([1]怪物表!$J:$J,MATCH(F668,[1]怪物表!$A:$A,0),1)*H668</f>
        <v>30</v>
      </c>
    </row>
    <row r="669" spans="1:14" x14ac:dyDescent="0.3">
      <c r="A669" s="33">
        <v>399401</v>
      </c>
      <c r="B669" s="15" t="s">
        <v>362</v>
      </c>
      <c r="C669" s="15" t="s">
        <v>349</v>
      </c>
      <c r="D669" s="15" t="s">
        <v>279</v>
      </c>
      <c r="E669" s="33">
        <v>1</v>
      </c>
      <c r="F669" s="33">
        <f>IF(G669="","",SUMIFS([1]怪物表!$A:$A,[1]怪物表!$B:$B,C669,[1]怪物表!$C:$C,G669)
)</f>
        <v>1399402</v>
      </c>
      <c r="G669" s="15" t="s">
        <v>122</v>
      </c>
      <c r="H669" s="33">
        <v>15</v>
      </c>
      <c r="I669" s="33">
        <v>9</v>
      </c>
      <c r="J669" s="33">
        <v>3</v>
      </c>
      <c r="K669" s="33">
        <v>1</v>
      </c>
      <c r="L669" s="33">
        <v>60</v>
      </c>
      <c r="M669" s="33">
        <v>30</v>
      </c>
      <c r="N669" s="27">
        <f>INDEX([1]怪物表!$J:$J,MATCH(F669,[1]怪物表!$A:$A,0),1)*H669</f>
        <v>15</v>
      </c>
    </row>
    <row r="670" spans="1:14" x14ac:dyDescent="0.3">
      <c r="A670" s="3"/>
      <c r="B670" s="4"/>
      <c r="C670" s="25" t="s">
        <v>349</v>
      </c>
      <c r="D670" s="4"/>
      <c r="E670" s="3">
        <v>2</v>
      </c>
      <c r="F670" s="3">
        <f>IF(G670="","",SUMIFS([1]怪物表!$A:$A,[1]怪物表!$B:$B,C670,[1]怪物表!$C:$C,G670)
)</f>
        <v>1399402</v>
      </c>
      <c r="G670" s="4" t="s">
        <v>122</v>
      </c>
      <c r="H670" s="3">
        <v>15</v>
      </c>
      <c r="I670" s="34">
        <v>9</v>
      </c>
      <c r="J670" s="34">
        <v>3</v>
      </c>
      <c r="K670" s="34">
        <v>1</v>
      </c>
      <c r="L670" s="3">
        <v>60</v>
      </c>
      <c r="M670" s="3">
        <v>30</v>
      </c>
      <c r="N670" s="27">
        <f>INDEX([1]怪物表!$J:$J,MATCH(F670,[1]怪物表!$A:$A,0),1)*H670</f>
        <v>15</v>
      </c>
    </row>
    <row r="671" spans="1:14" x14ac:dyDescent="0.3">
      <c r="A671" s="3"/>
      <c r="B671" s="4"/>
      <c r="C671" s="25" t="s">
        <v>349</v>
      </c>
      <c r="D671" s="4"/>
      <c r="E671" s="3">
        <v>3</v>
      </c>
      <c r="F671" s="3">
        <f>IF(G671="","",SUMIFS([1]怪物表!$A:$A,[1]怪物表!$B:$B,C671,[1]怪物表!$C:$C,G671)
)</f>
        <v>1399402</v>
      </c>
      <c r="G671" s="4" t="s">
        <v>122</v>
      </c>
      <c r="H671" s="3">
        <v>15</v>
      </c>
      <c r="I671" s="34">
        <v>9</v>
      </c>
      <c r="J671" s="34">
        <v>3</v>
      </c>
      <c r="K671" s="34">
        <v>1</v>
      </c>
      <c r="L671" s="3">
        <v>60</v>
      </c>
      <c r="M671" s="3">
        <v>30</v>
      </c>
      <c r="N671" s="27">
        <f>INDEX([1]怪物表!$J:$J,MATCH(F671,[1]怪物表!$A:$A,0),1)*H671</f>
        <v>15</v>
      </c>
    </row>
    <row r="672" spans="1:14" x14ac:dyDescent="0.3">
      <c r="A672" s="3"/>
      <c r="B672" s="4"/>
      <c r="C672" s="25" t="s">
        <v>349</v>
      </c>
      <c r="D672" s="4"/>
      <c r="E672" s="3">
        <v>4</v>
      </c>
      <c r="F672" s="3">
        <f>IF(G672="","",SUMIFS([1]怪物表!$A:$A,[1]怪物表!$B:$B,C672,[1]怪物表!$C:$C,G672)
)</f>
        <v>1399402</v>
      </c>
      <c r="G672" s="4" t="s">
        <v>122</v>
      </c>
      <c r="H672" s="3">
        <v>15</v>
      </c>
      <c r="I672" s="34">
        <v>9</v>
      </c>
      <c r="J672" s="34">
        <v>3</v>
      </c>
      <c r="K672" s="34">
        <v>1</v>
      </c>
      <c r="L672" s="3">
        <v>60</v>
      </c>
      <c r="M672" s="3">
        <v>30</v>
      </c>
      <c r="N672" s="27">
        <f>INDEX([1]怪物表!$J:$J,MATCH(F672,[1]怪物表!$A:$A,0),1)*H672</f>
        <v>15</v>
      </c>
    </row>
    <row r="673" spans="1:14" x14ac:dyDescent="0.3">
      <c r="A673" s="3"/>
      <c r="B673" s="4"/>
      <c r="C673" s="25" t="s">
        <v>349</v>
      </c>
      <c r="D673" s="4"/>
      <c r="E673" s="3">
        <v>5</v>
      </c>
      <c r="F673" s="3">
        <f>IF(G673="","",SUMIFS([1]怪物表!$A:$A,[1]怪物表!$B:$B,C673,[1]怪物表!$C:$C,G673)
)</f>
        <v>1399402</v>
      </c>
      <c r="G673" s="4" t="s">
        <v>122</v>
      </c>
      <c r="H673" s="3">
        <v>15</v>
      </c>
      <c r="I673" s="3"/>
      <c r="J673" s="34">
        <v>3</v>
      </c>
      <c r="K673" s="34">
        <v>1</v>
      </c>
      <c r="L673" s="3">
        <v>60</v>
      </c>
      <c r="M673" s="3">
        <v>30</v>
      </c>
      <c r="N673" s="27">
        <f>INDEX([1]怪物表!$J:$J,MATCH(F673,[1]怪物表!$A:$A,0),1)*H673</f>
        <v>15</v>
      </c>
    </row>
    <row r="674" spans="1:14" x14ac:dyDescent="0.3">
      <c r="A674" s="32">
        <v>399402</v>
      </c>
      <c r="B674" s="25" t="s">
        <v>363</v>
      </c>
      <c r="C674" s="25" t="s">
        <v>349</v>
      </c>
      <c r="D674" s="25" t="s">
        <v>279</v>
      </c>
      <c r="E674" s="34">
        <v>1</v>
      </c>
      <c r="F674" s="34">
        <f>IF(G674="","",SUMIFS([1]怪物表!$A:$A,[1]怪物表!$B:$B,C674,[1]怪物表!$C:$C,G674)
)</f>
        <v>1399416</v>
      </c>
      <c r="G674" s="25" t="s">
        <v>130</v>
      </c>
      <c r="H674" s="3">
        <v>15</v>
      </c>
      <c r="I674" s="34">
        <v>9</v>
      </c>
      <c r="J674" s="34">
        <v>3</v>
      </c>
      <c r="K674" s="34">
        <v>1</v>
      </c>
      <c r="L674" s="3">
        <v>60</v>
      </c>
      <c r="M674" s="3">
        <v>30</v>
      </c>
      <c r="N674" s="27">
        <f>INDEX([1]怪物表!$J:$J,MATCH(F674,[1]怪物表!$A:$A,0),1)*H674</f>
        <v>15</v>
      </c>
    </row>
    <row r="675" spans="1:14" x14ac:dyDescent="0.3">
      <c r="A675" s="3"/>
      <c r="B675" s="4"/>
      <c r="C675" s="25" t="s">
        <v>349</v>
      </c>
      <c r="D675" s="4"/>
      <c r="E675" s="3">
        <v>2</v>
      </c>
      <c r="F675" s="3">
        <f>IF(G675="","",SUMIFS([1]怪物表!$A:$A,[1]怪物表!$B:$B,C675,[1]怪物表!$C:$C,G675)
)</f>
        <v>1399416</v>
      </c>
      <c r="G675" s="25" t="s">
        <v>130</v>
      </c>
      <c r="H675" s="3">
        <v>15</v>
      </c>
      <c r="I675" s="34">
        <v>9</v>
      </c>
      <c r="J675" s="34">
        <v>3</v>
      </c>
      <c r="K675" s="34">
        <v>1</v>
      </c>
      <c r="L675" s="3">
        <v>60</v>
      </c>
      <c r="M675" s="3">
        <v>30</v>
      </c>
      <c r="N675" s="27">
        <f>INDEX([1]怪物表!$J:$J,MATCH(F675,[1]怪物表!$A:$A,0),1)*H675</f>
        <v>15</v>
      </c>
    </row>
    <row r="676" spans="1:14" x14ac:dyDescent="0.3">
      <c r="A676" s="3"/>
      <c r="B676" s="4"/>
      <c r="C676" s="25" t="s">
        <v>349</v>
      </c>
      <c r="D676" s="4"/>
      <c r="E676" s="3">
        <v>3</v>
      </c>
      <c r="F676" s="3">
        <f>IF(G676="","",SUMIFS([1]怪物表!$A:$A,[1]怪物表!$B:$B,C676,[1]怪物表!$C:$C,G676)
)</f>
        <v>1399416</v>
      </c>
      <c r="G676" s="25" t="s">
        <v>130</v>
      </c>
      <c r="H676" s="3">
        <v>15</v>
      </c>
      <c r="I676" s="34">
        <v>9</v>
      </c>
      <c r="J676" s="34">
        <v>3</v>
      </c>
      <c r="K676" s="34">
        <v>1</v>
      </c>
      <c r="L676" s="3">
        <v>60</v>
      </c>
      <c r="M676" s="3">
        <v>30</v>
      </c>
      <c r="N676" s="27">
        <f>INDEX([1]怪物表!$J:$J,MATCH(F676,[1]怪物表!$A:$A,0),1)*H676</f>
        <v>15</v>
      </c>
    </row>
    <row r="677" spans="1:14" x14ac:dyDescent="0.3">
      <c r="A677" s="3"/>
      <c r="B677" s="4"/>
      <c r="C677" s="25" t="s">
        <v>349</v>
      </c>
      <c r="D677" s="4"/>
      <c r="E677" s="3">
        <v>4</v>
      </c>
      <c r="F677" s="3">
        <f>IF(G677="","",SUMIFS([1]怪物表!$A:$A,[1]怪物表!$B:$B,C677,[1]怪物表!$C:$C,G677)
)</f>
        <v>1399416</v>
      </c>
      <c r="G677" s="25" t="s">
        <v>130</v>
      </c>
      <c r="H677" s="3">
        <v>15</v>
      </c>
      <c r="I677" s="34">
        <v>9</v>
      </c>
      <c r="J677" s="34">
        <v>3</v>
      </c>
      <c r="K677" s="34">
        <v>1</v>
      </c>
      <c r="L677" s="3">
        <v>60</v>
      </c>
      <c r="M677" s="3">
        <v>30</v>
      </c>
      <c r="N677" s="27">
        <f>INDEX([1]怪物表!$J:$J,MATCH(F677,[1]怪物表!$A:$A,0),1)*H677</f>
        <v>15</v>
      </c>
    </row>
    <row r="678" spans="1:14" x14ac:dyDescent="0.3">
      <c r="A678" s="3"/>
      <c r="B678" s="4"/>
      <c r="C678" s="25" t="s">
        <v>349</v>
      </c>
      <c r="D678" s="4"/>
      <c r="E678" s="3">
        <v>5</v>
      </c>
      <c r="F678" s="3">
        <f>IF(G678="","",SUMIFS([1]怪物表!$A:$A,[1]怪物表!$B:$B,C678,[1]怪物表!$C:$C,G678)
)</f>
        <v>1399416</v>
      </c>
      <c r="G678" s="25" t="s">
        <v>130</v>
      </c>
      <c r="H678" s="3">
        <v>15</v>
      </c>
      <c r="I678" s="3"/>
      <c r="J678" s="34">
        <v>3</v>
      </c>
      <c r="K678" s="34">
        <v>1</v>
      </c>
      <c r="L678" s="3">
        <v>60</v>
      </c>
      <c r="M678" s="3">
        <v>30</v>
      </c>
      <c r="N678" s="27">
        <f>INDEX([1]怪物表!$J:$J,MATCH(F678,[1]怪物表!$A:$A,0),1)*H678</f>
        <v>15</v>
      </c>
    </row>
    <row r="679" spans="1:14" s="27" customFormat="1" x14ac:dyDescent="0.3">
      <c r="A679" s="32">
        <v>399403</v>
      </c>
      <c r="B679" s="25" t="s">
        <v>362</v>
      </c>
      <c r="C679" s="25" t="s">
        <v>349</v>
      </c>
      <c r="D679" s="25" t="s">
        <v>280</v>
      </c>
      <c r="E679" s="34">
        <v>1</v>
      </c>
      <c r="F679" s="34">
        <f>IF(G679="","",SUMIFS([1]怪物表!$A:$A,[1]怪物表!$B:$B,C679,[1]怪物表!$C:$C,G679)
)</f>
        <v>1399402</v>
      </c>
      <c r="G679" s="4" t="s">
        <v>122</v>
      </c>
      <c r="H679" s="3">
        <v>15</v>
      </c>
      <c r="I679" s="34">
        <v>9</v>
      </c>
      <c r="J679" s="34">
        <v>3</v>
      </c>
      <c r="K679" s="34">
        <v>1</v>
      </c>
      <c r="L679" s="3">
        <v>60</v>
      </c>
      <c r="M679" s="34">
        <v>60</v>
      </c>
      <c r="N679" s="27">
        <f>INDEX([1]怪物表!$J:$J,MATCH(F679,[1]怪物表!$A:$A,0),1)*H679</f>
        <v>15</v>
      </c>
    </row>
    <row r="680" spans="1:14" x14ac:dyDescent="0.3">
      <c r="A680" s="3"/>
      <c r="B680" s="4"/>
      <c r="C680" s="25" t="s">
        <v>349</v>
      </c>
      <c r="D680" s="4"/>
      <c r="E680" s="3">
        <v>2</v>
      </c>
      <c r="F680" s="3">
        <f>IF(G680="","",SUMIFS([1]怪物表!$A:$A,[1]怪物表!$B:$B,C680,[1]怪物表!$C:$C,G680)
)</f>
        <v>1399402</v>
      </c>
      <c r="G680" s="4" t="s">
        <v>122</v>
      </c>
      <c r="H680" s="3">
        <v>15</v>
      </c>
      <c r="I680" s="34">
        <v>9</v>
      </c>
      <c r="J680" s="34">
        <v>3</v>
      </c>
      <c r="K680" s="34">
        <v>1</v>
      </c>
      <c r="L680" s="3">
        <v>60</v>
      </c>
      <c r="M680" s="3">
        <v>60</v>
      </c>
      <c r="N680" s="27">
        <f>INDEX([1]怪物表!$J:$J,MATCH(F680,[1]怪物表!$A:$A,0),1)*H680</f>
        <v>15</v>
      </c>
    </row>
    <row r="681" spans="1:14" x14ac:dyDescent="0.3">
      <c r="A681" s="3"/>
      <c r="B681" s="4"/>
      <c r="C681" s="25" t="s">
        <v>349</v>
      </c>
      <c r="D681" s="4"/>
      <c r="E681" s="3">
        <v>3</v>
      </c>
      <c r="F681" s="3">
        <f>IF(G681="","",SUMIFS([1]怪物表!$A:$A,[1]怪物表!$B:$B,C681,[1]怪物表!$C:$C,G681)
)</f>
        <v>1399402</v>
      </c>
      <c r="G681" s="4" t="s">
        <v>122</v>
      </c>
      <c r="H681" s="3">
        <v>15</v>
      </c>
      <c r="I681" s="34">
        <v>9</v>
      </c>
      <c r="J681" s="34">
        <v>3</v>
      </c>
      <c r="K681" s="34">
        <v>1</v>
      </c>
      <c r="L681" s="3">
        <v>60</v>
      </c>
      <c r="M681" s="3">
        <v>60</v>
      </c>
      <c r="N681" s="27">
        <f>INDEX([1]怪物表!$J:$J,MATCH(F681,[1]怪物表!$A:$A,0),1)*H681</f>
        <v>15</v>
      </c>
    </row>
    <row r="682" spans="1:14" x14ac:dyDescent="0.3">
      <c r="A682" s="3"/>
      <c r="B682" s="4"/>
      <c r="C682" s="25" t="s">
        <v>349</v>
      </c>
      <c r="D682" s="4"/>
      <c r="E682" s="3">
        <v>4</v>
      </c>
      <c r="F682" s="3">
        <f>IF(G682="","",SUMIFS([1]怪物表!$A:$A,[1]怪物表!$B:$B,C682,[1]怪物表!$C:$C,G682)
)</f>
        <v>1399402</v>
      </c>
      <c r="G682" s="4" t="s">
        <v>122</v>
      </c>
      <c r="H682" s="3">
        <v>15</v>
      </c>
      <c r="I682" s="34">
        <v>9</v>
      </c>
      <c r="J682" s="34">
        <v>3</v>
      </c>
      <c r="K682" s="34">
        <v>1</v>
      </c>
      <c r="L682" s="3">
        <v>60</v>
      </c>
      <c r="M682" s="3">
        <v>60</v>
      </c>
      <c r="N682" s="27">
        <f>INDEX([1]怪物表!$J:$J,MATCH(F682,[1]怪物表!$A:$A,0),1)*H682</f>
        <v>15</v>
      </c>
    </row>
    <row r="683" spans="1:14" x14ac:dyDescent="0.3">
      <c r="A683" s="3"/>
      <c r="B683" s="4"/>
      <c r="C683" s="25" t="s">
        <v>349</v>
      </c>
      <c r="D683" s="4"/>
      <c r="E683" s="3">
        <v>5</v>
      </c>
      <c r="F683" s="3">
        <f>IF(G683="","",SUMIFS([1]怪物表!$A:$A,[1]怪物表!$B:$B,C683,[1]怪物表!$C:$C,G683)
)</f>
        <v>1399402</v>
      </c>
      <c r="G683" s="4" t="s">
        <v>122</v>
      </c>
      <c r="H683" s="3">
        <v>15</v>
      </c>
      <c r="I683" s="3"/>
      <c r="J683" s="34">
        <v>3</v>
      </c>
      <c r="K683" s="34">
        <v>1</v>
      </c>
      <c r="L683" s="3">
        <v>60</v>
      </c>
      <c r="M683" s="3">
        <v>60</v>
      </c>
      <c r="N683" s="27">
        <f>INDEX([1]怪物表!$J:$J,MATCH(F683,[1]怪物表!$A:$A,0),1)*H683</f>
        <v>15</v>
      </c>
    </row>
    <row r="684" spans="1:14" s="27" customFormat="1" x14ac:dyDescent="0.3">
      <c r="A684" s="32">
        <v>399404</v>
      </c>
      <c r="B684" s="25" t="s">
        <v>364</v>
      </c>
      <c r="C684" s="25" t="s">
        <v>349</v>
      </c>
      <c r="D684" s="25" t="s">
        <v>281</v>
      </c>
      <c r="E684" s="34">
        <v>1</v>
      </c>
      <c r="F684" s="34">
        <f>IF(G684="","",SUMIFS([1]怪物表!$A:$A,[1]怪物表!$B:$B,C684,[1]怪物表!$C:$C,G684)
)</f>
        <v>1399404</v>
      </c>
      <c r="G684" s="25" t="s">
        <v>125</v>
      </c>
      <c r="H684" s="36">
        <v>30</v>
      </c>
      <c r="I684" s="3">
        <v>18</v>
      </c>
      <c r="J684" s="34">
        <v>3</v>
      </c>
      <c r="K684" s="34">
        <v>1</v>
      </c>
      <c r="L684" s="3">
        <v>60</v>
      </c>
      <c r="M684" s="34">
        <v>150</v>
      </c>
      <c r="N684" s="27">
        <f>INDEX([1]怪物表!$J:$J,MATCH(F684,[1]怪物表!$A:$A,0),1)*H684</f>
        <v>30</v>
      </c>
    </row>
    <row r="685" spans="1:14" x14ac:dyDescent="0.3">
      <c r="A685" s="3"/>
      <c r="B685" s="4"/>
      <c r="C685" s="25" t="s">
        <v>349</v>
      </c>
      <c r="D685" s="4"/>
      <c r="E685" s="3">
        <v>2</v>
      </c>
      <c r="F685" s="3">
        <f>IF(G685="","",SUMIFS([1]怪物表!$A:$A,[1]怪物表!$B:$B,C685,[1]怪物表!$C:$C,G685)
)</f>
        <v>1399404</v>
      </c>
      <c r="G685" s="4" t="s">
        <v>125</v>
      </c>
      <c r="H685" s="36">
        <v>30</v>
      </c>
      <c r="I685" s="3">
        <v>18</v>
      </c>
      <c r="J685" s="34">
        <v>3</v>
      </c>
      <c r="K685" s="34">
        <v>1</v>
      </c>
      <c r="L685" s="3">
        <v>60</v>
      </c>
      <c r="M685" s="3">
        <v>150</v>
      </c>
      <c r="N685" s="27">
        <f>INDEX([1]怪物表!$J:$J,MATCH(F685,[1]怪物表!$A:$A,0),1)*H685</f>
        <v>30</v>
      </c>
    </row>
    <row r="686" spans="1:14" x14ac:dyDescent="0.3">
      <c r="A686" s="3"/>
      <c r="B686" s="4"/>
      <c r="C686" s="25" t="s">
        <v>349</v>
      </c>
      <c r="D686" s="4"/>
      <c r="E686" s="3">
        <v>3</v>
      </c>
      <c r="F686" s="3">
        <f>IF(G686="","",SUMIFS([1]怪物表!$A:$A,[1]怪物表!$B:$B,C686,[1]怪物表!$C:$C,G686)
)</f>
        <v>1399404</v>
      </c>
      <c r="G686" s="4" t="s">
        <v>125</v>
      </c>
      <c r="H686" s="36">
        <v>30</v>
      </c>
      <c r="I686" s="3">
        <v>18</v>
      </c>
      <c r="J686" s="34">
        <v>3</v>
      </c>
      <c r="K686" s="34">
        <v>1</v>
      </c>
      <c r="L686" s="3">
        <v>60</v>
      </c>
      <c r="M686" s="3">
        <v>150</v>
      </c>
      <c r="N686" s="27">
        <f>INDEX([1]怪物表!$J:$J,MATCH(F686,[1]怪物表!$A:$A,0),1)*H686</f>
        <v>30</v>
      </c>
    </row>
    <row r="687" spans="1:14" x14ac:dyDescent="0.3">
      <c r="A687" s="3"/>
      <c r="B687" s="4"/>
      <c r="C687" s="25" t="s">
        <v>349</v>
      </c>
      <c r="D687" s="4"/>
      <c r="E687" s="3">
        <v>4</v>
      </c>
      <c r="F687" s="3">
        <f>IF(G687="","",SUMIFS([1]怪物表!$A:$A,[1]怪物表!$B:$B,C687,[1]怪物表!$C:$C,G687)
)</f>
        <v>1399404</v>
      </c>
      <c r="G687" s="4" t="s">
        <v>125</v>
      </c>
      <c r="H687" s="36">
        <v>30</v>
      </c>
      <c r="I687" s="3">
        <v>18</v>
      </c>
      <c r="J687" s="34">
        <v>3</v>
      </c>
      <c r="K687" s="34">
        <v>1</v>
      </c>
      <c r="L687" s="3">
        <v>60</v>
      </c>
      <c r="M687" s="3">
        <v>150</v>
      </c>
      <c r="N687" s="27">
        <f>INDEX([1]怪物表!$J:$J,MATCH(F687,[1]怪物表!$A:$A,0),1)*H687</f>
        <v>30</v>
      </c>
    </row>
    <row r="688" spans="1:14" x14ac:dyDescent="0.3">
      <c r="A688" s="3"/>
      <c r="B688" s="4"/>
      <c r="C688" s="25" t="s">
        <v>349</v>
      </c>
      <c r="D688" s="4"/>
      <c r="E688" s="3">
        <v>5</v>
      </c>
      <c r="F688" s="3">
        <f>IF(G688="","",SUMIFS([1]怪物表!$A:$A,[1]怪物表!$B:$B,C688,[1]怪物表!$C:$C,G688)
)</f>
        <v>1399404</v>
      </c>
      <c r="G688" s="4" t="s">
        <v>125</v>
      </c>
      <c r="H688" s="36">
        <v>30</v>
      </c>
      <c r="I688" s="3"/>
      <c r="J688" s="34">
        <v>3</v>
      </c>
      <c r="K688" s="34">
        <v>1</v>
      </c>
      <c r="L688" s="3">
        <v>60</v>
      </c>
      <c r="M688" s="3">
        <v>150</v>
      </c>
      <c r="N688" s="27">
        <f>INDEX([1]怪物表!$J:$J,MATCH(F688,[1]怪物表!$A:$A,0),1)*H688</f>
        <v>30</v>
      </c>
    </row>
    <row r="689" spans="1:14" s="27" customFormat="1" x14ac:dyDescent="0.3">
      <c r="A689" s="32">
        <v>399405</v>
      </c>
      <c r="B689" s="25" t="s">
        <v>365</v>
      </c>
      <c r="C689" s="25" t="s">
        <v>349</v>
      </c>
      <c r="D689" s="25" t="s">
        <v>282</v>
      </c>
      <c r="E689" s="34">
        <v>1</v>
      </c>
      <c r="F689" s="34">
        <f>IF(G689="","",SUMIFS([1]怪物表!$A:$A,[1]怪物表!$B:$B,C689,[1]怪物表!$C:$C,G689)
)</f>
        <v>1399408</v>
      </c>
      <c r="G689" s="4" t="s">
        <v>127</v>
      </c>
      <c r="H689" s="3">
        <v>15</v>
      </c>
      <c r="I689" s="34">
        <v>9</v>
      </c>
      <c r="J689" s="34">
        <v>3</v>
      </c>
      <c r="K689" s="34">
        <v>1</v>
      </c>
      <c r="L689" s="3">
        <v>60</v>
      </c>
      <c r="M689" s="34">
        <v>210</v>
      </c>
      <c r="N689" s="27">
        <f>INDEX([1]怪物表!$J:$J,MATCH(F689,[1]怪物表!$A:$A,0),1)*H689</f>
        <v>15</v>
      </c>
    </row>
    <row r="690" spans="1:14" x14ac:dyDescent="0.3">
      <c r="A690" s="3"/>
      <c r="B690" s="4"/>
      <c r="C690" s="25" t="s">
        <v>349</v>
      </c>
      <c r="D690" s="4"/>
      <c r="E690" s="3">
        <v>2</v>
      </c>
      <c r="F690" s="3">
        <f>IF(G690="","",SUMIFS([1]怪物表!$A:$A,[1]怪物表!$B:$B,C690,[1]怪物表!$C:$C,G690)
)</f>
        <v>1399408</v>
      </c>
      <c r="G690" s="4" t="s">
        <v>127</v>
      </c>
      <c r="H690" s="3">
        <v>15</v>
      </c>
      <c r="I690" s="34">
        <v>9</v>
      </c>
      <c r="J690" s="34">
        <v>3</v>
      </c>
      <c r="K690" s="34">
        <v>1</v>
      </c>
      <c r="L690" s="3">
        <v>60</v>
      </c>
      <c r="M690" s="3">
        <v>210</v>
      </c>
      <c r="N690" s="27">
        <f>INDEX([1]怪物表!$J:$J,MATCH(F690,[1]怪物表!$A:$A,0),1)*H690</f>
        <v>15</v>
      </c>
    </row>
    <row r="691" spans="1:14" x14ac:dyDescent="0.3">
      <c r="A691" s="3"/>
      <c r="B691" s="4"/>
      <c r="C691" s="25" t="s">
        <v>349</v>
      </c>
      <c r="D691" s="4"/>
      <c r="E691" s="3">
        <v>3</v>
      </c>
      <c r="F691" s="3">
        <f>IF(G691="","",SUMIFS([1]怪物表!$A:$A,[1]怪物表!$B:$B,C691,[1]怪物表!$C:$C,G691)
)</f>
        <v>1399408</v>
      </c>
      <c r="G691" s="4" t="s">
        <v>127</v>
      </c>
      <c r="H691" s="3">
        <v>15</v>
      </c>
      <c r="I691" s="34">
        <v>9</v>
      </c>
      <c r="J691" s="34">
        <v>3</v>
      </c>
      <c r="K691" s="34">
        <v>1</v>
      </c>
      <c r="L691" s="3">
        <v>60</v>
      </c>
      <c r="M691" s="3">
        <v>210</v>
      </c>
      <c r="N691" s="27">
        <f>INDEX([1]怪物表!$J:$J,MATCH(F691,[1]怪物表!$A:$A,0),1)*H691</f>
        <v>15</v>
      </c>
    </row>
    <row r="692" spans="1:14" x14ac:dyDescent="0.3">
      <c r="A692" s="3"/>
      <c r="B692" s="4"/>
      <c r="C692" s="25" t="s">
        <v>349</v>
      </c>
      <c r="D692" s="4"/>
      <c r="E692" s="3">
        <v>4</v>
      </c>
      <c r="F692" s="3">
        <f>IF(G692="","",SUMIFS([1]怪物表!$A:$A,[1]怪物表!$B:$B,C692,[1]怪物表!$C:$C,G692)
)</f>
        <v>1399408</v>
      </c>
      <c r="G692" s="4" t="s">
        <v>127</v>
      </c>
      <c r="H692" s="3">
        <v>15</v>
      </c>
      <c r="I692" s="34">
        <v>9</v>
      </c>
      <c r="J692" s="34">
        <v>3</v>
      </c>
      <c r="K692" s="34">
        <v>1</v>
      </c>
      <c r="L692" s="3">
        <v>60</v>
      </c>
      <c r="M692" s="3">
        <v>210</v>
      </c>
      <c r="N692" s="27">
        <f>INDEX([1]怪物表!$J:$J,MATCH(F692,[1]怪物表!$A:$A,0),1)*H692</f>
        <v>15</v>
      </c>
    </row>
    <row r="693" spans="1:14" x14ac:dyDescent="0.3">
      <c r="A693" s="3"/>
      <c r="B693" s="4"/>
      <c r="C693" s="25" t="s">
        <v>349</v>
      </c>
      <c r="D693" s="4"/>
      <c r="E693" s="3">
        <v>5</v>
      </c>
      <c r="F693" s="3">
        <f>IF(G693="","",SUMIFS([1]怪物表!$A:$A,[1]怪物表!$B:$B,C693,[1]怪物表!$C:$C,G693)
)</f>
        <v>1399408</v>
      </c>
      <c r="G693" s="4" t="s">
        <v>127</v>
      </c>
      <c r="H693" s="3">
        <v>15</v>
      </c>
      <c r="I693" s="3"/>
      <c r="J693" s="34">
        <v>3</v>
      </c>
      <c r="K693" s="34">
        <v>1</v>
      </c>
      <c r="L693" s="3">
        <v>60</v>
      </c>
      <c r="M693" s="3">
        <v>210</v>
      </c>
      <c r="N693" s="27">
        <f>INDEX([1]怪物表!$J:$J,MATCH(F693,[1]怪物表!$A:$A,0),1)*H693</f>
        <v>15</v>
      </c>
    </row>
    <row r="694" spans="1:14" x14ac:dyDescent="0.3">
      <c r="A694" s="32">
        <v>399406</v>
      </c>
      <c r="B694" s="25" t="s">
        <v>275</v>
      </c>
      <c r="C694" s="25" t="s">
        <v>349</v>
      </c>
      <c r="D694" s="25" t="s">
        <v>283</v>
      </c>
      <c r="E694" s="34">
        <v>1</v>
      </c>
      <c r="F694" s="34">
        <f>IF(G694="","",SUMIFS([1]怪物表!$A:$A,[1]怪物表!$B:$B,C694,[1]怪物表!$C:$C,G694)
)</f>
        <v>1399404</v>
      </c>
      <c r="G694" s="25" t="s">
        <v>125</v>
      </c>
      <c r="H694" s="3">
        <v>10</v>
      </c>
      <c r="I694" s="34">
        <v>5</v>
      </c>
      <c r="J694" s="34">
        <v>3</v>
      </c>
      <c r="K694" s="34">
        <v>1</v>
      </c>
      <c r="L694" s="34">
        <v>10</v>
      </c>
      <c r="M694" s="34">
        <v>240</v>
      </c>
      <c r="N694" s="27">
        <f>INDEX([1]怪物表!$J:$J,MATCH(F694,[1]怪物表!$A:$A,0),1)*H694</f>
        <v>10</v>
      </c>
    </row>
    <row r="695" spans="1:14" x14ac:dyDescent="0.3">
      <c r="A695" s="3"/>
      <c r="B695" s="4"/>
      <c r="C695" s="25" t="s">
        <v>349</v>
      </c>
      <c r="D695" s="4"/>
      <c r="E695" s="3">
        <v>2</v>
      </c>
      <c r="F695" s="3">
        <f>IF(G695="","",SUMIFS([1]怪物表!$A:$A,[1]怪物表!$B:$B,C695,[1]怪物表!$C:$C,G695)
)</f>
        <v>1399404</v>
      </c>
      <c r="G695" s="4" t="s">
        <v>125</v>
      </c>
      <c r="H695" s="3">
        <v>10</v>
      </c>
      <c r="I695" s="34">
        <v>5</v>
      </c>
      <c r="J695" s="34">
        <v>3</v>
      </c>
      <c r="K695" s="34">
        <v>1</v>
      </c>
      <c r="L695" s="34">
        <v>10</v>
      </c>
      <c r="M695" s="3">
        <v>240</v>
      </c>
      <c r="N695" s="27">
        <f>INDEX([1]怪物表!$J:$J,MATCH(F695,[1]怪物表!$A:$A,0),1)*H695</f>
        <v>10</v>
      </c>
    </row>
    <row r="696" spans="1:14" x14ac:dyDescent="0.3">
      <c r="A696" s="3"/>
      <c r="B696" s="4"/>
      <c r="C696" s="25" t="s">
        <v>349</v>
      </c>
      <c r="D696" s="4"/>
      <c r="E696" s="3">
        <v>3</v>
      </c>
      <c r="F696" s="3">
        <f>IF(G696="","",SUMIFS([1]怪物表!$A:$A,[1]怪物表!$B:$B,C696,[1]怪物表!$C:$C,G696)
)</f>
        <v>1399404</v>
      </c>
      <c r="G696" s="4" t="s">
        <v>125</v>
      </c>
      <c r="H696" s="3">
        <v>10</v>
      </c>
      <c r="I696" s="34">
        <v>5</v>
      </c>
      <c r="J696" s="34">
        <v>3</v>
      </c>
      <c r="K696" s="34">
        <v>1</v>
      </c>
      <c r="L696" s="34">
        <v>10</v>
      </c>
      <c r="M696" s="3">
        <v>240</v>
      </c>
      <c r="N696" s="27">
        <f>INDEX([1]怪物表!$J:$J,MATCH(F696,[1]怪物表!$A:$A,0),1)*H696</f>
        <v>10</v>
      </c>
    </row>
    <row r="697" spans="1:14" x14ac:dyDescent="0.3">
      <c r="A697" s="3"/>
      <c r="B697" s="4"/>
      <c r="C697" s="25" t="s">
        <v>349</v>
      </c>
      <c r="D697" s="4"/>
      <c r="E697" s="3">
        <v>4</v>
      </c>
      <c r="F697" s="3">
        <f>IF(G697="","",SUMIFS([1]怪物表!$A:$A,[1]怪物表!$B:$B,C697,[1]怪物表!$C:$C,G697)
)</f>
        <v>1399404</v>
      </c>
      <c r="G697" s="4" t="s">
        <v>125</v>
      </c>
      <c r="H697" s="3">
        <v>10</v>
      </c>
      <c r="I697" s="34">
        <v>5</v>
      </c>
      <c r="J697" s="34">
        <v>3</v>
      </c>
      <c r="K697" s="34">
        <v>1</v>
      </c>
      <c r="L697" s="3">
        <v>20</v>
      </c>
      <c r="M697" s="3">
        <v>240</v>
      </c>
      <c r="N697" s="27">
        <f>INDEX([1]怪物表!$J:$J,MATCH(F697,[1]怪物表!$A:$A,0),1)*H697</f>
        <v>10</v>
      </c>
    </row>
    <row r="698" spans="1:14" x14ac:dyDescent="0.3">
      <c r="A698" s="3"/>
      <c r="B698" s="4"/>
      <c r="C698" s="25" t="s">
        <v>349</v>
      </c>
      <c r="D698" s="4"/>
      <c r="E698" s="3">
        <v>5</v>
      </c>
      <c r="F698" s="3">
        <f>IF(G698="","",SUMIFS([1]怪物表!$A:$A,[1]怪物表!$B:$B,C698,[1]怪物表!$C:$C,G698)
)</f>
        <v>1399404</v>
      </c>
      <c r="G698" s="4" t="s">
        <v>125</v>
      </c>
      <c r="H698" s="3">
        <v>10</v>
      </c>
      <c r="I698" s="3"/>
      <c r="J698" s="34">
        <v>3</v>
      </c>
      <c r="K698" s="34">
        <v>1</v>
      </c>
      <c r="L698" s="3">
        <v>20</v>
      </c>
      <c r="M698" s="3">
        <v>240</v>
      </c>
      <c r="N698" s="27">
        <f>INDEX([1]怪物表!$J:$J,MATCH(F698,[1]怪物表!$A:$A,0),1)*H698</f>
        <v>10</v>
      </c>
    </row>
    <row r="699" spans="1:14" x14ac:dyDescent="0.3">
      <c r="A699" s="32">
        <v>399407</v>
      </c>
      <c r="B699" s="25" t="s">
        <v>272</v>
      </c>
      <c r="C699" s="25" t="s">
        <v>349</v>
      </c>
      <c r="D699" s="25" t="s">
        <v>283</v>
      </c>
      <c r="E699" s="34">
        <v>1</v>
      </c>
      <c r="F699" s="34">
        <f>IF(G699="","",SUMIFS([1]怪物表!$A:$A,[1]怪物表!$B:$B,C699,[1]怪物表!$C:$C,G699)
)</f>
        <v>1399416</v>
      </c>
      <c r="G699" s="25" t="s">
        <v>130</v>
      </c>
      <c r="H699" s="3">
        <v>10</v>
      </c>
      <c r="I699" s="34">
        <v>5</v>
      </c>
      <c r="J699" s="34">
        <v>3</v>
      </c>
      <c r="K699" s="34">
        <v>1</v>
      </c>
      <c r="L699" s="34">
        <v>10</v>
      </c>
      <c r="M699" s="3">
        <v>240</v>
      </c>
      <c r="N699" s="27">
        <f>INDEX([1]怪物表!$J:$J,MATCH(F699,[1]怪物表!$A:$A,0),1)*H699</f>
        <v>10</v>
      </c>
    </row>
    <row r="700" spans="1:14" x14ac:dyDescent="0.3">
      <c r="A700" s="3"/>
      <c r="B700" s="4"/>
      <c r="C700" s="25" t="s">
        <v>349</v>
      </c>
      <c r="D700" s="4"/>
      <c r="E700" s="3">
        <v>2</v>
      </c>
      <c r="F700" s="3">
        <f>IF(G700="","",SUMIFS([1]怪物表!$A:$A,[1]怪物表!$B:$B,C700,[1]怪物表!$C:$C,G700)
)</f>
        <v>1399416</v>
      </c>
      <c r="G700" s="25" t="s">
        <v>130</v>
      </c>
      <c r="H700" s="3">
        <v>10</v>
      </c>
      <c r="I700" s="34">
        <v>5</v>
      </c>
      <c r="J700" s="34">
        <v>3</v>
      </c>
      <c r="K700" s="34">
        <v>1</v>
      </c>
      <c r="L700" s="34">
        <v>10</v>
      </c>
      <c r="M700" s="3">
        <v>240</v>
      </c>
      <c r="N700" s="27">
        <f>INDEX([1]怪物表!$J:$J,MATCH(F700,[1]怪物表!$A:$A,0),1)*H700</f>
        <v>10</v>
      </c>
    </row>
    <row r="701" spans="1:14" x14ac:dyDescent="0.3">
      <c r="A701" s="3"/>
      <c r="B701" s="4"/>
      <c r="C701" s="25" t="s">
        <v>349</v>
      </c>
      <c r="D701" s="4"/>
      <c r="E701" s="3">
        <v>3</v>
      </c>
      <c r="F701" s="3">
        <f>IF(G701="","",SUMIFS([1]怪物表!$A:$A,[1]怪物表!$B:$B,C701,[1]怪物表!$C:$C,G701)
)</f>
        <v>1399416</v>
      </c>
      <c r="G701" s="25" t="s">
        <v>130</v>
      </c>
      <c r="H701" s="3">
        <v>10</v>
      </c>
      <c r="I701" s="34">
        <v>5</v>
      </c>
      <c r="J701" s="34">
        <v>3</v>
      </c>
      <c r="K701" s="34">
        <v>1</v>
      </c>
      <c r="L701" s="34">
        <v>10</v>
      </c>
      <c r="M701" s="3">
        <v>240</v>
      </c>
      <c r="N701" s="27">
        <f>INDEX([1]怪物表!$J:$J,MATCH(F701,[1]怪物表!$A:$A,0),1)*H701</f>
        <v>10</v>
      </c>
    </row>
    <row r="702" spans="1:14" x14ac:dyDescent="0.3">
      <c r="A702" s="3"/>
      <c r="B702" s="4"/>
      <c r="C702" s="25" t="s">
        <v>349</v>
      </c>
      <c r="D702" s="4"/>
      <c r="E702" s="3">
        <v>4</v>
      </c>
      <c r="F702" s="3">
        <f>IF(G702="","",SUMIFS([1]怪物表!$A:$A,[1]怪物表!$B:$B,C702,[1]怪物表!$C:$C,G702)
)</f>
        <v>1399416</v>
      </c>
      <c r="G702" s="25" t="s">
        <v>130</v>
      </c>
      <c r="H702" s="3">
        <v>10</v>
      </c>
      <c r="I702" s="34">
        <v>5</v>
      </c>
      <c r="J702" s="34">
        <v>3</v>
      </c>
      <c r="K702" s="34">
        <v>1</v>
      </c>
      <c r="L702" s="3">
        <v>20</v>
      </c>
      <c r="M702" s="3">
        <v>240</v>
      </c>
      <c r="N702" s="27">
        <f>INDEX([1]怪物表!$J:$J,MATCH(F702,[1]怪物表!$A:$A,0),1)*H702</f>
        <v>10</v>
      </c>
    </row>
    <row r="703" spans="1:14" x14ac:dyDescent="0.3">
      <c r="A703" s="3"/>
      <c r="B703" s="4"/>
      <c r="C703" s="25" t="s">
        <v>349</v>
      </c>
      <c r="D703" s="4"/>
      <c r="E703" s="3">
        <v>5</v>
      </c>
      <c r="F703" s="3">
        <f>IF(G703="","",SUMIFS([1]怪物表!$A:$A,[1]怪物表!$B:$B,C703,[1]怪物表!$C:$C,G703)
)</f>
        <v>1399416</v>
      </c>
      <c r="G703" s="25" t="s">
        <v>130</v>
      </c>
      <c r="H703" s="3">
        <v>10</v>
      </c>
      <c r="I703" s="3"/>
      <c r="J703" s="34">
        <v>3</v>
      </c>
      <c r="K703" s="34">
        <v>1</v>
      </c>
      <c r="L703" s="3">
        <v>20</v>
      </c>
      <c r="M703" s="3">
        <v>240</v>
      </c>
      <c r="N703" s="27">
        <f>INDEX([1]怪物表!$J:$J,MATCH(F703,[1]怪物表!$A:$A,0),1)*H703</f>
        <v>10</v>
      </c>
    </row>
    <row r="704" spans="1:14" x14ac:dyDescent="0.3">
      <c r="A704" s="32">
        <v>399408</v>
      </c>
      <c r="B704" s="25" t="s">
        <v>276</v>
      </c>
      <c r="C704" s="25" t="s">
        <v>349</v>
      </c>
      <c r="D704" s="25" t="s">
        <v>284</v>
      </c>
      <c r="E704" s="34">
        <v>1</v>
      </c>
      <c r="F704" s="34">
        <f>IF(G704="","",SUMIFS([1]怪物表!$A:$A,[1]怪物表!$B:$B,C704,[1]怪物表!$C:$C,G704)
)</f>
        <v>1399408</v>
      </c>
      <c r="G704" s="4" t="s">
        <v>127</v>
      </c>
      <c r="H704" s="3">
        <v>10</v>
      </c>
      <c r="I704" s="34">
        <v>5</v>
      </c>
      <c r="J704" s="34">
        <v>3</v>
      </c>
      <c r="K704" s="34">
        <v>1</v>
      </c>
      <c r="L704" s="34">
        <v>10</v>
      </c>
      <c r="M704" s="34">
        <v>270</v>
      </c>
      <c r="N704" s="27">
        <f>INDEX([1]怪物表!$J:$J,MATCH(F704,[1]怪物表!$A:$A,0),1)*H704</f>
        <v>10</v>
      </c>
    </row>
    <row r="705" spans="1:14" x14ac:dyDescent="0.3">
      <c r="A705" s="3"/>
      <c r="B705" s="4"/>
      <c r="C705" s="25" t="s">
        <v>349</v>
      </c>
      <c r="D705" s="4"/>
      <c r="E705" s="3">
        <v>2</v>
      </c>
      <c r="F705" s="3">
        <f>IF(G705="","",SUMIFS([1]怪物表!$A:$A,[1]怪物表!$B:$B,C705,[1]怪物表!$C:$C,G705)
)</f>
        <v>1399408</v>
      </c>
      <c r="G705" s="4" t="s">
        <v>127</v>
      </c>
      <c r="H705" s="3">
        <v>10</v>
      </c>
      <c r="I705" s="34">
        <v>5</v>
      </c>
      <c r="J705" s="34">
        <v>3</v>
      </c>
      <c r="K705" s="34">
        <v>1</v>
      </c>
      <c r="L705" s="34">
        <v>10</v>
      </c>
      <c r="M705" s="34">
        <v>270</v>
      </c>
      <c r="N705" s="27">
        <f>INDEX([1]怪物表!$J:$J,MATCH(F705,[1]怪物表!$A:$A,0),1)*H705</f>
        <v>10</v>
      </c>
    </row>
    <row r="706" spans="1:14" x14ac:dyDescent="0.3">
      <c r="A706" s="3"/>
      <c r="B706" s="4"/>
      <c r="C706" s="25" t="s">
        <v>349</v>
      </c>
      <c r="D706" s="4"/>
      <c r="E706" s="3">
        <v>3</v>
      </c>
      <c r="F706" s="3">
        <f>IF(G706="","",SUMIFS([1]怪物表!$A:$A,[1]怪物表!$B:$B,C706,[1]怪物表!$C:$C,G706)
)</f>
        <v>1399408</v>
      </c>
      <c r="G706" s="4" t="s">
        <v>127</v>
      </c>
      <c r="H706" s="3">
        <v>10</v>
      </c>
      <c r="I706" s="34">
        <v>5</v>
      </c>
      <c r="J706" s="34">
        <v>3</v>
      </c>
      <c r="K706" s="34">
        <v>1</v>
      </c>
      <c r="L706" s="34">
        <v>10</v>
      </c>
      <c r="M706" s="34">
        <v>270</v>
      </c>
      <c r="N706" s="27">
        <f>INDEX([1]怪物表!$J:$J,MATCH(F706,[1]怪物表!$A:$A,0),1)*H706</f>
        <v>10</v>
      </c>
    </row>
    <row r="707" spans="1:14" x14ac:dyDescent="0.3">
      <c r="A707" s="3"/>
      <c r="B707" s="4"/>
      <c r="C707" s="25" t="s">
        <v>349</v>
      </c>
      <c r="D707" s="4"/>
      <c r="E707" s="3">
        <v>4</v>
      </c>
      <c r="F707" s="3">
        <f>IF(G707="","",SUMIFS([1]怪物表!$A:$A,[1]怪物表!$B:$B,C707,[1]怪物表!$C:$C,G707)
)</f>
        <v>1399408</v>
      </c>
      <c r="G707" s="4" t="s">
        <v>127</v>
      </c>
      <c r="H707" s="3">
        <v>10</v>
      </c>
      <c r="I707" s="34">
        <v>5</v>
      </c>
      <c r="J707" s="34">
        <v>3</v>
      </c>
      <c r="K707" s="34">
        <v>1</v>
      </c>
      <c r="L707" s="3">
        <v>20</v>
      </c>
      <c r="M707" s="34">
        <v>270</v>
      </c>
      <c r="N707" s="27">
        <f>INDEX([1]怪物表!$J:$J,MATCH(F707,[1]怪物表!$A:$A,0),1)*H707</f>
        <v>10</v>
      </c>
    </row>
    <row r="708" spans="1:14" x14ac:dyDescent="0.3">
      <c r="A708" s="3"/>
      <c r="B708" s="4"/>
      <c r="C708" s="25" t="s">
        <v>349</v>
      </c>
      <c r="D708" s="4"/>
      <c r="E708" s="3">
        <v>5</v>
      </c>
      <c r="F708" s="3">
        <f>IF(G708="","",SUMIFS([1]怪物表!$A:$A,[1]怪物表!$B:$B,C708,[1]怪物表!$C:$C,G708)
)</f>
        <v>1399408</v>
      </c>
      <c r="G708" s="4" t="s">
        <v>127</v>
      </c>
      <c r="H708" s="3">
        <v>10</v>
      </c>
      <c r="I708" s="3"/>
      <c r="J708" s="34">
        <v>3</v>
      </c>
      <c r="K708" s="34">
        <v>1</v>
      </c>
      <c r="L708" s="3">
        <v>20</v>
      </c>
      <c r="M708" s="34">
        <v>270</v>
      </c>
      <c r="N708" s="27">
        <f>INDEX([1]怪物表!$J:$J,MATCH(F708,[1]怪物表!$A:$A,0),1)*H708</f>
        <v>10</v>
      </c>
    </row>
    <row r="709" spans="1:14" x14ac:dyDescent="0.3">
      <c r="A709" s="32">
        <v>399409</v>
      </c>
      <c r="B709" s="25" t="s">
        <v>272</v>
      </c>
      <c r="C709" s="25" t="s">
        <v>349</v>
      </c>
      <c r="D709" s="25" t="s">
        <v>284</v>
      </c>
      <c r="E709" s="34">
        <v>1</v>
      </c>
      <c r="F709" s="34">
        <f>IF(G709="","",SUMIFS([1]怪物表!$A:$A,[1]怪物表!$B:$B,C709,[1]怪物表!$C:$C,G709)
)</f>
        <v>1399416</v>
      </c>
      <c r="G709" s="25" t="s">
        <v>130</v>
      </c>
      <c r="H709" s="3">
        <v>10</v>
      </c>
      <c r="I709" s="34">
        <v>5</v>
      </c>
      <c r="J709" s="34">
        <v>3</v>
      </c>
      <c r="K709" s="34">
        <v>1</v>
      </c>
      <c r="L709" s="34">
        <v>10</v>
      </c>
      <c r="M709" s="34">
        <v>270</v>
      </c>
      <c r="N709" s="27">
        <f>INDEX([1]怪物表!$J:$J,MATCH(F709,[1]怪物表!$A:$A,0),1)*H709</f>
        <v>10</v>
      </c>
    </row>
    <row r="710" spans="1:14" x14ac:dyDescent="0.3">
      <c r="A710" s="3"/>
      <c r="B710" s="4"/>
      <c r="C710" s="25" t="s">
        <v>349</v>
      </c>
      <c r="D710" s="4"/>
      <c r="E710" s="3">
        <v>2</v>
      </c>
      <c r="F710" s="3">
        <f>IF(G710="","",SUMIFS([1]怪物表!$A:$A,[1]怪物表!$B:$B,C710,[1]怪物表!$C:$C,G710)
)</f>
        <v>1399416</v>
      </c>
      <c r="G710" s="25" t="s">
        <v>130</v>
      </c>
      <c r="H710" s="3">
        <v>10</v>
      </c>
      <c r="I710" s="34">
        <v>5</v>
      </c>
      <c r="J710" s="34">
        <v>3</v>
      </c>
      <c r="K710" s="34">
        <v>1</v>
      </c>
      <c r="L710" s="34">
        <v>10</v>
      </c>
      <c r="M710" s="34">
        <v>270</v>
      </c>
      <c r="N710" s="27">
        <f>INDEX([1]怪物表!$J:$J,MATCH(F710,[1]怪物表!$A:$A,0),1)*H710</f>
        <v>10</v>
      </c>
    </row>
    <row r="711" spans="1:14" x14ac:dyDescent="0.3">
      <c r="A711" s="3"/>
      <c r="B711" s="4"/>
      <c r="C711" s="25" t="s">
        <v>349</v>
      </c>
      <c r="D711" s="4"/>
      <c r="E711" s="3">
        <v>3</v>
      </c>
      <c r="F711" s="3">
        <f>IF(G711="","",SUMIFS([1]怪物表!$A:$A,[1]怪物表!$B:$B,C711,[1]怪物表!$C:$C,G711)
)</f>
        <v>1399416</v>
      </c>
      <c r="G711" s="25" t="s">
        <v>130</v>
      </c>
      <c r="H711" s="3">
        <v>10</v>
      </c>
      <c r="I711" s="34">
        <v>5</v>
      </c>
      <c r="J711" s="34">
        <v>3</v>
      </c>
      <c r="K711" s="34">
        <v>1</v>
      </c>
      <c r="L711" s="34">
        <v>10</v>
      </c>
      <c r="M711" s="34">
        <v>270</v>
      </c>
      <c r="N711" s="27">
        <f>INDEX([1]怪物表!$J:$J,MATCH(F711,[1]怪物表!$A:$A,0),1)*H711</f>
        <v>10</v>
      </c>
    </row>
    <row r="712" spans="1:14" x14ac:dyDescent="0.3">
      <c r="A712" s="3"/>
      <c r="B712" s="4"/>
      <c r="C712" s="25" t="s">
        <v>349</v>
      </c>
      <c r="D712" s="4"/>
      <c r="E712" s="3">
        <v>4</v>
      </c>
      <c r="F712" s="3">
        <f>IF(G712="","",SUMIFS([1]怪物表!$A:$A,[1]怪物表!$B:$B,C712,[1]怪物表!$C:$C,G712)
)</f>
        <v>1399416</v>
      </c>
      <c r="G712" s="25" t="s">
        <v>130</v>
      </c>
      <c r="H712" s="3">
        <v>10</v>
      </c>
      <c r="I712" s="34">
        <v>5</v>
      </c>
      <c r="J712" s="34">
        <v>3</v>
      </c>
      <c r="K712" s="34">
        <v>1</v>
      </c>
      <c r="L712" s="3">
        <v>20</v>
      </c>
      <c r="M712" s="34">
        <v>270</v>
      </c>
      <c r="N712" s="27">
        <f>INDEX([1]怪物表!$J:$J,MATCH(F712,[1]怪物表!$A:$A,0),1)*H712</f>
        <v>10</v>
      </c>
    </row>
    <row r="713" spans="1:14" x14ac:dyDescent="0.3">
      <c r="A713" s="3"/>
      <c r="B713" s="4"/>
      <c r="C713" s="25" t="s">
        <v>349</v>
      </c>
      <c r="D713" s="4"/>
      <c r="E713" s="3">
        <v>5</v>
      </c>
      <c r="F713" s="3">
        <f>IF(G713="","",SUMIFS([1]怪物表!$A:$A,[1]怪物表!$B:$B,C713,[1]怪物表!$C:$C,G713)
)</f>
        <v>1399416</v>
      </c>
      <c r="G713" s="25" t="s">
        <v>130</v>
      </c>
      <c r="H713" s="3">
        <v>10</v>
      </c>
      <c r="I713" s="3"/>
      <c r="J713" s="34">
        <v>3</v>
      </c>
      <c r="K713" s="34">
        <v>1</v>
      </c>
      <c r="L713" s="3">
        <v>20</v>
      </c>
      <c r="M713" s="34">
        <v>270</v>
      </c>
      <c r="N713" s="27">
        <f>INDEX([1]怪物表!$J:$J,MATCH(F713,[1]怪物表!$A:$A,0),1)*H713</f>
        <v>10</v>
      </c>
    </row>
    <row r="714" spans="1:14" x14ac:dyDescent="0.3">
      <c r="A714" s="35">
        <v>399410</v>
      </c>
      <c r="B714" s="25" t="s">
        <v>373</v>
      </c>
      <c r="C714" s="25" t="s">
        <v>349</v>
      </c>
      <c r="D714" s="25" t="s">
        <v>200</v>
      </c>
      <c r="E714" s="34">
        <v>1</v>
      </c>
      <c r="F714" s="34">
        <f>IF(G714="","",SUMIFS([1]怪物表!$A:$A,[1]怪物表!$B:$B,C714,[1]怪物表!$C:$C,G714)
)</f>
        <v>1399403</v>
      </c>
      <c r="G714" s="4" t="s">
        <v>124</v>
      </c>
      <c r="H714" s="99">
        <v>21</v>
      </c>
      <c r="I714" s="34">
        <v>11</v>
      </c>
      <c r="J714" s="34">
        <v>3</v>
      </c>
      <c r="K714" s="34">
        <v>1</v>
      </c>
      <c r="L714" s="3">
        <v>60</v>
      </c>
      <c r="M714" s="34">
        <v>360</v>
      </c>
      <c r="N714" s="27">
        <f>INDEX([1]怪物表!$J:$J,MATCH(F714,[1]怪物表!$A:$A,0),1)*H714</f>
        <v>21</v>
      </c>
    </row>
    <row r="715" spans="1:14" x14ac:dyDescent="0.3">
      <c r="A715" s="3"/>
      <c r="B715" s="4"/>
      <c r="C715" s="25" t="s">
        <v>349</v>
      </c>
      <c r="D715" s="4"/>
      <c r="E715" s="3">
        <v>2</v>
      </c>
      <c r="F715" s="3">
        <f>IF(G715="","",SUMIFS([1]怪物表!$A:$A,[1]怪物表!$B:$B,C715,[1]怪物表!$C:$C,G715)
)</f>
        <v>1399403</v>
      </c>
      <c r="G715" s="4" t="s">
        <v>124</v>
      </c>
      <c r="H715" s="99">
        <v>21</v>
      </c>
      <c r="I715" s="34">
        <v>11</v>
      </c>
      <c r="J715" s="34">
        <v>3</v>
      </c>
      <c r="K715" s="34">
        <v>1</v>
      </c>
      <c r="L715" s="3">
        <v>60</v>
      </c>
      <c r="M715" s="34">
        <v>360</v>
      </c>
      <c r="N715" s="27">
        <f>INDEX([1]怪物表!$J:$J,MATCH(F715,[1]怪物表!$A:$A,0),1)*H715</f>
        <v>21</v>
      </c>
    </row>
    <row r="716" spans="1:14" x14ac:dyDescent="0.3">
      <c r="A716" s="3"/>
      <c r="B716" s="4"/>
      <c r="C716" s="25" t="s">
        <v>349</v>
      </c>
      <c r="D716" s="4"/>
      <c r="E716" s="3">
        <v>3</v>
      </c>
      <c r="F716" s="3">
        <f>IF(G716="","",SUMIFS([1]怪物表!$A:$A,[1]怪物表!$B:$B,C716,[1]怪物表!$C:$C,G716)
)</f>
        <v>1399403</v>
      </c>
      <c r="G716" s="4" t="s">
        <v>124</v>
      </c>
      <c r="H716" s="99">
        <v>30</v>
      </c>
      <c r="I716" s="3">
        <v>18</v>
      </c>
      <c r="J716" s="34">
        <v>3</v>
      </c>
      <c r="K716" s="34">
        <v>1</v>
      </c>
      <c r="L716" s="3">
        <v>60</v>
      </c>
      <c r="M716" s="34">
        <v>360</v>
      </c>
      <c r="N716" s="27">
        <f>INDEX([1]怪物表!$J:$J,MATCH(F716,[1]怪物表!$A:$A,0),1)*H716</f>
        <v>30</v>
      </c>
    </row>
    <row r="717" spans="1:14" x14ac:dyDescent="0.3">
      <c r="A717" s="3"/>
      <c r="B717" s="4"/>
      <c r="C717" s="25" t="s">
        <v>349</v>
      </c>
      <c r="D717" s="4"/>
      <c r="E717" s="3">
        <v>4</v>
      </c>
      <c r="F717" s="3">
        <f>IF(G717="","",SUMIFS([1]怪物表!$A:$A,[1]怪物表!$B:$B,C717,[1]怪物表!$C:$C,G717)
)</f>
        <v>1399403</v>
      </c>
      <c r="G717" s="4" t="s">
        <v>124</v>
      </c>
      <c r="H717" s="99">
        <v>30</v>
      </c>
      <c r="I717" s="3">
        <v>18</v>
      </c>
      <c r="J717" s="34">
        <v>3</v>
      </c>
      <c r="K717" s="34">
        <v>1</v>
      </c>
      <c r="L717" s="3">
        <v>60</v>
      </c>
      <c r="M717" s="34">
        <v>360</v>
      </c>
      <c r="N717" s="27">
        <f>INDEX([1]怪物表!$J:$J,MATCH(F717,[1]怪物表!$A:$A,0),1)*H717</f>
        <v>30</v>
      </c>
    </row>
    <row r="718" spans="1:14" x14ac:dyDescent="0.3">
      <c r="A718" s="3"/>
      <c r="B718" s="4"/>
      <c r="C718" s="25" t="s">
        <v>349</v>
      </c>
      <c r="D718" s="4"/>
      <c r="E718" s="3">
        <v>5</v>
      </c>
      <c r="F718" s="3">
        <f>IF(G718="","",SUMIFS([1]怪物表!$A:$A,[1]怪物表!$B:$B,C718,[1]怪物表!$C:$C,G718)
)</f>
        <v>1399403</v>
      </c>
      <c r="G718" s="4" t="s">
        <v>124</v>
      </c>
      <c r="H718" s="99">
        <v>48</v>
      </c>
      <c r="I718" s="3"/>
      <c r="J718" s="34">
        <v>3</v>
      </c>
      <c r="K718" s="34">
        <v>1</v>
      </c>
      <c r="L718" s="3">
        <v>60</v>
      </c>
      <c r="M718" s="34">
        <v>360</v>
      </c>
      <c r="N718" s="27">
        <f>INDEX([1]怪物表!$J:$J,MATCH(F718,[1]怪物表!$A:$A,0),1)*H718</f>
        <v>48</v>
      </c>
    </row>
    <row r="719" spans="1:14" x14ac:dyDescent="0.3">
      <c r="A719" s="35">
        <v>399411</v>
      </c>
      <c r="B719" s="25" t="s">
        <v>364</v>
      </c>
      <c r="C719" s="25" t="s">
        <v>349</v>
      </c>
      <c r="D719" s="25" t="s">
        <v>202</v>
      </c>
      <c r="E719" s="34">
        <v>1</v>
      </c>
      <c r="F719" s="34">
        <f>IF(G719="","",SUMIFS([1]怪物表!$A:$A,[1]怪物表!$B:$B,C719,[1]怪物表!$C:$C,G719)
)</f>
        <v>1399407</v>
      </c>
      <c r="G719" s="25" t="s">
        <v>137</v>
      </c>
      <c r="H719" s="99">
        <v>21</v>
      </c>
      <c r="I719" s="34">
        <v>11</v>
      </c>
      <c r="J719" s="34">
        <v>3</v>
      </c>
      <c r="K719" s="34">
        <v>1</v>
      </c>
      <c r="L719" s="3">
        <v>60</v>
      </c>
      <c r="M719" s="34">
        <v>420</v>
      </c>
      <c r="N719" s="27">
        <f>INDEX([1]怪物表!$J:$J,MATCH(F719,[1]怪物表!$A:$A,0),1)*H719</f>
        <v>21</v>
      </c>
    </row>
    <row r="720" spans="1:14" x14ac:dyDescent="0.3">
      <c r="A720" s="3"/>
      <c r="B720" s="4"/>
      <c r="C720" s="25" t="s">
        <v>349</v>
      </c>
      <c r="D720" s="4"/>
      <c r="E720" s="3">
        <v>2</v>
      </c>
      <c r="F720" s="3">
        <f>IF(G720="","",SUMIFS([1]怪物表!$A:$A,[1]怪物表!$B:$B,C720,[1]怪物表!$C:$C,G720)
)</f>
        <v>1399407</v>
      </c>
      <c r="G720" s="25" t="s">
        <v>137</v>
      </c>
      <c r="H720" s="99">
        <v>21</v>
      </c>
      <c r="I720" s="34">
        <v>11</v>
      </c>
      <c r="J720" s="34">
        <v>3</v>
      </c>
      <c r="K720" s="34">
        <v>1</v>
      </c>
      <c r="L720" s="3">
        <v>60</v>
      </c>
      <c r="M720" s="34">
        <v>420</v>
      </c>
      <c r="N720" s="27">
        <f>INDEX([1]怪物表!$J:$J,MATCH(F720,[1]怪物表!$A:$A,0),1)*H720</f>
        <v>21</v>
      </c>
    </row>
    <row r="721" spans="1:14" x14ac:dyDescent="0.3">
      <c r="A721" s="3"/>
      <c r="B721" s="4"/>
      <c r="C721" s="25" t="s">
        <v>349</v>
      </c>
      <c r="D721" s="4"/>
      <c r="E721" s="3">
        <v>3</v>
      </c>
      <c r="F721" s="3">
        <f>IF(G721="","",SUMIFS([1]怪物表!$A:$A,[1]怪物表!$B:$B,C721,[1]怪物表!$C:$C,G721)
)</f>
        <v>1399407</v>
      </c>
      <c r="G721" s="25" t="s">
        <v>137</v>
      </c>
      <c r="H721" s="99">
        <v>30</v>
      </c>
      <c r="I721" s="3">
        <v>18</v>
      </c>
      <c r="J721" s="34">
        <v>3</v>
      </c>
      <c r="K721" s="34">
        <v>1</v>
      </c>
      <c r="L721" s="3">
        <v>60</v>
      </c>
      <c r="M721" s="34">
        <v>420</v>
      </c>
      <c r="N721" s="27">
        <f>INDEX([1]怪物表!$J:$J,MATCH(F721,[1]怪物表!$A:$A,0),1)*H721</f>
        <v>30</v>
      </c>
    </row>
    <row r="722" spans="1:14" x14ac:dyDescent="0.3">
      <c r="A722" s="3"/>
      <c r="B722" s="4"/>
      <c r="C722" s="25" t="s">
        <v>349</v>
      </c>
      <c r="D722" s="4"/>
      <c r="E722" s="3">
        <v>4</v>
      </c>
      <c r="F722" s="3">
        <f>IF(G722="","",SUMIFS([1]怪物表!$A:$A,[1]怪物表!$B:$B,C722,[1]怪物表!$C:$C,G722)
)</f>
        <v>1399407</v>
      </c>
      <c r="G722" s="25" t="s">
        <v>137</v>
      </c>
      <c r="H722" s="99">
        <v>30</v>
      </c>
      <c r="I722" s="3">
        <v>18</v>
      </c>
      <c r="J722" s="34">
        <v>3</v>
      </c>
      <c r="K722" s="34">
        <v>1</v>
      </c>
      <c r="L722" s="3">
        <v>60</v>
      </c>
      <c r="M722" s="34">
        <v>420</v>
      </c>
      <c r="N722" s="27">
        <f>INDEX([1]怪物表!$J:$J,MATCH(F722,[1]怪物表!$A:$A,0),1)*H722</f>
        <v>30</v>
      </c>
    </row>
    <row r="723" spans="1:14" x14ac:dyDescent="0.3">
      <c r="A723" s="3"/>
      <c r="B723" s="4"/>
      <c r="C723" s="25" t="s">
        <v>349</v>
      </c>
      <c r="D723" s="4"/>
      <c r="E723" s="3">
        <v>5</v>
      </c>
      <c r="F723" s="3">
        <f>IF(G723="","",SUMIFS([1]怪物表!$A:$A,[1]怪物表!$B:$B,C723,[1]怪物表!$C:$C,G723)
)</f>
        <v>1399407</v>
      </c>
      <c r="G723" s="25" t="s">
        <v>137</v>
      </c>
      <c r="H723" s="99">
        <v>48</v>
      </c>
      <c r="I723" s="3"/>
      <c r="J723" s="34">
        <v>3</v>
      </c>
      <c r="K723" s="34">
        <v>1</v>
      </c>
      <c r="L723" s="3">
        <v>60</v>
      </c>
      <c r="M723" s="34">
        <v>420</v>
      </c>
      <c r="N723" s="27">
        <f>INDEX([1]怪物表!$J:$J,MATCH(F723,[1]怪物表!$A:$A,0),1)*H723</f>
        <v>48</v>
      </c>
    </row>
    <row r="724" spans="1:14" x14ac:dyDescent="0.3">
      <c r="A724" s="35">
        <v>399412</v>
      </c>
      <c r="B724" s="25" t="s">
        <v>365</v>
      </c>
      <c r="C724" s="25" t="s">
        <v>349</v>
      </c>
      <c r="D724" s="25" t="s">
        <v>202</v>
      </c>
      <c r="E724" s="34">
        <v>1</v>
      </c>
      <c r="F724" s="34">
        <f>IF(G724="","",SUMIFS([1]怪物表!$A:$A,[1]怪物表!$B:$B,C724,[1]怪物表!$C:$C,G724)
)</f>
        <v>1399408</v>
      </c>
      <c r="G724" s="4" t="s">
        <v>127</v>
      </c>
      <c r="H724" s="99">
        <v>12</v>
      </c>
      <c r="I724" s="34">
        <v>6</v>
      </c>
      <c r="J724" s="34">
        <v>3</v>
      </c>
      <c r="K724" s="34">
        <v>1</v>
      </c>
      <c r="L724" s="3">
        <v>60</v>
      </c>
      <c r="M724" s="34">
        <v>420</v>
      </c>
      <c r="N724" s="27">
        <f>INDEX([1]怪物表!$J:$J,MATCH(F724,[1]怪物表!$A:$A,0),1)*H724</f>
        <v>12</v>
      </c>
    </row>
    <row r="725" spans="1:14" x14ac:dyDescent="0.3">
      <c r="A725" s="3"/>
      <c r="B725" s="4"/>
      <c r="C725" s="25" t="s">
        <v>349</v>
      </c>
      <c r="D725" s="4"/>
      <c r="E725" s="3">
        <v>2</v>
      </c>
      <c r="F725" s="3">
        <f>IF(G725="","",SUMIFS([1]怪物表!$A:$A,[1]怪物表!$B:$B,C725,[1]怪物表!$C:$C,G725)
)</f>
        <v>1399408</v>
      </c>
      <c r="G725" s="4" t="s">
        <v>127</v>
      </c>
      <c r="H725" s="99">
        <v>12</v>
      </c>
      <c r="I725" s="34">
        <v>6</v>
      </c>
      <c r="J725" s="34">
        <v>3</v>
      </c>
      <c r="K725" s="34">
        <v>1</v>
      </c>
      <c r="L725" s="3">
        <v>60</v>
      </c>
      <c r="M725" s="34">
        <v>420</v>
      </c>
      <c r="N725" s="27">
        <f>INDEX([1]怪物表!$J:$J,MATCH(F725,[1]怪物表!$A:$A,0),1)*H725</f>
        <v>12</v>
      </c>
    </row>
    <row r="726" spans="1:14" x14ac:dyDescent="0.3">
      <c r="A726" s="3"/>
      <c r="B726" s="4"/>
      <c r="C726" s="25" t="s">
        <v>349</v>
      </c>
      <c r="D726" s="4"/>
      <c r="E726" s="3">
        <v>3</v>
      </c>
      <c r="F726" s="3">
        <f>IF(G726="","",SUMIFS([1]怪物表!$A:$A,[1]怪物表!$B:$B,C726,[1]怪物表!$C:$C,G726)
)</f>
        <v>1399408</v>
      </c>
      <c r="G726" s="4" t="s">
        <v>127</v>
      </c>
      <c r="H726" s="99">
        <v>15</v>
      </c>
      <c r="I726" s="34">
        <v>9</v>
      </c>
      <c r="J726" s="34">
        <v>3</v>
      </c>
      <c r="K726" s="34">
        <v>1</v>
      </c>
      <c r="L726" s="3">
        <v>60</v>
      </c>
      <c r="M726" s="34">
        <v>420</v>
      </c>
      <c r="N726" s="27">
        <f>INDEX([1]怪物表!$J:$J,MATCH(F726,[1]怪物表!$A:$A,0),1)*H726</f>
        <v>15</v>
      </c>
    </row>
    <row r="727" spans="1:14" x14ac:dyDescent="0.3">
      <c r="A727" s="3"/>
      <c r="B727" s="4"/>
      <c r="C727" s="25" t="s">
        <v>349</v>
      </c>
      <c r="D727" s="4"/>
      <c r="E727" s="3">
        <v>4</v>
      </c>
      <c r="F727" s="3">
        <f>IF(G727="","",SUMIFS([1]怪物表!$A:$A,[1]怪物表!$B:$B,C727,[1]怪物表!$C:$C,G727)
)</f>
        <v>1399408</v>
      </c>
      <c r="G727" s="4" t="s">
        <v>127</v>
      </c>
      <c r="H727" s="99">
        <v>15</v>
      </c>
      <c r="I727" s="34">
        <v>9</v>
      </c>
      <c r="J727" s="34">
        <v>3</v>
      </c>
      <c r="K727" s="34">
        <v>1</v>
      </c>
      <c r="L727" s="3">
        <v>60</v>
      </c>
      <c r="M727" s="34">
        <v>420</v>
      </c>
      <c r="N727" s="27">
        <f>INDEX([1]怪物表!$J:$J,MATCH(F727,[1]怪物表!$A:$A,0),1)*H727</f>
        <v>15</v>
      </c>
    </row>
    <row r="728" spans="1:14" x14ac:dyDescent="0.3">
      <c r="A728" s="3"/>
      <c r="B728" s="4"/>
      <c r="C728" s="25" t="s">
        <v>349</v>
      </c>
      <c r="D728" s="4"/>
      <c r="E728" s="3">
        <v>5</v>
      </c>
      <c r="F728" s="3">
        <f>IF(G728="","",SUMIFS([1]怪物表!$A:$A,[1]怪物表!$B:$B,C728,[1]怪物表!$C:$C,G728)
)</f>
        <v>1399408</v>
      </c>
      <c r="G728" s="4" t="s">
        <v>127</v>
      </c>
      <c r="H728" s="99">
        <v>21</v>
      </c>
      <c r="I728" s="3"/>
      <c r="J728" s="34">
        <v>3</v>
      </c>
      <c r="K728" s="34">
        <v>1</v>
      </c>
      <c r="L728" s="3">
        <v>60</v>
      </c>
      <c r="M728" s="34">
        <v>420</v>
      </c>
      <c r="N728" s="27">
        <f>INDEX([1]怪物表!$J:$J,MATCH(F728,[1]怪物表!$A:$A,0),1)*H728</f>
        <v>21</v>
      </c>
    </row>
    <row r="729" spans="1:14" x14ac:dyDescent="0.3">
      <c r="A729" s="35">
        <v>399413</v>
      </c>
      <c r="B729" s="25" t="s">
        <v>367</v>
      </c>
      <c r="C729" s="25" t="s">
        <v>349</v>
      </c>
      <c r="D729" s="25" t="s">
        <v>197</v>
      </c>
      <c r="E729" s="34">
        <v>1</v>
      </c>
      <c r="F729" s="34">
        <f>IF(G729="","",SUMIFS([1]怪物表!$A:$A,[1]怪物表!$B:$B,C729,[1]怪物表!$C:$C,G729)
)</f>
        <v>1399416</v>
      </c>
      <c r="G729" s="25" t="s">
        <v>130</v>
      </c>
      <c r="H729" s="99">
        <v>9</v>
      </c>
      <c r="I729" s="34">
        <v>4</v>
      </c>
      <c r="J729" s="34">
        <v>3</v>
      </c>
      <c r="K729" s="34">
        <v>1</v>
      </c>
      <c r="L729" s="34">
        <v>6</v>
      </c>
      <c r="M729" s="34">
        <v>540</v>
      </c>
      <c r="N729" s="27">
        <f>INDEX([1]怪物表!$J:$J,MATCH(F729,[1]怪物表!$A:$A,0),1)*H729</f>
        <v>9</v>
      </c>
    </row>
    <row r="730" spans="1:14" x14ac:dyDescent="0.3">
      <c r="A730" s="3"/>
      <c r="B730" s="4"/>
      <c r="C730" s="25" t="s">
        <v>349</v>
      </c>
      <c r="D730" s="4"/>
      <c r="E730" s="3">
        <v>2</v>
      </c>
      <c r="F730" s="3">
        <f>IF(G730="","",SUMIFS([1]怪物表!$A:$A,[1]怪物表!$B:$B,C730,[1]怪物表!$C:$C,G730)
)</f>
        <v>1399416</v>
      </c>
      <c r="G730" s="25" t="s">
        <v>130</v>
      </c>
      <c r="H730" s="99">
        <v>9</v>
      </c>
      <c r="I730" s="34">
        <v>4</v>
      </c>
      <c r="J730" s="34">
        <v>3</v>
      </c>
      <c r="K730" s="34">
        <v>1</v>
      </c>
      <c r="L730" s="34">
        <v>6</v>
      </c>
      <c r="M730" s="3">
        <v>540</v>
      </c>
      <c r="N730" s="27">
        <f>INDEX([1]怪物表!$J:$J,MATCH(F730,[1]怪物表!$A:$A,0),1)*H730</f>
        <v>9</v>
      </c>
    </row>
    <row r="731" spans="1:14" x14ac:dyDescent="0.3">
      <c r="A731" s="3"/>
      <c r="B731" s="4"/>
      <c r="C731" s="25" t="s">
        <v>349</v>
      </c>
      <c r="D731" s="4"/>
      <c r="E731" s="3">
        <v>3</v>
      </c>
      <c r="F731" s="3">
        <f>IF(G731="","",SUMIFS([1]怪物表!$A:$A,[1]怪物表!$B:$B,C731,[1]怪物表!$C:$C,G731)
)</f>
        <v>1399416</v>
      </c>
      <c r="G731" s="25" t="s">
        <v>130</v>
      </c>
      <c r="H731" s="99">
        <v>15</v>
      </c>
      <c r="I731" s="34">
        <v>7</v>
      </c>
      <c r="J731" s="34">
        <v>3</v>
      </c>
      <c r="K731" s="34">
        <v>1</v>
      </c>
      <c r="L731" s="34">
        <v>6</v>
      </c>
      <c r="M731" s="3">
        <v>540</v>
      </c>
      <c r="N731" s="27">
        <f>INDEX([1]怪物表!$J:$J,MATCH(F731,[1]怪物表!$A:$A,0),1)*H731</f>
        <v>15</v>
      </c>
    </row>
    <row r="732" spans="1:14" x14ac:dyDescent="0.3">
      <c r="A732" s="3"/>
      <c r="B732" s="4"/>
      <c r="C732" s="25" t="s">
        <v>349</v>
      </c>
      <c r="D732" s="4"/>
      <c r="E732" s="3">
        <v>4</v>
      </c>
      <c r="F732" s="3">
        <f>IF(G732="","",SUMIFS([1]怪物表!$A:$A,[1]怪物表!$B:$B,C732,[1]怪物表!$C:$C,G732)
)</f>
        <v>1399416</v>
      </c>
      <c r="G732" s="25" t="s">
        <v>130</v>
      </c>
      <c r="H732" s="99">
        <v>21</v>
      </c>
      <c r="I732" s="3">
        <v>11</v>
      </c>
      <c r="J732" s="34">
        <v>3</v>
      </c>
      <c r="K732" s="34">
        <v>1</v>
      </c>
      <c r="L732" s="34">
        <v>6</v>
      </c>
      <c r="M732" s="3">
        <v>540</v>
      </c>
      <c r="N732" s="27">
        <f>INDEX([1]怪物表!$J:$J,MATCH(F732,[1]怪物表!$A:$A,0),1)*H732</f>
        <v>21</v>
      </c>
    </row>
    <row r="733" spans="1:14" x14ac:dyDescent="0.3">
      <c r="A733" s="3"/>
      <c r="B733" s="4"/>
      <c r="C733" s="25" t="s">
        <v>349</v>
      </c>
      <c r="D733" s="4"/>
      <c r="E733" s="3">
        <v>5</v>
      </c>
      <c r="F733" s="3">
        <f>IF(G733="","",SUMIFS([1]怪物表!$A:$A,[1]怪物表!$B:$B,C733,[1]怪物表!$C:$C,G733)
)</f>
        <v>1399416</v>
      </c>
      <c r="G733" s="25" t="s">
        <v>130</v>
      </c>
      <c r="H733" s="99">
        <v>21</v>
      </c>
      <c r="I733" s="3"/>
      <c r="J733" s="34">
        <v>3</v>
      </c>
      <c r="K733" s="34">
        <v>1</v>
      </c>
      <c r="L733" s="34">
        <v>6</v>
      </c>
      <c r="M733" s="3">
        <v>540</v>
      </c>
      <c r="N733" s="27">
        <f>INDEX([1]怪物表!$J:$J,MATCH(F733,[1]怪物表!$A:$A,0),1)*H733</f>
        <v>21</v>
      </c>
    </row>
    <row r="734" spans="1:14" x14ac:dyDescent="0.3">
      <c r="A734" s="35">
        <v>399414</v>
      </c>
      <c r="B734" s="25" t="s">
        <v>367</v>
      </c>
      <c r="C734" s="25" t="s">
        <v>349</v>
      </c>
      <c r="D734" s="25" t="s">
        <v>197</v>
      </c>
      <c r="E734" s="34">
        <v>1</v>
      </c>
      <c r="F734" s="34">
        <f>IF(G734="","",SUMIFS([1]怪物表!$A:$A,[1]怪物表!$B:$B,C734,[1]怪物表!$C:$C,G734)
)</f>
        <v>1399417</v>
      </c>
      <c r="G734" s="25" t="s">
        <v>145</v>
      </c>
      <c r="H734" s="99">
        <v>9</v>
      </c>
      <c r="I734" s="34">
        <v>4</v>
      </c>
      <c r="J734" s="34">
        <v>3</v>
      </c>
      <c r="K734" s="34">
        <v>1</v>
      </c>
      <c r="L734" s="34">
        <v>6</v>
      </c>
      <c r="M734" s="34">
        <v>540</v>
      </c>
      <c r="N734" s="27">
        <f>INDEX([1]怪物表!$J:$J,MATCH(F734,[1]怪物表!$A:$A,0),1)*H734</f>
        <v>9</v>
      </c>
    </row>
    <row r="735" spans="1:14" x14ac:dyDescent="0.3">
      <c r="A735" s="3"/>
      <c r="B735" s="4"/>
      <c r="C735" s="25" t="s">
        <v>349</v>
      </c>
      <c r="D735" s="4"/>
      <c r="E735" s="3">
        <v>2</v>
      </c>
      <c r="F735" s="3">
        <f>IF(G735="","",SUMIFS([1]怪物表!$A:$A,[1]怪物表!$B:$B,C735,[1]怪物表!$C:$C,G735)
)</f>
        <v>1399417</v>
      </c>
      <c r="G735" s="25" t="s">
        <v>145</v>
      </c>
      <c r="H735" s="99">
        <v>9</v>
      </c>
      <c r="I735" s="34">
        <v>4</v>
      </c>
      <c r="J735" s="34">
        <v>3</v>
      </c>
      <c r="K735" s="34">
        <v>1</v>
      </c>
      <c r="L735" s="34">
        <v>6</v>
      </c>
      <c r="M735" s="3">
        <v>540</v>
      </c>
      <c r="N735" s="27">
        <f>INDEX([1]怪物表!$J:$J,MATCH(F735,[1]怪物表!$A:$A,0),1)*H735</f>
        <v>9</v>
      </c>
    </row>
    <row r="736" spans="1:14" x14ac:dyDescent="0.3">
      <c r="A736" s="3"/>
      <c r="B736" s="4"/>
      <c r="C736" s="25" t="s">
        <v>349</v>
      </c>
      <c r="D736" s="4"/>
      <c r="E736" s="3">
        <v>3</v>
      </c>
      <c r="F736" s="3">
        <f>IF(G736="","",SUMIFS([1]怪物表!$A:$A,[1]怪物表!$B:$B,C736,[1]怪物表!$C:$C,G736)
)</f>
        <v>1399417</v>
      </c>
      <c r="G736" s="25" t="s">
        <v>145</v>
      </c>
      <c r="H736" s="99">
        <v>15</v>
      </c>
      <c r="I736" s="34">
        <v>7</v>
      </c>
      <c r="J736" s="34">
        <v>3</v>
      </c>
      <c r="K736" s="34">
        <v>1</v>
      </c>
      <c r="L736" s="34">
        <v>6</v>
      </c>
      <c r="M736" s="3">
        <v>540</v>
      </c>
      <c r="N736" s="27">
        <f>INDEX([1]怪物表!$J:$J,MATCH(F736,[1]怪物表!$A:$A,0),1)*H736</f>
        <v>15</v>
      </c>
    </row>
    <row r="737" spans="1:14" x14ac:dyDescent="0.3">
      <c r="A737" s="3"/>
      <c r="B737" s="4"/>
      <c r="C737" s="25" t="s">
        <v>349</v>
      </c>
      <c r="D737" s="4"/>
      <c r="E737" s="3">
        <v>4</v>
      </c>
      <c r="F737" s="3">
        <f>IF(G737="","",SUMIFS([1]怪物表!$A:$A,[1]怪物表!$B:$B,C737,[1]怪物表!$C:$C,G737)
)</f>
        <v>1399417</v>
      </c>
      <c r="G737" s="25" t="s">
        <v>145</v>
      </c>
      <c r="H737" s="99">
        <v>21</v>
      </c>
      <c r="I737" s="3">
        <v>11</v>
      </c>
      <c r="J737" s="34">
        <v>3</v>
      </c>
      <c r="K737" s="34">
        <v>1</v>
      </c>
      <c r="L737" s="34">
        <v>6</v>
      </c>
      <c r="M737" s="3">
        <v>540</v>
      </c>
      <c r="N737" s="27">
        <f>INDEX([1]怪物表!$J:$J,MATCH(F737,[1]怪物表!$A:$A,0),1)*H737</f>
        <v>21</v>
      </c>
    </row>
    <row r="738" spans="1:14" x14ac:dyDescent="0.3">
      <c r="A738" s="3"/>
      <c r="B738" s="4"/>
      <c r="C738" s="25" t="s">
        <v>349</v>
      </c>
      <c r="D738" s="4"/>
      <c r="E738" s="3">
        <v>5</v>
      </c>
      <c r="F738" s="3">
        <f>IF(G738="","",SUMIFS([1]怪物表!$A:$A,[1]怪物表!$B:$B,C738,[1]怪物表!$C:$C,G738)
)</f>
        <v>1399417</v>
      </c>
      <c r="G738" s="25" t="s">
        <v>145</v>
      </c>
      <c r="H738" s="99">
        <v>21</v>
      </c>
      <c r="I738" s="3"/>
      <c r="J738" s="34">
        <v>3</v>
      </c>
      <c r="K738" s="34">
        <v>1</v>
      </c>
      <c r="L738" s="34">
        <v>6</v>
      </c>
      <c r="M738" s="3">
        <v>540</v>
      </c>
      <c r="N738" s="27">
        <f>INDEX([1]怪物表!$J:$J,MATCH(F738,[1]怪物表!$A:$A,0),1)*H738</f>
        <v>21</v>
      </c>
    </row>
    <row r="739" spans="1:14" x14ac:dyDescent="0.3">
      <c r="A739" s="35">
        <v>399415</v>
      </c>
      <c r="B739" s="25" t="s">
        <v>368</v>
      </c>
      <c r="C739" s="25" t="s">
        <v>349</v>
      </c>
      <c r="D739" s="25" t="s">
        <v>197</v>
      </c>
      <c r="E739" s="34">
        <v>1</v>
      </c>
      <c r="F739" s="34">
        <f>IF(G739="","",SUMIFS([1]怪物表!$A:$A,[1]怪物表!$B:$B,C739,[1]怪物表!$C:$C,G739)
)</f>
        <v>1399408</v>
      </c>
      <c r="G739" s="4" t="s">
        <v>127</v>
      </c>
      <c r="H739" s="99">
        <v>18</v>
      </c>
      <c r="I739" s="34">
        <v>7</v>
      </c>
      <c r="J739" s="34">
        <v>3</v>
      </c>
      <c r="K739" s="34">
        <v>1</v>
      </c>
      <c r="L739" s="34">
        <v>6</v>
      </c>
      <c r="M739" s="34">
        <v>540</v>
      </c>
      <c r="N739" s="27">
        <f>INDEX([1]怪物表!$J:$J,MATCH(F739,[1]怪物表!$A:$A,0),1)*H739</f>
        <v>18</v>
      </c>
    </row>
    <row r="740" spans="1:14" x14ac:dyDescent="0.3">
      <c r="A740" s="3"/>
      <c r="B740" s="4"/>
      <c r="C740" s="25" t="s">
        <v>349</v>
      </c>
      <c r="D740" s="4"/>
      <c r="E740" s="3">
        <v>2</v>
      </c>
      <c r="F740" s="3">
        <f>IF(G740="","",SUMIFS([1]怪物表!$A:$A,[1]怪物表!$B:$B,C740,[1]怪物表!$C:$C,G740)
)</f>
        <v>1399408</v>
      </c>
      <c r="G740" s="4" t="s">
        <v>127</v>
      </c>
      <c r="H740" s="99">
        <v>18</v>
      </c>
      <c r="I740" s="34">
        <v>7</v>
      </c>
      <c r="J740" s="34">
        <v>3</v>
      </c>
      <c r="K740" s="34">
        <v>1</v>
      </c>
      <c r="L740" s="34">
        <v>6</v>
      </c>
      <c r="M740" s="3">
        <v>540</v>
      </c>
      <c r="N740" s="27">
        <f>INDEX([1]怪物表!$J:$J,MATCH(F740,[1]怪物表!$A:$A,0),1)*H740</f>
        <v>18</v>
      </c>
    </row>
    <row r="741" spans="1:14" x14ac:dyDescent="0.3">
      <c r="A741" s="3"/>
      <c r="B741" s="4"/>
      <c r="C741" s="25" t="s">
        <v>349</v>
      </c>
      <c r="D741" s="4"/>
      <c r="E741" s="3">
        <v>3</v>
      </c>
      <c r="F741" s="3">
        <f>IF(G741="","",SUMIFS([1]怪物表!$A:$A,[1]怪物表!$B:$B,C741,[1]怪物表!$C:$C,G741)
)</f>
        <v>1399408</v>
      </c>
      <c r="G741" s="4" t="s">
        <v>127</v>
      </c>
      <c r="H741" s="99">
        <v>30</v>
      </c>
      <c r="I741" s="34">
        <v>14</v>
      </c>
      <c r="J741" s="34">
        <v>3</v>
      </c>
      <c r="K741" s="34">
        <v>1</v>
      </c>
      <c r="L741" s="34">
        <v>6</v>
      </c>
      <c r="M741" s="3">
        <v>540</v>
      </c>
      <c r="N741" s="27">
        <f>INDEX([1]怪物表!$J:$J,MATCH(F741,[1]怪物表!$A:$A,0),1)*H741</f>
        <v>30</v>
      </c>
    </row>
    <row r="742" spans="1:14" x14ac:dyDescent="0.3">
      <c r="A742" s="3"/>
      <c r="B742" s="4"/>
      <c r="C742" s="25" t="s">
        <v>349</v>
      </c>
      <c r="D742" s="4"/>
      <c r="E742" s="3">
        <v>4</v>
      </c>
      <c r="F742" s="3">
        <f>IF(G742="","",SUMIFS([1]怪物表!$A:$A,[1]怪物表!$B:$B,C742,[1]怪物表!$C:$C,G742)
)</f>
        <v>1399408</v>
      </c>
      <c r="G742" s="4" t="s">
        <v>127</v>
      </c>
      <c r="H742" s="99">
        <v>42</v>
      </c>
      <c r="I742" s="3">
        <v>21</v>
      </c>
      <c r="J742" s="34">
        <v>3</v>
      </c>
      <c r="K742" s="34">
        <v>1</v>
      </c>
      <c r="L742" s="34">
        <v>6</v>
      </c>
      <c r="M742" s="3">
        <v>540</v>
      </c>
      <c r="N742" s="27">
        <f>INDEX([1]怪物表!$J:$J,MATCH(F742,[1]怪物表!$A:$A,0),1)*H742</f>
        <v>42</v>
      </c>
    </row>
    <row r="743" spans="1:14" x14ac:dyDescent="0.3">
      <c r="A743" s="3"/>
      <c r="B743" s="4"/>
      <c r="C743" s="25" t="s">
        <v>349</v>
      </c>
      <c r="D743" s="4"/>
      <c r="E743" s="3">
        <v>5</v>
      </c>
      <c r="F743" s="3">
        <f>IF(G743="","",SUMIFS([1]怪物表!$A:$A,[1]怪物表!$B:$B,C743,[1]怪物表!$C:$C,G743)
)</f>
        <v>1399408</v>
      </c>
      <c r="G743" s="4" t="s">
        <v>127</v>
      </c>
      <c r="H743" s="99">
        <v>42</v>
      </c>
      <c r="I743" s="3"/>
      <c r="J743" s="34">
        <v>3</v>
      </c>
      <c r="K743" s="34">
        <v>1</v>
      </c>
      <c r="L743" s="34">
        <v>6</v>
      </c>
      <c r="M743" s="3">
        <v>540</v>
      </c>
      <c r="N743" s="27">
        <f>INDEX([1]怪物表!$J:$J,MATCH(F743,[1]怪物表!$A:$A,0),1)*H743</f>
        <v>42</v>
      </c>
    </row>
    <row r="744" spans="1:14" x14ac:dyDescent="0.3">
      <c r="A744" s="35">
        <v>399416</v>
      </c>
      <c r="B744" s="25" t="s">
        <v>367</v>
      </c>
      <c r="C744" s="25" t="s">
        <v>349</v>
      </c>
      <c r="D744" s="25" t="s">
        <v>199</v>
      </c>
      <c r="E744" s="34">
        <v>1</v>
      </c>
      <c r="F744" s="34">
        <f>IF(G744="","",SUMIFS([1]怪物表!$A:$A,[1]怪物表!$B:$B,C744,[1]怪物表!$C:$C,G744)
)</f>
        <v>1399417</v>
      </c>
      <c r="G744" s="25" t="s">
        <v>145</v>
      </c>
      <c r="H744" s="99">
        <v>9</v>
      </c>
      <c r="I744" s="34">
        <v>4</v>
      </c>
      <c r="J744" s="34">
        <v>3</v>
      </c>
      <c r="K744" s="34">
        <v>1</v>
      </c>
      <c r="L744" s="34">
        <v>6</v>
      </c>
      <c r="M744" s="34">
        <v>570</v>
      </c>
      <c r="N744" s="27">
        <f>INDEX([1]怪物表!$J:$J,MATCH(F744,[1]怪物表!$A:$A,0),1)*H744</f>
        <v>9</v>
      </c>
    </row>
    <row r="745" spans="1:14" x14ac:dyDescent="0.3">
      <c r="A745" s="3"/>
      <c r="B745" s="4"/>
      <c r="C745" s="25" t="s">
        <v>349</v>
      </c>
      <c r="D745" s="4"/>
      <c r="E745" s="3">
        <v>2</v>
      </c>
      <c r="F745" s="3">
        <f>IF(G745="","",SUMIFS([1]怪物表!$A:$A,[1]怪物表!$B:$B,C745,[1]怪物表!$C:$C,G745)
)</f>
        <v>1399417</v>
      </c>
      <c r="G745" s="25" t="s">
        <v>145</v>
      </c>
      <c r="H745" s="99">
        <v>9</v>
      </c>
      <c r="I745" s="34">
        <v>4</v>
      </c>
      <c r="J745" s="34">
        <v>3</v>
      </c>
      <c r="K745" s="34">
        <v>1</v>
      </c>
      <c r="L745" s="34">
        <v>6</v>
      </c>
      <c r="M745" s="34">
        <v>570</v>
      </c>
      <c r="N745" s="27">
        <f>INDEX([1]怪物表!$J:$J,MATCH(F745,[1]怪物表!$A:$A,0),1)*H745</f>
        <v>9</v>
      </c>
    </row>
    <row r="746" spans="1:14" x14ac:dyDescent="0.3">
      <c r="A746" s="3"/>
      <c r="B746" s="4"/>
      <c r="C746" s="25" t="s">
        <v>349</v>
      </c>
      <c r="D746" s="4"/>
      <c r="E746" s="3">
        <v>3</v>
      </c>
      <c r="F746" s="3">
        <f>IF(G746="","",SUMIFS([1]怪物表!$A:$A,[1]怪物表!$B:$B,C746,[1]怪物表!$C:$C,G746)
)</f>
        <v>1399417</v>
      </c>
      <c r="G746" s="25" t="s">
        <v>145</v>
      </c>
      <c r="H746" s="99">
        <v>15</v>
      </c>
      <c r="I746" s="34">
        <v>7</v>
      </c>
      <c r="J746" s="34">
        <v>3</v>
      </c>
      <c r="K746" s="34">
        <v>1</v>
      </c>
      <c r="L746" s="34">
        <v>6</v>
      </c>
      <c r="M746" s="34">
        <v>570</v>
      </c>
      <c r="N746" s="27">
        <f>INDEX([1]怪物表!$J:$J,MATCH(F746,[1]怪物表!$A:$A,0),1)*H746</f>
        <v>15</v>
      </c>
    </row>
    <row r="747" spans="1:14" x14ac:dyDescent="0.3">
      <c r="A747" s="3"/>
      <c r="B747" s="4"/>
      <c r="C747" s="25" t="s">
        <v>349</v>
      </c>
      <c r="D747" s="4"/>
      <c r="E747" s="3">
        <v>4</v>
      </c>
      <c r="F747" s="3">
        <f>IF(G747="","",SUMIFS([1]怪物表!$A:$A,[1]怪物表!$B:$B,C747,[1]怪物表!$C:$C,G747)
)</f>
        <v>1399417</v>
      </c>
      <c r="G747" s="25" t="s">
        <v>145</v>
      </c>
      <c r="H747" s="99">
        <v>21</v>
      </c>
      <c r="I747" s="3">
        <v>11</v>
      </c>
      <c r="J747" s="34">
        <v>3</v>
      </c>
      <c r="K747" s="34">
        <v>1</v>
      </c>
      <c r="L747" s="34">
        <v>6</v>
      </c>
      <c r="M747" s="34">
        <v>570</v>
      </c>
      <c r="N747" s="27">
        <f>INDEX([1]怪物表!$J:$J,MATCH(F747,[1]怪物表!$A:$A,0),1)*H747</f>
        <v>21</v>
      </c>
    </row>
    <row r="748" spans="1:14" x14ac:dyDescent="0.3">
      <c r="A748" s="3"/>
      <c r="B748" s="4"/>
      <c r="C748" s="25" t="s">
        <v>349</v>
      </c>
      <c r="D748" s="4"/>
      <c r="E748" s="3">
        <v>5</v>
      </c>
      <c r="F748" s="3">
        <f>IF(G748="","",SUMIFS([1]怪物表!$A:$A,[1]怪物表!$B:$B,C748,[1]怪物表!$C:$C,G748)
)</f>
        <v>1399417</v>
      </c>
      <c r="G748" s="25" t="s">
        <v>145</v>
      </c>
      <c r="H748" s="99">
        <v>21</v>
      </c>
      <c r="I748" s="3"/>
      <c r="J748" s="34">
        <v>3</v>
      </c>
      <c r="K748" s="34">
        <v>1</v>
      </c>
      <c r="L748" s="34">
        <v>6</v>
      </c>
      <c r="M748" s="34">
        <v>570</v>
      </c>
      <c r="N748" s="27">
        <f>INDEX([1]怪物表!$J:$J,MATCH(F748,[1]怪物表!$A:$A,0),1)*H748</f>
        <v>21</v>
      </c>
    </row>
    <row r="749" spans="1:14" x14ac:dyDescent="0.3">
      <c r="A749" s="35">
        <v>399417</v>
      </c>
      <c r="B749" s="25" t="s">
        <v>368</v>
      </c>
      <c r="C749" s="25" t="s">
        <v>349</v>
      </c>
      <c r="D749" s="25" t="s">
        <v>199</v>
      </c>
      <c r="E749" s="34">
        <v>1</v>
      </c>
      <c r="F749" s="34">
        <f>IF(G749="","",SUMIFS([1]怪物表!$A:$A,[1]怪物表!$B:$B,C749,[1]怪物表!$C:$C,G749)
)</f>
        <v>1399408</v>
      </c>
      <c r="G749" s="4" t="s">
        <v>127</v>
      </c>
      <c r="H749" s="99">
        <v>18</v>
      </c>
      <c r="I749" s="34">
        <v>7</v>
      </c>
      <c r="J749" s="34">
        <v>3</v>
      </c>
      <c r="K749" s="34">
        <v>1</v>
      </c>
      <c r="L749" s="34">
        <v>6</v>
      </c>
      <c r="M749" s="34">
        <v>570</v>
      </c>
      <c r="N749" s="27">
        <f>INDEX([1]怪物表!$J:$J,MATCH(F749,[1]怪物表!$A:$A,0),1)*H749</f>
        <v>18</v>
      </c>
    </row>
    <row r="750" spans="1:14" x14ac:dyDescent="0.3">
      <c r="A750" s="3"/>
      <c r="B750" s="4"/>
      <c r="C750" s="25" t="s">
        <v>349</v>
      </c>
      <c r="D750" s="4"/>
      <c r="E750" s="3">
        <v>2</v>
      </c>
      <c r="F750" s="3">
        <f>IF(G750="","",SUMIFS([1]怪物表!$A:$A,[1]怪物表!$B:$B,C750,[1]怪物表!$C:$C,G750)
)</f>
        <v>1399408</v>
      </c>
      <c r="G750" s="4" t="s">
        <v>127</v>
      </c>
      <c r="H750" s="99">
        <v>18</v>
      </c>
      <c r="I750" s="34">
        <v>7</v>
      </c>
      <c r="J750" s="34">
        <v>3</v>
      </c>
      <c r="K750" s="34">
        <v>1</v>
      </c>
      <c r="L750" s="34">
        <v>6</v>
      </c>
      <c r="M750" s="3">
        <v>570</v>
      </c>
      <c r="N750" s="27">
        <f>INDEX([1]怪物表!$J:$J,MATCH(F750,[1]怪物表!$A:$A,0),1)*H750</f>
        <v>18</v>
      </c>
    </row>
    <row r="751" spans="1:14" x14ac:dyDescent="0.3">
      <c r="A751" s="3"/>
      <c r="B751" s="4"/>
      <c r="C751" s="25" t="s">
        <v>349</v>
      </c>
      <c r="D751" s="4"/>
      <c r="E751" s="3">
        <v>3</v>
      </c>
      <c r="F751" s="3">
        <f>IF(G751="","",SUMIFS([1]怪物表!$A:$A,[1]怪物表!$B:$B,C751,[1]怪物表!$C:$C,G751)
)</f>
        <v>1399408</v>
      </c>
      <c r="G751" s="4" t="s">
        <v>127</v>
      </c>
      <c r="H751" s="99">
        <v>30</v>
      </c>
      <c r="I751" s="34">
        <v>14</v>
      </c>
      <c r="J751" s="34">
        <v>3</v>
      </c>
      <c r="K751" s="34">
        <v>1</v>
      </c>
      <c r="L751" s="34">
        <v>6</v>
      </c>
      <c r="M751" s="3">
        <v>570</v>
      </c>
      <c r="N751" s="27">
        <f>INDEX([1]怪物表!$J:$J,MATCH(F751,[1]怪物表!$A:$A,0),1)*H751</f>
        <v>30</v>
      </c>
    </row>
    <row r="752" spans="1:14" x14ac:dyDescent="0.3">
      <c r="A752" s="3"/>
      <c r="B752" s="4"/>
      <c r="C752" s="25" t="s">
        <v>349</v>
      </c>
      <c r="D752" s="4"/>
      <c r="E752" s="3">
        <v>4</v>
      </c>
      <c r="F752" s="3">
        <f>IF(G752="","",SUMIFS([1]怪物表!$A:$A,[1]怪物表!$B:$B,C752,[1]怪物表!$C:$C,G752)
)</f>
        <v>1399408</v>
      </c>
      <c r="G752" s="4" t="s">
        <v>127</v>
      </c>
      <c r="H752" s="99">
        <v>42</v>
      </c>
      <c r="I752" s="3">
        <v>21</v>
      </c>
      <c r="J752" s="34">
        <v>3</v>
      </c>
      <c r="K752" s="34">
        <v>1</v>
      </c>
      <c r="L752" s="34">
        <v>6</v>
      </c>
      <c r="M752" s="3">
        <v>570</v>
      </c>
      <c r="N752" s="27">
        <f>INDEX([1]怪物表!$J:$J,MATCH(F752,[1]怪物表!$A:$A,0),1)*H752</f>
        <v>42</v>
      </c>
    </row>
    <row r="753" spans="1:14" x14ac:dyDescent="0.3">
      <c r="A753" s="3"/>
      <c r="B753" s="4"/>
      <c r="C753" s="25" t="s">
        <v>349</v>
      </c>
      <c r="D753" s="4"/>
      <c r="E753" s="3">
        <v>5</v>
      </c>
      <c r="F753" s="3">
        <f>IF(G753="","",SUMIFS([1]怪物表!$A:$A,[1]怪物表!$B:$B,C753,[1]怪物表!$C:$C,G753)
)</f>
        <v>1399408</v>
      </c>
      <c r="G753" s="4" t="s">
        <v>127</v>
      </c>
      <c r="H753" s="99">
        <v>42</v>
      </c>
      <c r="I753" s="3"/>
      <c r="J753" s="34">
        <v>3</v>
      </c>
      <c r="K753" s="34">
        <v>1</v>
      </c>
      <c r="L753" s="34">
        <v>6</v>
      </c>
      <c r="M753" s="3">
        <v>570</v>
      </c>
      <c r="N753" s="27">
        <f>INDEX([1]怪物表!$J:$J,MATCH(F753,[1]怪物表!$A:$A,0),1)*H753</f>
        <v>42</v>
      </c>
    </row>
    <row r="754" spans="1:14" x14ac:dyDescent="0.3">
      <c r="A754" s="33">
        <v>399501</v>
      </c>
      <c r="B754" s="15" t="s">
        <v>362</v>
      </c>
      <c r="C754" s="15" t="s">
        <v>359</v>
      </c>
      <c r="D754" s="15" t="s">
        <v>279</v>
      </c>
      <c r="E754" s="33">
        <v>1</v>
      </c>
      <c r="F754" s="33">
        <f>IF(G754="","",SUMIFS([1]怪物表!$A:$A,[1]怪物表!$B:$B,C754,[1]怪物表!$C:$C,G754)
)</f>
        <v>1399502</v>
      </c>
      <c r="G754" s="15" t="s">
        <v>122</v>
      </c>
      <c r="H754" s="33">
        <v>15</v>
      </c>
      <c r="I754" s="33">
        <v>9</v>
      </c>
      <c r="J754" s="33">
        <v>3</v>
      </c>
      <c r="K754" s="33">
        <v>1</v>
      </c>
      <c r="L754" s="33">
        <v>60</v>
      </c>
      <c r="M754" s="33">
        <v>30</v>
      </c>
      <c r="N754" s="27">
        <f>INDEX([1]怪物表!$J:$J,MATCH(F754,[1]怪物表!$A:$A,0),1)*H754</f>
        <v>15</v>
      </c>
    </row>
    <row r="755" spans="1:14" x14ac:dyDescent="0.3">
      <c r="A755" s="3"/>
      <c r="B755" s="4"/>
      <c r="C755" s="25" t="s">
        <v>359</v>
      </c>
      <c r="D755" s="4"/>
      <c r="E755" s="3">
        <v>2</v>
      </c>
      <c r="F755" s="3">
        <f>IF(G755="","",SUMIFS([1]怪物表!$A:$A,[1]怪物表!$B:$B,C755,[1]怪物表!$C:$C,G755)
)</f>
        <v>1399502</v>
      </c>
      <c r="G755" s="4" t="s">
        <v>122</v>
      </c>
      <c r="H755" s="3">
        <v>15</v>
      </c>
      <c r="I755" s="34">
        <v>9</v>
      </c>
      <c r="J755" s="34">
        <v>3</v>
      </c>
      <c r="K755" s="34">
        <v>1</v>
      </c>
      <c r="L755" s="3">
        <v>60</v>
      </c>
      <c r="M755" s="3">
        <v>30</v>
      </c>
      <c r="N755" s="27">
        <f>INDEX([1]怪物表!$J:$J,MATCH(F755,[1]怪物表!$A:$A,0),1)*H755</f>
        <v>15</v>
      </c>
    </row>
    <row r="756" spans="1:14" x14ac:dyDescent="0.3">
      <c r="A756" s="3"/>
      <c r="B756" s="4"/>
      <c r="C756" s="25" t="s">
        <v>359</v>
      </c>
      <c r="D756" s="4"/>
      <c r="E756" s="3">
        <v>3</v>
      </c>
      <c r="F756" s="3">
        <f>IF(G756="","",SUMIFS([1]怪物表!$A:$A,[1]怪物表!$B:$B,C756,[1]怪物表!$C:$C,G756)
)</f>
        <v>1399502</v>
      </c>
      <c r="G756" s="4" t="s">
        <v>122</v>
      </c>
      <c r="H756" s="3">
        <v>15</v>
      </c>
      <c r="I756" s="34">
        <v>9</v>
      </c>
      <c r="J756" s="34">
        <v>3</v>
      </c>
      <c r="K756" s="34">
        <v>1</v>
      </c>
      <c r="L756" s="3">
        <v>60</v>
      </c>
      <c r="M756" s="3">
        <v>30</v>
      </c>
      <c r="N756" s="27">
        <f>INDEX([1]怪物表!$J:$J,MATCH(F756,[1]怪物表!$A:$A,0),1)*H756</f>
        <v>15</v>
      </c>
    </row>
    <row r="757" spans="1:14" x14ac:dyDescent="0.3">
      <c r="A757" s="3"/>
      <c r="B757" s="4"/>
      <c r="C757" s="25" t="s">
        <v>359</v>
      </c>
      <c r="D757" s="4"/>
      <c r="E757" s="3">
        <v>4</v>
      </c>
      <c r="F757" s="3">
        <f>IF(G757="","",SUMIFS([1]怪物表!$A:$A,[1]怪物表!$B:$B,C757,[1]怪物表!$C:$C,G757)
)</f>
        <v>1399502</v>
      </c>
      <c r="G757" s="4" t="s">
        <v>122</v>
      </c>
      <c r="H757" s="3">
        <v>15</v>
      </c>
      <c r="I757" s="34">
        <v>9</v>
      </c>
      <c r="J757" s="34">
        <v>3</v>
      </c>
      <c r="K757" s="34">
        <v>1</v>
      </c>
      <c r="L757" s="3">
        <v>60</v>
      </c>
      <c r="M757" s="3">
        <v>30</v>
      </c>
      <c r="N757" s="27">
        <f>INDEX([1]怪物表!$J:$J,MATCH(F757,[1]怪物表!$A:$A,0),1)*H757</f>
        <v>15</v>
      </c>
    </row>
    <row r="758" spans="1:14" x14ac:dyDescent="0.3">
      <c r="A758" s="3"/>
      <c r="B758" s="4"/>
      <c r="C758" s="25" t="s">
        <v>359</v>
      </c>
      <c r="D758" s="4"/>
      <c r="E758" s="3">
        <v>5</v>
      </c>
      <c r="F758" s="3">
        <f>IF(G758="","",SUMIFS([1]怪物表!$A:$A,[1]怪物表!$B:$B,C758,[1]怪物表!$C:$C,G758)
)</f>
        <v>1399502</v>
      </c>
      <c r="G758" s="4" t="s">
        <v>122</v>
      </c>
      <c r="H758" s="3">
        <v>15</v>
      </c>
      <c r="I758" s="3"/>
      <c r="J758" s="34">
        <v>3</v>
      </c>
      <c r="K758" s="34">
        <v>1</v>
      </c>
      <c r="L758" s="3">
        <v>60</v>
      </c>
      <c r="M758" s="3">
        <v>30</v>
      </c>
      <c r="N758" s="27">
        <f>INDEX([1]怪物表!$J:$J,MATCH(F758,[1]怪物表!$A:$A,0),1)*H758</f>
        <v>15</v>
      </c>
    </row>
    <row r="759" spans="1:14" x14ac:dyDescent="0.3">
      <c r="A759" s="32">
        <v>399502</v>
      </c>
      <c r="B759" s="25" t="s">
        <v>363</v>
      </c>
      <c r="C759" s="25" t="s">
        <v>359</v>
      </c>
      <c r="D759" s="25" t="s">
        <v>279</v>
      </c>
      <c r="E759" s="34">
        <v>1</v>
      </c>
      <c r="F759" s="34">
        <f>IF(G759="","",SUMIFS([1]怪物表!$A:$A,[1]怪物表!$B:$B,C759,[1]怪物表!$C:$C,G759)
)</f>
        <v>1399516</v>
      </c>
      <c r="G759" s="25" t="s">
        <v>130</v>
      </c>
      <c r="H759" s="3">
        <v>15</v>
      </c>
      <c r="I759" s="34">
        <v>9</v>
      </c>
      <c r="J759" s="34">
        <v>3</v>
      </c>
      <c r="K759" s="34">
        <v>1</v>
      </c>
      <c r="L759" s="3">
        <v>60</v>
      </c>
      <c r="M759" s="3">
        <v>30</v>
      </c>
      <c r="N759" s="27">
        <f>INDEX([1]怪物表!$J:$J,MATCH(F759,[1]怪物表!$A:$A,0),1)*H759</f>
        <v>15</v>
      </c>
    </row>
    <row r="760" spans="1:14" x14ac:dyDescent="0.3">
      <c r="A760" s="3"/>
      <c r="B760" s="4"/>
      <c r="C760" s="25" t="s">
        <v>359</v>
      </c>
      <c r="D760" s="4"/>
      <c r="E760" s="3">
        <v>2</v>
      </c>
      <c r="F760" s="3">
        <f>IF(G760="","",SUMIFS([1]怪物表!$A:$A,[1]怪物表!$B:$B,C760,[1]怪物表!$C:$C,G760)
)</f>
        <v>1399516</v>
      </c>
      <c r="G760" s="25" t="s">
        <v>130</v>
      </c>
      <c r="H760" s="3">
        <v>15</v>
      </c>
      <c r="I760" s="34">
        <v>9</v>
      </c>
      <c r="J760" s="34">
        <v>3</v>
      </c>
      <c r="K760" s="34">
        <v>1</v>
      </c>
      <c r="L760" s="3">
        <v>60</v>
      </c>
      <c r="M760" s="3">
        <v>30</v>
      </c>
      <c r="N760" s="27">
        <f>INDEX([1]怪物表!$J:$J,MATCH(F760,[1]怪物表!$A:$A,0),1)*H760</f>
        <v>15</v>
      </c>
    </row>
    <row r="761" spans="1:14" x14ac:dyDescent="0.3">
      <c r="A761" s="3"/>
      <c r="B761" s="4"/>
      <c r="C761" s="25" t="s">
        <v>359</v>
      </c>
      <c r="D761" s="4"/>
      <c r="E761" s="3">
        <v>3</v>
      </c>
      <c r="F761" s="3">
        <f>IF(G761="","",SUMIFS([1]怪物表!$A:$A,[1]怪物表!$B:$B,C761,[1]怪物表!$C:$C,G761)
)</f>
        <v>1399516</v>
      </c>
      <c r="G761" s="25" t="s">
        <v>130</v>
      </c>
      <c r="H761" s="3">
        <v>15</v>
      </c>
      <c r="I761" s="34">
        <v>9</v>
      </c>
      <c r="J761" s="34">
        <v>3</v>
      </c>
      <c r="K761" s="34">
        <v>1</v>
      </c>
      <c r="L761" s="3">
        <v>60</v>
      </c>
      <c r="M761" s="3">
        <v>30</v>
      </c>
      <c r="N761" s="27">
        <f>INDEX([1]怪物表!$J:$J,MATCH(F761,[1]怪物表!$A:$A,0),1)*H761</f>
        <v>15</v>
      </c>
    </row>
    <row r="762" spans="1:14" x14ac:dyDescent="0.3">
      <c r="A762" s="3"/>
      <c r="B762" s="4"/>
      <c r="C762" s="25" t="s">
        <v>359</v>
      </c>
      <c r="D762" s="4"/>
      <c r="E762" s="3">
        <v>4</v>
      </c>
      <c r="F762" s="3">
        <f>IF(G762="","",SUMIFS([1]怪物表!$A:$A,[1]怪物表!$B:$B,C762,[1]怪物表!$C:$C,G762)
)</f>
        <v>1399516</v>
      </c>
      <c r="G762" s="25" t="s">
        <v>130</v>
      </c>
      <c r="H762" s="3">
        <v>15</v>
      </c>
      <c r="I762" s="34">
        <v>9</v>
      </c>
      <c r="J762" s="34">
        <v>3</v>
      </c>
      <c r="K762" s="34">
        <v>1</v>
      </c>
      <c r="L762" s="3">
        <v>60</v>
      </c>
      <c r="M762" s="3">
        <v>30</v>
      </c>
      <c r="N762" s="27">
        <f>INDEX([1]怪物表!$J:$J,MATCH(F762,[1]怪物表!$A:$A,0),1)*H762</f>
        <v>15</v>
      </c>
    </row>
    <row r="763" spans="1:14" x14ac:dyDescent="0.3">
      <c r="A763" s="3"/>
      <c r="B763" s="4"/>
      <c r="C763" s="25" t="s">
        <v>359</v>
      </c>
      <c r="D763" s="4"/>
      <c r="E763" s="3">
        <v>5</v>
      </c>
      <c r="F763" s="3">
        <f>IF(G763="","",SUMIFS([1]怪物表!$A:$A,[1]怪物表!$B:$B,C763,[1]怪物表!$C:$C,G763)
)</f>
        <v>1399516</v>
      </c>
      <c r="G763" s="25" t="s">
        <v>130</v>
      </c>
      <c r="H763" s="3">
        <v>15</v>
      </c>
      <c r="I763" s="3"/>
      <c r="J763" s="34">
        <v>3</v>
      </c>
      <c r="K763" s="34">
        <v>1</v>
      </c>
      <c r="L763" s="3">
        <v>60</v>
      </c>
      <c r="M763" s="3">
        <v>30</v>
      </c>
      <c r="N763" s="27">
        <f>INDEX([1]怪物表!$J:$J,MATCH(F763,[1]怪物表!$A:$A,0),1)*H763</f>
        <v>15</v>
      </c>
    </row>
    <row r="764" spans="1:14" s="27" customFormat="1" x14ac:dyDescent="0.3">
      <c r="A764" s="32">
        <v>399503</v>
      </c>
      <c r="B764" s="25" t="s">
        <v>362</v>
      </c>
      <c r="C764" s="25" t="s">
        <v>359</v>
      </c>
      <c r="D764" s="25" t="s">
        <v>280</v>
      </c>
      <c r="E764" s="34">
        <v>1</v>
      </c>
      <c r="F764" s="34">
        <f>IF(G764="","",SUMIFS([1]怪物表!$A:$A,[1]怪物表!$B:$B,C764,[1]怪物表!$C:$C,G764)
)</f>
        <v>1399502</v>
      </c>
      <c r="G764" s="4" t="s">
        <v>122</v>
      </c>
      <c r="H764" s="3">
        <v>15</v>
      </c>
      <c r="I764" s="34">
        <v>9</v>
      </c>
      <c r="J764" s="34">
        <v>3</v>
      </c>
      <c r="K764" s="34">
        <v>1</v>
      </c>
      <c r="L764" s="3">
        <v>60</v>
      </c>
      <c r="M764" s="34">
        <v>60</v>
      </c>
      <c r="N764" s="27">
        <f>INDEX([1]怪物表!$J:$J,MATCH(F764,[1]怪物表!$A:$A,0),1)*H764</f>
        <v>15</v>
      </c>
    </row>
    <row r="765" spans="1:14" x14ac:dyDescent="0.3">
      <c r="A765" s="3"/>
      <c r="B765" s="4"/>
      <c r="C765" s="25" t="s">
        <v>359</v>
      </c>
      <c r="D765" s="4"/>
      <c r="E765" s="3">
        <v>2</v>
      </c>
      <c r="F765" s="3">
        <f>IF(G765="","",SUMIFS([1]怪物表!$A:$A,[1]怪物表!$B:$B,C765,[1]怪物表!$C:$C,G765)
)</f>
        <v>1399502</v>
      </c>
      <c r="G765" s="4" t="s">
        <v>122</v>
      </c>
      <c r="H765" s="3">
        <v>15</v>
      </c>
      <c r="I765" s="34">
        <v>9</v>
      </c>
      <c r="J765" s="34">
        <v>3</v>
      </c>
      <c r="K765" s="34">
        <v>1</v>
      </c>
      <c r="L765" s="3">
        <v>60</v>
      </c>
      <c r="M765" s="3">
        <v>60</v>
      </c>
      <c r="N765" s="27">
        <f>INDEX([1]怪物表!$J:$J,MATCH(F765,[1]怪物表!$A:$A,0),1)*H765</f>
        <v>15</v>
      </c>
    </row>
    <row r="766" spans="1:14" x14ac:dyDescent="0.3">
      <c r="A766" s="3"/>
      <c r="B766" s="4"/>
      <c r="C766" s="25" t="s">
        <v>359</v>
      </c>
      <c r="D766" s="4"/>
      <c r="E766" s="3">
        <v>3</v>
      </c>
      <c r="F766" s="3">
        <f>IF(G766="","",SUMIFS([1]怪物表!$A:$A,[1]怪物表!$B:$B,C766,[1]怪物表!$C:$C,G766)
)</f>
        <v>1399502</v>
      </c>
      <c r="G766" s="4" t="s">
        <v>122</v>
      </c>
      <c r="H766" s="3">
        <v>15</v>
      </c>
      <c r="I766" s="34">
        <v>9</v>
      </c>
      <c r="J766" s="34">
        <v>3</v>
      </c>
      <c r="K766" s="34">
        <v>1</v>
      </c>
      <c r="L766" s="3">
        <v>60</v>
      </c>
      <c r="M766" s="3">
        <v>60</v>
      </c>
      <c r="N766" s="27">
        <f>INDEX([1]怪物表!$J:$J,MATCH(F766,[1]怪物表!$A:$A,0),1)*H766</f>
        <v>15</v>
      </c>
    </row>
    <row r="767" spans="1:14" x14ac:dyDescent="0.3">
      <c r="A767" s="3"/>
      <c r="B767" s="4"/>
      <c r="C767" s="25" t="s">
        <v>359</v>
      </c>
      <c r="D767" s="4"/>
      <c r="E767" s="3">
        <v>4</v>
      </c>
      <c r="F767" s="3">
        <f>IF(G767="","",SUMIFS([1]怪物表!$A:$A,[1]怪物表!$B:$B,C767,[1]怪物表!$C:$C,G767)
)</f>
        <v>1399502</v>
      </c>
      <c r="G767" s="4" t="s">
        <v>122</v>
      </c>
      <c r="H767" s="3">
        <v>15</v>
      </c>
      <c r="I767" s="34">
        <v>9</v>
      </c>
      <c r="J767" s="34">
        <v>3</v>
      </c>
      <c r="K767" s="34">
        <v>1</v>
      </c>
      <c r="L767" s="3">
        <v>60</v>
      </c>
      <c r="M767" s="3">
        <v>60</v>
      </c>
      <c r="N767" s="27">
        <f>INDEX([1]怪物表!$J:$J,MATCH(F767,[1]怪物表!$A:$A,0),1)*H767</f>
        <v>15</v>
      </c>
    </row>
    <row r="768" spans="1:14" x14ac:dyDescent="0.3">
      <c r="A768" s="3"/>
      <c r="B768" s="4"/>
      <c r="C768" s="25" t="s">
        <v>359</v>
      </c>
      <c r="D768" s="4"/>
      <c r="E768" s="3">
        <v>5</v>
      </c>
      <c r="F768" s="3">
        <f>IF(G768="","",SUMIFS([1]怪物表!$A:$A,[1]怪物表!$B:$B,C768,[1]怪物表!$C:$C,G768)
)</f>
        <v>1399502</v>
      </c>
      <c r="G768" s="4" t="s">
        <v>122</v>
      </c>
      <c r="H768" s="3">
        <v>15</v>
      </c>
      <c r="I768" s="3"/>
      <c r="J768" s="34">
        <v>3</v>
      </c>
      <c r="K768" s="34">
        <v>1</v>
      </c>
      <c r="L768" s="3">
        <v>60</v>
      </c>
      <c r="M768" s="3">
        <v>60</v>
      </c>
      <c r="N768" s="27">
        <f>INDEX([1]怪物表!$J:$J,MATCH(F768,[1]怪物表!$A:$A,0),1)*H768</f>
        <v>15</v>
      </c>
    </row>
    <row r="769" spans="1:14" s="27" customFormat="1" x14ac:dyDescent="0.3">
      <c r="A769" s="32">
        <v>399504</v>
      </c>
      <c r="B769" s="25" t="s">
        <v>364</v>
      </c>
      <c r="C769" s="25" t="s">
        <v>359</v>
      </c>
      <c r="D769" s="25" t="s">
        <v>281</v>
      </c>
      <c r="E769" s="34">
        <v>1</v>
      </c>
      <c r="F769" s="34">
        <f>IF(G769="","",SUMIFS([1]怪物表!$A:$A,[1]怪物表!$B:$B,C769,[1]怪物表!$C:$C,G769)
)</f>
        <v>1399504</v>
      </c>
      <c r="G769" s="25" t="s">
        <v>125</v>
      </c>
      <c r="H769" s="36">
        <v>30</v>
      </c>
      <c r="I769" s="3">
        <v>18</v>
      </c>
      <c r="J769" s="34">
        <v>3</v>
      </c>
      <c r="K769" s="34">
        <v>1</v>
      </c>
      <c r="L769" s="3">
        <v>60</v>
      </c>
      <c r="M769" s="34">
        <v>150</v>
      </c>
      <c r="N769" s="27">
        <f>INDEX([1]怪物表!$J:$J,MATCH(F769,[1]怪物表!$A:$A,0),1)*H769</f>
        <v>30</v>
      </c>
    </row>
    <row r="770" spans="1:14" x14ac:dyDescent="0.3">
      <c r="A770" s="3"/>
      <c r="B770" s="4"/>
      <c r="C770" s="25" t="s">
        <v>359</v>
      </c>
      <c r="D770" s="4"/>
      <c r="E770" s="3">
        <v>2</v>
      </c>
      <c r="F770" s="3">
        <f>IF(G770="","",SUMIFS([1]怪物表!$A:$A,[1]怪物表!$B:$B,C770,[1]怪物表!$C:$C,G770)
)</f>
        <v>1399504</v>
      </c>
      <c r="G770" s="4" t="s">
        <v>125</v>
      </c>
      <c r="H770" s="36">
        <v>30</v>
      </c>
      <c r="I770" s="3">
        <v>18</v>
      </c>
      <c r="J770" s="34">
        <v>3</v>
      </c>
      <c r="K770" s="34">
        <v>1</v>
      </c>
      <c r="L770" s="3">
        <v>60</v>
      </c>
      <c r="M770" s="3">
        <v>150</v>
      </c>
      <c r="N770" s="27">
        <f>INDEX([1]怪物表!$J:$J,MATCH(F770,[1]怪物表!$A:$A,0),1)*H770</f>
        <v>30</v>
      </c>
    </row>
    <row r="771" spans="1:14" x14ac:dyDescent="0.3">
      <c r="A771" s="3"/>
      <c r="B771" s="4"/>
      <c r="C771" s="25" t="s">
        <v>359</v>
      </c>
      <c r="D771" s="4"/>
      <c r="E771" s="3">
        <v>3</v>
      </c>
      <c r="F771" s="3">
        <f>IF(G771="","",SUMIFS([1]怪物表!$A:$A,[1]怪物表!$B:$B,C771,[1]怪物表!$C:$C,G771)
)</f>
        <v>1399504</v>
      </c>
      <c r="G771" s="4" t="s">
        <v>125</v>
      </c>
      <c r="H771" s="36">
        <v>30</v>
      </c>
      <c r="I771" s="3">
        <v>18</v>
      </c>
      <c r="J771" s="34">
        <v>3</v>
      </c>
      <c r="K771" s="34">
        <v>1</v>
      </c>
      <c r="L771" s="3">
        <v>60</v>
      </c>
      <c r="M771" s="3">
        <v>150</v>
      </c>
      <c r="N771" s="27">
        <f>INDEX([1]怪物表!$J:$J,MATCH(F771,[1]怪物表!$A:$A,0),1)*H771</f>
        <v>30</v>
      </c>
    </row>
    <row r="772" spans="1:14" x14ac:dyDescent="0.3">
      <c r="A772" s="3"/>
      <c r="B772" s="4"/>
      <c r="C772" s="25" t="s">
        <v>359</v>
      </c>
      <c r="D772" s="4"/>
      <c r="E772" s="3">
        <v>4</v>
      </c>
      <c r="F772" s="3">
        <f>IF(G772="","",SUMIFS([1]怪物表!$A:$A,[1]怪物表!$B:$B,C772,[1]怪物表!$C:$C,G772)
)</f>
        <v>1399504</v>
      </c>
      <c r="G772" s="4" t="s">
        <v>125</v>
      </c>
      <c r="H772" s="36">
        <v>30</v>
      </c>
      <c r="I772" s="3">
        <v>18</v>
      </c>
      <c r="J772" s="34">
        <v>3</v>
      </c>
      <c r="K772" s="34">
        <v>1</v>
      </c>
      <c r="L772" s="3">
        <v>60</v>
      </c>
      <c r="M772" s="3">
        <v>150</v>
      </c>
      <c r="N772" s="27">
        <f>INDEX([1]怪物表!$J:$J,MATCH(F772,[1]怪物表!$A:$A,0),1)*H772</f>
        <v>30</v>
      </c>
    </row>
    <row r="773" spans="1:14" x14ac:dyDescent="0.3">
      <c r="A773" s="3"/>
      <c r="B773" s="4"/>
      <c r="C773" s="25" t="s">
        <v>359</v>
      </c>
      <c r="D773" s="4"/>
      <c r="E773" s="3">
        <v>5</v>
      </c>
      <c r="F773" s="3">
        <f>IF(G773="","",SUMIFS([1]怪物表!$A:$A,[1]怪物表!$B:$B,C773,[1]怪物表!$C:$C,G773)
)</f>
        <v>1399504</v>
      </c>
      <c r="G773" s="4" t="s">
        <v>125</v>
      </c>
      <c r="H773" s="36">
        <v>30</v>
      </c>
      <c r="I773" s="3"/>
      <c r="J773" s="34">
        <v>3</v>
      </c>
      <c r="K773" s="34">
        <v>1</v>
      </c>
      <c r="L773" s="3">
        <v>60</v>
      </c>
      <c r="M773" s="3">
        <v>150</v>
      </c>
      <c r="N773" s="27">
        <f>INDEX([1]怪物表!$J:$J,MATCH(F773,[1]怪物表!$A:$A,0),1)*H773</f>
        <v>30</v>
      </c>
    </row>
    <row r="774" spans="1:14" s="27" customFormat="1" x14ac:dyDescent="0.3">
      <c r="A774" s="32">
        <v>399505</v>
      </c>
      <c r="B774" s="25" t="s">
        <v>365</v>
      </c>
      <c r="C774" s="25" t="s">
        <v>359</v>
      </c>
      <c r="D774" s="25" t="s">
        <v>282</v>
      </c>
      <c r="E774" s="34">
        <v>1</v>
      </c>
      <c r="F774" s="34">
        <f>IF(G774="","",SUMIFS([1]怪物表!$A:$A,[1]怪物表!$B:$B,C774,[1]怪物表!$C:$C,G774)
)</f>
        <v>1399508</v>
      </c>
      <c r="G774" s="4" t="s">
        <v>127</v>
      </c>
      <c r="H774" s="3">
        <v>15</v>
      </c>
      <c r="I774" s="34">
        <v>9</v>
      </c>
      <c r="J774" s="34">
        <v>3</v>
      </c>
      <c r="K774" s="34">
        <v>1</v>
      </c>
      <c r="L774" s="3">
        <v>60</v>
      </c>
      <c r="M774" s="34">
        <v>210</v>
      </c>
      <c r="N774" s="27">
        <f>INDEX([1]怪物表!$J:$J,MATCH(F774,[1]怪物表!$A:$A,0),1)*H774</f>
        <v>15</v>
      </c>
    </row>
    <row r="775" spans="1:14" x14ac:dyDescent="0.3">
      <c r="A775" s="3"/>
      <c r="B775" s="4"/>
      <c r="C775" s="25" t="s">
        <v>359</v>
      </c>
      <c r="D775" s="4"/>
      <c r="E775" s="3">
        <v>2</v>
      </c>
      <c r="F775" s="3">
        <f>IF(G775="","",SUMIFS([1]怪物表!$A:$A,[1]怪物表!$B:$B,C775,[1]怪物表!$C:$C,G775)
)</f>
        <v>1399508</v>
      </c>
      <c r="G775" s="4" t="s">
        <v>127</v>
      </c>
      <c r="H775" s="3">
        <v>15</v>
      </c>
      <c r="I775" s="34">
        <v>9</v>
      </c>
      <c r="J775" s="34">
        <v>3</v>
      </c>
      <c r="K775" s="34">
        <v>1</v>
      </c>
      <c r="L775" s="3">
        <v>60</v>
      </c>
      <c r="M775" s="3">
        <v>210</v>
      </c>
      <c r="N775" s="27">
        <f>INDEX([1]怪物表!$J:$J,MATCH(F775,[1]怪物表!$A:$A,0),1)*H775</f>
        <v>15</v>
      </c>
    </row>
    <row r="776" spans="1:14" x14ac:dyDescent="0.3">
      <c r="A776" s="3"/>
      <c r="B776" s="4"/>
      <c r="C776" s="25" t="s">
        <v>359</v>
      </c>
      <c r="D776" s="4"/>
      <c r="E776" s="3">
        <v>3</v>
      </c>
      <c r="F776" s="3">
        <f>IF(G776="","",SUMIFS([1]怪物表!$A:$A,[1]怪物表!$B:$B,C776,[1]怪物表!$C:$C,G776)
)</f>
        <v>1399508</v>
      </c>
      <c r="G776" s="4" t="s">
        <v>127</v>
      </c>
      <c r="H776" s="3">
        <v>15</v>
      </c>
      <c r="I776" s="34">
        <v>9</v>
      </c>
      <c r="J776" s="34">
        <v>3</v>
      </c>
      <c r="K776" s="34">
        <v>1</v>
      </c>
      <c r="L776" s="3">
        <v>60</v>
      </c>
      <c r="M776" s="3">
        <v>210</v>
      </c>
      <c r="N776" s="27">
        <f>INDEX([1]怪物表!$J:$J,MATCH(F776,[1]怪物表!$A:$A,0),1)*H776</f>
        <v>15</v>
      </c>
    </row>
    <row r="777" spans="1:14" x14ac:dyDescent="0.3">
      <c r="A777" s="3"/>
      <c r="B777" s="4"/>
      <c r="C777" s="25" t="s">
        <v>359</v>
      </c>
      <c r="D777" s="4"/>
      <c r="E777" s="3">
        <v>4</v>
      </c>
      <c r="F777" s="3">
        <f>IF(G777="","",SUMIFS([1]怪物表!$A:$A,[1]怪物表!$B:$B,C777,[1]怪物表!$C:$C,G777)
)</f>
        <v>1399508</v>
      </c>
      <c r="G777" s="4" t="s">
        <v>127</v>
      </c>
      <c r="H777" s="3">
        <v>15</v>
      </c>
      <c r="I777" s="34">
        <v>9</v>
      </c>
      <c r="J777" s="34">
        <v>3</v>
      </c>
      <c r="K777" s="34">
        <v>1</v>
      </c>
      <c r="L777" s="3">
        <v>60</v>
      </c>
      <c r="M777" s="3">
        <v>210</v>
      </c>
      <c r="N777" s="27">
        <f>INDEX([1]怪物表!$J:$J,MATCH(F777,[1]怪物表!$A:$A,0),1)*H777</f>
        <v>15</v>
      </c>
    </row>
    <row r="778" spans="1:14" x14ac:dyDescent="0.3">
      <c r="A778" s="3"/>
      <c r="B778" s="4"/>
      <c r="C778" s="25" t="s">
        <v>359</v>
      </c>
      <c r="D778" s="4"/>
      <c r="E778" s="3">
        <v>5</v>
      </c>
      <c r="F778" s="3">
        <f>IF(G778="","",SUMIFS([1]怪物表!$A:$A,[1]怪物表!$B:$B,C778,[1]怪物表!$C:$C,G778)
)</f>
        <v>1399508</v>
      </c>
      <c r="G778" s="4" t="s">
        <v>127</v>
      </c>
      <c r="H778" s="3">
        <v>15</v>
      </c>
      <c r="I778" s="3"/>
      <c r="J778" s="34">
        <v>3</v>
      </c>
      <c r="K778" s="34">
        <v>1</v>
      </c>
      <c r="L778" s="3">
        <v>60</v>
      </c>
      <c r="M778" s="3">
        <v>210</v>
      </c>
      <c r="N778" s="27">
        <f>INDEX([1]怪物表!$J:$J,MATCH(F778,[1]怪物表!$A:$A,0),1)*H778</f>
        <v>15</v>
      </c>
    </row>
    <row r="779" spans="1:14" x14ac:dyDescent="0.3">
      <c r="A779" s="32">
        <v>399506</v>
      </c>
      <c r="B779" s="25" t="s">
        <v>275</v>
      </c>
      <c r="C779" s="25" t="s">
        <v>359</v>
      </c>
      <c r="D779" s="25" t="s">
        <v>283</v>
      </c>
      <c r="E779" s="34">
        <v>1</v>
      </c>
      <c r="F779" s="34">
        <f>IF(G779="","",SUMIFS([1]怪物表!$A:$A,[1]怪物表!$B:$B,C779,[1]怪物表!$C:$C,G779)
)</f>
        <v>1399504</v>
      </c>
      <c r="G779" s="25" t="s">
        <v>125</v>
      </c>
      <c r="H779" s="3">
        <v>10</v>
      </c>
      <c r="I779" s="34">
        <v>5</v>
      </c>
      <c r="J779" s="34">
        <v>3</v>
      </c>
      <c r="K779" s="34">
        <v>1</v>
      </c>
      <c r="L779" s="34">
        <v>10</v>
      </c>
      <c r="M779" s="34">
        <v>240</v>
      </c>
      <c r="N779" s="27">
        <f>INDEX([1]怪物表!$J:$J,MATCH(F779,[1]怪物表!$A:$A,0),1)*H779</f>
        <v>10</v>
      </c>
    </row>
    <row r="780" spans="1:14" x14ac:dyDescent="0.3">
      <c r="A780" s="3"/>
      <c r="B780" s="4"/>
      <c r="C780" s="25" t="s">
        <v>359</v>
      </c>
      <c r="D780" s="4"/>
      <c r="E780" s="3">
        <v>2</v>
      </c>
      <c r="F780" s="3">
        <f>IF(G780="","",SUMIFS([1]怪物表!$A:$A,[1]怪物表!$B:$B,C780,[1]怪物表!$C:$C,G780)
)</f>
        <v>1399504</v>
      </c>
      <c r="G780" s="4" t="s">
        <v>125</v>
      </c>
      <c r="H780" s="3">
        <v>10</v>
      </c>
      <c r="I780" s="34">
        <v>5</v>
      </c>
      <c r="J780" s="34">
        <v>3</v>
      </c>
      <c r="K780" s="34">
        <v>1</v>
      </c>
      <c r="L780" s="34">
        <v>10</v>
      </c>
      <c r="M780" s="3">
        <v>240</v>
      </c>
      <c r="N780" s="27">
        <f>INDEX([1]怪物表!$J:$J,MATCH(F780,[1]怪物表!$A:$A,0),1)*H780</f>
        <v>10</v>
      </c>
    </row>
    <row r="781" spans="1:14" x14ac:dyDescent="0.3">
      <c r="A781" s="3"/>
      <c r="B781" s="4"/>
      <c r="C781" s="25" t="s">
        <v>359</v>
      </c>
      <c r="D781" s="4"/>
      <c r="E781" s="3">
        <v>3</v>
      </c>
      <c r="F781" s="3">
        <f>IF(G781="","",SUMIFS([1]怪物表!$A:$A,[1]怪物表!$B:$B,C781,[1]怪物表!$C:$C,G781)
)</f>
        <v>1399504</v>
      </c>
      <c r="G781" s="4" t="s">
        <v>125</v>
      </c>
      <c r="H781" s="3">
        <v>10</v>
      </c>
      <c r="I781" s="34">
        <v>5</v>
      </c>
      <c r="J781" s="34">
        <v>3</v>
      </c>
      <c r="K781" s="34">
        <v>1</v>
      </c>
      <c r="L781" s="34">
        <v>10</v>
      </c>
      <c r="M781" s="3">
        <v>240</v>
      </c>
      <c r="N781" s="27">
        <f>INDEX([1]怪物表!$J:$J,MATCH(F781,[1]怪物表!$A:$A,0),1)*H781</f>
        <v>10</v>
      </c>
    </row>
    <row r="782" spans="1:14" x14ac:dyDescent="0.3">
      <c r="A782" s="3"/>
      <c r="B782" s="4"/>
      <c r="C782" s="25" t="s">
        <v>359</v>
      </c>
      <c r="D782" s="4"/>
      <c r="E782" s="3">
        <v>4</v>
      </c>
      <c r="F782" s="3">
        <f>IF(G782="","",SUMIFS([1]怪物表!$A:$A,[1]怪物表!$B:$B,C782,[1]怪物表!$C:$C,G782)
)</f>
        <v>1399504</v>
      </c>
      <c r="G782" s="4" t="s">
        <v>125</v>
      </c>
      <c r="H782" s="3">
        <v>10</v>
      </c>
      <c r="I782" s="34">
        <v>5</v>
      </c>
      <c r="J782" s="34">
        <v>3</v>
      </c>
      <c r="K782" s="34">
        <v>1</v>
      </c>
      <c r="L782" s="3">
        <v>20</v>
      </c>
      <c r="M782" s="3">
        <v>240</v>
      </c>
      <c r="N782" s="27">
        <f>INDEX([1]怪物表!$J:$J,MATCH(F782,[1]怪物表!$A:$A,0),1)*H782</f>
        <v>10</v>
      </c>
    </row>
    <row r="783" spans="1:14" x14ac:dyDescent="0.3">
      <c r="A783" s="3"/>
      <c r="B783" s="4"/>
      <c r="C783" s="25" t="s">
        <v>359</v>
      </c>
      <c r="D783" s="4"/>
      <c r="E783" s="3">
        <v>5</v>
      </c>
      <c r="F783" s="3">
        <f>IF(G783="","",SUMIFS([1]怪物表!$A:$A,[1]怪物表!$B:$B,C783,[1]怪物表!$C:$C,G783)
)</f>
        <v>1399504</v>
      </c>
      <c r="G783" s="4" t="s">
        <v>125</v>
      </c>
      <c r="H783" s="3">
        <v>10</v>
      </c>
      <c r="I783" s="3"/>
      <c r="J783" s="34">
        <v>3</v>
      </c>
      <c r="K783" s="34">
        <v>1</v>
      </c>
      <c r="L783" s="3">
        <v>20</v>
      </c>
      <c r="M783" s="3">
        <v>240</v>
      </c>
      <c r="N783" s="27">
        <f>INDEX([1]怪物表!$J:$J,MATCH(F783,[1]怪物表!$A:$A,0),1)*H783</f>
        <v>10</v>
      </c>
    </row>
    <row r="784" spans="1:14" x14ac:dyDescent="0.3">
      <c r="A784" s="32">
        <v>399507</v>
      </c>
      <c r="B784" s="25" t="s">
        <v>272</v>
      </c>
      <c r="C784" s="25" t="s">
        <v>359</v>
      </c>
      <c r="D784" s="25" t="s">
        <v>283</v>
      </c>
      <c r="E784" s="34">
        <v>1</v>
      </c>
      <c r="F784" s="34">
        <f>IF(G784="","",SUMIFS([1]怪物表!$A:$A,[1]怪物表!$B:$B,C784,[1]怪物表!$C:$C,G784)
)</f>
        <v>1399516</v>
      </c>
      <c r="G784" s="25" t="s">
        <v>130</v>
      </c>
      <c r="H784" s="3">
        <v>10</v>
      </c>
      <c r="I784" s="34">
        <v>5</v>
      </c>
      <c r="J784" s="34">
        <v>3</v>
      </c>
      <c r="K784" s="34">
        <v>1</v>
      </c>
      <c r="L784" s="34">
        <v>10</v>
      </c>
      <c r="M784" s="3">
        <v>240</v>
      </c>
      <c r="N784" s="27">
        <f>INDEX([1]怪物表!$J:$J,MATCH(F784,[1]怪物表!$A:$A,0),1)*H784</f>
        <v>10</v>
      </c>
    </row>
    <row r="785" spans="1:14" x14ac:dyDescent="0.3">
      <c r="A785" s="3"/>
      <c r="B785" s="4"/>
      <c r="C785" s="25" t="s">
        <v>359</v>
      </c>
      <c r="D785" s="4"/>
      <c r="E785" s="3">
        <v>2</v>
      </c>
      <c r="F785" s="3">
        <f>IF(G785="","",SUMIFS([1]怪物表!$A:$A,[1]怪物表!$B:$B,C785,[1]怪物表!$C:$C,G785)
)</f>
        <v>1399516</v>
      </c>
      <c r="G785" s="25" t="s">
        <v>130</v>
      </c>
      <c r="H785" s="3">
        <v>10</v>
      </c>
      <c r="I785" s="34">
        <v>5</v>
      </c>
      <c r="J785" s="34">
        <v>3</v>
      </c>
      <c r="K785" s="34">
        <v>1</v>
      </c>
      <c r="L785" s="34">
        <v>10</v>
      </c>
      <c r="M785" s="3">
        <v>240</v>
      </c>
      <c r="N785" s="27">
        <f>INDEX([1]怪物表!$J:$J,MATCH(F785,[1]怪物表!$A:$A,0),1)*H785</f>
        <v>10</v>
      </c>
    </row>
    <row r="786" spans="1:14" x14ac:dyDescent="0.3">
      <c r="A786" s="3"/>
      <c r="B786" s="4"/>
      <c r="C786" s="25" t="s">
        <v>359</v>
      </c>
      <c r="D786" s="4"/>
      <c r="E786" s="3">
        <v>3</v>
      </c>
      <c r="F786" s="3">
        <f>IF(G786="","",SUMIFS([1]怪物表!$A:$A,[1]怪物表!$B:$B,C786,[1]怪物表!$C:$C,G786)
)</f>
        <v>1399516</v>
      </c>
      <c r="G786" s="25" t="s">
        <v>130</v>
      </c>
      <c r="H786" s="3">
        <v>10</v>
      </c>
      <c r="I786" s="34">
        <v>5</v>
      </c>
      <c r="J786" s="34">
        <v>3</v>
      </c>
      <c r="K786" s="34">
        <v>1</v>
      </c>
      <c r="L786" s="34">
        <v>10</v>
      </c>
      <c r="M786" s="3">
        <v>240</v>
      </c>
      <c r="N786" s="27">
        <f>INDEX([1]怪物表!$J:$J,MATCH(F786,[1]怪物表!$A:$A,0),1)*H786</f>
        <v>10</v>
      </c>
    </row>
    <row r="787" spans="1:14" x14ac:dyDescent="0.3">
      <c r="A787" s="3"/>
      <c r="B787" s="4"/>
      <c r="C787" s="25" t="s">
        <v>359</v>
      </c>
      <c r="D787" s="4"/>
      <c r="E787" s="3">
        <v>4</v>
      </c>
      <c r="F787" s="3">
        <f>IF(G787="","",SUMIFS([1]怪物表!$A:$A,[1]怪物表!$B:$B,C787,[1]怪物表!$C:$C,G787)
)</f>
        <v>1399516</v>
      </c>
      <c r="G787" s="25" t="s">
        <v>130</v>
      </c>
      <c r="H787" s="3">
        <v>10</v>
      </c>
      <c r="I787" s="34">
        <v>5</v>
      </c>
      <c r="J787" s="34">
        <v>3</v>
      </c>
      <c r="K787" s="34">
        <v>1</v>
      </c>
      <c r="L787" s="3">
        <v>20</v>
      </c>
      <c r="M787" s="3">
        <v>240</v>
      </c>
      <c r="N787" s="27">
        <f>INDEX([1]怪物表!$J:$J,MATCH(F787,[1]怪物表!$A:$A,0),1)*H787</f>
        <v>10</v>
      </c>
    </row>
    <row r="788" spans="1:14" x14ac:dyDescent="0.3">
      <c r="A788" s="3"/>
      <c r="B788" s="4"/>
      <c r="C788" s="25" t="s">
        <v>359</v>
      </c>
      <c r="D788" s="4"/>
      <c r="E788" s="3">
        <v>5</v>
      </c>
      <c r="F788" s="3">
        <f>IF(G788="","",SUMIFS([1]怪物表!$A:$A,[1]怪物表!$B:$B,C788,[1]怪物表!$C:$C,G788)
)</f>
        <v>1399516</v>
      </c>
      <c r="G788" s="25" t="s">
        <v>130</v>
      </c>
      <c r="H788" s="3">
        <v>10</v>
      </c>
      <c r="I788" s="3"/>
      <c r="J788" s="34">
        <v>3</v>
      </c>
      <c r="K788" s="34">
        <v>1</v>
      </c>
      <c r="L788" s="3">
        <v>20</v>
      </c>
      <c r="M788" s="3">
        <v>240</v>
      </c>
      <c r="N788" s="27">
        <f>INDEX([1]怪物表!$J:$J,MATCH(F788,[1]怪物表!$A:$A,0),1)*H788</f>
        <v>10</v>
      </c>
    </row>
    <row r="789" spans="1:14" x14ac:dyDescent="0.3">
      <c r="A789" s="32">
        <v>399508</v>
      </c>
      <c r="B789" s="25" t="s">
        <v>276</v>
      </c>
      <c r="C789" s="25" t="s">
        <v>359</v>
      </c>
      <c r="D789" s="25" t="s">
        <v>284</v>
      </c>
      <c r="E789" s="34">
        <v>1</v>
      </c>
      <c r="F789" s="34">
        <f>IF(G789="","",SUMIFS([1]怪物表!$A:$A,[1]怪物表!$B:$B,C789,[1]怪物表!$C:$C,G789)
)</f>
        <v>1399508</v>
      </c>
      <c r="G789" s="4" t="s">
        <v>127</v>
      </c>
      <c r="H789" s="3">
        <v>10</v>
      </c>
      <c r="I789" s="34">
        <v>5</v>
      </c>
      <c r="J789" s="34">
        <v>3</v>
      </c>
      <c r="K789" s="34">
        <v>1</v>
      </c>
      <c r="L789" s="34">
        <v>10</v>
      </c>
      <c r="M789" s="34">
        <v>270</v>
      </c>
      <c r="N789" s="27">
        <f>INDEX([1]怪物表!$J:$J,MATCH(F789,[1]怪物表!$A:$A,0),1)*H789</f>
        <v>10</v>
      </c>
    </row>
    <row r="790" spans="1:14" x14ac:dyDescent="0.3">
      <c r="A790" s="3"/>
      <c r="B790" s="4"/>
      <c r="C790" s="25" t="s">
        <v>359</v>
      </c>
      <c r="D790" s="4"/>
      <c r="E790" s="3">
        <v>2</v>
      </c>
      <c r="F790" s="3">
        <f>IF(G790="","",SUMIFS([1]怪物表!$A:$A,[1]怪物表!$B:$B,C790,[1]怪物表!$C:$C,G790)
)</f>
        <v>1399508</v>
      </c>
      <c r="G790" s="4" t="s">
        <v>127</v>
      </c>
      <c r="H790" s="3">
        <v>10</v>
      </c>
      <c r="I790" s="34">
        <v>5</v>
      </c>
      <c r="J790" s="34">
        <v>3</v>
      </c>
      <c r="K790" s="34">
        <v>1</v>
      </c>
      <c r="L790" s="34">
        <v>10</v>
      </c>
      <c r="M790" s="34">
        <v>270</v>
      </c>
      <c r="N790" s="27">
        <f>INDEX([1]怪物表!$J:$J,MATCH(F790,[1]怪物表!$A:$A,0),1)*H790</f>
        <v>10</v>
      </c>
    </row>
    <row r="791" spans="1:14" x14ac:dyDescent="0.3">
      <c r="A791" s="3"/>
      <c r="B791" s="4"/>
      <c r="C791" s="25" t="s">
        <v>359</v>
      </c>
      <c r="D791" s="4"/>
      <c r="E791" s="3">
        <v>3</v>
      </c>
      <c r="F791" s="3">
        <f>IF(G791="","",SUMIFS([1]怪物表!$A:$A,[1]怪物表!$B:$B,C791,[1]怪物表!$C:$C,G791)
)</f>
        <v>1399508</v>
      </c>
      <c r="G791" s="4" t="s">
        <v>127</v>
      </c>
      <c r="H791" s="3">
        <v>10</v>
      </c>
      <c r="I791" s="34">
        <v>5</v>
      </c>
      <c r="J791" s="34">
        <v>3</v>
      </c>
      <c r="K791" s="34">
        <v>1</v>
      </c>
      <c r="L791" s="34">
        <v>10</v>
      </c>
      <c r="M791" s="34">
        <v>270</v>
      </c>
      <c r="N791" s="27">
        <f>INDEX([1]怪物表!$J:$J,MATCH(F791,[1]怪物表!$A:$A,0),1)*H791</f>
        <v>10</v>
      </c>
    </row>
    <row r="792" spans="1:14" x14ac:dyDescent="0.3">
      <c r="A792" s="3"/>
      <c r="B792" s="4"/>
      <c r="C792" s="25" t="s">
        <v>359</v>
      </c>
      <c r="D792" s="4"/>
      <c r="E792" s="3">
        <v>4</v>
      </c>
      <c r="F792" s="3">
        <f>IF(G792="","",SUMIFS([1]怪物表!$A:$A,[1]怪物表!$B:$B,C792,[1]怪物表!$C:$C,G792)
)</f>
        <v>1399508</v>
      </c>
      <c r="G792" s="4" t="s">
        <v>127</v>
      </c>
      <c r="H792" s="3">
        <v>10</v>
      </c>
      <c r="I792" s="34">
        <v>5</v>
      </c>
      <c r="J792" s="34">
        <v>3</v>
      </c>
      <c r="K792" s="34">
        <v>1</v>
      </c>
      <c r="L792" s="3">
        <v>20</v>
      </c>
      <c r="M792" s="34">
        <v>270</v>
      </c>
      <c r="N792" s="27">
        <f>INDEX([1]怪物表!$J:$J,MATCH(F792,[1]怪物表!$A:$A,0),1)*H792</f>
        <v>10</v>
      </c>
    </row>
    <row r="793" spans="1:14" x14ac:dyDescent="0.3">
      <c r="A793" s="3"/>
      <c r="B793" s="4"/>
      <c r="C793" s="25" t="s">
        <v>359</v>
      </c>
      <c r="D793" s="4"/>
      <c r="E793" s="3">
        <v>5</v>
      </c>
      <c r="F793" s="3">
        <f>IF(G793="","",SUMIFS([1]怪物表!$A:$A,[1]怪物表!$B:$B,C793,[1]怪物表!$C:$C,G793)
)</f>
        <v>1399508</v>
      </c>
      <c r="G793" s="4" t="s">
        <v>127</v>
      </c>
      <c r="H793" s="3">
        <v>10</v>
      </c>
      <c r="I793" s="3"/>
      <c r="J793" s="34">
        <v>3</v>
      </c>
      <c r="K793" s="34">
        <v>1</v>
      </c>
      <c r="L793" s="3">
        <v>20</v>
      </c>
      <c r="M793" s="34">
        <v>270</v>
      </c>
      <c r="N793" s="27">
        <f>INDEX([1]怪物表!$J:$J,MATCH(F793,[1]怪物表!$A:$A,0),1)*H793</f>
        <v>10</v>
      </c>
    </row>
    <row r="794" spans="1:14" x14ac:dyDescent="0.3">
      <c r="A794" s="32">
        <v>399509</v>
      </c>
      <c r="B794" s="25" t="s">
        <v>367</v>
      </c>
      <c r="C794" s="25" t="s">
        <v>359</v>
      </c>
      <c r="D794" s="25" t="s">
        <v>284</v>
      </c>
      <c r="E794" s="34">
        <v>1</v>
      </c>
      <c r="F794" s="34">
        <f>IF(G794="","",SUMIFS([1]怪物表!$A:$A,[1]怪物表!$B:$B,C794,[1]怪物表!$C:$C,G794)
)</f>
        <v>1399516</v>
      </c>
      <c r="G794" s="25" t="s">
        <v>130</v>
      </c>
      <c r="H794" s="3">
        <v>15</v>
      </c>
      <c r="I794" s="34">
        <v>7</v>
      </c>
      <c r="J794" s="34">
        <v>3</v>
      </c>
      <c r="K794" s="34">
        <v>1</v>
      </c>
      <c r="L794" s="34">
        <v>10</v>
      </c>
      <c r="M794" s="34">
        <v>270</v>
      </c>
      <c r="N794" s="27">
        <f>INDEX([1]怪物表!$J:$J,MATCH(F794,[1]怪物表!$A:$A,0),1)*H794</f>
        <v>15</v>
      </c>
    </row>
    <row r="795" spans="1:14" x14ac:dyDescent="0.3">
      <c r="A795" s="3"/>
      <c r="B795" s="4"/>
      <c r="C795" s="25" t="s">
        <v>359</v>
      </c>
      <c r="D795" s="4"/>
      <c r="E795" s="3">
        <v>2</v>
      </c>
      <c r="F795" s="3">
        <f>IF(G795="","",SUMIFS([1]怪物表!$A:$A,[1]怪物表!$B:$B,C795,[1]怪物表!$C:$C,G795)
)</f>
        <v>1399516</v>
      </c>
      <c r="G795" s="25" t="s">
        <v>130</v>
      </c>
      <c r="H795" s="3">
        <v>15</v>
      </c>
      <c r="I795" s="34">
        <v>7</v>
      </c>
      <c r="J795" s="34">
        <v>3</v>
      </c>
      <c r="K795" s="34">
        <v>1</v>
      </c>
      <c r="L795" s="34">
        <v>10</v>
      </c>
      <c r="M795" s="34">
        <v>270</v>
      </c>
      <c r="N795" s="27">
        <f>INDEX([1]怪物表!$J:$J,MATCH(F795,[1]怪物表!$A:$A,0),1)*H795</f>
        <v>15</v>
      </c>
    </row>
    <row r="796" spans="1:14" x14ac:dyDescent="0.3">
      <c r="A796" s="3"/>
      <c r="B796" s="4"/>
      <c r="C796" s="25" t="s">
        <v>359</v>
      </c>
      <c r="D796" s="4"/>
      <c r="E796" s="3">
        <v>3</v>
      </c>
      <c r="F796" s="3">
        <f>IF(G796="","",SUMIFS([1]怪物表!$A:$A,[1]怪物表!$B:$B,C796,[1]怪物表!$C:$C,G796)
)</f>
        <v>1399516</v>
      </c>
      <c r="G796" s="25" t="s">
        <v>130</v>
      </c>
      <c r="H796" s="3">
        <v>15</v>
      </c>
      <c r="I796" s="34">
        <v>7</v>
      </c>
      <c r="J796" s="34">
        <v>3</v>
      </c>
      <c r="K796" s="34">
        <v>1</v>
      </c>
      <c r="L796" s="34">
        <v>10</v>
      </c>
      <c r="M796" s="34">
        <v>270</v>
      </c>
      <c r="N796" s="27">
        <f>INDEX([1]怪物表!$J:$J,MATCH(F796,[1]怪物表!$A:$A,0),1)*H796</f>
        <v>15</v>
      </c>
    </row>
    <row r="797" spans="1:14" x14ac:dyDescent="0.3">
      <c r="A797" s="3"/>
      <c r="B797" s="4"/>
      <c r="C797" s="25" t="s">
        <v>359</v>
      </c>
      <c r="D797" s="4"/>
      <c r="E797" s="3">
        <v>4</v>
      </c>
      <c r="F797" s="3">
        <f>IF(G797="","",SUMIFS([1]怪物表!$A:$A,[1]怪物表!$B:$B,C797,[1]怪物表!$C:$C,G797)
)</f>
        <v>1399516</v>
      </c>
      <c r="G797" s="25" t="s">
        <v>130</v>
      </c>
      <c r="H797" s="3">
        <v>15</v>
      </c>
      <c r="I797" s="34">
        <v>7</v>
      </c>
      <c r="J797" s="34">
        <v>3</v>
      </c>
      <c r="K797" s="34">
        <v>1</v>
      </c>
      <c r="L797" s="3">
        <v>20</v>
      </c>
      <c r="M797" s="34">
        <v>270</v>
      </c>
      <c r="N797" s="27">
        <f>INDEX([1]怪物表!$J:$J,MATCH(F797,[1]怪物表!$A:$A,0),1)*H797</f>
        <v>15</v>
      </c>
    </row>
    <row r="798" spans="1:14" x14ac:dyDescent="0.3">
      <c r="A798" s="3"/>
      <c r="B798" s="4"/>
      <c r="C798" s="25" t="s">
        <v>359</v>
      </c>
      <c r="D798" s="4"/>
      <c r="E798" s="3">
        <v>5</v>
      </c>
      <c r="F798" s="3">
        <f>IF(G798="","",SUMIFS([1]怪物表!$A:$A,[1]怪物表!$B:$B,C798,[1]怪物表!$C:$C,G798)
)</f>
        <v>1399516</v>
      </c>
      <c r="G798" s="25" t="s">
        <v>130</v>
      </c>
      <c r="H798" s="3">
        <v>15</v>
      </c>
      <c r="I798" s="3"/>
      <c r="J798" s="34">
        <v>3</v>
      </c>
      <c r="K798" s="34">
        <v>1</v>
      </c>
      <c r="L798" s="3">
        <v>20</v>
      </c>
      <c r="M798" s="34">
        <v>270</v>
      </c>
      <c r="N798" s="27">
        <f>INDEX([1]怪物表!$J:$J,MATCH(F798,[1]怪物表!$A:$A,0),1)*H798</f>
        <v>15</v>
      </c>
    </row>
    <row r="799" spans="1:14" x14ac:dyDescent="0.3">
      <c r="A799" s="35">
        <v>399510</v>
      </c>
      <c r="B799" s="25" t="s">
        <v>373</v>
      </c>
      <c r="C799" s="25" t="s">
        <v>359</v>
      </c>
      <c r="D799" s="25" t="s">
        <v>200</v>
      </c>
      <c r="E799" s="34">
        <v>1</v>
      </c>
      <c r="F799" s="34">
        <f>IF(G799="","",SUMIFS([1]怪物表!$A:$A,[1]怪物表!$B:$B,C799,[1]怪物表!$C:$C,G799)
)</f>
        <v>1399503</v>
      </c>
      <c r="G799" s="4" t="s">
        <v>124</v>
      </c>
      <c r="H799" s="99">
        <v>21</v>
      </c>
      <c r="I799" s="34">
        <v>11</v>
      </c>
      <c r="J799" s="34">
        <v>3</v>
      </c>
      <c r="K799" s="34">
        <v>1</v>
      </c>
      <c r="L799" s="3">
        <v>60</v>
      </c>
      <c r="M799" s="34">
        <v>360</v>
      </c>
      <c r="N799" s="27">
        <f>INDEX([1]怪物表!$J:$J,MATCH(F799,[1]怪物表!$A:$A,0),1)*H799</f>
        <v>21</v>
      </c>
    </row>
    <row r="800" spans="1:14" x14ac:dyDescent="0.3">
      <c r="A800" s="3"/>
      <c r="B800" s="4"/>
      <c r="C800" s="25" t="s">
        <v>359</v>
      </c>
      <c r="D800" s="4"/>
      <c r="E800" s="3">
        <v>2</v>
      </c>
      <c r="F800" s="3">
        <f>IF(G800="","",SUMIFS([1]怪物表!$A:$A,[1]怪物表!$B:$B,C800,[1]怪物表!$C:$C,G800)
)</f>
        <v>1399503</v>
      </c>
      <c r="G800" s="4" t="s">
        <v>124</v>
      </c>
      <c r="H800" s="99">
        <v>21</v>
      </c>
      <c r="I800" s="34">
        <v>11</v>
      </c>
      <c r="J800" s="34">
        <v>3</v>
      </c>
      <c r="K800" s="34">
        <v>1</v>
      </c>
      <c r="L800" s="3">
        <v>60</v>
      </c>
      <c r="M800" s="34">
        <v>360</v>
      </c>
      <c r="N800" s="27">
        <f>INDEX([1]怪物表!$J:$J,MATCH(F800,[1]怪物表!$A:$A,0),1)*H800</f>
        <v>21</v>
      </c>
    </row>
    <row r="801" spans="1:14" x14ac:dyDescent="0.3">
      <c r="A801" s="3"/>
      <c r="B801" s="4"/>
      <c r="C801" s="25" t="s">
        <v>359</v>
      </c>
      <c r="D801" s="4"/>
      <c r="E801" s="3">
        <v>3</v>
      </c>
      <c r="F801" s="3">
        <f>IF(G801="","",SUMIFS([1]怪物表!$A:$A,[1]怪物表!$B:$B,C801,[1]怪物表!$C:$C,G801)
)</f>
        <v>1399503</v>
      </c>
      <c r="G801" s="4" t="s">
        <v>124</v>
      </c>
      <c r="H801" s="99">
        <v>30</v>
      </c>
      <c r="I801" s="3">
        <v>18</v>
      </c>
      <c r="J801" s="34">
        <v>3</v>
      </c>
      <c r="K801" s="34">
        <v>1</v>
      </c>
      <c r="L801" s="3">
        <v>60</v>
      </c>
      <c r="M801" s="34">
        <v>360</v>
      </c>
      <c r="N801" s="27">
        <f>INDEX([1]怪物表!$J:$J,MATCH(F801,[1]怪物表!$A:$A,0),1)*H801</f>
        <v>30</v>
      </c>
    </row>
    <row r="802" spans="1:14" x14ac:dyDescent="0.3">
      <c r="A802" s="3"/>
      <c r="B802" s="4"/>
      <c r="C802" s="25" t="s">
        <v>359</v>
      </c>
      <c r="D802" s="4"/>
      <c r="E802" s="3">
        <v>4</v>
      </c>
      <c r="F802" s="3">
        <f>IF(G802="","",SUMIFS([1]怪物表!$A:$A,[1]怪物表!$B:$B,C802,[1]怪物表!$C:$C,G802)
)</f>
        <v>1399503</v>
      </c>
      <c r="G802" s="4" t="s">
        <v>124</v>
      </c>
      <c r="H802" s="99">
        <v>30</v>
      </c>
      <c r="I802" s="3">
        <v>18</v>
      </c>
      <c r="J802" s="34">
        <v>3</v>
      </c>
      <c r="K802" s="34">
        <v>1</v>
      </c>
      <c r="L802" s="3">
        <v>60</v>
      </c>
      <c r="M802" s="34">
        <v>360</v>
      </c>
      <c r="N802" s="27">
        <f>INDEX([1]怪物表!$J:$J,MATCH(F802,[1]怪物表!$A:$A,0),1)*H802</f>
        <v>30</v>
      </c>
    </row>
    <row r="803" spans="1:14" x14ac:dyDescent="0.3">
      <c r="A803" s="3"/>
      <c r="B803" s="4"/>
      <c r="C803" s="25" t="s">
        <v>359</v>
      </c>
      <c r="D803" s="4"/>
      <c r="E803" s="3">
        <v>5</v>
      </c>
      <c r="F803" s="3">
        <f>IF(G803="","",SUMIFS([1]怪物表!$A:$A,[1]怪物表!$B:$B,C803,[1]怪物表!$C:$C,G803)
)</f>
        <v>1399503</v>
      </c>
      <c r="G803" s="4" t="s">
        <v>124</v>
      </c>
      <c r="H803" s="99">
        <v>48</v>
      </c>
      <c r="I803" s="3"/>
      <c r="J803" s="34">
        <v>3</v>
      </c>
      <c r="K803" s="34">
        <v>1</v>
      </c>
      <c r="L803" s="3">
        <v>60</v>
      </c>
      <c r="M803" s="34">
        <v>360</v>
      </c>
      <c r="N803" s="27">
        <f>INDEX([1]怪物表!$J:$J,MATCH(F803,[1]怪物表!$A:$A,0),1)*H803</f>
        <v>48</v>
      </c>
    </row>
    <row r="804" spans="1:14" x14ac:dyDescent="0.3">
      <c r="A804" s="35">
        <v>399511</v>
      </c>
      <c r="B804" s="25" t="s">
        <v>364</v>
      </c>
      <c r="C804" s="25" t="s">
        <v>359</v>
      </c>
      <c r="D804" s="25" t="s">
        <v>202</v>
      </c>
      <c r="E804" s="34">
        <v>1</v>
      </c>
      <c r="F804" s="34">
        <f>IF(G804="","",SUMIFS([1]怪物表!$A:$A,[1]怪物表!$B:$B,C804,[1]怪物表!$C:$C,G804)
)</f>
        <v>1399507</v>
      </c>
      <c r="G804" s="25" t="s">
        <v>137</v>
      </c>
      <c r="H804" s="99">
        <v>21</v>
      </c>
      <c r="I804" s="34">
        <v>11</v>
      </c>
      <c r="J804" s="34">
        <v>3</v>
      </c>
      <c r="K804" s="34">
        <v>1</v>
      </c>
      <c r="L804" s="3">
        <v>60</v>
      </c>
      <c r="M804" s="34">
        <v>420</v>
      </c>
      <c r="N804" s="27">
        <f>INDEX([1]怪物表!$J:$J,MATCH(F804,[1]怪物表!$A:$A,0),1)*H804</f>
        <v>21</v>
      </c>
    </row>
    <row r="805" spans="1:14" x14ac:dyDescent="0.3">
      <c r="A805" s="3"/>
      <c r="B805" s="4"/>
      <c r="C805" s="25" t="s">
        <v>359</v>
      </c>
      <c r="D805" s="4"/>
      <c r="E805" s="3">
        <v>2</v>
      </c>
      <c r="F805" s="3">
        <f>IF(G805="","",SUMIFS([1]怪物表!$A:$A,[1]怪物表!$B:$B,C805,[1]怪物表!$C:$C,G805)
)</f>
        <v>1399507</v>
      </c>
      <c r="G805" s="25" t="s">
        <v>137</v>
      </c>
      <c r="H805" s="99">
        <v>21</v>
      </c>
      <c r="I805" s="34">
        <v>11</v>
      </c>
      <c r="J805" s="34">
        <v>3</v>
      </c>
      <c r="K805" s="34">
        <v>1</v>
      </c>
      <c r="L805" s="3">
        <v>60</v>
      </c>
      <c r="M805" s="34">
        <v>420</v>
      </c>
      <c r="N805" s="27">
        <f>INDEX([1]怪物表!$J:$J,MATCH(F805,[1]怪物表!$A:$A,0),1)*H805</f>
        <v>21</v>
      </c>
    </row>
    <row r="806" spans="1:14" x14ac:dyDescent="0.3">
      <c r="A806" s="3"/>
      <c r="B806" s="4"/>
      <c r="C806" s="25" t="s">
        <v>359</v>
      </c>
      <c r="D806" s="4"/>
      <c r="E806" s="3">
        <v>3</v>
      </c>
      <c r="F806" s="3">
        <f>IF(G806="","",SUMIFS([1]怪物表!$A:$A,[1]怪物表!$B:$B,C806,[1]怪物表!$C:$C,G806)
)</f>
        <v>1399507</v>
      </c>
      <c r="G806" s="25" t="s">
        <v>137</v>
      </c>
      <c r="H806" s="99">
        <v>30</v>
      </c>
      <c r="I806" s="3">
        <v>18</v>
      </c>
      <c r="J806" s="34">
        <v>3</v>
      </c>
      <c r="K806" s="34">
        <v>1</v>
      </c>
      <c r="L806" s="3">
        <v>60</v>
      </c>
      <c r="M806" s="34">
        <v>420</v>
      </c>
      <c r="N806" s="27">
        <f>INDEX([1]怪物表!$J:$J,MATCH(F806,[1]怪物表!$A:$A,0),1)*H806</f>
        <v>30</v>
      </c>
    </row>
    <row r="807" spans="1:14" x14ac:dyDescent="0.3">
      <c r="A807" s="3"/>
      <c r="B807" s="4"/>
      <c r="C807" s="25" t="s">
        <v>359</v>
      </c>
      <c r="D807" s="4"/>
      <c r="E807" s="3">
        <v>4</v>
      </c>
      <c r="F807" s="3">
        <f>IF(G807="","",SUMIFS([1]怪物表!$A:$A,[1]怪物表!$B:$B,C807,[1]怪物表!$C:$C,G807)
)</f>
        <v>1399507</v>
      </c>
      <c r="G807" s="25" t="s">
        <v>137</v>
      </c>
      <c r="H807" s="99">
        <v>30</v>
      </c>
      <c r="I807" s="3">
        <v>18</v>
      </c>
      <c r="J807" s="34">
        <v>3</v>
      </c>
      <c r="K807" s="34">
        <v>1</v>
      </c>
      <c r="L807" s="3">
        <v>60</v>
      </c>
      <c r="M807" s="34">
        <v>420</v>
      </c>
      <c r="N807" s="27">
        <f>INDEX([1]怪物表!$J:$J,MATCH(F807,[1]怪物表!$A:$A,0),1)*H807</f>
        <v>30</v>
      </c>
    </row>
    <row r="808" spans="1:14" x14ac:dyDescent="0.3">
      <c r="A808" s="3"/>
      <c r="B808" s="4"/>
      <c r="C808" s="25" t="s">
        <v>359</v>
      </c>
      <c r="D808" s="4"/>
      <c r="E808" s="3">
        <v>5</v>
      </c>
      <c r="F808" s="3">
        <f>IF(G808="","",SUMIFS([1]怪物表!$A:$A,[1]怪物表!$B:$B,C808,[1]怪物表!$C:$C,G808)
)</f>
        <v>1399507</v>
      </c>
      <c r="G808" s="25" t="s">
        <v>137</v>
      </c>
      <c r="H808" s="99">
        <v>48</v>
      </c>
      <c r="I808" s="3"/>
      <c r="J808" s="34">
        <v>3</v>
      </c>
      <c r="K808" s="34">
        <v>1</v>
      </c>
      <c r="L808" s="3">
        <v>60</v>
      </c>
      <c r="M808" s="34">
        <v>420</v>
      </c>
      <c r="N808" s="27">
        <f>INDEX([1]怪物表!$J:$J,MATCH(F808,[1]怪物表!$A:$A,0),1)*H808</f>
        <v>48</v>
      </c>
    </row>
    <row r="809" spans="1:14" x14ac:dyDescent="0.3">
      <c r="A809" s="35">
        <v>399512</v>
      </c>
      <c r="B809" s="25" t="s">
        <v>365</v>
      </c>
      <c r="C809" s="25" t="s">
        <v>359</v>
      </c>
      <c r="D809" s="25" t="s">
        <v>202</v>
      </c>
      <c r="E809" s="34">
        <v>1</v>
      </c>
      <c r="F809" s="34">
        <f>IF(G809="","",SUMIFS([1]怪物表!$A:$A,[1]怪物表!$B:$B,C809,[1]怪物表!$C:$C,G809)
)</f>
        <v>1399508</v>
      </c>
      <c r="G809" s="4" t="s">
        <v>127</v>
      </c>
      <c r="H809" s="99">
        <v>12</v>
      </c>
      <c r="I809" s="34">
        <v>6</v>
      </c>
      <c r="J809" s="34">
        <v>3</v>
      </c>
      <c r="K809" s="34">
        <v>1</v>
      </c>
      <c r="L809" s="3">
        <v>60</v>
      </c>
      <c r="M809" s="34">
        <v>420</v>
      </c>
      <c r="N809" s="27">
        <f>INDEX([1]怪物表!$J:$J,MATCH(F809,[1]怪物表!$A:$A,0),1)*H809</f>
        <v>12</v>
      </c>
    </row>
    <row r="810" spans="1:14" x14ac:dyDescent="0.3">
      <c r="A810" s="3"/>
      <c r="B810" s="4"/>
      <c r="C810" s="25" t="s">
        <v>359</v>
      </c>
      <c r="D810" s="4"/>
      <c r="E810" s="3">
        <v>2</v>
      </c>
      <c r="F810" s="3">
        <f>IF(G810="","",SUMIFS([1]怪物表!$A:$A,[1]怪物表!$B:$B,C810,[1]怪物表!$C:$C,G810)
)</f>
        <v>1399508</v>
      </c>
      <c r="G810" s="4" t="s">
        <v>127</v>
      </c>
      <c r="H810" s="99">
        <v>12</v>
      </c>
      <c r="I810" s="34">
        <v>6</v>
      </c>
      <c r="J810" s="34">
        <v>3</v>
      </c>
      <c r="K810" s="34">
        <v>1</v>
      </c>
      <c r="L810" s="3">
        <v>60</v>
      </c>
      <c r="M810" s="34">
        <v>420</v>
      </c>
      <c r="N810" s="27">
        <f>INDEX([1]怪物表!$J:$J,MATCH(F810,[1]怪物表!$A:$A,0),1)*H810</f>
        <v>12</v>
      </c>
    </row>
    <row r="811" spans="1:14" x14ac:dyDescent="0.3">
      <c r="A811" s="3"/>
      <c r="B811" s="4"/>
      <c r="C811" s="25" t="s">
        <v>359</v>
      </c>
      <c r="D811" s="4"/>
      <c r="E811" s="3">
        <v>3</v>
      </c>
      <c r="F811" s="3">
        <f>IF(G811="","",SUMIFS([1]怪物表!$A:$A,[1]怪物表!$B:$B,C811,[1]怪物表!$C:$C,G811)
)</f>
        <v>1399508</v>
      </c>
      <c r="G811" s="4" t="s">
        <v>127</v>
      </c>
      <c r="H811" s="99">
        <v>15</v>
      </c>
      <c r="I811" s="34">
        <v>9</v>
      </c>
      <c r="J811" s="34">
        <v>3</v>
      </c>
      <c r="K811" s="34">
        <v>1</v>
      </c>
      <c r="L811" s="3">
        <v>60</v>
      </c>
      <c r="M811" s="34">
        <v>420</v>
      </c>
      <c r="N811" s="27">
        <f>INDEX([1]怪物表!$J:$J,MATCH(F811,[1]怪物表!$A:$A,0),1)*H811</f>
        <v>15</v>
      </c>
    </row>
    <row r="812" spans="1:14" x14ac:dyDescent="0.3">
      <c r="A812" s="3"/>
      <c r="B812" s="4"/>
      <c r="C812" s="25" t="s">
        <v>359</v>
      </c>
      <c r="D812" s="4"/>
      <c r="E812" s="3">
        <v>4</v>
      </c>
      <c r="F812" s="3">
        <f>IF(G812="","",SUMIFS([1]怪物表!$A:$A,[1]怪物表!$B:$B,C812,[1]怪物表!$C:$C,G812)
)</f>
        <v>1399508</v>
      </c>
      <c r="G812" s="4" t="s">
        <v>127</v>
      </c>
      <c r="H812" s="99">
        <v>15</v>
      </c>
      <c r="I812" s="34">
        <v>9</v>
      </c>
      <c r="J812" s="34">
        <v>3</v>
      </c>
      <c r="K812" s="34">
        <v>1</v>
      </c>
      <c r="L812" s="3">
        <v>60</v>
      </c>
      <c r="M812" s="34">
        <v>420</v>
      </c>
      <c r="N812" s="27">
        <f>INDEX([1]怪物表!$J:$J,MATCH(F812,[1]怪物表!$A:$A,0),1)*H812</f>
        <v>15</v>
      </c>
    </row>
    <row r="813" spans="1:14" x14ac:dyDescent="0.3">
      <c r="A813" s="3"/>
      <c r="B813" s="4"/>
      <c r="C813" s="25" t="s">
        <v>359</v>
      </c>
      <c r="D813" s="4"/>
      <c r="E813" s="3">
        <v>5</v>
      </c>
      <c r="F813" s="3">
        <f>IF(G813="","",SUMIFS([1]怪物表!$A:$A,[1]怪物表!$B:$B,C813,[1]怪物表!$C:$C,G813)
)</f>
        <v>1399508</v>
      </c>
      <c r="G813" s="4" t="s">
        <v>127</v>
      </c>
      <c r="H813" s="99">
        <v>21</v>
      </c>
      <c r="I813" s="3"/>
      <c r="J813" s="34">
        <v>3</v>
      </c>
      <c r="K813" s="34">
        <v>1</v>
      </c>
      <c r="L813" s="3">
        <v>60</v>
      </c>
      <c r="M813" s="34">
        <v>420</v>
      </c>
      <c r="N813" s="27">
        <f>INDEX([1]怪物表!$J:$J,MATCH(F813,[1]怪物表!$A:$A,0),1)*H813</f>
        <v>21</v>
      </c>
    </row>
    <row r="814" spans="1:14" x14ac:dyDescent="0.3">
      <c r="A814" s="35">
        <v>399513</v>
      </c>
      <c r="B814" s="25" t="s">
        <v>386</v>
      </c>
      <c r="C814" s="25" t="s">
        <v>359</v>
      </c>
      <c r="D814" s="25" t="s">
        <v>197</v>
      </c>
      <c r="E814" s="34">
        <v>1</v>
      </c>
      <c r="F814" s="34">
        <f>IF(G814="","",SUMIFS([1]怪物表!$A:$A,[1]怪物表!$B:$B,C814,[1]怪物表!$C:$C,G814)
)</f>
        <v>1399516</v>
      </c>
      <c r="G814" s="25" t="s">
        <v>130</v>
      </c>
      <c r="H814" s="99">
        <v>18</v>
      </c>
      <c r="I814" s="34">
        <v>7</v>
      </c>
      <c r="J814" s="34">
        <v>3</v>
      </c>
      <c r="K814" s="34">
        <v>1</v>
      </c>
      <c r="L814" s="34">
        <v>6</v>
      </c>
      <c r="M814" s="34">
        <v>540</v>
      </c>
      <c r="N814" s="27">
        <f>INDEX([1]怪物表!$J:$J,MATCH(F814,[1]怪物表!$A:$A,0),1)*H814</f>
        <v>18</v>
      </c>
    </row>
    <row r="815" spans="1:14" x14ac:dyDescent="0.3">
      <c r="A815" s="3"/>
      <c r="B815" s="4"/>
      <c r="C815" s="25" t="s">
        <v>359</v>
      </c>
      <c r="D815" s="4"/>
      <c r="E815" s="3">
        <v>2</v>
      </c>
      <c r="F815" s="3">
        <f>IF(G815="","",SUMIFS([1]怪物表!$A:$A,[1]怪物表!$B:$B,C815,[1]怪物表!$C:$C,G815)
)</f>
        <v>1399516</v>
      </c>
      <c r="G815" s="25" t="s">
        <v>130</v>
      </c>
      <c r="H815" s="99">
        <v>18</v>
      </c>
      <c r="I815" s="34">
        <v>7</v>
      </c>
      <c r="J815" s="34">
        <v>3</v>
      </c>
      <c r="K815" s="34">
        <v>1</v>
      </c>
      <c r="L815" s="34">
        <v>6</v>
      </c>
      <c r="M815" s="3">
        <v>540</v>
      </c>
      <c r="N815" s="27">
        <f>INDEX([1]怪物表!$J:$J,MATCH(F815,[1]怪物表!$A:$A,0),1)*H815</f>
        <v>18</v>
      </c>
    </row>
    <row r="816" spans="1:14" x14ac:dyDescent="0.3">
      <c r="A816" s="3"/>
      <c r="B816" s="4"/>
      <c r="C816" s="25" t="s">
        <v>359</v>
      </c>
      <c r="D816" s="4"/>
      <c r="E816" s="3">
        <v>3</v>
      </c>
      <c r="F816" s="3">
        <f>IF(G816="","",SUMIFS([1]怪物表!$A:$A,[1]怪物表!$B:$B,C816,[1]怪物表!$C:$C,G816)
)</f>
        <v>1399516</v>
      </c>
      <c r="G816" s="25" t="s">
        <v>130</v>
      </c>
      <c r="H816" s="99">
        <v>30</v>
      </c>
      <c r="I816" s="34">
        <v>14</v>
      </c>
      <c r="J816" s="34">
        <v>3</v>
      </c>
      <c r="K816" s="34">
        <v>1</v>
      </c>
      <c r="L816" s="34">
        <v>6</v>
      </c>
      <c r="M816" s="3">
        <v>540</v>
      </c>
      <c r="N816" s="27">
        <f>INDEX([1]怪物表!$J:$J,MATCH(F816,[1]怪物表!$A:$A,0),1)*H816</f>
        <v>30</v>
      </c>
    </row>
    <row r="817" spans="1:14" x14ac:dyDescent="0.3">
      <c r="A817" s="3"/>
      <c r="B817" s="4"/>
      <c r="C817" s="25" t="s">
        <v>359</v>
      </c>
      <c r="D817" s="4"/>
      <c r="E817" s="3">
        <v>4</v>
      </c>
      <c r="F817" s="3">
        <f>IF(G817="","",SUMIFS([1]怪物表!$A:$A,[1]怪物表!$B:$B,C817,[1]怪物表!$C:$C,G817)
)</f>
        <v>1399516</v>
      </c>
      <c r="G817" s="25" t="s">
        <v>130</v>
      </c>
      <c r="H817" s="99">
        <v>42</v>
      </c>
      <c r="I817" s="3">
        <v>21</v>
      </c>
      <c r="J817" s="34">
        <v>3</v>
      </c>
      <c r="K817" s="34">
        <v>1</v>
      </c>
      <c r="L817" s="34">
        <v>6</v>
      </c>
      <c r="M817" s="3">
        <v>540</v>
      </c>
      <c r="N817" s="27">
        <f>INDEX([1]怪物表!$J:$J,MATCH(F817,[1]怪物表!$A:$A,0),1)*H817</f>
        <v>42</v>
      </c>
    </row>
    <row r="818" spans="1:14" x14ac:dyDescent="0.3">
      <c r="A818" s="3"/>
      <c r="B818" s="4"/>
      <c r="C818" s="25" t="s">
        <v>359</v>
      </c>
      <c r="D818" s="4"/>
      <c r="E818" s="3">
        <v>5</v>
      </c>
      <c r="F818" s="3">
        <f>IF(G818="","",SUMIFS([1]怪物表!$A:$A,[1]怪物表!$B:$B,C818,[1]怪物表!$C:$C,G818)
)</f>
        <v>1399516</v>
      </c>
      <c r="G818" s="25" t="s">
        <v>130</v>
      </c>
      <c r="H818" s="99">
        <v>42</v>
      </c>
      <c r="I818" s="3"/>
      <c r="J818" s="34">
        <v>3</v>
      </c>
      <c r="K818" s="34">
        <v>1</v>
      </c>
      <c r="L818" s="34">
        <v>6</v>
      </c>
      <c r="M818" s="3">
        <v>540</v>
      </c>
      <c r="N818" s="27">
        <f>INDEX([1]怪物表!$J:$J,MATCH(F818,[1]怪物表!$A:$A,0),1)*H818</f>
        <v>42</v>
      </c>
    </row>
    <row r="819" spans="1:14" x14ac:dyDescent="0.3">
      <c r="A819" s="35">
        <v>399514</v>
      </c>
      <c r="B819" s="25" t="s">
        <v>386</v>
      </c>
      <c r="C819" s="25" t="s">
        <v>359</v>
      </c>
      <c r="D819" s="25" t="s">
        <v>197</v>
      </c>
      <c r="E819" s="34">
        <v>1</v>
      </c>
      <c r="F819" s="34">
        <f>IF(G819="","",SUMIFS([1]怪物表!$A:$A,[1]怪物表!$B:$B,C819,[1]怪物表!$C:$C,G819)
)</f>
        <v>1399517</v>
      </c>
      <c r="G819" s="25" t="s">
        <v>145</v>
      </c>
      <c r="H819" s="99">
        <v>18</v>
      </c>
      <c r="I819" s="34">
        <v>7</v>
      </c>
      <c r="J819" s="34">
        <v>3</v>
      </c>
      <c r="K819" s="34">
        <v>1</v>
      </c>
      <c r="L819" s="34">
        <v>6</v>
      </c>
      <c r="M819" s="34">
        <v>540</v>
      </c>
      <c r="N819" s="27">
        <f>INDEX([1]怪物表!$J:$J,MATCH(F819,[1]怪物表!$A:$A,0),1)*H819</f>
        <v>18</v>
      </c>
    </row>
    <row r="820" spans="1:14" x14ac:dyDescent="0.3">
      <c r="A820" s="3"/>
      <c r="B820" s="4"/>
      <c r="C820" s="25" t="s">
        <v>359</v>
      </c>
      <c r="D820" s="4"/>
      <c r="E820" s="3">
        <v>2</v>
      </c>
      <c r="F820" s="3">
        <f>IF(G820="","",SUMIFS([1]怪物表!$A:$A,[1]怪物表!$B:$B,C820,[1]怪物表!$C:$C,G820)
)</f>
        <v>1399517</v>
      </c>
      <c r="G820" s="25" t="s">
        <v>145</v>
      </c>
      <c r="H820" s="99">
        <v>18</v>
      </c>
      <c r="I820" s="34">
        <v>7</v>
      </c>
      <c r="J820" s="34">
        <v>3</v>
      </c>
      <c r="K820" s="34">
        <v>1</v>
      </c>
      <c r="L820" s="34">
        <v>6</v>
      </c>
      <c r="M820" s="3">
        <v>540</v>
      </c>
      <c r="N820" s="27">
        <f>INDEX([1]怪物表!$J:$J,MATCH(F820,[1]怪物表!$A:$A,0),1)*H820</f>
        <v>18</v>
      </c>
    </row>
    <row r="821" spans="1:14" x14ac:dyDescent="0.3">
      <c r="A821" s="3"/>
      <c r="B821" s="4"/>
      <c r="C821" s="25" t="s">
        <v>359</v>
      </c>
      <c r="D821" s="4"/>
      <c r="E821" s="3">
        <v>3</v>
      </c>
      <c r="F821" s="3">
        <f>IF(G821="","",SUMIFS([1]怪物表!$A:$A,[1]怪物表!$B:$B,C821,[1]怪物表!$C:$C,G821)
)</f>
        <v>1399517</v>
      </c>
      <c r="G821" s="25" t="s">
        <v>145</v>
      </c>
      <c r="H821" s="99">
        <v>30</v>
      </c>
      <c r="I821" s="34">
        <v>14</v>
      </c>
      <c r="J821" s="34">
        <v>3</v>
      </c>
      <c r="K821" s="34">
        <v>1</v>
      </c>
      <c r="L821" s="34">
        <v>6</v>
      </c>
      <c r="M821" s="3">
        <v>540</v>
      </c>
      <c r="N821" s="27">
        <f>INDEX([1]怪物表!$J:$J,MATCH(F821,[1]怪物表!$A:$A,0),1)*H821</f>
        <v>30</v>
      </c>
    </row>
    <row r="822" spans="1:14" x14ac:dyDescent="0.3">
      <c r="A822" s="3"/>
      <c r="B822" s="4"/>
      <c r="C822" s="25" t="s">
        <v>359</v>
      </c>
      <c r="D822" s="4"/>
      <c r="E822" s="3">
        <v>4</v>
      </c>
      <c r="F822" s="3">
        <f>IF(G822="","",SUMIFS([1]怪物表!$A:$A,[1]怪物表!$B:$B,C822,[1]怪物表!$C:$C,G822)
)</f>
        <v>1399517</v>
      </c>
      <c r="G822" s="25" t="s">
        <v>145</v>
      </c>
      <c r="H822" s="99">
        <v>42</v>
      </c>
      <c r="I822" s="3">
        <v>21</v>
      </c>
      <c r="J822" s="34">
        <v>3</v>
      </c>
      <c r="K822" s="34">
        <v>1</v>
      </c>
      <c r="L822" s="34">
        <v>6</v>
      </c>
      <c r="M822" s="3">
        <v>540</v>
      </c>
      <c r="N822" s="27">
        <f>INDEX([1]怪物表!$J:$J,MATCH(F822,[1]怪物表!$A:$A,0),1)*H822</f>
        <v>42</v>
      </c>
    </row>
    <row r="823" spans="1:14" x14ac:dyDescent="0.3">
      <c r="A823" s="3"/>
      <c r="B823" s="4"/>
      <c r="C823" s="25" t="s">
        <v>359</v>
      </c>
      <c r="D823" s="4"/>
      <c r="E823" s="3">
        <v>5</v>
      </c>
      <c r="F823" s="3">
        <f>IF(G823="","",SUMIFS([1]怪物表!$A:$A,[1]怪物表!$B:$B,C823,[1]怪物表!$C:$C,G823)
)</f>
        <v>1399517</v>
      </c>
      <c r="G823" s="25" t="s">
        <v>145</v>
      </c>
      <c r="H823" s="99">
        <v>42</v>
      </c>
      <c r="I823" s="3"/>
      <c r="J823" s="34">
        <v>3</v>
      </c>
      <c r="K823" s="34">
        <v>1</v>
      </c>
      <c r="L823" s="34">
        <v>6</v>
      </c>
      <c r="M823" s="3">
        <v>540</v>
      </c>
      <c r="N823" s="27">
        <f>INDEX([1]怪物表!$J:$J,MATCH(F823,[1]怪物表!$A:$A,0),1)*H823</f>
        <v>42</v>
      </c>
    </row>
    <row r="824" spans="1:14" x14ac:dyDescent="0.3">
      <c r="A824" s="35">
        <v>399515</v>
      </c>
      <c r="B824" s="25" t="s">
        <v>368</v>
      </c>
      <c r="C824" s="25" t="s">
        <v>359</v>
      </c>
      <c r="D824" s="25" t="s">
        <v>197</v>
      </c>
      <c r="E824" s="34">
        <v>1</v>
      </c>
      <c r="F824" s="34">
        <f>IF(G824="","",SUMIFS([1]怪物表!$A:$A,[1]怪物表!$B:$B,C824,[1]怪物表!$C:$C,G824)
)</f>
        <v>1399508</v>
      </c>
      <c r="G824" s="4" t="s">
        <v>127</v>
      </c>
      <c r="H824" s="99">
        <v>18</v>
      </c>
      <c r="I824" s="34">
        <v>7</v>
      </c>
      <c r="J824" s="34">
        <v>3</v>
      </c>
      <c r="K824" s="34">
        <v>1</v>
      </c>
      <c r="L824" s="34">
        <v>6</v>
      </c>
      <c r="M824" s="34">
        <v>540</v>
      </c>
      <c r="N824" s="27">
        <f>INDEX([1]怪物表!$J:$J,MATCH(F824,[1]怪物表!$A:$A,0),1)*H824</f>
        <v>18</v>
      </c>
    </row>
    <row r="825" spans="1:14" x14ac:dyDescent="0.3">
      <c r="A825" s="3"/>
      <c r="B825" s="4"/>
      <c r="C825" s="25" t="s">
        <v>359</v>
      </c>
      <c r="D825" s="4"/>
      <c r="E825" s="3">
        <v>2</v>
      </c>
      <c r="F825" s="3">
        <f>IF(G825="","",SUMIFS([1]怪物表!$A:$A,[1]怪物表!$B:$B,C825,[1]怪物表!$C:$C,G825)
)</f>
        <v>1399508</v>
      </c>
      <c r="G825" s="4" t="s">
        <v>127</v>
      </c>
      <c r="H825" s="99">
        <v>18</v>
      </c>
      <c r="I825" s="34">
        <v>7</v>
      </c>
      <c r="J825" s="34">
        <v>3</v>
      </c>
      <c r="K825" s="34">
        <v>1</v>
      </c>
      <c r="L825" s="34">
        <v>6</v>
      </c>
      <c r="M825" s="3">
        <v>540</v>
      </c>
      <c r="N825" s="27">
        <f>INDEX([1]怪物表!$J:$J,MATCH(F825,[1]怪物表!$A:$A,0),1)*H825</f>
        <v>18</v>
      </c>
    </row>
    <row r="826" spans="1:14" x14ac:dyDescent="0.3">
      <c r="A826" s="3"/>
      <c r="B826" s="4"/>
      <c r="C826" s="25" t="s">
        <v>359</v>
      </c>
      <c r="D826" s="4"/>
      <c r="E826" s="3">
        <v>3</v>
      </c>
      <c r="F826" s="3">
        <f>IF(G826="","",SUMIFS([1]怪物表!$A:$A,[1]怪物表!$B:$B,C826,[1]怪物表!$C:$C,G826)
)</f>
        <v>1399508</v>
      </c>
      <c r="G826" s="4" t="s">
        <v>127</v>
      </c>
      <c r="H826" s="99">
        <v>30</v>
      </c>
      <c r="I826" s="34">
        <v>14</v>
      </c>
      <c r="J826" s="34">
        <v>3</v>
      </c>
      <c r="K826" s="34">
        <v>1</v>
      </c>
      <c r="L826" s="34">
        <v>6</v>
      </c>
      <c r="M826" s="3">
        <v>540</v>
      </c>
      <c r="N826" s="27">
        <f>INDEX([1]怪物表!$J:$J,MATCH(F826,[1]怪物表!$A:$A,0),1)*H826</f>
        <v>30</v>
      </c>
    </row>
    <row r="827" spans="1:14" x14ac:dyDescent="0.3">
      <c r="A827" s="3"/>
      <c r="B827" s="4"/>
      <c r="C827" s="25" t="s">
        <v>359</v>
      </c>
      <c r="D827" s="4"/>
      <c r="E827" s="3">
        <v>4</v>
      </c>
      <c r="F827" s="3">
        <f>IF(G827="","",SUMIFS([1]怪物表!$A:$A,[1]怪物表!$B:$B,C827,[1]怪物表!$C:$C,G827)
)</f>
        <v>1399508</v>
      </c>
      <c r="G827" s="4" t="s">
        <v>127</v>
      </c>
      <c r="H827" s="99">
        <v>42</v>
      </c>
      <c r="I827" s="3">
        <v>21</v>
      </c>
      <c r="J827" s="34">
        <v>3</v>
      </c>
      <c r="K827" s="34">
        <v>1</v>
      </c>
      <c r="L827" s="34">
        <v>6</v>
      </c>
      <c r="M827" s="3">
        <v>540</v>
      </c>
      <c r="N827" s="27">
        <f>INDEX([1]怪物表!$J:$J,MATCH(F827,[1]怪物表!$A:$A,0),1)*H827</f>
        <v>42</v>
      </c>
    </row>
    <row r="828" spans="1:14" x14ac:dyDescent="0.3">
      <c r="A828" s="3"/>
      <c r="B828" s="4"/>
      <c r="C828" s="25" t="s">
        <v>359</v>
      </c>
      <c r="D828" s="4"/>
      <c r="E828" s="3">
        <v>5</v>
      </c>
      <c r="F828" s="3">
        <f>IF(G828="","",SUMIFS([1]怪物表!$A:$A,[1]怪物表!$B:$B,C828,[1]怪物表!$C:$C,G828)
)</f>
        <v>1399508</v>
      </c>
      <c r="G828" s="4" t="s">
        <v>127</v>
      </c>
      <c r="H828" s="99">
        <v>42</v>
      </c>
      <c r="I828" s="3"/>
      <c r="J828" s="34">
        <v>3</v>
      </c>
      <c r="K828" s="34">
        <v>1</v>
      </c>
      <c r="L828" s="34">
        <v>6</v>
      </c>
      <c r="M828" s="3">
        <v>540</v>
      </c>
      <c r="N828" s="27">
        <f>INDEX([1]怪物表!$J:$J,MATCH(F828,[1]怪物表!$A:$A,0),1)*H828</f>
        <v>42</v>
      </c>
    </row>
    <row r="829" spans="1:14" x14ac:dyDescent="0.3">
      <c r="A829" s="35">
        <v>399516</v>
      </c>
      <c r="B829" s="25" t="s">
        <v>386</v>
      </c>
      <c r="C829" s="25" t="s">
        <v>359</v>
      </c>
      <c r="D829" s="25" t="s">
        <v>199</v>
      </c>
      <c r="E829" s="34">
        <v>1</v>
      </c>
      <c r="F829" s="34">
        <f>IF(G829="","",SUMIFS([1]怪物表!$A:$A,[1]怪物表!$B:$B,C829,[1]怪物表!$C:$C,G829)
)</f>
        <v>1399517</v>
      </c>
      <c r="G829" s="25" t="s">
        <v>145</v>
      </c>
      <c r="H829" s="99">
        <v>18</v>
      </c>
      <c r="I829" s="34">
        <v>7</v>
      </c>
      <c r="J829" s="34">
        <v>3</v>
      </c>
      <c r="K829" s="34">
        <v>1</v>
      </c>
      <c r="L829" s="34">
        <v>6</v>
      </c>
      <c r="M829" s="34">
        <v>570</v>
      </c>
      <c r="N829" s="27">
        <f>INDEX([1]怪物表!$J:$J,MATCH(F829,[1]怪物表!$A:$A,0),1)*H829</f>
        <v>18</v>
      </c>
    </row>
    <row r="830" spans="1:14" x14ac:dyDescent="0.3">
      <c r="A830" s="3"/>
      <c r="B830" s="4"/>
      <c r="C830" s="25" t="s">
        <v>359</v>
      </c>
      <c r="D830" s="4"/>
      <c r="E830" s="3">
        <v>2</v>
      </c>
      <c r="F830" s="3">
        <f>IF(G830="","",SUMIFS([1]怪物表!$A:$A,[1]怪物表!$B:$B,C830,[1]怪物表!$C:$C,G830)
)</f>
        <v>1399517</v>
      </c>
      <c r="G830" s="25" t="s">
        <v>145</v>
      </c>
      <c r="H830" s="99">
        <v>18</v>
      </c>
      <c r="I830" s="34">
        <v>7</v>
      </c>
      <c r="J830" s="34">
        <v>3</v>
      </c>
      <c r="K830" s="34">
        <v>1</v>
      </c>
      <c r="L830" s="34">
        <v>6</v>
      </c>
      <c r="M830" s="34">
        <v>570</v>
      </c>
      <c r="N830" s="27">
        <f>INDEX([1]怪物表!$J:$J,MATCH(F830,[1]怪物表!$A:$A,0),1)*H830</f>
        <v>18</v>
      </c>
    </row>
    <row r="831" spans="1:14" x14ac:dyDescent="0.3">
      <c r="A831" s="3"/>
      <c r="B831" s="4"/>
      <c r="C831" s="25" t="s">
        <v>359</v>
      </c>
      <c r="D831" s="4"/>
      <c r="E831" s="3">
        <v>3</v>
      </c>
      <c r="F831" s="3">
        <f>IF(G831="","",SUMIFS([1]怪物表!$A:$A,[1]怪物表!$B:$B,C831,[1]怪物表!$C:$C,G831)
)</f>
        <v>1399517</v>
      </c>
      <c r="G831" s="25" t="s">
        <v>145</v>
      </c>
      <c r="H831" s="99">
        <v>30</v>
      </c>
      <c r="I831" s="34">
        <v>14</v>
      </c>
      <c r="J831" s="34">
        <v>3</v>
      </c>
      <c r="K831" s="34">
        <v>1</v>
      </c>
      <c r="L831" s="34">
        <v>6</v>
      </c>
      <c r="M831" s="34">
        <v>570</v>
      </c>
      <c r="N831" s="27">
        <f>INDEX([1]怪物表!$J:$J,MATCH(F831,[1]怪物表!$A:$A,0),1)*H831</f>
        <v>30</v>
      </c>
    </row>
    <row r="832" spans="1:14" x14ac:dyDescent="0.3">
      <c r="A832" s="3"/>
      <c r="B832" s="4"/>
      <c r="C832" s="25" t="s">
        <v>359</v>
      </c>
      <c r="D832" s="4"/>
      <c r="E832" s="3">
        <v>4</v>
      </c>
      <c r="F832" s="3">
        <f>IF(G832="","",SUMIFS([1]怪物表!$A:$A,[1]怪物表!$B:$B,C832,[1]怪物表!$C:$C,G832)
)</f>
        <v>1399517</v>
      </c>
      <c r="G832" s="25" t="s">
        <v>145</v>
      </c>
      <c r="H832" s="99">
        <v>42</v>
      </c>
      <c r="I832" s="3">
        <v>21</v>
      </c>
      <c r="J832" s="34">
        <v>3</v>
      </c>
      <c r="K832" s="34">
        <v>1</v>
      </c>
      <c r="L832" s="34">
        <v>6</v>
      </c>
      <c r="M832" s="34">
        <v>570</v>
      </c>
      <c r="N832" s="27">
        <f>INDEX([1]怪物表!$J:$J,MATCH(F832,[1]怪物表!$A:$A,0),1)*H832</f>
        <v>42</v>
      </c>
    </row>
    <row r="833" spans="1:14" x14ac:dyDescent="0.3">
      <c r="A833" s="3"/>
      <c r="B833" s="4"/>
      <c r="C833" s="25" t="s">
        <v>359</v>
      </c>
      <c r="D833" s="4"/>
      <c r="E833" s="3">
        <v>5</v>
      </c>
      <c r="F833" s="3">
        <f>IF(G833="","",SUMIFS([1]怪物表!$A:$A,[1]怪物表!$B:$B,C833,[1]怪物表!$C:$C,G833)
)</f>
        <v>1399517</v>
      </c>
      <c r="G833" s="25" t="s">
        <v>145</v>
      </c>
      <c r="H833" s="99">
        <v>42</v>
      </c>
      <c r="I833" s="3"/>
      <c r="J833" s="34">
        <v>3</v>
      </c>
      <c r="K833" s="34">
        <v>1</v>
      </c>
      <c r="L833" s="34">
        <v>6</v>
      </c>
      <c r="M833" s="34">
        <v>570</v>
      </c>
      <c r="N833" s="27">
        <f>INDEX([1]怪物表!$J:$J,MATCH(F833,[1]怪物表!$A:$A,0),1)*H833</f>
        <v>42</v>
      </c>
    </row>
    <row r="834" spans="1:14" x14ac:dyDescent="0.3">
      <c r="A834" s="35">
        <v>399517</v>
      </c>
      <c r="B834" s="25" t="s">
        <v>368</v>
      </c>
      <c r="C834" s="25" t="s">
        <v>359</v>
      </c>
      <c r="D834" s="25" t="s">
        <v>199</v>
      </c>
      <c r="E834" s="34">
        <v>1</v>
      </c>
      <c r="F834" s="34">
        <f>IF(G834="","",SUMIFS([1]怪物表!$A:$A,[1]怪物表!$B:$B,C834,[1]怪物表!$C:$C,G834)
)</f>
        <v>1399508</v>
      </c>
      <c r="G834" s="4" t="s">
        <v>127</v>
      </c>
      <c r="H834" s="99">
        <v>18</v>
      </c>
      <c r="I834" s="34">
        <v>7</v>
      </c>
      <c r="J834" s="34">
        <v>3</v>
      </c>
      <c r="K834" s="34">
        <v>1</v>
      </c>
      <c r="L834" s="34">
        <v>6</v>
      </c>
      <c r="M834" s="34">
        <v>570</v>
      </c>
      <c r="N834" s="27">
        <f>INDEX([1]怪物表!$J:$J,MATCH(F834,[1]怪物表!$A:$A,0),1)*H834</f>
        <v>18</v>
      </c>
    </row>
    <row r="835" spans="1:14" x14ac:dyDescent="0.3">
      <c r="A835" s="3"/>
      <c r="B835" s="4"/>
      <c r="C835" s="25" t="s">
        <v>359</v>
      </c>
      <c r="D835" s="4"/>
      <c r="E835" s="3">
        <v>2</v>
      </c>
      <c r="F835" s="3">
        <f>IF(G835="","",SUMIFS([1]怪物表!$A:$A,[1]怪物表!$B:$B,C835,[1]怪物表!$C:$C,G835)
)</f>
        <v>1399508</v>
      </c>
      <c r="G835" s="4" t="s">
        <v>127</v>
      </c>
      <c r="H835" s="99">
        <v>18</v>
      </c>
      <c r="I835" s="34">
        <v>7</v>
      </c>
      <c r="J835" s="34">
        <v>3</v>
      </c>
      <c r="K835" s="34">
        <v>1</v>
      </c>
      <c r="L835" s="34">
        <v>6</v>
      </c>
      <c r="M835" s="3">
        <v>570</v>
      </c>
      <c r="N835" s="27">
        <f>INDEX([1]怪物表!$J:$J,MATCH(F835,[1]怪物表!$A:$A,0),1)*H835</f>
        <v>18</v>
      </c>
    </row>
    <row r="836" spans="1:14" x14ac:dyDescent="0.3">
      <c r="A836" s="3"/>
      <c r="B836" s="4"/>
      <c r="C836" s="25" t="s">
        <v>359</v>
      </c>
      <c r="D836" s="4"/>
      <c r="E836" s="3">
        <v>3</v>
      </c>
      <c r="F836" s="3">
        <f>IF(G836="","",SUMIFS([1]怪物表!$A:$A,[1]怪物表!$B:$B,C836,[1]怪物表!$C:$C,G836)
)</f>
        <v>1399508</v>
      </c>
      <c r="G836" s="4" t="s">
        <v>127</v>
      </c>
      <c r="H836" s="99">
        <v>30</v>
      </c>
      <c r="I836" s="34">
        <v>14</v>
      </c>
      <c r="J836" s="34">
        <v>3</v>
      </c>
      <c r="K836" s="34">
        <v>1</v>
      </c>
      <c r="L836" s="34">
        <v>6</v>
      </c>
      <c r="M836" s="3">
        <v>570</v>
      </c>
      <c r="N836" s="27">
        <f>INDEX([1]怪物表!$J:$J,MATCH(F836,[1]怪物表!$A:$A,0),1)*H836</f>
        <v>30</v>
      </c>
    </row>
    <row r="837" spans="1:14" x14ac:dyDescent="0.3">
      <c r="A837" s="3"/>
      <c r="B837" s="4"/>
      <c r="C837" s="25" t="s">
        <v>359</v>
      </c>
      <c r="D837" s="4"/>
      <c r="E837" s="3">
        <v>4</v>
      </c>
      <c r="F837" s="3">
        <f>IF(G837="","",SUMIFS([1]怪物表!$A:$A,[1]怪物表!$B:$B,C837,[1]怪物表!$C:$C,G837)
)</f>
        <v>1399508</v>
      </c>
      <c r="G837" s="4" t="s">
        <v>127</v>
      </c>
      <c r="H837" s="99">
        <v>42</v>
      </c>
      <c r="I837" s="3">
        <v>21</v>
      </c>
      <c r="J837" s="34">
        <v>3</v>
      </c>
      <c r="K837" s="34">
        <v>1</v>
      </c>
      <c r="L837" s="34">
        <v>6</v>
      </c>
      <c r="M837" s="3">
        <v>570</v>
      </c>
      <c r="N837" s="27">
        <f>INDEX([1]怪物表!$J:$J,MATCH(F837,[1]怪物表!$A:$A,0),1)*H837</f>
        <v>42</v>
      </c>
    </row>
    <row r="838" spans="1:14" x14ac:dyDescent="0.3">
      <c r="A838" s="3"/>
      <c r="B838" s="4"/>
      <c r="C838" s="25" t="s">
        <v>359</v>
      </c>
      <c r="D838" s="4"/>
      <c r="E838" s="3">
        <v>5</v>
      </c>
      <c r="F838" s="3">
        <f>IF(G838="","",SUMIFS([1]怪物表!$A:$A,[1]怪物表!$B:$B,C838,[1]怪物表!$C:$C,G838)
)</f>
        <v>1399508</v>
      </c>
      <c r="G838" s="4" t="s">
        <v>127</v>
      </c>
      <c r="H838" s="99">
        <v>42</v>
      </c>
      <c r="I838" s="3"/>
      <c r="J838" s="34">
        <v>3</v>
      </c>
      <c r="K838" s="34">
        <v>1</v>
      </c>
      <c r="L838" s="34">
        <v>6</v>
      </c>
      <c r="M838" s="3">
        <v>570</v>
      </c>
      <c r="N838" s="27">
        <f>INDEX([1]怪物表!$J:$J,MATCH(F838,[1]怪物表!$A:$A,0),1)*H838</f>
        <v>42</v>
      </c>
    </row>
    <row r="839" spans="1:14" x14ac:dyDescent="0.3">
      <c r="A839" s="33">
        <v>499101</v>
      </c>
      <c r="B839" s="15" t="s">
        <v>268</v>
      </c>
      <c r="C839" s="15" t="s">
        <v>217</v>
      </c>
      <c r="D839" s="15" t="s">
        <v>280</v>
      </c>
      <c r="E839" s="33">
        <v>1</v>
      </c>
      <c r="F839" s="33">
        <f>IF(G839="","",SUMIFS([1]怪物表!$A:$A,[1]怪物表!$B:$B,C839,[1]怪物表!$C:$C,G839)
)</f>
        <v>1499102</v>
      </c>
      <c r="G839" s="15" t="s">
        <v>124</v>
      </c>
      <c r="H839" s="33">
        <v>20</v>
      </c>
      <c r="I839" s="33">
        <v>18</v>
      </c>
      <c r="J839" s="33">
        <v>3</v>
      </c>
      <c r="K839" s="33">
        <v>1</v>
      </c>
      <c r="L839" s="33">
        <v>60</v>
      </c>
      <c r="M839" s="33">
        <v>60</v>
      </c>
      <c r="N839" s="27">
        <f>INDEX([1]怪物表!$J:$J,MATCH(F839,[1]怪物表!$A:$A,0),1)*H839</f>
        <v>20</v>
      </c>
    </row>
    <row r="840" spans="1:14" x14ac:dyDescent="0.3">
      <c r="A840" s="3"/>
      <c r="B840" s="4"/>
      <c r="C840" s="4" t="s">
        <v>217</v>
      </c>
      <c r="D840" s="4"/>
      <c r="E840" s="3">
        <v>2</v>
      </c>
      <c r="F840" s="3">
        <f>IF(G840="","",SUMIFS([1]怪物表!$A:$A,[1]怪物表!$B:$B,C840,[1]怪物表!$C:$C,G840)
)</f>
        <v>1499102</v>
      </c>
      <c r="G840" s="4" t="s">
        <v>124</v>
      </c>
      <c r="H840" s="3">
        <v>20</v>
      </c>
      <c r="I840" s="3">
        <v>18</v>
      </c>
      <c r="J840" s="34">
        <v>3</v>
      </c>
      <c r="K840" s="34">
        <v>1</v>
      </c>
      <c r="L840" s="3">
        <v>60</v>
      </c>
      <c r="M840" s="3">
        <v>60</v>
      </c>
      <c r="N840" s="27">
        <f>INDEX([1]怪物表!$J:$J,MATCH(F840,[1]怪物表!$A:$A,0),1)*H840</f>
        <v>20</v>
      </c>
    </row>
    <row r="841" spans="1:14" x14ac:dyDescent="0.3">
      <c r="A841" s="3"/>
      <c r="B841" s="4"/>
      <c r="C841" s="4" t="s">
        <v>217</v>
      </c>
      <c r="D841" s="4"/>
      <c r="E841" s="3">
        <v>3</v>
      </c>
      <c r="F841" s="3">
        <f>IF(G841="","",SUMIFS([1]怪物表!$A:$A,[1]怪物表!$B:$B,C841,[1]怪物表!$C:$C,G841)
)</f>
        <v>1499102</v>
      </c>
      <c r="G841" s="4" t="s">
        <v>124</v>
      </c>
      <c r="H841" s="3">
        <v>20</v>
      </c>
      <c r="I841" s="3">
        <v>18</v>
      </c>
      <c r="J841" s="34">
        <v>3</v>
      </c>
      <c r="K841" s="34">
        <v>1</v>
      </c>
      <c r="L841" s="3">
        <v>60</v>
      </c>
      <c r="M841" s="3">
        <v>60</v>
      </c>
      <c r="N841" s="27">
        <f>INDEX([1]怪物表!$J:$J,MATCH(F841,[1]怪物表!$A:$A,0),1)*H841</f>
        <v>20</v>
      </c>
    </row>
    <row r="842" spans="1:14" x14ac:dyDescent="0.3">
      <c r="A842" s="3"/>
      <c r="B842" s="4"/>
      <c r="C842" s="4" t="s">
        <v>217</v>
      </c>
      <c r="D842" s="4"/>
      <c r="E842" s="3">
        <v>4</v>
      </c>
      <c r="F842" s="3">
        <f>IF(G842="","",SUMIFS([1]怪物表!$A:$A,[1]怪物表!$B:$B,C842,[1]怪物表!$C:$C,G842)
)</f>
        <v>1499102</v>
      </c>
      <c r="G842" s="4" t="s">
        <v>124</v>
      </c>
      <c r="H842" s="3">
        <v>20</v>
      </c>
      <c r="I842" s="3">
        <v>18</v>
      </c>
      <c r="J842" s="34">
        <v>3</v>
      </c>
      <c r="K842" s="34">
        <v>1</v>
      </c>
      <c r="L842" s="3">
        <v>60</v>
      </c>
      <c r="M842" s="3">
        <v>60</v>
      </c>
      <c r="N842" s="27">
        <f>INDEX([1]怪物表!$J:$J,MATCH(F842,[1]怪物表!$A:$A,0),1)*H842</f>
        <v>20</v>
      </c>
    </row>
    <row r="843" spans="1:14" x14ac:dyDescent="0.3">
      <c r="A843" s="3"/>
      <c r="B843" s="4"/>
      <c r="C843" s="4" t="s">
        <v>217</v>
      </c>
      <c r="D843" s="4"/>
      <c r="E843" s="3">
        <v>5</v>
      </c>
      <c r="F843" s="3">
        <f>IF(G843="","",SUMIFS([1]怪物表!$A:$A,[1]怪物表!$B:$B,C843,[1]怪物表!$C:$C,G843)
)</f>
        <v>1499102</v>
      </c>
      <c r="G843" s="4" t="s">
        <v>124</v>
      </c>
      <c r="H843" s="3">
        <v>20</v>
      </c>
      <c r="I843" s="3"/>
      <c r="J843" s="34">
        <v>3</v>
      </c>
      <c r="K843" s="34">
        <v>1</v>
      </c>
      <c r="L843" s="3">
        <v>60</v>
      </c>
      <c r="M843" s="3">
        <v>60</v>
      </c>
      <c r="N843" s="27">
        <f>INDEX([1]怪物表!$J:$J,MATCH(F843,[1]怪物表!$A:$A,0),1)*H843</f>
        <v>20</v>
      </c>
    </row>
    <row r="844" spans="1:14" x14ac:dyDescent="0.3">
      <c r="A844" s="32">
        <v>499102</v>
      </c>
      <c r="B844" s="25" t="s">
        <v>268</v>
      </c>
      <c r="C844" s="4" t="s">
        <v>217</v>
      </c>
      <c r="D844" s="25" t="s">
        <v>289</v>
      </c>
      <c r="E844" s="34">
        <v>1</v>
      </c>
      <c r="F844" s="34">
        <f>IF(G844="","",SUMIFS([1]怪物表!$A:$A,[1]怪物表!$B:$B,C844,[1]怪物表!$C:$C,G844)
)</f>
        <v>1499103</v>
      </c>
      <c r="G844" s="25" t="s">
        <v>131</v>
      </c>
      <c r="H844" s="36">
        <v>20</v>
      </c>
      <c r="I844" s="3">
        <v>18</v>
      </c>
      <c r="J844" s="34">
        <v>3</v>
      </c>
      <c r="K844" s="34">
        <v>1</v>
      </c>
      <c r="L844" s="3">
        <v>60</v>
      </c>
      <c r="M844" s="34">
        <v>90</v>
      </c>
      <c r="N844" s="27">
        <f>INDEX([1]怪物表!$J:$J,MATCH(F844,[1]怪物表!$A:$A,0),1)*H844</f>
        <v>20</v>
      </c>
    </row>
    <row r="845" spans="1:14" x14ac:dyDescent="0.3">
      <c r="A845" s="3"/>
      <c r="B845" s="4"/>
      <c r="C845" s="4" t="s">
        <v>217</v>
      </c>
      <c r="D845" s="4"/>
      <c r="E845" s="3">
        <v>2</v>
      </c>
      <c r="F845" s="3">
        <f>IF(G845="","",SUMIFS([1]怪物表!$A:$A,[1]怪物表!$B:$B,C845,[1]怪物表!$C:$C,G845)
)</f>
        <v>1499103</v>
      </c>
      <c r="G845" s="25" t="s">
        <v>131</v>
      </c>
      <c r="H845" s="3">
        <v>20</v>
      </c>
      <c r="I845" s="3">
        <v>18</v>
      </c>
      <c r="J845" s="34">
        <v>3</v>
      </c>
      <c r="K845" s="34">
        <v>1</v>
      </c>
      <c r="L845" s="3">
        <v>60</v>
      </c>
      <c r="M845" s="34">
        <v>90</v>
      </c>
      <c r="N845" s="27">
        <f>INDEX([1]怪物表!$J:$J,MATCH(F845,[1]怪物表!$A:$A,0),1)*H845</f>
        <v>20</v>
      </c>
    </row>
    <row r="846" spans="1:14" x14ac:dyDescent="0.3">
      <c r="A846" s="3"/>
      <c r="B846" s="4"/>
      <c r="C846" s="4" t="s">
        <v>217</v>
      </c>
      <c r="D846" s="4"/>
      <c r="E846" s="3">
        <v>3</v>
      </c>
      <c r="F846" s="3">
        <f>IF(G846="","",SUMIFS([1]怪物表!$A:$A,[1]怪物表!$B:$B,C846,[1]怪物表!$C:$C,G846)
)</f>
        <v>1499103</v>
      </c>
      <c r="G846" s="25" t="s">
        <v>131</v>
      </c>
      <c r="H846" s="3">
        <v>20</v>
      </c>
      <c r="I846" s="3">
        <v>18</v>
      </c>
      <c r="J846" s="34">
        <v>3</v>
      </c>
      <c r="K846" s="34">
        <v>1</v>
      </c>
      <c r="L846" s="3">
        <v>60</v>
      </c>
      <c r="M846" s="34">
        <v>90</v>
      </c>
      <c r="N846" s="27">
        <f>INDEX([1]怪物表!$J:$J,MATCH(F846,[1]怪物表!$A:$A,0),1)*H846</f>
        <v>20</v>
      </c>
    </row>
    <row r="847" spans="1:14" x14ac:dyDescent="0.3">
      <c r="A847" s="3"/>
      <c r="B847" s="4"/>
      <c r="C847" s="4" t="s">
        <v>217</v>
      </c>
      <c r="D847" s="4"/>
      <c r="E847" s="3">
        <v>4</v>
      </c>
      <c r="F847" s="3">
        <f>IF(G847="","",SUMIFS([1]怪物表!$A:$A,[1]怪物表!$B:$B,C847,[1]怪物表!$C:$C,G847)
)</f>
        <v>1499103</v>
      </c>
      <c r="G847" s="25" t="s">
        <v>131</v>
      </c>
      <c r="H847" s="3">
        <v>20</v>
      </c>
      <c r="I847" s="3">
        <v>18</v>
      </c>
      <c r="J847" s="34">
        <v>3</v>
      </c>
      <c r="K847" s="34">
        <v>1</v>
      </c>
      <c r="L847" s="3">
        <v>60</v>
      </c>
      <c r="M847" s="34">
        <v>90</v>
      </c>
      <c r="N847" s="27">
        <f>INDEX([1]怪物表!$J:$J,MATCH(F847,[1]怪物表!$A:$A,0),1)*H847</f>
        <v>20</v>
      </c>
    </row>
    <row r="848" spans="1:14" x14ac:dyDescent="0.3">
      <c r="A848" s="3"/>
      <c r="B848" s="4"/>
      <c r="C848" s="4" t="s">
        <v>217</v>
      </c>
      <c r="D848" s="4"/>
      <c r="E848" s="3">
        <v>5</v>
      </c>
      <c r="F848" s="3">
        <f>IF(G848="","",SUMIFS([1]怪物表!$A:$A,[1]怪物表!$B:$B,C848,[1]怪物表!$C:$C,G848)
)</f>
        <v>1499103</v>
      </c>
      <c r="G848" s="25" t="s">
        <v>131</v>
      </c>
      <c r="H848" s="3">
        <v>20</v>
      </c>
      <c r="I848" s="3"/>
      <c r="J848" s="34">
        <v>3</v>
      </c>
      <c r="K848" s="34">
        <v>1</v>
      </c>
      <c r="L848" s="3">
        <v>60</v>
      </c>
      <c r="M848" s="34">
        <v>90</v>
      </c>
      <c r="N848" s="27">
        <f>INDEX([1]怪物表!$J:$J,MATCH(F848,[1]怪物表!$A:$A,0),1)*H848</f>
        <v>20</v>
      </c>
    </row>
    <row r="849" spans="1:14" x14ac:dyDescent="0.3">
      <c r="A849" s="32">
        <v>499103</v>
      </c>
      <c r="B849" s="25" t="s">
        <v>273</v>
      </c>
      <c r="C849" s="4" t="s">
        <v>217</v>
      </c>
      <c r="D849" s="25" t="s">
        <v>281</v>
      </c>
      <c r="E849" s="34">
        <v>1</v>
      </c>
      <c r="F849" s="34">
        <f>IF(G849="","",SUMIFS([1]怪物表!$A:$A,[1]怪物表!$B:$B,C849,[1]怪物表!$C:$C,G849)
)</f>
        <v>1499102</v>
      </c>
      <c r="G849" s="4" t="s">
        <v>124</v>
      </c>
      <c r="H849" s="34">
        <v>10</v>
      </c>
      <c r="I849" s="34">
        <v>9</v>
      </c>
      <c r="J849" s="34">
        <v>3</v>
      </c>
      <c r="K849" s="34">
        <v>1</v>
      </c>
      <c r="L849" s="3">
        <v>60</v>
      </c>
      <c r="M849" s="34">
        <v>150</v>
      </c>
      <c r="N849" s="27">
        <f>INDEX([1]怪物表!$J:$J,MATCH(F849,[1]怪物表!$A:$A,0),1)*H849</f>
        <v>10</v>
      </c>
    </row>
    <row r="850" spans="1:14" x14ac:dyDescent="0.3">
      <c r="A850" s="3"/>
      <c r="B850" s="4"/>
      <c r="C850" s="4" t="s">
        <v>217</v>
      </c>
      <c r="D850" s="4"/>
      <c r="E850" s="3">
        <v>2</v>
      </c>
      <c r="F850" s="3">
        <f>IF(G850="","",SUMIFS([1]怪物表!$A:$A,[1]怪物表!$B:$B,C850,[1]怪物表!$C:$C,G850)
)</f>
        <v>1499102</v>
      </c>
      <c r="G850" s="4" t="s">
        <v>124</v>
      </c>
      <c r="H850" s="3">
        <v>10</v>
      </c>
      <c r="I850" s="34">
        <v>9</v>
      </c>
      <c r="J850" s="34">
        <v>3</v>
      </c>
      <c r="K850" s="34">
        <v>1</v>
      </c>
      <c r="L850" s="3">
        <v>60</v>
      </c>
      <c r="M850" s="3">
        <v>150</v>
      </c>
      <c r="N850" s="27">
        <f>INDEX([1]怪物表!$J:$J,MATCH(F850,[1]怪物表!$A:$A,0),1)*H850</f>
        <v>10</v>
      </c>
    </row>
    <row r="851" spans="1:14" x14ac:dyDescent="0.3">
      <c r="A851" s="3"/>
      <c r="B851" s="4"/>
      <c r="C851" s="4" t="s">
        <v>217</v>
      </c>
      <c r="D851" s="4"/>
      <c r="E851" s="3">
        <v>3</v>
      </c>
      <c r="F851" s="3">
        <f>IF(G851="","",SUMIFS([1]怪物表!$A:$A,[1]怪物表!$B:$B,C851,[1]怪物表!$C:$C,G851)
)</f>
        <v>1499102</v>
      </c>
      <c r="G851" s="4" t="s">
        <v>124</v>
      </c>
      <c r="H851" s="3">
        <v>10</v>
      </c>
      <c r="I851" s="34">
        <v>9</v>
      </c>
      <c r="J851" s="34">
        <v>3</v>
      </c>
      <c r="K851" s="34">
        <v>1</v>
      </c>
      <c r="L851" s="3">
        <v>60</v>
      </c>
      <c r="M851" s="3">
        <v>150</v>
      </c>
      <c r="N851" s="27">
        <f>INDEX([1]怪物表!$J:$J,MATCH(F851,[1]怪物表!$A:$A,0),1)*H851</f>
        <v>10</v>
      </c>
    </row>
    <row r="852" spans="1:14" x14ac:dyDescent="0.3">
      <c r="A852" s="3"/>
      <c r="B852" s="4"/>
      <c r="C852" s="4" t="s">
        <v>217</v>
      </c>
      <c r="D852" s="4"/>
      <c r="E852" s="3">
        <v>4</v>
      </c>
      <c r="F852" s="3">
        <f>IF(G852="","",SUMIFS([1]怪物表!$A:$A,[1]怪物表!$B:$B,C852,[1]怪物表!$C:$C,G852)
)</f>
        <v>1499102</v>
      </c>
      <c r="G852" s="4" t="s">
        <v>124</v>
      </c>
      <c r="H852" s="3">
        <v>10</v>
      </c>
      <c r="I852" s="34">
        <v>9</v>
      </c>
      <c r="J852" s="34">
        <v>3</v>
      </c>
      <c r="K852" s="34">
        <v>1</v>
      </c>
      <c r="L852" s="3">
        <v>60</v>
      </c>
      <c r="M852" s="3">
        <v>150</v>
      </c>
      <c r="N852" s="27">
        <f>INDEX([1]怪物表!$J:$J,MATCH(F852,[1]怪物表!$A:$A,0),1)*H852</f>
        <v>10</v>
      </c>
    </row>
    <row r="853" spans="1:14" x14ac:dyDescent="0.3">
      <c r="A853" s="3"/>
      <c r="B853" s="4"/>
      <c r="C853" s="4" t="s">
        <v>217</v>
      </c>
      <c r="D853" s="4"/>
      <c r="E853" s="3">
        <v>5</v>
      </c>
      <c r="F853" s="3">
        <f>IF(G853="","",SUMIFS([1]怪物表!$A:$A,[1]怪物表!$B:$B,C853,[1]怪物表!$C:$C,G853)
)</f>
        <v>1499102</v>
      </c>
      <c r="G853" s="4" t="s">
        <v>124</v>
      </c>
      <c r="H853" s="3">
        <v>10</v>
      </c>
      <c r="I853" s="3"/>
      <c r="J853" s="34">
        <v>3</v>
      </c>
      <c r="K853" s="34">
        <v>1</v>
      </c>
      <c r="L853" s="3">
        <v>60</v>
      </c>
      <c r="M853" s="3">
        <v>150</v>
      </c>
      <c r="N853" s="27">
        <f>INDEX([1]怪物表!$J:$J,MATCH(F853,[1]怪物表!$A:$A,0),1)*H853</f>
        <v>10</v>
      </c>
    </row>
    <row r="854" spans="1:14" x14ac:dyDescent="0.3">
      <c r="A854" s="32">
        <v>499104</v>
      </c>
      <c r="B854" s="25" t="s">
        <v>274</v>
      </c>
      <c r="C854" s="4" t="s">
        <v>217</v>
      </c>
      <c r="D854" s="25" t="s">
        <v>281</v>
      </c>
      <c r="E854" s="34">
        <v>1</v>
      </c>
      <c r="F854" s="34">
        <f>IF(G854="","",SUMIFS([1]怪物表!$A:$A,[1]怪物表!$B:$B,C854,[1]怪物表!$C:$C,G854)
)</f>
        <v>1499104</v>
      </c>
      <c r="G854" s="4" t="s">
        <v>151</v>
      </c>
      <c r="H854" s="34">
        <v>10</v>
      </c>
      <c r="I854" s="34">
        <v>9</v>
      </c>
      <c r="J854" s="34">
        <v>3</v>
      </c>
      <c r="K854" s="34">
        <v>1</v>
      </c>
      <c r="L854" s="3">
        <v>60</v>
      </c>
      <c r="M854" s="34">
        <v>150</v>
      </c>
      <c r="N854" s="27">
        <f>INDEX([1]怪物表!$J:$J,MATCH(F854,[1]怪物表!$A:$A,0),1)*H854</f>
        <v>10</v>
      </c>
    </row>
    <row r="855" spans="1:14" x14ac:dyDescent="0.3">
      <c r="A855" s="3"/>
      <c r="B855" s="4"/>
      <c r="C855" s="4" t="s">
        <v>217</v>
      </c>
      <c r="D855" s="4"/>
      <c r="E855" s="3">
        <v>2</v>
      </c>
      <c r="F855" s="3">
        <f>IF(G855="","",SUMIFS([1]怪物表!$A:$A,[1]怪物表!$B:$B,C855,[1]怪物表!$C:$C,G855)
)</f>
        <v>1499104</v>
      </c>
      <c r="G855" s="4" t="s">
        <v>151</v>
      </c>
      <c r="H855" s="3">
        <v>10</v>
      </c>
      <c r="I855" s="34">
        <v>9</v>
      </c>
      <c r="J855" s="34">
        <v>3</v>
      </c>
      <c r="K855" s="34">
        <v>1</v>
      </c>
      <c r="L855" s="3">
        <v>60</v>
      </c>
      <c r="M855" s="3">
        <v>150</v>
      </c>
      <c r="N855" s="27">
        <f>INDEX([1]怪物表!$J:$J,MATCH(F855,[1]怪物表!$A:$A,0),1)*H855</f>
        <v>10</v>
      </c>
    </row>
    <row r="856" spans="1:14" x14ac:dyDescent="0.3">
      <c r="A856" s="3"/>
      <c r="B856" s="4"/>
      <c r="C856" s="4" t="s">
        <v>217</v>
      </c>
      <c r="D856" s="4"/>
      <c r="E856" s="3">
        <v>3</v>
      </c>
      <c r="F856" s="3">
        <f>IF(G856="","",SUMIFS([1]怪物表!$A:$A,[1]怪物表!$B:$B,C856,[1]怪物表!$C:$C,G856)
)</f>
        <v>1499104</v>
      </c>
      <c r="G856" s="4" t="s">
        <v>151</v>
      </c>
      <c r="H856" s="3">
        <v>10</v>
      </c>
      <c r="I856" s="34">
        <v>9</v>
      </c>
      <c r="J856" s="34">
        <v>3</v>
      </c>
      <c r="K856" s="34">
        <v>1</v>
      </c>
      <c r="L856" s="3">
        <v>60</v>
      </c>
      <c r="M856" s="3">
        <v>150</v>
      </c>
      <c r="N856" s="27">
        <f>INDEX([1]怪物表!$J:$J,MATCH(F856,[1]怪物表!$A:$A,0),1)*H856</f>
        <v>10</v>
      </c>
    </row>
    <row r="857" spans="1:14" x14ac:dyDescent="0.3">
      <c r="A857" s="3"/>
      <c r="B857" s="4"/>
      <c r="C857" s="4" t="s">
        <v>217</v>
      </c>
      <c r="D857" s="4"/>
      <c r="E857" s="3">
        <v>4</v>
      </c>
      <c r="F857" s="3">
        <f>IF(G857="","",SUMIFS([1]怪物表!$A:$A,[1]怪物表!$B:$B,C857,[1]怪物表!$C:$C,G857)
)</f>
        <v>1499104</v>
      </c>
      <c r="G857" s="4" t="s">
        <v>151</v>
      </c>
      <c r="H857" s="3">
        <v>10</v>
      </c>
      <c r="I857" s="34">
        <v>9</v>
      </c>
      <c r="J857" s="34">
        <v>3</v>
      </c>
      <c r="K857" s="34">
        <v>1</v>
      </c>
      <c r="L857" s="3">
        <v>60</v>
      </c>
      <c r="M857" s="3">
        <v>150</v>
      </c>
      <c r="N857" s="27">
        <f>INDEX([1]怪物表!$J:$J,MATCH(F857,[1]怪物表!$A:$A,0),1)*H857</f>
        <v>10</v>
      </c>
    </row>
    <row r="858" spans="1:14" x14ac:dyDescent="0.3">
      <c r="A858" s="3"/>
      <c r="B858" s="4"/>
      <c r="C858" s="4" t="s">
        <v>217</v>
      </c>
      <c r="D858" s="4"/>
      <c r="E858" s="3">
        <v>5</v>
      </c>
      <c r="F858" s="3">
        <f>IF(G858="","",SUMIFS([1]怪物表!$A:$A,[1]怪物表!$B:$B,C858,[1]怪物表!$C:$C,G858)
)</f>
        <v>1499104</v>
      </c>
      <c r="G858" s="4" t="s">
        <v>151</v>
      </c>
      <c r="H858" s="3">
        <v>10</v>
      </c>
      <c r="I858" s="3"/>
      <c r="J858" s="34">
        <v>3</v>
      </c>
      <c r="K858" s="34">
        <v>1</v>
      </c>
      <c r="L858" s="3">
        <v>60</v>
      </c>
      <c r="M858" s="3">
        <v>150</v>
      </c>
      <c r="N858" s="27">
        <f>INDEX([1]怪物表!$J:$J,MATCH(F858,[1]怪物表!$A:$A,0),1)*H858</f>
        <v>10</v>
      </c>
    </row>
    <row r="859" spans="1:14" x14ac:dyDescent="0.3">
      <c r="A859" s="32">
        <v>499105</v>
      </c>
      <c r="B859" s="25" t="s">
        <v>274</v>
      </c>
      <c r="C859" s="4" t="s">
        <v>217</v>
      </c>
      <c r="D859" s="25" t="s">
        <v>282</v>
      </c>
      <c r="E859" s="34">
        <v>1</v>
      </c>
      <c r="F859" s="34">
        <f>IF(G859="","",SUMIFS([1]怪物表!$A:$A,[1]怪物表!$B:$B,C859,[1]怪物表!$C:$C,G859)
)</f>
        <v>1499104</v>
      </c>
      <c r="G859" s="4" t="s">
        <v>151</v>
      </c>
      <c r="H859" s="34">
        <v>10</v>
      </c>
      <c r="I859" s="34">
        <v>9</v>
      </c>
      <c r="J859" s="34">
        <v>3</v>
      </c>
      <c r="K859" s="34">
        <v>1</v>
      </c>
      <c r="L859" s="3">
        <v>60</v>
      </c>
      <c r="M859" s="34">
        <v>210</v>
      </c>
      <c r="N859" s="27">
        <f>INDEX([1]怪物表!$J:$J,MATCH(F859,[1]怪物表!$A:$A,0),1)*H859</f>
        <v>10</v>
      </c>
    </row>
    <row r="860" spans="1:14" x14ac:dyDescent="0.3">
      <c r="A860" s="3"/>
      <c r="B860" s="4"/>
      <c r="C860" s="4" t="s">
        <v>217</v>
      </c>
      <c r="D860" s="4"/>
      <c r="E860" s="3">
        <v>2</v>
      </c>
      <c r="F860" s="3">
        <f>IF(G860="","",SUMIFS([1]怪物表!$A:$A,[1]怪物表!$B:$B,C860,[1]怪物表!$C:$C,G860)
)</f>
        <v>1499104</v>
      </c>
      <c r="G860" s="4" t="s">
        <v>151</v>
      </c>
      <c r="H860" s="3">
        <v>10</v>
      </c>
      <c r="I860" s="34">
        <v>9</v>
      </c>
      <c r="J860" s="34">
        <v>3</v>
      </c>
      <c r="K860" s="34">
        <v>1</v>
      </c>
      <c r="L860" s="3">
        <v>60</v>
      </c>
      <c r="M860" s="34">
        <v>210</v>
      </c>
      <c r="N860" s="27">
        <f>INDEX([1]怪物表!$J:$J,MATCH(F860,[1]怪物表!$A:$A,0),1)*H860</f>
        <v>10</v>
      </c>
    </row>
    <row r="861" spans="1:14" x14ac:dyDescent="0.3">
      <c r="A861" s="3"/>
      <c r="B861" s="4"/>
      <c r="C861" s="4" t="s">
        <v>217</v>
      </c>
      <c r="D861" s="4"/>
      <c r="E861" s="3">
        <v>3</v>
      </c>
      <c r="F861" s="3">
        <f>IF(G861="","",SUMIFS([1]怪物表!$A:$A,[1]怪物表!$B:$B,C861,[1]怪物表!$C:$C,G861)
)</f>
        <v>1499104</v>
      </c>
      <c r="G861" s="4" t="s">
        <v>151</v>
      </c>
      <c r="H861" s="3">
        <v>10</v>
      </c>
      <c r="I861" s="34">
        <v>9</v>
      </c>
      <c r="J861" s="34">
        <v>3</v>
      </c>
      <c r="K861" s="34">
        <v>1</v>
      </c>
      <c r="L861" s="3">
        <v>60</v>
      </c>
      <c r="M861" s="34">
        <v>210</v>
      </c>
      <c r="N861" s="27">
        <f>INDEX([1]怪物表!$J:$J,MATCH(F861,[1]怪物表!$A:$A,0),1)*H861</f>
        <v>10</v>
      </c>
    </row>
    <row r="862" spans="1:14" x14ac:dyDescent="0.3">
      <c r="A862" s="3"/>
      <c r="B862" s="4"/>
      <c r="C862" s="4" t="s">
        <v>217</v>
      </c>
      <c r="D862" s="4"/>
      <c r="E862" s="3">
        <v>4</v>
      </c>
      <c r="F862" s="3">
        <f>IF(G862="","",SUMIFS([1]怪物表!$A:$A,[1]怪物表!$B:$B,C862,[1]怪物表!$C:$C,G862)
)</f>
        <v>1499104</v>
      </c>
      <c r="G862" s="4" t="s">
        <v>151</v>
      </c>
      <c r="H862" s="3">
        <v>10</v>
      </c>
      <c r="I862" s="34">
        <v>9</v>
      </c>
      <c r="J862" s="34">
        <v>3</v>
      </c>
      <c r="K862" s="34">
        <v>1</v>
      </c>
      <c r="L862" s="3">
        <v>60</v>
      </c>
      <c r="M862" s="34">
        <v>210</v>
      </c>
      <c r="N862" s="27">
        <f>INDEX([1]怪物表!$J:$J,MATCH(F862,[1]怪物表!$A:$A,0),1)*H862</f>
        <v>10</v>
      </c>
    </row>
    <row r="863" spans="1:14" x14ac:dyDescent="0.3">
      <c r="A863" s="3"/>
      <c r="B863" s="4"/>
      <c r="C863" s="4" t="s">
        <v>217</v>
      </c>
      <c r="D863" s="4"/>
      <c r="E863" s="3">
        <v>5</v>
      </c>
      <c r="F863" s="3">
        <f>IF(G863="","",SUMIFS([1]怪物表!$A:$A,[1]怪物表!$B:$B,C863,[1]怪物表!$C:$C,G863)
)</f>
        <v>1499104</v>
      </c>
      <c r="G863" s="4" t="s">
        <v>151</v>
      </c>
      <c r="H863" s="3">
        <v>10</v>
      </c>
      <c r="I863" s="3"/>
      <c r="J863" s="34">
        <v>3</v>
      </c>
      <c r="K863" s="34">
        <v>1</v>
      </c>
      <c r="L863" s="3">
        <v>60</v>
      </c>
      <c r="M863" s="34">
        <v>210</v>
      </c>
      <c r="N863" s="27">
        <f>INDEX([1]怪物表!$J:$J,MATCH(F863,[1]怪物表!$A:$A,0),1)*H863</f>
        <v>10</v>
      </c>
    </row>
    <row r="864" spans="1:14" x14ac:dyDescent="0.3">
      <c r="A864" s="32">
        <v>499106</v>
      </c>
      <c r="B864" s="25" t="s">
        <v>270</v>
      </c>
      <c r="C864" s="4" t="s">
        <v>217</v>
      </c>
      <c r="D864" s="25" t="s">
        <v>283</v>
      </c>
      <c r="E864" s="34">
        <v>1</v>
      </c>
      <c r="F864" s="34">
        <f>IF(G864="","",SUMIFS([1]怪物表!$A:$A,[1]怪物表!$B:$B,C864,[1]怪物表!$C:$C,G864)
)</f>
        <v>1499104</v>
      </c>
      <c r="G864" s="4" t="s">
        <v>151</v>
      </c>
      <c r="H864" s="34">
        <v>20</v>
      </c>
      <c r="I864" s="34">
        <v>14</v>
      </c>
      <c r="J864" s="34">
        <v>3</v>
      </c>
      <c r="K864" s="34">
        <v>1</v>
      </c>
      <c r="L864" s="34">
        <v>10</v>
      </c>
      <c r="M864" s="34">
        <v>240</v>
      </c>
      <c r="N864" s="27">
        <f>INDEX([1]怪物表!$J:$J,MATCH(F864,[1]怪物表!$A:$A,0),1)*H864</f>
        <v>20</v>
      </c>
    </row>
    <row r="865" spans="1:14" x14ac:dyDescent="0.3">
      <c r="A865" s="3"/>
      <c r="B865" s="4"/>
      <c r="C865" s="4" t="s">
        <v>217</v>
      </c>
      <c r="D865" s="4"/>
      <c r="E865" s="3">
        <v>2</v>
      </c>
      <c r="F865" s="3">
        <f>IF(G865="","",SUMIFS([1]怪物表!$A:$A,[1]怪物表!$B:$B,C865,[1]怪物表!$C:$C,G865)
)</f>
        <v>1499104</v>
      </c>
      <c r="G865" s="4" t="s">
        <v>151</v>
      </c>
      <c r="H865" s="3">
        <v>20</v>
      </c>
      <c r="I865" s="34">
        <v>14</v>
      </c>
      <c r="J865" s="34">
        <v>3</v>
      </c>
      <c r="K865" s="34">
        <v>1</v>
      </c>
      <c r="L865" s="34">
        <v>10</v>
      </c>
      <c r="M865" s="3">
        <v>240</v>
      </c>
      <c r="N865" s="27">
        <f>INDEX([1]怪物表!$J:$J,MATCH(F865,[1]怪物表!$A:$A,0),1)*H865</f>
        <v>20</v>
      </c>
    </row>
    <row r="866" spans="1:14" x14ac:dyDescent="0.3">
      <c r="A866" s="3"/>
      <c r="B866" s="4"/>
      <c r="C866" s="4" t="s">
        <v>217</v>
      </c>
      <c r="D866" s="4"/>
      <c r="E866" s="3">
        <v>3</v>
      </c>
      <c r="F866" s="3">
        <f>IF(G866="","",SUMIFS([1]怪物表!$A:$A,[1]怪物表!$B:$B,C866,[1]怪物表!$C:$C,G866)
)</f>
        <v>1499104</v>
      </c>
      <c r="G866" s="4" t="s">
        <v>151</v>
      </c>
      <c r="H866" s="3">
        <v>20</v>
      </c>
      <c r="I866" s="34">
        <v>14</v>
      </c>
      <c r="J866" s="34">
        <v>3</v>
      </c>
      <c r="K866" s="34">
        <v>1</v>
      </c>
      <c r="L866" s="34">
        <v>10</v>
      </c>
      <c r="M866" s="3">
        <v>240</v>
      </c>
      <c r="N866" s="27">
        <f>INDEX([1]怪物表!$J:$J,MATCH(F866,[1]怪物表!$A:$A,0),1)*H866</f>
        <v>20</v>
      </c>
    </row>
    <row r="867" spans="1:14" x14ac:dyDescent="0.3">
      <c r="A867" s="3"/>
      <c r="B867" s="4"/>
      <c r="C867" s="4" t="s">
        <v>217</v>
      </c>
      <c r="D867" s="4"/>
      <c r="E867" s="3">
        <v>4</v>
      </c>
      <c r="F867" s="3">
        <f>IF(G867="","",SUMIFS([1]怪物表!$A:$A,[1]怪物表!$B:$B,C867,[1]怪物表!$C:$C,G867)
)</f>
        <v>1499104</v>
      </c>
      <c r="G867" s="4" t="s">
        <v>151</v>
      </c>
      <c r="H867" s="3">
        <v>20</v>
      </c>
      <c r="I867" s="34">
        <v>14</v>
      </c>
      <c r="J867" s="34">
        <v>3</v>
      </c>
      <c r="K867" s="34">
        <v>1</v>
      </c>
      <c r="L867" s="3">
        <v>20</v>
      </c>
      <c r="M867" s="3">
        <v>240</v>
      </c>
      <c r="N867" s="27">
        <f>INDEX([1]怪物表!$J:$J,MATCH(F867,[1]怪物表!$A:$A,0),1)*H867</f>
        <v>20</v>
      </c>
    </row>
    <row r="868" spans="1:14" x14ac:dyDescent="0.3">
      <c r="A868" s="3"/>
      <c r="B868" s="4"/>
      <c r="C868" s="4" t="s">
        <v>217</v>
      </c>
      <c r="D868" s="4"/>
      <c r="E868" s="3">
        <v>5</v>
      </c>
      <c r="F868" s="3">
        <f>IF(G868="","",SUMIFS([1]怪物表!$A:$A,[1]怪物表!$B:$B,C868,[1]怪物表!$C:$C,G868)
)</f>
        <v>1499104</v>
      </c>
      <c r="G868" s="4" t="s">
        <v>151</v>
      </c>
      <c r="H868" s="3">
        <v>20</v>
      </c>
      <c r="I868" s="3"/>
      <c r="J868" s="34">
        <v>3</v>
      </c>
      <c r="K868" s="34">
        <v>1</v>
      </c>
      <c r="L868" s="3">
        <v>20</v>
      </c>
      <c r="M868" s="3">
        <v>240</v>
      </c>
      <c r="N868" s="27">
        <f>INDEX([1]怪物表!$J:$J,MATCH(F868,[1]怪物表!$A:$A,0),1)*H868</f>
        <v>20</v>
      </c>
    </row>
    <row r="869" spans="1:14" x14ac:dyDescent="0.3">
      <c r="A869" s="32">
        <v>499107</v>
      </c>
      <c r="B869" s="25" t="s">
        <v>272</v>
      </c>
      <c r="C869" s="4" t="s">
        <v>217</v>
      </c>
      <c r="D869" s="25" t="s">
        <v>283</v>
      </c>
      <c r="E869" s="34">
        <v>1</v>
      </c>
      <c r="F869" s="34">
        <f>IF(G869="","",SUMIFS([1]怪物表!$A:$A,[1]怪物表!$B:$B,C869,[1]怪物表!$C:$C,G869)
)</f>
        <v>1499107</v>
      </c>
      <c r="G869" s="4" t="s">
        <v>174</v>
      </c>
      <c r="H869" s="34">
        <v>10</v>
      </c>
      <c r="I869" s="34">
        <v>7</v>
      </c>
      <c r="J869" s="34">
        <v>3</v>
      </c>
      <c r="K869" s="34">
        <v>1</v>
      </c>
      <c r="L869" s="34">
        <v>10</v>
      </c>
      <c r="M869" s="3">
        <v>240</v>
      </c>
      <c r="N869" s="27">
        <f>INDEX([1]怪物表!$J:$J,MATCH(F869,[1]怪物表!$A:$A,0),1)*H869</f>
        <v>10</v>
      </c>
    </row>
    <row r="870" spans="1:14" x14ac:dyDescent="0.3">
      <c r="A870" s="3"/>
      <c r="B870" s="4"/>
      <c r="C870" s="4" t="s">
        <v>217</v>
      </c>
      <c r="D870" s="4"/>
      <c r="E870" s="3">
        <v>2</v>
      </c>
      <c r="F870" s="3">
        <f>IF(G870="","",SUMIFS([1]怪物表!$A:$A,[1]怪物表!$B:$B,C870,[1]怪物表!$C:$C,G870)
)</f>
        <v>1499107</v>
      </c>
      <c r="G870" s="4" t="s">
        <v>174</v>
      </c>
      <c r="H870" s="3">
        <v>10</v>
      </c>
      <c r="I870" s="34">
        <v>7</v>
      </c>
      <c r="J870" s="34">
        <v>3</v>
      </c>
      <c r="K870" s="34">
        <v>1</v>
      </c>
      <c r="L870" s="34">
        <v>10</v>
      </c>
      <c r="M870" s="3">
        <v>240</v>
      </c>
      <c r="N870" s="27">
        <f>INDEX([1]怪物表!$J:$J,MATCH(F870,[1]怪物表!$A:$A,0),1)*H870</f>
        <v>10</v>
      </c>
    </row>
    <row r="871" spans="1:14" x14ac:dyDescent="0.3">
      <c r="A871" s="3"/>
      <c r="B871" s="4"/>
      <c r="C871" s="4" t="s">
        <v>217</v>
      </c>
      <c r="D871" s="4"/>
      <c r="E871" s="3">
        <v>3</v>
      </c>
      <c r="F871" s="3">
        <f>IF(G871="","",SUMIFS([1]怪物表!$A:$A,[1]怪物表!$B:$B,C871,[1]怪物表!$C:$C,G871)
)</f>
        <v>1499107</v>
      </c>
      <c r="G871" s="4" t="s">
        <v>174</v>
      </c>
      <c r="H871" s="3">
        <v>10</v>
      </c>
      <c r="I871" s="34">
        <v>7</v>
      </c>
      <c r="J871" s="34">
        <v>3</v>
      </c>
      <c r="K871" s="34">
        <v>1</v>
      </c>
      <c r="L871" s="34">
        <v>10</v>
      </c>
      <c r="M871" s="3">
        <v>240</v>
      </c>
      <c r="N871" s="27">
        <f>INDEX([1]怪物表!$J:$J,MATCH(F871,[1]怪物表!$A:$A,0),1)*H871</f>
        <v>10</v>
      </c>
    </row>
    <row r="872" spans="1:14" x14ac:dyDescent="0.3">
      <c r="A872" s="3"/>
      <c r="B872" s="4"/>
      <c r="C872" s="4" t="s">
        <v>217</v>
      </c>
      <c r="D872" s="4"/>
      <c r="E872" s="3">
        <v>4</v>
      </c>
      <c r="F872" s="3">
        <f>IF(G872="","",SUMIFS([1]怪物表!$A:$A,[1]怪物表!$B:$B,C872,[1]怪物表!$C:$C,G872)
)</f>
        <v>1499107</v>
      </c>
      <c r="G872" s="4" t="s">
        <v>174</v>
      </c>
      <c r="H872" s="3">
        <v>10</v>
      </c>
      <c r="I872" s="34">
        <v>7</v>
      </c>
      <c r="J872" s="34">
        <v>3</v>
      </c>
      <c r="K872" s="34">
        <v>1</v>
      </c>
      <c r="L872" s="3">
        <v>20</v>
      </c>
      <c r="M872" s="3">
        <v>240</v>
      </c>
      <c r="N872" s="27">
        <f>INDEX([1]怪物表!$J:$J,MATCH(F872,[1]怪物表!$A:$A,0),1)*H872</f>
        <v>10</v>
      </c>
    </row>
    <row r="873" spans="1:14" x14ac:dyDescent="0.3">
      <c r="A873" s="3"/>
      <c r="B873" s="4"/>
      <c r="C873" s="4" t="s">
        <v>217</v>
      </c>
      <c r="D873" s="4"/>
      <c r="E873" s="3">
        <v>5</v>
      </c>
      <c r="F873" s="3">
        <f>IF(G873="","",SUMIFS([1]怪物表!$A:$A,[1]怪物表!$B:$B,C873,[1]怪物表!$C:$C,G873)
)</f>
        <v>1499107</v>
      </c>
      <c r="G873" s="4" t="s">
        <v>174</v>
      </c>
      <c r="H873" s="3">
        <v>10</v>
      </c>
      <c r="I873" s="3"/>
      <c r="J873" s="34">
        <v>3</v>
      </c>
      <c r="K873" s="34">
        <v>1</v>
      </c>
      <c r="L873" s="3">
        <v>20</v>
      </c>
      <c r="M873" s="3">
        <v>240</v>
      </c>
      <c r="N873" s="27">
        <f>INDEX([1]怪物表!$J:$J,MATCH(F873,[1]怪物表!$A:$A,0),1)*H873</f>
        <v>10</v>
      </c>
    </row>
    <row r="874" spans="1:14" x14ac:dyDescent="0.3">
      <c r="A874" s="32">
        <v>499108</v>
      </c>
      <c r="B874" s="25" t="s">
        <v>276</v>
      </c>
      <c r="C874" s="4" t="s">
        <v>217</v>
      </c>
      <c r="D874" s="25" t="s">
        <v>284</v>
      </c>
      <c r="E874" s="34">
        <v>1</v>
      </c>
      <c r="F874" s="34">
        <f>IF(G874="","",SUMIFS([1]怪物表!$A:$A,[1]怪物表!$B:$B,C874,[1]怪物表!$C:$C,G874)
)</f>
        <v>1499106</v>
      </c>
      <c r="G874" s="4" t="s">
        <v>240</v>
      </c>
      <c r="H874" s="34">
        <v>10</v>
      </c>
      <c r="I874" s="34">
        <v>7</v>
      </c>
      <c r="J874" s="34">
        <v>3</v>
      </c>
      <c r="K874" s="34">
        <v>1</v>
      </c>
      <c r="L874" s="34">
        <v>10</v>
      </c>
      <c r="M874" s="34">
        <v>270</v>
      </c>
      <c r="N874" s="27">
        <f>INDEX([1]怪物表!$J:$J,MATCH(F874,[1]怪物表!$A:$A,0),1)*H874</f>
        <v>10</v>
      </c>
    </row>
    <row r="875" spans="1:14" x14ac:dyDescent="0.3">
      <c r="A875" s="3"/>
      <c r="B875" s="4"/>
      <c r="C875" s="4" t="s">
        <v>217</v>
      </c>
      <c r="D875" s="4"/>
      <c r="E875" s="3">
        <v>2</v>
      </c>
      <c r="F875" s="3">
        <f>IF(G875="","",SUMIFS([1]怪物表!$A:$A,[1]怪物表!$B:$B,C875,[1]怪物表!$C:$C,G875)
)</f>
        <v>1499106</v>
      </c>
      <c r="G875" s="4" t="s">
        <v>240</v>
      </c>
      <c r="H875" s="3">
        <v>10</v>
      </c>
      <c r="I875" s="34">
        <v>7</v>
      </c>
      <c r="J875" s="34">
        <v>3</v>
      </c>
      <c r="K875" s="34">
        <v>1</v>
      </c>
      <c r="L875" s="34">
        <v>10</v>
      </c>
      <c r="M875" s="34">
        <v>270</v>
      </c>
      <c r="N875" s="27">
        <f>INDEX([1]怪物表!$J:$J,MATCH(F875,[1]怪物表!$A:$A,0),1)*H875</f>
        <v>10</v>
      </c>
    </row>
    <row r="876" spans="1:14" x14ac:dyDescent="0.3">
      <c r="A876" s="3"/>
      <c r="B876" s="4"/>
      <c r="C876" s="4" t="s">
        <v>217</v>
      </c>
      <c r="D876" s="4"/>
      <c r="E876" s="3">
        <v>3</v>
      </c>
      <c r="F876" s="3">
        <f>IF(G876="","",SUMIFS([1]怪物表!$A:$A,[1]怪物表!$B:$B,C876,[1]怪物表!$C:$C,G876)
)</f>
        <v>1499106</v>
      </c>
      <c r="G876" s="4" t="s">
        <v>240</v>
      </c>
      <c r="H876" s="3">
        <v>10</v>
      </c>
      <c r="I876" s="34">
        <v>7</v>
      </c>
      <c r="J876" s="34">
        <v>3</v>
      </c>
      <c r="K876" s="34">
        <v>1</v>
      </c>
      <c r="L876" s="34">
        <v>10</v>
      </c>
      <c r="M876" s="34">
        <v>270</v>
      </c>
      <c r="N876" s="27">
        <f>INDEX([1]怪物表!$J:$J,MATCH(F876,[1]怪物表!$A:$A,0),1)*H876</f>
        <v>10</v>
      </c>
    </row>
    <row r="877" spans="1:14" x14ac:dyDescent="0.3">
      <c r="A877" s="3"/>
      <c r="B877" s="4"/>
      <c r="C877" s="4" t="s">
        <v>217</v>
      </c>
      <c r="D877" s="4"/>
      <c r="E877" s="3">
        <v>4</v>
      </c>
      <c r="F877" s="3">
        <f>IF(G877="","",SUMIFS([1]怪物表!$A:$A,[1]怪物表!$B:$B,C877,[1]怪物表!$C:$C,G877)
)</f>
        <v>1499106</v>
      </c>
      <c r="G877" s="4" t="s">
        <v>240</v>
      </c>
      <c r="H877" s="3">
        <v>10</v>
      </c>
      <c r="I877" s="34">
        <v>7</v>
      </c>
      <c r="J877" s="34">
        <v>3</v>
      </c>
      <c r="K877" s="34">
        <v>1</v>
      </c>
      <c r="L877" s="3">
        <v>20</v>
      </c>
      <c r="M877" s="34">
        <v>270</v>
      </c>
      <c r="N877" s="27">
        <f>INDEX([1]怪物表!$J:$J,MATCH(F877,[1]怪物表!$A:$A,0),1)*H877</f>
        <v>10</v>
      </c>
    </row>
    <row r="878" spans="1:14" x14ac:dyDescent="0.3">
      <c r="A878" s="3"/>
      <c r="B878" s="4"/>
      <c r="C878" s="4" t="s">
        <v>217</v>
      </c>
      <c r="D878" s="4"/>
      <c r="E878" s="3">
        <v>5</v>
      </c>
      <c r="F878" s="3">
        <f>IF(G878="","",SUMIFS([1]怪物表!$A:$A,[1]怪物表!$B:$B,C878,[1]怪物表!$C:$C,G878)
)</f>
        <v>1499106</v>
      </c>
      <c r="G878" s="4" t="s">
        <v>240</v>
      </c>
      <c r="H878" s="3">
        <v>10</v>
      </c>
      <c r="I878" s="3"/>
      <c r="J878" s="34">
        <v>3</v>
      </c>
      <c r="K878" s="34">
        <v>1</v>
      </c>
      <c r="L878" s="3">
        <v>20</v>
      </c>
      <c r="M878" s="34">
        <v>270</v>
      </c>
      <c r="N878" s="27">
        <f>INDEX([1]怪物表!$J:$J,MATCH(F878,[1]怪物表!$A:$A,0),1)*H878</f>
        <v>10</v>
      </c>
    </row>
    <row r="879" spans="1:14" x14ac:dyDescent="0.3">
      <c r="A879" s="35">
        <v>499109</v>
      </c>
      <c r="B879" s="25" t="s">
        <v>268</v>
      </c>
      <c r="C879" s="4" t="s">
        <v>217</v>
      </c>
      <c r="D879" s="25" t="s">
        <v>191</v>
      </c>
      <c r="E879" s="34">
        <v>1</v>
      </c>
      <c r="F879" s="34">
        <f>IF(G879="","",SUMIFS([1]怪物表!$A:$A,[1]怪物表!$B:$B,C879,[1]怪物表!$C:$C,G879)
)</f>
        <v>1499116</v>
      </c>
      <c r="G879" s="25" t="s">
        <v>342</v>
      </c>
      <c r="H879" s="34">
        <v>14</v>
      </c>
      <c r="I879" s="34">
        <v>11</v>
      </c>
      <c r="J879" s="34">
        <v>3</v>
      </c>
      <c r="K879" s="34">
        <v>1</v>
      </c>
      <c r="L879" s="3">
        <v>60</v>
      </c>
      <c r="M879" s="34">
        <v>330</v>
      </c>
      <c r="N879" s="27">
        <f>INDEX([1]怪物表!$J:$J,MATCH(F879,[1]怪物表!$A:$A,0),1)*H879</f>
        <v>14</v>
      </c>
    </row>
    <row r="880" spans="1:14" x14ac:dyDescent="0.3">
      <c r="A880" s="3"/>
      <c r="B880" s="4"/>
      <c r="C880" s="4" t="s">
        <v>217</v>
      </c>
      <c r="D880" s="4"/>
      <c r="E880" s="3">
        <v>2</v>
      </c>
      <c r="F880" s="3">
        <f>IF(G880="","",SUMIFS([1]怪物表!$A:$A,[1]怪物表!$B:$B,C880,[1]怪物表!$C:$C,G880)
)</f>
        <v>1499116</v>
      </c>
      <c r="G880" s="25" t="s">
        <v>342</v>
      </c>
      <c r="H880" s="3">
        <v>14</v>
      </c>
      <c r="I880" s="34">
        <v>11</v>
      </c>
      <c r="J880" s="34">
        <v>3</v>
      </c>
      <c r="K880" s="34">
        <v>1</v>
      </c>
      <c r="L880" s="3">
        <v>60</v>
      </c>
      <c r="M880" s="34">
        <v>330</v>
      </c>
      <c r="N880" s="27">
        <f>INDEX([1]怪物表!$J:$J,MATCH(F880,[1]怪物表!$A:$A,0),1)*H880</f>
        <v>14</v>
      </c>
    </row>
    <row r="881" spans="1:14" x14ac:dyDescent="0.3">
      <c r="A881" s="3"/>
      <c r="B881" s="4"/>
      <c r="C881" s="4" t="s">
        <v>217</v>
      </c>
      <c r="D881" s="4"/>
      <c r="E881" s="3">
        <v>3</v>
      </c>
      <c r="F881" s="3">
        <f>IF(G881="","",SUMIFS([1]怪物表!$A:$A,[1]怪物表!$B:$B,C881,[1]怪物表!$C:$C,G881)
)</f>
        <v>1499116</v>
      </c>
      <c r="G881" s="25" t="s">
        <v>342</v>
      </c>
      <c r="H881" s="3">
        <v>20</v>
      </c>
      <c r="I881" s="3">
        <v>18</v>
      </c>
      <c r="J881" s="34">
        <v>3</v>
      </c>
      <c r="K881" s="34">
        <v>1</v>
      </c>
      <c r="L881" s="3">
        <v>60</v>
      </c>
      <c r="M881" s="34">
        <v>330</v>
      </c>
      <c r="N881" s="27">
        <f>INDEX([1]怪物表!$J:$J,MATCH(F881,[1]怪物表!$A:$A,0),1)*H881</f>
        <v>20</v>
      </c>
    </row>
    <row r="882" spans="1:14" x14ac:dyDescent="0.3">
      <c r="A882" s="3"/>
      <c r="B882" s="4"/>
      <c r="C882" s="4" t="s">
        <v>217</v>
      </c>
      <c r="D882" s="4"/>
      <c r="E882" s="3">
        <v>4</v>
      </c>
      <c r="F882" s="3">
        <f>IF(G882="","",SUMIFS([1]怪物表!$A:$A,[1]怪物表!$B:$B,C882,[1]怪物表!$C:$C,G882)
)</f>
        <v>1499116</v>
      </c>
      <c r="G882" s="25" t="s">
        <v>342</v>
      </c>
      <c r="H882" s="3">
        <v>20</v>
      </c>
      <c r="I882" s="3">
        <v>18</v>
      </c>
      <c r="J882" s="34">
        <v>3</v>
      </c>
      <c r="K882" s="34">
        <v>1</v>
      </c>
      <c r="L882" s="3">
        <v>60</v>
      </c>
      <c r="M882" s="34">
        <v>330</v>
      </c>
      <c r="N882" s="27">
        <f>INDEX([1]怪物表!$J:$J,MATCH(F882,[1]怪物表!$A:$A,0),1)*H882</f>
        <v>20</v>
      </c>
    </row>
    <row r="883" spans="1:14" x14ac:dyDescent="0.3">
      <c r="A883" s="3"/>
      <c r="B883" s="4"/>
      <c r="C883" s="4" t="s">
        <v>217</v>
      </c>
      <c r="D883" s="4"/>
      <c r="E883" s="3">
        <v>5</v>
      </c>
      <c r="F883" s="3">
        <f>IF(G883="","",SUMIFS([1]怪物表!$A:$A,[1]怪物表!$B:$B,C883,[1]怪物表!$C:$C,G883)
)</f>
        <v>1499116</v>
      </c>
      <c r="G883" s="25" t="s">
        <v>342</v>
      </c>
      <c r="H883" s="3">
        <v>28</v>
      </c>
      <c r="I883" s="3"/>
      <c r="J883" s="34">
        <v>3</v>
      </c>
      <c r="K883" s="34">
        <v>1</v>
      </c>
      <c r="L883" s="3">
        <v>60</v>
      </c>
      <c r="M883" s="34">
        <v>330</v>
      </c>
      <c r="N883" s="27">
        <f>INDEX([1]怪物表!$J:$J,MATCH(F883,[1]怪物表!$A:$A,0),1)*H883</f>
        <v>28</v>
      </c>
    </row>
    <row r="884" spans="1:14" x14ac:dyDescent="0.3">
      <c r="A884" s="35">
        <v>499110</v>
      </c>
      <c r="B884" s="25" t="s">
        <v>269</v>
      </c>
      <c r="C884" s="4" t="s">
        <v>217</v>
      </c>
      <c r="D884" s="25" t="s">
        <v>200</v>
      </c>
      <c r="E884" s="34">
        <v>1</v>
      </c>
      <c r="F884" s="34">
        <f>IF(G884="","",SUMIFS([1]怪物表!$A:$A,[1]怪物表!$B:$B,C884,[1]怪物表!$C:$C,G884)
)</f>
        <v>1499118</v>
      </c>
      <c r="G884" s="4" t="s">
        <v>343</v>
      </c>
      <c r="H884" s="34">
        <v>14</v>
      </c>
      <c r="I884" s="34">
        <v>11</v>
      </c>
      <c r="J884" s="34">
        <v>3</v>
      </c>
      <c r="K884" s="34">
        <v>1</v>
      </c>
      <c r="L884" s="3">
        <v>60</v>
      </c>
      <c r="M884" s="34">
        <v>360</v>
      </c>
      <c r="N884" s="27">
        <f>INDEX([1]怪物表!$J:$J,MATCH(F884,[1]怪物表!$A:$A,0),1)*H884</f>
        <v>14</v>
      </c>
    </row>
    <row r="885" spans="1:14" x14ac:dyDescent="0.3">
      <c r="A885" s="3"/>
      <c r="B885" s="4"/>
      <c r="C885" s="4" t="s">
        <v>217</v>
      </c>
      <c r="D885" s="4"/>
      <c r="E885" s="3">
        <v>2</v>
      </c>
      <c r="F885" s="3">
        <f>IF(G885="","",SUMIFS([1]怪物表!$A:$A,[1]怪物表!$B:$B,C885,[1]怪物表!$C:$C,G885)
)</f>
        <v>1499118</v>
      </c>
      <c r="G885" s="4" t="s">
        <v>343</v>
      </c>
      <c r="H885" s="3">
        <v>14</v>
      </c>
      <c r="I885" s="34">
        <v>11</v>
      </c>
      <c r="J885" s="34">
        <v>3</v>
      </c>
      <c r="K885" s="34">
        <v>1</v>
      </c>
      <c r="L885" s="3">
        <v>60</v>
      </c>
      <c r="M885" s="34">
        <v>360</v>
      </c>
      <c r="N885" s="27">
        <f>INDEX([1]怪物表!$J:$J,MATCH(F885,[1]怪物表!$A:$A,0),1)*H885</f>
        <v>14</v>
      </c>
    </row>
    <row r="886" spans="1:14" x14ac:dyDescent="0.3">
      <c r="A886" s="3"/>
      <c r="B886" s="4"/>
      <c r="C886" s="4" t="s">
        <v>217</v>
      </c>
      <c r="D886" s="4"/>
      <c r="E886" s="3">
        <v>3</v>
      </c>
      <c r="F886" s="3">
        <f>IF(G886="","",SUMIFS([1]怪物表!$A:$A,[1]怪物表!$B:$B,C886,[1]怪物表!$C:$C,G886)
)</f>
        <v>1499118</v>
      </c>
      <c r="G886" s="4" t="s">
        <v>343</v>
      </c>
      <c r="H886" s="3">
        <v>20</v>
      </c>
      <c r="I886" s="3">
        <v>18</v>
      </c>
      <c r="J886" s="34">
        <v>3</v>
      </c>
      <c r="K886" s="34">
        <v>1</v>
      </c>
      <c r="L886" s="3">
        <v>60</v>
      </c>
      <c r="M886" s="34">
        <v>360</v>
      </c>
      <c r="N886" s="27">
        <f>INDEX([1]怪物表!$J:$J,MATCH(F886,[1]怪物表!$A:$A,0),1)*H886</f>
        <v>20</v>
      </c>
    </row>
    <row r="887" spans="1:14" x14ac:dyDescent="0.3">
      <c r="A887" s="3"/>
      <c r="B887" s="4"/>
      <c r="C887" s="4" t="s">
        <v>217</v>
      </c>
      <c r="D887" s="4"/>
      <c r="E887" s="3">
        <v>4</v>
      </c>
      <c r="F887" s="3">
        <f>IF(G887="","",SUMIFS([1]怪物表!$A:$A,[1]怪物表!$B:$B,C887,[1]怪物表!$C:$C,G887)
)</f>
        <v>1499118</v>
      </c>
      <c r="G887" s="4" t="s">
        <v>343</v>
      </c>
      <c r="H887" s="3">
        <v>20</v>
      </c>
      <c r="I887" s="3">
        <v>18</v>
      </c>
      <c r="J887" s="34">
        <v>3</v>
      </c>
      <c r="K887" s="34">
        <v>1</v>
      </c>
      <c r="L887" s="3">
        <v>60</v>
      </c>
      <c r="M887" s="34">
        <v>360</v>
      </c>
      <c r="N887" s="27">
        <f>INDEX([1]怪物表!$J:$J,MATCH(F887,[1]怪物表!$A:$A,0),1)*H887</f>
        <v>20</v>
      </c>
    </row>
    <row r="888" spans="1:14" x14ac:dyDescent="0.3">
      <c r="A888" s="3"/>
      <c r="B888" s="4"/>
      <c r="C888" s="4" t="s">
        <v>217</v>
      </c>
      <c r="D888" s="4"/>
      <c r="E888" s="3">
        <v>5</v>
      </c>
      <c r="F888" s="3">
        <f>IF(G888="","",SUMIFS([1]怪物表!$A:$A,[1]怪物表!$B:$B,C888,[1]怪物表!$C:$C,G888)
)</f>
        <v>1499118</v>
      </c>
      <c r="G888" s="4" t="s">
        <v>343</v>
      </c>
      <c r="H888" s="3">
        <v>28</v>
      </c>
      <c r="I888" s="3"/>
      <c r="J888" s="34">
        <v>3</v>
      </c>
      <c r="K888" s="34">
        <v>1</v>
      </c>
      <c r="L888" s="3">
        <v>60</v>
      </c>
      <c r="M888" s="34">
        <v>360</v>
      </c>
      <c r="N888" s="27">
        <f>INDEX([1]怪物表!$J:$J,MATCH(F888,[1]怪物表!$A:$A,0),1)*H888</f>
        <v>28</v>
      </c>
    </row>
    <row r="889" spans="1:14" x14ac:dyDescent="0.3">
      <c r="A889" s="35">
        <v>499111</v>
      </c>
      <c r="B889" s="25" t="s">
        <v>275</v>
      </c>
      <c r="C889" s="4" t="s">
        <v>217</v>
      </c>
      <c r="D889" s="25" t="s">
        <v>202</v>
      </c>
      <c r="E889" s="34">
        <v>1</v>
      </c>
      <c r="F889" s="34">
        <f>IF(G889="","",SUMIFS([1]怪物表!$A:$A,[1]怪物表!$B:$B,C889,[1]怪物表!$C:$C,G889)
)</f>
        <v>1499105</v>
      </c>
      <c r="G889" s="4" t="s">
        <v>143</v>
      </c>
      <c r="H889" s="34">
        <v>5</v>
      </c>
      <c r="I889" s="34">
        <v>4</v>
      </c>
      <c r="J889" s="34">
        <v>3</v>
      </c>
      <c r="K889" s="34">
        <v>1</v>
      </c>
      <c r="L889" s="34">
        <v>10</v>
      </c>
      <c r="M889" s="34">
        <v>420</v>
      </c>
      <c r="N889" s="27">
        <f>INDEX([1]怪物表!$J:$J,MATCH(F889,[1]怪物表!$A:$A,0),1)*H889</f>
        <v>5</v>
      </c>
    </row>
    <row r="890" spans="1:14" x14ac:dyDescent="0.3">
      <c r="A890" s="3"/>
      <c r="B890" s="4"/>
      <c r="C890" s="4" t="s">
        <v>217</v>
      </c>
      <c r="D890" s="4"/>
      <c r="E890" s="3">
        <v>2</v>
      </c>
      <c r="F890" s="3">
        <f>IF(G890="","",SUMIFS([1]怪物表!$A:$A,[1]怪物表!$B:$B,C890,[1]怪物表!$C:$C,G890)
)</f>
        <v>1499105</v>
      </c>
      <c r="G890" s="4" t="s">
        <v>143</v>
      </c>
      <c r="H890" s="3">
        <v>5</v>
      </c>
      <c r="I890" s="34">
        <v>4</v>
      </c>
      <c r="J890" s="34">
        <v>3</v>
      </c>
      <c r="K890" s="34">
        <v>1</v>
      </c>
      <c r="L890" s="34">
        <v>10</v>
      </c>
      <c r="M890" s="34">
        <v>420</v>
      </c>
      <c r="N890" s="27">
        <f>INDEX([1]怪物表!$J:$J,MATCH(F890,[1]怪物表!$A:$A,0),1)*H890</f>
        <v>5</v>
      </c>
    </row>
    <row r="891" spans="1:14" x14ac:dyDescent="0.3">
      <c r="A891" s="3"/>
      <c r="B891" s="4"/>
      <c r="C891" s="4" t="s">
        <v>217</v>
      </c>
      <c r="D891" s="4"/>
      <c r="E891" s="3">
        <v>3</v>
      </c>
      <c r="F891" s="3">
        <f>IF(G891="","",SUMIFS([1]怪物表!$A:$A,[1]怪物表!$B:$B,C891,[1]怪物表!$C:$C,G891)
)</f>
        <v>1499105</v>
      </c>
      <c r="G891" s="4" t="s">
        <v>143</v>
      </c>
      <c r="H891" s="3">
        <v>10</v>
      </c>
      <c r="I891" s="34">
        <v>7</v>
      </c>
      <c r="J891" s="34">
        <v>3</v>
      </c>
      <c r="K891" s="34">
        <v>1</v>
      </c>
      <c r="L891" s="34">
        <v>10</v>
      </c>
      <c r="M891" s="34">
        <v>420</v>
      </c>
      <c r="N891" s="27">
        <f>INDEX([1]怪物表!$J:$J,MATCH(F891,[1]怪物表!$A:$A,0),1)*H891</f>
        <v>10</v>
      </c>
    </row>
    <row r="892" spans="1:14" x14ac:dyDescent="0.3">
      <c r="A892" s="3"/>
      <c r="B892" s="4"/>
      <c r="C892" s="4" t="s">
        <v>217</v>
      </c>
      <c r="D892" s="4"/>
      <c r="E892" s="3">
        <v>4</v>
      </c>
      <c r="F892" s="3">
        <f>IF(G892="","",SUMIFS([1]怪物表!$A:$A,[1]怪物表!$B:$B,C892,[1]怪物表!$C:$C,G892)
)</f>
        <v>1499105</v>
      </c>
      <c r="G892" s="4" t="s">
        <v>143</v>
      </c>
      <c r="H892" s="3">
        <v>15</v>
      </c>
      <c r="I892" s="3">
        <v>11</v>
      </c>
      <c r="J892" s="34">
        <v>3</v>
      </c>
      <c r="K892" s="34">
        <v>1</v>
      </c>
      <c r="L892" s="3">
        <v>20</v>
      </c>
      <c r="M892" s="34">
        <v>420</v>
      </c>
      <c r="N892" s="27">
        <f>INDEX([1]怪物表!$J:$J,MATCH(F892,[1]怪物表!$A:$A,0),1)*H892</f>
        <v>15</v>
      </c>
    </row>
    <row r="893" spans="1:14" x14ac:dyDescent="0.3">
      <c r="A893" s="3"/>
      <c r="B893" s="4"/>
      <c r="C893" s="4" t="s">
        <v>217</v>
      </c>
      <c r="D893" s="4"/>
      <c r="E893" s="3">
        <v>5</v>
      </c>
      <c r="F893" s="3">
        <f>IF(G893="","",SUMIFS([1]怪物表!$A:$A,[1]怪物表!$B:$B,C893,[1]怪物表!$C:$C,G893)
)</f>
        <v>1499105</v>
      </c>
      <c r="G893" s="4" t="s">
        <v>143</v>
      </c>
      <c r="H893" s="3">
        <v>15</v>
      </c>
      <c r="I893" s="3"/>
      <c r="J893" s="34">
        <v>3</v>
      </c>
      <c r="K893" s="34">
        <v>1</v>
      </c>
      <c r="L893" s="3">
        <v>20</v>
      </c>
      <c r="M893" s="34">
        <v>420</v>
      </c>
      <c r="N893" s="27">
        <f>INDEX([1]怪物表!$J:$J,MATCH(F893,[1]怪物表!$A:$A,0),1)*H893</f>
        <v>15</v>
      </c>
    </row>
    <row r="894" spans="1:14" x14ac:dyDescent="0.3">
      <c r="A894" s="35">
        <v>499112</v>
      </c>
      <c r="B894" s="25" t="s">
        <v>272</v>
      </c>
      <c r="C894" s="4" t="s">
        <v>217</v>
      </c>
      <c r="D894" s="25" t="s">
        <v>202</v>
      </c>
      <c r="E894" s="34">
        <v>1</v>
      </c>
      <c r="F894" s="34">
        <f>IF(G894="","",SUMIFS([1]怪物表!$A:$A,[1]怪物表!$B:$B,C894,[1]怪物表!$C:$C,G894)
)</f>
        <v>1499108</v>
      </c>
      <c r="G894" s="4" t="s">
        <v>175</v>
      </c>
      <c r="H894" s="34">
        <v>5</v>
      </c>
      <c r="I894" s="34">
        <v>4</v>
      </c>
      <c r="J894" s="34">
        <v>3</v>
      </c>
      <c r="K894" s="34">
        <v>1</v>
      </c>
      <c r="L894" s="34">
        <v>10</v>
      </c>
      <c r="M894" s="34">
        <v>420</v>
      </c>
      <c r="N894" s="27">
        <f>INDEX([1]怪物表!$J:$J,MATCH(F894,[1]怪物表!$A:$A,0),1)*H894</f>
        <v>5</v>
      </c>
    </row>
    <row r="895" spans="1:14" x14ac:dyDescent="0.3">
      <c r="A895" s="3"/>
      <c r="B895" s="4"/>
      <c r="C895" s="4" t="s">
        <v>217</v>
      </c>
      <c r="D895" s="4"/>
      <c r="E895" s="3">
        <v>2</v>
      </c>
      <c r="F895" s="3">
        <f>IF(G895="","",SUMIFS([1]怪物表!$A:$A,[1]怪物表!$B:$B,C895,[1]怪物表!$C:$C,G895)
)</f>
        <v>1499108</v>
      </c>
      <c r="G895" s="4" t="s">
        <v>175</v>
      </c>
      <c r="H895" s="3">
        <v>5</v>
      </c>
      <c r="I895" s="34">
        <v>4</v>
      </c>
      <c r="J895" s="34">
        <v>3</v>
      </c>
      <c r="K895" s="34">
        <v>1</v>
      </c>
      <c r="L895" s="34">
        <v>10</v>
      </c>
      <c r="M895" s="34">
        <v>420</v>
      </c>
      <c r="N895" s="27">
        <f>INDEX([1]怪物表!$J:$J,MATCH(F895,[1]怪物表!$A:$A,0),1)*H895</f>
        <v>5</v>
      </c>
    </row>
    <row r="896" spans="1:14" x14ac:dyDescent="0.3">
      <c r="A896" s="3"/>
      <c r="B896" s="4"/>
      <c r="C896" s="4" t="s">
        <v>217</v>
      </c>
      <c r="D896" s="4"/>
      <c r="E896" s="3">
        <v>3</v>
      </c>
      <c r="F896" s="3">
        <f>IF(G896="","",SUMIFS([1]怪物表!$A:$A,[1]怪物表!$B:$B,C896,[1]怪物表!$C:$C,G896)
)</f>
        <v>1499108</v>
      </c>
      <c r="G896" s="4" t="s">
        <v>175</v>
      </c>
      <c r="H896" s="3">
        <v>10</v>
      </c>
      <c r="I896" s="34">
        <v>7</v>
      </c>
      <c r="J896" s="34">
        <v>3</v>
      </c>
      <c r="K896" s="34">
        <v>1</v>
      </c>
      <c r="L896" s="34">
        <v>10</v>
      </c>
      <c r="M896" s="34">
        <v>420</v>
      </c>
      <c r="N896" s="27">
        <f>INDEX([1]怪物表!$J:$J,MATCH(F896,[1]怪物表!$A:$A,0),1)*H896</f>
        <v>10</v>
      </c>
    </row>
    <row r="897" spans="1:14" x14ac:dyDescent="0.3">
      <c r="A897" s="3"/>
      <c r="B897" s="4"/>
      <c r="C897" s="4" t="s">
        <v>217</v>
      </c>
      <c r="D897" s="4"/>
      <c r="E897" s="3">
        <v>4</v>
      </c>
      <c r="F897" s="3">
        <f>IF(G897="","",SUMIFS([1]怪物表!$A:$A,[1]怪物表!$B:$B,C897,[1]怪物表!$C:$C,G897)
)</f>
        <v>1499108</v>
      </c>
      <c r="G897" s="4" t="s">
        <v>175</v>
      </c>
      <c r="H897" s="3">
        <v>15</v>
      </c>
      <c r="I897" s="3">
        <v>11</v>
      </c>
      <c r="J897" s="34">
        <v>3</v>
      </c>
      <c r="K897" s="34">
        <v>1</v>
      </c>
      <c r="L897" s="3">
        <v>20</v>
      </c>
      <c r="M897" s="34">
        <v>420</v>
      </c>
      <c r="N897" s="27">
        <f>INDEX([1]怪物表!$J:$J,MATCH(F897,[1]怪物表!$A:$A,0),1)*H897</f>
        <v>15</v>
      </c>
    </row>
    <row r="898" spans="1:14" x14ac:dyDescent="0.3">
      <c r="A898" s="3"/>
      <c r="B898" s="4"/>
      <c r="C898" s="4" t="s">
        <v>217</v>
      </c>
      <c r="D898" s="4"/>
      <c r="E898" s="3">
        <v>5</v>
      </c>
      <c r="F898" s="3">
        <f>IF(G898="","",SUMIFS([1]怪物表!$A:$A,[1]怪物表!$B:$B,C898,[1]怪物表!$C:$C,G898)
)</f>
        <v>1499108</v>
      </c>
      <c r="G898" s="4" t="s">
        <v>175</v>
      </c>
      <c r="H898" s="3">
        <v>15</v>
      </c>
      <c r="I898" s="3"/>
      <c r="J898" s="34">
        <v>3</v>
      </c>
      <c r="K898" s="34">
        <v>1</v>
      </c>
      <c r="L898" s="3">
        <v>20</v>
      </c>
      <c r="M898" s="34">
        <v>420</v>
      </c>
      <c r="N898" s="27">
        <f>INDEX([1]怪物表!$J:$J,MATCH(F898,[1]怪物表!$A:$A,0),1)*H898</f>
        <v>15</v>
      </c>
    </row>
    <row r="899" spans="1:14" x14ac:dyDescent="0.3">
      <c r="A899" s="35">
        <v>499113</v>
      </c>
      <c r="B899" s="25" t="s">
        <v>275</v>
      </c>
      <c r="C899" s="4" t="s">
        <v>217</v>
      </c>
      <c r="D899" s="25" t="s">
        <v>197</v>
      </c>
      <c r="E899" s="34">
        <v>1</v>
      </c>
      <c r="F899" s="34">
        <f>IF(G899="","",SUMIFS([1]怪物表!$A:$A,[1]怪物表!$B:$B,C899,[1]怪物表!$C:$C,G899)
)</f>
        <v>1499105</v>
      </c>
      <c r="G899" s="4" t="s">
        <v>143</v>
      </c>
      <c r="H899" s="34">
        <v>5</v>
      </c>
      <c r="I899" s="34">
        <v>4</v>
      </c>
      <c r="J899" s="34">
        <v>3</v>
      </c>
      <c r="K899" s="34">
        <v>1</v>
      </c>
      <c r="L899" s="34">
        <v>6</v>
      </c>
      <c r="M899" s="34">
        <v>540</v>
      </c>
      <c r="N899" s="27">
        <f>INDEX([1]怪物表!$J:$J,MATCH(F899,[1]怪物表!$A:$A,0),1)*H899</f>
        <v>5</v>
      </c>
    </row>
    <row r="900" spans="1:14" x14ac:dyDescent="0.3">
      <c r="A900" s="3"/>
      <c r="B900" s="4"/>
      <c r="C900" s="4" t="s">
        <v>217</v>
      </c>
      <c r="D900" s="4"/>
      <c r="E900" s="3">
        <v>2</v>
      </c>
      <c r="F900" s="3">
        <f>IF(G900="","",SUMIFS([1]怪物表!$A:$A,[1]怪物表!$B:$B,C900,[1]怪物表!$C:$C,G900)
)</f>
        <v>1499105</v>
      </c>
      <c r="G900" s="4" t="s">
        <v>143</v>
      </c>
      <c r="H900" s="3">
        <v>5</v>
      </c>
      <c r="I900" s="34">
        <v>4</v>
      </c>
      <c r="J900" s="34">
        <v>3</v>
      </c>
      <c r="K900" s="34">
        <v>1</v>
      </c>
      <c r="L900" s="34">
        <v>6</v>
      </c>
      <c r="M900" s="34">
        <v>540</v>
      </c>
      <c r="N900" s="27">
        <f>INDEX([1]怪物表!$J:$J,MATCH(F900,[1]怪物表!$A:$A,0),1)*H900</f>
        <v>5</v>
      </c>
    </row>
    <row r="901" spans="1:14" x14ac:dyDescent="0.3">
      <c r="A901" s="3"/>
      <c r="B901" s="4"/>
      <c r="C901" s="4" t="s">
        <v>217</v>
      </c>
      <c r="D901" s="4"/>
      <c r="E901" s="3">
        <v>3</v>
      </c>
      <c r="F901" s="3">
        <f>IF(G901="","",SUMIFS([1]怪物表!$A:$A,[1]怪物表!$B:$B,C901,[1]怪物表!$C:$C,G901)
)</f>
        <v>1499105</v>
      </c>
      <c r="G901" s="4" t="s">
        <v>143</v>
      </c>
      <c r="H901" s="3">
        <v>10</v>
      </c>
      <c r="I901" s="34">
        <v>7</v>
      </c>
      <c r="J901" s="34">
        <v>3</v>
      </c>
      <c r="K901" s="34">
        <v>1</v>
      </c>
      <c r="L901" s="34">
        <v>6</v>
      </c>
      <c r="M901" s="34">
        <v>540</v>
      </c>
      <c r="N901" s="27">
        <f>INDEX([1]怪物表!$J:$J,MATCH(F901,[1]怪物表!$A:$A,0),1)*H901</f>
        <v>10</v>
      </c>
    </row>
    <row r="902" spans="1:14" x14ac:dyDescent="0.3">
      <c r="A902" s="3"/>
      <c r="B902" s="4"/>
      <c r="C902" s="4" t="s">
        <v>217</v>
      </c>
      <c r="D902" s="4"/>
      <c r="E902" s="3">
        <v>4</v>
      </c>
      <c r="F902" s="3">
        <f>IF(G902="","",SUMIFS([1]怪物表!$A:$A,[1]怪物表!$B:$B,C902,[1]怪物表!$C:$C,G902)
)</f>
        <v>1499105</v>
      </c>
      <c r="G902" s="4" t="s">
        <v>143</v>
      </c>
      <c r="H902" s="3">
        <v>15</v>
      </c>
      <c r="I902" s="3">
        <v>11</v>
      </c>
      <c r="J902" s="34">
        <v>3</v>
      </c>
      <c r="K902" s="34">
        <v>1</v>
      </c>
      <c r="L902" s="34">
        <v>6</v>
      </c>
      <c r="M902" s="34">
        <v>540</v>
      </c>
      <c r="N902" s="27">
        <f>INDEX([1]怪物表!$J:$J,MATCH(F902,[1]怪物表!$A:$A,0),1)*H902</f>
        <v>15</v>
      </c>
    </row>
    <row r="903" spans="1:14" x14ac:dyDescent="0.3">
      <c r="A903" s="3"/>
      <c r="B903" s="4"/>
      <c r="C903" s="4" t="s">
        <v>217</v>
      </c>
      <c r="D903" s="4"/>
      <c r="E903" s="3">
        <v>5</v>
      </c>
      <c r="F903" s="3">
        <f>IF(G903="","",SUMIFS([1]怪物表!$A:$A,[1]怪物表!$B:$B,C903,[1]怪物表!$C:$C,G903)
)</f>
        <v>1499105</v>
      </c>
      <c r="G903" s="4" t="s">
        <v>143</v>
      </c>
      <c r="H903" s="3">
        <v>15</v>
      </c>
      <c r="I903" s="3"/>
      <c r="J903" s="34">
        <v>3</v>
      </c>
      <c r="K903" s="34">
        <v>1</v>
      </c>
      <c r="L903" s="34">
        <v>6</v>
      </c>
      <c r="M903" s="34">
        <v>540</v>
      </c>
      <c r="N903" s="27">
        <f>INDEX([1]怪物表!$J:$J,MATCH(F903,[1]怪物表!$A:$A,0),1)*H903</f>
        <v>15</v>
      </c>
    </row>
    <row r="904" spans="1:14" x14ac:dyDescent="0.3">
      <c r="A904" s="35">
        <v>499114</v>
      </c>
      <c r="B904" s="25" t="s">
        <v>276</v>
      </c>
      <c r="C904" s="4" t="s">
        <v>217</v>
      </c>
      <c r="D904" s="25" t="s">
        <v>197</v>
      </c>
      <c r="E904" s="34">
        <v>1</v>
      </c>
      <c r="F904" s="34">
        <f>IF(G904="","",SUMIFS([1]怪物表!$A:$A,[1]怪物表!$B:$B,C904,[1]怪物表!$C:$C,G904)
)</f>
        <v>1499106</v>
      </c>
      <c r="G904" s="4" t="s">
        <v>240</v>
      </c>
      <c r="H904" s="34">
        <v>5</v>
      </c>
      <c r="I904" s="34">
        <v>4</v>
      </c>
      <c r="J904" s="34">
        <v>3</v>
      </c>
      <c r="K904" s="34">
        <v>1</v>
      </c>
      <c r="L904" s="34">
        <v>6</v>
      </c>
      <c r="M904" s="34">
        <v>540</v>
      </c>
      <c r="N904" s="27">
        <f>INDEX([1]怪物表!$J:$J,MATCH(F904,[1]怪物表!$A:$A,0),1)*H904</f>
        <v>5</v>
      </c>
    </row>
    <row r="905" spans="1:14" x14ac:dyDescent="0.3">
      <c r="A905" s="3"/>
      <c r="B905" s="4"/>
      <c r="C905" s="4" t="s">
        <v>217</v>
      </c>
      <c r="D905" s="4"/>
      <c r="E905" s="3">
        <v>2</v>
      </c>
      <c r="F905" s="3">
        <f>IF(G905="","",SUMIFS([1]怪物表!$A:$A,[1]怪物表!$B:$B,C905,[1]怪物表!$C:$C,G905)
)</f>
        <v>1499106</v>
      </c>
      <c r="G905" s="4" t="s">
        <v>240</v>
      </c>
      <c r="H905" s="3">
        <v>5</v>
      </c>
      <c r="I905" s="34">
        <v>4</v>
      </c>
      <c r="J905" s="34">
        <v>3</v>
      </c>
      <c r="K905" s="34">
        <v>1</v>
      </c>
      <c r="L905" s="34">
        <v>6</v>
      </c>
      <c r="M905" s="34">
        <v>540</v>
      </c>
      <c r="N905" s="27">
        <f>INDEX([1]怪物表!$J:$J,MATCH(F905,[1]怪物表!$A:$A,0),1)*H905</f>
        <v>5</v>
      </c>
    </row>
    <row r="906" spans="1:14" x14ac:dyDescent="0.3">
      <c r="A906" s="3"/>
      <c r="B906" s="4"/>
      <c r="C906" s="4" t="s">
        <v>217</v>
      </c>
      <c r="D906" s="4"/>
      <c r="E906" s="3">
        <v>3</v>
      </c>
      <c r="F906" s="3">
        <f>IF(G906="","",SUMIFS([1]怪物表!$A:$A,[1]怪物表!$B:$B,C906,[1]怪物表!$C:$C,G906)
)</f>
        <v>1499106</v>
      </c>
      <c r="G906" s="4" t="s">
        <v>240</v>
      </c>
      <c r="H906" s="3">
        <v>10</v>
      </c>
      <c r="I906" s="34">
        <v>7</v>
      </c>
      <c r="J906" s="34">
        <v>3</v>
      </c>
      <c r="K906" s="34">
        <v>1</v>
      </c>
      <c r="L906" s="34">
        <v>6</v>
      </c>
      <c r="M906" s="34">
        <v>540</v>
      </c>
      <c r="N906" s="27">
        <f>INDEX([1]怪物表!$J:$J,MATCH(F906,[1]怪物表!$A:$A,0),1)*H906</f>
        <v>10</v>
      </c>
    </row>
    <row r="907" spans="1:14" x14ac:dyDescent="0.3">
      <c r="A907" s="3"/>
      <c r="B907" s="4"/>
      <c r="C907" s="4" t="s">
        <v>217</v>
      </c>
      <c r="D907" s="4"/>
      <c r="E907" s="3">
        <v>4</v>
      </c>
      <c r="F907" s="3">
        <f>IF(G907="","",SUMIFS([1]怪物表!$A:$A,[1]怪物表!$B:$B,C907,[1]怪物表!$C:$C,G907)
)</f>
        <v>1499106</v>
      </c>
      <c r="G907" s="4" t="s">
        <v>240</v>
      </c>
      <c r="H907" s="3">
        <v>15</v>
      </c>
      <c r="I907" s="3">
        <v>11</v>
      </c>
      <c r="J907" s="34">
        <v>3</v>
      </c>
      <c r="K907" s="34">
        <v>1</v>
      </c>
      <c r="L907" s="34">
        <v>6</v>
      </c>
      <c r="M907" s="34">
        <v>540</v>
      </c>
      <c r="N907" s="27">
        <f>INDEX([1]怪物表!$J:$J,MATCH(F907,[1]怪物表!$A:$A,0),1)*H907</f>
        <v>15</v>
      </c>
    </row>
    <row r="908" spans="1:14" x14ac:dyDescent="0.3">
      <c r="A908" s="3"/>
      <c r="B908" s="4"/>
      <c r="C908" s="4" t="s">
        <v>217</v>
      </c>
      <c r="D908" s="4"/>
      <c r="E908" s="3">
        <v>5</v>
      </c>
      <c r="F908" s="3">
        <f>IF(G908="","",SUMIFS([1]怪物表!$A:$A,[1]怪物表!$B:$B,C908,[1]怪物表!$C:$C,G908)
)</f>
        <v>1499106</v>
      </c>
      <c r="G908" s="4" t="s">
        <v>240</v>
      </c>
      <c r="H908" s="3">
        <v>15</v>
      </c>
      <c r="I908" s="3"/>
      <c r="J908" s="34">
        <v>3</v>
      </c>
      <c r="K908" s="34">
        <v>1</v>
      </c>
      <c r="L908" s="34">
        <v>6</v>
      </c>
      <c r="M908" s="34">
        <v>540</v>
      </c>
      <c r="N908" s="27">
        <f>INDEX([1]怪物表!$J:$J,MATCH(F908,[1]怪物表!$A:$A,0),1)*H908</f>
        <v>15</v>
      </c>
    </row>
    <row r="909" spans="1:14" x14ac:dyDescent="0.3">
      <c r="A909" s="35">
        <v>499115</v>
      </c>
      <c r="B909" s="25" t="s">
        <v>271</v>
      </c>
      <c r="C909" s="4" t="s">
        <v>217</v>
      </c>
      <c r="D909" s="25" t="s">
        <v>199</v>
      </c>
      <c r="E909" s="34">
        <v>1</v>
      </c>
      <c r="F909" s="34">
        <f>IF(G909="","",SUMIFS([1]怪物表!$A:$A,[1]怪物表!$B:$B,C909,[1]怪物表!$C:$C,G909)
)</f>
        <v>1499106</v>
      </c>
      <c r="G909" s="4" t="s">
        <v>240</v>
      </c>
      <c r="H909" s="34">
        <v>10</v>
      </c>
      <c r="I909" s="34">
        <v>7</v>
      </c>
      <c r="J909" s="34">
        <v>3</v>
      </c>
      <c r="K909" s="34">
        <v>1</v>
      </c>
      <c r="L909" s="34">
        <v>6</v>
      </c>
      <c r="M909" s="34">
        <v>570</v>
      </c>
      <c r="N909" s="27">
        <f>INDEX([1]怪物表!$J:$J,MATCH(F909,[1]怪物表!$A:$A,0),1)*H909</f>
        <v>10</v>
      </c>
    </row>
    <row r="910" spans="1:14" x14ac:dyDescent="0.3">
      <c r="A910" s="3"/>
      <c r="B910" s="4"/>
      <c r="C910" s="4" t="s">
        <v>217</v>
      </c>
      <c r="D910" s="4"/>
      <c r="E910" s="3">
        <v>2</v>
      </c>
      <c r="F910" s="3">
        <f>IF(G910="","",SUMIFS([1]怪物表!$A:$A,[1]怪物表!$B:$B,C910,[1]怪物表!$C:$C,G910)
)</f>
        <v>1499106</v>
      </c>
      <c r="G910" s="4" t="s">
        <v>240</v>
      </c>
      <c r="H910" s="3">
        <v>10</v>
      </c>
      <c r="I910" s="34">
        <v>7</v>
      </c>
      <c r="J910" s="34">
        <v>3</v>
      </c>
      <c r="K910" s="34">
        <v>1</v>
      </c>
      <c r="L910" s="34">
        <v>6</v>
      </c>
      <c r="M910" s="3">
        <v>570</v>
      </c>
      <c r="N910" s="27">
        <f>INDEX([1]怪物表!$J:$J,MATCH(F910,[1]怪物表!$A:$A,0),1)*H910</f>
        <v>10</v>
      </c>
    </row>
    <row r="911" spans="1:14" x14ac:dyDescent="0.3">
      <c r="A911" s="3"/>
      <c r="B911" s="4"/>
      <c r="C911" s="4" t="s">
        <v>217</v>
      </c>
      <c r="D911" s="4"/>
      <c r="E911" s="3">
        <v>3</v>
      </c>
      <c r="F911" s="3">
        <f>IF(G911="","",SUMIFS([1]怪物表!$A:$A,[1]怪物表!$B:$B,C911,[1]怪物表!$C:$C,G911)
)</f>
        <v>1499106</v>
      </c>
      <c r="G911" s="4" t="s">
        <v>240</v>
      </c>
      <c r="H911" s="3">
        <v>20</v>
      </c>
      <c r="I911" s="34">
        <v>14</v>
      </c>
      <c r="J911" s="34">
        <v>3</v>
      </c>
      <c r="K911" s="34">
        <v>1</v>
      </c>
      <c r="L911" s="34">
        <v>6</v>
      </c>
      <c r="M911" s="3">
        <v>570</v>
      </c>
      <c r="N911" s="27">
        <f>INDEX([1]怪物表!$J:$J,MATCH(F911,[1]怪物表!$A:$A,0),1)*H911</f>
        <v>20</v>
      </c>
    </row>
    <row r="912" spans="1:14" x14ac:dyDescent="0.3">
      <c r="A912" s="3"/>
      <c r="B912" s="4"/>
      <c r="C912" s="4" t="s">
        <v>217</v>
      </c>
      <c r="D912" s="4"/>
      <c r="E912" s="3">
        <v>4</v>
      </c>
      <c r="F912" s="3">
        <f>IF(G912="","",SUMIFS([1]怪物表!$A:$A,[1]怪物表!$B:$B,C912,[1]怪物表!$C:$C,G912)
)</f>
        <v>1499106</v>
      </c>
      <c r="G912" s="4" t="s">
        <v>240</v>
      </c>
      <c r="H912" s="3">
        <v>30</v>
      </c>
      <c r="I912" s="3">
        <v>21</v>
      </c>
      <c r="J912" s="34">
        <v>3</v>
      </c>
      <c r="K912" s="34">
        <v>1</v>
      </c>
      <c r="L912" s="34">
        <v>6</v>
      </c>
      <c r="M912" s="3">
        <v>570</v>
      </c>
      <c r="N912" s="27">
        <f>INDEX([1]怪物表!$J:$J,MATCH(F912,[1]怪物表!$A:$A,0),1)*H912</f>
        <v>30</v>
      </c>
    </row>
    <row r="913" spans="1:14" x14ac:dyDescent="0.3">
      <c r="A913" s="3"/>
      <c r="B913" s="4"/>
      <c r="C913" s="4" t="s">
        <v>217</v>
      </c>
      <c r="D913" s="4"/>
      <c r="E913" s="3">
        <v>5</v>
      </c>
      <c r="F913" s="3">
        <f>IF(G913="","",SUMIFS([1]怪物表!$A:$A,[1]怪物表!$B:$B,C913,[1]怪物表!$C:$C,G913)
)</f>
        <v>1499106</v>
      </c>
      <c r="G913" s="4" t="s">
        <v>240</v>
      </c>
      <c r="H913" s="3">
        <v>30</v>
      </c>
      <c r="I913" s="3"/>
      <c r="J913" s="34">
        <v>3</v>
      </c>
      <c r="K913" s="34">
        <v>1</v>
      </c>
      <c r="L913" s="34">
        <v>6</v>
      </c>
      <c r="M913" s="3">
        <v>570</v>
      </c>
      <c r="N913" s="27">
        <f>INDEX([1]怪物表!$J:$J,MATCH(F913,[1]怪物表!$A:$A,0),1)*H913</f>
        <v>30</v>
      </c>
    </row>
    <row r="914" spans="1:14" x14ac:dyDescent="0.3">
      <c r="A914" s="37">
        <v>499116</v>
      </c>
      <c r="B914" s="25" t="s">
        <v>290</v>
      </c>
      <c r="C914" s="4" t="s">
        <v>217</v>
      </c>
      <c r="D914" s="25" t="s">
        <v>221</v>
      </c>
      <c r="E914" s="34">
        <v>1</v>
      </c>
      <c r="F914" s="34">
        <f>IF(G914="","",SUMIFS([1]怪物表!$A:$A,[1]怪物表!$B:$B,C914,[1]怪物表!$C:$C,G914)
)</f>
        <v>1499103</v>
      </c>
      <c r="G914" s="4" t="s">
        <v>239</v>
      </c>
      <c r="H914" s="34">
        <v>10</v>
      </c>
      <c r="I914" s="34">
        <v>7</v>
      </c>
      <c r="J914" s="34">
        <v>3</v>
      </c>
      <c r="K914" s="34">
        <v>1</v>
      </c>
      <c r="L914" s="34">
        <v>10</v>
      </c>
      <c r="M914" s="34">
        <v>630</v>
      </c>
      <c r="N914" s="27">
        <f>INDEX([1]怪物表!$J:$J,MATCH(F914,[1]怪物表!$A:$A,0),1)*H914</f>
        <v>10</v>
      </c>
    </row>
    <row r="915" spans="1:14" x14ac:dyDescent="0.3">
      <c r="A915" s="3"/>
      <c r="B915" s="4"/>
      <c r="C915" s="4" t="s">
        <v>217</v>
      </c>
      <c r="D915" s="4"/>
      <c r="E915" s="3">
        <v>2</v>
      </c>
      <c r="F915" s="3">
        <f>IF(G915="","",SUMIFS([1]怪物表!$A:$A,[1]怪物表!$B:$B,C915,[1]怪物表!$C:$C,G915)
)</f>
        <v>1499103</v>
      </c>
      <c r="G915" s="4" t="s">
        <v>239</v>
      </c>
      <c r="H915" s="3">
        <v>10</v>
      </c>
      <c r="I915" s="34">
        <v>7</v>
      </c>
      <c r="J915" s="34">
        <v>3</v>
      </c>
      <c r="K915" s="34">
        <v>1</v>
      </c>
      <c r="L915" s="34">
        <v>10</v>
      </c>
      <c r="M915" s="34">
        <v>630</v>
      </c>
      <c r="N915" s="27">
        <f>INDEX([1]怪物表!$J:$J,MATCH(F915,[1]怪物表!$A:$A,0),1)*H915</f>
        <v>10</v>
      </c>
    </row>
    <row r="916" spans="1:14" x14ac:dyDescent="0.3">
      <c r="A916" s="3"/>
      <c r="B916" s="4"/>
      <c r="C916" s="4" t="s">
        <v>217</v>
      </c>
      <c r="D916" s="4"/>
      <c r="E916" s="3">
        <v>3</v>
      </c>
      <c r="F916" s="3">
        <f>IF(G916="","",SUMIFS([1]怪物表!$A:$A,[1]怪物表!$B:$B,C916,[1]怪物表!$C:$C,G916)
)</f>
        <v>1499103</v>
      </c>
      <c r="G916" s="4" t="s">
        <v>239</v>
      </c>
      <c r="H916" s="3">
        <v>20</v>
      </c>
      <c r="I916" s="34">
        <v>14</v>
      </c>
      <c r="J916" s="34">
        <v>3</v>
      </c>
      <c r="K916" s="34">
        <v>1</v>
      </c>
      <c r="L916" s="34">
        <v>10</v>
      </c>
      <c r="M916" s="34">
        <v>630</v>
      </c>
      <c r="N916" s="27">
        <f>INDEX([1]怪物表!$J:$J,MATCH(F916,[1]怪物表!$A:$A,0),1)*H916</f>
        <v>20</v>
      </c>
    </row>
    <row r="917" spans="1:14" x14ac:dyDescent="0.3">
      <c r="A917" s="3"/>
      <c r="B917" s="4"/>
      <c r="C917" s="4" t="s">
        <v>217</v>
      </c>
      <c r="D917" s="4"/>
      <c r="E917" s="3">
        <v>4</v>
      </c>
      <c r="F917" s="3">
        <f>IF(G917="","",SUMIFS([1]怪物表!$A:$A,[1]怪物表!$B:$B,C917,[1]怪物表!$C:$C,G917)
)</f>
        <v>1499103</v>
      </c>
      <c r="G917" s="4" t="s">
        <v>239</v>
      </c>
      <c r="H917" s="3">
        <v>30</v>
      </c>
      <c r="I917" s="3">
        <v>21</v>
      </c>
      <c r="J917" s="34">
        <v>3</v>
      </c>
      <c r="K917" s="34">
        <v>1</v>
      </c>
      <c r="L917" s="3">
        <v>20</v>
      </c>
      <c r="M917" s="34">
        <v>630</v>
      </c>
      <c r="N917" s="27">
        <f>INDEX([1]怪物表!$J:$J,MATCH(F917,[1]怪物表!$A:$A,0),1)*H917</f>
        <v>30</v>
      </c>
    </row>
    <row r="918" spans="1:14" x14ac:dyDescent="0.3">
      <c r="A918" s="3"/>
      <c r="B918" s="4"/>
      <c r="C918" s="4" t="s">
        <v>217</v>
      </c>
      <c r="D918" s="4"/>
      <c r="E918" s="3">
        <v>5</v>
      </c>
      <c r="F918" s="3">
        <f>IF(G918="","",SUMIFS([1]怪物表!$A:$A,[1]怪物表!$B:$B,C918,[1]怪物表!$C:$C,G918)
)</f>
        <v>1499103</v>
      </c>
      <c r="G918" s="4" t="s">
        <v>239</v>
      </c>
      <c r="H918" s="3">
        <v>30</v>
      </c>
      <c r="I918" s="3"/>
      <c r="J918" s="34">
        <v>3</v>
      </c>
      <c r="K918" s="34">
        <v>1</v>
      </c>
      <c r="L918" s="3">
        <v>20</v>
      </c>
      <c r="M918" s="34">
        <v>630</v>
      </c>
      <c r="N918" s="27">
        <f>INDEX([1]怪物表!$J:$J,MATCH(F918,[1]怪物表!$A:$A,0),1)*H918</f>
        <v>30</v>
      </c>
    </row>
    <row r="919" spans="1:14" x14ac:dyDescent="0.3">
      <c r="A919" s="37">
        <v>499117</v>
      </c>
      <c r="B919" s="25" t="s">
        <v>272</v>
      </c>
      <c r="C919" s="4" t="s">
        <v>217</v>
      </c>
      <c r="D919" s="25" t="s">
        <v>221</v>
      </c>
      <c r="E919" s="34">
        <v>1</v>
      </c>
      <c r="F919" s="34">
        <f>IF(G919="","",SUMIFS([1]怪物表!$A:$A,[1]怪物表!$B:$B,C919,[1]怪物表!$C:$C,G919)
)</f>
        <v>1499107</v>
      </c>
      <c r="G919" s="4" t="s">
        <v>174</v>
      </c>
      <c r="H919" s="34">
        <v>5</v>
      </c>
      <c r="I919" s="34">
        <v>4</v>
      </c>
      <c r="J919" s="34">
        <v>3</v>
      </c>
      <c r="K919" s="34">
        <v>1</v>
      </c>
      <c r="L919" s="34">
        <v>10</v>
      </c>
      <c r="M919" s="34">
        <v>630</v>
      </c>
      <c r="N919" s="27">
        <f>INDEX([1]怪物表!$J:$J,MATCH(F919,[1]怪物表!$A:$A,0),1)*H919</f>
        <v>5</v>
      </c>
    </row>
    <row r="920" spans="1:14" x14ac:dyDescent="0.3">
      <c r="A920" s="3"/>
      <c r="B920" s="4"/>
      <c r="C920" s="4" t="s">
        <v>217</v>
      </c>
      <c r="D920" s="4"/>
      <c r="E920" s="3">
        <v>2</v>
      </c>
      <c r="F920" s="3">
        <f>IF(G920="","",SUMIFS([1]怪物表!$A:$A,[1]怪物表!$B:$B,C920,[1]怪物表!$C:$C,G920)
)</f>
        <v>1499107</v>
      </c>
      <c r="G920" s="4" t="s">
        <v>174</v>
      </c>
      <c r="H920" s="3">
        <v>5</v>
      </c>
      <c r="I920" s="34">
        <v>4</v>
      </c>
      <c r="J920" s="34">
        <v>3</v>
      </c>
      <c r="K920" s="34">
        <v>1</v>
      </c>
      <c r="L920" s="34">
        <v>10</v>
      </c>
      <c r="M920" s="34">
        <v>630</v>
      </c>
      <c r="N920" s="27">
        <f>INDEX([1]怪物表!$J:$J,MATCH(F920,[1]怪物表!$A:$A,0),1)*H920</f>
        <v>5</v>
      </c>
    </row>
    <row r="921" spans="1:14" x14ac:dyDescent="0.3">
      <c r="A921" s="3"/>
      <c r="B921" s="4"/>
      <c r="C921" s="4" t="s">
        <v>217</v>
      </c>
      <c r="D921" s="4"/>
      <c r="E921" s="3">
        <v>3</v>
      </c>
      <c r="F921" s="3">
        <f>IF(G921="","",SUMIFS([1]怪物表!$A:$A,[1]怪物表!$B:$B,C921,[1]怪物表!$C:$C,G921)
)</f>
        <v>1499107</v>
      </c>
      <c r="G921" s="4" t="s">
        <v>174</v>
      </c>
      <c r="H921" s="3">
        <v>10</v>
      </c>
      <c r="I921" s="34">
        <v>7</v>
      </c>
      <c r="J921" s="34">
        <v>3</v>
      </c>
      <c r="K921" s="34">
        <v>1</v>
      </c>
      <c r="L921" s="34">
        <v>10</v>
      </c>
      <c r="M921" s="34">
        <v>630</v>
      </c>
      <c r="N921" s="27">
        <f>INDEX([1]怪物表!$J:$J,MATCH(F921,[1]怪物表!$A:$A,0),1)*H921</f>
        <v>10</v>
      </c>
    </row>
    <row r="922" spans="1:14" x14ac:dyDescent="0.3">
      <c r="A922" s="3"/>
      <c r="B922" s="4"/>
      <c r="C922" s="4" t="s">
        <v>217</v>
      </c>
      <c r="D922" s="4"/>
      <c r="E922" s="3">
        <v>4</v>
      </c>
      <c r="F922" s="3">
        <f>IF(G922="","",SUMIFS([1]怪物表!$A:$A,[1]怪物表!$B:$B,C922,[1]怪物表!$C:$C,G922)
)</f>
        <v>1499107</v>
      </c>
      <c r="G922" s="4" t="s">
        <v>174</v>
      </c>
      <c r="H922" s="3">
        <v>15</v>
      </c>
      <c r="I922" s="3">
        <v>11</v>
      </c>
      <c r="J922" s="34">
        <v>3</v>
      </c>
      <c r="K922" s="34">
        <v>1</v>
      </c>
      <c r="L922" s="3">
        <v>20</v>
      </c>
      <c r="M922" s="34">
        <v>630</v>
      </c>
      <c r="N922" s="27">
        <f>INDEX([1]怪物表!$J:$J,MATCH(F922,[1]怪物表!$A:$A,0),1)*H922</f>
        <v>15</v>
      </c>
    </row>
    <row r="923" spans="1:14" x14ac:dyDescent="0.3">
      <c r="A923" s="3"/>
      <c r="B923" s="4"/>
      <c r="C923" s="4" t="s">
        <v>217</v>
      </c>
      <c r="D923" s="4"/>
      <c r="E923" s="3">
        <v>5</v>
      </c>
      <c r="F923" s="3">
        <f>IF(G923="","",SUMIFS([1]怪物表!$A:$A,[1]怪物表!$B:$B,C923,[1]怪物表!$C:$C,G923)
)</f>
        <v>1499107</v>
      </c>
      <c r="G923" s="4" t="s">
        <v>174</v>
      </c>
      <c r="H923" s="3">
        <v>15</v>
      </c>
      <c r="I923" s="3"/>
      <c r="J923" s="34">
        <v>3</v>
      </c>
      <c r="K923" s="34">
        <v>1</v>
      </c>
      <c r="L923" s="3">
        <v>20</v>
      </c>
      <c r="M923" s="34">
        <v>630</v>
      </c>
      <c r="N923" s="27">
        <f>INDEX([1]怪物表!$J:$J,MATCH(F923,[1]怪物表!$A:$A,0),1)*H923</f>
        <v>15</v>
      </c>
    </row>
    <row r="924" spans="1:14" x14ac:dyDescent="0.3">
      <c r="A924" s="37">
        <v>499118</v>
      </c>
      <c r="B924" s="25" t="s">
        <v>270</v>
      </c>
      <c r="C924" s="4" t="s">
        <v>217</v>
      </c>
      <c r="D924" s="25" t="s">
        <v>223</v>
      </c>
      <c r="E924" s="34">
        <v>1</v>
      </c>
      <c r="F924" s="34">
        <f>IF(G924="","",SUMIFS([1]怪物表!$A:$A,[1]怪物表!$B:$B,C924,[1]怪物表!$C:$C,G924)
)</f>
        <v>1499104</v>
      </c>
      <c r="G924" s="4" t="s">
        <v>151</v>
      </c>
      <c r="H924" s="34">
        <v>10</v>
      </c>
      <c r="I924" s="34">
        <v>7</v>
      </c>
      <c r="J924" s="34">
        <v>3</v>
      </c>
      <c r="K924" s="34">
        <v>1</v>
      </c>
      <c r="L924" s="34">
        <v>10</v>
      </c>
      <c r="M924" s="34">
        <v>660</v>
      </c>
      <c r="N924" s="27">
        <f>INDEX([1]怪物表!$J:$J,MATCH(F924,[1]怪物表!$A:$A,0),1)*H924</f>
        <v>10</v>
      </c>
    </row>
    <row r="925" spans="1:14" x14ac:dyDescent="0.3">
      <c r="A925" s="3"/>
      <c r="B925" s="4"/>
      <c r="C925" s="4" t="s">
        <v>217</v>
      </c>
      <c r="D925" s="4"/>
      <c r="E925" s="3">
        <v>2</v>
      </c>
      <c r="F925" s="3">
        <f>IF(G925="","",SUMIFS([1]怪物表!$A:$A,[1]怪物表!$B:$B,C925,[1]怪物表!$C:$C,G925)
)</f>
        <v>1499104</v>
      </c>
      <c r="G925" s="4" t="s">
        <v>151</v>
      </c>
      <c r="H925" s="3">
        <v>10</v>
      </c>
      <c r="I925" s="34">
        <v>7</v>
      </c>
      <c r="J925" s="34">
        <v>3</v>
      </c>
      <c r="K925" s="34">
        <v>1</v>
      </c>
      <c r="L925" s="34">
        <v>10</v>
      </c>
      <c r="M925" s="34">
        <v>660</v>
      </c>
      <c r="N925" s="27">
        <f>INDEX([1]怪物表!$J:$J,MATCH(F925,[1]怪物表!$A:$A,0),1)*H925</f>
        <v>10</v>
      </c>
    </row>
    <row r="926" spans="1:14" x14ac:dyDescent="0.3">
      <c r="A926" s="3"/>
      <c r="B926" s="4"/>
      <c r="C926" s="4" t="s">
        <v>217</v>
      </c>
      <c r="D926" s="4"/>
      <c r="E926" s="3">
        <v>3</v>
      </c>
      <c r="F926" s="3">
        <f>IF(G926="","",SUMIFS([1]怪物表!$A:$A,[1]怪物表!$B:$B,C926,[1]怪物表!$C:$C,G926)
)</f>
        <v>1499104</v>
      </c>
      <c r="G926" s="4" t="s">
        <v>151</v>
      </c>
      <c r="H926" s="3">
        <v>20</v>
      </c>
      <c r="I926" s="34">
        <v>14</v>
      </c>
      <c r="J926" s="34">
        <v>3</v>
      </c>
      <c r="K926" s="34">
        <v>1</v>
      </c>
      <c r="L926" s="34">
        <v>10</v>
      </c>
      <c r="M926" s="34">
        <v>660</v>
      </c>
      <c r="N926" s="27">
        <f>INDEX([1]怪物表!$J:$J,MATCH(F926,[1]怪物表!$A:$A,0),1)*H926</f>
        <v>20</v>
      </c>
    </row>
    <row r="927" spans="1:14" x14ac:dyDescent="0.3">
      <c r="A927" s="3"/>
      <c r="B927" s="4"/>
      <c r="C927" s="4" t="s">
        <v>217</v>
      </c>
      <c r="D927" s="4"/>
      <c r="E927" s="3">
        <v>4</v>
      </c>
      <c r="F927" s="3">
        <f>IF(G927="","",SUMIFS([1]怪物表!$A:$A,[1]怪物表!$B:$B,C927,[1]怪物表!$C:$C,G927)
)</f>
        <v>1499104</v>
      </c>
      <c r="G927" s="4" t="s">
        <v>151</v>
      </c>
      <c r="H927" s="3">
        <v>30</v>
      </c>
      <c r="I927" s="3">
        <v>21</v>
      </c>
      <c r="J927" s="34">
        <v>3</v>
      </c>
      <c r="K927" s="34">
        <v>1</v>
      </c>
      <c r="L927" s="3">
        <v>20</v>
      </c>
      <c r="M927" s="34">
        <v>660</v>
      </c>
      <c r="N927" s="27">
        <f>INDEX([1]怪物表!$J:$J,MATCH(F927,[1]怪物表!$A:$A,0),1)*H927</f>
        <v>30</v>
      </c>
    </row>
    <row r="928" spans="1:14" x14ac:dyDescent="0.3">
      <c r="A928" s="3"/>
      <c r="B928" s="4"/>
      <c r="C928" s="4" t="s">
        <v>217</v>
      </c>
      <c r="D928" s="4"/>
      <c r="E928" s="3">
        <v>5</v>
      </c>
      <c r="F928" s="3">
        <f>IF(G928="","",SUMIFS([1]怪物表!$A:$A,[1]怪物表!$B:$B,C928,[1]怪物表!$C:$C,G928)
)</f>
        <v>1499104</v>
      </c>
      <c r="G928" s="4" t="s">
        <v>151</v>
      </c>
      <c r="H928" s="3">
        <v>30</v>
      </c>
      <c r="I928" s="3"/>
      <c r="J928" s="34">
        <v>3</v>
      </c>
      <c r="K928" s="34">
        <v>1</v>
      </c>
      <c r="L928" s="3">
        <v>20</v>
      </c>
      <c r="M928" s="34">
        <v>660</v>
      </c>
      <c r="N928" s="27">
        <f>INDEX([1]怪物表!$J:$J,MATCH(F928,[1]怪物表!$A:$A,0),1)*H928</f>
        <v>30</v>
      </c>
    </row>
    <row r="929" spans="1:14" x14ac:dyDescent="0.3">
      <c r="A929" s="37">
        <v>499119</v>
      </c>
      <c r="B929" s="25" t="s">
        <v>269</v>
      </c>
      <c r="C929" s="4" t="s">
        <v>217</v>
      </c>
      <c r="D929" s="25" t="s">
        <v>235</v>
      </c>
      <c r="E929" s="34">
        <v>1</v>
      </c>
      <c r="F929" s="34">
        <f>IF(G929="","",SUMIFS([1]怪物表!$A:$A,[1]怪物表!$B:$B,C929,[1]怪物表!$C:$C,G929)
)</f>
        <v>1499105</v>
      </c>
      <c r="G929" s="4" t="s">
        <v>143</v>
      </c>
      <c r="H929" s="34">
        <v>14</v>
      </c>
      <c r="I929" s="34">
        <v>11</v>
      </c>
      <c r="J929" s="34">
        <v>3</v>
      </c>
      <c r="K929" s="34">
        <v>1</v>
      </c>
      <c r="L929" s="34">
        <v>6</v>
      </c>
      <c r="M929" s="34">
        <v>720</v>
      </c>
      <c r="N929" s="27">
        <f>INDEX([1]怪物表!$J:$J,MATCH(F929,[1]怪物表!$A:$A,0),1)*H929</f>
        <v>14</v>
      </c>
    </row>
    <row r="930" spans="1:14" x14ac:dyDescent="0.3">
      <c r="A930" s="3"/>
      <c r="B930" s="4"/>
      <c r="C930" s="4" t="s">
        <v>217</v>
      </c>
      <c r="D930" s="4"/>
      <c r="E930" s="3">
        <v>2</v>
      </c>
      <c r="F930" s="3">
        <f>IF(G930="","",SUMIFS([1]怪物表!$A:$A,[1]怪物表!$B:$B,C930,[1]怪物表!$C:$C,G930)
)</f>
        <v>1499105</v>
      </c>
      <c r="G930" s="4" t="s">
        <v>143</v>
      </c>
      <c r="H930" s="3">
        <v>14</v>
      </c>
      <c r="I930" s="34">
        <v>11</v>
      </c>
      <c r="J930" s="34">
        <v>3</v>
      </c>
      <c r="K930" s="34">
        <v>1</v>
      </c>
      <c r="L930" s="34">
        <v>6</v>
      </c>
      <c r="M930" s="34">
        <v>720</v>
      </c>
      <c r="N930" s="27">
        <f>INDEX([1]怪物表!$J:$J,MATCH(F930,[1]怪物表!$A:$A,0),1)*H930</f>
        <v>14</v>
      </c>
    </row>
    <row r="931" spans="1:14" x14ac:dyDescent="0.3">
      <c r="A931" s="3"/>
      <c r="B931" s="4"/>
      <c r="C931" s="4" t="s">
        <v>217</v>
      </c>
      <c r="D931" s="4"/>
      <c r="E931" s="3">
        <v>3</v>
      </c>
      <c r="F931" s="3">
        <f>IF(G931="","",SUMIFS([1]怪物表!$A:$A,[1]怪物表!$B:$B,C931,[1]怪物表!$C:$C,G931)
)</f>
        <v>1499105</v>
      </c>
      <c r="G931" s="4" t="s">
        <v>143</v>
      </c>
      <c r="H931" s="3">
        <v>20</v>
      </c>
      <c r="I931" s="3">
        <v>18</v>
      </c>
      <c r="J931" s="34">
        <v>3</v>
      </c>
      <c r="K931" s="34">
        <v>1</v>
      </c>
      <c r="L931" s="34">
        <v>6</v>
      </c>
      <c r="M931" s="34">
        <v>720</v>
      </c>
      <c r="N931" s="27">
        <f>INDEX([1]怪物表!$J:$J,MATCH(F931,[1]怪物表!$A:$A,0),1)*H931</f>
        <v>20</v>
      </c>
    </row>
    <row r="932" spans="1:14" x14ac:dyDescent="0.3">
      <c r="A932" s="3"/>
      <c r="B932" s="4"/>
      <c r="C932" s="4" t="s">
        <v>217</v>
      </c>
      <c r="D932" s="4"/>
      <c r="E932" s="3">
        <v>4</v>
      </c>
      <c r="F932" s="3">
        <f>IF(G932="","",SUMIFS([1]怪物表!$A:$A,[1]怪物表!$B:$B,C932,[1]怪物表!$C:$C,G932)
)</f>
        <v>1499105</v>
      </c>
      <c r="G932" s="4" t="s">
        <v>143</v>
      </c>
      <c r="H932" s="3">
        <v>20</v>
      </c>
      <c r="I932" s="3">
        <v>18</v>
      </c>
      <c r="J932" s="34">
        <v>3</v>
      </c>
      <c r="K932" s="34">
        <v>1</v>
      </c>
      <c r="L932" s="34">
        <v>6</v>
      </c>
      <c r="M932" s="34">
        <v>720</v>
      </c>
      <c r="N932" s="27">
        <f>INDEX([1]怪物表!$J:$J,MATCH(F932,[1]怪物表!$A:$A,0),1)*H932</f>
        <v>20</v>
      </c>
    </row>
    <row r="933" spans="1:14" x14ac:dyDescent="0.3">
      <c r="A933" s="3"/>
      <c r="B933" s="4"/>
      <c r="C933" s="4" t="s">
        <v>217</v>
      </c>
      <c r="D933" s="4"/>
      <c r="E933" s="3">
        <v>5</v>
      </c>
      <c r="F933" s="3">
        <f>IF(G933="","",SUMIFS([1]怪物表!$A:$A,[1]怪物表!$B:$B,C933,[1]怪物表!$C:$C,G933)
)</f>
        <v>1499105</v>
      </c>
      <c r="G933" s="4" t="s">
        <v>143</v>
      </c>
      <c r="H933" s="3">
        <v>28</v>
      </c>
      <c r="I933" s="3"/>
      <c r="J933" s="34">
        <v>3</v>
      </c>
      <c r="K933" s="34">
        <v>1</v>
      </c>
      <c r="L933" s="34">
        <v>6</v>
      </c>
      <c r="M933" s="34">
        <v>720</v>
      </c>
      <c r="N933" s="27">
        <f>INDEX([1]怪物表!$J:$J,MATCH(F933,[1]怪物表!$A:$A,0),1)*H933</f>
        <v>28</v>
      </c>
    </row>
    <row r="934" spans="1:14" x14ac:dyDescent="0.3">
      <c r="A934" s="37">
        <v>499120</v>
      </c>
      <c r="B934" s="25" t="s">
        <v>271</v>
      </c>
      <c r="C934" s="4" t="s">
        <v>217</v>
      </c>
      <c r="D934" s="25" t="s">
        <v>237</v>
      </c>
      <c r="E934" s="34">
        <v>1</v>
      </c>
      <c r="F934" s="34">
        <f>IF(G934="","",SUMIFS([1]怪物表!$A:$A,[1]怪物表!$B:$B,C934,[1]怪物表!$C:$C,G934)
)</f>
        <v>1499106</v>
      </c>
      <c r="G934" s="4" t="s">
        <v>240</v>
      </c>
      <c r="H934" s="34">
        <v>10</v>
      </c>
      <c r="I934" s="34">
        <v>7</v>
      </c>
      <c r="J934" s="34">
        <v>3</v>
      </c>
      <c r="K934" s="34">
        <v>1</v>
      </c>
      <c r="L934" s="34">
        <v>6</v>
      </c>
      <c r="M934" s="34">
        <v>720</v>
      </c>
      <c r="N934" s="27">
        <f>INDEX([1]怪物表!$J:$J,MATCH(F934,[1]怪物表!$A:$A,0),1)*H934</f>
        <v>10</v>
      </c>
    </row>
    <row r="935" spans="1:14" x14ac:dyDescent="0.3">
      <c r="A935" s="3"/>
      <c r="B935" s="4"/>
      <c r="C935" s="4" t="s">
        <v>217</v>
      </c>
      <c r="D935" s="4"/>
      <c r="E935" s="3">
        <v>2</v>
      </c>
      <c r="F935" s="3">
        <f>IF(G935="","",SUMIFS([1]怪物表!$A:$A,[1]怪物表!$B:$B,C935,[1]怪物表!$C:$C,G935)
)</f>
        <v>1499106</v>
      </c>
      <c r="G935" s="4" t="s">
        <v>240</v>
      </c>
      <c r="H935" s="3">
        <v>10</v>
      </c>
      <c r="I935" s="34">
        <v>7</v>
      </c>
      <c r="J935" s="34">
        <v>3</v>
      </c>
      <c r="K935" s="34">
        <v>1</v>
      </c>
      <c r="L935" s="34">
        <v>6</v>
      </c>
      <c r="M935" s="34">
        <v>720</v>
      </c>
      <c r="N935" s="27">
        <f>INDEX([1]怪物表!$J:$J,MATCH(F935,[1]怪物表!$A:$A,0),1)*H935</f>
        <v>10</v>
      </c>
    </row>
    <row r="936" spans="1:14" x14ac:dyDescent="0.3">
      <c r="A936" s="3"/>
      <c r="B936" s="4"/>
      <c r="C936" s="4" t="s">
        <v>217</v>
      </c>
      <c r="D936" s="4"/>
      <c r="E936" s="3">
        <v>3</v>
      </c>
      <c r="F936" s="3">
        <f>IF(G936="","",SUMIFS([1]怪物表!$A:$A,[1]怪物表!$B:$B,C936,[1]怪物表!$C:$C,G936)
)</f>
        <v>1499106</v>
      </c>
      <c r="G936" s="4" t="s">
        <v>240</v>
      </c>
      <c r="H936" s="3">
        <v>20</v>
      </c>
      <c r="I936" s="34">
        <v>14</v>
      </c>
      <c r="J936" s="34">
        <v>3</v>
      </c>
      <c r="K936" s="34">
        <v>1</v>
      </c>
      <c r="L936" s="34">
        <v>6</v>
      </c>
      <c r="M936" s="34">
        <v>720</v>
      </c>
      <c r="N936" s="27">
        <f>INDEX([1]怪物表!$J:$J,MATCH(F936,[1]怪物表!$A:$A,0),1)*H936</f>
        <v>20</v>
      </c>
    </row>
    <row r="937" spans="1:14" x14ac:dyDescent="0.3">
      <c r="A937" s="3"/>
      <c r="B937" s="4"/>
      <c r="C937" s="4" t="s">
        <v>217</v>
      </c>
      <c r="D937" s="4"/>
      <c r="E937" s="3">
        <v>4</v>
      </c>
      <c r="F937" s="3">
        <f>IF(G937="","",SUMIFS([1]怪物表!$A:$A,[1]怪物表!$B:$B,C937,[1]怪物表!$C:$C,G937)
)</f>
        <v>1499106</v>
      </c>
      <c r="G937" s="4" t="s">
        <v>240</v>
      </c>
      <c r="H937" s="3">
        <v>30</v>
      </c>
      <c r="I937" s="3">
        <v>21</v>
      </c>
      <c r="J937" s="34">
        <v>3</v>
      </c>
      <c r="K937" s="34">
        <v>1</v>
      </c>
      <c r="L937" s="34">
        <v>6</v>
      </c>
      <c r="M937" s="34">
        <v>720</v>
      </c>
      <c r="N937" s="27">
        <f>INDEX([1]怪物表!$J:$J,MATCH(F937,[1]怪物表!$A:$A,0),1)*H937</f>
        <v>30</v>
      </c>
    </row>
    <row r="938" spans="1:14" x14ac:dyDescent="0.3">
      <c r="A938" s="3"/>
      <c r="B938" s="4"/>
      <c r="C938" s="4" t="s">
        <v>217</v>
      </c>
      <c r="D938" s="4"/>
      <c r="E938" s="3">
        <v>5</v>
      </c>
      <c r="F938" s="3">
        <f>IF(G938="","",SUMIFS([1]怪物表!$A:$A,[1]怪物表!$B:$B,C938,[1]怪物表!$C:$C,G938)
)</f>
        <v>1499106</v>
      </c>
      <c r="G938" s="4" t="s">
        <v>240</v>
      </c>
      <c r="H938" s="3">
        <v>30</v>
      </c>
      <c r="I938" s="3"/>
      <c r="J938" s="34">
        <v>3</v>
      </c>
      <c r="K938" s="34">
        <v>1</v>
      </c>
      <c r="L938" s="34">
        <v>6</v>
      </c>
      <c r="M938" s="34">
        <v>720</v>
      </c>
      <c r="N938" s="27">
        <f>INDEX([1]怪物表!$J:$J,MATCH(F938,[1]怪物表!$A:$A,0),1)*H938</f>
        <v>30</v>
      </c>
    </row>
    <row r="939" spans="1:14" x14ac:dyDescent="0.3">
      <c r="A939" s="37">
        <v>499121</v>
      </c>
      <c r="B939" s="25" t="s">
        <v>272</v>
      </c>
      <c r="C939" s="4" t="s">
        <v>217</v>
      </c>
      <c r="D939" s="25" t="s">
        <v>237</v>
      </c>
      <c r="E939" s="34">
        <v>1</v>
      </c>
      <c r="F939" s="34">
        <f>IF(G939="","",SUMIFS([1]怪物表!$A:$A,[1]怪物表!$B:$B,C939,[1]怪物表!$C:$C,G939)
)</f>
        <v>1499107</v>
      </c>
      <c r="G939" s="4" t="s">
        <v>174</v>
      </c>
      <c r="H939" s="34">
        <v>5</v>
      </c>
      <c r="I939" s="34">
        <v>4</v>
      </c>
      <c r="J939" s="34">
        <v>3</v>
      </c>
      <c r="K939" s="34">
        <v>1</v>
      </c>
      <c r="L939" s="34">
        <v>6</v>
      </c>
      <c r="M939" s="34">
        <v>720</v>
      </c>
      <c r="N939" s="27">
        <f>INDEX([1]怪物表!$J:$J,MATCH(F939,[1]怪物表!$A:$A,0),1)*H939</f>
        <v>5</v>
      </c>
    </row>
    <row r="940" spans="1:14" x14ac:dyDescent="0.3">
      <c r="A940" s="3"/>
      <c r="B940" s="4"/>
      <c r="C940" s="4" t="s">
        <v>217</v>
      </c>
      <c r="D940" s="4"/>
      <c r="E940" s="3">
        <v>2</v>
      </c>
      <c r="F940" s="3">
        <f>IF(G940="","",SUMIFS([1]怪物表!$A:$A,[1]怪物表!$B:$B,C940,[1]怪物表!$C:$C,G940)
)</f>
        <v>1499107</v>
      </c>
      <c r="G940" s="4" t="s">
        <v>174</v>
      </c>
      <c r="H940" s="3">
        <v>5</v>
      </c>
      <c r="I940" s="34">
        <v>4</v>
      </c>
      <c r="J940" s="34">
        <v>3</v>
      </c>
      <c r="K940" s="34">
        <v>1</v>
      </c>
      <c r="L940" s="34">
        <v>6</v>
      </c>
      <c r="M940" s="34">
        <v>720</v>
      </c>
      <c r="N940" s="27">
        <f>INDEX([1]怪物表!$J:$J,MATCH(F940,[1]怪物表!$A:$A,0),1)*H940</f>
        <v>5</v>
      </c>
    </row>
    <row r="941" spans="1:14" x14ac:dyDescent="0.3">
      <c r="A941" s="3"/>
      <c r="B941" s="4"/>
      <c r="C941" s="4" t="s">
        <v>217</v>
      </c>
      <c r="D941" s="4"/>
      <c r="E941" s="3">
        <v>3</v>
      </c>
      <c r="F941" s="3">
        <f>IF(G941="","",SUMIFS([1]怪物表!$A:$A,[1]怪物表!$B:$B,C941,[1]怪物表!$C:$C,G941)
)</f>
        <v>1499107</v>
      </c>
      <c r="G941" s="4" t="s">
        <v>174</v>
      </c>
      <c r="H941" s="3">
        <v>10</v>
      </c>
      <c r="I941" s="34">
        <v>7</v>
      </c>
      <c r="J941" s="34">
        <v>3</v>
      </c>
      <c r="K941" s="34">
        <v>1</v>
      </c>
      <c r="L941" s="34">
        <v>6</v>
      </c>
      <c r="M941" s="34">
        <v>720</v>
      </c>
      <c r="N941" s="27">
        <f>INDEX([1]怪物表!$J:$J,MATCH(F941,[1]怪物表!$A:$A,0),1)*H941</f>
        <v>10</v>
      </c>
    </row>
    <row r="942" spans="1:14" x14ac:dyDescent="0.3">
      <c r="A942" s="3"/>
      <c r="B942" s="4"/>
      <c r="C942" s="4" t="s">
        <v>217</v>
      </c>
      <c r="D942" s="4"/>
      <c r="E942" s="3">
        <v>4</v>
      </c>
      <c r="F942" s="3">
        <f>IF(G942="","",SUMIFS([1]怪物表!$A:$A,[1]怪物表!$B:$B,C942,[1]怪物表!$C:$C,G942)
)</f>
        <v>1499107</v>
      </c>
      <c r="G942" s="4" t="s">
        <v>174</v>
      </c>
      <c r="H942" s="3">
        <v>15</v>
      </c>
      <c r="I942" s="3">
        <v>11</v>
      </c>
      <c r="J942" s="34">
        <v>3</v>
      </c>
      <c r="K942" s="34">
        <v>1</v>
      </c>
      <c r="L942" s="34">
        <v>6</v>
      </c>
      <c r="M942" s="34">
        <v>720</v>
      </c>
      <c r="N942" s="27">
        <f>INDEX([1]怪物表!$J:$J,MATCH(F942,[1]怪物表!$A:$A,0),1)*H942</f>
        <v>15</v>
      </c>
    </row>
    <row r="943" spans="1:14" x14ac:dyDescent="0.3">
      <c r="A943" s="3"/>
      <c r="B943" s="4"/>
      <c r="C943" s="4" t="s">
        <v>217</v>
      </c>
      <c r="D943" s="4"/>
      <c r="E943" s="3">
        <v>5</v>
      </c>
      <c r="F943" s="3">
        <f>IF(G943="","",SUMIFS([1]怪物表!$A:$A,[1]怪物表!$B:$B,C943,[1]怪物表!$C:$C,G943)
)</f>
        <v>1499107</v>
      </c>
      <c r="G943" s="4" t="s">
        <v>174</v>
      </c>
      <c r="H943" s="3">
        <v>15</v>
      </c>
      <c r="I943" s="3"/>
      <c r="J943" s="34">
        <v>3</v>
      </c>
      <c r="K943" s="34">
        <v>1</v>
      </c>
      <c r="L943" s="34">
        <v>6</v>
      </c>
      <c r="M943" s="34">
        <v>720</v>
      </c>
      <c r="N943" s="27">
        <f>INDEX([1]怪物表!$J:$J,MATCH(F943,[1]怪物表!$A:$A,0),1)*H943</f>
        <v>15</v>
      </c>
    </row>
    <row r="944" spans="1:14" x14ac:dyDescent="0.3">
      <c r="A944" s="37">
        <v>499122</v>
      </c>
      <c r="B944" s="25" t="s">
        <v>272</v>
      </c>
      <c r="C944" s="4" t="s">
        <v>217</v>
      </c>
      <c r="D944" s="25" t="s">
        <v>237</v>
      </c>
      <c r="E944" s="34">
        <v>1</v>
      </c>
      <c r="F944" s="34">
        <f>IF(G944="","",SUMIFS([1]怪物表!$A:$A,[1]怪物表!$B:$B,C944,[1]怪物表!$C:$C,G944)
)</f>
        <v>1499108</v>
      </c>
      <c r="G944" s="4" t="s">
        <v>175</v>
      </c>
      <c r="H944" s="34">
        <v>5</v>
      </c>
      <c r="I944" s="34">
        <v>4</v>
      </c>
      <c r="J944" s="34">
        <v>3</v>
      </c>
      <c r="K944" s="34">
        <v>1</v>
      </c>
      <c r="L944" s="34">
        <v>6</v>
      </c>
      <c r="M944" s="34">
        <v>720</v>
      </c>
      <c r="N944" s="27">
        <f>INDEX([1]怪物表!$J:$J,MATCH(F944,[1]怪物表!$A:$A,0),1)*H944</f>
        <v>5</v>
      </c>
    </row>
    <row r="945" spans="1:14" x14ac:dyDescent="0.3">
      <c r="A945" s="3"/>
      <c r="B945" s="4"/>
      <c r="C945" s="4" t="s">
        <v>217</v>
      </c>
      <c r="D945" s="4"/>
      <c r="E945" s="3">
        <v>2</v>
      </c>
      <c r="F945" s="3">
        <f>IF(G945="","",SUMIFS([1]怪物表!$A:$A,[1]怪物表!$B:$B,C945,[1]怪物表!$C:$C,G945)
)</f>
        <v>1499108</v>
      </c>
      <c r="G945" s="4" t="s">
        <v>175</v>
      </c>
      <c r="H945" s="3">
        <v>5</v>
      </c>
      <c r="I945" s="34">
        <v>4</v>
      </c>
      <c r="J945" s="34">
        <v>3</v>
      </c>
      <c r="K945" s="34">
        <v>1</v>
      </c>
      <c r="L945" s="34">
        <v>6</v>
      </c>
      <c r="M945" s="34">
        <v>720</v>
      </c>
      <c r="N945" s="27">
        <f>INDEX([1]怪物表!$J:$J,MATCH(F945,[1]怪物表!$A:$A,0),1)*H945</f>
        <v>5</v>
      </c>
    </row>
    <row r="946" spans="1:14" x14ac:dyDescent="0.3">
      <c r="A946" s="3"/>
      <c r="B946" s="4"/>
      <c r="C946" s="4" t="s">
        <v>217</v>
      </c>
      <c r="D946" s="4"/>
      <c r="E946" s="3">
        <v>3</v>
      </c>
      <c r="F946" s="3">
        <f>IF(G946="","",SUMIFS([1]怪物表!$A:$A,[1]怪物表!$B:$B,C946,[1]怪物表!$C:$C,G946)
)</f>
        <v>1499108</v>
      </c>
      <c r="G946" s="4" t="s">
        <v>175</v>
      </c>
      <c r="H946" s="3">
        <v>10</v>
      </c>
      <c r="I946" s="34">
        <v>7</v>
      </c>
      <c r="J946" s="34">
        <v>3</v>
      </c>
      <c r="K946" s="34">
        <v>1</v>
      </c>
      <c r="L946" s="34">
        <v>6</v>
      </c>
      <c r="M946" s="34">
        <v>720</v>
      </c>
      <c r="N946" s="27">
        <f>INDEX([1]怪物表!$J:$J,MATCH(F946,[1]怪物表!$A:$A,0),1)*H946</f>
        <v>10</v>
      </c>
    </row>
    <row r="947" spans="1:14" x14ac:dyDescent="0.3">
      <c r="A947" s="3"/>
      <c r="B947" s="4"/>
      <c r="C947" s="4" t="s">
        <v>217</v>
      </c>
      <c r="D947" s="4"/>
      <c r="E947" s="3">
        <v>4</v>
      </c>
      <c r="F947" s="3">
        <f>IF(G947="","",SUMIFS([1]怪物表!$A:$A,[1]怪物表!$B:$B,C947,[1]怪物表!$C:$C,G947)
)</f>
        <v>1499108</v>
      </c>
      <c r="G947" s="4" t="s">
        <v>175</v>
      </c>
      <c r="H947" s="3">
        <v>15</v>
      </c>
      <c r="I947" s="3">
        <v>11</v>
      </c>
      <c r="J947" s="34">
        <v>3</v>
      </c>
      <c r="K947" s="34">
        <v>1</v>
      </c>
      <c r="L947" s="34">
        <v>6</v>
      </c>
      <c r="M947" s="34">
        <v>720</v>
      </c>
      <c r="N947" s="27">
        <f>INDEX([1]怪物表!$J:$J,MATCH(F947,[1]怪物表!$A:$A,0),1)*H947</f>
        <v>15</v>
      </c>
    </row>
    <row r="948" spans="1:14" x14ac:dyDescent="0.3">
      <c r="A948" s="3"/>
      <c r="B948" s="4"/>
      <c r="C948" s="4" t="s">
        <v>217</v>
      </c>
      <c r="D948" s="4"/>
      <c r="E948" s="3">
        <v>5</v>
      </c>
      <c r="F948" s="3">
        <f>IF(G948="","",SUMIFS([1]怪物表!$A:$A,[1]怪物表!$B:$B,C948,[1]怪物表!$C:$C,G948)
)</f>
        <v>1499108</v>
      </c>
      <c r="G948" s="4" t="s">
        <v>175</v>
      </c>
      <c r="H948" s="3">
        <v>15</v>
      </c>
      <c r="I948" s="3"/>
      <c r="J948" s="34">
        <v>3</v>
      </c>
      <c r="K948" s="34">
        <v>1</v>
      </c>
      <c r="L948" s="34">
        <v>6</v>
      </c>
      <c r="M948" s="34">
        <v>720</v>
      </c>
      <c r="N948" s="27">
        <f>INDEX([1]怪物表!$J:$J,MATCH(F948,[1]怪物表!$A:$A,0),1)*H948</f>
        <v>15</v>
      </c>
    </row>
    <row r="949" spans="1:14" x14ac:dyDescent="0.3">
      <c r="A949" s="33">
        <v>499201</v>
      </c>
      <c r="B949" s="15" t="s">
        <v>268</v>
      </c>
      <c r="C949" s="15" t="s">
        <v>291</v>
      </c>
      <c r="D949" s="15" t="s">
        <v>280</v>
      </c>
      <c r="E949" s="33">
        <v>1</v>
      </c>
      <c r="F949" s="33">
        <f>IF(G949="","",SUMIFS([1]怪物表!$A:$A,[1]怪物表!$B:$B,C949,[1]怪物表!$C:$C,G949)
)</f>
        <v>1499202</v>
      </c>
      <c r="G949" s="15" t="s">
        <v>124</v>
      </c>
      <c r="H949" s="33">
        <v>20</v>
      </c>
      <c r="I949" s="33">
        <v>18</v>
      </c>
      <c r="J949" s="33">
        <v>3</v>
      </c>
      <c r="K949" s="33">
        <v>1</v>
      </c>
      <c r="L949" s="33">
        <v>60</v>
      </c>
      <c r="M949" s="33">
        <v>60</v>
      </c>
      <c r="N949" s="27">
        <f>INDEX([1]怪物表!$J:$J,MATCH(F949,[1]怪物表!$A:$A,0),1)*H949</f>
        <v>20</v>
      </c>
    </row>
    <row r="950" spans="1:14" x14ac:dyDescent="0.3">
      <c r="A950" s="3"/>
      <c r="B950" s="4"/>
      <c r="C950" s="4" t="s">
        <v>291</v>
      </c>
      <c r="D950" s="4"/>
      <c r="E950" s="3">
        <v>2</v>
      </c>
      <c r="F950" s="3">
        <f>IF(G950="","",SUMIFS([1]怪物表!$A:$A,[1]怪物表!$B:$B,C950,[1]怪物表!$C:$C,G950)
)</f>
        <v>1499202</v>
      </c>
      <c r="G950" s="4" t="s">
        <v>124</v>
      </c>
      <c r="H950" s="3">
        <v>20</v>
      </c>
      <c r="I950" s="3">
        <v>18</v>
      </c>
      <c r="J950" s="34">
        <v>3</v>
      </c>
      <c r="K950" s="34">
        <v>1</v>
      </c>
      <c r="L950" s="3">
        <v>60</v>
      </c>
      <c r="M950" s="3">
        <v>60</v>
      </c>
      <c r="N950" s="27">
        <f>INDEX([1]怪物表!$J:$J,MATCH(F950,[1]怪物表!$A:$A,0),1)*H950</f>
        <v>20</v>
      </c>
    </row>
    <row r="951" spans="1:14" x14ac:dyDescent="0.3">
      <c r="A951" s="3"/>
      <c r="B951" s="4"/>
      <c r="C951" s="4" t="s">
        <v>291</v>
      </c>
      <c r="D951" s="4"/>
      <c r="E951" s="3">
        <v>3</v>
      </c>
      <c r="F951" s="3">
        <f>IF(G951="","",SUMIFS([1]怪物表!$A:$A,[1]怪物表!$B:$B,C951,[1]怪物表!$C:$C,G951)
)</f>
        <v>1499202</v>
      </c>
      <c r="G951" s="4" t="s">
        <v>124</v>
      </c>
      <c r="H951" s="3">
        <v>20</v>
      </c>
      <c r="I951" s="3">
        <v>18</v>
      </c>
      <c r="J951" s="34">
        <v>3</v>
      </c>
      <c r="K951" s="34">
        <v>1</v>
      </c>
      <c r="L951" s="3">
        <v>60</v>
      </c>
      <c r="M951" s="3">
        <v>60</v>
      </c>
      <c r="N951" s="27">
        <f>INDEX([1]怪物表!$J:$J,MATCH(F951,[1]怪物表!$A:$A,0),1)*H951</f>
        <v>20</v>
      </c>
    </row>
    <row r="952" spans="1:14" x14ac:dyDescent="0.3">
      <c r="A952" s="3"/>
      <c r="B952" s="4"/>
      <c r="C952" s="4" t="s">
        <v>291</v>
      </c>
      <c r="D952" s="4"/>
      <c r="E952" s="3">
        <v>4</v>
      </c>
      <c r="F952" s="3">
        <f>IF(G952="","",SUMIFS([1]怪物表!$A:$A,[1]怪物表!$B:$B,C952,[1]怪物表!$C:$C,G952)
)</f>
        <v>1499202</v>
      </c>
      <c r="G952" s="4" t="s">
        <v>124</v>
      </c>
      <c r="H952" s="3">
        <v>20</v>
      </c>
      <c r="I952" s="3">
        <v>18</v>
      </c>
      <c r="J952" s="34">
        <v>3</v>
      </c>
      <c r="K952" s="34">
        <v>1</v>
      </c>
      <c r="L952" s="3">
        <v>60</v>
      </c>
      <c r="M952" s="3">
        <v>60</v>
      </c>
      <c r="N952" s="27">
        <f>INDEX([1]怪物表!$J:$J,MATCH(F952,[1]怪物表!$A:$A,0),1)*H952</f>
        <v>20</v>
      </c>
    </row>
    <row r="953" spans="1:14" x14ac:dyDescent="0.3">
      <c r="A953" s="3"/>
      <c r="B953" s="4"/>
      <c r="C953" s="4" t="s">
        <v>291</v>
      </c>
      <c r="D953" s="4"/>
      <c r="E953" s="3">
        <v>5</v>
      </c>
      <c r="F953" s="3">
        <f>IF(G953="","",SUMIFS([1]怪物表!$A:$A,[1]怪物表!$B:$B,C953,[1]怪物表!$C:$C,G953)
)</f>
        <v>1499202</v>
      </c>
      <c r="G953" s="4" t="s">
        <v>124</v>
      </c>
      <c r="H953" s="3">
        <v>20</v>
      </c>
      <c r="I953" s="3"/>
      <c r="J953" s="34">
        <v>3</v>
      </c>
      <c r="K953" s="34">
        <v>1</v>
      </c>
      <c r="L953" s="3">
        <v>60</v>
      </c>
      <c r="M953" s="3">
        <v>60</v>
      </c>
      <c r="N953" s="27">
        <f>INDEX([1]怪物表!$J:$J,MATCH(F953,[1]怪物表!$A:$A,0),1)*H953</f>
        <v>20</v>
      </c>
    </row>
    <row r="954" spans="1:14" x14ac:dyDescent="0.3">
      <c r="A954" s="32">
        <v>499202</v>
      </c>
      <c r="B954" s="25" t="s">
        <v>268</v>
      </c>
      <c r="C954" s="4" t="s">
        <v>291</v>
      </c>
      <c r="D954" s="25" t="s">
        <v>289</v>
      </c>
      <c r="E954" s="34">
        <v>1</v>
      </c>
      <c r="F954" s="34">
        <f>IF(G954="","",SUMIFS([1]怪物表!$A:$A,[1]怪物表!$B:$B,C954,[1]怪物表!$C:$C,G954)
)</f>
        <v>1499203</v>
      </c>
      <c r="G954" s="25" t="s">
        <v>131</v>
      </c>
      <c r="H954" s="36">
        <v>20</v>
      </c>
      <c r="I954" s="3">
        <v>18</v>
      </c>
      <c r="J954" s="34">
        <v>3</v>
      </c>
      <c r="K954" s="34">
        <v>1</v>
      </c>
      <c r="L954" s="3">
        <v>60</v>
      </c>
      <c r="M954" s="34">
        <v>90</v>
      </c>
      <c r="N954" s="27">
        <f>INDEX([1]怪物表!$J:$J,MATCH(F954,[1]怪物表!$A:$A,0),1)*H954</f>
        <v>20</v>
      </c>
    </row>
    <row r="955" spans="1:14" x14ac:dyDescent="0.3">
      <c r="A955" s="3"/>
      <c r="B955" s="4"/>
      <c r="C955" s="4" t="s">
        <v>291</v>
      </c>
      <c r="D955" s="4"/>
      <c r="E955" s="3">
        <v>2</v>
      </c>
      <c r="F955" s="3">
        <f>IF(G955="","",SUMIFS([1]怪物表!$A:$A,[1]怪物表!$B:$B,C955,[1]怪物表!$C:$C,G955)
)</f>
        <v>1499203</v>
      </c>
      <c r="G955" s="25" t="s">
        <v>131</v>
      </c>
      <c r="H955" s="3">
        <v>20</v>
      </c>
      <c r="I955" s="3">
        <v>18</v>
      </c>
      <c r="J955" s="34">
        <v>3</v>
      </c>
      <c r="K955" s="34">
        <v>1</v>
      </c>
      <c r="L955" s="3">
        <v>60</v>
      </c>
      <c r="M955" s="34">
        <v>90</v>
      </c>
      <c r="N955" s="27">
        <f>INDEX([1]怪物表!$J:$J,MATCH(F955,[1]怪物表!$A:$A,0),1)*H955</f>
        <v>20</v>
      </c>
    </row>
    <row r="956" spans="1:14" x14ac:dyDescent="0.3">
      <c r="A956" s="3"/>
      <c r="B956" s="4"/>
      <c r="C956" s="4" t="s">
        <v>291</v>
      </c>
      <c r="D956" s="4"/>
      <c r="E956" s="3">
        <v>3</v>
      </c>
      <c r="F956" s="3">
        <f>IF(G956="","",SUMIFS([1]怪物表!$A:$A,[1]怪物表!$B:$B,C956,[1]怪物表!$C:$C,G956)
)</f>
        <v>1499203</v>
      </c>
      <c r="G956" s="25" t="s">
        <v>131</v>
      </c>
      <c r="H956" s="3">
        <v>20</v>
      </c>
      <c r="I956" s="3">
        <v>18</v>
      </c>
      <c r="J956" s="34">
        <v>3</v>
      </c>
      <c r="K956" s="34">
        <v>1</v>
      </c>
      <c r="L956" s="3">
        <v>60</v>
      </c>
      <c r="M956" s="34">
        <v>90</v>
      </c>
      <c r="N956" s="27">
        <f>INDEX([1]怪物表!$J:$J,MATCH(F956,[1]怪物表!$A:$A,0),1)*H956</f>
        <v>20</v>
      </c>
    </row>
    <row r="957" spans="1:14" x14ac:dyDescent="0.3">
      <c r="A957" s="3"/>
      <c r="B957" s="4"/>
      <c r="C957" s="4" t="s">
        <v>291</v>
      </c>
      <c r="D957" s="4"/>
      <c r="E957" s="3">
        <v>4</v>
      </c>
      <c r="F957" s="3">
        <f>IF(G957="","",SUMIFS([1]怪物表!$A:$A,[1]怪物表!$B:$B,C957,[1]怪物表!$C:$C,G957)
)</f>
        <v>1499203</v>
      </c>
      <c r="G957" s="25" t="s">
        <v>131</v>
      </c>
      <c r="H957" s="3">
        <v>20</v>
      </c>
      <c r="I957" s="3">
        <v>18</v>
      </c>
      <c r="J957" s="34">
        <v>3</v>
      </c>
      <c r="K957" s="34">
        <v>1</v>
      </c>
      <c r="L957" s="3">
        <v>60</v>
      </c>
      <c r="M957" s="34">
        <v>90</v>
      </c>
      <c r="N957" s="27">
        <f>INDEX([1]怪物表!$J:$J,MATCH(F957,[1]怪物表!$A:$A,0),1)*H957</f>
        <v>20</v>
      </c>
    </row>
    <row r="958" spans="1:14" x14ac:dyDescent="0.3">
      <c r="A958" s="3"/>
      <c r="B958" s="4"/>
      <c r="C958" s="4" t="s">
        <v>291</v>
      </c>
      <c r="D958" s="4"/>
      <c r="E958" s="3">
        <v>5</v>
      </c>
      <c r="F958" s="3">
        <f>IF(G958="","",SUMIFS([1]怪物表!$A:$A,[1]怪物表!$B:$B,C958,[1]怪物表!$C:$C,G958)
)</f>
        <v>1499203</v>
      </c>
      <c r="G958" s="25" t="s">
        <v>131</v>
      </c>
      <c r="H958" s="3">
        <v>20</v>
      </c>
      <c r="I958" s="3"/>
      <c r="J958" s="34">
        <v>3</v>
      </c>
      <c r="K958" s="34">
        <v>1</v>
      </c>
      <c r="L958" s="3">
        <v>60</v>
      </c>
      <c r="M958" s="34">
        <v>90</v>
      </c>
      <c r="N958" s="27">
        <f>INDEX([1]怪物表!$J:$J,MATCH(F958,[1]怪物表!$A:$A,0),1)*H958</f>
        <v>20</v>
      </c>
    </row>
    <row r="959" spans="1:14" x14ac:dyDescent="0.3">
      <c r="A959" s="32">
        <v>499203</v>
      </c>
      <c r="B959" s="25" t="s">
        <v>274</v>
      </c>
      <c r="C959" s="4" t="s">
        <v>291</v>
      </c>
      <c r="D959" s="25" t="s">
        <v>281</v>
      </c>
      <c r="E959" s="34">
        <v>1</v>
      </c>
      <c r="F959" s="34">
        <f>IF(G959="","",SUMIFS([1]怪物表!$A:$A,[1]怪物表!$B:$B,C959,[1]怪物表!$C:$C,G959)
)</f>
        <v>1499204</v>
      </c>
      <c r="G959" s="4" t="s">
        <v>151</v>
      </c>
      <c r="H959" s="34">
        <v>10</v>
      </c>
      <c r="I959" s="34">
        <v>9</v>
      </c>
      <c r="J959" s="34">
        <v>3</v>
      </c>
      <c r="K959" s="34">
        <v>1</v>
      </c>
      <c r="L959" s="3">
        <v>60</v>
      </c>
      <c r="M959" s="34">
        <v>150</v>
      </c>
      <c r="N959" s="27">
        <f>INDEX([1]怪物表!$J:$J,MATCH(F959,[1]怪物表!$A:$A,0),1)*H959</f>
        <v>10</v>
      </c>
    </row>
    <row r="960" spans="1:14" x14ac:dyDescent="0.3">
      <c r="A960" s="3"/>
      <c r="B960" s="4"/>
      <c r="C960" s="4" t="s">
        <v>291</v>
      </c>
      <c r="D960" s="4"/>
      <c r="E960" s="3">
        <v>2</v>
      </c>
      <c r="F960" s="3">
        <f>IF(G960="","",SUMIFS([1]怪物表!$A:$A,[1]怪物表!$B:$B,C960,[1]怪物表!$C:$C,G960)
)</f>
        <v>1499204</v>
      </c>
      <c r="G960" s="4" t="s">
        <v>151</v>
      </c>
      <c r="H960" s="3">
        <v>10</v>
      </c>
      <c r="I960" s="34">
        <v>9</v>
      </c>
      <c r="J960" s="34">
        <v>3</v>
      </c>
      <c r="K960" s="34">
        <v>1</v>
      </c>
      <c r="L960" s="3">
        <v>60</v>
      </c>
      <c r="M960" s="3">
        <v>150</v>
      </c>
      <c r="N960" s="27">
        <f>INDEX([1]怪物表!$J:$J,MATCH(F960,[1]怪物表!$A:$A,0),1)*H960</f>
        <v>10</v>
      </c>
    </row>
    <row r="961" spans="1:14" x14ac:dyDescent="0.3">
      <c r="A961" s="3"/>
      <c r="B961" s="4"/>
      <c r="C961" s="4" t="s">
        <v>291</v>
      </c>
      <c r="D961" s="4"/>
      <c r="E961" s="3">
        <v>3</v>
      </c>
      <c r="F961" s="3">
        <f>IF(G961="","",SUMIFS([1]怪物表!$A:$A,[1]怪物表!$B:$B,C961,[1]怪物表!$C:$C,G961)
)</f>
        <v>1499204</v>
      </c>
      <c r="G961" s="4" t="s">
        <v>151</v>
      </c>
      <c r="H961" s="3">
        <v>10</v>
      </c>
      <c r="I961" s="34">
        <v>9</v>
      </c>
      <c r="J961" s="34">
        <v>3</v>
      </c>
      <c r="K961" s="34">
        <v>1</v>
      </c>
      <c r="L961" s="3">
        <v>60</v>
      </c>
      <c r="M961" s="3">
        <v>150</v>
      </c>
      <c r="N961" s="27">
        <f>INDEX([1]怪物表!$J:$J,MATCH(F961,[1]怪物表!$A:$A,0),1)*H961</f>
        <v>10</v>
      </c>
    </row>
    <row r="962" spans="1:14" x14ac:dyDescent="0.3">
      <c r="A962" s="3"/>
      <c r="B962" s="4"/>
      <c r="C962" s="4" t="s">
        <v>291</v>
      </c>
      <c r="D962" s="4"/>
      <c r="E962" s="3">
        <v>4</v>
      </c>
      <c r="F962" s="3">
        <f>IF(G962="","",SUMIFS([1]怪物表!$A:$A,[1]怪物表!$B:$B,C962,[1]怪物表!$C:$C,G962)
)</f>
        <v>1499204</v>
      </c>
      <c r="G962" s="4" t="s">
        <v>151</v>
      </c>
      <c r="H962" s="3">
        <v>10</v>
      </c>
      <c r="I962" s="34">
        <v>9</v>
      </c>
      <c r="J962" s="34">
        <v>3</v>
      </c>
      <c r="K962" s="34">
        <v>1</v>
      </c>
      <c r="L962" s="3">
        <v>60</v>
      </c>
      <c r="M962" s="3">
        <v>150</v>
      </c>
      <c r="N962" s="27">
        <f>INDEX([1]怪物表!$J:$J,MATCH(F962,[1]怪物表!$A:$A,0),1)*H962</f>
        <v>10</v>
      </c>
    </row>
    <row r="963" spans="1:14" x14ac:dyDescent="0.3">
      <c r="A963" s="3"/>
      <c r="B963" s="4"/>
      <c r="C963" s="4" t="s">
        <v>291</v>
      </c>
      <c r="D963" s="4"/>
      <c r="E963" s="3">
        <v>5</v>
      </c>
      <c r="F963" s="3">
        <f>IF(G963="","",SUMIFS([1]怪物表!$A:$A,[1]怪物表!$B:$B,C963,[1]怪物表!$C:$C,G963)
)</f>
        <v>1499204</v>
      </c>
      <c r="G963" s="4" t="s">
        <v>151</v>
      </c>
      <c r="H963" s="3">
        <v>10</v>
      </c>
      <c r="I963" s="3"/>
      <c r="J963" s="34">
        <v>3</v>
      </c>
      <c r="K963" s="34">
        <v>1</v>
      </c>
      <c r="L963" s="3">
        <v>60</v>
      </c>
      <c r="M963" s="3">
        <v>150</v>
      </c>
      <c r="N963" s="27">
        <f>INDEX([1]怪物表!$J:$J,MATCH(F963,[1]怪物表!$A:$A,0),1)*H963</f>
        <v>10</v>
      </c>
    </row>
    <row r="964" spans="1:14" x14ac:dyDescent="0.3">
      <c r="A964" s="32">
        <v>499204</v>
      </c>
      <c r="B964" s="25" t="s">
        <v>274</v>
      </c>
      <c r="C964" s="4" t="s">
        <v>291</v>
      </c>
      <c r="D964" s="25" t="s">
        <v>281</v>
      </c>
      <c r="E964" s="34">
        <v>1</v>
      </c>
      <c r="F964" s="34">
        <f>IF(G964="","",SUMIFS([1]怪物表!$A:$A,[1]怪物表!$B:$B,C964,[1]怪物表!$C:$C,G964)
)</f>
        <v>1499204</v>
      </c>
      <c r="G964" s="4" t="s">
        <v>151</v>
      </c>
      <c r="H964" s="34">
        <v>10</v>
      </c>
      <c r="I964" s="34">
        <v>9</v>
      </c>
      <c r="J964" s="34">
        <v>3</v>
      </c>
      <c r="K964" s="34">
        <v>1</v>
      </c>
      <c r="L964" s="3">
        <v>60</v>
      </c>
      <c r="M964" s="34">
        <v>150</v>
      </c>
      <c r="N964" s="27">
        <f>INDEX([1]怪物表!$J:$J,MATCH(F964,[1]怪物表!$A:$A,0),1)*H964</f>
        <v>10</v>
      </c>
    </row>
    <row r="965" spans="1:14" x14ac:dyDescent="0.3">
      <c r="A965" s="3"/>
      <c r="B965" s="4"/>
      <c r="C965" s="4" t="s">
        <v>291</v>
      </c>
      <c r="D965" s="4"/>
      <c r="E965" s="3">
        <v>2</v>
      </c>
      <c r="F965" s="3">
        <f>IF(G965="","",SUMIFS([1]怪物表!$A:$A,[1]怪物表!$B:$B,C965,[1]怪物表!$C:$C,G965)
)</f>
        <v>1499204</v>
      </c>
      <c r="G965" s="4" t="s">
        <v>151</v>
      </c>
      <c r="H965" s="3">
        <v>10</v>
      </c>
      <c r="I965" s="34">
        <v>9</v>
      </c>
      <c r="J965" s="34">
        <v>3</v>
      </c>
      <c r="K965" s="34">
        <v>1</v>
      </c>
      <c r="L965" s="3">
        <v>60</v>
      </c>
      <c r="M965" s="3">
        <v>150</v>
      </c>
      <c r="N965" s="27">
        <f>INDEX([1]怪物表!$J:$J,MATCH(F965,[1]怪物表!$A:$A,0),1)*H965</f>
        <v>10</v>
      </c>
    </row>
    <row r="966" spans="1:14" x14ac:dyDescent="0.3">
      <c r="A966" s="3"/>
      <c r="B966" s="4"/>
      <c r="C966" s="4" t="s">
        <v>291</v>
      </c>
      <c r="D966" s="4"/>
      <c r="E966" s="3">
        <v>3</v>
      </c>
      <c r="F966" s="3">
        <f>IF(G966="","",SUMIFS([1]怪物表!$A:$A,[1]怪物表!$B:$B,C966,[1]怪物表!$C:$C,G966)
)</f>
        <v>1499204</v>
      </c>
      <c r="G966" s="4" t="s">
        <v>151</v>
      </c>
      <c r="H966" s="3">
        <v>10</v>
      </c>
      <c r="I966" s="34">
        <v>9</v>
      </c>
      <c r="J966" s="34">
        <v>3</v>
      </c>
      <c r="K966" s="34">
        <v>1</v>
      </c>
      <c r="L966" s="3">
        <v>60</v>
      </c>
      <c r="M966" s="3">
        <v>150</v>
      </c>
      <c r="N966" s="27">
        <f>INDEX([1]怪物表!$J:$J,MATCH(F966,[1]怪物表!$A:$A,0),1)*H966</f>
        <v>10</v>
      </c>
    </row>
    <row r="967" spans="1:14" x14ac:dyDescent="0.3">
      <c r="A967" s="3"/>
      <c r="B967" s="4"/>
      <c r="C967" s="4" t="s">
        <v>291</v>
      </c>
      <c r="D967" s="4"/>
      <c r="E967" s="3">
        <v>4</v>
      </c>
      <c r="F967" s="3">
        <f>IF(G967="","",SUMIFS([1]怪物表!$A:$A,[1]怪物表!$B:$B,C967,[1]怪物表!$C:$C,G967)
)</f>
        <v>1499204</v>
      </c>
      <c r="G967" s="4" t="s">
        <v>151</v>
      </c>
      <c r="H967" s="3">
        <v>10</v>
      </c>
      <c r="I967" s="34">
        <v>9</v>
      </c>
      <c r="J967" s="34">
        <v>3</v>
      </c>
      <c r="K967" s="34">
        <v>1</v>
      </c>
      <c r="L967" s="3">
        <v>60</v>
      </c>
      <c r="M967" s="3">
        <v>150</v>
      </c>
      <c r="N967" s="27">
        <f>INDEX([1]怪物表!$J:$J,MATCH(F967,[1]怪物表!$A:$A,0),1)*H967</f>
        <v>10</v>
      </c>
    </row>
    <row r="968" spans="1:14" x14ac:dyDescent="0.3">
      <c r="A968" s="3"/>
      <c r="B968" s="4"/>
      <c r="C968" s="4" t="s">
        <v>291</v>
      </c>
      <c r="D968" s="4"/>
      <c r="E968" s="3">
        <v>5</v>
      </c>
      <c r="F968" s="3">
        <f>IF(G968="","",SUMIFS([1]怪物表!$A:$A,[1]怪物表!$B:$B,C968,[1]怪物表!$C:$C,G968)
)</f>
        <v>1499204</v>
      </c>
      <c r="G968" s="4" t="s">
        <v>151</v>
      </c>
      <c r="H968" s="3">
        <v>10</v>
      </c>
      <c r="I968" s="3"/>
      <c r="J968" s="34">
        <v>3</v>
      </c>
      <c r="K968" s="34">
        <v>1</v>
      </c>
      <c r="L968" s="3">
        <v>60</v>
      </c>
      <c r="M968" s="3">
        <v>150</v>
      </c>
      <c r="N968" s="27">
        <f>INDEX([1]怪物表!$J:$J,MATCH(F968,[1]怪物表!$A:$A,0),1)*H968</f>
        <v>10</v>
      </c>
    </row>
    <row r="969" spans="1:14" x14ac:dyDescent="0.3">
      <c r="A969" s="32">
        <v>499205</v>
      </c>
      <c r="B969" s="25" t="s">
        <v>268</v>
      </c>
      <c r="C969" s="4" t="s">
        <v>291</v>
      </c>
      <c r="D969" s="25" t="s">
        <v>282</v>
      </c>
      <c r="E969" s="34">
        <v>1</v>
      </c>
      <c r="F969" s="34">
        <f>IF(G969="","",SUMIFS([1]怪物表!$A:$A,[1]怪物表!$B:$B,C969,[1]怪物表!$C:$C,G969)
)</f>
        <v>1499203</v>
      </c>
      <c r="G969" s="25" t="s">
        <v>131</v>
      </c>
      <c r="H969" s="34">
        <v>10</v>
      </c>
      <c r="I969" s="34">
        <v>9</v>
      </c>
      <c r="J969" s="34">
        <v>3</v>
      </c>
      <c r="K969" s="34">
        <v>1</v>
      </c>
      <c r="L969" s="3">
        <v>60</v>
      </c>
      <c r="M969" s="34">
        <v>210</v>
      </c>
      <c r="N969" s="27">
        <f>INDEX([1]怪物表!$J:$J,MATCH(F969,[1]怪物表!$A:$A,0),1)*H969</f>
        <v>10</v>
      </c>
    </row>
    <row r="970" spans="1:14" x14ac:dyDescent="0.3">
      <c r="A970" s="3"/>
      <c r="B970" s="4"/>
      <c r="C970" s="4" t="s">
        <v>291</v>
      </c>
      <c r="D970" s="4"/>
      <c r="E970" s="3">
        <v>2</v>
      </c>
      <c r="F970" s="3">
        <f>IF(G970="","",SUMIFS([1]怪物表!$A:$A,[1]怪物表!$B:$B,C970,[1]怪物表!$C:$C,G970)
)</f>
        <v>1499203</v>
      </c>
      <c r="G970" s="25" t="s">
        <v>131</v>
      </c>
      <c r="H970" s="3">
        <v>10</v>
      </c>
      <c r="I970" s="34">
        <v>9</v>
      </c>
      <c r="J970" s="34">
        <v>3</v>
      </c>
      <c r="K970" s="34">
        <v>1</v>
      </c>
      <c r="L970" s="3">
        <v>60</v>
      </c>
      <c r="M970" s="34">
        <v>210</v>
      </c>
      <c r="N970" s="27">
        <f>INDEX([1]怪物表!$J:$J,MATCH(F970,[1]怪物表!$A:$A,0),1)*H970</f>
        <v>10</v>
      </c>
    </row>
    <row r="971" spans="1:14" x14ac:dyDescent="0.3">
      <c r="A971" s="3"/>
      <c r="B971" s="4"/>
      <c r="C971" s="4" t="s">
        <v>291</v>
      </c>
      <c r="D971" s="4"/>
      <c r="E971" s="3">
        <v>3</v>
      </c>
      <c r="F971" s="3">
        <f>IF(G971="","",SUMIFS([1]怪物表!$A:$A,[1]怪物表!$B:$B,C971,[1]怪物表!$C:$C,G971)
)</f>
        <v>1499203</v>
      </c>
      <c r="G971" s="25" t="s">
        <v>131</v>
      </c>
      <c r="H971" s="3">
        <v>10</v>
      </c>
      <c r="I971" s="34">
        <v>9</v>
      </c>
      <c r="J971" s="34">
        <v>3</v>
      </c>
      <c r="K971" s="34">
        <v>1</v>
      </c>
      <c r="L971" s="3">
        <v>60</v>
      </c>
      <c r="M971" s="34">
        <v>210</v>
      </c>
      <c r="N971" s="27">
        <f>INDEX([1]怪物表!$J:$J,MATCH(F971,[1]怪物表!$A:$A,0),1)*H971</f>
        <v>10</v>
      </c>
    </row>
    <row r="972" spans="1:14" x14ac:dyDescent="0.3">
      <c r="A972" s="3"/>
      <c r="B972" s="4"/>
      <c r="C972" s="4" t="s">
        <v>291</v>
      </c>
      <c r="D972" s="4"/>
      <c r="E972" s="3">
        <v>4</v>
      </c>
      <c r="F972" s="3">
        <f>IF(G972="","",SUMIFS([1]怪物表!$A:$A,[1]怪物表!$B:$B,C972,[1]怪物表!$C:$C,G972)
)</f>
        <v>1499203</v>
      </c>
      <c r="G972" s="25" t="s">
        <v>131</v>
      </c>
      <c r="H972" s="3">
        <v>10</v>
      </c>
      <c r="I972" s="34">
        <v>9</v>
      </c>
      <c r="J972" s="34">
        <v>3</v>
      </c>
      <c r="K972" s="34">
        <v>1</v>
      </c>
      <c r="L972" s="3">
        <v>60</v>
      </c>
      <c r="M972" s="34">
        <v>210</v>
      </c>
      <c r="N972" s="27">
        <f>INDEX([1]怪物表!$J:$J,MATCH(F972,[1]怪物表!$A:$A,0),1)*H972</f>
        <v>10</v>
      </c>
    </row>
    <row r="973" spans="1:14" x14ac:dyDescent="0.3">
      <c r="A973" s="3"/>
      <c r="B973" s="4"/>
      <c r="C973" s="4" t="s">
        <v>291</v>
      </c>
      <c r="D973" s="4"/>
      <c r="E973" s="3">
        <v>5</v>
      </c>
      <c r="F973" s="3">
        <f>IF(G973="","",SUMIFS([1]怪物表!$A:$A,[1]怪物表!$B:$B,C973,[1]怪物表!$C:$C,G973)
)</f>
        <v>1499203</v>
      </c>
      <c r="G973" s="25" t="s">
        <v>131</v>
      </c>
      <c r="H973" s="3">
        <v>10</v>
      </c>
      <c r="I973" s="3"/>
      <c r="J973" s="34">
        <v>3</v>
      </c>
      <c r="K973" s="34">
        <v>1</v>
      </c>
      <c r="L973" s="3">
        <v>60</v>
      </c>
      <c r="M973" s="34">
        <v>210</v>
      </c>
      <c r="N973" s="27">
        <f>INDEX([1]怪物表!$J:$J,MATCH(F973,[1]怪物表!$A:$A,0),1)*H973</f>
        <v>10</v>
      </c>
    </row>
    <row r="974" spans="1:14" x14ac:dyDescent="0.3">
      <c r="A974" s="32">
        <v>499206</v>
      </c>
      <c r="B974" s="25" t="s">
        <v>270</v>
      </c>
      <c r="C974" s="4" t="s">
        <v>291</v>
      </c>
      <c r="D974" s="25" t="s">
        <v>283</v>
      </c>
      <c r="E974" s="34">
        <v>1</v>
      </c>
      <c r="F974" s="34">
        <f>IF(G974="","",SUMIFS([1]怪物表!$A:$A,[1]怪物表!$B:$B,C974,[1]怪物表!$C:$C,G974)
)</f>
        <v>1499204</v>
      </c>
      <c r="G974" s="4" t="s">
        <v>151</v>
      </c>
      <c r="H974" s="34">
        <v>20</v>
      </c>
      <c r="I974" s="34">
        <v>14</v>
      </c>
      <c r="J974" s="34">
        <v>3</v>
      </c>
      <c r="K974" s="34">
        <v>1</v>
      </c>
      <c r="L974" s="34">
        <v>10</v>
      </c>
      <c r="M974" s="34">
        <v>240</v>
      </c>
      <c r="N974" s="27">
        <f>INDEX([1]怪物表!$J:$J,MATCH(F974,[1]怪物表!$A:$A,0),1)*H974</f>
        <v>20</v>
      </c>
    </row>
    <row r="975" spans="1:14" x14ac:dyDescent="0.3">
      <c r="A975" s="3"/>
      <c r="B975" s="4"/>
      <c r="C975" s="4" t="s">
        <v>291</v>
      </c>
      <c r="D975" s="4"/>
      <c r="E975" s="3">
        <v>2</v>
      </c>
      <c r="F975" s="3">
        <f>IF(G975="","",SUMIFS([1]怪物表!$A:$A,[1]怪物表!$B:$B,C975,[1]怪物表!$C:$C,G975)
)</f>
        <v>1499204</v>
      </c>
      <c r="G975" s="4" t="s">
        <v>151</v>
      </c>
      <c r="H975" s="3">
        <v>20</v>
      </c>
      <c r="I975" s="34">
        <v>14</v>
      </c>
      <c r="J975" s="34">
        <v>3</v>
      </c>
      <c r="K975" s="34">
        <v>1</v>
      </c>
      <c r="L975" s="34">
        <v>10</v>
      </c>
      <c r="M975" s="3">
        <v>240</v>
      </c>
      <c r="N975" s="27">
        <f>INDEX([1]怪物表!$J:$J,MATCH(F975,[1]怪物表!$A:$A,0),1)*H975</f>
        <v>20</v>
      </c>
    </row>
    <row r="976" spans="1:14" x14ac:dyDescent="0.3">
      <c r="A976" s="3"/>
      <c r="B976" s="4"/>
      <c r="C976" s="4" t="s">
        <v>291</v>
      </c>
      <c r="D976" s="4"/>
      <c r="E976" s="3">
        <v>3</v>
      </c>
      <c r="F976" s="3">
        <f>IF(G976="","",SUMIFS([1]怪物表!$A:$A,[1]怪物表!$B:$B,C976,[1]怪物表!$C:$C,G976)
)</f>
        <v>1499204</v>
      </c>
      <c r="G976" s="4" t="s">
        <v>151</v>
      </c>
      <c r="H976" s="3">
        <v>20</v>
      </c>
      <c r="I976" s="34">
        <v>14</v>
      </c>
      <c r="J976" s="34">
        <v>3</v>
      </c>
      <c r="K976" s="34">
        <v>1</v>
      </c>
      <c r="L976" s="34">
        <v>10</v>
      </c>
      <c r="M976" s="3">
        <v>240</v>
      </c>
      <c r="N976" s="27">
        <f>INDEX([1]怪物表!$J:$J,MATCH(F976,[1]怪物表!$A:$A,0),1)*H976</f>
        <v>20</v>
      </c>
    </row>
    <row r="977" spans="1:14" x14ac:dyDescent="0.3">
      <c r="A977" s="3"/>
      <c r="B977" s="4"/>
      <c r="C977" s="4" t="s">
        <v>291</v>
      </c>
      <c r="D977" s="4"/>
      <c r="E977" s="3">
        <v>4</v>
      </c>
      <c r="F977" s="3">
        <f>IF(G977="","",SUMIFS([1]怪物表!$A:$A,[1]怪物表!$B:$B,C977,[1]怪物表!$C:$C,G977)
)</f>
        <v>1499204</v>
      </c>
      <c r="G977" s="4" t="s">
        <v>151</v>
      </c>
      <c r="H977" s="3">
        <v>20</v>
      </c>
      <c r="I977" s="34">
        <v>14</v>
      </c>
      <c r="J977" s="34">
        <v>3</v>
      </c>
      <c r="K977" s="34">
        <v>1</v>
      </c>
      <c r="L977" s="3">
        <v>20</v>
      </c>
      <c r="M977" s="3">
        <v>240</v>
      </c>
      <c r="N977" s="27">
        <f>INDEX([1]怪物表!$J:$J,MATCH(F977,[1]怪物表!$A:$A,0),1)*H977</f>
        <v>20</v>
      </c>
    </row>
    <row r="978" spans="1:14" x14ac:dyDescent="0.3">
      <c r="A978" s="3"/>
      <c r="B978" s="4"/>
      <c r="C978" s="4" t="s">
        <v>291</v>
      </c>
      <c r="D978" s="4"/>
      <c r="E978" s="3">
        <v>5</v>
      </c>
      <c r="F978" s="3">
        <f>IF(G978="","",SUMIFS([1]怪物表!$A:$A,[1]怪物表!$B:$B,C978,[1]怪物表!$C:$C,G978)
)</f>
        <v>1499204</v>
      </c>
      <c r="G978" s="4" t="s">
        <v>151</v>
      </c>
      <c r="H978" s="3">
        <v>20</v>
      </c>
      <c r="I978" s="3"/>
      <c r="J978" s="34">
        <v>3</v>
      </c>
      <c r="K978" s="34">
        <v>1</v>
      </c>
      <c r="L978" s="3">
        <v>20</v>
      </c>
      <c r="M978" s="3">
        <v>240</v>
      </c>
      <c r="N978" s="27">
        <f>INDEX([1]怪物表!$J:$J,MATCH(F978,[1]怪物表!$A:$A,0),1)*H978</f>
        <v>20</v>
      </c>
    </row>
    <row r="979" spans="1:14" x14ac:dyDescent="0.3">
      <c r="A979" s="32">
        <v>499207</v>
      </c>
      <c r="B979" s="25" t="s">
        <v>308</v>
      </c>
      <c r="C979" s="4" t="s">
        <v>291</v>
      </c>
      <c r="D979" s="25" t="s">
        <v>283</v>
      </c>
      <c r="E979" s="34">
        <v>1</v>
      </c>
      <c r="F979" s="34">
        <f>IF(G979="","",SUMIFS([1]怪物表!$A:$A,[1]怪物表!$B:$B,C979,[1]怪物表!$C:$C,G979)
)</f>
        <v>1499216</v>
      </c>
      <c r="G979" s="25" t="s">
        <v>123</v>
      </c>
      <c r="H979" s="36">
        <v>6</v>
      </c>
      <c r="I979" s="36">
        <v>4</v>
      </c>
      <c r="J979" s="34">
        <v>3</v>
      </c>
      <c r="K979" s="34">
        <v>1</v>
      </c>
      <c r="L979" s="34">
        <v>10</v>
      </c>
      <c r="M979" s="3">
        <v>240</v>
      </c>
      <c r="N979" s="27">
        <f>INDEX([1]怪物表!$J:$J,MATCH(F979,[1]怪物表!$A:$A,0),1)*H979</f>
        <v>6</v>
      </c>
    </row>
    <row r="980" spans="1:14" x14ac:dyDescent="0.3">
      <c r="A980" s="3"/>
      <c r="B980" s="4"/>
      <c r="C980" s="4" t="s">
        <v>291</v>
      </c>
      <c r="D980" s="4"/>
      <c r="E980" s="3">
        <v>2</v>
      </c>
      <c r="F980" s="3">
        <f>IF(G980="","",SUMIFS([1]怪物表!$A:$A,[1]怪物表!$B:$B,C980,[1]怪物表!$C:$C,G980)
)</f>
        <v>1499216</v>
      </c>
      <c r="G980" s="25" t="s">
        <v>123</v>
      </c>
      <c r="H980" s="36">
        <v>6</v>
      </c>
      <c r="I980" s="36">
        <v>4</v>
      </c>
      <c r="J980" s="34">
        <v>3</v>
      </c>
      <c r="K980" s="34">
        <v>1</v>
      </c>
      <c r="L980" s="34">
        <v>10</v>
      </c>
      <c r="M980" s="3">
        <v>240</v>
      </c>
      <c r="N980" s="27">
        <f>INDEX([1]怪物表!$J:$J,MATCH(F980,[1]怪物表!$A:$A,0),1)*H980</f>
        <v>6</v>
      </c>
    </row>
    <row r="981" spans="1:14" x14ac:dyDescent="0.3">
      <c r="A981" s="3"/>
      <c r="B981" s="4"/>
      <c r="C981" s="4" t="s">
        <v>291</v>
      </c>
      <c r="D981" s="4"/>
      <c r="E981" s="3">
        <v>3</v>
      </c>
      <c r="F981" s="3">
        <f>IF(G981="","",SUMIFS([1]怪物表!$A:$A,[1]怪物表!$B:$B,C981,[1]怪物表!$C:$C,G981)
)</f>
        <v>1499216</v>
      </c>
      <c r="G981" s="25" t="s">
        <v>123</v>
      </c>
      <c r="H981" s="36">
        <v>6</v>
      </c>
      <c r="I981" s="36">
        <v>4</v>
      </c>
      <c r="J981" s="34">
        <v>3</v>
      </c>
      <c r="K981" s="34">
        <v>1</v>
      </c>
      <c r="L981" s="34">
        <v>10</v>
      </c>
      <c r="M981" s="3">
        <v>240</v>
      </c>
      <c r="N981" s="27">
        <f>INDEX([1]怪物表!$J:$J,MATCH(F981,[1]怪物表!$A:$A,0),1)*H981</f>
        <v>6</v>
      </c>
    </row>
    <row r="982" spans="1:14" x14ac:dyDescent="0.3">
      <c r="A982" s="3"/>
      <c r="B982" s="4"/>
      <c r="C982" s="4" t="s">
        <v>291</v>
      </c>
      <c r="D982" s="4"/>
      <c r="E982" s="3">
        <v>4</v>
      </c>
      <c r="F982" s="3">
        <f>IF(G982="","",SUMIFS([1]怪物表!$A:$A,[1]怪物表!$B:$B,C982,[1]怪物表!$C:$C,G982)
)</f>
        <v>1499216</v>
      </c>
      <c r="G982" s="25" t="s">
        <v>123</v>
      </c>
      <c r="H982" s="36">
        <v>6</v>
      </c>
      <c r="I982" s="36">
        <v>4</v>
      </c>
      <c r="J982" s="34">
        <v>3</v>
      </c>
      <c r="K982" s="34">
        <v>1</v>
      </c>
      <c r="L982" s="3">
        <v>20</v>
      </c>
      <c r="M982" s="3">
        <v>240</v>
      </c>
      <c r="N982" s="27">
        <f>INDEX([1]怪物表!$J:$J,MATCH(F982,[1]怪物表!$A:$A,0),1)*H982</f>
        <v>6</v>
      </c>
    </row>
    <row r="983" spans="1:14" x14ac:dyDescent="0.3">
      <c r="A983" s="3"/>
      <c r="B983" s="4"/>
      <c r="C983" s="4" t="s">
        <v>291</v>
      </c>
      <c r="D983" s="4"/>
      <c r="E983" s="3">
        <v>5</v>
      </c>
      <c r="F983" s="3">
        <f>IF(G983="","",SUMIFS([1]怪物表!$A:$A,[1]怪物表!$B:$B,C983,[1]怪物表!$C:$C,G983)
)</f>
        <v>1499216</v>
      </c>
      <c r="G983" s="25" t="s">
        <v>123</v>
      </c>
      <c r="H983" s="36">
        <v>6</v>
      </c>
      <c r="I983" s="3"/>
      <c r="J983" s="34">
        <v>3</v>
      </c>
      <c r="K983" s="34">
        <v>1</v>
      </c>
      <c r="L983" s="3">
        <v>20</v>
      </c>
      <c r="M983" s="3">
        <v>240</v>
      </c>
      <c r="N983" s="27">
        <f>INDEX([1]怪物表!$J:$J,MATCH(F983,[1]怪物表!$A:$A,0),1)*H983</f>
        <v>6</v>
      </c>
    </row>
    <row r="984" spans="1:14" x14ac:dyDescent="0.3">
      <c r="A984" s="32">
        <v>499208</v>
      </c>
      <c r="B984" s="25" t="s">
        <v>271</v>
      </c>
      <c r="C984" s="4" t="s">
        <v>291</v>
      </c>
      <c r="D984" s="25" t="s">
        <v>284</v>
      </c>
      <c r="E984" s="34">
        <v>1</v>
      </c>
      <c r="F984" s="34">
        <f>IF(G984="","",SUMIFS([1]怪物表!$A:$A,[1]怪物表!$B:$B,C984,[1]怪物表!$C:$C,G984)
)</f>
        <v>1499206</v>
      </c>
      <c r="G984" s="4" t="s">
        <v>240</v>
      </c>
      <c r="H984" s="34">
        <v>20</v>
      </c>
      <c r="I984" s="34">
        <v>14</v>
      </c>
      <c r="J984" s="34">
        <v>3</v>
      </c>
      <c r="K984" s="34">
        <v>1</v>
      </c>
      <c r="L984" s="34">
        <v>10</v>
      </c>
      <c r="M984" s="34">
        <v>270</v>
      </c>
      <c r="N984" s="27">
        <f>INDEX([1]怪物表!$J:$J,MATCH(F984,[1]怪物表!$A:$A,0),1)*H984</f>
        <v>20</v>
      </c>
    </row>
    <row r="985" spans="1:14" x14ac:dyDescent="0.3">
      <c r="A985" s="3"/>
      <c r="B985" s="4"/>
      <c r="C985" s="4" t="s">
        <v>291</v>
      </c>
      <c r="D985" s="4"/>
      <c r="E985" s="3">
        <v>2</v>
      </c>
      <c r="F985" s="3">
        <f>IF(G985="","",SUMIFS([1]怪物表!$A:$A,[1]怪物表!$B:$B,C985,[1]怪物表!$C:$C,G985)
)</f>
        <v>1499206</v>
      </c>
      <c r="G985" s="4" t="s">
        <v>240</v>
      </c>
      <c r="H985" s="3">
        <v>20</v>
      </c>
      <c r="I985" s="34">
        <v>14</v>
      </c>
      <c r="J985" s="34">
        <v>3</v>
      </c>
      <c r="K985" s="34">
        <v>1</v>
      </c>
      <c r="L985" s="34">
        <v>10</v>
      </c>
      <c r="M985" s="34">
        <v>270</v>
      </c>
      <c r="N985" s="27">
        <f>INDEX([1]怪物表!$J:$J,MATCH(F985,[1]怪物表!$A:$A,0),1)*H985</f>
        <v>20</v>
      </c>
    </row>
    <row r="986" spans="1:14" x14ac:dyDescent="0.3">
      <c r="A986" s="3"/>
      <c r="B986" s="4"/>
      <c r="C986" s="4" t="s">
        <v>291</v>
      </c>
      <c r="D986" s="4"/>
      <c r="E986" s="3">
        <v>3</v>
      </c>
      <c r="F986" s="3">
        <f>IF(G986="","",SUMIFS([1]怪物表!$A:$A,[1]怪物表!$B:$B,C986,[1]怪物表!$C:$C,G986)
)</f>
        <v>1499206</v>
      </c>
      <c r="G986" s="4" t="s">
        <v>240</v>
      </c>
      <c r="H986" s="3">
        <v>20</v>
      </c>
      <c r="I986" s="34">
        <v>14</v>
      </c>
      <c r="J986" s="34">
        <v>3</v>
      </c>
      <c r="K986" s="34">
        <v>1</v>
      </c>
      <c r="L986" s="34">
        <v>10</v>
      </c>
      <c r="M986" s="34">
        <v>270</v>
      </c>
      <c r="N986" s="27">
        <f>INDEX([1]怪物表!$J:$J,MATCH(F986,[1]怪物表!$A:$A,0),1)*H986</f>
        <v>20</v>
      </c>
    </row>
    <row r="987" spans="1:14" x14ac:dyDescent="0.3">
      <c r="A987" s="3"/>
      <c r="B987" s="4"/>
      <c r="C987" s="4" t="s">
        <v>291</v>
      </c>
      <c r="D987" s="4"/>
      <c r="E987" s="3">
        <v>4</v>
      </c>
      <c r="F987" s="3">
        <f>IF(G987="","",SUMIFS([1]怪物表!$A:$A,[1]怪物表!$B:$B,C987,[1]怪物表!$C:$C,G987)
)</f>
        <v>1499206</v>
      </c>
      <c r="G987" s="4" t="s">
        <v>240</v>
      </c>
      <c r="H987" s="3">
        <v>20</v>
      </c>
      <c r="I987" s="34">
        <v>14</v>
      </c>
      <c r="J987" s="34">
        <v>3</v>
      </c>
      <c r="K987" s="34">
        <v>1</v>
      </c>
      <c r="L987" s="3">
        <v>20</v>
      </c>
      <c r="M987" s="34">
        <v>270</v>
      </c>
      <c r="N987" s="27">
        <f>INDEX([1]怪物表!$J:$J,MATCH(F987,[1]怪物表!$A:$A,0),1)*H987</f>
        <v>20</v>
      </c>
    </row>
    <row r="988" spans="1:14" x14ac:dyDescent="0.3">
      <c r="A988" s="3"/>
      <c r="B988" s="4"/>
      <c r="C988" s="4" t="s">
        <v>291</v>
      </c>
      <c r="D988" s="4"/>
      <c r="E988" s="3">
        <v>5</v>
      </c>
      <c r="F988" s="3">
        <f>IF(G988="","",SUMIFS([1]怪物表!$A:$A,[1]怪物表!$B:$B,C988,[1]怪物表!$C:$C,G988)
)</f>
        <v>1499206</v>
      </c>
      <c r="G988" s="4" t="s">
        <v>240</v>
      </c>
      <c r="H988" s="3">
        <v>20</v>
      </c>
      <c r="I988" s="3"/>
      <c r="J988" s="34">
        <v>3</v>
      </c>
      <c r="K988" s="34">
        <v>1</v>
      </c>
      <c r="L988" s="3">
        <v>20</v>
      </c>
      <c r="M988" s="34">
        <v>270</v>
      </c>
      <c r="N988" s="27">
        <f>INDEX([1]怪物表!$J:$J,MATCH(F988,[1]怪物表!$A:$A,0),1)*H988</f>
        <v>20</v>
      </c>
    </row>
    <row r="989" spans="1:14" x14ac:dyDescent="0.3">
      <c r="A989" s="35">
        <v>499209</v>
      </c>
      <c r="B989" s="25" t="s">
        <v>268</v>
      </c>
      <c r="C989" s="4" t="s">
        <v>291</v>
      </c>
      <c r="D989" s="25" t="s">
        <v>191</v>
      </c>
      <c r="E989" s="34">
        <v>1</v>
      </c>
      <c r="F989" s="34">
        <f>IF(G989="","",SUMIFS([1]怪物表!$A:$A,[1]怪物表!$B:$B,C989,[1]怪物表!$C:$C,G989)
)</f>
        <v>1499202</v>
      </c>
      <c r="G989" s="4" t="s">
        <v>124</v>
      </c>
      <c r="H989" s="34">
        <v>14</v>
      </c>
      <c r="I989" s="34">
        <v>11</v>
      </c>
      <c r="J989" s="34">
        <v>3</v>
      </c>
      <c r="K989" s="34">
        <v>1</v>
      </c>
      <c r="L989" s="3">
        <v>60</v>
      </c>
      <c r="M989" s="34">
        <v>330</v>
      </c>
      <c r="N989" s="27">
        <f>INDEX([1]怪物表!$J:$J,MATCH(F989,[1]怪物表!$A:$A,0),1)*H989</f>
        <v>14</v>
      </c>
    </row>
    <row r="990" spans="1:14" x14ac:dyDescent="0.3">
      <c r="A990" s="3"/>
      <c r="B990" s="4"/>
      <c r="C990" s="4" t="s">
        <v>291</v>
      </c>
      <c r="D990" s="4"/>
      <c r="E990" s="3">
        <v>2</v>
      </c>
      <c r="F990" s="3">
        <f>IF(G990="","",SUMIFS([1]怪物表!$A:$A,[1]怪物表!$B:$B,C990,[1]怪物表!$C:$C,G990)
)</f>
        <v>1499202</v>
      </c>
      <c r="G990" s="4" t="s">
        <v>124</v>
      </c>
      <c r="H990" s="3">
        <v>14</v>
      </c>
      <c r="I990" s="34">
        <v>11</v>
      </c>
      <c r="J990" s="34">
        <v>3</v>
      </c>
      <c r="K990" s="34">
        <v>1</v>
      </c>
      <c r="L990" s="3">
        <v>60</v>
      </c>
      <c r="M990" s="34">
        <v>330</v>
      </c>
      <c r="N990" s="27">
        <f>INDEX([1]怪物表!$J:$J,MATCH(F990,[1]怪物表!$A:$A,0),1)*H990</f>
        <v>14</v>
      </c>
    </row>
    <row r="991" spans="1:14" x14ac:dyDescent="0.3">
      <c r="A991" s="3"/>
      <c r="B991" s="4"/>
      <c r="C991" s="4" t="s">
        <v>291</v>
      </c>
      <c r="D991" s="4"/>
      <c r="E991" s="3">
        <v>3</v>
      </c>
      <c r="F991" s="3">
        <f>IF(G991="","",SUMIFS([1]怪物表!$A:$A,[1]怪物表!$B:$B,C991,[1]怪物表!$C:$C,G991)
)</f>
        <v>1499202</v>
      </c>
      <c r="G991" s="4" t="s">
        <v>124</v>
      </c>
      <c r="H991" s="3">
        <v>20</v>
      </c>
      <c r="I991" s="3">
        <v>18</v>
      </c>
      <c r="J991" s="34">
        <v>3</v>
      </c>
      <c r="K991" s="34">
        <v>1</v>
      </c>
      <c r="L991" s="3">
        <v>60</v>
      </c>
      <c r="M991" s="34">
        <v>330</v>
      </c>
      <c r="N991" s="27">
        <f>INDEX([1]怪物表!$J:$J,MATCH(F991,[1]怪物表!$A:$A,0),1)*H991</f>
        <v>20</v>
      </c>
    </row>
    <row r="992" spans="1:14" x14ac:dyDescent="0.3">
      <c r="A992" s="3"/>
      <c r="B992" s="4"/>
      <c r="C992" s="4" t="s">
        <v>291</v>
      </c>
      <c r="D992" s="4"/>
      <c r="E992" s="3">
        <v>4</v>
      </c>
      <c r="F992" s="3">
        <f>IF(G992="","",SUMIFS([1]怪物表!$A:$A,[1]怪物表!$B:$B,C992,[1]怪物表!$C:$C,G992)
)</f>
        <v>1499202</v>
      </c>
      <c r="G992" s="4" t="s">
        <v>124</v>
      </c>
      <c r="H992" s="3">
        <v>20</v>
      </c>
      <c r="I992" s="3">
        <v>18</v>
      </c>
      <c r="J992" s="34">
        <v>3</v>
      </c>
      <c r="K992" s="34">
        <v>1</v>
      </c>
      <c r="L992" s="3">
        <v>60</v>
      </c>
      <c r="M992" s="34">
        <v>330</v>
      </c>
      <c r="N992" s="27">
        <f>INDEX([1]怪物表!$J:$J,MATCH(F992,[1]怪物表!$A:$A,0),1)*H992</f>
        <v>20</v>
      </c>
    </row>
    <row r="993" spans="1:14" x14ac:dyDescent="0.3">
      <c r="A993" s="3"/>
      <c r="B993" s="4"/>
      <c r="C993" s="4" t="s">
        <v>291</v>
      </c>
      <c r="D993" s="4"/>
      <c r="E993" s="3">
        <v>5</v>
      </c>
      <c r="F993" s="3">
        <f>IF(G993="","",SUMIFS([1]怪物表!$A:$A,[1]怪物表!$B:$B,C993,[1]怪物表!$C:$C,G993)
)</f>
        <v>1499202</v>
      </c>
      <c r="G993" s="4" t="s">
        <v>124</v>
      </c>
      <c r="H993" s="3">
        <v>28</v>
      </c>
      <c r="I993" s="3"/>
      <c r="J993" s="34">
        <v>3</v>
      </c>
      <c r="K993" s="34">
        <v>1</v>
      </c>
      <c r="L993" s="3">
        <v>60</v>
      </c>
      <c r="M993" s="34">
        <v>330</v>
      </c>
      <c r="N993" s="27">
        <f>INDEX([1]怪物表!$J:$J,MATCH(F993,[1]怪物表!$A:$A,0),1)*H993</f>
        <v>28</v>
      </c>
    </row>
    <row r="994" spans="1:14" x14ac:dyDescent="0.3">
      <c r="A994" s="35">
        <v>499210</v>
      </c>
      <c r="B994" s="25" t="s">
        <v>268</v>
      </c>
      <c r="C994" s="4" t="s">
        <v>291</v>
      </c>
      <c r="D994" s="25" t="s">
        <v>201</v>
      </c>
      <c r="E994" s="34">
        <v>1</v>
      </c>
      <c r="F994" s="34">
        <f>IF(G994="","",SUMIFS([1]怪物表!$A:$A,[1]怪物表!$B:$B,C994,[1]怪物表!$C:$C,G994)
)</f>
        <v>1499203</v>
      </c>
      <c r="G994" s="25" t="s">
        <v>131</v>
      </c>
      <c r="H994" s="34">
        <v>14</v>
      </c>
      <c r="I994" s="34">
        <v>11</v>
      </c>
      <c r="J994" s="34">
        <v>3</v>
      </c>
      <c r="K994" s="34">
        <v>1</v>
      </c>
      <c r="L994" s="3">
        <v>60</v>
      </c>
      <c r="M994" s="34">
        <v>390</v>
      </c>
      <c r="N994" s="27">
        <f>INDEX([1]怪物表!$J:$J,MATCH(F994,[1]怪物表!$A:$A,0),1)*H994</f>
        <v>14</v>
      </c>
    </row>
    <row r="995" spans="1:14" x14ac:dyDescent="0.3">
      <c r="A995" s="3"/>
      <c r="B995" s="4"/>
      <c r="C995" s="4" t="s">
        <v>291</v>
      </c>
      <c r="D995" s="4"/>
      <c r="E995" s="3">
        <v>2</v>
      </c>
      <c r="F995" s="3">
        <f>IF(G995="","",SUMIFS([1]怪物表!$A:$A,[1]怪物表!$B:$B,C995,[1]怪物表!$C:$C,G995)
)</f>
        <v>1499203</v>
      </c>
      <c r="G995" s="25" t="s">
        <v>131</v>
      </c>
      <c r="H995" s="3">
        <v>14</v>
      </c>
      <c r="I995" s="34">
        <v>11</v>
      </c>
      <c r="J995" s="34">
        <v>3</v>
      </c>
      <c r="K995" s="34">
        <v>1</v>
      </c>
      <c r="L995" s="3">
        <v>60</v>
      </c>
      <c r="M995" s="34">
        <v>390</v>
      </c>
      <c r="N995" s="27">
        <f>INDEX([1]怪物表!$J:$J,MATCH(F995,[1]怪物表!$A:$A,0),1)*H995</f>
        <v>14</v>
      </c>
    </row>
    <row r="996" spans="1:14" x14ac:dyDescent="0.3">
      <c r="A996" s="3"/>
      <c r="B996" s="4"/>
      <c r="C996" s="4" t="s">
        <v>291</v>
      </c>
      <c r="D996" s="4"/>
      <c r="E996" s="3">
        <v>3</v>
      </c>
      <c r="F996" s="3">
        <f>IF(G996="","",SUMIFS([1]怪物表!$A:$A,[1]怪物表!$B:$B,C996,[1]怪物表!$C:$C,G996)
)</f>
        <v>1499203</v>
      </c>
      <c r="G996" s="25" t="s">
        <v>131</v>
      </c>
      <c r="H996" s="3">
        <v>20</v>
      </c>
      <c r="I996" s="3">
        <v>18</v>
      </c>
      <c r="J996" s="34">
        <v>3</v>
      </c>
      <c r="K996" s="34">
        <v>1</v>
      </c>
      <c r="L996" s="3">
        <v>60</v>
      </c>
      <c r="M996" s="34">
        <v>390</v>
      </c>
      <c r="N996" s="27">
        <f>INDEX([1]怪物表!$J:$J,MATCH(F996,[1]怪物表!$A:$A,0),1)*H996</f>
        <v>20</v>
      </c>
    </row>
    <row r="997" spans="1:14" x14ac:dyDescent="0.3">
      <c r="A997" s="3"/>
      <c r="B997" s="4"/>
      <c r="C997" s="4" t="s">
        <v>291</v>
      </c>
      <c r="D997" s="4"/>
      <c r="E997" s="3">
        <v>4</v>
      </c>
      <c r="F997" s="3">
        <f>IF(G997="","",SUMIFS([1]怪物表!$A:$A,[1]怪物表!$B:$B,C997,[1]怪物表!$C:$C,G997)
)</f>
        <v>1499203</v>
      </c>
      <c r="G997" s="25" t="s">
        <v>131</v>
      </c>
      <c r="H997" s="3">
        <v>20</v>
      </c>
      <c r="I997" s="3">
        <v>18</v>
      </c>
      <c r="J997" s="34">
        <v>3</v>
      </c>
      <c r="K997" s="34">
        <v>1</v>
      </c>
      <c r="L997" s="3">
        <v>60</v>
      </c>
      <c r="M997" s="34">
        <v>390</v>
      </c>
      <c r="N997" s="27">
        <f>INDEX([1]怪物表!$J:$J,MATCH(F997,[1]怪物表!$A:$A,0),1)*H997</f>
        <v>20</v>
      </c>
    </row>
    <row r="998" spans="1:14" x14ac:dyDescent="0.3">
      <c r="A998" s="3"/>
      <c r="B998" s="4"/>
      <c r="C998" s="4" t="s">
        <v>291</v>
      </c>
      <c r="D998" s="4"/>
      <c r="E998" s="3">
        <v>5</v>
      </c>
      <c r="F998" s="3">
        <f>IF(G998="","",SUMIFS([1]怪物表!$A:$A,[1]怪物表!$B:$B,C998,[1]怪物表!$C:$C,G998)
)</f>
        <v>1499203</v>
      </c>
      <c r="G998" s="25" t="s">
        <v>131</v>
      </c>
      <c r="H998" s="3">
        <v>28</v>
      </c>
      <c r="I998" s="3"/>
      <c r="J998" s="34">
        <v>3</v>
      </c>
      <c r="K998" s="34">
        <v>1</v>
      </c>
      <c r="L998" s="3">
        <v>60</v>
      </c>
      <c r="M998" s="34">
        <v>390</v>
      </c>
      <c r="N998" s="27">
        <f>INDEX([1]怪物表!$J:$J,MATCH(F998,[1]怪物表!$A:$A,0),1)*H998</f>
        <v>28</v>
      </c>
    </row>
    <row r="999" spans="1:14" x14ac:dyDescent="0.3">
      <c r="A999" s="35">
        <v>499211</v>
      </c>
      <c r="B999" s="25" t="s">
        <v>270</v>
      </c>
      <c r="C999" s="4" t="s">
        <v>291</v>
      </c>
      <c r="D999" s="25" t="s">
        <v>202</v>
      </c>
      <c r="E999" s="34">
        <v>1</v>
      </c>
      <c r="F999" s="34">
        <f>IF(G999="","",SUMIFS([1]怪物表!$A:$A,[1]怪物表!$B:$B,C999,[1]怪物表!$C:$C,G999)
)</f>
        <v>1499205</v>
      </c>
      <c r="G999" s="4" t="s">
        <v>143</v>
      </c>
      <c r="H999" s="34">
        <v>10</v>
      </c>
      <c r="I999" s="34">
        <v>7</v>
      </c>
      <c r="J999" s="34">
        <v>3</v>
      </c>
      <c r="K999" s="34">
        <v>1</v>
      </c>
      <c r="L999" s="34">
        <v>10</v>
      </c>
      <c r="M999" s="34">
        <v>420</v>
      </c>
      <c r="N999" s="27">
        <f>INDEX([1]怪物表!$J:$J,MATCH(F999,[1]怪物表!$A:$A,0),1)*H999</f>
        <v>10</v>
      </c>
    </row>
    <row r="1000" spans="1:14" x14ac:dyDescent="0.3">
      <c r="A1000" s="3"/>
      <c r="B1000" s="4"/>
      <c r="C1000" s="4" t="s">
        <v>291</v>
      </c>
      <c r="D1000" s="4"/>
      <c r="E1000" s="3">
        <v>2</v>
      </c>
      <c r="F1000" s="3">
        <f>IF(G1000="","",SUMIFS([1]怪物表!$A:$A,[1]怪物表!$B:$B,C1000,[1]怪物表!$C:$C,G1000)
)</f>
        <v>1499205</v>
      </c>
      <c r="G1000" s="4" t="s">
        <v>143</v>
      </c>
      <c r="H1000" s="3">
        <v>10</v>
      </c>
      <c r="I1000" s="34">
        <v>7</v>
      </c>
      <c r="J1000" s="34">
        <v>3</v>
      </c>
      <c r="K1000" s="34">
        <v>1</v>
      </c>
      <c r="L1000" s="34">
        <v>10</v>
      </c>
      <c r="M1000" s="34">
        <v>420</v>
      </c>
      <c r="N1000" s="27">
        <f>INDEX([1]怪物表!$J:$J,MATCH(F1000,[1]怪物表!$A:$A,0),1)*H1000</f>
        <v>10</v>
      </c>
    </row>
    <row r="1001" spans="1:14" x14ac:dyDescent="0.3">
      <c r="A1001" s="3"/>
      <c r="B1001" s="4"/>
      <c r="C1001" s="4" t="s">
        <v>291</v>
      </c>
      <c r="D1001" s="4"/>
      <c r="E1001" s="3">
        <v>3</v>
      </c>
      <c r="F1001" s="3">
        <f>IF(G1001="","",SUMIFS([1]怪物表!$A:$A,[1]怪物表!$B:$B,C1001,[1]怪物表!$C:$C,G1001)
)</f>
        <v>1499205</v>
      </c>
      <c r="G1001" s="4" t="s">
        <v>143</v>
      </c>
      <c r="H1001" s="3">
        <v>20</v>
      </c>
      <c r="I1001" s="34">
        <v>14</v>
      </c>
      <c r="J1001" s="34">
        <v>3</v>
      </c>
      <c r="K1001" s="34">
        <v>1</v>
      </c>
      <c r="L1001" s="34">
        <v>10</v>
      </c>
      <c r="M1001" s="34">
        <v>420</v>
      </c>
      <c r="N1001" s="27">
        <f>INDEX([1]怪物表!$J:$J,MATCH(F1001,[1]怪物表!$A:$A,0),1)*H1001</f>
        <v>20</v>
      </c>
    </row>
    <row r="1002" spans="1:14" x14ac:dyDescent="0.3">
      <c r="A1002" s="3"/>
      <c r="B1002" s="4"/>
      <c r="C1002" s="4" t="s">
        <v>291</v>
      </c>
      <c r="D1002" s="4"/>
      <c r="E1002" s="3">
        <v>4</v>
      </c>
      <c r="F1002" s="3">
        <f>IF(G1002="","",SUMIFS([1]怪物表!$A:$A,[1]怪物表!$B:$B,C1002,[1]怪物表!$C:$C,G1002)
)</f>
        <v>1499205</v>
      </c>
      <c r="G1002" s="4" t="s">
        <v>143</v>
      </c>
      <c r="H1002" s="3">
        <v>30</v>
      </c>
      <c r="I1002" s="3">
        <v>21</v>
      </c>
      <c r="J1002" s="34">
        <v>3</v>
      </c>
      <c r="K1002" s="34">
        <v>1</v>
      </c>
      <c r="L1002" s="3">
        <v>20</v>
      </c>
      <c r="M1002" s="34">
        <v>420</v>
      </c>
      <c r="N1002" s="27">
        <f>INDEX([1]怪物表!$J:$J,MATCH(F1002,[1]怪物表!$A:$A,0),1)*H1002</f>
        <v>30</v>
      </c>
    </row>
    <row r="1003" spans="1:14" x14ac:dyDescent="0.3">
      <c r="A1003" s="3"/>
      <c r="B1003" s="4"/>
      <c r="C1003" s="4" t="s">
        <v>291</v>
      </c>
      <c r="D1003" s="4"/>
      <c r="E1003" s="3">
        <v>5</v>
      </c>
      <c r="F1003" s="3">
        <f>IF(G1003="","",SUMIFS([1]怪物表!$A:$A,[1]怪物表!$B:$B,C1003,[1]怪物表!$C:$C,G1003)
)</f>
        <v>1499205</v>
      </c>
      <c r="G1003" s="4" t="s">
        <v>143</v>
      </c>
      <c r="H1003" s="3">
        <v>30</v>
      </c>
      <c r="I1003" s="3"/>
      <c r="J1003" s="34">
        <v>3</v>
      </c>
      <c r="K1003" s="34">
        <v>1</v>
      </c>
      <c r="L1003" s="3">
        <v>20</v>
      </c>
      <c r="M1003" s="34">
        <v>420</v>
      </c>
      <c r="N1003" s="27">
        <f>INDEX([1]怪物表!$J:$J,MATCH(F1003,[1]怪物表!$A:$A,0),1)*H1003</f>
        <v>30</v>
      </c>
    </row>
    <row r="1004" spans="1:14" x14ac:dyDescent="0.3">
      <c r="A1004" s="35">
        <v>499212</v>
      </c>
      <c r="B1004" s="25" t="s">
        <v>308</v>
      </c>
      <c r="C1004" s="4" t="s">
        <v>291</v>
      </c>
      <c r="D1004" s="25" t="s">
        <v>202</v>
      </c>
      <c r="E1004" s="34">
        <v>1</v>
      </c>
      <c r="F1004" s="34">
        <f>IF(G1004="","",SUMIFS([1]怪物表!$A:$A,[1]怪物表!$B:$B,C1004,[1]怪物表!$C:$C,G1004)
)</f>
        <v>1499217</v>
      </c>
      <c r="G1004" s="25" t="s">
        <v>136</v>
      </c>
      <c r="H1004" s="36">
        <v>4</v>
      </c>
      <c r="I1004" s="36">
        <v>3</v>
      </c>
      <c r="J1004" s="34">
        <v>3</v>
      </c>
      <c r="K1004" s="34">
        <v>1</v>
      </c>
      <c r="L1004" s="34">
        <v>10</v>
      </c>
      <c r="M1004" s="34">
        <v>420</v>
      </c>
      <c r="N1004" s="27">
        <f>INDEX([1]怪物表!$J:$J,MATCH(F1004,[1]怪物表!$A:$A,0),1)*H1004</f>
        <v>4</v>
      </c>
    </row>
    <row r="1005" spans="1:14" x14ac:dyDescent="0.3">
      <c r="A1005" s="3"/>
      <c r="B1005" s="4"/>
      <c r="C1005" s="4" t="s">
        <v>291</v>
      </c>
      <c r="D1005" s="4"/>
      <c r="E1005" s="3">
        <v>2</v>
      </c>
      <c r="F1005" s="3">
        <f>IF(G1005="","",SUMIFS([1]怪物表!$A:$A,[1]怪物表!$B:$B,C1005,[1]怪物表!$C:$C,G1005)
)</f>
        <v>1499217</v>
      </c>
      <c r="G1005" s="25" t="s">
        <v>136</v>
      </c>
      <c r="H1005" s="36">
        <v>4</v>
      </c>
      <c r="I1005" s="36">
        <v>3</v>
      </c>
      <c r="J1005" s="34">
        <v>3</v>
      </c>
      <c r="K1005" s="34">
        <v>1</v>
      </c>
      <c r="L1005" s="34">
        <v>10</v>
      </c>
      <c r="M1005" s="34">
        <v>420</v>
      </c>
      <c r="N1005" s="27">
        <f>INDEX([1]怪物表!$J:$J,MATCH(F1005,[1]怪物表!$A:$A,0),1)*H1005</f>
        <v>4</v>
      </c>
    </row>
    <row r="1006" spans="1:14" x14ac:dyDescent="0.3">
      <c r="A1006" s="3"/>
      <c r="B1006" s="4"/>
      <c r="C1006" s="4" t="s">
        <v>291</v>
      </c>
      <c r="D1006" s="4"/>
      <c r="E1006" s="3">
        <v>3</v>
      </c>
      <c r="F1006" s="3">
        <f>IF(G1006="","",SUMIFS([1]怪物表!$A:$A,[1]怪物表!$B:$B,C1006,[1]怪物表!$C:$C,G1006)
)</f>
        <v>1499217</v>
      </c>
      <c r="G1006" s="25" t="s">
        <v>136</v>
      </c>
      <c r="H1006" s="36">
        <v>6</v>
      </c>
      <c r="I1006" s="36">
        <v>4</v>
      </c>
      <c r="J1006" s="34">
        <v>3</v>
      </c>
      <c r="K1006" s="34">
        <v>1</v>
      </c>
      <c r="L1006" s="34">
        <v>10</v>
      </c>
      <c r="M1006" s="34">
        <v>420</v>
      </c>
      <c r="N1006" s="27">
        <f>INDEX([1]怪物表!$J:$J,MATCH(F1006,[1]怪物表!$A:$A,0),1)*H1006</f>
        <v>6</v>
      </c>
    </row>
    <row r="1007" spans="1:14" x14ac:dyDescent="0.3">
      <c r="A1007" s="3"/>
      <c r="B1007" s="4"/>
      <c r="C1007" s="4" t="s">
        <v>291</v>
      </c>
      <c r="D1007" s="4"/>
      <c r="E1007" s="3">
        <v>4</v>
      </c>
      <c r="F1007" s="3">
        <f>IF(G1007="","",SUMIFS([1]怪物表!$A:$A,[1]怪物表!$B:$B,C1007,[1]怪物表!$C:$C,G1007)
)</f>
        <v>1499217</v>
      </c>
      <c r="G1007" s="25" t="s">
        <v>136</v>
      </c>
      <c r="H1007" s="36">
        <v>8</v>
      </c>
      <c r="I1007" s="36">
        <v>6</v>
      </c>
      <c r="J1007" s="34">
        <v>3</v>
      </c>
      <c r="K1007" s="34">
        <v>1</v>
      </c>
      <c r="L1007" s="3">
        <v>20</v>
      </c>
      <c r="M1007" s="34">
        <v>420</v>
      </c>
      <c r="N1007" s="27">
        <f>INDEX([1]怪物表!$J:$J,MATCH(F1007,[1]怪物表!$A:$A,0),1)*H1007</f>
        <v>8</v>
      </c>
    </row>
    <row r="1008" spans="1:14" x14ac:dyDescent="0.3">
      <c r="A1008" s="3"/>
      <c r="B1008" s="4"/>
      <c r="C1008" s="4" t="s">
        <v>291</v>
      </c>
      <c r="D1008" s="4"/>
      <c r="E1008" s="3">
        <v>5</v>
      </c>
      <c r="F1008" s="3">
        <f>IF(G1008="","",SUMIFS([1]怪物表!$A:$A,[1]怪物表!$B:$B,C1008,[1]怪物表!$C:$C,G1008)
)</f>
        <v>1499217</v>
      </c>
      <c r="G1008" s="25" t="s">
        <v>136</v>
      </c>
      <c r="H1008" s="36">
        <v>8</v>
      </c>
      <c r="I1008" s="3"/>
      <c r="J1008" s="34">
        <v>3</v>
      </c>
      <c r="K1008" s="34">
        <v>1</v>
      </c>
      <c r="L1008" s="3">
        <v>20</v>
      </c>
      <c r="M1008" s="34">
        <v>420</v>
      </c>
      <c r="N1008" s="27">
        <f>INDEX([1]怪物表!$J:$J,MATCH(F1008,[1]怪物表!$A:$A,0),1)*H1008</f>
        <v>8</v>
      </c>
    </row>
    <row r="1009" spans="1:14" x14ac:dyDescent="0.3">
      <c r="A1009" s="35">
        <v>499213</v>
      </c>
      <c r="B1009" s="25" t="s">
        <v>270</v>
      </c>
      <c r="C1009" s="4" t="s">
        <v>291</v>
      </c>
      <c r="D1009" s="25" t="s">
        <v>197</v>
      </c>
      <c r="E1009" s="34">
        <v>1</v>
      </c>
      <c r="F1009" s="34">
        <f>IF(G1009="","",SUMIFS([1]怪物表!$A:$A,[1]怪物表!$B:$B,C1009,[1]怪物表!$C:$C,G1009)
)</f>
        <v>1499205</v>
      </c>
      <c r="G1009" s="4" t="s">
        <v>143</v>
      </c>
      <c r="H1009" s="34">
        <v>10</v>
      </c>
      <c r="I1009" s="34">
        <v>7</v>
      </c>
      <c r="J1009" s="34">
        <v>3</v>
      </c>
      <c r="K1009" s="34">
        <v>1</v>
      </c>
      <c r="L1009" s="34">
        <v>6</v>
      </c>
      <c r="M1009" s="34">
        <v>540</v>
      </c>
      <c r="N1009" s="27">
        <f>INDEX([1]怪物表!$J:$J,MATCH(F1009,[1]怪物表!$A:$A,0),1)*H1009</f>
        <v>10</v>
      </c>
    </row>
    <row r="1010" spans="1:14" x14ac:dyDescent="0.3">
      <c r="A1010" s="3"/>
      <c r="B1010" s="4"/>
      <c r="C1010" s="4" t="s">
        <v>291</v>
      </c>
      <c r="D1010" s="4"/>
      <c r="E1010" s="3">
        <v>2</v>
      </c>
      <c r="F1010" s="3">
        <f>IF(G1010="","",SUMIFS([1]怪物表!$A:$A,[1]怪物表!$B:$B,C1010,[1]怪物表!$C:$C,G1010)
)</f>
        <v>1499205</v>
      </c>
      <c r="G1010" s="4" t="s">
        <v>143</v>
      </c>
      <c r="H1010" s="3">
        <v>10</v>
      </c>
      <c r="I1010" s="34">
        <v>7</v>
      </c>
      <c r="J1010" s="34">
        <v>3</v>
      </c>
      <c r="K1010" s="34">
        <v>1</v>
      </c>
      <c r="L1010" s="34">
        <v>6</v>
      </c>
      <c r="M1010" s="34">
        <v>540</v>
      </c>
      <c r="N1010" s="27">
        <f>INDEX([1]怪物表!$J:$J,MATCH(F1010,[1]怪物表!$A:$A,0),1)*H1010</f>
        <v>10</v>
      </c>
    </row>
    <row r="1011" spans="1:14" x14ac:dyDescent="0.3">
      <c r="A1011" s="3"/>
      <c r="B1011" s="4"/>
      <c r="C1011" s="4" t="s">
        <v>291</v>
      </c>
      <c r="D1011" s="4"/>
      <c r="E1011" s="3">
        <v>3</v>
      </c>
      <c r="F1011" s="3">
        <f>IF(G1011="","",SUMIFS([1]怪物表!$A:$A,[1]怪物表!$B:$B,C1011,[1]怪物表!$C:$C,G1011)
)</f>
        <v>1499205</v>
      </c>
      <c r="G1011" s="4" t="s">
        <v>143</v>
      </c>
      <c r="H1011" s="3">
        <v>20</v>
      </c>
      <c r="I1011" s="34">
        <v>14</v>
      </c>
      <c r="J1011" s="34">
        <v>3</v>
      </c>
      <c r="K1011" s="34">
        <v>1</v>
      </c>
      <c r="L1011" s="34">
        <v>6</v>
      </c>
      <c r="M1011" s="34">
        <v>540</v>
      </c>
      <c r="N1011" s="27">
        <f>INDEX([1]怪物表!$J:$J,MATCH(F1011,[1]怪物表!$A:$A,0),1)*H1011</f>
        <v>20</v>
      </c>
    </row>
    <row r="1012" spans="1:14" x14ac:dyDescent="0.3">
      <c r="A1012" s="3"/>
      <c r="B1012" s="4"/>
      <c r="C1012" s="4" t="s">
        <v>291</v>
      </c>
      <c r="D1012" s="4"/>
      <c r="E1012" s="3">
        <v>4</v>
      </c>
      <c r="F1012" s="3">
        <f>IF(G1012="","",SUMIFS([1]怪物表!$A:$A,[1]怪物表!$B:$B,C1012,[1]怪物表!$C:$C,G1012)
)</f>
        <v>1499205</v>
      </c>
      <c r="G1012" s="4" t="s">
        <v>143</v>
      </c>
      <c r="H1012" s="3">
        <v>30</v>
      </c>
      <c r="I1012" s="3">
        <v>21</v>
      </c>
      <c r="J1012" s="34">
        <v>3</v>
      </c>
      <c r="K1012" s="34">
        <v>1</v>
      </c>
      <c r="L1012" s="34">
        <v>6</v>
      </c>
      <c r="M1012" s="34">
        <v>540</v>
      </c>
      <c r="N1012" s="27">
        <f>INDEX([1]怪物表!$J:$J,MATCH(F1012,[1]怪物表!$A:$A,0),1)*H1012</f>
        <v>30</v>
      </c>
    </row>
    <row r="1013" spans="1:14" x14ac:dyDescent="0.3">
      <c r="A1013" s="3"/>
      <c r="B1013" s="4"/>
      <c r="C1013" s="4" t="s">
        <v>291</v>
      </c>
      <c r="D1013" s="4"/>
      <c r="E1013" s="3">
        <v>5</v>
      </c>
      <c r="F1013" s="3">
        <f>IF(G1013="","",SUMIFS([1]怪物表!$A:$A,[1]怪物表!$B:$B,C1013,[1]怪物表!$C:$C,G1013)
)</f>
        <v>1499205</v>
      </c>
      <c r="G1013" s="4" t="s">
        <v>143</v>
      </c>
      <c r="H1013" s="3">
        <v>30</v>
      </c>
      <c r="I1013" s="3"/>
      <c r="J1013" s="34">
        <v>3</v>
      </c>
      <c r="K1013" s="34">
        <v>1</v>
      </c>
      <c r="L1013" s="34">
        <v>6</v>
      </c>
      <c r="M1013" s="34">
        <v>540</v>
      </c>
      <c r="N1013" s="27">
        <f>INDEX([1]怪物表!$J:$J,MATCH(F1013,[1]怪物表!$A:$A,0),1)*H1013</f>
        <v>30</v>
      </c>
    </row>
    <row r="1014" spans="1:14" x14ac:dyDescent="0.3">
      <c r="A1014" s="35">
        <v>499214</v>
      </c>
      <c r="B1014" s="25" t="s">
        <v>276</v>
      </c>
      <c r="C1014" s="4" t="s">
        <v>291</v>
      </c>
      <c r="D1014" s="25" t="s">
        <v>199</v>
      </c>
      <c r="E1014" s="34">
        <v>1</v>
      </c>
      <c r="F1014" s="34">
        <f>IF(G1014="","",SUMIFS([1]怪物表!$A:$A,[1]怪物表!$B:$B,C1014,[1]怪物表!$C:$C,G1014)
)</f>
        <v>1499206</v>
      </c>
      <c r="G1014" s="4" t="s">
        <v>240</v>
      </c>
      <c r="H1014" s="34">
        <v>5</v>
      </c>
      <c r="I1014" s="34">
        <v>4</v>
      </c>
      <c r="J1014" s="34">
        <v>3</v>
      </c>
      <c r="K1014" s="34">
        <v>1</v>
      </c>
      <c r="L1014" s="34">
        <v>6</v>
      </c>
      <c r="M1014" s="34">
        <v>570</v>
      </c>
      <c r="N1014" s="27">
        <f>INDEX([1]怪物表!$J:$J,MATCH(F1014,[1]怪物表!$A:$A,0),1)*H1014</f>
        <v>5</v>
      </c>
    </row>
    <row r="1015" spans="1:14" x14ac:dyDescent="0.3">
      <c r="A1015" s="3"/>
      <c r="B1015" s="4"/>
      <c r="C1015" s="4" t="s">
        <v>291</v>
      </c>
      <c r="D1015" s="4"/>
      <c r="E1015" s="3">
        <v>2</v>
      </c>
      <c r="F1015" s="3">
        <f>IF(G1015="","",SUMIFS([1]怪物表!$A:$A,[1]怪物表!$B:$B,C1015,[1]怪物表!$C:$C,G1015)
)</f>
        <v>1499206</v>
      </c>
      <c r="G1015" s="4" t="s">
        <v>240</v>
      </c>
      <c r="H1015" s="3">
        <v>5</v>
      </c>
      <c r="I1015" s="34">
        <v>4</v>
      </c>
      <c r="J1015" s="34">
        <v>3</v>
      </c>
      <c r="K1015" s="34">
        <v>1</v>
      </c>
      <c r="L1015" s="34">
        <v>6</v>
      </c>
      <c r="M1015" s="34">
        <v>570</v>
      </c>
      <c r="N1015" s="27">
        <f>INDEX([1]怪物表!$J:$J,MATCH(F1015,[1]怪物表!$A:$A,0),1)*H1015</f>
        <v>5</v>
      </c>
    </row>
    <row r="1016" spans="1:14" x14ac:dyDescent="0.3">
      <c r="A1016" s="3"/>
      <c r="B1016" s="4"/>
      <c r="C1016" s="4" t="s">
        <v>291</v>
      </c>
      <c r="D1016" s="4"/>
      <c r="E1016" s="3">
        <v>3</v>
      </c>
      <c r="F1016" s="3">
        <f>IF(G1016="","",SUMIFS([1]怪物表!$A:$A,[1]怪物表!$B:$B,C1016,[1]怪物表!$C:$C,G1016)
)</f>
        <v>1499206</v>
      </c>
      <c r="G1016" s="4" t="s">
        <v>240</v>
      </c>
      <c r="H1016" s="3">
        <v>10</v>
      </c>
      <c r="I1016" s="34">
        <v>7</v>
      </c>
      <c r="J1016" s="34">
        <v>3</v>
      </c>
      <c r="K1016" s="34">
        <v>1</v>
      </c>
      <c r="L1016" s="34">
        <v>6</v>
      </c>
      <c r="M1016" s="34">
        <v>570</v>
      </c>
      <c r="N1016" s="27">
        <f>INDEX([1]怪物表!$J:$J,MATCH(F1016,[1]怪物表!$A:$A,0),1)*H1016</f>
        <v>10</v>
      </c>
    </row>
    <row r="1017" spans="1:14" x14ac:dyDescent="0.3">
      <c r="A1017" s="3"/>
      <c r="B1017" s="4"/>
      <c r="C1017" s="4" t="s">
        <v>291</v>
      </c>
      <c r="D1017" s="4"/>
      <c r="E1017" s="3">
        <v>4</v>
      </c>
      <c r="F1017" s="3">
        <f>IF(G1017="","",SUMIFS([1]怪物表!$A:$A,[1]怪物表!$B:$B,C1017,[1]怪物表!$C:$C,G1017)
)</f>
        <v>1499206</v>
      </c>
      <c r="G1017" s="4" t="s">
        <v>240</v>
      </c>
      <c r="H1017" s="3">
        <v>15</v>
      </c>
      <c r="I1017" s="3">
        <v>11</v>
      </c>
      <c r="J1017" s="34">
        <v>3</v>
      </c>
      <c r="K1017" s="34">
        <v>1</v>
      </c>
      <c r="L1017" s="34">
        <v>6</v>
      </c>
      <c r="M1017" s="34">
        <v>570</v>
      </c>
      <c r="N1017" s="27">
        <f>INDEX([1]怪物表!$J:$J,MATCH(F1017,[1]怪物表!$A:$A,0),1)*H1017</f>
        <v>15</v>
      </c>
    </row>
    <row r="1018" spans="1:14" x14ac:dyDescent="0.3">
      <c r="A1018" s="3"/>
      <c r="B1018" s="4"/>
      <c r="C1018" s="4" t="s">
        <v>291</v>
      </c>
      <c r="D1018" s="4"/>
      <c r="E1018" s="3">
        <v>5</v>
      </c>
      <c r="F1018" s="3">
        <f>IF(G1018="","",SUMIFS([1]怪物表!$A:$A,[1]怪物表!$B:$B,C1018,[1]怪物表!$C:$C,G1018)
)</f>
        <v>1499206</v>
      </c>
      <c r="G1018" s="4" t="s">
        <v>240</v>
      </c>
      <c r="H1018" s="3">
        <v>15</v>
      </c>
      <c r="I1018" s="3"/>
      <c r="J1018" s="34">
        <v>3</v>
      </c>
      <c r="K1018" s="34">
        <v>1</v>
      </c>
      <c r="L1018" s="34">
        <v>6</v>
      </c>
      <c r="M1018" s="34">
        <v>570</v>
      </c>
      <c r="N1018" s="27">
        <f>INDEX([1]怪物表!$J:$J,MATCH(F1018,[1]怪物表!$A:$A,0),1)*H1018</f>
        <v>15</v>
      </c>
    </row>
    <row r="1019" spans="1:14" x14ac:dyDescent="0.3">
      <c r="A1019" s="35">
        <v>499215</v>
      </c>
      <c r="B1019" s="25" t="s">
        <v>271</v>
      </c>
      <c r="C1019" s="4" t="s">
        <v>291</v>
      </c>
      <c r="D1019" s="25" t="s">
        <v>199</v>
      </c>
      <c r="E1019" s="34">
        <v>1</v>
      </c>
      <c r="F1019" s="34">
        <f>IF(G1019="","",SUMIFS([1]怪物表!$A:$A,[1]怪物表!$B:$B,C1019,[1]怪物表!$C:$C,G1019)
)</f>
        <v>1499206</v>
      </c>
      <c r="G1019" s="4" t="s">
        <v>240</v>
      </c>
      <c r="H1019" s="34">
        <v>10</v>
      </c>
      <c r="I1019" s="34">
        <v>7</v>
      </c>
      <c r="J1019" s="34">
        <v>3</v>
      </c>
      <c r="K1019" s="34">
        <v>1</v>
      </c>
      <c r="L1019" s="34">
        <v>6</v>
      </c>
      <c r="M1019" s="34">
        <v>570</v>
      </c>
      <c r="N1019" s="27">
        <f>INDEX([1]怪物表!$J:$J,MATCH(F1019,[1]怪物表!$A:$A,0),1)*H1019</f>
        <v>10</v>
      </c>
    </row>
    <row r="1020" spans="1:14" x14ac:dyDescent="0.3">
      <c r="A1020" s="3"/>
      <c r="B1020" s="4"/>
      <c r="C1020" s="4" t="s">
        <v>291</v>
      </c>
      <c r="D1020" s="4"/>
      <c r="E1020" s="3">
        <v>2</v>
      </c>
      <c r="F1020" s="3">
        <f>IF(G1020="","",SUMIFS([1]怪物表!$A:$A,[1]怪物表!$B:$B,C1020,[1]怪物表!$C:$C,G1020)
)</f>
        <v>1499206</v>
      </c>
      <c r="G1020" s="4" t="s">
        <v>240</v>
      </c>
      <c r="H1020" s="3">
        <v>10</v>
      </c>
      <c r="I1020" s="34">
        <v>7</v>
      </c>
      <c r="J1020" s="34">
        <v>3</v>
      </c>
      <c r="K1020" s="34">
        <v>1</v>
      </c>
      <c r="L1020" s="34">
        <v>6</v>
      </c>
      <c r="M1020" s="3">
        <v>570</v>
      </c>
      <c r="N1020" s="27">
        <f>INDEX([1]怪物表!$J:$J,MATCH(F1020,[1]怪物表!$A:$A,0),1)*H1020</f>
        <v>10</v>
      </c>
    </row>
    <row r="1021" spans="1:14" x14ac:dyDescent="0.3">
      <c r="A1021" s="3"/>
      <c r="B1021" s="4"/>
      <c r="C1021" s="4" t="s">
        <v>291</v>
      </c>
      <c r="D1021" s="4"/>
      <c r="E1021" s="3">
        <v>3</v>
      </c>
      <c r="F1021" s="3">
        <f>IF(G1021="","",SUMIFS([1]怪物表!$A:$A,[1]怪物表!$B:$B,C1021,[1]怪物表!$C:$C,G1021)
)</f>
        <v>1499206</v>
      </c>
      <c r="G1021" s="4" t="s">
        <v>240</v>
      </c>
      <c r="H1021" s="3">
        <v>20</v>
      </c>
      <c r="I1021" s="34">
        <v>14</v>
      </c>
      <c r="J1021" s="34">
        <v>3</v>
      </c>
      <c r="K1021" s="34">
        <v>1</v>
      </c>
      <c r="L1021" s="34">
        <v>6</v>
      </c>
      <c r="M1021" s="3">
        <v>570</v>
      </c>
      <c r="N1021" s="27">
        <f>INDEX([1]怪物表!$J:$J,MATCH(F1021,[1]怪物表!$A:$A,0),1)*H1021</f>
        <v>20</v>
      </c>
    </row>
    <row r="1022" spans="1:14" x14ac:dyDescent="0.3">
      <c r="A1022" s="3"/>
      <c r="B1022" s="4"/>
      <c r="C1022" s="4" t="s">
        <v>291</v>
      </c>
      <c r="D1022" s="4"/>
      <c r="E1022" s="3">
        <v>4</v>
      </c>
      <c r="F1022" s="3">
        <f>IF(G1022="","",SUMIFS([1]怪物表!$A:$A,[1]怪物表!$B:$B,C1022,[1]怪物表!$C:$C,G1022)
)</f>
        <v>1499206</v>
      </c>
      <c r="G1022" s="4" t="s">
        <v>240</v>
      </c>
      <c r="H1022" s="3">
        <v>30</v>
      </c>
      <c r="I1022" s="3">
        <v>21</v>
      </c>
      <c r="J1022" s="34">
        <v>3</v>
      </c>
      <c r="K1022" s="34">
        <v>1</v>
      </c>
      <c r="L1022" s="34">
        <v>6</v>
      </c>
      <c r="M1022" s="3">
        <v>570</v>
      </c>
      <c r="N1022" s="27">
        <f>INDEX([1]怪物表!$J:$J,MATCH(F1022,[1]怪物表!$A:$A,0),1)*H1022</f>
        <v>30</v>
      </c>
    </row>
    <row r="1023" spans="1:14" x14ac:dyDescent="0.3">
      <c r="A1023" s="3"/>
      <c r="B1023" s="4"/>
      <c r="C1023" s="4" t="s">
        <v>291</v>
      </c>
      <c r="D1023" s="4"/>
      <c r="E1023" s="3">
        <v>5</v>
      </c>
      <c r="F1023" s="3">
        <f>IF(G1023="","",SUMIFS([1]怪物表!$A:$A,[1]怪物表!$B:$B,C1023,[1]怪物表!$C:$C,G1023)
)</f>
        <v>1499206</v>
      </c>
      <c r="G1023" s="4" t="s">
        <v>240</v>
      </c>
      <c r="H1023" s="3">
        <v>30</v>
      </c>
      <c r="I1023" s="3"/>
      <c r="J1023" s="34">
        <v>3</v>
      </c>
      <c r="K1023" s="34">
        <v>1</v>
      </c>
      <c r="L1023" s="34">
        <v>6</v>
      </c>
      <c r="M1023" s="3">
        <v>570</v>
      </c>
      <c r="N1023" s="27">
        <f>INDEX([1]怪物表!$J:$J,MATCH(F1023,[1]怪物表!$A:$A,0),1)*H1023</f>
        <v>30</v>
      </c>
    </row>
    <row r="1024" spans="1:14" x14ac:dyDescent="0.3">
      <c r="A1024" s="37">
        <v>499216</v>
      </c>
      <c r="B1024" s="25" t="s">
        <v>290</v>
      </c>
      <c r="C1024" s="4" t="s">
        <v>291</v>
      </c>
      <c r="D1024" s="25" t="s">
        <v>221</v>
      </c>
      <c r="E1024" s="34">
        <v>1</v>
      </c>
      <c r="F1024" s="34">
        <f>IF(G1024="","",SUMIFS([1]怪物表!$A:$A,[1]怪物表!$B:$B,C1024,[1]怪物表!$C:$C,G1024)
)</f>
        <v>1499203</v>
      </c>
      <c r="G1024" s="4" t="s">
        <v>239</v>
      </c>
      <c r="H1024" s="34">
        <v>10</v>
      </c>
      <c r="I1024" s="34">
        <v>7</v>
      </c>
      <c r="J1024" s="34">
        <v>3</v>
      </c>
      <c r="K1024" s="34">
        <v>1</v>
      </c>
      <c r="L1024" s="34">
        <v>10</v>
      </c>
      <c r="M1024" s="34">
        <v>630</v>
      </c>
      <c r="N1024" s="27">
        <f>INDEX([1]怪物表!$J:$J,MATCH(F1024,[1]怪物表!$A:$A,0),1)*H1024</f>
        <v>10</v>
      </c>
    </row>
    <row r="1025" spans="1:14" x14ac:dyDescent="0.3">
      <c r="A1025" s="3"/>
      <c r="B1025" s="4"/>
      <c r="C1025" s="4" t="s">
        <v>291</v>
      </c>
      <c r="D1025" s="4"/>
      <c r="E1025" s="3">
        <v>2</v>
      </c>
      <c r="F1025" s="3">
        <f>IF(G1025="","",SUMIFS([1]怪物表!$A:$A,[1]怪物表!$B:$B,C1025,[1]怪物表!$C:$C,G1025)
)</f>
        <v>1499203</v>
      </c>
      <c r="G1025" s="4" t="s">
        <v>239</v>
      </c>
      <c r="H1025" s="3">
        <v>10</v>
      </c>
      <c r="I1025" s="34">
        <v>7</v>
      </c>
      <c r="J1025" s="34">
        <v>3</v>
      </c>
      <c r="K1025" s="34">
        <v>1</v>
      </c>
      <c r="L1025" s="34">
        <v>10</v>
      </c>
      <c r="M1025" s="34">
        <v>630</v>
      </c>
      <c r="N1025" s="27">
        <f>INDEX([1]怪物表!$J:$J,MATCH(F1025,[1]怪物表!$A:$A,0),1)*H1025</f>
        <v>10</v>
      </c>
    </row>
    <row r="1026" spans="1:14" x14ac:dyDescent="0.3">
      <c r="A1026" s="3"/>
      <c r="B1026" s="4"/>
      <c r="C1026" s="4" t="s">
        <v>291</v>
      </c>
      <c r="D1026" s="4"/>
      <c r="E1026" s="3">
        <v>3</v>
      </c>
      <c r="F1026" s="3">
        <f>IF(G1026="","",SUMIFS([1]怪物表!$A:$A,[1]怪物表!$B:$B,C1026,[1]怪物表!$C:$C,G1026)
)</f>
        <v>1499203</v>
      </c>
      <c r="G1026" s="4" t="s">
        <v>239</v>
      </c>
      <c r="H1026" s="3">
        <v>20</v>
      </c>
      <c r="I1026" s="34">
        <v>14</v>
      </c>
      <c r="J1026" s="34">
        <v>3</v>
      </c>
      <c r="K1026" s="34">
        <v>1</v>
      </c>
      <c r="L1026" s="34">
        <v>10</v>
      </c>
      <c r="M1026" s="34">
        <v>630</v>
      </c>
      <c r="N1026" s="27">
        <f>INDEX([1]怪物表!$J:$J,MATCH(F1026,[1]怪物表!$A:$A,0),1)*H1026</f>
        <v>20</v>
      </c>
    </row>
    <row r="1027" spans="1:14" x14ac:dyDescent="0.3">
      <c r="A1027" s="3"/>
      <c r="B1027" s="4"/>
      <c r="C1027" s="4" t="s">
        <v>291</v>
      </c>
      <c r="D1027" s="4"/>
      <c r="E1027" s="3">
        <v>4</v>
      </c>
      <c r="F1027" s="3">
        <f>IF(G1027="","",SUMIFS([1]怪物表!$A:$A,[1]怪物表!$B:$B,C1027,[1]怪物表!$C:$C,G1027)
)</f>
        <v>1499203</v>
      </c>
      <c r="G1027" s="4" t="s">
        <v>239</v>
      </c>
      <c r="H1027" s="3">
        <v>30</v>
      </c>
      <c r="I1027" s="3">
        <v>21</v>
      </c>
      <c r="J1027" s="34">
        <v>3</v>
      </c>
      <c r="K1027" s="34">
        <v>1</v>
      </c>
      <c r="L1027" s="3">
        <v>20</v>
      </c>
      <c r="M1027" s="34">
        <v>630</v>
      </c>
      <c r="N1027" s="27">
        <f>INDEX([1]怪物表!$J:$J,MATCH(F1027,[1]怪物表!$A:$A,0),1)*H1027</f>
        <v>30</v>
      </c>
    </row>
    <row r="1028" spans="1:14" x14ac:dyDescent="0.3">
      <c r="A1028" s="3"/>
      <c r="B1028" s="4"/>
      <c r="C1028" s="4" t="s">
        <v>291</v>
      </c>
      <c r="D1028" s="4"/>
      <c r="E1028" s="3">
        <v>5</v>
      </c>
      <c r="F1028" s="3">
        <f>IF(G1028="","",SUMIFS([1]怪物表!$A:$A,[1]怪物表!$B:$B,C1028,[1]怪物表!$C:$C,G1028)
)</f>
        <v>1499203</v>
      </c>
      <c r="G1028" s="4" t="s">
        <v>239</v>
      </c>
      <c r="H1028" s="3">
        <v>30</v>
      </c>
      <c r="I1028" s="3"/>
      <c r="J1028" s="34">
        <v>3</v>
      </c>
      <c r="K1028" s="34">
        <v>1</v>
      </c>
      <c r="L1028" s="3">
        <v>20</v>
      </c>
      <c r="M1028" s="34">
        <v>630</v>
      </c>
      <c r="N1028" s="27">
        <f>INDEX([1]怪物表!$J:$J,MATCH(F1028,[1]怪物表!$A:$A,0),1)*H1028</f>
        <v>30</v>
      </c>
    </row>
    <row r="1029" spans="1:14" x14ac:dyDescent="0.3">
      <c r="A1029" s="37">
        <v>499217</v>
      </c>
      <c r="B1029" s="25" t="s">
        <v>308</v>
      </c>
      <c r="C1029" s="4" t="s">
        <v>291</v>
      </c>
      <c r="D1029" s="25" t="s">
        <v>221</v>
      </c>
      <c r="E1029" s="34">
        <v>1</v>
      </c>
      <c r="F1029" s="34">
        <f>IF(G1029="","",SUMIFS([1]怪物表!$A:$A,[1]怪物表!$B:$B,C1029,[1]怪物表!$C:$C,G1029)
)</f>
        <v>1499217</v>
      </c>
      <c r="G1029" s="25" t="s">
        <v>136</v>
      </c>
      <c r="H1029" s="36">
        <v>4</v>
      </c>
      <c r="I1029" s="36">
        <v>3</v>
      </c>
      <c r="J1029" s="34">
        <v>3</v>
      </c>
      <c r="K1029" s="34">
        <v>1</v>
      </c>
      <c r="L1029" s="34">
        <v>10</v>
      </c>
      <c r="M1029" s="34">
        <v>630</v>
      </c>
      <c r="N1029" s="27">
        <f>INDEX([1]怪物表!$J:$J,MATCH(F1029,[1]怪物表!$A:$A,0),1)*H1029</f>
        <v>4</v>
      </c>
    </row>
    <row r="1030" spans="1:14" x14ac:dyDescent="0.3">
      <c r="A1030" s="3"/>
      <c r="B1030" s="4"/>
      <c r="C1030" s="4" t="s">
        <v>291</v>
      </c>
      <c r="D1030" s="4"/>
      <c r="E1030" s="3">
        <v>2</v>
      </c>
      <c r="F1030" s="3">
        <f>IF(G1030="","",SUMIFS([1]怪物表!$A:$A,[1]怪物表!$B:$B,C1030,[1]怪物表!$C:$C,G1030)
)</f>
        <v>1499217</v>
      </c>
      <c r="G1030" s="25" t="s">
        <v>136</v>
      </c>
      <c r="H1030" s="36">
        <v>4</v>
      </c>
      <c r="I1030" s="36">
        <v>3</v>
      </c>
      <c r="J1030" s="34">
        <v>3</v>
      </c>
      <c r="K1030" s="34">
        <v>1</v>
      </c>
      <c r="L1030" s="34">
        <v>10</v>
      </c>
      <c r="M1030" s="34">
        <v>630</v>
      </c>
      <c r="N1030" s="27">
        <f>INDEX([1]怪物表!$J:$J,MATCH(F1030,[1]怪物表!$A:$A,0),1)*H1030</f>
        <v>4</v>
      </c>
    </row>
    <row r="1031" spans="1:14" x14ac:dyDescent="0.3">
      <c r="A1031" s="3"/>
      <c r="B1031" s="4"/>
      <c r="C1031" s="4" t="s">
        <v>291</v>
      </c>
      <c r="D1031" s="4"/>
      <c r="E1031" s="3">
        <v>3</v>
      </c>
      <c r="F1031" s="3">
        <f>IF(G1031="","",SUMIFS([1]怪物表!$A:$A,[1]怪物表!$B:$B,C1031,[1]怪物表!$C:$C,G1031)
)</f>
        <v>1499217</v>
      </c>
      <c r="G1031" s="25" t="s">
        <v>136</v>
      </c>
      <c r="H1031" s="36">
        <v>6</v>
      </c>
      <c r="I1031" s="36">
        <v>4</v>
      </c>
      <c r="J1031" s="34">
        <v>3</v>
      </c>
      <c r="K1031" s="34">
        <v>1</v>
      </c>
      <c r="L1031" s="34">
        <v>10</v>
      </c>
      <c r="M1031" s="34">
        <v>630</v>
      </c>
      <c r="N1031" s="27">
        <f>INDEX([1]怪物表!$J:$J,MATCH(F1031,[1]怪物表!$A:$A,0),1)*H1031</f>
        <v>6</v>
      </c>
    </row>
    <row r="1032" spans="1:14" x14ac:dyDescent="0.3">
      <c r="A1032" s="3"/>
      <c r="B1032" s="4"/>
      <c r="C1032" s="4" t="s">
        <v>291</v>
      </c>
      <c r="D1032" s="4"/>
      <c r="E1032" s="3">
        <v>4</v>
      </c>
      <c r="F1032" s="3">
        <f>IF(G1032="","",SUMIFS([1]怪物表!$A:$A,[1]怪物表!$B:$B,C1032,[1]怪物表!$C:$C,G1032)
)</f>
        <v>1499217</v>
      </c>
      <c r="G1032" s="25" t="s">
        <v>136</v>
      </c>
      <c r="H1032" s="36">
        <v>8</v>
      </c>
      <c r="I1032" s="36">
        <v>6</v>
      </c>
      <c r="J1032" s="34">
        <v>3</v>
      </c>
      <c r="K1032" s="34">
        <v>1</v>
      </c>
      <c r="L1032" s="3">
        <v>20</v>
      </c>
      <c r="M1032" s="34">
        <v>630</v>
      </c>
      <c r="N1032" s="27">
        <f>INDEX([1]怪物表!$J:$J,MATCH(F1032,[1]怪物表!$A:$A,0),1)*H1032</f>
        <v>8</v>
      </c>
    </row>
    <row r="1033" spans="1:14" x14ac:dyDescent="0.3">
      <c r="A1033" s="3"/>
      <c r="B1033" s="4"/>
      <c r="C1033" s="4" t="s">
        <v>291</v>
      </c>
      <c r="D1033" s="4"/>
      <c r="E1033" s="3">
        <v>5</v>
      </c>
      <c r="F1033" s="3">
        <f>IF(G1033="","",SUMIFS([1]怪物表!$A:$A,[1]怪物表!$B:$B,C1033,[1]怪物表!$C:$C,G1033)
)</f>
        <v>1499217</v>
      </c>
      <c r="G1033" s="25" t="s">
        <v>136</v>
      </c>
      <c r="H1033" s="36">
        <v>8</v>
      </c>
      <c r="I1033" s="3"/>
      <c r="J1033" s="34">
        <v>3</v>
      </c>
      <c r="K1033" s="34">
        <v>1</v>
      </c>
      <c r="L1033" s="3">
        <v>20</v>
      </c>
      <c r="M1033" s="34">
        <v>630</v>
      </c>
      <c r="N1033" s="27">
        <f>INDEX([1]怪物表!$J:$J,MATCH(F1033,[1]怪物表!$A:$A,0),1)*H1033</f>
        <v>8</v>
      </c>
    </row>
    <row r="1034" spans="1:14" x14ac:dyDescent="0.3">
      <c r="A1034" s="37">
        <v>499218</v>
      </c>
      <c r="B1034" s="25" t="s">
        <v>272</v>
      </c>
      <c r="C1034" s="4" t="s">
        <v>291</v>
      </c>
      <c r="D1034" s="25" t="s">
        <v>221</v>
      </c>
      <c r="E1034" s="34">
        <v>1</v>
      </c>
      <c r="F1034" s="34">
        <f>IF(G1034="","",SUMIFS([1]怪物表!$A:$A,[1]怪物表!$B:$B,C1034,[1]怪物表!$C:$C,G1034)
)</f>
        <v>1499207</v>
      </c>
      <c r="G1034" s="4" t="s">
        <v>174</v>
      </c>
      <c r="H1034" s="34">
        <v>5</v>
      </c>
      <c r="I1034" s="34">
        <v>4</v>
      </c>
      <c r="J1034" s="34">
        <v>3</v>
      </c>
      <c r="K1034" s="34">
        <v>1</v>
      </c>
      <c r="L1034" s="34">
        <v>10</v>
      </c>
      <c r="M1034" s="34">
        <v>630</v>
      </c>
      <c r="N1034" s="27">
        <f>INDEX([1]怪物表!$J:$J,MATCH(F1034,[1]怪物表!$A:$A,0),1)*H1034</f>
        <v>5</v>
      </c>
    </row>
    <row r="1035" spans="1:14" x14ac:dyDescent="0.3">
      <c r="A1035" s="3"/>
      <c r="B1035" s="4"/>
      <c r="C1035" s="4" t="s">
        <v>291</v>
      </c>
      <c r="D1035" s="4"/>
      <c r="E1035" s="3">
        <v>2</v>
      </c>
      <c r="F1035" s="3">
        <f>IF(G1035="","",SUMIFS([1]怪物表!$A:$A,[1]怪物表!$B:$B,C1035,[1]怪物表!$C:$C,G1035)
)</f>
        <v>1499207</v>
      </c>
      <c r="G1035" s="4" t="s">
        <v>174</v>
      </c>
      <c r="H1035" s="3">
        <v>5</v>
      </c>
      <c r="I1035" s="34">
        <v>4</v>
      </c>
      <c r="J1035" s="34">
        <v>3</v>
      </c>
      <c r="K1035" s="34">
        <v>1</v>
      </c>
      <c r="L1035" s="34">
        <v>10</v>
      </c>
      <c r="M1035" s="34">
        <v>630</v>
      </c>
      <c r="N1035" s="27">
        <f>INDEX([1]怪物表!$J:$J,MATCH(F1035,[1]怪物表!$A:$A,0),1)*H1035</f>
        <v>5</v>
      </c>
    </row>
    <row r="1036" spans="1:14" x14ac:dyDescent="0.3">
      <c r="A1036" s="3"/>
      <c r="B1036" s="4"/>
      <c r="C1036" s="4" t="s">
        <v>291</v>
      </c>
      <c r="D1036" s="4"/>
      <c r="E1036" s="3">
        <v>3</v>
      </c>
      <c r="F1036" s="3">
        <f>IF(G1036="","",SUMIFS([1]怪物表!$A:$A,[1]怪物表!$B:$B,C1036,[1]怪物表!$C:$C,G1036)
)</f>
        <v>1499207</v>
      </c>
      <c r="G1036" s="4" t="s">
        <v>174</v>
      </c>
      <c r="H1036" s="3">
        <v>10</v>
      </c>
      <c r="I1036" s="34">
        <v>7</v>
      </c>
      <c r="J1036" s="34">
        <v>3</v>
      </c>
      <c r="K1036" s="34">
        <v>1</v>
      </c>
      <c r="L1036" s="34">
        <v>10</v>
      </c>
      <c r="M1036" s="34">
        <v>630</v>
      </c>
      <c r="N1036" s="27">
        <f>INDEX([1]怪物表!$J:$J,MATCH(F1036,[1]怪物表!$A:$A,0),1)*H1036</f>
        <v>10</v>
      </c>
    </row>
    <row r="1037" spans="1:14" x14ac:dyDescent="0.3">
      <c r="A1037" s="3"/>
      <c r="B1037" s="4"/>
      <c r="C1037" s="4" t="s">
        <v>291</v>
      </c>
      <c r="D1037" s="4"/>
      <c r="E1037" s="3">
        <v>4</v>
      </c>
      <c r="F1037" s="3">
        <f>IF(G1037="","",SUMIFS([1]怪物表!$A:$A,[1]怪物表!$B:$B,C1037,[1]怪物表!$C:$C,G1037)
)</f>
        <v>1499207</v>
      </c>
      <c r="G1037" s="4" t="s">
        <v>174</v>
      </c>
      <c r="H1037" s="3">
        <v>15</v>
      </c>
      <c r="I1037" s="3">
        <v>11</v>
      </c>
      <c r="J1037" s="34">
        <v>3</v>
      </c>
      <c r="K1037" s="34">
        <v>1</v>
      </c>
      <c r="L1037" s="3">
        <v>20</v>
      </c>
      <c r="M1037" s="34">
        <v>630</v>
      </c>
      <c r="N1037" s="27">
        <f>INDEX([1]怪物表!$J:$J,MATCH(F1037,[1]怪物表!$A:$A,0),1)*H1037</f>
        <v>15</v>
      </c>
    </row>
    <row r="1038" spans="1:14" x14ac:dyDescent="0.3">
      <c r="A1038" s="3"/>
      <c r="B1038" s="4"/>
      <c r="C1038" s="4" t="s">
        <v>291</v>
      </c>
      <c r="D1038" s="4"/>
      <c r="E1038" s="3">
        <v>5</v>
      </c>
      <c r="F1038" s="3">
        <f>IF(G1038="","",SUMIFS([1]怪物表!$A:$A,[1]怪物表!$B:$B,C1038,[1]怪物表!$C:$C,G1038)
)</f>
        <v>1499207</v>
      </c>
      <c r="G1038" s="4" t="s">
        <v>174</v>
      </c>
      <c r="H1038" s="3">
        <v>15</v>
      </c>
      <c r="I1038" s="3"/>
      <c r="J1038" s="34">
        <v>3</v>
      </c>
      <c r="K1038" s="34">
        <v>1</v>
      </c>
      <c r="L1038" s="3">
        <v>20</v>
      </c>
      <c r="M1038" s="34">
        <v>630</v>
      </c>
      <c r="N1038" s="27">
        <f>INDEX([1]怪物表!$J:$J,MATCH(F1038,[1]怪物表!$A:$A,0),1)*H1038</f>
        <v>15</v>
      </c>
    </row>
    <row r="1039" spans="1:14" x14ac:dyDescent="0.3">
      <c r="A1039" s="37">
        <v>499219</v>
      </c>
      <c r="B1039" s="25" t="s">
        <v>270</v>
      </c>
      <c r="C1039" s="4" t="s">
        <v>291</v>
      </c>
      <c r="D1039" s="25" t="s">
        <v>223</v>
      </c>
      <c r="E1039" s="34">
        <v>1</v>
      </c>
      <c r="F1039" s="34">
        <f>IF(G1039="","",SUMIFS([1]怪物表!$A:$A,[1]怪物表!$B:$B,C1039,[1]怪物表!$C:$C,G1039)
)</f>
        <v>1499204</v>
      </c>
      <c r="G1039" s="4" t="s">
        <v>151</v>
      </c>
      <c r="H1039" s="34">
        <v>10</v>
      </c>
      <c r="I1039" s="34">
        <v>7</v>
      </c>
      <c r="J1039" s="34">
        <v>3</v>
      </c>
      <c r="K1039" s="34">
        <v>1</v>
      </c>
      <c r="L1039" s="34">
        <v>10</v>
      </c>
      <c r="M1039" s="34">
        <v>660</v>
      </c>
      <c r="N1039" s="27">
        <f>INDEX([1]怪物表!$J:$J,MATCH(F1039,[1]怪物表!$A:$A,0),1)*H1039</f>
        <v>10</v>
      </c>
    </row>
    <row r="1040" spans="1:14" x14ac:dyDescent="0.3">
      <c r="A1040" s="3"/>
      <c r="B1040" s="4"/>
      <c r="C1040" s="4" t="s">
        <v>291</v>
      </c>
      <c r="D1040" s="4"/>
      <c r="E1040" s="3">
        <v>2</v>
      </c>
      <c r="F1040" s="3">
        <f>IF(G1040="","",SUMIFS([1]怪物表!$A:$A,[1]怪物表!$B:$B,C1040,[1]怪物表!$C:$C,G1040)
)</f>
        <v>1499204</v>
      </c>
      <c r="G1040" s="4" t="s">
        <v>151</v>
      </c>
      <c r="H1040" s="3">
        <v>10</v>
      </c>
      <c r="I1040" s="34">
        <v>7</v>
      </c>
      <c r="J1040" s="34">
        <v>3</v>
      </c>
      <c r="K1040" s="34">
        <v>1</v>
      </c>
      <c r="L1040" s="34">
        <v>10</v>
      </c>
      <c r="M1040" s="34">
        <v>660</v>
      </c>
      <c r="N1040" s="27">
        <f>INDEX([1]怪物表!$J:$J,MATCH(F1040,[1]怪物表!$A:$A,0),1)*H1040</f>
        <v>10</v>
      </c>
    </row>
    <row r="1041" spans="1:14" x14ac:dyDescent="0.3">
      <c r="A1041" s="3"/>
      <c r="B1041" s="4"/>
      <c r="C1041" s="4" t="s">
        <v>291</v>
      </c>
      <c r="D1041" s="4"/>
      <c r="E1041" s="3">
        <v>3</v>
      </c>
      <c r="F1041" s="3">
        <f>IF(G1041="","",SUMIFS([1]怪物表!$A:$A,[1]怪物表!$B:$B,C1041,[1]怪物表!$C:$C,G1041)
)</f>
        <v>1499204</v>
      </c>
      <c r="G1041" s="4" t="s">
        <v>151</v>
      </c>
      <c r="H1041" s="3">
        <v>20</v>
      </c>
      <c r="I1041" s="34">
        <v>14</v>
      </c>
      <c r="J1041" s="34">
        <v>3</v>
      </c>
      <c r="K1041" s="34">
        <v>1</v>
      </c>
      <c r="L1041" s="34">
        <v>10</v>
      </c>
      <c r="M1041" s="34">
        <v>660</v>
      </c>
      <c r="N1041" s="27">
        <f>INDEX([1]怪物表!$J:$J,MATCH(F1041,[1]怪物表!$A:$A,0),1)*H1041</f>
        <v>20</v>
      </c>
    </row>
    <row r="1042" spans="1:14" x14ac:dyDescent="0.3">
      <c r="A1042" s="3"/>
      <c r="B1042" s="4"/>
      <c r="C1042" s="4" t="s">
        <v>291</v>
      </c>
      <c r="D1042" s="4"/>
      <c r="E1042" s="3">
        <v>4</v>
      </c>
      <c r="F1042" s="3">
        <f>IF(G1042="","",SUMIFS([1]怪物表!$A:$A,[1]怪物表!$B:$B,C1042,[1]怪物表!$C:$C,G1042)
)</f>
        <v>1499204</v>
      </c>
      <c r="G1042" s="4" t="s">
        <v>151</v>
      </c>
      <c r="H1042" s="3">
        <v>30</v>
      </c>
      <c r="I1042" s="3">
        <v>21</v>
      </c>
      <c r="J1042" s="34">
        <v>3</v>
      </c>
      <c r="K1042" s="34">
        <v>1</v>
      </c>
      <c r="L1042" s="3">
        <v>20</v>
      </c>
      <c r="M1042" s="34">
        <v>660</v>
      </c>
      <c r="N1042" s="27">
        <f>INDEX([1]怪物表!$J:$J,MATCH(F1042,[1]怪物表!$A:$A,0),1)*H1042</f>
        <v>30</v>
      </c>
    </row>
    <row r="1043" spans="1:14" x14ac:dyDescent="0.3">
      <c r="A1043" s="3"/>
      <c r="B1043" s="4"/>
      <c r="C1043" s="4" t="s">
        <v>291</v>
      </c>
      <c r="D1043" s="4"/>
      <c r="E1043" s="3">
        <v>5</v>
      </c>
      <c r="F1043" s="3">
        <f>IF(G1043="","",SUMIFS([1]怪物表!$A:$A,[1]怪物表!$B:$B,C1043,[1]怪物表!$C:$C,G1043)
)</f>
        <v>1499204</v>
      </c>
      <c r="G1043" s="4" t="s">
        <v>151</v>
      </c>
      <c r="H1043" s="3">
        <v>30</v>
      </c>
      <c r="I1043" s="3"/>
      <c r="J1043" s="34">
        <v>3</v>
      </c>
      <c r="K1043" s="34">
        <v>1</v>
      </c>
      <c r="L1043" s="3">
        <v>20</v>
      </c>
      <c r="M1043" s="34">
        <v>660</v>
      </c>
      <c r="N1043" s="27">
        <f>INDEX([1]怪物表!$J:$J,MATCH(F1043,[1]怪物表!$A:$A,0),1)*H1043</f>
        <v>30</v>
      </c>
    </row>
    <row r="1044" spans="1:14" x14ac:dyDescent="0.3">
      <c r="A1044" s="37">
        <v>499220</v>
      </c>
      <c r="B1044" s="25" t="s">
        <v>293</v>
      </c>
      <c r="C1044" s="4" t="s">
        <v>291</v>
      </c>
      <c r="D1044" s="25" t="s">
        <v>235</v>
      </c>
      <c r="E1044" s="34">
        <v>1</v>
      </c>
      <c r="F1044" s="34">
        <f>IF(G1044="","",SUMIFS([1]怪物表!$A:$A,[1]怪物表!$B:$B,C1044,[1]怪物表!$C:$C,G1044)
)</f>
        <v>1499206</v>
      </c>
      <c r="G1044" s="4" t="s">
        <v>240</v>
      </c>
      <c r="H1044" s="34">
        <v>14</v>
      </c>
      <c r="I1044" s="34">
        <v>11</v>
      </c>
      <c r="J1044" s="34">
        <v>3</v>
      </c>
      <c r="K1044" s="34">
        <v>1</v>
      </c>
      <c r="L1044" s="3">
        <v>6</v>
      </c>
      <c r="M1044" s="34">
        <v>720</v>
      </c>
      <c r="N1044" s="27">
        <f>INDEX([1]怪物表!$J:$J,MATCH(F1044,[1]怪物表!$A:$A,0),1)*H1044</f>
        <v>14</v>
      </c>
    </row>
    <row r="1045" spans="1:14" x14ac:dyDescent="0.3">
      <c r="A1045" s="3"/>
      <c r="B1045" s="4"/>
      <c r="C1045" s="4" t="s">
        <v>291</v>
      </c>
      <c r="D1045" s="4"/>
      <c r="E1045" s="3">
        <v>2</v>
      </c>
      <c r="F1045" s="3">
        <f>IF(G1045="","",SUMIFS([1]怪物表!$A:$A,[1]怪物表!$B:$B,C1045,[1]怪物表!$C:$C,G1045)
)</f>
        <v>1499206</v>
      </c>
      <c r="G1045" s="4" t="s">
        <v>240</v>
      </c>
      <c r="H1045" s="3">
        <v>14</v>
      </c>
      <c r="I1045" s="34">
        <v>11</v>
      </c>
      <c r="J1045" s="34">
        <v>3</v>
      </c>
      <c r="K1045" s="34">
        <v>1</v>
      </c>
      <c r="L1045" s="3">
        <v>6</v>
      </c>
      <c r="M1045" s="34">
        <v>720</v>
      </c>
      <c r="N1045" s="27">
        <f>INDEX([1]怪物表!$J:$J,MATCH(F1045,[1]怪物表!$A:$A,0),1)*H1045</f>
        <v>14</v>
      </c>
    </row>
    <row r="1046" spans="1:14" x14ac:dyDescent="0.3">
      <c r="A1046" s="3"/>
      <c r="B1046" s="4"/>
      <c r="C1046" s="4" t="s">
        <v>291</v>
      </c>
      <c r="D1046" s="4"/>
      <c r="E1046" s="3">
        <v>3</v>
      </c>
      <c r="F1046" s="3">
        <f>IF(G1046="","",SUMIFS([1]怪物表!$A:$A,[1]怪物表!$B:$B,C1046,[1]怪物表!$C:$C,G1046)
)</f>
        <v>1499206</v>
      </c>
      <c r="G1046" s="4" t="s">
        <v>240</v>
      </c>
      <c r="H1046" s="3">
        <v>20</v>
      </c>
      <c r="I1046" s="3">
        <v>18</v>
      </c>
      <c r="J1046" s="34">
        <v>3</v>
      </c>
      <c r="K1046" s="34">
        <v>1</v>
      </c>
      <c r="L1046" s="3">
        <v>6</v>
      </c>
      <c r="M1046" s="34">
        <v>720</v>
      </c>
      <c r="N1046" s="27">
        <f>INDEX([1]怪物表!$J:$J,MATCH(F1046,[1]怪物表!$A:$A,0),1)*H1046</f>
        <v>20</v>
      </c>
    </row>
    <row r="1047" spans="1:14" x14ac:dyDescent="0.3">
      <c r="A1047" s="3"/>
      <c r="B1047" s="4"/>
      <c r="C1047" s="4" t="s">
        <v>291</v>
      </c>
      <c r="D1047" s="4"/>
      <c r="E1047" s="3">
        <v>4</v>
      </c>
      <c r="F1047" s="3">
        <f>IF(G1047="","",SUMIFS([1]怪物表!$A:$A,[1]怪物表!$B:$B,C1047,[1]怪物表!$C:$C,G1047)
)</f>
        <v>1499206</v>
      </c>
      <c r="G1047" s="4" t="s">
        <v>240</v>
      </c>
      <c r="H1047" s="3">
        <v>20</v>
      </c>
      <c r="I1047" s="3">
        <v>18</v>
      </c>
      <c r="J1047" s="34">
        <v>3</v>
      </c>
      <c r="K1047" s="34">
        <v>1</v>
      </c>
      <c r="L1047" s="3">
        <v>6</v>
      </c>
      <c r="M1047" s="34">
        <v>720</v>
      </c>
      <c r="N1047" s="27">
        <f>INDEX([1]怪物表!$J:$J,MATCH(F1047,[1]怪物表!$A:$A,0),1)*H1047</f>
        <v>20</v>
      </c>
    </row>
    <row r="1048" spans="1:14" x14ac:dyDescent="0.3">
      <c r="A1048" s="3"/>
      <c r="B1048" s="4"/>
      <c r="C1048" s="4" t="s">
        <v>291</v>
      </c>
      <c r="D1048" s="4"/>
      <c r="E1048" s="3">
        <v>5</v>
      </c>
      <c r="F1048" s="3">
        <f>IF(G1048="","",SUMIFS([1]怪物表!$A:$A,[1]怪物表!$B:$B,C1048,[1]怪物表!$C:$C,G1048)
)</f>
        <v>1499206</v>
      </c>
      <c r="G1048" s="4" t="s">
        <v>240</v>
      </c>
      <c r="H1048" s="3">
        <v>28</v>
      </c>
      <c r="I1048" s="3"/>
      <c r="J1048" s="34">
        <v>3</v>
      </c>
      <c r="K1048" s="34">
        <v>1</v>
      </c>
      <c r="L1048" s="3">
        <v>6</v>
      </c>
      <c r="M1048" s="34">
        <v>720</v>
      </c>
      <c r="N1048" s="27">
        <f>INDEX([1]怪物表!$J:$J,MATCH(F1048,[1]怪物表!$A:$A,0),1)*H1048</f>
        <v>28</v>
      </c>
    </row>
    <row r="1049" spans="1:14" x14ac:dyDescent="0.3">
      <c r="A1049" s="37">
        <v>499221</v>
      </c>
      <c r="B1049" s="25" t="s">
        <v>308</v>
      </c>
      <c r="C1049" s="4" t="s">
        <v>291</v>
      </c>
      <c r="D1049" s="25" t="s">
        <v>235</v>
      </c>
      <c r="E1049" s="34">
        <v>1</v>
      </c>
      <c r="F1049" s="34">
        <f>IF(G1049="","",SUMIFS([1]怪物表!$A:$A,[1]怪物表!$B:$B,C1049,[1]怪物表!$C:$C,G1049)
)</f>
        <v>1499216</v>
      </c>
      <c r="G1049" s="25" t="s">
        <v>123</v>
      </c>
      <c r="H1049" s="36">
        <v>4</v>
      </c>
      <c r="I1049" s="36">
        <v>3</v>
      </c>
      <c r="J1049" s="34">
        <v>3</v>
      </c>
      <c r="K1049" s="34">
        <v>1</v>
      </c>
      <c r="L1049" s="3">
        <v>6</v>
      </c>
      <c r="M1049" s="34">
        <v>720</v>
      </c>
      <c r="N1049" s="27">
        <f>INDEX([1]怪物表!$J:$J,MATCH(F1049,[1]怪物表!$A:$A,0),1)*H1049</f>
        <v>4</v>
      </c>
    </row>
    <row r="1050" spans="1:14" x14ac:dyDescent="0.3">
      <c r="A1050" s="3"/>
      <c r="B1050" s="4"/>
      <c r="C1050" s="4" t="s">
        <v>291</v>
      </c>
      <c r="D1050" s="4"/>
      <c r="E1050" s="3">
        <v>2</v>
      </c>
      <c r="F1050" s="3">
        <f>IF(G1050="","",SUMIFS([1]怪物表!$A:$A,[1]怪物表!$B:$B,C1050,[1]怪物表!$C:$C,G1050)
)</f>
        <v>1499216</v>
      </c>
      <c r="G1050" s="25" t="s">
        <v>123</v>
      </c>
      <c r="H1050" s="36">
        <v>4</v>
      </c>
      <c r="I1050" s="36">
        <v>3</v>
      </c>
      <c r="J1050" s="34">
        <v>3</v>
      </c>
      <c r="K1050" s="34">
        <v>1</v>
      </c>
      <c r="L1050" s="3">
        <v>6</v>
      </c>
      <c r="M1050" s="34">
        <v>720</v>
      </c>
      <c r="N1050" s="27">
        <f>INDEX([1]怪物表!$J:$J,MATCH(F1050,[1]怪物表!$A:$A,0),1)*H1050</f>
        <v>4</v>
      </c>
    </row>
    <row r="1051" spans="1:14" x14ac:dyDescent="0.3">
      <c r="A1051" s="3"/>
      <c r="B1051" s="4"/>
      <c r="C1051" s="4" t="s">
        <v>291</v>
      </c>
      <c r="D1051" s="4"/>
      <c r="E1051" s="3">
        <v>3</v>
      </c>
      <c r="F1051" s="3">
        <f>IF(G1051="","",SUMIFS([1]怪物表!$A:$A,[1]怪物表!$B:$B,C1051,[1]怪物表!$C:$C,G1051)
)</f>
        <v>1499216</v>
      </c>
      <c r="G1051" s="25" t="s">
        <v>123</v>
      </c>
      <c r="H1051" s="36">
        <v>6</v>
      </c>
      <c r="I1051" s="36">
        <v>4</v>
      </c>
      <c r="J1051" s="34">
        <v>3</v>
      </c>
      <c r="K1051" s="34">
        <v>1</v>
      </c>
      <c r="L1051" s="3">
        <v>6</v>
      </c>
      <c r="M1051" s="34">
        <v>720</v>
      </c>
      <c r="N1051" s="27">
        <f>INDEX([1]怪物表!$J:$J,MATCH(F1051,[1]怪物表!$A:$A,0),1)*H1051</f>
        <v>6</v>
      </c>
    </row>
    <row r="1052" spans="1:14" x14ac:dyDescent="0.3">
      <c r="A1052" s="3"/>
      <c r="B1052" s="4"/>
      <c r="C1052" s="4" t="s">
        <v>291</v>
      </c>
      <c r="D1052" s="4"/>
      <c r="E1052" s="3">
        <v>4</v>
      </c>
      <c r="F1052" s="3">
        <f>IF(G1052="","",SUMIFS([1]怪物表!$A:$A,[1]怪物表!$B:$B,C1052,[1]怪物表!$C:$C,G1052)
)</f>
        <v>1499216</v>
      </c>
      <c r="G1052" s="25" t="s">
        <v>123</v>
      </c>
      <c r="H1052" s="36">
        <v>8</v>
      </c>
      <c r="I1052" s="36">
        <v>6</v>
      </c>
      <c r="J1052" s="34">
        <v>3</v>
      </c>
      <c r="K1052" s="34">
        <v>1</v>
      </c>
      <c r="L1052" s="3">
        <v>6</v>
      </c>
      <c r="M1052" s="34">
        <v>720</v>
      </c>
      <c r="N1052" s="27">
        <f>INDEX([1]怪物表!$J:$J,MATCH(F1052,[1]怪物表!$A:$A,0),1)*H1052</f>
        <v>8</v>
      </c>
    </row>
    <row r="1053" spans="1:14" x14ac:dyDescent="0.3">
      <c r="A1053" s="3"/>
      <c r="B1053" s="4"/>
      <c r="C1053" s="4" t="s">
        <v>291</v>
      </c>
      <c r="D1053" s="4"/>
      <c r="E1053" s="3">
        <v>5</v>
      </c>
      <c r="F1053" s="3">
        <f>IF(G1053="","",SUMIFS([1]怪物表!$A:$A,[1]怪物表!$B:$B,C1053,[1]怪物表!$C:$C,G1053)
)</f>
        <v>1499216</v>
      </c>
      <c r="G1053" s="25" t="s">
        <v>123</v>
      </c>
      <c r="H1053" s="36">
        <v>8</v>
      </c>
      <c r="I1053" s="3"/>
      <c r="J1053" s="34">
        <v>3</v>
      </c>
      <c r="K1053" s="34">
        <v>1</v>
      </c>
      <c r="L1053" s="3">
        <v>6</v>
      </c>
      <c r="M1053" s="34">
        <v>720</v>
      </c>
      <c r="N1053" s="27">
        <f>INDEX([1]怪物表!$J:$J,MATCH(F1053,[1]怪物表!$A:$A,0),1)*H1053</f>
        <v>8</v>
      </c>
    </row>
    <row r="1054" spans="1:14" x14ac:dyDescent="0.3">
      <c r="A1054" s="37">
        <v>499222</v>
      </c>
      <c r="B1054" s="25" t="s">
        <v>271</v>
      </c>
      <c r="C1054" s="4" t="s">
        <v>291</v>
      </c>
      <c r="D1054" s="25" t="s">
        <v>237</v>
      </c>
      <c r="E1054" s="34">
        <v>1</v>
      </c>
      <c r="F1054" s="34">
        <f>IF(G1054="","",SUMIFS([1]怪物表!$A:$A,[1]怪物表!$B:$B,C1054,[1]怪物表!$C:$C,G1054)
)</f>
        <v>1499206</v>
      </c>
      <c r="G1054" s="4" t="s">
        <v>240</v>
      </c>
      <c r="H1054" s="34">
        <v>10</v>
      </c>
      <c r="I1054" s="34">
        <v>7</v>
      </c>
      <c r="J1054" s="34">
        <v>3</v>
      </c>
      <c r="K1054" s="34">
        <v>1</v>
      </c>
      <c r="L1054" s="3">
        <v>6</v>
      </c>
      <c r="M1054" s="34">
        <v>720</v>
      </c>
      <c r="N1054" s="27">
        <f>INDEX([1]怪物表!$J:$J,MATCH(F1054,[1]怪物表!$A:$A,0),1)*H1054</f>
        <v>10</v>
      </c>
    </row>
    <row r="1055" spans="1:14" x14ac:dyDescent="0.3">
      <c r="A1055" s="3"/>
      <c r="B1055" s="4"/>
      <c r="C1055" s="4" t="s">
        <v>291</v>
      </c>
      <c r="D1055" s="4"/>
      <c r="E1055" s="3">
        <v>2</v>
      </c>
      <c r="F1055" s="3">
        <f>IF(G1055="","",SUMIFS([1]怪物表!$A:$A,[1]怪物表!$B:$B,C1055,[1]怪物表!$C:$C,G1055)
)</f>
        <v>1499206</v>
      </c>
      <c r="G1055" s="4" t="s">
        <v>240</v>
      </c>
      <c r="H1055" s="3">
        <v>10</v>
      </c>
      <c r="I1055" s="34">
        <v>7</v>
      </c>
      <c r="J1055" s="34">
        <v>3</v>
      </c>
      <c r="K1055" s="34">
        <v>1</v>
      </c>
      <c r="L1055" s="3">
        <v>6</v>
      </c>
      <c r="M1055" s="34">
        <v>720</v>
      </c>
      <c r="N1055" s="27">
        <f>INDEX([1]怪物表!$J:$J,MATCH(F1055,[1]怪物表!$A:$A,0),1)*H1055</f>
        <v>10</v>
      </c>
    </row>
    <row r="1056" spans="1:14" x14ac:dyDescent="0.3">
      <c r="A1056" s="3"/>
      <c r="B1056" s="4"/>
      <c r="C1056" s="4" t="s">
        <v>291</v>
      </c>
      <c r="D1056" s="4"/>
      <c r="E1056" s="3">
        <v>3</v>
      </c>
      <c r="F1056" s="3">
        <f>IF(G1056="","",SUMIFS([1]怪物表!$A:$A,[1]怪物表!$B:$B,C1056,[1]怪物表!$C:$C,G1056)
)</f>
        <v>1499206</v>
      </c>
      <c r="G1056" s="4" t="s">
        <v>240</v>
      </c>
      <c r="H1056" s="3">
        <v>20</v>
      </c>
      <c r="I1056" s="34">
        <v>14</v>
      </c>
      <c r="J1056" s="34">
        <v>3</v>
      </c>
      <c r="K1056" s="34">
        <v>1</v>
      </c>
      <c r="L1056" s="3">
        <v>6</v>
      </c>
      <c r="M1056" s="34">
        <v>720</v>
      </c>
      <c r="N1056" s="27">
        <f>INDEX([1]怪物表!$J:$J,MATCH(F1056,[1]怪物表!$A:$A,0),1)*H1056</f>
        <v>20</v>
      </c>
    </row>
    <row r="1057" spans="1:14" x14ac:dyDescent="0.3">
      <c r="A1057" s="3"/>
      <c r="B1057" s="4"/>
      <c r="C1057" s="4" t="s">
        <v>291</v>
      </c>
      <c r="D1057" s="4"/>
      <c r="E1057" s="3">
        <v>4</v>
      </c>
      <c r="F1057" s="3">
        <f>IF(G1057="","",SUMIFS([1]怪物表!$A:$A,[1]怪物表!$B:$B,C1057,[1]怪物表!$C:$C,G1057)
)</f>
        <v>1499206</v>
      </c>
      <c r="G1057" s="4" t="s">
        <v>240</v>
      </c>
      <c r="H1057" s="3">
        <v>30</v>
      </c>
      <c r="I1057" s="3">
        <v>21</v>
      </c>
      <c r="J1057" s="34">
        <v>3</v>
      </c>
      <c r="K1057" s="34">
        <v>1</v>
      </c>
      <c r="L1057" s="3">
        <v>6</v>
      </c>
      <c r="M1057" s="34">
        <v>720</v>
      </c>
      <c r="N1057" s="27">
        <f>INDEX([1]怪物表!$J:$J,MATCH(F1057,[1]怪物表!$A:$A,0),1)*H1057</f>
        <v>30</v>
      </c>
    </row>
    <row r="1058" spans="1:14" x14ac:dyDescent="0.3">
      <c r="A1058" s="3"/>
      <c r="B1058" s="4"/>
      <c r="C1058" s="4" t="s">
        <v>291</v>
      </c>
      <c r="D1058" s="4"/>
      <c r="E1058" s="3">
        <v>5</v>
      </c>
      <c r="F1058" s="3">
        <f>IF(G1058="","",SUMIFS([1]怪物表!$A:$A,[1]怪物表!$B:$B,C1058,[1]怪物表!$C:$C,G1058)
)</f>
        <v>1499206</v>
      </c>
      <c r="G1058" s="4" t="s">
        <v>240</v>
      </c>
      <c r="H1058" s="3">
        <v>30</v>
      </c>
      <c r="I1058" s="3"/>
      <c r="J1058" s="34">
        <v>3</v>
      </c>
      <c r="K1058" s="34">
        <v>1</v>
      </c>
      <c r="L1058" s="3">
        <v>6</v>
      </c>
      <c r="M1058" s="34">
        <v>720</v>
      </c>
      <c r="N1058" s="27">
        <f>INDEX([1]怪物表!$J:$J,MATCH(F1058,[1]怪物表!$A:$A,0),1)*H1058</f>
        <v>30</v>
      </c>
    </row>
    <row r="1059" spans="1:14" x14ac:dyDescent="0.3">
      <c r="A1059" s="37">
        <v>499223</v>
      </c>
      <c r="B1059" s="25" t="s">
        <v>276</v>
      </c>
      <c r="C1059" s="4" t="s">
        <v>291</v>
      </c>
      <c r="D1059" s="25" t="s">
        <v>237</v>
      </c>
      <c r="E1059" s="34">
        <v>1</v>
      </c>
      <c r="F1059" s="34">
        <f>IF(G1059="","",SUMIFS([1]怪物表!$A:$A,[1]怪物表!$B:$B,C1059,[1]怪物表!$C:$C,G1059)
)</f>
        <v>1499206</v>
      </c>
      <c r="G1059" s="4" t="s">
        <v>240</v>
      </c>
      <c r="H1059" s="34">
        <v>5</v>
      </c>
      <c r="I1059" s="34">
        <v>4</v>
      </c>
      <c r="J1059" s="34">
        <v>3</v>
      </c>
      <c r="K1059" s="34">
        <v>1</v>
      </c>
      <c r="L1059" s="3">
        <v>6</v>
      </c>
      <c r="M1059" s="34">
        <v>720</v>
      </c>
      <c r="N1059" s="27">
        <f>INDEX([1]怪物表!$J:$J,MATCH(F1059,[1]怪物表!$A:$A,0),1)*H1059</f>
        <v>5</v>
      </c>
    </row>
    <row r="1060" spans="1:14" x14ac:dyDescent="0.3">
      <c r="A1060" s="3"/>
      <c r="B1060" s="4"/>
      <c r="C1060" s="4" t="s">
        <v>291</v>
      </c>
      <c r="D1060" s="4"/>
      <c r="E1060" s="3">
        <v>2</v>
      </c>
      <c r="F1060" s="3">
        <f>IF(G1060="","",SUMIFS([1]怪物表!$A:$A,[1]怪物表!$B:$B,C1060,[1]怪物表!$C:$C,G1060)
)</f>
        <v>1499206</v>
      </c>
      <c r="G1060" s="4" t="s">
        <v>240</v>
      </c>
      <c r="H1060" s="3">
        <v>5</v>
      </c>
      <c r="I1060" s="34">
        <v>4</v>
      </c>
      <c r="J1060" s="34">
        <v>3</v>
      </c>
      <c r="K1060" s="34">
        <v>1</v>
      </c>
      <c r="L1060" s="3">
        <v>6</v>
      </c>
      <c r="M1060" s="34">
        <v>720</v>
      </c>
      <c r="N1060" s="27">
        <f>INDEX([1]怪物表!$J:$J,MATCH(F1060,[1]怪物表!$A:$A,0),1)*H1060</f>
        <v>5</v>
      </c>
    </row>
    <row r="1061" spans="1:14" x14ac:dyDescent="0.3">
      <c r="A1061" s="3"/>
      <c r="B1061" s="4"/>
      <c r="C1061" s="4" t="s">
        <v>291</v>
      </c>
      <c r="D1061" s="4"/>
      <c r="E1061" s="3">
        <v>3</v>
      </c>
      <c r="F1061" s="3">
        <f>IF(G1061="","",SUMIFS([1]怪物表!$A:$A,[1]怪物表!$B:$B,C1061,[1]怪物表!$C:$C,G1061)
)</f>
        <v>1499206</v>
      </c>
      <c r="G1061" s="4" t="s">
        <v>240</v>
      </c>
      <c r="H1061" s="3">
        <v>10</v>
      </c>
      <c r="I1061" s="34">
        <v>7</v>
      </c>
      <c r="J1061" s="34">
        <v>3</v>
      </c>
      <c r="K1061" s="34">
        <v>1</v>
      </c>
      <c r="L1061" s="3">
        <v>6</v>
      </c>
      <c r="M1061" s="34">
        <v>720</v>
      </c>
      <c r="N1061" s="27">
        <f>INDEX([1]怪物表!$J:$J,MATCH(F1061,[1]怪物表!$A:$A,0),1)*H1061</f>
        <v>10</v>
      </c>
    </row>
    <row r="1062" spans="1:14" x14ac:dyDescent="0.3">
      <c r="A1062" s="3"/>
      <c r="B1062" s="4"/>
      <c r="C1062" s="4" t="s">
        <v>291</v>
      </c>
      <c r="D1062" s="4"/>
      <c r="E1062" s="3">
        <v>4</v>
      </c>
      <c r="F1062" s="3">
        <f>IF(G1062="","",SUMIFS([1]怪物表!$A:$A,[1]怪物表!$B:$B,C1062,[1]怪物表!$C:$C,G1062)
)</f>
        <v>1499206</v>
      </c>
      <c r="G1062" s="4" t="s">
        <v>240</v>
      </c>
      <c r="H1062" s="3">
        <v>15</v>
      </c>
      <c r="I1062" s="3">
        <v>11</v>
      </c>
      <c r="J1062" s="34">
        <v>3</v>
      </c>
      <c r="K1062" s="34">
        <v>1</v>
      </c>
      <c r="L1062" s="3">
        <v>6</v>
      </c>
      <c r="M1062" s="34">
        <v>720</v>
      </c>
      <c r="N1062" s="27">
        <f>INDEX([1]怪物表!$J:$J,MATCH(F1062,[1]怪物表!$A:$A,0),1)*H1062</f>
        <v>15</v>
      </c>
    </row>
    <row r="1063" spans="1:14" x14ac:dyDescent="0.3">
      <c r="A1063" s="3"/>
      <c r="B1063" s="4"/>
      <c r="C1063" s="4" t="s">
        <v>291</v>
      </c>
      <c r="D1063" s="4"/>
      <c r="E1063" s="3">
        <v>5</v>
      </c>
      <c r="F1063" s="3">
        <f>IF(G1063="","",SUMIFS([1]怪物表!$A:$A,[1]怪物表!$B:$B,C1063,[1]怪物表!$C:$C,G1063)
)</f>
        <v>1499206</v>
      </c>
      <c r="G1063" s="4" t="s">
        <v>240</v>
      </c>
      <c r="H1063" s="3">
        <v>15</v>
      </c>
      <c r="I1063" s="3"/>
      <c r="J1063" s="34">
        <v>3</v>
      </c>
      <c r="K1063" s="34">
        <v>1</v>
      </c>
      <c r="L1063" s="3">
        <v>6</v>
      </c>
      <c r="M1063" s="34">
        <v>720</v>
      </c>
      <c r="N1063" s="27">
        <f>INDEX([1]怪物表!$J:$J,MATCH(F1063,[1]怪物表!$A:$A,0),1)*H1063</f>
        <v>15</v>
      </c>
    </row>
    <row r="1064" spans="1:14" x14ac:dyDescent="0.3">
      <c r="A1064" s="33">
        <v>499301</v>
      </c>
      <c r="B1064" s="15" t="s">
        <v>268</v>
      </c>
      <c r="C1064" s="15" t="s">
        <v>292</v>
      </c>
      <c r="D1064" s="15" t="s">
        <v>280</v>
      </c>
      <c r="E1064" s="33">
        <v>1</v>
      </c>
      <c r="F1064" s="33">
        <f>IF(G1064="","",SUMIFS([1]怪物表!$A:$A,[1]怪物表!$B:$B,C1064,[1]怪物表!$C:$C,G1064)
)</f>
        <v>1499302</v>
      </c>
      <c r="G1064" s="15" t="s">
        <v>124</v>
      </c>
      <c r="H1064" s="33">
        <v>20</v>
      </c>
      <c r="I1064" s="33">
        <v>18</v>
      </c>
      <c r="J1064" s="33">
        <v>3</v>
      </c>
      <c r="K1064" s="33">
        <v>1</v>
      </c>
      <c r="L1064" s="33">
        <v>60</v>
      </c>
      <c r="M1064" s="33">
        <v>60</v>
      </c>
      <c r="N1064" s="27">
        <f>INDEX([1]怪物表!$J:$J,MATCH(F1064,[1]怪物表!$A:$A,0),1)*H1064</f>
        <v>20</v>
      </c>
    </row>
    <row r="1065" spans="1:14" x14ac:dyDescent="0.3">
      <c r="A1065" s="3"/>
      <c r="B1065" s="4"/>
      <c r="C1065" s="4" t="s">
        <v>292</v>
      </c>
      <c r="D1065" s="4"/>
      <c r="E1065" s="3">
        <v>2</v>
      </c>
      <c r="F1065" s="3">
        <f>IF(G1065="","",SUMIFS([1]怪物表!$A:$A,[1]怪物表!$B:$B,C1065,[1]怪物表!$C:$C,G1065)
)</f>
        <v>1499302</v>
      </c>
      <c r="G1065" s="4" t="s">
        <v>124</v>
      </c>
      <c r="H1065" s="3">
        <v>20</v>
      </c>
      <c r="I1065" s="3">
        <v>18</v>
      </c>
      <c r="J1065" s="34">
        <v>3</v>
      </c>
      <c r="K1065" s="34">
        <v>1</v>
      </c>
      <c r="L1065" s="3">
        <v>60</v>
      </c>
      <c r="M1065" s="3">
        <v>60</v>
      </c>
      <c r="N1065" s="27">
        <f>INDEX([1]怪物表!$J:$J,MATCH(F1065,[1]怪物表!$A:$A,0),1)*H1065</f>
        <v>20</v>
      </c>
    </row>
    <row r="1066" spans="1:14" x14ac:dyDescent="0.3">
      <c r="A1066" s="3"/>
      <c r="B1066" s="4"/>
      <c r="C1066" s="4" t="s">
        <v>292</v>
      </c>
      <c r="D1066" s="4"/>
      <c r="E1066" s="3">
        <v>3</v>
      </c>
      <c r="F1066" s="3">
        <f>IF(G1066="","",SUMIFS([1]怪物表!$A:$A,[1]怪物表!$B:$B,C1066,[1]怪物表!$C:$C,G1066)
)</f>
        <v>1499302</v>
      </c>
      <c r="G1066" s="4" t="s">
        <v>124</v>
      </c>
      <c r="H1066" s="3">
        <v>20</v>
      </c>
      <c r="I1066" s="3">
        <v>18</v>
      </c>
      <c r="J1066" s="34">
        <v>3</v>
      </c>
      <c r="K1066" s="34">
        <v>1</v>
      </c>
      <c r="L1066" s="3">
        <v>60</v>
      </c>
      <c r="M1066" s="3">
        <v>60</v>
      </c>
      <c r="N1066" s="27">
        <f>INDEX([1]怪物表!$J:$J,MATCH(F1066,[1]怪物表!$A:$A,0),1)*H1066</f>
        <v>20</v>
      </c>
    </row>
    <row r="1067" spans="1:14" x14ac:dyDescent="0.3">
      <c r="A1067" s="3"/>
      <c r="B1067" s="4"/>
      <c r="C1067" s="4" t="s">
        <v>292</v>
      </c>
      <c r="D1067" s="4"/>
      <c r="E1067" s="3">
        <v>4</v>
      </c>
      <c r="F1067" s="3">
        <f>IF(G1067="","",SUMIFS([1]怪物表!$A:$A,[1]怪物表!$B:$B,C1067,[1]怪物表!$C:$C,G1067)
)</f>
        <v>1499302</v>
      </c>
      <c r="G1067" s="4" t="s">
        <v>124</v>
      </c>
      <c r="H1067" s="3">
        <v>20</v>
      </c>
      <c r="I1067" s="3">
        <v>18</v>
      </c>
      <c r="J1067" s="34">
        <v>3</v>
      </c>
      <c r="K1067" s="34">
        <v>1</v>
      </c>
      <c r="L1067" s="3">
        <v>60</v>
      </c>
      <c r="M1067" s="3">
        <v>60</v>
      </c>
      <c r="N1067" s="27">
        <f>INDEX([1]怪物表!$J:$J,MATCH(F1067,[1]怪物表!$A:$A,0),1)*H1067</f>
        <v>20</v>
      </c>
    </row>
    <row r="1068" spans="1:14" x14ac:dyDescent="0.3">
      <c r="A1068" s="3"/>
      <c r="B1068" s="4"/>
      <c r="C1068" s="4" t="s">
        <v>292</v>
      </c>
      <c r="D1068" s="4"/>
      <c r="E1068" s="3">
        <v>5</v>
      </c>
      <c r="F1068" s="3">
        <f>IF(G1068="","",SUMIFS([1]怪物表!$A:$A,[1]怪物表!$B:$B,C1068,[1]怪物表!$C:$C,G1068)
)</f>
        <v>1499302</v>
      </c>
      <c r="G1068" s="4" t="s">
        <v>124</v>
      </c>
      <c r="H1068" s="3">
        <v>20</v>
      </c>
      <c r="I1068" s="3"/>
      <c r="J1068" s="34">
        <v>3</v>
      </c>
      <c r="K1068" s="34">
        <v>1</v>
      </c>
      <c r="L1068" s="3">
        <v>60</v>
      </c>
      <c r="M1068" s="3">
        <v>60</v>
      </c>
      <c r="N1068" s="27">
        <f>INDEX([1]怪物表!$J:$J,MATCH(F1068,[1]怪物表!$A:$A,0),1)*H1068</f>
        <v>20</v>
      </c>
    </row>
    <row r="1069" spans="1:14" x14ac:dyDescent="0.3">
      <c r="A1069" s="32">
        <v>499302</v>
      </c>
      <c r="B1069" s="25" t="s">
        <v>269</v>
      </c>
      <c r="C1069" s="4" t="s">
        <v>292</v>
      </c>
      <c r="D1069" s="25" t="s">
        <v>289</v>
      </c>
      <c r="E1069" s="34">
        <v>1</v>
      </c>
      <c r="F1069" s="34">
        <f>IF(G1069="","",SUMIFS([1]怪物表!$A:$A,[1]怪物表!$B:$B,C1069,[1]怪物表!$C:$C,G1069)
)</f>
        <v>1499304</v>
      </c>
      <c r="G1069" s="4" t="s">
        <v>151</v>
      </c>
      <c r="H1069" s="36">
        <v>20</v>
      </c>
      <c r="I1069" s="3">
        <v>18</v>
      </c>
      <c r="J1069" s="34">
        <v>3</v>
      </c>
      <c r="K1069" s="34">
        <v>1</v>
      </c>
      <c r="L1069" s="3">
        <v>60</v>
      </c>
      <c r="M1069" s="34">
        <v>90</v>
      </c>
      <c r="N1069" s="27">
        <f>INDEX([1]怪物表!$J:$J,MATCH(F1069,[1]怪物表!$A:$A,0),1)*H1069</f>
        <v>20</v>
      </c>
    </row>
    <row r="1070" spans="1:14" x14ac:dyDescent="0.3">
      <c r="A1070" s="3"/>
      <c r="B1070" s="4"/>
      <c r="C1070" s="4" t="s">
        <v>292</v>
      </c>
      <c r="D1070" s="4"/>
      <c r="E1070" s="3">
        <v>2</v>
      </c>
      <c r="F1070" s="3">
        <f>IF(G1070="","",SUMIFS([1]怪物表!$A:$A,[1]怪物表!$B:$B,C1070,[1]怪物表!$C:$C,G1070)
)</f>
        <v>1499304</v>
      </c>
      <c r="G1070" s="4" t="s">
        <v>151</v>
      </c>
      <c r="H1070" s="3">
        <v>20</v>
      </c>
      <c r="I1070" s="3">
        <v>18</v>
      </c>
      <c r="J1070" s="34">
        <v>3</v>
      </c>
      <c r="K1070" s="34">
        <v>1</v>
      </c>
      <c r="L1070" s="3">
        <v>60</v>
      </c>
      <c r="M1070" s="34">
        <v>90</v>
      </c>
      <c r="N1070" s="27">
        <f>INDEX([1]怪物表!$J:$J,MATCH(F1070,[1]怪物表!$A:$A,0),1)*H1070</f>
        <v>20</v>
      </c>
    </row>
    <row r="1071" spans="1:14" x14ac:dyDescent="0.3">
      <c r="A1071" s="3"/>
      <c r="B1071" s="4"/>
      <c r="C1071" s="4" t="s">
        <v>292</v>
      </c>
      <c r="D1071" s="4"/>
      <c r="E1071" s="3">
        <v>3</v>
      </c>
      <c r="F1071" s="3">
        <f>IF(G1071="","",SUMIFS([1]怪物表!$A:$A,[1]怪物表!$B:$B,C1071,[1]怪物表!$C:$C,G1071)
)</f>
        <v>1499304</v>
      </c>
      <c r="G1071" s="4" t="s">
        <v>151</v>
      </c>
      <c r="H1071" s="3">
        <v>20</v>
      </c>
      <c r="I1071" s="3">
        <v>18</v>
      </c>
      <c r="J1071" s="34">
        <v>3</v>
      </c>
      <c r="K1071" s="34">
        <v>1</v>
      </c>
      <c r="L1071" s="3">
        <v>60</v>
      </c>
      <c r="M1071" s="34">
        <v>90</v>
      </c>
      <c r="N1071" s="27">
        <f>INDEX([1]怪物表!$J:$J,MATCH(F1071,[1]怪物表!$A:$A,0),1)*H1071</f>
        <v>20</v>
      </c>
    </row>
    <row r="1072" spans="1:14" x14ac:dyDescent="0.3">
      <c r="A1072" s="3"/>
      <c r="B1072" s="4"/>
      <c r="C1072" s="4" t="s">
        <v>292</v>
      </c>
      <c r="D1072" s="4"/>
      <c r="E1072" s="3">
        <v>4</v>
      </c>
      <c r="F1072" s="3">
        <f>IF(G1072="","",SUMIFS([1]怪物表!$A:$A,[1]怪物表!$B:$B,C1072,[1]怪物表!$C:$C,G1072)
)</f>
        <v>1499304</v>
      </c>
      <c r="G1072" s="4" t="s">
        <v>151</v>
      </c>
      <c r="H1072" s="3">
        <v>20</v>
      </c>
      <c r="I1072" s="3">
        <v>18</v>
      </c>
      <c r="J1072" s="34">
        <v>3</v>
      </c>
      <c r="K1072" s="34">
        <v>1</v>
      </c>
      <c r="L1072" s="3">
        <v>60</v>
      </c>
      <c r="M1072" s="34">
        <v>90</v>
      </c>
      <c r="N1072" s="27">
        <f>INDEX([1]怪物表!$J:$J,MATCH(F1072,[1]怪物表!$A:$A,0),1)*H1072</f>
        <v>20</v>
      </c>
    </row>
    <row r="1073" spans="1:14" x14ac:dyDescent="0.3">
      <c r="A1073" s="3"/>
      <c r="B1073" s="4"/>
      <c r="C1073" s="4" t="s">
        <v>292</v>
      </c>
      <c r="D1073" s="4"/>
      <c r="E1073" s="3">
        <v>5</v>
      </c>
      <c r="F1073" s="3">
        <f>IF(G1073="","",SUMIFS([1]怪物表!$A:$A,[1]怪物表!$B:$B,C1073,[1]怪物表!$C:$C,G1073)
)</f>
        <v>1499304</v>
      </c>
      <c r="G1073" s="4" t="s">
        <v>151</v>
      </c>
      <c r="H1073" s="3">
        <v>20</v>
      </c>
      <c r="I1073" s="3"/>
      <c r="J1073" s="34">
        <v>3</v>
      </c>
      <c r="K1073" s="34">
        <v>1</v>
      </c>
      <c r="L1073" s="3">
        <v>60</v>
      </c>
      <c r="M1073" s="34">
        <v>90</v>
      </c>
      <c r="N1073" s="27">
        <f>INDEX([1]怪物表!$J:$J,MATCH(F1073,[1]怪物表!$A:$A,0),1)*H1073</f>
        <v>20</v>
      </c>
    </row>
    <row r="1074" spans="1:14" x14ac:dyDescent="0.3">
      <c r="A1074" s="32">
        <v>499303</v>
      </c>
      <c r="B1074" s="25" t="s">
        <v>274</v>
      </c>
      <c r="C1074" s="4" t="s">
        <v>292</v>
      </c>
      <c r="D1074" s="25" t="s">
        <v>281</v>
      </c>
      <c r="E1074" s="34">
        <v>1</v>
      </c>
      <c r="F1074" s="34">
        <f>IF(G1074="","",SUMIFS([1]怪物表!$A:$A,[1]怪物表!$B:$B,C1074,[1]怪物表!$C:$C,G1074)
)</f>
        <v>1499304</v>
      </c>
      <c r="G1074" s="4" t="s">
        <v>151</v>
      </c>
      <c r="H1074" s="34">
        <v>10</v>
      </c>
      <c r="I1074" s="34">
        <v>9</v>
      </c>
      <c r="J1074" s="34">
        <v>3</v>
      </c>
      <c r="K1074" s="34">
        <v>1</v>
      </c>
      <c r="L1074" s="3">
        <v>60</v>
      </c>
      <c r="M1074" s="34">
        <v>150</v>
      </c>
      <c r="N1074" s="27">
        <f>INDEX([1]怪物表!$J:$J,MATCH(F1074,[1]怪物表!$A:$A,0),1)*H1074</f>
        <v>10</v>
      </c>
    </row>
    <row r="1075" spans="1:14" x14ac:dyDescent="0.3">
      <c r="A1075" s="3"/>
      <c r="B1075" s="4"/>
      <c r="C1075" s="4" t="s">
        <v>292</v>
      </c>
      <c r="D1075" s="4"/>
      <c r="E1075" s="3">
        <v>2</v>
      </c>
      <c r="F1075" s="3">
        <f>IF(G1075="","",SUMIFS([1]怪物表!$A:$A,[1]怪物表!$B:$B,C1075,[1]怪物表!$C:$C,G1075)
)</f>
        <v>1499304</v>
      </c>
      <c r="G1075" s="4" t="s">
        <v>151</v>
      </c>
      <c r="H1075" s="3">
        <v>10</v>
      </c>
      <c r="I1075" s="34">
        <v>9</v>
      </c>
      <c r="J1075" s="34">
        <v>3</v>
      </c>
      <c r="K1075" s="34">
        <v>1</v>
      </c>
      <c r="L1075" s="3">
        <v>60</v>
      </c>
      <c r="M1075" s="3">
        <v>150</v>
      </c>
      <c r="N1075" s="27">
        <f>INDEX([1]怪物表!$J:$J,MATCH(F1075,[1]怪物表!$A:$A,0),1)*H1075</f>
        <v>10</v>
      </c>
    </row>
    <row r="1076" spans="1:14" x14ac:dyDescent="0.3">
      <c r="A1076" s="3"/>
      <c r="B1076" s="4"/>
      <c r="C1076" s="4" t="s">
        <v>292</v>
      </c>
      <c r="D1076" s="4"/>
      <c r="E1076" s="3">
        <v>3</v>
      </c>
      <c r="F1076" s="3">
        <f>IF(G1076="","",SUMIFS([1]怪物表!$A:$A,[1]怪物表!$B:$B,C1076,[1]怪物表!$C:$C,G1076)
)</f>
        <v>1499304</v>
      </c>
      <c r="G1076" s="4" t="s">
        <v>151</v>
      </c>
      <c r="H1076" s="3">
        <v>10</v>
      </c>
      <c r="I1076" s="34">
        <v>9</v>
      </c>
      <c r="J1076" s="34">
        <v>3</v>
      </c>
      <c r="K1076" s="34">
        <v>1</v>
      </c>
      <c r="L1076" s="3">
        <v>60</v>
      </c>
      <c r="M1076" s="3">
        <v>150</v>
      </c>
      <c r="N1076" s="27">
        <f>INDEX([1]怪物表!$J:$J,MATCH(F1076,[1]怪物表!$A:$A,0),1)*H1076</f>
        <v>10</v>
      </c>
    </row>
    <row r="1077" spans="1:14" x14ac:dyDescent="0.3">
      <c r="A1077" s="3"/>
      <c r="B1077" s="4"/>
      <c r="C1077" s="4" t="s">
        <v>292</v>
      </c>
      <c r="D1077" s="4"/>
      <c r="E1077" s="3">
        <v>4</v>
      </c>
      <c r="F1077" s="3">
        <f>IF(G1077="","",SUMIFS([1]怪物表!$A:$A,[1]怪物表!$B:$B,C1077,[1]怪物表!$C:$C,G1077)
)</f>
        <v>1499304</v>
      </c>
      <c r="G1077" s="4" t="s">
        <v>151</v>
      </c>
      <c r="H1077" s="3">
        <v>10</v>
      </c>
      <c r="I1077" s="34">
        <v>9</v>
      </c>
      <c r="J1077" s="34">
        <v>3</v>
      </c>
      <c r="K1077" s="34">
        <v>1</v>
      </c>
      <c r="L1077" s="3">
        <v>60</v>
      </c>
      <c r="M1077" s="3">
        <v>150</v>
      </c>
      <c r="N1077" s="27">
        <f>INDEX([1]怪物表!$J:$J,MATCH(F1077,[1]怪物表!$A:$A,0),1)*H1077</f>
        <v>10</v>
      </c>
    </row>
    <row r="1078" spans="1:14" x14ac:dyDescent="0.3">
      <c r="A1078" s="3"/>
      <c r="B1078" s="4"/>
      <c r="C1078" s="4" t="s">
        <v>292</v>
      </c>
      <c r="D1078" s="4"/>
      <c r="E1078" s="3">
        <v>5</v>
      </c>
      <c r="F1078" s="3">
        <f>IF(G1078="","",SUMIFS([1]怪物表!$A:$A,[1]怪物表!$B:$B,C1078,[1]怪物表!$C:$C,G1078)
)</f>
        <v>1499304</v>
      </c>
      <c r="G1078" s="4" t="s">
        <v>151</v>
      </c>
      <c r="H1078" s="3">
        <v>10</v>
      </c>
      <c r="I1078" s="3"/>
      <c r="J1078" s="34">
        <v>3</v>
      </c>
      <c r="K1078" s="34">
        <v>1</v>
      </c>
      <c r="L1078" s="3">
        <v>60</v>
      </c>
      <c r="M1078" s="3">
        <v>150</v>
      </c>
      <c r="N1078" s="27">
        <f>INDEX([1]怪物表!$J:$J,MATCH(F1078,[1]怪物表!$A:$A,0),1)*H1078</f>
        <v>10</v>
      </c>
    </row>
    <row r="1079" spans="1:14" x14ac:dyDescent="0.3">
      <c r="A1079" s="32">
        <v>499304</v>
      </c>
      <c r="B1079" s="25" t="s">
        <v>274</v>
      </c>
      <c r="C1079" s="4" t="s">
        <v>292</v>
      </c>
      <c r="D1079" s="25" t="s">
        <v>281</v>
      </c>
      <c r="E1079" s="34">
        <v>1</v>
      </c>
      <c r="F1079" s="34">
        <f>IF(G1079="","",SUMIFS([1]怪物表!$A:$A,[1]怪物表!$B:$B,C1079,[1]怪物表!$C:$C,G1079)
)</f>
        <v>1499304</v>
      </c>
      <c r="G1079" s="4" t="s">
        <v>151</v>
      </c>
      <c r="H1079" s="34">
        <v>10</v>
      </c>
      <c r="I1079" s="34">
        <v>9</v>
      </c>
      <c r="J1079" s="34">
        <v>3</v>
      </c>
      <c r="K1079" s="34">
        <v>1</v>
      </c>
      <c r="L1079" s="3">
        <v>60</v>
      </c>
      <c r="M1079" s="34">
        <v>150</v>
      </c>
      <c r="N1079" s="27">
        <f>INDEX([1]怪物表!$J:$J,MATCH(F1079,[1]怪物表!$A:$A,0),1)*H1079</f>
        <v>10</v>
      </c>
    </row>
    <row r="1080" spans="1:14" x14ac:dyDescent="0.3">
      <c r="A1080" s="3"/>
      <c r="B1080" s="4"/>
      <c r="C1080" s="4" t="s">
        <v>292</v>
      </c>
      <c r="D1080" s="4"/>
      <c r="E1080" s="3">
        <v>2</v>
      </c>
      <c r="F1080" s="3">
        <f>IF(G1080="","",SUMIFS([1]怪物表!$A:$A,[1]怪物表!$B:$B,C1080,[1]怪物表!$C:$C,G1080)
)</f>
        <v>1499304</v>
      </c>
      <c r="G1080" s="4" t="s">
        <v>151</v>
      </c>
      <c r="H1080" s="3">
        <v>10</v>
      </c>
      <c r="I1080" s="34">
        <v>9</v>
      </c>
      <c r="J1080" s="34">
        <v>3</v>
      </c>
      <c r="K1080" s="34">
        <v>1</v>
      </c>
      <c r="L1080" s="3">
        <v>60</v>
      </c>
      <c r="M1080" s="3">
        <v>150</v>
      </c>
      <c r="N1080" s="27">
        <f>INDEX([1]怪物表!$J:$J,MATCH(F1080,[1]怪物表!$A:$A,0),1)*H1080</f>
        <v>10</v>
      </c>
    </row>
    <row r="1081" spans="1:14" x14ac:dyDescent="0.3">
      <c r="A1081" s="3"/>
      <c r="B1081" s="4"/>
      <c r="C1081" s="4" t="s">
        <v>292</v>
      </c>
      <c r="D1081" s="4"/>
      <c r="E1081" s="3">
        <v>3</v>
      </c>
      <c r="F1081" s="3">
        <f>IF(G1081="","",SUMIFS([1]怪物表!$A:$A,[1]怪物表!$B:$B,C1081,[1]怪物表!$C:$C,G1081)
)</f>
        <v>1499304</v>
      </c>
      <c r="G1081" s="4" t="s">
        <v>151</v>
      </c>
      <c r="H1081" s="3">
        <v>10</v>
      </c>
      <c r="I1081" s="34">
        <v>9</v>
      </c>
      <c r="J1081" s="34">
        <v>3</v>
      </c>
      <c r="K1081" s="34">
        <v>1</v>
      </c>
      <c r="L1081" s="3">
        <v>60</v>
      </c>
      <c r="M1081" s="3">
        <v>150</v>
      </c>
      <c r="N1081" s="27">
        <f>INDEX([1]怪物表!$J:$J,MATCH(F1081,[1]怪物表!$A:$A,0),1)*H1081</f>
        <v>10</v>
      </c>
    </row>
    <row r="1082" spans="1:14" x14ac:dyDescent="0.3">
      <c r="A1082" s="3"/>
      <c r="B1082" s="4"/>
      <c r="C1082" s="4" t="s">
        <v>292</v>
      </c>
      <c r="D1082" s="4"/>
      <c r="E1082" s="3">
        <v>4</v>
      </c>
      <c r="F1082" s="3">
        <f>IF(G1082="","",SUMIFS([1]怪物表!$A:$A,[1]怪物表!$B:$B,C1082,[1]怪物表!$C:$C,G1082)
)</f>
        <v>1499304</v>
      </c>
      <c r="G1082" s="4" t="s">
        <v>151</v>
      </c>
      <c r="H1082" s="3">
        <v>10</v>
      </c>
      <c r="I1082" s="34">
        <v>9</v>
      </c>
      <c r="J1082" s="34">
        <v>3</v>
      </c>
      <c r="K1082" s="34">
        <v>1</v>
      </c>
      <c r="L1082" s="3">
        <v>60</v>
      </c>
      <c r="M1082" s="3">
        <v>150</v>
      </c>
      <c r="N1082" s="27">
        <f>INDEX([1]怪物表!$J:$J,MATCH(F1082,[1]怪物表!$A:$A,0),1)*H1082</f>
        <v>10</v>
      </c>
    </row>
    <row r="1083" spans="1:14" x14ac:dyDescent="0.3">
      <c r="A1083" s="3"/>
      <c r="B1083" s="4"/>
      <c r="C1083" s="4" t="s">
        <v>292</v>
      </c>
      <c r="D1083" s="4"/>
      <c r="E1083" s="3">
        <v>5</v>
      </c>
      <c r="F1083" s="3">
        <f>IF(G1083="","",SUMIFS([1]怪物表!$A:$A,[1]怪物表!$B:$B,C1083,[1]怪物表!$C:$C,G1083)
)</f>
        <v>1499304</v>
      </c>
      <c r="G1083" s="4" t="s">
        <v>151</v>
      </c>
      <c r="H1083" s="3">
        <v>10</v>
      </c>
      <c r="I1083" s="3"/>
      <c r="J1083" s="34">
        <v>3</v>
      </c>
      <c r="K1083" s="34">
        <v>1</v>
      </c>
      <c r="L1083" s="3">
        <v>60</v>
      </c>
      <c r="M1083" s="3">
        <v>150</v>
      </c>
      <c r="N1083" s="27">
        <f>INDEX([1]怪物表!$J:$J,MATCH(F1083,[1]怪物表!$A:$A,0),1)*H1083</f>
        <v>10</v>
      </c>
    </row>
    <row r="1084" spans="1:14" x14ac:dyDescent="0.3">
      <c r="A1084" s="32">
        <v>499305</v>
      </c>
      <c r="B1084" s="25" t="s">
        <v>269</v>
      </c>
      <c r="C1084" s="4" t="s">
        <v>292</v>
      </c>
      <c r="D1084" s="25" t="s">
        <v>282</v>
      </c>
      <c r="E1084" s="34">
        <v>1</v>
      </c>
      <c r="F1084" s="34">
        <f>IF(G1084="","",SUMIFS([1]怪物表!$A:$A,[1]怪物表!$B:$B,C1084,[1]怪物表!$C:$C,G1084)
)</f>
        <v>1499305</v>
      </c>
      <c r="G1084" s="4" t="s">
        <v>143</v>
      </c>
      <c r="H1084" s="36">
        <v>20</v>
      </c>
      <c r="I1084" s="3">
        <v>18</v>
      </c>
      <c r="J1084" s="34">
        <v>3</v>
      </c>
      <c r="K1084" s="34">
        <v>1</v>
      </c>
      <c r="L1084" s="3">
        <v>60</v>
      </c>
      <c r="M1084" s="34">
        <v>210</v>
      </c>
      <c r="N1084" s="27">
        <f>INDEX([1]怪物表!$J:$J,MATCH(F1084,[1]怪物表!$A:$A,0),1)*H1084</f>
        <v>20</v>
      </c>
    </row>
    <row r="1085" spans="1:14" x14ac:dyDescent="0.3">
      <c r="A1085" s="3"/>
      <c r="B1085" s="4"/>
      <c r="C1085" s="4" t="s">
        <v>292</v>
      </c>
      <c r="D1085" s="4"/>
      <c r="E1085" s="3">
        <v>2</v>
      </c>
      <c r="F1085" s="3">
        <f>IF(G1085="","",SUMIFS([1]怪物表!$A:$A,[1]怪物表!$B:$B,C1085,[1]怪物表!$C:$C,G1085)
)</f>
        <v>1499305</v>
      </c>
      <c r="G1085" s="4" t="s">
        <v>143</v>
      </c>
      <c r="H1085" s="3">
        <v>20</v>
      </c>
      <c r="I1085" s="3">
        <v>18</v>
      </c>
      <c r="J1085" s="34">
        <v>3</v>
      </c>
      <c r="K1085" s="34">
        <v>1</v>
      </c>
      <c r="L1085" s="3">
        <v>60</v>
      </c>
      <c r="M1085" s="34">
        <v>210</v>
      </c>
      <c r="N1085" s="27">
        <f>INDEX([1]怪物表!$J:$J,MATCH(F1085,[1]怪物表!$A:$A,0),1)*H1085</f>
        <v>20</v>
      </c>
    </row>
    <row r="1086" spans="1:14" x14ac:dyDescent="0.3">
      <c r="A1086" s="3"/>
      <c r="B1086" s="4"/>
      <c r="C1086" s="4" t="s">
        <v>292</v>
      </c>
      <c r="D1086" s="4"/>
      <c r="E1086" s="3">
        <v>3</v>
      </c>
      <c r="F1086" s="3">
        <f>IF(G1086="","",SUMIFS([1]怪物表!$A:$A,[1]怪物表!$B:$B,C1086,[1]怪物表!$C:$C,G1086)
)</f>
        <v>1499305</v>
      </c>
      <c r="G1086" s="4" t="s">
        <v>143</v>
      </c>
      <c r="H1086" s="3">
        <v>20</v>
      </c>
      <c r="I1086" s="3">
        <v>18</v>
      </c>
      <c r="J1086" s="34">
        <v>3</v>
      </c>
      <c r="K1086" s="34">
        <v>1</v>
      </c>
      <c r="L1086" s="3">
        <v>60</v>
      </c>
      <c r="M1086" s="34">
        <v>210</v>
      </c>
      <c r="N1086" s="27">
        <f>INDEX([1]怪物表!$J:$J,MATCH(F1086,[1]怪物表!$A:$A,0),1)*H1086</f>
        <v>20</v>
      </c>
    </row>
    <row r="1087" spans="1:14" x14ac:dyDescent="0.3">
      <c r="A1087" s="3"/>
      <c r="B1087" s="4"/>
      <c r="C1087" s="4" t="s">
        <v>292</v>
      </c>
      <c r="D1087" s="4"/>
      <c r="E1087" s="3">
        <v>4</v>
      </c>
      <c r="F1087" s="3">
        <f>IF(G1087="","",SUMIFS([1]怪物表!$A:$A,[1]怪物表!$B:$B,C1087,[1]怪物表!$C:$C,G1087)
)</f>
        <v>1499305</v>
      </c>
      <c r="G1087" s="4" t="s">
        <v>143</v>
      </c>
      <c r="H1087" s="3">
        <v>20</v>
      </c>
      <c r="I1087" s="3">
        <v>18</v>
      </c>
      <c r="J1087" s="34">
        <v>3</v>
      </c>
      <c r="K1087" s="34">
        <v>1</v>
      </c>
      <c r="L1087" s="3">
        <v>60</v>
      </c>
      <c r="M1087" s="34">
        <v>210</v>
      </c>
      <c r="N1087" s="27">
        <f>INDEX([1]怪物表!$J:$J,MATCH(F1087,[1]怪物表!$A:$A,0),1)*H1087</f>
        <v>20</v>
      </c>
    </row>
    <row r="1088" spans="1:14" x14ac:dyDescent="0.3">
      <c r="A1088" s="3"/>
      <c r="B1088" s="4"/>
      <c r="C1088" s="4" t="s">
        <v>292</v>
      </c>
      <c r="D1088" s="4"/>
      <c r="E1088" s="3">
        <v>5</v>
      </c>
      <c r="F1088" s="3">
        <f>IF(G1088="","",SUMIFS([1]怪物表!$A:$A,[1]怪物表!$B:$B,C1088,[1]怪物表!$C:$C,G1088)
)</f>
        <v>1499305</v>
      </c>
      <c r="G1088" s="4" t="s">
        <v>143</v>
      </c>
      <c r="H1088" s="3">
        <v>20</v>
      </c>
      <c r="I1088" s="3"/>
      <c r="J1088" s="34">
        <v>3</v>
      </c>
      <c r="K1088" s="34">
        <v>1</v>
      </c>
      <c r="L1088" s="3">
        <v>60</v>
      </c>
      <c r="M1088" s="34">
        <v>210</v>
      </c>
      <c r="N1088" s="27">
        <f>INDEX([1]怪物表!$J:$J,MATCH(F1088,[1]怪物表!$A:$A,0),1)*H1088</f>
        <v>20</v>
      </c>
    </row>
    <row r="1089" spans="1:14" x14ac:dyDescent="0.3">
      <c r="A1089" s="32">
        <v>499306</v>
      </c>
      <c r="B1089" s="25" t="s">
        <v>271</v>
      </c>
      <c r="C1089" s="4" t="s">
        <v>292</v>
      </c>
      <c r="D1089" s="25" t="s">
        <v>283</v>
      </c>
      <c r="E1089" s="34">
        <v>1</v>
      </c>
      <c r="F1089" s="34">
        <f>IF(G1089="","",SUMIFS([1]怪物表!$A:$A,[1]怪物表!$B:$B,C1089,[1]怪物表!$C:$C,G1089)
)</f>
        <v>1499306</v>
      </c>
      <c r="G1089" s="4" t="s">
        <v>240</v>
      </c>
      <c r="H1089" s="34">
        <v>20</v>
      </c>
      <c r="I1089" s="34">
        <v>14</v>
      </c>
      <c r="J1089" s="34">
        <v>3</v>
      </c>
      <c r="K1089" s="34">
        <v>1</v>
      </c>
      <c r="L1089" s="34">
        <v>10</v>
      </c>
      <c r="M1089" s="34">
        <v>240</v>
      </c>
      <c r="N1089" s="27">
        <f>INDEX([1]怪物表!$J:$J,MATCH(F1089,[1]怪物表!$A:$A,0),1)*H1089</f>
        <v>20</v>
      </c>
    </row>
    <row r="1090" spans="1:14" x14ac:dyDescent="0.3">
      <c r="A1090" s="3"/>
      <c r="B1090" s="4"/>
      <c r="C1090" s="4" t="s">
        <v>292</v>
      </c>
      <c r="D1090" s="4"/>
      <c r="E1090" s="3">
        <v>2</v>
      </c>
      <c r="F1090" s="3">
        <f>IF(G1090="","",SUMIFS([1]怪物表!$A:$A,[1]怪物表!$B:$B,C1090,[1]怪物表!$C:$C,G1090)
)</f>
        <v>1499306</v>
      </c>
      <c r="G1090" s="4" t="s">
        <v>240</v>
      </c>
      <c r="H1090" s="3">
        <v>20</v>
      </c>
      <c r="I1090" s="34">
        <v>14</v>
      </c>
      <c r="J1090" s="34">
        <v>3</v>
      </c>
      <c r="K1090" s="34">
        <v>1</v>
      </c>
      <c r="L1090" s="34">
        <v>10</v>
      </c>
      <c r="M1090" s="3">
        <v>240</v>
      </c>
      <c r="N1090" s="27">
        <f>INDEX([1]怪物表!$J:$J,MATCH(F1090,[1]怪物表!$A:$A,0),1)*H1090</f>
        <v>20</v>
      </c>
    </row>
    <row r="1091" spans="1:14" x14ac:dyDescent="0.3">
      <c r="A1091" s="3"/>
      <c r="B1091" s="4"/>
      <c r="C1091" s="4" t="s">
        <v>292</v>
      </c>
      <c r="D1091" s="4"/>
      <c r="E1091" s="3">
        <v>3</v>
      </c>
      <c r="F1091" s="3">
        <f>IF(G1091="","",SUMIFS([1]怪物表!$A:$A,[1]怪物表!$B:$B,C1091,[1]怪物表!$C:$C,G1091)
)</f>
        <v>1499306</v>
      </c>
      <c r="G1091" s="4" t="s">
        <v>240</v>
      </c>
      <c r="H1091" s="3">
        <v>20</v>
      </c>
      <c r="I1091" s="34">
        <v>14</v>
      </c>
      <c r="J1091" s="34">
        <v>3</v>
      </c>
      <c r="K1091" s="34">
        <v>1</v>
      </c>
      <c r="L1091" s="34">
        <v>10</v>
      </c>
      <c r="M1091" s="3">
        <v>240</v>
      </c>
      <c r="N1091" s="27">
        <f>INDEX([1]怪物表!$J:$J,MATCH(F1091,[1]怪物表!$A:$A,0),1)*H1091</f>
        <v>20</v>
      </c>
    </row>
    <row r="1092" spans="1:14" x14ac:dyDescent="0.3">
      <c r="A1092" s="3"/>
      <c r="B1092" s="4"/>
      <c r="C1092" s="4" t="s">
        <v>292</v>
      </c>
      <c r="D1092" s="4"/>
      <c r="E1092" s="3">
        <v>4</v>
      </c>
      <c r="F1092" s="3">
        <f>IF(G1092="","",SUMIFS([1]怪物表!$A:$A,[1]怪物表!$B:$B,C1092,[1]怪物表!$C:$C,G1092)
)</f>
        <v>1499306</v>
      </c>
      <c r="G1092" s="4" t="s">
        <v>240</v>
      </c>
      <c r="H1092" s="3">
        <v>20</v>
      </c>
      <c r="I1092" s="34">
        <v>14</v>
      </c>
      <c r="J1092" s="34">
        <v>3</v>
      </c>
      <c r="K1092" s="34">
        <v>1</v>
      </c>
      <c r="L1092" s="3">
        <v>20</v>
      </c>
      <c r="M1092" s="3">
        <v>240</v>
      </c>
      <c r="N1092" s="27">
        <f>INDEX([1]怪物表!$J:$J,MATCH(F1092,[1]怪物表!$A:$A,0),1)*H1092</f>
        <v>20</v>
      </c>
    </row>
    <row r="1093" spans="1:14" x14ac:dyDescent="0.3">
      <c r="A1093" s="3"/>
      <c r="B1093" s="4"/>
      <c r="C1093" s="4" t="s">
        <v>292</v>
      </c>
      <c r="D1093" s="4"/>
      <c r="E1093" s="3">
        <v>5</v>
      </c>
      <c r="F1093" s="3">
        <f>IF(G1093="","",SUMIFS([1]怪物表!$A:$A,[1]怪物表!$B:$B,C1093,[1]怪物表!$C:$C,G1093)
)</f>
        <v>1499306</v>
      </c>
      <c r="G1093" s="4" t="s">
        <v>240</v>
      </c>
      <c r="H1093" s="3">
        <v>20</v>
      </c>
      <c r="I1093" s="3"/>
      <c r="J1093" s="34">
        <v>3</v>
      </c>
      <c r="K1093" s="34">
        <v>1</v>
      </c>
      <c r="L1093" s="3">
        <v>20</v>
      </c>
      <c r="M1093" s="3">
        <v>240</v>
      </c>
      <c r="N1093" s="27">
        <f>INDEX([1]怪物表!$J:$J,MATCH(F1093,[1]怪物表!$A:$A,0),1)*H1093</f>
        <v>20</v>
      </c>
    </row>
    <row r="1094" spans="1:14" x14ac:dyDescent="0.3">
      <c r="A1094" s="32">
        <v>499307</v>
      </c>
      <c r="B1094" s="25" t="s">
        <v>272</v>
      </c>
      <c r="C1094" s="4" t="s">
        <v>292</v>
      </c>
      <c r="D1094" s="25" t="s">
        <v>283</v>
      </c>
      <c r="E1094" s="34">
        <v>1</v>
      </c>
      <c r="F1094" s="34">
        <f>IF(G1094="","",SUMIFS([1]怪物表!$A:$A,[1]怪物表!$B:$B,C1094,[1]怪物表!$C:$C,G1094)
)</f>
        <v>1499316</v>
      </c>
      <c r="G1094" s="4" t="s">
        <v>167</v>
      </c>
      <c r="H1094" s="34">
        <v>10</v>
      </c>
      <c r="I1094" s="34">
        <v>7</v>
      </c>
      <c r="J1094" s="34">
        <v>3</v>
      </c>
      <c r="K1094" s="34">
        <v>1</v>
      </c>
      <c r="L1094" s="34">
        <v>10</v>
      </c>
      <c r="M1094" s="3">
        <v>240</v>
      </c>
      <c r="N1094" s="27">
        <f>INDEX([1]怪物表!$J:$J,MATCH(F1094,[1]怪物表!$A:$A,0),1)*H1094</f>
        <v>10</v>
      </c>
    </row>
    <row r="1095" spans="1:14" x14ac:dyDescent="0.3">
      <c r="A1095" s="3"/>
      <c r="B1095" s="4"/>
      <c r="C1095" s="4" t="s">
        <v>292</v>
      </c>
      <c r="D1095" s="4"/>
      <c r="E1095" s="3">
        <v>2</v>
      </c>
      <c r="F1095" s="3">
        <f>IF(G1095="","",SUMIFS([1]怪物表!$A:$A,[1]怪物表!$B:$B,C1095,[1]怪物表!$C:$C,G1095)
)</f>
        <v>1499316</v>
      </c>
      <c r="G1095" s="4" t="s">
        <v>167</v>
      </c>
      <c r="H1095" s="3">
        <v>10</v>
      </c>
      <c r="I1095" s="34">
        <v>7</v>
      </c>
      <c r="J1095" s="34">
        <v>3</v>
      </c>
      <c r="K1095" s="34">
        <v>1</v>
      </c>
      <c r="L1095" s="34">
        <v>10</v>
      </c>
      <c r="M1095" s="3">
        <v>240</v>
      </c>
      <c r="N1095" s="27">
        <f>INDEX([1]怪物表!$J:$J,MATCH(F1095,[1]怪物表!$A:$A,0),1)*H1095</f>
        <v>10</v>
      </c>
    </row>
    <row r="1096" spans="1:14" x14ac:dyDescent="0.3">
      <c r="A1096" s="3"/>
      <c r="B1096" s="4"/>
      <c r="C1096" s="4" t="s">
        <v>292</v>
      </c>
      <c r="D1096" s="4"/>
      <c r="E1096" s="3">
        <v>3</v>
      </c>
      <c r="F1096" s="3">
        <f>IF(G1096="","",SUMIFS([1]怪物表!$A:$A,[1]怪物表!$B:$B,C1096,[1]怪物表!$C:$C,G1096)
)</f>
        <v>1499316</v>
      </c>
      <c r="G1096" s="4" t="s">
        <v>167</v>
      </c>
      <c r="H1096" s="3">
        <v>10</v>
      </c>
      <c r="I1096" s="34">
        <v>7</v>
      </c>
      <c r="J1096" s="34">
        <v>3</v>
      </c>
      <c r="K1096" s="34">
        <v>1</v>
      </c>
      <c r="L1096" s="34">
        <v>10</v>
      </c>
      <c r="M1096" s="3">
        <v>240</v>
      </c>
      <c r="N1096" s="27">
        <f>INDEX([1]怪物表!$J:$J,MATCH(F1096,[1]怪物表!$A:$A,0),1)*H1096</f>
        <v>10</v>
      </c>
    </row>
    <row r="1097" spans="1:14" x14ac:dyDescent="0.3">
      <c r="A1097" s="3"/>
      <c r="B1097" s="4"/>
      <c r="C1097" s="4" t="s">
        <v>292</v>
      </c>
      <c r="D1097" s="4"/>
      <c r="E1097" s="3">
        <v>4</v>
      </c>
      <c r="F1097" s="3">
        <f>IF(G1097="","",SUMIFS([1]怪物表!$A:$A,[1]怪物表!$B:$B,C1097,[1]怪物表!$C:$C,G1097)
)</f>
        <v>1499316</v>
      </c>
      <c r="G1097" s="4" t="s">
        <v>167</v>
      </c>
      <c r="H1097" s="3">
        <v>10</v>
      </c>
      <c r="I1097" s="34">
        <v>7</v>
      </c>
      <c r="J1097" s="34">
        <v>3</v>
      </c>
      <c r="K1097" s="34">
        <v>1</v>
      </c>
      <c r="L1097" s="3">
        <v>20</v>
      </c>
      <c r="M1097" s="3">
        <v>240</v>
      </c>
      <c r="N1097" s="27">
        <f>INDEX([1]怪物表!$J:$J,MATCH(F1097,[1]怪物表!$A:$A,0),1)*H1097</f>
        <v>10</v>
      </c>
    </row>
    <row r="1098" spans="1:14" x14ac:dyDescent="0.3">
      <c r="A1098" s="3"/>
      <c r="B1098" s="4"/>
      <c r="C1098" s="4" t="s">
        <v>292</v>
      </c>
      <c r="D1098" s="4"/>
      <c r="E1098" s="3">
        <v>5</v>
      </c>
      <c r="F1098" s="3">
        <f>IF(G1098="","",SUMIFS([1]怪物表!$A:$A,[1]怪物表!$B:$B,C1098,[1]怪物表!$C:$C,G1098)
)</f>
        <v>1499316</v>
      </c>
      <c r="G1098" s="4" t="s">
        <v>167</v>
      </c>
      <c r="H1098" s="3">
        <v>10</v>
      </c>
      <c r="I1098" s="3"/>
      <c r="J1098" s="34">
        <v>3</v>
      </c>
      <c r="K1098" s="34">
        <v>1</v>
      </c>
      <c r="L1098" s="3">
        <v>20</v>
      </c>
      <c r="M1098" s="3">
        <v>240</v>
      </c>
      <c r="N1098" s="27">
        <f>INDEX([1]怪物表!$J:$J,MATCH(F1098,[1]怪物表!$A:$A,0),1)*H1098</f>
        <v>10</v>
      </c>
    </row>
    <row r="1099" spans="1:14" x14ac:dyDescent="0.3">
      <c r="A1099" s="32">
        <v>499308</v>
      </c>
      <c r="B1099" s="25" t="s">
        <v>276</v>
      </c>
      <c r="C1099" s="4" t="s">
        <v>292</v>
      </c>
      <c r="D1099" s="25" t="s">
        <v>284</v>
      </c>
      <c r="E1099" s="34">
        <v>1</v>
      </c>
      <c r="F1099" s="34">
        <f>IF(G1099="","",SUMIFS([1]怪物表!$A:$A,[1]怪物表!$B:$B,C1099,[1]怪物表!$C:$C,G1099)
)</f>
        <v>1499306</v>
      </c>
      <c r="G1099" s="4" t="s">
        <v>240</v>
      </c>
      <c r="H1099" s="34">
        <v>10</v>
      </c>
      <c r="I1099" s="34">
        <v>7</v>
      </c>
      <c r="J1099" s="34">
        <v>3</v>
      </c>
      <c r="K1099" s="34">
        <v>1</v>
      </c>
      <c r="L1099" s="34">
        <v>10</v>
      </c>
      <c r="M1099" s="34">
        <v>270</v>
      </c>
      <c r="N1099" s="27">
        <f>INDEX([1]怪物表!$J:$J,MATCH(F1099,[1]怪物表!$A:$A,0),1)*H1099</f>
        <v>10</v>
      </c>
    </row>
    <row r="1100" spans="1:14" x14ac:dyDescent="0.3">
      <c r="A1100" s="3"/>
      <c r="B1100" s="4"/>
      <c r="C1100" s="4" t="s">
        <v>292</v>
      </c>
      <c r="D1100" s="4"/>
      <c r="E1100" s="3">
        <v>2</v>
      </c>
      <c r="F1100" s="3">
        <f>IF(G1100="","",SUMIFS([1]怪物表!$A:$A,[1]怪物表!$B:$B,C1100,[1]怪物表!$C:$C,G1100)
)</f>
        <v>1499306</v>
      </c>
      <c r="G1100" s="4" t="s">
        <v>240</v>
      </c>
      <c r="H1100" s="3">
        <v>10</v>
      </c>
      <c r="I1100" s="34">
        <v>7</v>
      </c>
      <c r="J1100" s="34">
        <v>3</v>
      </c>
      <c r="K1100" s="34">
        <v>1</v>
      </c>
      <c r="L1100" s="34">
        <v>10</v>
      </c>
      <c r="M1100" s="34">
        <v>270</v>
      </c>
      <c r="N1100" s="27">
        <f>INDEX([1]怪物表!$J:$J,MATCH(F1100,[1]怪物表!$A:$A,0),1)*H1100</f>
        <v>10</v>
      </c>
    </row>
    <row r="1101" spans="1:14" x14ac:dyDescent="0.3">
      <c r="A1101" s="3"/>
      <c r="B1101" s="4"/>
      <c r="C1101" s="4" t="s">
        <v>292</v>
      </c>
      <c r="D1101" s="4"/>
      <c r="E1101" s="3">
        <v>3</v>
      </c>
      <c r="F1101" s="3">
        <f>IF(G1101="","",SUMIFS([1]怪物表!$A:$A,[1]怪物表!$B:$B,C1101,[1]怪物表!$C:$C,G1101)
)</f>
        <v>1499306</v>
      </c>
      <c r="G1101" s="4" t="s">
        <v>240</v>
      </c>
      <c r="H1101" s="3">
        <v>10</v>
      </c>
      <c r="I1101" s="34">
        <v>7</v>
      </c>
      <c r="J1101" s="34">
        <v>3</v>
      </c>
      <c r="K1101" s="34">
        <v>1</v>
      </c>
      <c r="L1101" s="34">
        <v>10</v>
      </c>
      <c r="M1101" s="34">
        <v>270</v>
      </c>
      <c r="N1101" s="27">
        <f>INDEX([1]怪物表!$J:$J,MATCH(F1101,[1]怪物表!$A:$A,0),1)*H1101</f>
        <v>10</v>
      </c>
    </row>
    <row r="1102" spans="1:14" x14ac:dyDescent="0.3">
      <c r="A1102" s="3"/>
      <c r="B1102" s="4"/>
      <c r="C1102" s="4" t="s">
        <v>292</v>
      </c>
      <c r="D1102" s="4"/>
      <c r="E1102" s="3">
        <v>4</v>
      </c>
      <c r="F1102" s="3">
        <f>IF(G1102="","",SUMIFS([1]怪物表!$A:$A,[1]怪物表!$B:$B,C1102,[1]怪物表!$C:$C,G1102)
)</f>
        <v>1499306</v>
      </c>
      <c r="G1102" s="4" t="s">
        <v>240</v>
      </c>
      <c r="H1102" s="3">
        <v>10</v>
      </c>
      <c r="I1102" s="34">
        <v>7</v>
      </c>
      <c r="J1102" s="34">
        <v>3</v>
      </c>
      <c r="K1102" s="34">
        <v>1</v>
      </c>
      <c r="L1102" s="3">
        <v>20</v>
      </c>
      <c r="M1102" s="34">
        <v>270</v>
      </c>
      <c r="N1102" s="27">
        <f>INDEX([1]怪物表!$J:$J,MATCH(F1102,[1]怪物表!$A:$A,0),1)*H1102</f>
        <v>10</v>
      </c>
    </row>
    <row r="1103" spans="1:14" x14ac:dyDescent="0.3">
      <c r="A1103" s="3"/>
      <c r="B1103" s="4"/>
      <c r="C1103" s="4" t="s">
        <v>292</v>
      </c>
      <c r="D1103" s="4"/>
      <c r="E1103" s="3">
        <v>5</v>
      </c>
      <c r="F1103" s="3">
        <f>IF(G1103="","",SUMIFS([1]怪物表!$A:$A,[1]怪物表!$B:$B,C1103,[1]怪物表!$C:$C,G1103)
)</f>
        <v>1499306</v>
      </c>
      <c r="G1103" s="4" t="s">
        <v>240</v>
      </c>
      <c r="H1103" s="3">
        <v>10</v>
      </c>
      <c r="I1103" s="3"/>
      <c r="J1103" s="34">
        <v>3</v>
      </c>
      <c r="K1103" s="34">
        <v>1</v>
      </c>
      <c r="L1103" s="3">
        <v>20</v>
      </c>
      <c r="M1103" s="34">
        <v>270</v>
      </c>
      <c r="N1103" s="27">
        <f>INDEX([1]怪物表!$J:$J,MATCH(F1103,[1]怪物表!$A:$A,0),1)*H1103</f>
        <v>10</v>
      </c>
    </row>
    <row r="1104" spans="1:14" x14ac:dyDescent="0.3">
      <c r="A1104" s="35">
        <v>499309</v>
      </c>
      <c r="B1104" s="25" t="s">
        <v>268</v>
      </c>
      <c r="C1104" s="4" t="s">
        <v>292</v>
      </c>
      <c r="D1104" s="25" t="s">
        <v>191</v>
      </c>
      <c r="E1104" s="34">
        <v>1</v>
      </c>
      <c r="F1104" s="34">
        <f>IF(G1104="","",SUMIFS([1]怪物表!$A:$A,[1]怪物表!$B:$B,C1104,[1]怪物表!$C:$C,G1104)
)</f>
        <v>1499302</v>
      </c>
      <c r="G1104" s="4" t="s">
        <v>124</v>
      </c>
      <c r="H1104" s="34">
        <v>14</v>
      </c>
      <c r="I1104" s="34">
        <v>11</v>
      </c>
      <c r="J1104" s="34">
        <v>3</v>
      </c>
      <c r="K1104" s="34">
        <v>1</v>
      </c>
      <c r="L1104" s="3">
        <v>60</v>
      </c>
      <c r="M1104" s="34">
        <v>330</v>
      </c>
      <c r="N1104" s="27">
        <f>INDEX([1]怪物表!$J:$J,MATCH(F1104,[1]怪物表!$A:$A,0),1)*H1104</f>
        <v>14</v>
      </c>
    </row>
    <row r="1105" spans="1:14" x14ac:dyDescent="0.3">
      <c r="A1105" s="3"/>
      <c r="B1105" s="4"/>
      <c r="C1105" s="4" t="s">
        <v>292</v>
      </c>
      <c r="D1105" s="4"/>
      <c r="E1105" s="3">
        <v>2</v>
      </c>
      <c r="F1105" s="3">
        <f>IF(G1105="","",SUMIFS([1]怪物表!$A:$A,[1]怪物表!$B:$B,C1105,[1]怪物表!$C:$C,G1105)
)</f>
        <v>1499302</v>
      </c>
      <c r="G1105" s="4" t="s">
        <v>124</v>
      </c>
      <c r="H1105" s="3">
        <v>14</v>
      </c>
      <c r="I1105" s="34">
        <v>11</v>
      </c>
      <c r="J1105" s="34">
        <v>3</v>
      </c>
      <c r="K1105" s="34">
        <v>1</v>
      </c>
      <c r="L1105" s="3">
        <v>60</v>
      </c>
      <c r="M1105" s="34">
        <v>330</v>
      </c>
      <c r="N1105" s="27">
        <f>INDEX([1]怪物表!$J:$J,MATCH(F1105,[1]怪物表!$A:$A,0),1)*H1105</f>
        <v>14</v>
      </c>
    </row>
    <row r="1106" spans="1:14" x14ac:dyDescent="0.3">
      <c r="A1106" s="3"/>
      <c r="B1106" s="4"/>
      <c r="C1106" s="4" t="s">
        <v>292</v>
      </c>
      <c r="D1106" s="4"/>
      <c r="E1106" s="3">
        <v>3</v>
      </c>
      <c r="F1106" s="3">
        <f>IF(G1106="","",SUMIFS([1]怪物表!$A:$A,[1]怪物表!$B:$B,C1106,[1]怪物表!$C:$C,G1106)
)</f>
        <v>1499302</v>
      </c>
      <c r="G1106" s="4" t="s">
        <v>124</v>
      </c>
      <c r="H1106" s="3">
        <v>20</v>
      </c>
      <c r="I1106" s="3">
        <v>18</v>
      </c>
      <c r="J1106" s="34">
        <v>3</v>
      </c>
      <c r="K1106" s="34">
        <v>1</v>
      </c>
      <c r="L1106" s="3">
        <v>60</v>
      </c>
      <c r="M1106" s="34">
        <v>330</v>
      </c>
      <c r="N1106" s="27">
        <f>INDEX([1]怪物表!$J:$J,MATCH(F1106,[1]怪物表!$A:$A,0),1)*H1106</f>
        <v>20</v>
      </c>
    </row>
    <row r="1107" spans="1:14" x14ac:dyDescent="0.3">
      <c r="A1107" s="3"/>
      <c r="B1107" s="4"/>
      <c r="C1107" s="4" t="s">
        <v>292</v>
      </c>
      <c r="D1107" s="4"/>
      <c r="E1107" s="3">
        <v>4</v>
      </c>
      <c r="F1107" s="3">
        <f>IF(G1107="","",SUMIFS([1]怪物表!$A:$A,[1]怪物表!$B:$B,C1107,[1]怪物表!$C:$C,G1107)
)</f>
        <v>1499302</v>
      </c>
      <c r="G1107" s="4" t="s">
        <v>124</v>
      </c>
      <c r="H1107" s="3">
        <v>20</v>
      </c>
      <c r="I1107" s="3">
        <v>18</v>
      </c>
      <c r="J1107" s="34">
        <v>3</v>
      </c>
      <c r="K1107" s="34">
        <v>1</v>
      </c>
      <c r="L1107" s="3">
        <v>60</v>
      </c>
      <c r="M1107" s="34">
        <v>330</v>
      </c>
      <c r="N1107" s="27">
        <f>INDEX([1]怪物表!$J:$J,MATCH(F1107,[1]怪物表!$A:$A,0),1)*H1107</f>
        <v>20</v>
      </c>
    </row>
    <row r="1108" spans="1:14" x14ac:dyDescent="0.3">
      <c r="A1108" s="3"/>
      <c r="B1108" s="4"/>
      <c r="C1108" s="4" t="s">
        <v>292</v>
      </c>
      <c r="D1108" s="4"/>
      <c r="E1108" s="3">
        <v>5</v>
      </c>
      <c r="F1108" s="3">
        <f>IF(G1108="","",SUMIFS([1]怪物表!$A:$A,[1]怪物表!$B:$B,C1108,[1]怪物表!$C:$C,G1108)
)</f>
        <v>1499302</v>
      </c>
      <c r="G1108" s="4" t="s">
        <v>124</v>
      </c>
      <c r="H1108" s="3">
        <v>28</v>
      </c>
      <c r="I1108" s="3"/>
      <c r="J1108" s="34">
        <v>3</v>
      </c>
      <c r="K1108" s="34">
        <v>1</v>
      </c>
      <c r="L1108" s="3">
        <v>60</v>
      </c>
      <c r="M1108" s="34">
        <v>330</v>
      </c>
      <c r="N1108" s="27">
        <f>INDEX([1]怪物表!$J:$J,MATCH(F1108,[1]怪物表!$A:$A,0),1)*H1108</f>
        <v>28</v>
      </c>
    </row>
    <row r="1109" spans="1:14" x14ac:dyDescent="0.3">
      <c r="A1109" s="35">
        <v>499310</v>
      </c>
      <c r="B1109" s="25" t="s">
        <v>277</v>
      </c>
      <c r="C1109" s="4" t="s">
        <v>292</v>
      </c>
      <c r="D1109" s="25" t="s">
        <v>201</v>
      </c>
      <c r="E1109" s="34">
        <v>1</v>
      </c>
      <c r="F1109" s="34">
        <f>IF(G1109="","",SUMIFS([1]怪物表!$A:$A,[1]怪物表!$B:$B,C1109,[1]怪物表!$C:$C,G1109)
)</f>
        <v>1499305</v>
      </c>
      <c r="G1109" s="4" t="s">
        <v>143</v>
      </c>
      <c r="H1109" s="34">
        <v>7</v>
      </c>
      <c r="I1109" s="34">
        <v>6</v>
      </c>
      <c r="J1109" s="34">
        <v>3</v>
      </c>
      <c r="K1109" s="34">
        <v>1</v>
      </c>
      <c r="L1109" s="3">
        <v>60</v>
      </c>
      <c r="M1109" s="34">
        <v>390</v>
      </c>
      <c r="N1109" s="27">
        <f>INDEX([1]怪物表!$J:$J,MATCH(F1109,[1]怪物表!$A:$A,0),1)*H1109</f>
        <v>7</v>
      </c>
    </row>
    <row r="1110" spans="1:14" x14ac:dyDescent="0.3">
      <c r="A1110" s="3"/>
      <c r="B1110" s="4"/>
      <c r="C1110" s="4" t="s">
        <v>292</v>
      </c>
      <c r="D1110" s="4"/>
      <c r="E1110" s="3">
        <v>2</v>
      </c>
      <c r="F1110" s="3">
        <f>IF(G1110="","",SUMIFS([1]怪物表!$A:$A,[1]怪物表!$B:$B,C1110,[1]怪物表!$C:$C,G1110)
)</f>
        <v>1499305</v>
      </c>
      <c r="G1110" s="4" t="s">
        <v>143</v>
      </c>
      <c r="H1110" s="34">
        <v>7</v>
      </c>
      <c r="I1110" s="34">
        <v>6</v>
      </c>
      <c r="J1110" s="34">
        <v>3</v>
      </c>
      <c r="K1110" s="34">
        <v>1</v>
      </c>
      <c r="L1110" s="3">
        <v>60</v>
      </c>
      <c r="M1110" s="34">
        <v>390</v>
      </c>
      <c r="N1110" s="27">
        <f>INDEX([1]怪物表!$J:$J,MATCH(F1110,[1]怪物表!$A:$A,0),1)*H1110</f>
        <v>7</v>
      </c>
    </row>
    <row r="1111" spans="1:14" x14ac:dyDescent="0.3">
      <c r="A1111" s="3"/>
      <c r="B1111" s="4"/>
      <c r="C1111" s="4" t="s">
        <v>292</v>
      </c>
      <c r="D1111" s="4"/>
      <c r="E1111" s="3">
        <v>3</v>
      </c>
      <c r="F1111" s="3">
        <f>IF(G1111="","",SUMIFS([1]怪物表!$A:$A,[1]怪物表!$B:$B,C1111,[1]怪物表!$C:$C,G1111)
)</f>
        <v>1499305</v>
      </c>
      <c r="G1111" s="4" t="s">
        <v>143</v>
      </c>
      <c r="H1111" s="3">
        <v>10</v>
      </c>
      <c r="I1111" s="34">
        <v>9</v>
      </c>
      <c r="J1111" s="34">
        <v>3</v>
      </c>
      <c r="K1111" s="34">
        <v>1</v>
      </c>
      <c r="L1111" s="3">
        <v>60</v>
      </c>
      <c r="M1111" s="34">
        <v>390</v>
      </c>
      <c r="N1111" s="27">
        <f>INDEX([1]怪物表!$J:$J,MATCH(F1111,[1]怪物表!$A:$A,0),1)*H1111</f>
        <v>10</v>
      </c>
    </row>
    <row r="1112" spans="1:14" x14ac:dyDescent="0.3">
      <c r="A1112" s="3"/>
      <c r="B1112" s="4"/>
      <c r="C1112" s="4" t="s">
        <v>292</v>
      </c>
      <c r="D1112" s="4"/>
      <c r="E1112" s="3">
        <v>4</v>
      </c>
      <c r="F1112" s="3">
        <f>IF(G1112="","",SUMIFS([1]怪物表!$A:$A,[1]怪物表!$B:$B,C1112,[1]怪物表!$C:$C,G1112)
)</f>
        <v>1499305</v>
      </c>
      <c r="G1112" s="4" t="s">
        <v>143</v>
      </c>
      <c r="H1112" s="3">
        <v>10</v>
      </c>
      <c r="I1112" s="34">
        <v>9</v>
      </c>
      <c r="J1112" s="34">
        <v>3</v>
      </c>
      <c r="K1112" s="34">
        <v>1</v>
      </c>
      <c r="L1112" s="3">
        <v>60</v>
      </c>
      <c r="M1112" s="34">
        <v>390</v>
      </c>
      <c r="N1112" s="27">
        <f>INDEX([1]怪物表!$J:$J,MATCH(F1112,[1]怪物表!$A:$A,0),1)*H1112</f>
        <v>10</v>
      </c>
    </row>
    <row r="1113" spans="1:14" x14ac:dyDescent="0.3">
      <c r="A1113" s="3"/>
      <c r="B1113" s="4"/>
      <c r="C1113" s="4" t="s">
        <v>292</v>
      </c>
      <c r="D1113" s="4"/>
      <c r="E1113" s="3">
        <v>5</v>
      </c>
      <c r="F1113" s="3">
        <f>IF(G1113="","",SUMIFS([1]怪物表!$A:$A,[1]怪物表!$B:$B,C1113,[1]怪物表!$C:$C,G1113)
)</f>
        <v>1499305</v>
      </c>
      <c r="G1113" s="4" t="s">
        <v>143</v>
      </c>
      <c r="H1113" s="3">
        <v>16</v>
      </c>
      <c r="I1113" s="3"/>
      <c r="J1113" s="34">
        <v>3</v>
      </c>
      <c r="K1113" s="34">
        <v>1</v>
      </c>
      <c r="L1113" s="3">
        <v>60</v>
      </c>
      <c r="M1113" s="34">
        <v>390</v>
      </c>
      <c r="N1113" s="27">
        <f>INDEX([1]怪物表!$J:$J,MATCH(F1113,[1]怪物表!$A:$A,0),1)*H1113</f>
        <v>16</v>
      </c>
    </row>
    <row r="1114" spans="1:14" x14ac:dyDescent="0.3">
      <c r="A1114" s="35">
        <v>499311</v>
      </c>
      <c r="B1114" s="25" t="s">
        <v>270</v>
      </c>
      <c r="C1114" s="4" t="s">
        <v>292</v>
      </c>
      <c r="D1114" s="25" t="s">
        <v>202</v>
      </c>
      <c r="E1114" s="34">
        <v>1</v>
      </c>
      <c r="F1114" s="34">
        <f>IF(G1114="","",SUMIFS([1]怪物表!$A:$A,[1]怪物表!$B:$B,C1114,[1]怪物表!$C:$C,G1114)
)</f>
        <v>1499305</v>
      </c>
      <c r="G1114" s="4" t="s">
        <v>143</v>
      </c>
      <c r="H1114" s="34">
        <v>10</v>
      </c>
      <c r="I1114" s="34">
        <v>7</v>
      </c>
      <c r="J1114" s="34">
        <v>3</v>
      </c>
      <c r="K1114" s="34">
        <v>1</v>
      </c>
      <c r="L1114" s="34">
        <v>10</v>
      </c>
      <c r="M1114" s="34">
        <v>420</v>
      </c>
      <c r="N1114" s="27">
        <f>INDEX([1]怪物表!$J:$J,MATCH(F1114,[1]怪物表!$A:$A,0),1)*H1114</f>
        <v>10</v>
      </c>
    </row>
    <row r="1115" spans="1:14" x14ac:dyDescent="0.3">
      <c r="A1115" s="3"/>
      <c r="B1115" s="4"/>
      <c r="C1115" s="4" t="s">
        <v>292</v>
      </c>
      <c r="D1115" s="4"/>
      <c r="E1115" s="3">
        <v>2</v>
      </c>
      <c r="F1115" s="3">
        <f>IF(G1115="","",SUMIFS([1]怪物表!$A:$A,[1]怪物表!$B:$B,C1115,[1]怪物表!$C:$C,G1115)
)</f>
        <v>1499305</v>
      </c>
      <c r="G1115" s="4" t="s">
        <v>143</v>
      </c>
      <c r="H1115" s="3">
        <v>10</v>
      </c>
      <c r="I1115" s="34">
        <v>7</v>
      </c>
      <c r="J1115" s="34">
        <v>3</v>
      </c>
      <c r="K1115" s="34">
        <v>1</v>
      </c>
      <c r="L1115" s="34">
        <v>10</v>
      </c>
      <c r="M1115" s="34">
        <v>420</v>
      </c>
      <c r="N1115" s="27">
        <f>INDEX([1]怪物表!$J:$J,MATCH(F1115,[1]怪物表!$A:$A,0),1)*H1115</f>
        <v>10</v>
      </c>
    </row>
    <row r="1116" spans="1:14" x14ac:dyDescent="0.3">
      <c r="A1116" s="3"/>
      <c r="B1116" s="4"/>
      <c r="C1116" s="4" t="s">
        <v>292</v>
      </c>
      <c r="D1116" s="4"/>
      <c r="E1116" s="3">
        <v>3</v>
      </c>
      <c r="F1116" s="3">
        <f>IF(G1116="","",SUMIFS([1]怪物表!$A:$A,[1]怪物表!$B:$B,C1116,[1]怪物表!$C:$C,G1116)
)</f>
        <v>1499305</v>
      </c>
      <c r="G1116" s="4" t="s">
        <v>143</v>
      </c>
      <c r="H1116" s="3">
        <v>20</v>
      </c>
      <c r="I1116" s="34">
        <v>14</v>
      </c>
      <c r="J1116" s="34">
        <v>3</v>
      </c>
      <c r="K1116" s="34">
        <v>1</v>
      </c>
      <c r="L1116" s="34">
        <v>10</v>
      </c>
      <c r="M1116" s="34">
        <v>420</v>
      </c>
      <c r="N1116" s="27">
        <f>INDEX([1]怪物表!$J:$J,MATCH(F1116,[1]怪物表!$A:$A,0),1)*H1116</f>
        <v>20</v>
      </c>
    </row>
    <row r="1117" spans="1:14" x14ac:dyDescent="0.3">
      <c r="A1117" s="3"/>
      <c r="B1117" s="4"/>
      <c r="C1117" s="4" t="s">
        <v>292</v>
      </c>
      <c r="D1117" s="4"/>
      <c r="E1117" s="3">
        <v>4</v>
      </c>
      <c r="F1117" s="3">
        <f>IF(G1117="","",SUMIFS([1]怪物表!$A:$A,[1]怪物表!$B:$B,C1117,[1]怪物表!$C:$C,G1117)
)</f>
        <v>1499305</v>
      </c>
      <c r="G1117" s="4" t="s">
        <v>143</v>
      </c>
      <c r="H1117" s="3">
        <v>30</v>
      </c>
      <c r="I1117" s="3">
        <v>21</v>
      </c>
      <c r="J1117" s="34">
        <v>3</v>
      </c>
      <c r="K1117" s="34">
        <v>1</v>
      </c>
      <c r="L1117" s="3">
        <v>20</v>
      </c>
      <c r="M1117" s="34">
        <v>420</v>
      </c>
      <c r="N1117" s="27">
        <f>INDEX([1]怪物表!$J:$J,MATCH(F1117,[1]怪物表!$A:$A,0),1)*H1117</f>
        <v>30</v>
      </c>
    </row>
    <row r="1118" spans="1:14" x14ac:dyDescent="0.3">
      <c r="A1118" s="3"/>
      <c r="B1118" s="4"/>
      <c r="C1118" s="4" t="s">
        <v>292</v>
      </c>
      <c r="D1118" s="4"/>
      <c r="E1118" s="3">
        <v>5</v>
      </c>
      <c r="F1118" s="3">
        <f>IF(G1118="","",SUMIFS([1]怪物表!$A:$A,[1]怪物表!$B:$B,C1118,[1]怪物表!$C:$C,G1118)
)</f>
        <v>1499305</v>
      </c>
      <c r="G1118" s="4" t="s">
        <v>143</v>
      </c>
      <c r="H1118" s="3">
        <v>30</v>
      </c>
      <c r="I1118" s="3"/>
      <c r="J1118" s="34">
        <v>3</v>
      </c>
      <c r="K1118" s="34">
        <v>1</v>
      </c>
      <c r="L1118" s="3">
        <v>20</v>
      </c>
      <c r="M1118" s="34">
        <v>420</v>
      </c>
      <c r="N1118" s="27">
        <f>INDEX([1]怪物表!$J:$J,MATCH(F1118,[1]怪物表!$A:$A,0),1)*H1118</f>
        <v>30</v>
      </c>
    </row>
    <row r="1119" spans="1:14" x14ac:dyDescent="0.3">
      <c r="A1119" s="35">
        <v>499312</v>
      </c>
      <c r="B1119" s="25" t="s">
        <v>308</v>
      </c>
      <c r="C1119" s="4" t="s">
        <v>292</v>
      </c>
      <c r="D1119" s="25" t="s">
        <v>202</v>
      </c>
      <c r="E1119" s="34">
        <v>1</v>
      </c>
      <c r="F1119" s="34">
        <f>IF(G1119="","",SUMIFS([1]怪物表!$A:$A,[1]怪物表!$B:$B,C1119,[1]怪物表!$C:$C,G1119)
)</f>
        <v>1499318</v>
      </c>
      <c r="G1119" s="25" t="s">
        <v>123</v>
      </c>
      <c r="H1119" s="36">
        <v>4</v>
      </c>
      <c r="I1119" s="36">
        <v>3</v>
      </c>
      <c r="J1119" s="34">
        <v>3</v>
      </c>
      <c r="K1119" s="34">
        <v>1</v>
      </c>
      <c r="L1119" s="34">
        <v>10</v>
      </c>
      <c r="M1119" s="34">
        <v>420</v>
      </c>
      <c r="N1119" s="27">
        <f>INDEX([1]怪物表!$J:$J,MATCH(F1119,[1]怪物表!$A:$A,0),1)*H1119</f>
        <v>4</v>
      </c>
    </row>
    <row r="1120" spans="1:14" x14ac:dyDescent="0.3">
      <c r="A1120" s="3"/>
      <c r="B1120" s="4"/>
      <c r="C1120" s="4" t="s">
        <v>292</v>
      </c>
      <c r="D1120" s="4"/>
      <c r="E1120" s="3">
        <v>2</v>
      </c>
      <c r="F1120" s="3">
        <f>IF(G1120="","",SUMIFS([1]怪物表!$A:$A,[1]怪物表!$B:$B,C1120,[1]怪物表!$C:$C,G1120)
)</f>
        <v>1499318</v>
      </c>
      <c r="G1120" s="25" t="s">
        <v>123</v>
      </c>
      <c r="H1120" s="36">
        <v>4</v>
      </c>
      <c r="I1120" s="36">
        <v>3</v>
      </c>
      <c r="J1120" s="34">
        <v>3</v>
      </c>
      <c r="K1120" s="34">
        <v>1</v>
      </c>
      <c r="L1120" s="34">
        <v>10</v>
      </c>
      <c r="M1120" s="34">
        <v>420</v>
      </c>
      <c r="N1120" s="27">
        <f>INDEX([1]怪物表!$J:$J,MATCH(F1120,[1]怪物表!$A:$A,0),1)*H1120</f>
        <v>4</v>
      </c>
    </row>
    <row r="1121" spans="1:14" x14ac:dyDescent="0.3">
      <c r="A1121" s="3"/>
      <c r="B1121" s="4"/>
      <c r="C1121" s="4" t="s">
        <v>292</v>
      </c>
      <c r="D1121" s="4"/>
      <c r="E1121" s="3">
        <v>3</v>
      </c>
      <c r="F1121" s="3">
        <f>IF(G1121="","",SUMIFS([1]怪物表!$A:$A,[1]怪物表!$B:$B,C1121,[1]怪物表!$C:$C,G1121)
)</f>
        <v>1499318</v>
      </c>
      <c r="G1121" s="25" t="s">
        <v>123</v>
      </c>
      <c r="H1121" s="36">
        <v>6</v>
      </c>
      <c r="I1121" s="36">
        <v>4</v>
      </c>
      <c r="J1121" s="34">
        <v>3</v>
      </c>
      <c r="K1121" s="34">
        <v>1</v>
      </c>
      <c r="L1121" s="34">
        <v>10</v>
      </c>
      <c r="M1121" s="34">
        <v>420</v>
      </c>
      <c r="N1121" s="27">
        <f>INDEX([1]怪物表!$J:$J,MATCH(F1121,[1]怪物表!$A:$A,0),1)*H1121</f>
        <v>6</v>
      </c>
    </row>
    <row r="1122" spans="1:14" x14ac:dyDescent="0.3">
      <c r="A1122" s="3"/>
      <c r="B1122" s="4"/>
      <c r="C1122" s="4" t="s">
        <v>292</v>
      </c>
      <c r="D1122" s="4"/>
      <c r="E1122" s="3">
        <v>4</v>
      </c>
      <c r="F1122" s="3">
        <f>IF(G1122="","",SUMIFS([1]怪物表!$A:$A,[1]怪物表!$B:$B,C1122,[1]怪物表!$C:$C,G1122)
)</f>
        <v>1499318</v>
      </c>
      <c r="G1122" s="25" t="s">
        <v>123</v>
      </c>
      <c r="H1122" s="36">
        <v>8</v>
      </c>
      <c r="I1122" s="36">
        <v>6</v>
      </c>
      <c r="J1122" s="34">
        <v>3</v>
      </c>
      <c r="K1122" s="34">
        <v>1</v>
      </c>
      <c r="L1122" s="3">
        <v>20</v>
      </c>
      <c r="M1122" s="34">
        <v>420</v>
      </c>
      <c r="N1122" s="27">
        <f>INDEX([1]怪物表!$J:$J,MATCH(F1122,[1]怪物表!$A:$A,0),1)*H1122</f>
        <v>8</v>
      </c>
    </row>
    <row r="1123" spans="1:14" x14ac:dyDescent="0.3">
      <c r="A1123" s="3"/>
      <c r="B1123" s="4"/>
      <c r="C1123" s="4" t="s">
        <v>292</v>
      </c>
      <c r="D1123" s="4"/>
      <c r="E1123" s="3">
        <v>5</v>
      </c>
      <c r="F1123" s="3">
        <f>IF(G1123="","",SUMIFS([1]怪物表!$A:$A,[1]怪物表!$B:$B,C1123,[1]怪物表!$C:$C,G1123)
)</f>
        <v>1499318</v>
      </c>
      <c r="G1123" s="25" t="s">
        <v>123</v>
      </c>
      <c r="H1123" s="36">
        <v>8</v>
      </c>
      <c r="I1123" s="3"/>
      <c r="J1123" s="34">
        <v>3</v>
      </c>
      <c r="K1123" s="34">
        <v>1</v>
      </c>
      <c r="L1123" s="3">
        <v>20</v>
      </c>
      <c r="M1123" s="34">
        <v>420</v>
      </c>
      <c r="N1123" s="27">
        <f>INDEX([1]怪物表!$J:$J,MATCH(F1123,[1]怪物表!$A:$A,0),1)*H1123</f>
        <v>8</v>
      </c>
    </row>
    <row r="1124" spans="1:14" x14ac:dyDescent="0.3">
      <c r="A1124" s="35">
        <v>499313</v>
      </c>
      <c r="B1124" s="25" t="s">
        <v>270</v>
      </c>
      <c r="C1124" s="4" t="s">
        <v>292</v>
      </c>
      <c r="D1124" s="25" t="s">
        <v>197</v>
      </c>
      <c r="E1124" s="34">
        <v>1</v>
      </c>
      <c r="F1124" s="34">
        <f>IF(G1124="","",SUMIFS([1]怪物表!$A:$A,[1]怪物表!$B:$B,C1124,[1]怪物表!$C:$C,G1124)
)</f>
        <v>1499305</v>
      </c>
      <c r="G1124" s="4" t="s">
        <v>143</v>
      </c>
      <c r="H1124" s="34">
        <v>10</v>
      </c>
      <c r="I1124" s="34">
        <v>7</v>
      </c>
      <c r="J1124" s="34">
        <v>3</v>
      </c>
      <c r="K1124" s="34">
        <v>1</v>
      </c>
      <c r="L1124" s="34">
        <v>6</v>
      </c>
      <c r="M1124" s="34">
        <v>540</v>
      </c>
      <c r="N1124" s="27">
        <f>INDEX([1]怪物表!$J:$J,MATCH(F1124,[1]怪物表!$A:$A,0),1)*H1124</f>
        <v>10</v>
      </c>
    </row>
    <row r="1125" spans="1:14" x14ac:dyDescent="0.3">
      <c r="A1125" s="3"/>
      <c r="B1125" s="4"/>
      <c r="C1125" s="4" t="s">
        <v>292</v>
      </c>
      <c r="D1125" s="4"/>
      <c r="E1125" s="3">
        <v>2</v>
      </c>
      <c r="F1125" s="3">
        <f>IF(G1125="","",SUMIFS([1]怪物表!$A:$A,[1]怪物表!$B:$B,C1125,[1]怪物表!$C:$C,G1125)
)</f>
        <v>1499305</v>
      </c>
      <c r="G1125" s="4" t="s">
        <v>143</v>
      </c>
      <c r="H1125" s="3">
        <v>10</v>
      </c>
      <c r="I1125" s="34">
        <v>7</v>
      </c>
      <c r="J1125" s="34">
        <v>3</v>
      </c>
      <c r="K1125" s="34">
        <v>1</v>
      </c>
      <c r="L1125" s="34">
        <v>6</v>
      </c>
      <c r="M1125" s="34">
        <v>540</v>
      </c>
      <c r="N1125" s="27">
        <f>INDEX([1]怪物表!$J:$J,MATCH(F1125,[1]怪物表!$A:$A,0),1)*H1125</f>
        <v>10</v>
      </c>
    </row>
    <row r="1126" spans="1:14" x14ac:dyDescent="0.3">
      <c r="A1126" s="3"/>
      <c r="B1126" s="4"/>
      <c r="C1126" s="4" t="s">
        <v>292</v>
      </c>
      <c r="D1126" s="4"/>
      <c r="E1126" s="3">
        <v>3</v>
      </c>
      <c r="F1126" s="3">
        <f>IF(G1126="","",SUMIFS([1]怪物表!$A:$A,[1]怪物表!$B:$B,C1126,[1]怪物表!$C:$C,G1126)
)</f>
        <v>1499305</v>
      </c>
      <c r="G1126" s="4" t="s">
        <v>143</v>
      </c>
      <c r="H1126" s="3">
        <v>20</v>
      </c>
      <c r="I1126" s="34">
        <v>14</v>
      </c>
      <c r="J1126" s="34">
        <v>3</v>
      </c>
      <c r="K1126" s="34">
        <v>1</v>
      </c>
      <c r="L1126" s="34">
        <v>6</v>
      </c>
      <c r="M1126" s="34">
        <v>540</v>
      </c>
      <c r="N1126" s="27">
        <f>INDEX([1]怪物表!$J:$J,MATCH(F1126,[1]怪物表!$A:$A,0),1)*H1126</f>
        <v>20</v>
      </c>
    </row>
    <row r="1127" spans="1:14" x14ac:dyDescent="0.3">
      <c r="A1127" s="3"/>
      <c r="B1127" s="4"/>
      <c r="C1127" s="4" t="s">
        <v>292</v>
      </c>
      <c r="D1127" s="4"/>
      <c r="E1127" s="3">
        <v>4</v>
      </c>
      <c r="F1127" s="3">
        <f>IF(G1127="","",SUMIFS([1]怪物表!$A:$A,[1]怪物表!$B:$B,C1127,[1]怪物表!$C:$C,G1127)
)</f>
        <v>1499305</v>
      </c>
      <c r="G1127" s="4" t="s">
        <v>143</v>
      </c>
      <c r="H1127" s="3">
        <v>30</v>
      </c>
      <c r="I1127" s="3">
        <v>21</v>
      </c>
      <c r="J1127" s="34">
        <v>3</v>
      </c>
      <c r="K1127" s="34">
        <v>1</v>
      </c>
      <c r="L1127" s="34">
        <v>6</v>
      </c>
      <c r="M1127" s="34">
        <v>540</v>
      </c>
      <c r="N1127" s="27">
        <f>INDEX([1]怪物表!$J:$J,MATCH(F1127,[1]怪物表!$A:$A,0),1)*H1127</f>
        <v>30</v>
      </c>
    </row>
    <row r="1128" spans="1:14" x14ac:dyDescent="0.3">
      <c r="A1128" s="3"/>
      <c r="B1128" s="4"/>
      <c r="C1128" s="4" t="s">
        <v>292</v>
      </c>
      <c r="D1128" s="4"/>
      <c r="E1128" s="3">
        <v>5</v>
      </c>
      <c r="F1128" s="3">
        <f>IF(G1128="","",SUMIFS([1]怪物表!$A:$A,[1]怪物表!$B:$B,C1128,[1]怪物表!$C:$C,G1128)
)</f>
        <v>1499305</v>
      </c>
      <c r="G1128" s="4" t="s">
        <v>143</v>
      </c>
      <c r="H1128" s="3">
        <v>30</v>
      </c>
      <c r="I1128" s="3"/>
      <c r="J1128" s="34">
        <v>3</v>
      </c>
      <c r="K1128" s="34">
        <v>1</v>
      </c>
      <c r="L1128" s="34">
        <v>6</v>
      </c>
      <c r="M1128" s="34">
        <v>540</v>
      </c>
      <c r="N1128" s="27">
        <f>INDEX([1]怪物表!$J:$J,MATCH(F1128,[1]怪物表!$A:$A,0),1)*H1128</f>
        <v>30</v>
      </c>
    </row>
    <row r="1129" spans="1:14" x14ac:dyDescent="0.3">
      <c r="A1129" s="35">
        <v>499324</v>
      </c>
      <c r="B1129" s="25" t="s">
        <v>308</v>
      </c>
      <c r="C1129" s="4" t="s">
        <v>292</v>
      </c>
      <c r="D1129" s="25" t="s">
        <v>197</v>
      </c>
      <c r="E1129" s="34">
        <v>1</v>
      </c>
      <c r="F1129" s="34">
        <f>IF(G1129="","",SUMIFS([1]怪物表!$A:$A,[1]怪物表!$B:$B,C1129,[1]怪物表!$C:$C,G1129)
)</f>
        <v>1499319</v>
      </c>
      <c r="G1129" s="25" t="s">
        <v>136</v>
      </c>
      <c r="H1129" s="36">
        <v>4</v>
      </c>
      <c r="I1129" s="36">
        <v>3</v>
      </c>
      <c r="J1129" s="34">
        <v>3</v>
      </c>
      <c r="K1129" s="34">
        <v>1</v>
      </c>
      <c r="L1129" s="34">
        <v>6</v>
      </c>
      <c r="M1129" s="34">
        <v>540</v>
      </c>
      <c r="N1129" s="27">
        <f>INDEX([1]怪物表!$J:$J,MATCH(F1129,[1]怪物表!$A:$A,0),1)*H1129</f>
        <v>4</v>
      </c>
    </row>
    <row r="1130" spans="1:14" x14ac:dyDescent="0.3">
      <c r="A1130" s="3"/>
      <c r="B1130" s="4"/>
      <c r="C1130" s="4" t="s">
        <v>292</v>
      </c>
      <c r="D1130" s="4"/>
      <c r="E1130" s="3">
        <v>2</v>
      </c>
      <c r="F1130" s="3">
        <f>IF(G1130="","",SUMIFS([1]怪物表!$A:$A,[1]怪物表!$B:$B,C1130,[1]怪物表!$C:$C,G1130)
)</f>
        <v>1499319</v>
      </c>
      <c r="G1130" s="25" t="s">
        <v>136</v>
      </c>
      <c r="H1130" s="36">
        <v>4</v>
      </c>
      <c r="I1130" s="36">
        <v>3</v>
      </c>
      <c r="J1130" s="34">
        <v>3</v>
      </c>
      <c r="K1130" s="34">
        <v>1</v>
      </c>
      <c r="L1130" s="34">
        <v>6</v>
      </c>
      <c r="M1130" s="34">
        <v>540</v>
      </c>
      <c r="N1130" s="27">
        <f>INDEX([1]怪物表!$J:$J,MATCH(F1130,[1]怪物表!$A:$A,0),1)*H1130</f>
        <v>4</v>
      </c>
    </row>
    <row r="1131" spans="1:14" x14ac:dyDescent="0.3">
      <c r="A1131" s="3"/>
      <c r="B1131" s="4"/>
      <c r="C1131" s="4" t="s">
        <v>292</v>
      </c>
      <c r="D1131" s="4"/>
      <c r="E1131" s="3">
        <v>3</v>
      </c>
      <c r="F1131" s="3">
        <f>IF(G1131="","",SUMIFS([1]怪物表!$A:$A,[1]怪物表!$B:$B,C1131,[1]怪物表!$C:$C,G1131)
)</f>
        <v>1499319</v>
      </c>
      <c r="G1131" s="25" t="s">
        <v>136</v>
      </c>
      <c r="H1131" s="36">
        <v>6</v>
      </c>
      <c r="I1131" s="36">
        <v>4</v>
      </c>
      <c r="J1131" s="34">
        <v>3</v>
      </c>
      <c r="K1131" s="34">
        <v>1</v>
      </c>
      <c r="L1131" s="34">
        <v>6</v>
      </c>
      <c r="M1131" s="34">
        <v>540</v>
      </c>
      <c r="N1131" s="27">
        <f>INDEX([1]怪物表!$J:$J,MATCH(F1131,[1]怪物表!$A:$A,0),1)*H1131</f>
        <v>6</v>
      </c>
    </row>
    <row r="1132" spans="1:14" x14ac:dyDescent="0.3">
      <c r="A1132" s="3"/>
      <c r="B1132" s="4"/>
      <c r="C1132" s="4" t="s">
        <v>292</v>
      </c>
      <c r="D1132" s="4"/>
      <c r="E1132" s="3">
        <v>4</v>
      </c>
      <c r="F1132" s="3">
        <f>IF(G1132="","",SUMIFS([1]怪物表!$A:$A,[1]怪物表!$B:$B,C1132,[1]怪物表!$C:$C,G1132)
)</f>
        <v>1499319</v>
      </c>
      <c r="G1132" s="25" t="s">
        <v>136</v>
      </c>
      <c r="H1132" s="36">
        <v>8</v>
      </c>
      <c r="I1132" s="36">
        <v>6</v>
      </c>
      <c r="J1132" s="34">
        <v>3</v>
      </c>
      <c r="K1132" s="34">
        <v>1</v>
      </c>
      <c r="L1132" s="34">
        <v>6</v>
      </c>
      <c r="M1132" s="34">
        <v>540</v>
      </c>
      <c r="N1132" s="27">
        <f>INDEX([1]怪物表!$J:$J,MATCH(F1132,[1]怪物表!$A:$A,0),1)*H1132</f>
        <v>8</v>
      </c>
    </row>
    <row r="1133" spans="1:14" x14ac:dyDescent="0.3">
      <c r="A1133" s="3"/>
      <c r="B1133" s="4"/>
      <c r="C1133" s="4" t="s">
        <v>292</v>
      </c>
      <c r="D1133" s="4"/>
      <c r="E1133" s="3">
        <v>5</v>
      </c>
      <c r="F1133" s="3">
        <f>IF(G1133="","",SUMIFS([1]怪物表!$A:$A,[1]怪物表!$B:$B,C1133,[1]怪物表!$C:$C,G1133)
)</f>
        <v>1499319</v>
      </c>
      <c r="G1133" s="25" t="s">
        <v>136</v>
      </c>
      <c r="H1133" s="36">
        <v>8</v>
      </c>
      <c r="I1133" s="3"/>
      <c r="J1133" s="34">
        <v>3</v>
      </c>
      <c r="K1133" s="34">
        <v>1</v>
      </c>
      <c r="L1133" s="34">
        <v>6</v>
      </c>
      <c r="M1133" s="34">
        <v>540</v>
      </c>
      <c r="N1133" s="27">
        <f>INDEX([1]怪物表!$J:$J,MATCH(F1133,[1]怪物表!$A:$A,0),1)*H1133</f>
        <v>8</v>
      </c>
    </row>
    <row r="1134" spans="1:14" x14ac:dyDescent="0.3">
      <c r="A1134" s="35">
        <v>499314</v>
      </c>
      <c r="B1134" s="25" t="s">
        <v>272</v>
      </c>
      <c r="C1134" s="4" t="s">
        <v>292</v>
      </c>
      <c r="D1134" s="25" t="s">
        <v>199</v>
      </c>
      <c r="E1134" s="34">
        <v>1</v>
      </c>
      <c r="F1134" s="34">
        <f>IF(G1134="","",SUMIFS([1]怪物表!$A:$A,[1]怪物表!$B:$B,C1134,[1]怪物表!$C:$C,G1134)
)</f>
        <v>1499316</v>
      </c>
      <c r="G1134" s="4" t="s">
        <v>167</v>
      </c>
      <c r="H1134" s="34">
        <v>5</v>
      </c>
      <c r="I1134" s="34">
        <v>4</v>
      </c>
      <c r="J1134" s="34">
        <v>3</v>
      </c>
      <c r="K1134" s="34">
        <v>1</v>
      </c>
      <c r="L1134" s="34">
        <v>6</v>
      </c>
      <c r="M1134" s="34">
        <v>570</v>
      </c>
      <c r="N1134" s="27">
        <f>INDEX([1]怪物表!$J:$J,MATCH(F1134,[1]怪物表!$A:$A,0),1)*H1134</f>
        <v>5</v>
      </c>
    </row>
    <row r="1135" spans="1:14" x14ac:dyDescent="0.3">
      <c r="A1135" s="3"/>
      <c r="B1135" s="4"/>
      <c r="C1135" s="4" t="s">
        <v>292</v>
      </c>
      <c r="D1135" s="4"/>
      <c r="E1135" s="3">
        <v>2</v>
      </c>
      <c r="F1135" s="3">
        <f>IF(G1135="","",SUMIFS([1]怪物表!$A:$A,[1]怪物表!$B:$B,C1135,[1]怪物表!$C:$C,G1135)
)</f>
        <v>1499316</v>
      </c>
      <c r="G1135" s="4" t="s">
        <v>167</v>
      </c>
      <c r="H1135" s="3">
        <v>5</v>
      </c>
      <c r="I1135" s="34">
        <v>4</v>
      </c>
      <c r="J1135" s="34">
        <v>3</v>
      </c>
      <c r="K1135" s="34">
        <v>1</v>
      </c>
      <c r="L1135" s="34">
        <v>6</v>
      </c>
      <c r="M1135" s="34">
        <v>570</v>
      </c>
      <c r="N1135" s="27">
        <f>INDEX([1]怪物表!$J:$J,MATCH(F1135,[1]怪物表!$A:$A,0),1)*H1135</f>
        <v>5</v>
      </c>
    </row>
    <row r="1136" spans="1:14" x14ac:dyDescent="0.3">
      <c r="A1136" s="3"/>
      <c r="B1136" s="4"/>
      <c r="C1136" s="4" t="s">
        <v>292</v>
      </c>
      <c r="D1136" s="4"/>
      <c r="E1136" s="3">
        <v>3</v>
      </c>
      <c r="F1136" s="3">
        <f>IF(G1136="","",SUMIFS([1]怪物表!$A:$A,[1]怪物表!$B:$B,C1136,[1]怪物表!$C:$C,G1136)
)</f>
        <v>1499316</v>
      </c>
      <c r="G1136" s="4" t="s">
        <v>167</v>
      </c>
      <c r="H1136" s="3">
        <v>10</v>
      </c>
      <c r="I1136" s="34">
        <v>7</v>
      </c>
      <c r="J1136" s="34">
        <v>3</v>
      </c>
      <c r="K1136" s="34">
        <v>1</v>
      </c>
      <c r="L1136" s="34">
        <v>6</v>
      </c>
      <c r="M1136" s="34">
        <v>570</v>
      </c>
      <c r="N1136" s="27">
        <f>INDEX([1]怪物表!$J:$J,MATCH(F1136,[1]怪物表!$A:$A,0),1)*H1136</f>
        <v>10</v>
      </c>
    </row>
    <row r="1137" spans="1:14" x14ac:dyDescent="0.3">
      <c r="A1137" s="3"/>
      <c r="B1137" s="4"/>
      <c r="C1137" s="4" t="s">
        <v>292</v>
      </c>
      <c r="D1137" s="4"/>
      <c r="E1137" s="3">
        <v>4</v>
      </c>
      <c r="F1137" s="3">
        <f>IF(G1137="","",SUMIFS([1]怪物表!$A:$A,[1]怪物表!$B:$B,C1137,[1]怪物表!$C:$C,G1137)
)</f>
        <v>1499316</v>
      </c>
      <c r="G1137" s="4" t="s">
        <v>167</v>
      </c>
      <c r="H1137" s="3">
        <v>15</v>
      </c>
      <c r="I1137" s="3">
        <v>11</v>
      </c>
      <c r="J1137" s="34">
        <v>3</v>
      </c>
      <c r="K1137" s="34">
        <v>1</v>
      </c>
      <c r="L1137" s="34">
        <v>6</v>
      </c>
      <c r="M1137" s="34">
        <v>570</v>
      </c>
      <c r="N1137" s="27">
        <f>INDEX([1]怪物表!$J:$J,MATCH(F1137,[1]怪物表!$A:$A,0),1)*H1137</f>
        <v>15</v>
      </c>
    </row>
    <row r="1138" spans="1:14" x14ac:dyDescent="0.3">
      <c r="A1138" s="3"/>
      <c r="B1138" s="4"/>
      <c r="C1138" s="4" t="s">
        <v>292</v>
      </c>
      <c r="D1138" s="4"/>
      <c r="E1138" s="3">
        <v>5</v>
      </c>
      <c r="F1138" s="3">
        <f>IF(G1138="","",SUMIFS([1]怪物表!$A:$A,[1]怪物表!$B:$B,C1138,[1]怪物表!$C:$C,G1138)
)</f>
        <v>1499316</v>
      </c>
      <c r="G1138" s="4" t="s">
        <v>167</v>
      </c>
      <c r="H1138" s="3">
        <v>15</v>
      </c>
      <c r="I1138" s="3"/>
      <c r="J1138" s="34">
        <v>3</v>
      </c>
      <c r="K1138" s="34">
        <v>1</v>
      </c>
      <c r="L1138" s="34">
        <v>6</v>
      </c>
      <c r="M1138" s="34">
        <v>570</v>
      </c>
      <c r="N1138" s="27">
        <f>INDEX([1]怪物表!$J:$J,MATCH(F1138,[1]怪物表!$A:$A,0),1)*H1138</f>
        <v>15</v>
      </c>
    </row>
    <row r="1139" spans="1:14" x14ac:dyDescent="0.3">
      <c r="A1139" s="35">
        <v>499315</v>
      </c>
      <c r="B1139" s="25" t="s">
        <v>271</v>
      </c>
      <c r="C1139" s="4" t="s">
        <v>292</v>
      </c>
      <c r="D1139" s="25" t="s">
        <v>199</v>
      </c>
      <c r="E1139" s="34">
        <v>1</v>
      </c>
      <c r="F1139" s="34">
        <f>IF(G1139="","",SUMIFS([1]怪物表!$A:$A,[1]怪物表!$B:$B,C1139,[1]怪物表!$C:$C,G1139)
)</f>
        <v>1499306</v>
      </c>
      <c r="G1139" s="4" t="s">
        <v>240</v>
      </c>
      <c r="H1139" s="34">
        <v>10</v>
      </c>
      <c r="I1139" s="34">
        <v>7</v>
      </c>
      <c r="J1139" s="34">
        <v>3</v>
      </c>
      <c r="K1139" s="34">
        <v>1</v>
      </c>
      <c r="L1139" s="34">
        <v>6</v>
      </c>
      <c r="M1139" s="34">
        <v>570</v>
      </c>
      <c r="N1139" s="27">
        <f>INDEX([1]怪物表!$J:$J,MATCH(F1139,[1]怪物表!$A:$A,0),1)*H1139</f>
        <v>10</v>
      </c>
    </row>
    <row r="1140" spans="1:14" x14ac:dyDescent="0.3">
      <c r="A1140" s="3"/>
      <c r="B1140" s="4"/>
      <c r="C1140" s="4" t="s">
        <v>292</v>
      </c>
      <c r="D1140" s="4"/>
      <c r="E1140" s="3">
        <v>2</v>
      </c>
      <c r="F1140" s="3">
        <f>IF(G1140="","",SUMIFS([1]怪物表!$A:$A,[1]怪物表!$B:$B,C1140,[1]怪物表!$C:$C,G1140)
)</f>
        <v>1499306</v>
      </c>
      <c r="G1140" s="4" t="s">
        <v>240</v>
      </c>
      <c r="H1140" s="3">
        <v>10</v>
      </c>
      <c r="I1140" s="34">
        <v>7</v>
      </c>
      <c r="J1140" s="34">
        <v>3</v>
      </c>
      <c r="K1140" s="34">
        <v>1</v>
      </c>
      <c r="L1140" s="34">
        <v>6</v>
      </c>
      <c r="M1140" s="3">
        <v>570</v>
      </c>
      <c r="N1140" s="27">
        <f>INDEX([1]怪物表!$J:$J,MATCH(F1140,[1]怪物表!$A:$A,0),1)*H1140</f>
        <v>10</v>
      </c>
    </row>
    <row r="1141" spans="1:14" x14ac:dyDescent="0.3">
      <c r="A1141" s="3"/>
      <c r="B1141" s="4"/>
      <c r="C1141" s="4" t="s">
        <v>292</v>
      </c>
      <c r="D1141" s="4"/>
      <c r="E1141" s="3">
        <v>3</v>
      </c>
      <c r="F1141" s="3">
        <f>IF(G1141="","",SUMIFS([1]怪物表!$A:$A,[1]怪物表!$B:$B,C1141,[1]怪物表!$C:$C,G1141)
)</f>
        <v>1499306</v>
      </c>
      <c r="G1141" s="4" t="s">
        <v>240</v>
      </c>
      <c r="H1141" s="3">
        <v>20</v>
      </c>
      <c r="I1141" s="34">
        <v>14</v>
      </c>
      <c r="J1141" s="34">
        <v>3</v>
      </c>
      <c r="K1141" s="34">
        <v>1</v>
      </c>
      <c r="L1141" s="34">
        <v>6</v>
      </c>
      <c r="M1141" s="3">
        <v>570</v>
      </c>
      <c r="N1141" s="27">
        <f>INDEX([1]怪物表!$J:$J,MATCH(F1141,[1]怪物表!$A:$A,0),1)*H1141</f>
        <v>20</v>
      </c>
    </row>
    <row r="1142" spans="1:14" x14ac:dyDescent="0.3">
      <c r="A1142" s="3"/>
      <c r="B1142" s="4"/>
      <c r="C1142" s="4" t="s">
        <v>292</v>
      </c>
      <c r="D1142" s="4"/>
      <c r="E1142" s="3">
        <v>4</v>
      </c>
      <c r="F1142" s="3">
        <f>IF(G1142="","",SUMIFS([1]怪物表!$A:$A,[1]怪物表!$B:$B,C1142,[1]怪物表!$C:$C,G1142)
)</f>
        <v>1499306</v>
      </c>
      <c r="G1142" s="4" t="s">
        <v>240</v>
      </c>
      <c r="H1142" s="3">
        <v>30</v>
      </c>
      <c r="I1142" s="3">
        <v>21</v>
      </c>
      <c r="J1142" s="34">
        <v>3</v>
      </c>
      <c r="K1142" s="34">
        <v>1</v>
      </c>
      <c r="L1142" s="34">
        <v>6</v>
      </c>
      <c r="M1142" s="3">
        <v>570</v>
      </c>
      <c r="N1142" s="27">
        <f>INDEX([1]怪物表!$J:$J,MATCH(F1142,[1]怪物表!$A:$A,0),1)*H1142</f>
        <v>30</v>
      </c>
    </row>
    <row r="1143" spans="1:14" x14ac:dyDescent="0.3">
      <c r="A1143" s="3"/>
      <c r="B1143" s="4"/>
      <c r="C1143" s="4" t="s">
        <v>292</v>
      </c>
      <c r="D1143" s="4"/>
      <c r="E1143" s="3">
        <v>5</v>
      </c>
      <c r="F1143" s="3">
        <f>IF(G1143="","",SUMIFS([1]怪物表!$A:$A,[1]怪物表!$B:$B,C1143,[1]怪物表!$C:$C,G1143)
)</f>
        <v>1499306</v>
      </c>
      <c r="G1143" s="4" t="s">
        <v>240</v>
      </c>
      <c r="H1143" s="3">
        <v>30</v>
      </c>
      <c r="I1143" s="3"/>
      <c r="J1143" s="34">
        <v>3</v>
      </c>
      <c r="K1143" s="34">
        <v>1</v>
      </c>
      <c r="L1143" s="34">
        <v>6</v>
      </c>
      <c r="M1143" s="3">
        <v>570</v>
      </c>
      <c r="N1143" s="27">
        <f>INDEX([1]怪物表!$J:$J,MATCH(F1143,[1]怪物表!$A:$A,0),1)*H1143</f>
        <v>30</v>
      </c>
    </row>
    <row r="1144" spans="1:14" x14ac:dyDescent="0.3">
      <c r="A1144" s="37">
        <v>499316</v>
      </c>
      <c r="B1144" s="25" t="s">
        <v>270</v>
      </c>
      <c r="C1144" s="4" t="s">
        <v>292</v>
      </c>
      <c r="D1144" s="25" t="s">
        <v>221</v>
      </c>
      <c r="E1144" s="34">
        <v>1</v>
      </c>
      <c r="F1144" s="34">
        <f>IF(G1144="","",SUMIFS([1]怪物表!$A:$A,[1]怪物表!$B:$B,C1144,[1]怪物表!$C:$C,G1144)
)</f>
        <v>1499304</v>
      </c>
      <c r="G1144" s="4" t="s">
        <v>151</v>
      </c>
      <c r="H1144" s="34">
        <v>10</v>
      </c>
      <c r="I1144" s="34">
        <v>7</v>
      </c>
      <c r="J1144" s="34">
        <v>3</v>
      </c>
      <c r="K1144" s="34">
        <v>1</v>
      </c>
      <c r="L1144" s="34">
        <v>10</v>
      </c>
      <c r="M1144" s="34">
        <v>630</v>
      </c>
      <c r="N1144" s="27">
        <f>INDEX([1]怪物表!$J:$J,MATCH(F1144,[1]怪物表!$A:$A,0),1)*H1144</f>
        <v>10</v>
      </c>
    </row>
    <row r="1145" spans="1:14" x14ac:dyDescent="0.3">
      <c r="A1145" s="3"/>
      <c r="B1145" s="4"/>
      <c r="C1145" s="4" t="s">
        <v>292</v>
      </c>
      <c r="D1145" s="4"/>
      <c r="E1145" s="3">
        <v>2</v>
      </c>
      <c r="F1145" s="3">
        <f>IF(G1145="","",SUMIFS([1]怪物表!$A:$A,[1]怪物表!$B:$B,C1145,[1]怪物表!$C:$C,G1145)
)</f>
        <v>1499304</v>
      </c>
      <c r="G1145" s="4" t="s">
        <v>151</v>
      </c>
      <c r="H1145" s="3">
        <v>10</v>
      </c>
      <c r="I1145" s="34">
        <v>7</v>
      </c>
      <c r="J1145" s="34">
        <v>3</v>
      </c>
      <c r="K1145" s="34">
        <v>1</v>
      </c>
      <c r="L1145" s="34">
        <v>10</v>
      </c>
      <c r="M1145" s="34">
        <v>630</v>
      </c>
      <c r="N1145" s="27">
        <f>INDEX([1]怪物表!$J:$J,MATCH(F1145,[1]怪物表!$A:$A,0),1)*H1145</f>
        <v>10</v>
      </c>
    </row>
    <row r="1146" spans="1:14" x14ac:dyDescent="0.3">
      <c r="A1146" s="3"/>
      <c r="B1146" s="4"/>
      <c r="C1146" s="4" t="s">
        <v>292</v>
      </c>
      <c r="D1146" s="4"/>
      <c r="E1146" s="3">
        <v>3</v>
      </c>
      <c r="F1146" s="3">
        <f>IF(G1146="","",SUMIFS([1]怪物表!$A:$A,[1]怪物表!$B:$B,C1146,[1]怪物表!$C:$C,G1146)
)</f>
        <v>1499304</v>
      </c>
      <c r="G1146" s="4" t="s">
        <v>151</v>
      </c>
      <c r="H1146" s="3">
        <v>20</v>
      </c>
      <c r="I1146" s="34">
        <v>14</v>
      </c>
      <c r="J1146" s="34">
        <v>3</v>
      </c>
      <c r="K1146" s="34">
        <v>1</v>
      </c>
      <c r="L1146" s="34">
        <v>10</v>
      </c>
      <c r="M1146" s="34">
        <v>630</v>
      </c>
      <c r="N1146" s="27">
        <f>INDEX([1]怪物表!$J:$J,MATCH(F1146,[1]怪物表!$A:$A,0),1)*H1146</f>
        <v>20</v>
      </c>
    </row>
    <row r="1147" spans="1:14" x14ac:dyDescent="0.3">
      <c r="A1147" s="3"/>
      <c r="B1147" s="4"/>
      <c r="C1147" s="4" t="s">
        <v>292</v>
      </c>
      <c r="D1147" s="4"/>
      <c r="E1147" s="3">
        <v>4</v>
      </c>
      <c r="F1147" s="3">
        <f>IF(G1147="","",SUMIFS([1]怪物表!$A:$A,[1]怪物表!$B:$B,C1147,[1]怪物表!$C:$C,G1147)
)</f>
        <v>1499304</v>
      </c>
      <c r="G1147" s="4" t="s">
        <v>151</v>
      </c>
      <c r="H1147" s="3">
        <v>30</v>
      </c>
      <c r="I1147" s="3">
        <v>21</v>
      </c>
      <c r="J1147" s="34">
        <v>3</v>
      </c>
      <c r="K1147" s="34">
        <v>1</v>
      </c>
      <c r="L1147" s="3">
        <v>20</v>
      </c>
      <c r="M1147" s="34">
        <v>630</v>
      </c>
      <c r="N1147" s="27">
        <f>INDEX([1]怪物表!$J:$J,MATCH(F1147,[1]怪物表!$A:$A,0),1)*H1147</f>
        <v>30</v>
      </c>
    </row>
    <row r="1148" spans="1:14" x14ac:dyDescent="0.3">
      <c r="A1148" s="3"/>
      <c r="B1148" s="4"/>
      <c r="C1148" s="4" t="s">
        <v>292</v>
      </c>
      <c r="D1148" s="4"/>
      <c r="E1148" s="3">
        <v>5</v>
      </c>
      <c r="F1148" s="3">
        <f>IF(G1148="","",SUMIFS([1]怪物表!$A:$A,[1]怪物表!$B:$B,C1148,[1]怪物表!$C:$C,G1148)
)</f>
        <v>1499304</v>
      </c>
      <c r="G1148" s="4" t="s">
        <v>151</v>
      </c>
      <c r="H1148" s="3">
        <v>30</v>
      </c>
      <c r="I1148" s="3"/>
      <c r="J1148" s="34">
        <v>3</v>
      </c>
      <c r="K1148" s="34">
        <v>1</v>
      </c>
      <c r="L1148" s="3">
        <v>20</v>
      </c>
      <c r="M1148" s="34">
        <v>630</v>
      </c>
      <c r="N1148" s="27">
        <f>INDEX([1]怪物表!$J:$J,MATCH(F1148,[1]怪物表!$A:$A,0),1)*H1148</f>
        <v>30</v>
      </c>
    </row>
    <row r="1149" spans="1:14" x14ac:dyDescent="0.3">
      <c r="A1149" s="37">
        <v>499317</v>
      </c>
      <c r="B1149" s="25" t="s">
        <v>308</v>
      </c>
      <c r="C1149" s="4" t="s">
        <v>292</v>
      </c>
      <c r="D1149" s="25" t="s">
        <v>221</v>
      </c>
      <c r="E1149" s="34">
        <v>1</v>
      </c>
      <c r="F1149" s="34">
        <f>IF(G1149="","",SUMIFS([1]怪物表!$A:$A,[1]怪物表!$B:$B,C1149,[1]怪物表!$C:$C,G1149)
)</f>
        <v>1499319</v>
      </c>
      <c r="G1149" s="25" t="s">
        <v>136</v>
      </c>
      <c r="H1149" s="36">
        <v>4</v>
      </c>
      <c r="I1149" s="36">
        <v>3</v>
      </c>
      <c r="J1149" s="34">
        <v>3</v>
      </c>
      <c r="K1149" s="34">
        <v>1</v>
      </c>
      <c r="L1149" s="34">
        <v>10</v>
      </c>
      <c r="M1149" s="34">
        <v>630</v>
      </c>
      <c r="N1149" s="27">
        <f>INDEX([1]怪物表!$J:$J,MATCH(F1149,[1]怪物表!$A:$A,0),1)*H1149</f>
        <v>4</v>
      </c>
    </row>
    <row r="1150" spans="1:14" x14ac:dyDescent="0.3">
      <c r="A1150" s="3"/>
      <c r="B1150" s="4"/>
      <c r="C1150" s="4" t="s">
        <v>292</v>
      </c>
      <c r="D1150" s="4"/>
      <c r="E1150" s="3">
        <v>2</v>
      </c>
      <c r="F1150" s="3">
        <f>IF(G1150="","",SUMIFS([1]怪物表!$A:$A,[1]怪物表!$B:$B,C1150,[1]怪物表!$C:$C,G1150)
)</f>
        <v>1499319</v>
      </c>
      <c r="G1150" s="25" t="s">
        <v>136</v>
      </c>
      <c r="H1150" s="36">
        <v>4</v>
      </c>
      <c r="I1150" s="36">
        <v>3</v>
      </c>
      <c r="J1150" s="34">
        <v>3</v>
      </c>
      <c r="K1150" s="34">
        <v>1</v>
      </c>
      <c r="L1150" s="34">
        <v>10</v>
      </c>
      <c r="M1150" s="34">
        <v>630</v>
      </c>
      <c r="N1150" s="27">
        <f>INDEX([1]怪物表!$J:$J,MATCH(F1150,[1]怪物表!$A:$A,0),1)*H1150</f>
        <v>4</v>
      </c>
    </row>
    <row r="1151" spans="1:14" x14ac:dyDescent="0.3">
      <c r="A1151" s="3"/>
      <c r="B1151" s="4"/>
      <c r="C1151" s="4" t="s">
        <v>292</v>
      </c>
      <c r="D1151" s="4"/>
      <c r="E1151" s="3">
        <v>3</v>
      </c>
      <c r="F1151" s="3">
        <f>IF(G1151="","",SUMIFS([1]怪物表!$A:$A,[1]怪物表!$B:$B,C1151,[1]怪物表!$C:$C,G1151)
)</f>
        <v>1499319</v>
      </c>
      <c r="G1151" s="25" t="s">
        <v>136</v>
      </c>
      <c r="H1151" s="36">
        <v>6</v>
      </c>
      <c r="I1151" s="36">
        <v>4</v>
      </c>
      <c r="J1151" s="34">
        <v>3</v>
      </c>
      <c r="K1151" s="34">
        <v>1</v>
      </c>
      <c r="L1151" s="34">
        <v>10</v>
      </c>
      <c r="M1151" s="34">
        <v>630</v>
      </c>
      <c r="N1151" s="27">
        <f>INDEX([1]怪物表!$J:$J,MATCH(F1151,[1]怪物表!$A:$A,0),1)*H1151</f>
        <v>6</v>
      </c>
    </row>
    <row r="1152" spans="1:14" x14ac:dyDescent="0.3">
      <c r="A1152" s="3"/>
      <c r="B1152" s="4"/>
      <c r="C1152" s="4" t="s">
        <v>292</v>
      </c>
      <c r="D1152" s="4"/>
      <c r="E1152" s="3">
        <v>4</v>
      </c>
      <c r="F1152" s="3">
        <f>IF(G1152="","",SUMIFS([1]怪物表!$A:$A,[1]怪物表!$B:$B,C1152,[1]怪物表!$C:$C,G1152)
)</f>
        <v>1499319</v>
      </c>
      <c r="G1152" s="25" t="s">
        <v>136</v>
      </c>
      <c r="H1152" s="36">
        <v>8</v>
      </c>
      <c r="I1152" s="36">
        <v>6</v>
      </c>
      <c r="J1152" s="34">
        <v>3</v>
      </c>
      <c r="K1152" s="34">
        <v>1</v>
      </c>
      <c r="L1152" s="3">
        <v>20</v>
      </c>
      <c r="M1152" s="34">
        <v>630</v>
      </c>
      <c r="N1152" s="27">
        <f>INDEX([1]怪物表!$J:$J,MATCH(F1152,[1]怪物表!$A:$A,0),1)*H1152</f>
        <v>8</v>
      </c>
    </row>
    <row r="1153" spans="1:14" x14ac:dyDescent="0.3">
      <c r="A1153" s="3"/>
      <c r="B1153" s="4"/>
      <c r="C1153" s="4" t="s">
        <v>292</v>
      </c>
      <c r="D1153" s="4"/>
      <c r="E1153" s="3">
        <v>5</v>
      </c>
      <c r="F1153" s="3">
        <f>IF(G1153="","",SUMIFS([1]怪物表!$A:$A,[1]怪物表!$B:$B,C1153,[1]怪物表!$C:$C,G1153)
)</f>
        <v>1499319</v>
      </c>
      <c r="G1153" s="25" t="s">
        <v>136</v>
      </c>
      <c r="H1153" s="36">
        <v>8</v>
      </c>
      <c r="I1153" s="3"/>
      <c r="J1153" s="34">
        <v>3</v>
      </c>
      <c r="K1153" s="34">
        <v>1</v>
      </c>
      <c r="L1153" s="3">
        <v>20</v>
      </c>
      <c r="M1153" s="34">
        <v>630</v>
      </c>
      <c r="N1153" s="27">
        <f>INDEX([1]怪物表!$J:$J,MATCH(F1153,[1]怪物表!$A:$A,0),1)*H1153</f>
        <v>8</v>
      </c>
    </row>
    <row r="1154" spans="1:14" x14ac:dyDescent="0.3">
      <c r="A1154" s="37">
        <v>499318</v>
      </c>
      <c r="B1154" s="25" t="s">
        <v>272</v>
      </c>
      <c r="C1154" s="4" t="s">
        <v>292</v>
      </c>
      <c r="D1154" s="25" t="s">
        <v>221</v>
      </c>
      <c r="E1154" s="34">
        <v>1</v>
      </c>
      <c r="F1154" s="34">
        <f>IF(G1154="","",SUMIFS([1]怪物表!$A:$A,[1]怪物表!$B:$B,C1154,[1]怪物表!$C:$C,G1154)
)</f>
        <v>1499317</v>
      </c>
      <c r="G1154" s="4" t="s">
        <v>288</v>
      </c>
      <c r="H1154" s="34">
        <v>5</v>
      </c>
      <c r="I1154" s="3">
        <v>11</v>
      </c>
      <c r="J1154" s="34">
        <v>3</v>
      </c>
      <c r="K1154" s="34">
        <v>1</v>
      </c>
      <c r="L1154" s="34">
        <v>10</v>
      </c>
      <c r="M1154" s="34">
        <v>630</v>
      </c>
      <c r="N1154" s="27">
        <f>INDEX([1]怪物表!$J:$J,MATCH(F1154,[1]怪物表!$A:$A,0),1)*H1154</f>
        <v>5</v>
      </c>
    </row>
    <row r="1155" spans="1:14" x14ac:dyDescent="0.3">
      <c r="A1155" s="3"/>
      <c r="B1155" s="4"/>
      <c r="C1155" s="4" t="s">
        <v>292</v>
      </c>
      <c r="D1155" s="4"/>
      <c r="E1155" s="3">
        <v>2</v>
      </c>
      <c r="F1155" s="3">
        <f>IF(G1155="","",SUMIFS([1]怪物表!$A:$A,[1]怪物表!$B:$B,C1155,[1]怪物表!$C:$C,G1155)
)</f>
        <v>1499317</v>
      </c>
      <c r="G1155" s="4" t="s">
        <v>288</v>
      </c>
      <c r="H1155" s="3">
        <v>5</v>
      </c>
      <c r="I1155" s="3"/>
      <c r="J1155" s="34">
        <v>3</v>
      </c>
      <c r="K1155" s="34">
        <v>1</v>
      </c>
      <c r="L1155" s="34">
        <v>10</v>
      </c>
      <c r="M1155" s="34">
        <v>630</v>
      </c>
      <c r="N1155" s="27">
        <f>INDEX([1]怪物表!$J:$J,MATCH(F1155,[1]怪物表!$A:$A,0),1)*H1155</f>
        <v>5</v>
      </c>
    </row>
    <row r="1156" spans="1:14" x14ac:dyDescent="0.3">
      <c r="A1156" s="3"/>
      <c r="B1156" s="4"/>
      <c r="C1156" s="4" t="s">
        <v>292</v>
      </c>
      <c r="D1156" s="4"/>
      <c r="E1156" s="3">
        <v>3</v>
      </c>
      <c r="F1156" s="3">
        <f>IF(G1156="","",SUMIFS([1]怪物表!$A:$A,[1]怪物表!$B:$B,C1156,[1]怪物表!$C:$C,G1156)
)</f>
        <v>1499317</v>
      </c>
      <c r="G1156" s="4" t="s">
        <v>288</v>
      </c>
      <c r="H1156" s="3">
        <v>10</v>
      </c>
      <c r="I1156" s="34">
        <v>7</v>
      </c>
      <c r="J1156" s="34">
        <v>3</v>
      </c>
      <c r="K1156" s="34">
        <v>1</v>
      </c>
      <c r="L1156" s="34">
        <v>10</v>
      </c>
      <c r="M1156" s="34">
        <v>630</v>
      </c>
      <c r="N1156" s="27">
        <f>INDEX([1]怪物表!$J:$J,MATCH(F1156,[1]怪物表!$A:$A,0),1)*H1156</f>
        <v>10</v>
      </c>
    </row>
    <row r="1157" spans="1:14" x14ac:dyDescent="0.3">
      <c r="A1157" s="3"/>
      <c r="B1157" s="4"/>
      <c r="C1157" s="4" t="s">
        <v>292</v>
      </c>
      <c r="D1157" s="4"/>
      <c r="E1157" s="3">
        <v>4</v>
      </c>
      <c r="F1157" s="3">
        <f>IF(G1157="","",SUMIFS([1]怪物表!$A:$A,[1]怪物表!$B:$B,C1157,[1]怪物表!$C:$C,G1157)
)</f>
        <v>1499317</v>
      </c>
      <c r="G1157" s="4" t="s">
        <v>288</v>
      </c>
      <c r="H1157" s="3">
        <v>15</v>
      </c>
      <c r="I1157" s="3">
        <v>11</v>
      </c>
      <c r="J1157" s="34">
        <v>3</v>
      </c>
      <c r="K1157" s="34">
        <v>1</v>
      </c>
      <c r="L1157" s="3">
        <v>20</v>
      </c>
      <c r="M1157" s="34">
        <v>630</v>
      </c>
      <c r="N1157" s="27">
        <f>INDEX([1]怪物表!$J:$J,MATCH(F1157,[1]怪物表!$A:$A,0),1)*H1157</f>
        <v>15</v>
      </c>
    </row>
    <row r="1158" spans="1:14" x14ac:dyDescent="0.3">
      <c r="A1158" s="3"/>
      <c r="B1158" s="4"/>
      <c r="C1158" s="4" t="s">
        <v>292</v>
      </c>
      <c r="D1158" s="4"/>
      <c r="E1158" s="3">
        <v>5</v>
      </c>
      <c r="F1158" s="3">
        <f>IF(G1158="","",SUMIFS([1]怪物表!$A:$A,[1]怪物表!$B:$B,C1158,[1]怪物表!$C:$C,G1158)
)</f>
        <v>1499317</v>
      </c>
      <c r="G1158" s="4" t="s">
        <v>288</v>
      </c>
      <c r="H1158" s="3">
        <v>15</v>
      </c>
      <c r="I1158" s="3"/>
      <c r="J1158" s="34">
        <v>3</v>
      </c>
      <c r="K1158" s="34">
        <v>1</v>
      </c>
      <c r="L1158" s="3">
        <v>20</v>
      </c>
      <c r="M1158" s="34">
        <v>630</v>
      </c>
      <c r="N1158" s="27">
        <f>INDEX([1]怪物表!$J:$J,MATCH(F1158,[1]怪物表!$A:$A,0),1)*H1158</f>
        <v>15</v>
      </c>
    </row>
    <row r="1159" spans="1:14" x14ac:dyDescent="0.3">
      <c r="A1159" s="37">
        <v>499319</v>
      </c>
      <c r="B1159" s="25" t="s">
        <v>268</v>
      </c>
      <c r="C1159" s="4" t="s">
        <v>292</v>
      </c>
      <c r="D1159" s="25" t="s">
        <v>223</v>
      </c>
      <c r="E1159" s="34">
        <v>1</v>
      </c>
      <c r="F1159" s="34">
        <f>IF(G1159="","",SUMIFS([1]怪物表!$A:$A,[1]怪物表!$B:$B,C1159,[1]怪物表!$C:$C,G1159)
)</f>
        <v>1499303</v>
      </c>
      <c r="G1159" s="4" t="s">
        <v>239</v>
      </c>
      <c r="H1159" s="34">
        <v>14</v>
      </c>
      <c r="I1159" s="34">
        <v>11</v>
      </c>
      <c r="J1159" s="34">
        <v>3</v>
      </c>
      <c r="K1159" s="34">
        <v>1</v>
      </c>
      <c r="L1159" s="3">
        <v>60</v>
      </c>
      <c r="M1159" s="34">
        <v>660</v>
      </c>
      <c r="N1159" s="27">
        <f>INDEX([1]怪物表!$J:$J,MATCH(F1159,[1]怪物表!$A:$A,0),1)*H1159</f>
        <v>14</v>
      </c>
    </row>
    <row r="1160" spans="1:14" x14ac:dyDescent="0.3">
      <c r="A1160" s="3"/>
      <c r="B1160" s="4"/>
      <c r="C1160" s="4" t="s">
        <v>292</v>
      </c>
      <c r="D1160" s="4"/>
      <c r="E1160" s="3">
        <v>2</v>
      </c>
      <c r="F1160" s="3">
        <f>IF(G1160="","",SUMIFS([1]怪物表!$A:$A,[1]怪物表!$B:$B,C1160,[1]怪物表!$C:$C,G1160)
)</f>
        <v>1499303</v>
      </c>
      <c r="G1160" s="4" t="s">
        <v>239</v>
      </c>
      <c r="H1160" s="3">
        <v>14</v>
      </c>
      <c r="I1160" s="34">
        <v>11</v>
      </c>
      <c r="J1160" s="34">
        <v>3</v>
      </c>
      <c r="K1160" s="34">
        <v>1</v>
      </c>
      <c r="L1160" s="3">
        <v>60</v>
      </c>
      <c r="M1160" s="34">
        <v>660</v>
      </c>
      <c r="N1160" s="27">
        <f>INDEX([1]怪物表!$J:$J,MATCH(F1160,[1]怪物表!$A:$A,0),1)*H1160</f>
        <v>14</v>
      </c>
    </row>
    <row r="1161" spans="1:14" x14ac:dyDescent="0.3">
      <c r="A1161" s="3"/>
      <c r="B1161" s="4"/>
      <c r="C1161" s="4" t="s">
        <v>292</v>
      </c>
      <c r="D1161" s="4"/>
      <c r="E1161" s="3">
        <v>3</v>
      </c>
      <c r="F1161" s="3">
        <f>IF(G1161="","",SUMIFS([1]怪物表!$A:$A,[1]怪物表!$B:$B,C1161,[1]怪物表!$C:$C,G1161)
)</f>
        <v>1499303</v>
      </c>
      <c r="G1161" s="4" t="s">
        <v>239</v>
      </c>
      <c r="H1161" s="3">
        <v>20</v>
      </c>
      <c r="I1161" s="3">
        <v>18</v>
      </c>
      <c r="J1161" s="34">
        <v>3</v>
      </c>
      <c r="K1161" s="34">
        <v>1</v>
      </c>
      <c r="L1161" s="3">
        <v>60</v>
      </c>
      <c r="M1161" s="34">
        <v>660</v>
      </c>
      <c r="N1161" s="27">
        <f>INDEX([1]怪物表!$J:$J,MATCH(F1161,[1]怪物表!$A:$A,0),1)*H1161</f>
        <v>20</v>
      </c>
    </row>
    <row r="1162" spans="1:14" x14ac:dyDescent="0.3">
      <c r="A1162" s="3"/>
      <c r="B1162" s="4"/>
      <c r="C1162" s="4" t="s">
        <v>292</v>
      </c>
      <c r="D1162" s="4"/>
      <c r="E1162" s="3">
        <v>4</v>
      </c>
      <c r="F1162" s="3">
        <f>IF(G1162="","",SUMIFS([1]怪物表!$A:$A,[1]怪物表!$B:$B,C1162,[1]怪物表!$C:$C,G1162)
)</f>
        <v>1499303</v>
      </c>
      <c r="G1162" s="4" t="s">
        <v>239</v>
      </c>
      <c r="H1162" s="3">
        <v>20</v>
      </c>
      <c r="I1162" s="3">
        <v>18</v>
      </c>
      <c r="J1162" s="34">
        <v>3</v>
      </c>
      <c r="K1162" s="34">
        <v>1</v>
      </c>
      <c r="L1162" s="3">
        <v>60</v>
      </c>
      <c r="M1162" s="34">
        <v>660</v>
      </c>
      <c r="N1162" s="27">
        <f>INDEX([1]怪物表!$J:$J,MATCH(F1162,[1]怪物表!$A:$A,0),1)*H1162</f>
        <v>20</v>
      </c>
    </row>
    <row r="1163" spans="1:14" x14ac:dyDescent="0.3">
      <c r="A1163" s="3"/>
      <c r="B1163" s="4"/>
      <c r="C1163" s="4" t="s">
        <v>292</v>
      </c>
      <c r="D1163" s="4"/>
      <c r="E1163" s="3">
        <v>5</v>
      </c>
      <c r="F1163" s="3">
        <f>IF(G1163="","",SUMIFS([1]怪物表!$A:$A,[1]怪物表!$B:$B,C1163,[1]怪物表!$C:$C,G1163)
)</f>
        <v>1499303</v>
      </c>
      <c r="G1163" s="4" t="s">
        <v>239</v>
      </c>
      <c r="H1163" s="3">
        <v>28</v>
      </c>
      <c r="I1163" s="3"/>
      <c r="J1163" s="34">
        <v>3</v>
      </c>
      <c r="K1163" s="34">
        <v>1</v>
      </c>
      <c r="L1163" s="3">
        <v>60</v>
      </c>
      <c r="M1163" s="34">
        <v>660</v>
      </c>
      <c r="N1163" s="27">
        <f>INDEX([1]怪物表!$J:$J,MATCH(F1163,[1]怪物表!$A:$A,0),1)*H1163</f>
        <v>28</v>
      </c>
    </row>
    <row r="1164" spans="1:14" x14ac:dyDescent="0.3">
      <c r="A1164" s="37">
        <v>499320</v>
      </c>
      <c r="B1164" s="25" t="s">
        <v>293</v>
      </c>
      <c r="C1164" s="4" t="s">
        <v>292</v>
      </c>
      <c r="D1164" s="25" t="s">
        <v>235</v>
      </c>
      <c r="E1164" s="34">
        <v>1</v>
      </c>
      <c r="F1164" s="34">
        <f>IF(G1164="","",SUMIFS([1]怪物表!$A:$A,[1]怪物表!$B:$B,C1164,[1]怪物表!$C:$C,G1164)
)</f>
        <v>1499306</v>
      </c>
      <c r="G1164" s="4" t="s">
        <v>240</v>
      </c>
      <c r="H1164" s="34">
        <v>14</v>
      </c>
      <c r="I1164" s="34">
        <v>11</v>
      </c>
      <c r="J1164" s="34">
        <v>3</v>
      </c>
      <c r="K1164" s="34">
        <v>1</v>
      </c>
      <c r="L1164" s="3">
        <v>6</v>
      </c>
      <c r="M1164" s="34">
        <v>720</v>
      </c>
      <c r="N1164" s="27">
        <f>INDEX([1]怪物表!$J:$J,MATCH(F1164,[1]怪物表!$A:$A,0),1)*H1164</f>
        <v>14</v>
      </c>
    </row>
    <row r="1165" spans="1:14" x14ac:dyDescent="0.3">
      <c r="A1165" s="3"/>
      <c r="B1165" s="4"/>
      <c r="C1165" s="4" t="s">
        <v>292</v>
      </c>
      <c r="D1165" s="4"/>
      <c r="E1165" s="3">
        <v>2</v>
      </c>
      <c r="F1165" s="3">
        <f>IF(G1165="","",SUMIFS([1]怪物表!$A:$A,[1]怪物表!$B:$B,C1165,[1]怪物表!$C:$C,G1165)
)</f>
        <v>1499306</v>
      </c>
      <c r="G1165" s="4" t="s">
        <v>240</v>
      </c>
      <c r="H1165" s="3">
        <v>14</v>
      </c>
      <c r="I1165" s="34">
        <v>11</v>
      </c>
      <c r="J1165" s="34">
        <v>3</v>
      </c>
      <c r="K1165" s="34">
        <v>1</v>
      </c>
      <c r="L1165" s="3">
        <v>6</v>
      </c>
      <c r="M1165" s="34">
        <v>720</v>
      </c>
      <c r="N1165" s="27">
        <f>INDEX([1]怪物表!$J:$J,MATCH(F1165,[1]怪物表!$A:$A,0),1)*H1165</f>
        <v>14</v>
      </c>
    </row>
    <row r="1166" spans="1:14" x14ac:dyDescent="0.3">
      <c r="A1166" s="3"/>
      <c r="B1166" s="4"/>
      <c r="C1166" s="4" t="s">
        <v>292</v>
      </c>
      <c r="D1166" s="4"/>
      <c r="E1166" s="3">
        <v>3</v>
      </c>
      <c r="F1166" s="3">
        <f>IF(G1166="","",SUMIFS([1]怪物表!$A:$A,[1]怪物表!$B:$B,C1166,[1]怪物表!$C:$C,G1166)
)</f>
        <v>1499306</v>
      </c>
      <c r="G1166" s="4" t="s">
        <v>240</v>
      </c>
      <c r="H1166" s="3">
        <v>20</v>
      </c>
      <c r="I1166" s="3">
        <v>18</v>
      </c>
      <c r="J1166" s="34">
        <v>3</v>
      </c>
      <c r="K1166" s="34">
        <v>1</v>
      </c>
      <c r="L1166" s="3">
        <v>6</v>
      </c>
      <c r="M1166" s="34">
        <v>720</v>
      </c>
      <c r="N1166" s="27">
        <f>INDEX([1]怪物表!$J:$J,MATCH(F1166,[1]怪物表!$A:$A,0),1)*H1166</f>
        <v>20</v>
      </c>
    </row>
    <row r="1167" spans="1:14" x14ac:dyDescent="0.3">
      <c r="A1167" s="3"/>
      <c r="B1167" s="4"/>
      <c r="C1167" s="4" t="s">
        <v>292</v>
      </c>
      <c r="D1167" s="4"/>
      <c r="E1167" s="3">
        <v>4</v>
      </c>
      <c r="F1167" s="3">
        <f>IF(G1167="","",SUMIFS([1]怪物表!$A:$A,[1]怪物表!$B:$B,C1167,[1]怪物表!$C:$C,G1167)
)</f>
        <v>1499306</v>
      </c>
      <c r="G1167" s="4" t="s">
        <v>240</v>
      </c>
      <c r="H1167" s="3">
        <v>20</v>
      </c>
      <c r="I1167" s="3">
        <v>18</v>
      </c>
      <c r="J1167" s="34">
        <v>3</v>
      </c>
      <c r="K1167" s="34">
        <v>1</v>
      </c>
      <c r="L1167" s="3">
        <v>6</v>
      </c>
      <c r="M1167" s="34">
        <v>720</v>
      </c>
      <c r="N1167" s="27">
        <f>INDEX([1]怪物表!$J:$J,MATCH(F1167,[1]怪物表!$A:$A,0),1)*H1167</f>
        <v>20</v>
      </c>
    </row>
    <row r="1168" spans="1:14" x14ac:dyDescent="0.3">
      <c r="A1168" s="3"/>
      <c r="B1168" s="4"/>
      <c r="C1168" s="4" t="s">
        <v>292</v>
      </c>
      <c r="D1168" s="4"/>
      <c r="E1168" s="3">
        <v>5</v>
      </c>
      <c r="F1168" s="3">
        <f>IF(G1168="","",SUMIFS([1]怪物表!$A:$A,[1]怪物表!$B:$B,C1168,[1]怪物表!$C:$C,G1168)
)</f>
        <v>1499306</v>
      </c>
      <c r="G1168" s="4" t="s">
        <v>240</v>
      </c>
      <c r="H1168" s="3">
        <v>28</v>
      </c>
      <c r="I1168" s="3"/>
      <c r="J1168" s="34">
        <v>3</v>
      </c>
      <c r="K1168" s="34">
        <v>1</v>
      </c>
      <c r="L1168" s="3">
        <v>6</v>
      </c>
      <c r="M1168" s="34">
        <v>720</v>
      </c>
      <c r="N1168" s="27">
        <f>INDEX([1]怪物表!$J:$J,MATCH(F1168,[1]怪物表!$A:$A,0),1)*H1168</f>
        <v>28</v>
      </c>
    </row>
    <row r="1169" spans="1:14" x14ac:dyDescent="0.3">
      <c r="A1169" s="37">
        <v>499321</v>
      </c>
      <c r="B1169" s="25" t="s">
        <v>286</v>
      </c>
      <c r="C1169" s="4" t="s">
        <v>292</v>
      </c>
      <c r="D1169" s="25" t="s">
        <v>235</v>
      </c>
      <c r="E1169" s="34">
        <v>1</v>
      </c>
      <c r="F1169" s="34">
        <f>IF(G1169="","",SUMIFS([1]怪物表!$A:$A,[1]怪物表!$B:$B,C1169,[1]怪物表!$C:$C,G1169)
)</f>
        <v>1499317</v>
      </c>
      <c r="G1169" s="4" t="s">
        <v>288</v>
      </c>
      <c r="H1169" s="34">
        <v>7</v>
      </c>
      <c r="I1169" s="34">
        <v>6</v>
      </c>
      <c r="J1169" s="34">
        <v>3</v>
      </c>
      <c r="K1169" s="34">
        <v>1</v>
      </c>
      <c r="L1169" s="3">
        <v>6</v>
      </c>
      <c r="M1169" s="34">
        <v>720</v>
      </c>
      <c r="N1169" s="27">
        <f>INDEX([1]怪物表!$J:$J,MATCH(F1169,[1]怪物表!$A:$A,0),1)*H1169</f>
        <v>7</v>
      </c>
    </row>
    <row r="1170" spans="1:14" x14ac:dyDescent="0.3">
      <c r="A1170" s="3"/>
      <c r="B1170" s="4"/>
      <c r="C1170" s="4" t="s">
        <v>292</v>
      </c>
      <c r="D1170" s="4"/>
      <c r="E1170" s="3">
        <v>2</v>
      </c>
      <c r="F1170" s="3">
        <f>IF(G1170="","",SUMIFS([1]怪物表!$A:$A,[1]怪物表!$B:$B,C1170,[1]怪物表!$C:$C,G1170)
)</f>
        <v>1499317</v>
      </c>
      <c r="G1170" s="4" t="s">
        <v>288</v>
      </c>
      <c r="H1170" s="34">
        <v>7</v>
      </c>
      <c r="I1170" s="34">
        <v>6</v>
      </c>
      <c r="J1170" s="34">
        <v>3</v>
      </c>
      <c r="K1170" s="34">
        <v>1</v>
      </c>
      <c r="L1170" s="3">
        <v>6</v>
      </c>
      <c r="M1170" s="34">
        <v>720</v>
      </c>
      <c r="N1170" s="27">
        <f>INDEX([1]怪物表!$J:$J,MATCH(F1170,[1]怪物表!$A:$A,0),1)*H1170</f>
        <v>7</v>
      </c>
    </row>
    <row r="1171" spans="1:14" x14ac:dyDescent="0.3">
      <c r="A1171" s="3"/>
      <c r="B1171" s="4"/>
      <c r="C1171" s="4" t="s">
        <v>292</v>
      </c>
      <c r="D1171" s="4"/>
      <c r="E1171" s="3">
        <v>3</v>
      </c>
      <c r="F1171" s="3">
        <f>IF(G1171="","",SUMIFS([1]怪物表!$A:$A,[1]怪物表!$B:$B,C1171,[1]怪物表!$C:$C,G1171)
)</f>
        <v>1499317</v>
      </c>
      <c r="G1171" s="4" t="s">
        <v>288</v>
      </c>
      <c r="H1171" s="3">
        <v>10</v>
      </c>
      <c r="I1171" s="34">
        <v>9</v>
      </c>
      <c r="J1171" s="34">
        <v>3</v>
      </c>
      <c r="K1171" s="34">
        <v>1</v>
      </c>
      <c r="L1171" s="3">
        <v>6</v>
      </c>
      <c r="M1171" s="34">
        <v>720</v>
      </c>
      <c r="N1171" s="27">
        <f>INDEX([1]怪物表!$J:$J,MATCH(F1171,[1]怪物表!$A:$A,0),1)*H1171</f>
        <v>10</v>
      </c>
    </row>
    <row r="1172" spans="1:14" x14ac:dyDescent="0.3">
      <c r="A1172" s="3"/>
      <c r="B1172" s="4"/>
      <c r="C1172" s="4" t="s">
        <v>292</v>
      </c>
      <c r="D1172" s="4"/>
      <c r="E1172" s="3">
        <v>4</v>
      </c>
      <c r="F1172" s="3">
        <f>IF(G1172="","",SUMIFS([1]怪物表!$A:$A,[1]怪物表!$B:$B,C1172,[1]怪物表!$C:$C,G1172)
)</f>
        <v>1499317</v>
      </c>
      <c r="G1172" s="4" t="s">
        <v>288</v>
      </c>
      <c r="H1172" s="3">
        <v>10</v>
      </c>
      <c r="I1172" s="34">
        <v>9</v>
      </c>
      <c r="J1172" s="34">
        <v>3</v>
      </c>
      <c r="K1172" s="34">
        <v>1</v>
      </c>
      <c r="L1172" s="3">
        <v>6</v>
      </c>
      <c r="M1172" s="34">
        <v>720</v>
      </c>
      <c r="N1172" s="27">
        <f>INDEX([1]怪物表!$J:$J,MATCH(F1172,[1]怪物表!$A:$A,0),1)*H1172</f>
        <v>10</v>
      </c>
    </row>
    <row r="1173" spans="1:14" x14ac:dyDescent="0.3">
      <c r="A1173" s="3"/>
      <c r="B1173" s="4"/>
      <c r="C1173" s="4" t="s">
        <v>292</v>
      </c>
      <c r="D1173" s="4"/>
      <c r="E1173" s="3">
        <v>5</v>
      </c>
      <c r="F1173" s="3">
        <f>IF(G1173="","",SUMIFS([1]怪物表!$A:$A,[1]怪物表!$B:$B,C1173,[1]怪物表!$C:$C,G1173)
)</f>
        <v>1499317</v>
      </c>
      <c r="G1173" s="4" t="s">
        <v>288</v>
      </c>
      <c r="H1173" s="3">
        <v>16</v>
      </c>
      <c r="I1173" s="3"/>
      <c r="J1173" s="34">
        <v>3</v>
      </c>
      <c r="K1173" s="34">
        <v>1</v>
      </c>
      <c r="L1173" s="3">
        <v>6</v>
      </c>
      <c r="M1173" s="34">
        <v>720</v>
      </c>
      <c r="N1173" s="27">
        <f>INDEX([1]怪物表!$J:$J,MATCH(F1173,[1]怪物表!$A:$A,0),1)*H1173</f>
        <v>16</v>
      </c>
    </row>
    <row r="1174" spans="1:14" x14ac:dyDescent="0.3">
      <c r="A1174" s="37">
        <v>499322</v>
      </c>
      <c r="B1174" s="25" t="s">
        <v>271</v>
      </c>
      <c r="C1174" s="4" t="s">
        <v>292</v>
      </c>
      <c r="D1174" s="25" t="s">
        <v>237</v>
      </c>
      <c r="E1174" s="34">
        <v>1</v>
      </c>
      <c r="F1174" s="34">
        <f>IF(G1174="","",SUMIFS([1]怪物表!$A:$A,[1]怪物表!$B:$B,C1174,[1]怪物表!$C:$C,G1174)
)</f>
        <v>1499306</v>
      </c>
      <c r="G1174" s="4" t="s">
        <v>240</v>
      </c>
      <c r="H1174" s="34">
        <v>14</v>
      </c>
      <c r="I1174" s="34">
        <v>11</v>
      </c>
      <c r="J1174" s="34">
        <v>3</v>
      </c>
      <c r="K1174" s="34">
        <v>1</v>
      </c>
      <c r="L1174" s="3">
        <v>6</v>
      </c>
      <c r="M1174" s="34">
        <v>720</v>
      </c>
      <c r="N1174" s="27">
        <f>INDEX([1]怪物表!$J:$J,MATCH(F1174,[1]怪物表!$A:$A,0),1)*H1174</f>
        <v>14</v>
      </c>
    </row>
    <row r="1175" spans="1:14" x14ac:dyDescent="0.3">
      <c r="A1175" s="3"/>
      <c r="B1175" s="4"/>
      <c r="C1175" s="4" t="s">
        <v>292</v>
      </c>
      <c r="D1175" s="4"/>
      <c r="E1175" s="3">
        <v>2</v>
      </c>
      <c r="F1175" s="3">
        <f>IF(G1175="","",SUMIFS([1]怪物表!$A:$A,[1]怪物表!$B:$B,C1175,[1]怪物表!$C:$C,G1175)
)</f>
        <v>1499306</v>
      </c>
      <c r="G1175" s="4" t="s">
        <v>240</v>
      </c>
      <c r="H1175" s="3">
        <v>14</v>
      </c>
      <c r="I1175" s="34">
        <v>11</v>
      </c>
      <c r="J1175" s="34">
        <v>3</v>
      </c>
      <c r="K1175" s="34">
        <v>1</v>
      </c>
      <c r="L1175" s="3">
        <v>6</v>
      </c>
      <c r="M1175" s="34">
        <v>720</v>
      </c>
      <c r="N1175" s="27">
        <f>INDEX([1]怪物表!$J:$J,MATCH(F1175,[1]怪物表!$A:$A,0),1)*H1175</f>
        <v>14</v>
      </c>
    </row>
    <row r="1176" spans="1:14" x14ac:dyDescent="0.3">
      <c r="A1176" s="3"/>
      <c r="B1176" s="4"/>
      <c r="C1176" s="4" t="s">
        <v>292</v>
      </c>
      <c r="D1176" s="4"/>
      <c r="E1176" s="3">
        <v>3</v>
      </c>
      <c r="F1176" s="3">
        <f>IF(G1176="","",SUMIFS([1]怪物表!$A:$A,[1]怪物表!$B:$B,C1176,[1]怪物表!$C:$C,G1176)
)</f>
        <v>1499306</v>
      </c>
      <c r="G1176" s="4" t="s">
        <v>240</v>
      </c>
      <c r="H1176" s="3">
        <v>20</v>
      </c>
      <c r="I1176" s="3">
        <v>18</v>
      </c>
      <c r="J1176" s="34">
        <v>3</v>
      </c>
      <c r="K1176" s="34">
        <v>1</v>
      </c>
      <c r="L1176" s="3">
        <v>6</v>
      </c>
      <c r="M1176" s="34">
        <v>720</v>
      </c>
      <c r="N1176" s="27">
        <f>INDEX([1]怪物表!$J:$J,MATCH(F1176,[1]怪物表!$A:$A,0),1)*H1176</f>
        <v>20</v>
      </c>
    </row>
    <row r="1177" spans="1:14" x14ac:dyDescent="0.3">
      <c r="A1177" s="3"/>
      <c r="B1177" s="4"/>
      <c r="C1177" s="4" t="s">
        <v>292</v>
      </c>
      <c r="D1177" s="4"/>
      <c r="E1177" s="3">
        <v>4</v>
      </c>
      <c r="F1177" s="3">
        <f>IF(G1177="","",SUMIFS([1]怪物表!$A:$A,[1]怪物表!$B:$B,C1177,[1]怪物表!$C:$C,G1177)
)</f>
        <v>1499306</v>
      </c>
      <c r="G1177" s="4" t="s">
        <v>240</v>
      </c>
      <c r="H1177" s="3">
        <v>20</v>
      </c>
      <c r="I1177" s="3">
        <v>18</v>
      </c>
      <c r="J1177" s="34">
        <v>3</v>
      </c>
      <c r="K1177" s="34">
        <v>1</v>
      </c>
      <c r="L1177" s="3">
        <v>6</v>
      </c>
      <c r="M1177" s="34">
        <v>720</v>
      </c>
      <c r="N1177" s="27">
        <f>INDEX([1]怪物表!$J:$J,MATCH(F1177,[1]怪物表!$A:$A,0),1)*H1177</f>
        <v>20</v>
      </c>
    </row>
    <row r="1178" spans="1:14" x14ac:dyDescent="0.3">
      <c r="A1178" s="3"/>
      <c r="B1178" s="4"/>
      <c r="C1178" s="4" t="s">
        <v>292</v>
      </c>
      <c r="D1178" s="4"/>
      <c r="E1178" s="3">
        <v>5</v>
      </c>
      <c r="F1178" s="3">
        <f>IF(G1178="","",SUMIFS([1]怪物表!$A:$A,[1]怪物表!$B:$B,C1178,[1]怪物表!$C:$C,G1178)
)</f>
        <v>1499306</v>
      </c>
      <c r="G1178" s="4" t="s">
        <v>240</v>
      </c>
      <c r="H1178" s="3">
        <v>28</v>
      </c>
      <c r="I1178" s="3"/>
      <c r="J1178" s="34">
        <v>3</v>
      </c>
      <c r="K1178" s="34">
        <v>1</v>
      </c>
      <c r="L1178" s="3">
        <v>6</v>
      </c>
      <c r="M1178" s="34">
        <v>720</v>
      </c>
      <c r="N1178" s="27">
        <f>INDEX([1]怪物表!$J:$J,MATCH(F1178,[1]怪物表!$A:$A,0),1)*H1178</f>
        <v>28</v>
      </c>
    </row>
    <row r="1179" spans="1:14" x14ac:dyDescent="0.3">
      <c r="A1179" s="37">
        <v>499323</v>
      </c>
      <c r="B1179" s="25" t="s">
        <v>276</v>
      </c>
      <c r="C1179" s="4" t="s">
        <v>292</v>
      </c>
      <c r="D1179" s="25" t="s">
        <v>237</v>
      </c>
      <c r="E1179" s="34">
        <v>1</v>
      </c>
      <c r="F1179" s="34">
        <f>IF(G1179="","",SUMIFS([1]怪物表!$A:$A,[1]怪物表!$B:$B,C1179,[1]怪物表!$C:$C,G1179)
)</f>
        <v>1499306</v>
      </c>
      <c r="G1179" s="4" t="s">
        <v>240</v>
      </c>
      <c r="H1179" s="34">
        <v>5</v>
      </c>
      <c r="I1179" s="34">
        <v>4</v>
      </c>
      <c r="J1179" s="34">
        <v>3</v>
      </c>
      <c r="K1179" s="34">
        <v>1</v>
      </c>
      <c r="L1179" s="3">
        <v>6</v>
      </c>
      <c r="M1179" s="34">
        <v>720</v>
      </c>
      <c r="N1179" s="27">
        <f>INDEX([1]怪物表!$J:$J,MATCH(F1179,[1]怪物表!$A:$A,0),1)*H1179</f>
        <v>5</v>
      </c>
    </row>
    <row r="1180" spans="1:14" x14ac:dyDescent="0.3">
      <c r="A1180" s="3"/>
      <c r="B1180" s="4"/>
      <c r="C1180" s="4" t="s">
        <v>292</v>
      </c>
      <c r="D1180" s="4"/>
      <c r="E1180" s="3">
        <v>2</v>
      </c>
      <c r="F1180" s="3">
        <f>IF(G1180="","",SUMIFS([1]怪物表!$A:$A,[1]怪物表!$B:$B,C1180,[1]怪物表!$C:$C,G1180)
)</f>
        <v>1499306</v>
      </c>
      <c r="G1180" s="4" t="s">
        <v>240</v>
      </c>
      <c r="H1180" s="3">
        <v>5</v>
      </c>
      <c r="I1180" s="34">
        <v>4</v>
      </c>
      <c r="J1180" s="34">
        <v>3</v>
      </c>
      <c r="K1180" s="34">
        <v>1</v>
      </c>
      <c r="L1180" s="3">
        <v>6</v>
      </c>
      <c r="M1180" s="34">
        <v>720</v>
      </c>
      <c r="N1180" s="27">
        <f>INDEX([1]怪物表!$J:$J,MATCH(F1180,[1]怪物表!$A:$A,0),1)*H1180</f>
        <v>5</v>
      </c>
    </row>
    <row r="1181" spans="1:14" x14ac:dyDescent="0.3">
      <c r="A1181" s="3"/>
      <c r="B1181" s="4"/>
      <c r="C1181" s="4" t="s">
        <v>292</v>
      </c>
      <c r="D1181" s="4"/>
      <c r="E1181" s="3">
        <v>3</v>
      </c>
      <c r="F1181" s="3">
        <f>IF(G1181="","",SUMIFS([1]怪物表!$A:$A,[1]怪物表!$B:$B,C1181,[1]怪物表!$C:$C,G1181)
)</f>
        <v>1499306</v>
      </c>
      <c r="G1181" s="4" t="s">
        <v>240</v>
      </c>
      <c r="H1181" s="3">
        <v>10</v>
      </c>
      <c r="I1181" s="34">
        <v>7</v>
      </c>
      <c r="J1181" s="34">
        <v>3</v>
      </c>
      <c r="K1181" s="34">
        <v>1</v>
      </c>
      <c r="L1181" s="3">
        <v>6</v>
      </c>
      <c r="M1181" s="34">
        <v>720</v>
      </c>
      <c r="N1181" s="27">
        <f>INDEX([1]怪物表!$J:$J,MATCH(F1181,[1]怪物表!$A:$A,0),1)*H1181</f>
        <v>10</v>
      </c>
    </row>
    <row r="1182" spans="1:14" x14ac:dyDescent="0.3">
      <c r="A1182" s="3"/>
      <c r="B1182" s="4"/>
      <c r="C1182" s="4" t="s">
        <v>292</v>
      </c>
      <c r="D1182" s="4"/>
      <c r="E1182" s="3">
        <v>4</v>
      </c>
      <c r="F1182" s="3">
        <f>IF(G1182="","",SUMIFS([1]怪物表!$A:$A,[1]怪物表!$B:$B,C1182,[1]怪物表!$C:$C,G1182)
)</f>
        <v>1499306</v>
      </c>
      <c r="G1182" s="4" t="s">
        <v>240</v>
      </c>
      <c r="H1182" s="3">
        <v>15</v>
      </c>
      <c r="I1182" s="3">
        <v>11</v>
      </c>
      <c r="J1182" s="34">
        <v>3</v>
      </c>
      <c r="K1182" s="34">
        <v>1</v>
      </c>
      <c r="L1182" s="3">
        <v>6</v>
      </c>
      <c r="M1182" s="34">
        <v>720</v>
      </c>
      <c r="N1182" s="27">
        <f>INDEX([1]怪物表!$J:$J,MATCH(F1182,[1]怪物表!$A:$A,0),1)*H1182</f>
        <v>15</v>
      </c>
    </row>
    <row r="1183" spans="1:14" x14ac:dyDescent="0.3">
      <c r="A1183" s="3"/>
      <c r="B1183" s="4"/>
      <c r="C1183" s="4" t="s">
        <v>292</v>
      </c>
      <c r="D1183" s="4"/>
      <c r="E1183" s="3">
        <v>5</v>
      </c>
      <c r="F1183" s="3">
        <f>IF(G1183="","",SUMIFS([1]怪物表!$A:$A,[1]怪物表!$B:$B,C1183,[1]怪物表!$C:$C,G1183)
)</f>
        <v>1499306</v>
      </c>
      <c r="G1183" s="4" t="s">
        <v>240</v>
      </c>
      <c r="H1183" s="3">
        <v>15</v>
      </c>
      <c r="I1183" s="3"/>
      <c r="J1183" s="34">
        <v>3</v>
      </c>
      <c r="K1183" s="34">
        <v>1</v>
      </c>
      <c r="L1183" s="3">
        <v>6</v>
      </c>
      <c r="M1183" s="34">
        <v>720</v>
      </c>
      <c r="N1183" s="27">
        <f>INDEX([1]怪物表!$J:$J,MATCH(F1183,[1]怪物表!$A:$A,0),1)*H1183</f>
        <v>15</v>
      </c>
    </row>
    <row r="1184" spans="1:14" x14ac:dyDescent="0.3">
      <c r="A1184" s="33">
        <v>499401</v>
      </c>
      <c r="B1184" s="15" t="s">
        <v>373</v>
      </c>
      <c r="C1184" s="15" t="s">
        <v>350</v>
      </c>
      <c r="D1184" s="15" t="s">
        <v>280</v>
      </c>
      <c r="E1184" s="33">
        <v>1</v>
      </c>
      <c r="F1184" s="33">
        <f>IF(G1184="","",SUMIFS([1]怪物表!$A:$A,[1]怪物表!$B:$B,C1184,[1]怪物表!$C:$C,G1184)
)</f>
        <v>1499402</v>
      </c>
      <c r="G1184" s="15" t="s">
        <v>124</v>
      </c>
      <c r="H1184" s="33">
        <v>30</v>
      </c>
      <c r="I1184" s="33">
        <v>18</v>
      </c>
      <c r="J1184" s="33">
        <v>3</v>
      </c>
      <c r="K1184" s="33">
        <v>1</v>
      </c>
      <c r="L1184" s="33">
        <v>60</v>
      </c>
      <c r="M1184" s="33">
        <v>60</v>
      </c>
      <c r="N1184" s="27">
        <f>INDEX([1]怪物表!$J:$J,MATCH(F1184,[1]怪物表!$A:$A,0),1)*H1184</f>
        <v>30</v>
      </c>
    </row>
    <row r="1185" spans="1:14" x14ac:dyDescent="0.3">
      <c r="A1185" s="3"/>
      <c r="B1185" s="4"/>
      <c r="C1185" s="4" t="s">
        <v>350</v>
      </c>
      <c r="D1185" s="4"/>
      <c r="E1185" s="3">
        <v>2</v>
      </c>
      <c r="F1185" s="3">
        <f>IF(G1185="","",SUMIFS([1]怪物表!$A:$A,[1]怪物表!$B:$B,C1185,[1]怪物表!$C:$C,G1185)
)</f>
        <v>1499402</v>
      </c>
      <c r="G1185" s="4" t="s">
        <v>124</v>
      </c>
      <c r="H1185" s="3">
        <v>30</v>
      </c>
      <c r="I1185" s="3">
        <v>18</v>
      </c>
      <c r="J1185" s="34">
        <v>3</v>
      </c>
      <c r="K1185" s="34">
        <v>1</v>
      </c>
      <c r="L1185" s="3">
        <v>60</v>
      </c>
      <c r="M1185" s="3">
        <v>60</v>
      </c>
      <c r="N1185" s="27">
        <f>INDEX([1]怪物表!$J:$J,MATCH(F1185,[1]怪物表!$A:$A,0),1)*H1185</f>
        <v>30</v>
      </c>
    </row>
    <row r="1186" spans="1:14" x14ac:dyDescent="0.3">
      <c r="A1186" s="3"/>
      <c r="B1186" s="4"/>
      <c r="C1186" s="4" t="s">
        <v>350</v>
      </c>
      <c r="D1186" s="4"/>
      <c r="E1186" s="3">
        <v>3</v>
      </c>
      <c r="F1186" s="3">
        <f>IF(G1186="","",SUMIFS([1]怪物表!$A:$A,[1]怪物表!$B:$B,C1186,[1]怪物表!$C:$C,G1186)
)</f>
        <v>1499402</v>
      </c>
      <c r="G1186" s="4" t="s">
        <v>124</v>
      </c>
      <c r="H1186" s="3">
        <v>30</v>
      </c>
      <c r="I1186" s="3">
        <v>18</v>
      </c>
      <c r="J1186" s="34">
        <v>3</v>
      </c>
      <c r="K1186" s="34">
        <v>1</v>
      </c>
      <c r="L1186" s="3">
        <v>60</v>
      </c>
      <c r="M1186" s="3">
        <v>60</v>
      </c>
      <c r="N1186" s="27">
        <f>INDEX([1]怪物表!$J:$J,MATCH(F1186,[1]怪物表!$A:$A,0),1)*H1186</f>
        <v>30</v>
      </c>
    </row>
    <row r="1187" spans="1:14" x14ac:dyDescent="0.3">
      <c r="A1187" s="3"/>
      <c r="B1187" s="4"/>
      <c r="C1187" s="4" t="s">
        <v>350</v>
      </c>
      <c r="D1187" s="4"/>
      <c r="E1187" s="3">
        <v>4</v>
      </c>
      <c r="F1187" s="3">
        <f>IF(G1187="","",SUMIFS([1]怪物表!$A:$A,[1]怪物表!$B:$B,C1187,[1]怪物表!$C:$C,G1187)
)</f>
        <v>1499402</v>
      </c>
      <c r="G1187" s="4" t="s">
        <v>124</v>
      </c>
      <c r="H1187" s="3">
        <v>30</v>
      </c>
      <c r="I1187" s="3">
        <v>18</v>
      </c>
      <c r="J1187" s="34">
        <v>3</v>
      </c>
      <c r="K1187" s="34">
        <v>1</v>
      </c>
      <c r="L1187" s="3">
        <v>60</v>
      </c>
      <c r="M1187" s="3">
        <v>60</v>
      </c>
      <c r="N1187" s="27">
        <f>INDEX([1]怪物表!$J:$J,MATCH(F1187,[1]怪物表!$A:$A,0),1)*H1187</f>
        <v>30</v>
      </c>
    </row>
    <row r="1188" spans="1:14" x14ac:dyDescent="0.3">
      <c r="A1188" s="3"/>
      <c r="B1188" s="4"/>
      <c r="C1188" s="4" t="s">
        <v>350</v>
      </c>
      <c r="D1188" s="4"/>
      <c r="E1188" s="3">
        <v>5</v>
      </c>
      <c r="F1188" s="3">
        <f>IF(G1188="","",SUMIFS([1]怪物表!$A:$A,[1]怪物表!$B:$B,C1188,[1]怪物表!$C:$C,G1188)
)</f>
        <v>1499402</v>
      </c>
      <c r="G1188" s="4" t="s">
        <v>124</v>
      </c>
      <c r="H1188" s="3">
        <v>30</v>
      </c>
      <c r="I1188" s="3"/>
      <c r="J1188" s="34">
        <v>3</v>
      </c>
      <c r="K1188" s="34">
        <v>1</v>
      </c>
      <c r="L1188" s="3">
        <v>60</v>
      </c>
      <c r="M1188" s="3">
        <v>60</v>
      </c>
      <c r="N1188" s="27">
        <f>INDEX([1]怪物表!$J:$J,MATCH(F1188,[1]怪物表!$A:$A,0),1)*H1188</f>
        <v>30</v>
      </c>
    </row>
    <row r="1189" spans="1:14" x14ac:dyDescent="0.3">
      <c r="A1189" s="32">
        <v>499402</v>
      </c>
      <c r="B1189" s="25" t="s">
        <v>364</v>
      </c>
      <c r="C1189" s="4" t="s">
        <v>350</v>
      </c>
      <c r="D1189" s="25" t="s">
        <v>289</v>
      </c>
      <c r="E1189" s="34">
        <v>1</v>
      </c>
      <c r="F1189" s="34">
        <f>IF(G1189="","",SUMIFS([1]怪物表!$A:$A,[1]怪物表!$B:$B,C1189,[1]怪物表!$C:$C,G1189)
)</f>
        <v>1499404</v>
      </c>
      <c r="G1189" s="4" t="s">
        <v>151</v>
      </c>
      <c r="H1189" s="3">
        <v>30</v>
      </c>
      <c r="I1189" s="3">
        <v>18</v>
      </c>
      <c r="J1189" s="34">
        <v>3</v>
      </c>
      <c r="K1189" s="34">
        <v>1</v>
      </c>
      <c r="L1189" s="3">
        <v>60</v>
      </c>
      <c r="M1189" s="34">
        <v>90</v>
      </c>
      <c r="N1189" s="27">
        <f>INDEX([1]怪物表!$J:$J,MATCH(F1189,[1]怪物表!$A:$A,0),1)*H1189</f>
        <v>30</v>
      </c>
    </row>
    <row r="1190" spans="1:14" x14ac:dyDescent="0.3">
      <c r="A1190" s="3"/>
      <c r="B1190" s="4"/>
      <c r="C1190" s="4" t="s">
        <v>350</v>
      </c>
      <c r="D1190" s="4"/>
      <c r="E1190" s="3">
        <v>2</v>
      </c>
      <c r="F1190" s="3">
        <f>IF(G1190="","",SUMIFS([1]怪物表!$A:$A,[1]怪物表!$B:$B,C1190,[1]怪物表!$C:$C,G1190)
)</f>
        <v>1499404</v>
      </c>
      <c r="G1190" s="4" t="s">
        <v>151</v>
      </c>
      <c r="H1190" s="3">
        <v>30</v>
      </c>
      <c r="I1190" s="3">
        <v>18</v>
      </c>
      <c r="J1190" s="34">
        <v>3</v>
      </c>
      <c r="K1190" s="34">
        <v>1</v>
      </c>
      <c r="L1190" s="3">
        <v>60</v>
      </c>
      <c r="M1190" s="34">
        <v>90</v>
      </c>
      <c r="N1190" s="27">
        <f>INDEX([1]怪物表!$J:$J,MATCH(F1190,[1]怪物表!$A:$A,0),1)*H1190</f>
        <v>30</v>
      </c>
    </row>
    <row r="1191" spans="1:14" x14ac:dyDescent="0.3">
      <c r="A1191" s="3"/>
      <c r="B1191" s="4"/>
      <c r="C1191" s="4" t="s">
        <v>350</v>
      </c>
      <c r="D1191" s="4"/>
      <c r="E1191" s="3">
        <v>3</v>
      </c>
      <c r="F1191" s="3">
        <f>IF(G1191="","",SUMIFS([1]怪物表!$A:$A,[1]怪物表!$B:$B,C1191,[1]怪物表!$C:$C,G1191)
)</f>
        <v>1499404</v>
      </c>
      <c r="G1191" s="4" t="s">
        <v>151</v>
      </c>
      <c r="H1191" s="3">
        <v>30</v>
      </c>
      <c r="I1191" s="3">
        <v>18</v>
      </c>
      <c r="J1191" s="34">
        <v>3</v>
      </c>
      <c r="K1191" s="34">
        <v>1</v>
      </c>
      <c r="L1191" s="3">
        <v>60</v>
      </c>
      <c r="M1191" s="34">
        <v>90</v>
      </c>
      <c r="N1191" s="27">
        <f>INDEX([1]怪物表!$J:$J,MATCH(F1191,[1]怪物表!$A:$A,0),1)*H1191</f>
        <v>30</v>
      </c>
    </row>
    <row r="1192" spans="1:14" x14ac:dyDescent="0.3">
      <c r="A1192" s="3"/>
      <c r="B1192" s="4"/>
      <c r="C1192" s="4" t="s">
        <v>350</v>
      </c>
      <c r="D1192" s="4"/>
      <c r="E1192" s="3">
        <v>4</v>
      </c>
      <c r="F1192" s="3">
        <f>IF(G1192="","",SUMIFS([1]怪物表!$A:$A,[1]怪物表!$B:$B,C1192,[1]怪物表!$C:$C,G1192)
)</f>
        <v>1499404</v>
      </c>
      <c r="G1192" s="4" t="s">
        <v>151</v>
      </c>
      <c r="H1192" s="3">
        <v>30</v>
      </c>
      <c r="I1192" s="3">
        <v>18</v>
      </c>
      <c r="J1192" s="34">
        <v>3</v>
      </c>
      <c r="K1192" s="34">
        <v>1</v>
      </c>
      <c r="L1192" s="3">
        <v>60</v>
      </c>
      <c r="M1192" s="34">
        <v>90</v>
      </c>
      <c r="N1192" s="27">
        <f>INDEX([1]怪物表!$J:$J,MATCH(F1192,[1]怪物表!$A:$A,0),1)*H1192</f>
        <v>30</v>
      </c>
    </row>
    <row r="1193" spans="1:14" x14ac:dyDescent="0.3">
      <c r="A1193" s="3"/>
      <c r="B1193" s="4"/>
      <c r="C1193" s="4" t="s">
        <v>350</v>
      </c>
      <c r="D1193" s="4"/>
      <c r="E1193" s="3">
        <v>5</v>
      </c>
      <c r="F1193" s="3">
        <f>IF(G1193="","",SUMIFS([1]怪物表!$A:$A,[1]怪物表!$B:$B,C1193,[1]怪物表!$C:$C,G1193)
)</f>
        <v>1499404</v>
      </c>
      <c r="G1193" s="4" t="s">
        <v>151</v>
      </c>
      <c r="H1193" s="3">
        <v>30</v>
      </c>
      <c r="I1193" s="3"/>
      <c r="J1193" s="34">
        <v>3</v>
      </c>
      <c r="K1193" s="34">
        <v>1</v>
      </c>
      <c r="L1193" s="3">
        <v>60</v>
      </c>
      <c r="M1193" s="34">
        <v>90</v>
      </c>
      <c r="N1193" s="27">
        <f>INDEX([1]怪物表!$J:$J,MATCH(F1193,[1]怪物表!$A:$A,0),1)*H1193</f>
        <v>30</v>
      </c>
    </row>
    <row r="1194" spans="1:14" x14ac:dyDescent="0.3">
      <c r="A1194" s="32">
        <v>499403</v>
      </c>
      <c r="B1194" s="25" t="s">
        <v>362</v>
      </c>
      <c r="C1194" s="4" t="s">
        <v>350</v>
      </c>
      <c r="D1194" s="25" t="s">
        <v>281</v>
      </c>
      <c r="E1194" s="34">
        <v>1</v>
      </c>
      <c r="F1194" s="34">
        <f>IF(G1194="","",SUMIFS([1]怪物表!$A:$A,[1]怪物表!$B:$B,C1194,[1]怪物表!$C:$C,G1194)
)</f>
        <v>1499402</v>
      </c>
      <c r="G1194" s="4" t="s">
        <v>124</v>
      </c>
      <c r="H1194" s="34">
        <v>15</v>
      </c>
      <c r="I1194" s="34">
        <v>9</v>
      </c>
      <c r="J1194" s="34">
        <v>3</v>
      </c>
      <c r="K1194" s="34">
        <v>1</v>
      </c>
      <c r="L1194" s="3">
        <v>60</v>
      </c>
      <c r="M1194" s="34">
        <v>150</v>
      </c>
      <c r="N1194" s="27">
        <f>INDEX([1]怪物表!$J:$J,MATCH(F1194,[1]怪物表!$A:$A,0),1)*H1194</f>
        <v>15</v>
      </c>
    </row>
    <row r="1195" spans="1:14" x14ac:dyDescent="0.3">
      <c r="A1195" s="3"/>
      <c r="B1195" s="4"/>
      <c r="C1195" s="4" t="s">
        <v>350</v>
      </c>
      <c r="D1195" s="4"/>
      <c r="E1195" s="3">
        <v>2</v>
      </c>
      <c r="F1195" s="3">
        <f>IF(G1195="","",SUMIFS([1]怪物表!$A:$A,[1]怪物表!$B:$B,C1195,[1]怪物表!$C:$C,G1195)
)</f>
        <v>1499402</v>
      </c>
      <c r="G1195" s="4" t="s">
        <v>124</v>
      </c>
      <c r="H1195" s="34">
        <v>15</v>
      </c>
      <c r="I1195" s="34">
        <v>9</v>
      </c>
      <c r="J1195" s="34">
        <v>3</v>
      </c>
      <c r="K1195" s="34">
        <v>1</v>
      </c>
      <c r="L1195" s="3">
        <v>60</v>
      </c>
      <c r="M1195" s="3">
        <v>150</v>
      </c>
      <c r="N1195" s="27">
        <f>INDEX([1]怪物表!$J:$J,MATCH(F1195,[1]怪物表!$A:$A,0),1)*H1195</f>
        <v>15</v>
      </c>
    </row>
    <row r="1196" spans="1:14" x14ac:dyDescent="0.3">
      <c r="A1196" s="3"/>
      <c r="B1196" s="4"/>
      <c r="C1196" s="4" t="s">
        <v>350</v>
      </c>
      <c r="D1196" s="4"/>
      <c r="E1196" s="3">
        <v>3</v>
      </c>
      <c r="F1196" s="3">
        <f>IF(G1196="","",SUMIFS([1]怪物表!$A:$A,[1]怪物表!$B:$B,C1196,[1]怪物表!$C:$C,G1196)
)</f>
        <v>1499402</v>
      </c>
      <c r="G1196" s="4" t="s">
        <v>124</v>
      </c>
      <c r="H1196" s="34">
        <v>15</v>
      </c>
      <c r="I1196" s="34">
        <v>9</v>
      </c>
      <c r="J1196" s="34">
        <v>3</v>
      </c>
      <c r="K1196" s="34">
        <v>1</v>
      </c>
      <c r="L1196" s="3">
        <v>60</v>
      </c>
      <c r="M1196" s="3">
        <v>150</v>
      </c>
      <c r="N1196" s="27">
        <f>INDEX([1]怪物表!$J:$J,MATCH(F1196,[1]怪物表!$A:$A,0),1)*H1196</f>
        <v>15</v>
      </c>
    </row>
    <row r="1197" spans="1:14" x14ac:dyDescent="0.3">
      <c r="A1197" s="3"/>
      <c r="B1197" s="4"/>
      <c r="C1197" s="4" t="s">
        <v>350</v>
      </c>
      <c r="D1197" s="4"/>
      <c r="E1197" s="3">
        <v>4</v>
      </c>
      <c r="F1197" s="3">
        <f>IF(G1197="","",SUMIFS([1]怪物表!$A:$A,[1]怪物表!$B:$B,C1197,[1]怪物表!$C:$C,G1197)
)</f>
        <v>1499402</v>
      </c>
      <c r="G1197" s="4" t="s">
        <v>124</v>
      </c>
      <c r="H1197" s="34">
        <v>15</v>
      </c>
      <c r="I1197" s="34">
        <v>9</v>
      </c>
      <c r="J1197" s="34">
        <v>3</v>
      </c>
      <c r="K1197" s="34">
        <v>1</v>
      </c>
      <c r="L1197" s="3">
        <v>60</v>
      </c>
      <c r="M1197" s="3">
        <v>150</v>
      </c>
      <c r="N1197" s="27">
        <f>INDEX([1]怪物表!$J:$J,MATCH(F1197,[1]怪物表!$A:$A,0),1)*H1197</f>
        <v>15</v>
      </c>
    </row>
    <row r="1198" spans="1:14" x14ac:dyDescent="0.3">
      <c r="A1198" s="3"/>
      <c r="B1198" s="4"/>
      <c r="C1198" s="4" t="s">
        <v>350</v>
      </c>
      <c r="D1198" s="4"/>
      <c r="E1198" s="3">
        <v>5</v>
      </c>
      <c r="F1198" s="3">
        <f>IF(G1198="","",SUMIFS([1]怪物表!$A:$A,[1]怪物表!$B:$B,C1198,[1]怪物表!$C:$C,G1198)
)</f>
        <v>1499402</v>
      </c>
      <c r="G1198" s="4" t="s">
        <v>124</v>
      </c>
      <c r="H1198" s="34">
        <v>15</v>
      </c>
      <c r="I1198" s="3"/>
      <c r="J1198" s="34">
        <v>3</v>
      </c>
      <c r="K1198" s="34">
        <v>1</v>
      </c>
      <c r="L1198" s="3">
        <v>60</v>
      </c>
      <c r="M1198" s="3">
        <v>150</v>
      </c>
      <c r="N1198" s="27">
        <f>INDEX([1]怪物表!$J:$J,MATCH(F1198,[1]怪物表!$A:$A,0),1)*H1198</f>
        <v>15</v>
      </c>
    </row>
    <row r="1199" spans="1:14" x14ac:dyDescent="0.3">
      <c r="A1199" s="32">
        <v>499404</v>
      </c>
      <c r="B1199" s="25" t="s">
        <v>374</v>
      </c>
      <c r="C1199" s="4" t="s">
        <v>350</v>
      </c>
      <c r="D1199" s="25" t="s">
        <v>281</v>
      </c>
      <c r="E1199" s="34">
        <v>1</v>
      </c>
      <c r="F1199" s="34">
        <f>IF(G1199="","",SUMIFS([1]怪物表!$A:$A,[1]怪物表!$B:$B,C1199,[1]怪物表!$C:$C,G1199)
)</f>
        <v>1499404</v>
      </c>
      <c r="G1199" s="4" t="s">
        <v>151</v>
      </c>
      <c r="H1199" s="34">
        <v>15</v>
      </c>
      <c r="I1199" s="34">
        <v>9</v>
      </c>
      <c r="J1199" s="34">
        <v>3</v>
      </c>
      <c r="K1199" s="34">
        <v>1</v>
      </c>
      <c r="L1199" s="3">
        <v>60</v>
      </c>
      <c r="M1199" s="34">
        <v>150</v>
      </c>
      <c r="N1199" s="27">
        <f>INDEX([1]怪物表!$J:$J,MATCH(F1199,[1]怪物表!$A:$A,0),1)*H1199</f>
        <v>15</v>
      </c>
    </row>
    <row r="1200" spans="1:14" x14ac:dyDescent="0.3">
      <c r="A1200" s="3"/>
      <c r="B1200" s="4"/>
      <c r="C1200" s="4" t="s">
        <v>350</v>
      </c>
      <c r="D1200" s="4"/>
      <c r="E1200" s="3">
        <v>2</v>
      </c>
      <c r="F1200" s="3">
        <f>IF(G1200="","",SUMIFS([1]怪物表!$A:$A,[1]怪物表!$B:$B,C1200,[1]怪物表!$C:$C,G1200)
)</f>
        <v>1499404</v>
      </c>
      <c r="G1200" s="4" t="s">
        <v>151</v>
      </c>
      <c r="H1200" s="34">
        <v>15</v>
      </c>
      <c r="I1200" s="34">
        <v>9</v>
      </c>
      <c r="J1200" s="34">
        <v>3</v>
      </c>
      <c r="K1200" s="34">
        <v>1</v>
      </c>
      <c r="L1200" s="3">
        <v>60</v>
      </c>
      <c r="M1200" s="3">
        <v>150</v>
      </c>
      <c r="N1200" s="27">
        <f>INDEX([1]怪物表!$J:$J,MATCH(F1200,[1]怪物表!$A:$A,0),1)*H1200</f>
        <v>15</v>
      </c>
    </row>
    <row r="1201" spans="1:14" x14ac:dyDescent="0.3">
      <c r="A1201" s="3"/>
      <c r="B1201" s="4"/>
      <c r="C1201" s="4" t="s">
        <v>350</v>
      </c>
      <c r="D1201" s="4"/>
      <c r="E1201" s="3">
        <v>3</v>
      </c>
      <c r="F1201" s="3">
        <f>IF(G1201="","",SUMIFS([1]怪物表!$A:$A,[1]怪物表!$B:$B,C1201,[1]怪物表!$C:$C,G1201)
)</f>
        <v>1499404</v>
      </c>
      <c r="G1201" s="4" t="s">
        <v>151</v>
      </c>
      <c r="H1201" s="34">
        <v>15</v>
      </c>
      <c r="I1201" s="34">
        <v>9</v>
      </c>
      <c r="J1201" s="34">
        <v>3</v>
      </c>
      <c r="K1201" s="34">
        <v>1</v>
      </c>
      <c r="L1201" s="3">
        <v>60</v>
      </c>
      <c r="M1201" s="3">
        <v>150</v>
      </c>
      <c r="N1201" s="27">
        <f>INDEX([1]怪物表!$J:$J,MATCH(F1201,[1]怪物表!$A:$A,0),1)*H1201</f>
        <v>15</v>
      </c>
    </row>
    <row r="1202" spans="1:14" x14ac:dyDescent="0.3">
      <c r="A1202" s="3"/>
      <c r="B1202" s="4"/>
      <c r="C1202" s="4" t="s">
        <v>350</v>
      </c>
      <c r="D1202" s="4"/>
      <c r="E1202" s="3">
        <v>4</v>
      </c>
      <c r="F1202" s="3">
        <f>IF(G1202="","",SUMIFS([1]怪物表!$A:$A,[1]怪物表!$B:$B,C1202,[1]怪物表!$C:$C,G1202)
)</f>
        <v>1499404</v>
      </c>
      <c r="G1202" s="4" t="s">
        <v>151</v>
      </c>
      <c r="H1202" s="34">
        <v>15</v>
      </c>
      <c r="I1202" s="34">
        <v>9</v>
      </c>
      <c r="J1202" s="34">
        <v>3</v>
      </c>
      <c r="K1202" s="34">
        <v>1</v>
      </c>
      <c r="L1202" s="3">
        <v>60</v>
      </c>
      <c r="M1202" s="3">
        <v>150</v>
      </c>
      <c r="N1202" s="27">
        <f>INDEX([1]怪物表!$J:$J,MATCH(F1202,[1]怪物表!$A:$A,0),1)*H1202</f>
        <v>15</v>
      </c>
    </row>
    <row r="1203" spans="1:14" x14ac:dyDescent="0.3">
      <c r="A1203" s="3"/>
      <c r="B1203" s="4"/>
      <c r="C1203" s="4" t="s">
        <v>350</v>
      </c>
      <c r="D1203" s="4"/>
      <c r="E1203" s="3">
        <v>5</v>
      </c>
      <c r="F1203" s="3">
        <f>IF(G1203="","",SUMIFS([1]怪物表!$A:$A,[1]怪物表!$B:$B,C1203,[1]怪物表!$C:$C,G1203)
)</f>
        <v>1499404</v>
      </c>
      <c r="G1203" s="4" t="s">
        <v>151</v>
      </c>
      <c r="H1203" s="34">
        <v>15</v>
      </c>
      <c r="I1203" s="3"/>
      <c r="J1203" s="34">
        <v>3</v>
      </c>
      <c r="K1203" s="34">
        <v>1</v>
      </c>
      <c r="L1203" s="3">
        <v>60</v>
      </c>
      <c r="M1203" s="3">
        <v>150</v>
      </c>
      <c r="N1203" s="27">
        <f>INDEX([1]怪物表!$J:$J,MATCH(F1203,[1]怪物表!$A:$A,0),1)*H1203</f>
        <v>15</v>
      </c>
    </row>
    <row r="1204" spans="1:14" x14ac:dyDescent="0.3">
      <c r="A1204" s="32">
        <v>499405</v>
      </c>
      <c r="B1204" s="25" t="s">
        <v>364</v>
      </c>
      <c r="C1204" s="4" t="s">
        <v>350</v>
      </c>
      <c r="D1204" s="25" t="s">
        <v>282</v>
      </c>
      <c r="E1204" s="34">
        <v>1</v>
      </c>
      <c r="F1204" s="34">
        <f>IF(G1204="","",SUMIFS([1]怪物表!$A:$A,[1]怪物表!$B:$B,C1204,[1]怪物表!$C:$C,G1204)
)</f>
        <v>1499405</v>
      </c>
      <c r="G1204" s="4" t="s">
        <v>143</v>
      </c>
      <c r="H1204" s="3">
        <v>30</v>
      </c>
      <c r="I1204" s="3">
        <v>18</v>
      </c>
      <c r="J1204" s="34">
        <v>3</v>
      </c>
      <c r="K1204" s="34">
        <v>1</v>
      </c>
      <c r="L1204" s="3">
        <v>60</v>
      </c>
      <c r="M1204" s="34">
        <v>210</v>
      </c>
      <c r="N1204" s="27">
        <f>INDEX([1]怪物表!$J:$J,MATCH(F1204,[1]怪物表!$A:$A,0),1)*H1204</f>
        <v>30</v>
      </c>
    </row>
    <row r="1205" spans="1:14" x14ac:dyDescent="0.3">
      <c r="A1205" s="3"/>
      <c r="B1205" s="4"/>
      <c r="C1205" s="4" t="s">
        <v>350</v>
      </c>
      <c r="D1205" s="4"/>
      <c r="E1205" s="3">
        <v>2</v>
      </c>
      <c r="F1205" s="3">
        <f>IF(G1205="","",SUMIFS([1]怪物表!$A:$A,[1]怪物表!$B:$B,C1205,[1]怪物表!$C:$C,G1205)
)</f>
        <v>1499405</v>
      </c>
      <c r="G1205" s="4" t="s">
        <v>143</v>
      </c>
      <c r="H1205" s="3">
        <v>30</v>
      </c>
      <c r="I1205" s="3">
        <v>18</v>
      </c>
      <c r="J1205" s="34">
        <v>3</v>
      </c>
      <c r="K1205" s="34">
        <v>1</v>
      </c>
      <c r="L1205" s="3">
        <v>60</v>
      </c>
      <c r="M1205" s="34">
        <v>210</v>
      </c>
      <c r="N1205" s="27">
        <f>INDEX([1]怪物表!$J:$J,MATCH(F1205,[1]怪物表!$A:$A,0),1)*H1205</f>
        <v>30</v>
      </c>
    </row>
    <row r="1206" spans="1:14" x14ac:dyDescent="0.3">
      <c r="A1206" s="3"/>
      <c r="B1206" s="4"/>
      <c r="C1206" s="4" t="s">
        <v>350</v>
      </c>
      <c r="D1206" s="4"/>
      <c r="E1206" s="3">
        <v>3</v>
      </c>
      <c r="F1206" s="3">
        <f>IF(G1206="","",SUMIFS([1]怪物表!$A:$A,[1]怪物表!$B:$B,C1206,[1]怪物表!$C:$C,G1206)
)</f>
        <v>1499405</v>
      </c>
      <c r="G1206" s="4" t="s">
        <v>143</v>
      </c>
      <c r="H1206" s="3">
        <v>30</v>
      </c>
      <c r="I1206" s="3">
        <v>18</v>
      </c>
      <c r="J1206" s="34">
        <v>3</v>
      </c>
      <c r="K1206" s="34">
        <v>1</v>
      </c>
      <c r="L1206" s="3">
        <v>60</v>
      </c>
      <c r="M1206" s="34">
        <v>210</v>
      </c>
      <c r="N1206" s="27">
        <f>INDEX([1]怪物表!$J:$J,MATCH(F1206,[1]怪物表!$A:$A,0),1)*H1206</f>
        <v>30</v>
      </c>
    </row>
    <row r="1207" spans="1:14" x14ac:dyDescent="0.3">
      <c r="A1207" s="3"/>
      <c r="B1207" s="4"/>
      <c r="C1207" s="4" t="s">
        <v>350</v>
      </c>
      <c r="D1207" s="4"/>
      <c r="E1207" s="3">
        <v>4</v>
      </c>
      <c r="F1207" s="3">
        <f>IF(G1207="","",SUMIFS([1]怪物表!$A:$A,[1]怪物表!$B:$B,C1207,[1]怪物表!$C:$C,G1207)
)</f>
        <v>1499405</v>
      </c>
      <c r="G1207" s="4" t="s">
        <v>143</v>
      </c>
      <c r="H1207" s="3">
        <v>30</v>
      </c>
      <c r="I1207" s="3">
        <v>18</v>
      </c>
      <c r="J1207" s="34">
        <v>3</v>
      </c>
      <c r="K1207" s="34">
        <v>1</v>
      </c>
      <c r="L1207" s="3">
        <v>60</v>
      </c>
      <c r="M1207" s="34">
        <v>210</v>
      </c>
      <c r="N1207" s="27">
        <f>INDEX([1]怪物表!$J:$J,MATCH(F1207,[1]怪物表!$A:$A,0),1)*H1207</f>
        <v>30</v>
      </c>
    </row>
    <row r="1208" spans="1:14" x14ac:dyDescent="0.3">
      <c r="A1208" s="3"/>
      <c r="B1208" s="4"/>
      <c r="C1208" s="4" t="s">
        <v>350</v>
      </c>
      <c r="D1208" s="4"/>
      <c r="E1208" s="3">
        <v>5</v>
      </c>
      <c r="F1208" s="3">
        <f>IF(G1208="","",SUMIFS([1]怪物表!$A:$A,[1]怪物表!$B:$B,C1208,[1]怪物表!$C:$C,G1208)
)</f>
        <v>1499405</v>
      </c>
      <c r="G1208" s="4" t="s">
        <v>143</v>
      </c>
      <c r="H1208" s="3">
        <v>30</v>
      </c>
      <c r="I1208" s="3"/>
      <c r="J1208" s="34">
        <v>3</v>
      </c>
      <c r="K1208" s="34">
        <v>1</v>
      </c>
      <c r="L1208" s="3">
        <v>60</v>
      </c>
      <c r="M1208" s="34">
        <v>210</v>
      </c>
      <c r="N1208" s="27">
        <f>INDEX([1]怪物表!$J:$J,MATCH(F1208,[1]怪物表!$A:$A,0),1)*H1208</f>
        <v>30</v>
      </c>
    </row>
    <row r="1209" spans="1:14" x14ac:dyDescent="0.3">
      <c r="A1209" s="32">
        <v>499406</v>
      </c>
      <c r="B1209" s="25" t="s">
        <v>276</v>
      </c>
      <c r="C1209" s="4" t="s">
        <v>350</v>
      </c>
      <c r="D1209" s="25" t="s">
        <v>283</v>
      </c>
      <c r="E1209" s="34">
        <v>1</v>
      </c>
      <c r="F1209" s="34">
        <f>IF(G1209="","",SUMIFS([1]怪物表!$A:$A,[1]怪物表!$B:$B,C1209,[1]怪物表!$C:$C,G1209)
)</f>
        <v>1499406</v>
      </c>
      <c r="G1209" s="4" t="s">
        <v>240</v>
      </c>
      <c r="H1209" s="34">
        <v>10</v>
      </c>
      <c r="I1209" s="34">
        <v>5</v>
      </c>
      <c r="J1209" s="34">
        <v>3</v>
      </c>
      <c r="K1209" s="34">
        <v>1</v>
      </c>
      <c r="L1209" s="34">
        <v>10</v>
      </c>
      <c r="M1209" s="34">
        <v>240</v>
      </c>
      <c r="N1209" s="27">
        <f>INDEX([1]怪物表!$J:$J,MATCH(F1209,[1]怪物表!$A:$A,0),1)*H1209</f>
        <v>10</v>
      </c>
    </row>
    <row r="1210" spans="1:14" x14ac:dyDescent="0.3">
      <c r="A1210" s="3"/>
      <c r="B1210" s="4"/>
      <c r="C1210" s="4" t="s">
        <v>350</v>
      </c>
      <c r="D1210" s="4"/>
      <c r="E1210" s="3">
        <v>2</v>
      </c>
      <c r="F1210" s="3">
        <f>IF(G1210="","",SUMIFS([1]怪物表!$A:$A,[1]怪物表!$B:$B,C1210,[1]怪物表!$C:$C,G1210)
)</f>
        <v>1499406</v>
      </c>
      <c r="G1210" s="4" t="s">
        <v>240</v>
      </c>
      <c r="H1210" s="34">
        <v>10</v>
      </c>
      <c r="I1210" s="34">
        <v>5</v>
      </c>
      <c r="J1210" s="34">
        <v>3</v>
      </c>
      <c r="K1210" s="34">
        <v>1</v>
      </c>
      <c r="L1210" s="34">
        <v>10</v>
      </c>
      <c r="M1210" s="3">
        <v>240</v>
      </c>
      <c r="N1210" s="27">
        <f>INDEX([1]怪物表!$J:$J,MATCH(F1210,[1]怪物表!$A:$A,0),1)*H1210</f>
        <v>10</v>
      </c>
    </row>
    <row r="1211" spans="1:14" x14ac:dyDescent="0.3">
      <c r="A1211" s="3"/>
      <c r="B1211" s="4"/>
      <c r="C1211" s="4" t="s">
        <v>350</v>
      </c>
      <c r="D1211" s="4"/>
      <c r="E1211" s="3">
        <v>3</v>
      </c>
      <c r="F1211" s="3">
        <f>IF(G1211="","",SUMIFS([1]怪物表!$A:$A,[1]怪物表!$B:$B,C1211,[1]怪物表!$C:$C,G1211)
)</f>
        <v>1499406</v>
      </c>
      <c r="G1211" s="4" t="s">
        <v>240</v>
      </c>
      <c r="H1211" s="34">
        <v>10</v>
      </c>
      <c r="I1211" s="34">
        <v>5</v>
      </c>
      <c r="J1211" s="34">
        <v>3</v>
      </c>
      <c r="K1211" s="34">
        <v>1</v>
      </c>
      <c r="L1211" s="34">
        <v>10</v>
      </c>
      <c r="M1211" s="3">
        <v>240</v>
      </c>
      <c r="N1211" s="27">
        <f>INDEX([1]怪物表!$J:$J,MATCH(F1211,[1]怪物表!$A:$A,0),1)*H1211</f>
        <v>10</v>
      </c>
    </row>
    <row r="1212" spans="1:14" x14ac:dyDescent="0.3">
      <c r="A1212" s="3"/>
      <c r="B1212" s="4"/>
      <c r="C1212" s="4" t="s">
        <v>350</v>
      </c>
      <c r="D1212" s="4"/>
      <c r="E1212" s="3">
        <v>4</v>
      </c>
      <c r="F1212" s="3">
        <f>IF(G1212="","",SUMIFS([1]怪物表!$A:$A,[1]怪物表!$B:$B,C1212,[1]怪物表!$C:$C,G1212)
)</f>
        <v>1499406</v>
      </c>
      <c r="G1212" s="4" t="s">
        <v>240</v>
      </c>
      <c r="H1212" s="34">
        <v>10</v>
      </c>
      <c r="I1212" s="34">
        <v>5</v>
      </c>
      <c r="J1212" s="34">
        <v>3</v>
      </c>
      <c r="K1212" s="34">
        <v>1</v>
      </c>
      <c r="L1212" s="3">
        <v>20</v>
      </c>
      <c r="M1212" s="3">
        <v>240</v>
      </c>
      <c r="N1212" s="27">
        <f>INDEX([1]怪物表!$J:$J,MATCH(F1212,[1]怪物表!$A:$A,0),1)*H1212</f>
        <v>10</v>
      </c>
    </row>
    <row r="1213" spans="1:14" x14ac:dyDescent="0.3">
      <c r="A1213" s="3"/>
      <c r="B1213" s="4"/>
      <c r="C1213" s="4" t="s">
        <v>350</v>
      </c>
      <c r="D1213" s="4"/>
      <c r="E1213" s="3">
        <v>5</v>
      </c>
      <c r="F1213" s="3">
        <f>IF(G1213="","",SUMIFS([1]怪物表!$A:$A,[1]怪物表!$B:$B,C1213,[1]怪物表!$C:$C,G1213)
)</f>
        <v>1499406</v>
      </c>
      <c r="G1213" s="4" t="s">
        <v>240</v>
      </c>
      <c r="H1213" s="34">
        <v>10</v>
      </c>
      <c r="I1213" s="3"/>
      <c r="J1213" s="34">
        <v>3</v>
      </c>
      <c r="K1213" s="34">
        <v>1</v>
      </c>
      <c r="L1213" s="3">
        <v>20</v>
      </c>
      <c r="M1213" s="3">
        <v>240</v>
      </c>
      <c r="N1213" s="27">
        <f>INDEX([1]怪物表!$J:$J,MATCH(F1213,[1]怪物表!$A:$A,0),1)*H1213</f>
        <v>10</v>
      </c>
    </row>
    <row r="1214" spans="1:14" x14ac:dyDescent="0.3">
      <c r="A1214" s="32">
        <v>499407</v>
      </c>
      <c r="B1214" s="25" t="s">
        <v>272</v>
      </c>
      <c r="C1214" s="4" t="s">
        <v>350</v>
      </c>
      <c r="D1214" s="25" t="s">
        <v>283</v>
      </c>
      <c r="E1214" s="34">
        <v>1</v>
      </c>
      <c r="F1214" s="34">
        <f>IF(G1214="","",SUMIFS([1]怪物表!$A:$A,[1]怪物表!$B:$B,C1214,[1]怪物表!$C:$C,G1214)
)</f>
        <v>1499416</v>
      </c>
      <c r="G1214" s="4" t="s">
        <v>167</v>
      </c>
      <c r="H1214" s="34">
        <v>10</v>
      </c>
      <c r="I1214" s="34">
        <v>5</v>
      </c>
      <c r="J1214" s="34">
        <v>3</v>
      </c>
      <c r="K1214" s="34">
        <v>1</v>
      </c>
      <c r="L1214" s="34">
        <v>10</v>
      </c>
      <c r="M1214" s="3">
        <v>240</v>
      </c>
      <c r="N1214" s="27">
        <f>INDEX([1]怪物表!$J:$J,MATCH(F1214,[1]怪物表!$A:$A,0),1)*H1214</f>
        <v>10</v>
      </c>
    </row>
    <row r="1215" spans="1:14" x14ac:dyDescent="0.3">
      <c r="A1215" s="3"/>
      <c r="B1215" s="4"/>
      <c r="C1215" s="4" t="s">
        <v>350</v>
      </c>
      <c r="D1215" s="4"/>
      <c r="E1215" s="3">
        <v>2</v>
      </c>
      <c r="F1215" s="3">
        <f>IF(G1215="","",SUMIFS([1]怪物表!$A:$A,[1]怪物表!$B:$B,C1215,[1]怪物表!$C:$C,G1215)
)</f>
        <v>1499416</v>
      </c>
      <c r="G1215" s="4" t="s">
        <v>167</v>
      </c>
      <c r="H1215" s="34">
        <v>10</v>
      </c>
      <c r="I1215" s="34">
        <v>5</v>
      </c>
      <c r="J1215" s="34">
        <v>3</v>
      </c>
      <c r="K1215" s="34">
        <v>1</v>
      </c>
      <c r="L1215" s="34">
        <v>10</v>
      </c>
      <c r="M1215" s="3">
        <v>240</v>
      </c>
      <c r="N1215" s="27">
        <f>INDEX([1]怪物表!$J:$J,MATCH(F1215,[1]怪物表!$A:$A,0),1)*H1215</f>
        <v>10</v>
      </c>
    </row>
    <row r="1216" spans="1:14" x14ac:dyDescent="0.3">
      <c r="A1216" s="3"/>
      <c r="B1216" s="4"/>
      <c r="C1216" s="4" t="s">
        <v>350</v>
      </c>
      <c r="D1216" s="4"/>
      <c r="E1216" s="3">
        <v>3</v>
      </c>
      <c r="F1216" s="3">
        <f>IF(G1216="","",SUMIFS([1]怪物表!$A:$A,[1]怪物表!$B:$B,C1216,[1]怪物表!$C:$C,G1216)
)</f>
        <v>1499416</v>
      </c>
      <c r="G1216" s="4" t="s">
        <v>167</v>
      </c>
      <c r="H1216" s="34">
        <v>10</v>
      </c>
      <c r="I1216" s="34">
        <v>5</v>
      </c>
      <c r="J1216" s="34">
        <v>3</v>
      </c>
      <c r="K1216" s="34">
        <v>1</v>
      </c>
      <c r="L1216" s="34">
        <v>10</v>
      </c>
      <c r="M1216" s="3">
        <v>240</v>
      </c>
      <c r="N1216" s="27">
        <f>INDEX([1]怪物表!$J:$J,MATCH(F1216,[1]怪物表!$A:$A,0),1)*H1216</f>
        <v>10</v>
      </c>
    </row>
    <row r="1217" spans="1:14" x14ac:dyDescent="0.3">
      <c r="A1217" s="3"/>
      <c r="B1217" s="4"/>
      <c r="C1217" s="4" t="s">
        <v>350</v>
      </c>
      <c r="D1217" s="4"/>
      <c r="E1217" s="3">
        <v>4</v>
      </c>
      <c r="F1217" s="3">
        <f>IF(G1217="","",SUMIFS([1]怪物表!$A:$A,[1]怪物表!$B:$B,C1217,[1]怪物表!$C:$C,G1217)
)</f>
        <v>1499416</v>
      </c>
      <c r="G1217" s="4" t="s">
        <v>167</v>
      </c>
      <c r="H1217" s="34">
        <v>10</v>
      </c>
      <c r="I1217" s="34">
        <v>5</v>
      </c>
      <c r="J1217" s="34">
        <v>3</v>
      </c>
      <c r="K1217" s="34">
        <v>1</v>
      </c>
      <c r="L1217" s="3">
        <v>20</v>
      </c>
      <c r="M1217" s="3">
        <v>240</v>
      </c>
      <c r="N1217" s="27">
        <f>INDEX([1]怪物表!$J:$J,MATCH(F1217,[1]怪物表!$A:$A,0),1)*H1217</f>
        <v>10</v>
      </c>
    </row>
    <row r="1218" spans="1:14" x14ac:dyDescent="0.3">
      <c r="A1218" s="3"/>
      <c r="B1218" s="4"/>
      <c r="C1218" s="4" t="s">
        <v>350</v>
      </c>
      <c r="D1218" s="4"/>
      <c r="E1218" s="3">
        <v>5</v>
      </c>
      <c r="F1218" s="3">
        <f>IF(G1218="","",SUMIFS([1]怪物表!$A:$A,[1]怪物表!$B:$B,C1218,[1]怪物表!$C:$C,G1218)
)</f>
        <v>1499416</v>
      </c>
      <c r="G1218" s="4" t="s">
        <v>167</v>
      </c>
      <c r="H1218" s="34">
        <v>10</v>
      </c>
      <c r="I1218" s="3"/>
      <c r="J1218" s="34">
        <v>3</v>
      </c>
      <c r="K1218" s="34">
        <v>1</v>
      </c>
      <c r="L1218" s="3">
        <v>20</v>
      </c>
      <c r="M1218" s="3">
        <v>240</v>
      </c>
      <c r="N1218" s="27">
        <f>INDEX([1]怪物表!$J:$J,MATCH(F1218,[1]怪物表!$A:$A,0),1)*H1218</f>
        <v>10</v>
      </c>
    </row>
    <row r="1219" spans="1:14" x14ac:dyDescent="0.3">
      <c r="A1219" s="32">
        <v>499408</v>
      </c>
      <c r="B1219" s="25" t="s">
        <v>276</v>
      </c>
      <c r="C1219" s="4" t="s">
        <v>350</v>
      </c>
      <c r="D1219" s="25" t="s">
        <v>284</v>
      </c>
      <c r="E1219" s="34">
        <v>1</v>
      </c>
      <c r="F1219" s="34">
        <f>IF(G1219="","",SUMIFS([1]怪物表!$A:$A,[1]怪物表!$B:$B,C1219,[1]怪物表!$C:$C,G1219)
)</f>
        <v>1499406</v>
      </c>
      <c r="G1219" s="4" t="s">
        <v>240</v>
      </c>
      <c r="H1219" s="34">
        <v>10</v>
      </c>
      <c r="I1219" s="34">
        <v>5</v>
      </c>
      <c r="J1219" s="34">
        <v>3</v>
      </c>
      <c r="K1219" s="34">
        <v>1</v>
      </c>
      <c r="L1219" s="34">
        <v>10</v>
      </c>
      <c r="M1219" s="34">
        <v>270</v>
      </c>
      <c r="N1219" s="27">
        <f>INDEX([1]怪物表!$J:$J,MATCH(F1219,[1]怪物表!$A:$A,0),1)*H1219</f>
        <v>10</v>
      </c>
    </row>
    <row r="1220" spans="1:14" x14ac:dyDescent="0.3">
      <c r="A1220" s="3"/>
      <c r="B1220" s="4"/>
      <c r="C1220" s="4" t="s">
        <v>350</v>
      </c>
      <c r="D1220" s="4"/>
      <c r="E1220" s="3">
        <v>2</v>
      </c>
      <c r="F1220" s="3">
        <f>IF(G1220="","",SUMIFS([1]怪物表!$A:$A,[1]怪物表!$B:$B,C1220,[1]怪物表!$C:$C,G1220)
)</f>
        <v>1499406</v>
      </c>
      <c r="G1220" s="4" t="s">
        <v>240</v>
      </c>
      <c r="H1220" s="34">
        <v>10</v>
      </c>
      <c r="I1220" s="34">
        <v>5</v>
      </c>
      <c r="J1220" s="34">
        <v>3</v>
      </c>
      <c r="K1220" s="34">
        <v>1</v>
      </c>
      <c r="L1220" s="34">
        <v>10</v>
      </c>
      <c r="M1220" s="34">
        <v>270</v>
      </c>
      <c r="N1220" s="27">
        <f>INDEX([1]怪物表!$J:$J,MATCH(F1220,[1]怪物表!$A:$A,0),1)*H1220</f>
        <v>10</v>
      </c>
    </row>
    <row r="1221" spans="1:14" x14ac:dyDescent="0.3">
      <c r="A1221" s="3"/>
      <c r="B1221" s="4"/>
      <c r="C1221" s="4" t="s">
        <v>350</v>
      </c>
      <c r="D1221" s="4"/>
      <c r="E1221" s="3">
        <v>3</v>
      </c>
      <c r="F1221" s="3">
        <f>IF(G1221="","",SUMIFS([1]怪物表!$A:$A,[1]怪物表!$B:$B,C1221,[1]怪物表!$C:$C,G1221)
)</f>
        <v>1499406</v>
      </c>
      <c r="G1221" s="4" t="s">
        <v>240</v>
      </c>
      <c r="H1221" s="34">
        <v>10</v>
      </c>
      <c r="I1221" s="34">
        <v>5</v>
      </c>
      <c r="J1221" s="34">
        <v>3</v>
      </c>
      <c r="K1221" s="34">
        <v>1</v>
      </c>
      <c r="L1221" s="34">
        <v>10</v>
      </c>
      <c r="M1221" s="34">
        <v>270</v>
      </c>
      <c r="N1221" s="27">
        <f>INDEX([1]怪物表!$J:$J,MATCH(F1221,[1]怪物表!$A:$A,0),1)*H1221</f>
        <v>10</v>
      </c>
    </row>
    <row r="1222" spans="1:14" x14ac:dyDescent="0.3">
      <c r="A1222" s="3"/>
      <c r="B1222" s="4"/>
      <c r="C1222" s="4" t="s">
        <v>350</v>
      </c>
      <c r="D1222" s="4"/>
      <c r="E1222" s="3">
        <v>4</v>
      </c>
      <c r="F1222" s="3">
        <f>IF(G1222="","",SUMIFS([1]怪物表!$A:$A,[1]怪物表!$B:$B,C1222,[1]怪物表!$C:$C,G1222)
)</f>
        <v>1499406</v>
      </c>
      <c r="G1222" s="4" t="s">
        <v>240</v>
      </c>
      <c r="H1222" s="34">
        <v>10</v>
      </c>
      <c r="I1222" s="34">
        <v>5</v>
      </c>
      <c r="J1222" s="34">
        <v>3</v>
      </c>
      <c r="K1222" s="34">
        <v>1</v>
      </c>
      <c r="L1222" s="3">
        <v>20</v>
      </c>
      <c r="M1222" s="34">
        <v>270</v>
      </c>
      <c r="N1222" s="27">
        <f>INDEX([1]怪物表!$J:$J,MATCH(F1222,[1]怪物表!$A:$A,0),1)*H1222</f>
        <v>10</v>
      </c>
    </row>
    <row r="1223" spans="1:14" x14ac:dyDescent="0.3">
      <c r="A1223" s="3"/>
      <c r="B1223" s="4"/>
      <c r="C1223" s="4" t="s">
        <v>350</v>
      </c>
      <c r="D1223" s="4"/>
      <c r="E1223" s="3">
        <v>5</v>
      </c>
      <c r="F1223" s="3">
        <f>IF(G1223="","",SUMIFS([1]怪物表!$A:$A,[1]怪物表!$B:$B,C1223,[1]怪物表!$C:$C,G1223)
)</f>
        <v>1499406</v>
      </c>
      <c r="G1223" s="4" t="s">
        <v>240</v>
      </c>
      <c r="H1223" s="34">
        <v>10</v>
      </c>
      <c r="I1223" s="3"/>
      <c r="J1223" s="34">
        <v>3</v>
      </c>
      <c r="K1223" s="34">
        <v>1</v>
      </c>
      <c r="L1223" s="3">
        <v>20</v>
      </c>
      <c r="M1223" s="34">
        <v>270</v>
      </c>
      <c r="N1223" s="27">
        <f>INDEX([1]怪物表!$J:$J,MATCH(F1223,[1]怪物表!$A:$A,0),1)*H1223</f>
        <v>10</v>
      </c>
    </row>
    <row r="1224" spans="1:14" x14ac:dyDescent="0.3">
      <c r="A1224" s="35">
        <v>499409</v>
      </c>
      <c r="B1224" s="25" t="s">
        <v>373</v>
      </c>
      <c r="C1224" s="4" t="s">
        <v>350</v>
      </c>
      <c r="D1224" s="25" t="s">
        <v>191</v>
      </c>
      <c r="E1224" s="34">
        <v>1</v>
      </c>
      <c r="F1224" s="34">
        <f>IF(G1224="","",SUMIFS([1]怪物表!$A:$A,[1]怪物表!$B:$B,C1224,[1]怪物表!$C:$C,G1224)
)</f>
        <v>1499402</v>
      </c>
      <c r="G1224" s="4" t="s">
        <v>124</v>
      </c>
      <c r="H1224" s="99">
        <v>21</v>
      </c>
      <c r="I1224" s="34">
        <v>11</v>
      </c>
      <c r="J1224" s="34">
        <v>3</v>
      </c>
      <c r="K1224" s="34">
        <v>1</v>
      </c>
      <c r="L1224" s="3">
        <v>60</v>
      </c>
      <c r="M1224" s="34">
        <v>330</v>
      </c>
      <c r="N1224" s="27">
        <f>INDEX([1]怪物表!$J:$J,MATCH(F1224,[1]怪物表!$A:$A,0),1)*H1224</f>
        <v>21</v>
      </c>
    </row>
    <row r="1225" spans="1:14" x14ac:dyDescent="0.3">
      <c r="A1225" s="3"/>
      <c r="B1225" s="4"/>
      <c r="C1225" s="4" t="s">
        <v>350</v>
      </c>
      <c r="D1225" s="4"/>
      <c r="E1225" s="3">
        <v>2</v>
      </c>
      <c r="F1225" s="3">
        <f>IF(G1225="","",SUMIFS([1]怪物表!$A:$A,[1]怪物表!$B:$B,C1225,[1]怪物表!$C:$C,G1225)
)</f>
        <v>1499402</v>
      </c>
      <c r="G1225" s="4" t="s">
        <v>124</v>
      </c>
      <c r="H1225" s="99">
        <v>21</v>
      </c>
      <c r="I1225" s="34">
        <v>11</v>
      </c>
      <c r="J1225" s="34">
        <v>3</v>
      </c>
      <c r="K1225" s="34">
        <v>1</v>
      </c>
      <c r="L1225" s="3">
        <v>60</v>
      </c>
      <c r="M1225" s="34">
        <v>330</v>
      </c>
      <c r="N1225" s="27">
        <f>INDEX([1]怪物表!$J:$J,MATCH(F1225,[1]怪物表!$A:$A,0),1)*H1225</f>
        <v>21</v>
      </c>
    </row>
    <row r="1226" spans="1:14" x14ac:dyDescent="0.3">
      <c r="A1226" s="3"/>
      <c r="B1226" s="4"/>
      <c r="C1226" s="4" t="s">
        <v>350</v>
      </c>
      <c r="D1226" s="4"/>
      <c r="E1226" s="3">
        <v>3</v>
      </c>
      <c r="F1226" s="3">
        <f>IF(G1226="","",SUMIFS([1]怪物表!$A:$A,[1]怪物表!$B:$B,C1226,[1]怪物表!$C:$C,G1226)
)</f>
        <v>1499402</v>
      </c>
      <c r="G1226" s="4" t="s">
        <v>124</v>
      </c>
      <c r="H1226" s="99">
        <v>30</v>
      </c>
      <c r="I1226" s="3">
        <v>18</v>
      </c>
      <c r="J1226" s="34">
        <v>3</v>
      </c>
      <c r="K1226" s="34">
        <v>1</v>
      </c>
      <c r="L1226" s="3">
        <v>60</v>
      </c>
      <c r="M1226" s="34">
        <v>330</v>
      </c>
      <c r="N1226" s="27">
        <f>INDEX([1]怪物表!$J:$J,MATCH(F1226,[1]怪物表!$A:$A,0),1)*H1226</f>
        <v>30</v>
      </c>
    </row>
    <row r="1227" spans="1:14" x14ac:dyDescent="0.3">
      <c r="A1227" s="3"/>
      <c r="B1227" s="4"/>
      <c r="C1227" s="4" t="s">
        <v>350</v>
      </c>
      <c r="D1227" s="4"/>
      <c r="E1227" s="3">
        <v>4</v>
      </c>
      <c r="F1227" s="3">
        <f>IF(G1227="","",SUMIFS([1]怪物表!$A:$A,[1]怪物表!$B:$B,C1227,[1]怪物表!$C:$C,G1227)
)</f>
        <v>1499402</v>
      </c>
      <c r="G1227" s="4" t="s">
        <v>124</v>
      </c>
      <c r="H1227" s="99">
        <v>30</v>
      </c>
      <c r="I1227" s="3">
        <v>18</v>
      </c>
      <c r="J1227" s="34">
        <v>3</v>
      </c>
      <c r="K1227" s="34">
        <v>1</v>
      </c>
      <c r="L1227" s="3">
        <v>60</v>
      </c>
      <c r="M1227" s="34">
        <v>330</v>
      </c>
      <c r="N1227" s="27">
        <f>INDEX([1]怪物表!$J:$J,MATCH(F1227,[1]怪物表!$A:$A,0),1)*H1227</f>
        <v>30</v>
      </c>
    </row>
    <row r="1228" spans="1:14" x14ac:dyDescent="0.3">
      <c r="A1228" s="3"/>
      <c r="B1228" s="4"/>
      <c r="C1228" s="4" t="s">
        <v>350</v>
      </c>
      <c r="D1228" s="4"/>
      <c r="E1228" s="3">
        <v>5</v>
      </c>
      <c r="F1228" s="3">
        <f>IF(G1228="","",SUMIFS([1]怪物表!$A:$A,[1]怪物表!$B:$B,C1228,[1]怪物表!$C:$C,G1228)
)</f>
        <v>1499402</v>
      </c>
      <c r="G1228" s="4" t="s">
        <v>124</v>
      </c>
      <c r="H1228" s="99">
        <v>48</v>
      </c>
      <c r="I1228" s="3"/>
      <c r="J1228" s="34">
        <v>3</v>
      </c>
      <c r="K1228" s="34">
        <v>1</v>
      </c>
      <c r="L1228" s="3">
        <v>60</v>
      </c>
      <c r="M1228" s="34">
        <v>330</v>
      </c>
      <c r="N1228" s="27">
        <f>INDEX([1]怪物表!$J:$J,MATCH(F1228,[1]怪物表!$A:$A,0),1)*H1228</f>
        <v>48</v>
      </c>
    </row>
    <row r="1229" spans="1:14" x14ac:dyDescent="0.3">
      <c r="A1229" s="35">
        <v>499410</v>
      </c>
      <c r="B1229" s="25" t="s">
        <v>365</v>
      </c>
      <c r="C1229" s="4" t="s">
        <v>350</v>
      </c>
      <c r="D1229" s="25" t="s">
        <v>201</v>
      </c>
      <c r="E1229" s="34">
        <v>1</v>
      </c>
      <c r="F1229" s="34">
        <f>IF(G1229="","",SUMIFS([1]怪物表!$A:$A,[1]怪物表!$B:$B,C1229,[1]怪物表!$C:$C,G1229)
)</f>
        <v>1499405</v>
      </c>
      <c r="G1229" s="4" t="s">
        <v>143</v>
      </c>
      <c r="H1229" s="99">
        <v>12</v>
      </c>
      <c r="I1229" s="34">
        <v>6</v>
      </c>
      <c r="J1229" s="34">
        <v>3</v>
      </c>
      <c r="K1229" s="34">
        <v>1</v>
      </c>
      <c r="L1229" s="3">
        <v>60</v>
      </c>
      <c r="M1229" s="34">
        <v>390</v>
      </c>
      <c r="N1229" s="27">
        <f>INDEX([1]怪物表!$J:$J,MATCH(F1229,[1]怪物表!$A:$A,0),1)*H1229</f>
        <v>12</v>
      </c>
    </row>
    <row r="1230" spans="1:14" x14ac:dyDescent="0.3">
      <c r="A1230" s="3"/>
      <c r="B1230" s="4"/>
      <c r="C1230" s="4" t="s">
        <v>350</v>
      </c>
      <c r="D1230" s="4"/>
      <c r="E1230" s="3">
        <v>2</v>
      </c>
      <c r="F1230" s="3">
        <f>IF(G1230="","",SUMIFS([1]怪物表!$A:$A,[1]怪物表!$B:$B,C1230,[1]怪物表!$C:$C,G1230)
)</f>
        <v>1499405</v>
      </c>
      <c r="G1230" s="4" t="s">
        <v>143</v>
      </c>
      <c r="H1230" s="99">
        <v>12</v>
      </c>
      <c r="I1230" s="34">
        <v>6</v>
      </c>
      <c r="J1230" s="34">
        <v>3</v>
      </c>
      <c r="K1230" s="34">
        <v>1</v>
      </c>
      <c r="L1230" s="3">
        <v>60</v>
      </c>
      <c r="M1230" s="34">
        <v>390</v>
      </c>
      <c r="N1230" s="27">
        <f>INDEX([1]怪物表!$J:$J,MATCH(F1230,[1]怪物表!$A:$A,0),1)*H1230</f>
        <v>12</v>
      </c>
    </row>
    <row r="1231" spans="1:14" x14ac:dyDescent="0.3">
      <c r="A1231" s="3"/>
      <c r="B1231" s="4"/>
      <c r="C1231" s="4" t="s">
        <v>350</v>
      </c>
      <c r="D1231" s="4"/>
      <c r="E1231" s="3">
        <v>3</v>
      </c>
      <c r="F1231" s="3">
        <f>IF(G1231="","",SUMIFS([1]怪物表!$A:$A,[1]怪物表!$B:$B,C1231,[1]怪物表!$C:$C,G1231)
)</f>
        <v>1499405</v>
      </c>
      <c r="G1231" s="4" t="s">
        <v>143</v>
      </c>
      <c r="H1231" s="99">
        <v>15</v>
      </c>
      <c r="I1231" s="34">
        <v>9</v>
      </c>
      <c r="J1231" s="34">
        <v>3</v>
      </c>
      <c r="K1231" s="34">
        <v>1</v>
      </c>
      <c r="L1231" s="3">
        <v>60</v>
      </c>
      <c r="M1231" s="34">
        <v>390</v>
      </c>
      <c r="N1231" s="27">
        <f>INDEX([1]怪物表!$J:$J,MATCH(F1231,[1]怪物表!$A:$A,0),1)*H1231</f>
        <v>15</v>
      </c>
    </row>
    <row r="1232" spans="1:14" x14ac:dyDescent="0.3">
      <c r="A1232" s="3"/>
      <c r="B1232" s="4"/>
      <c r="C1232" s="4" t="s">
        <v>350</v>
      </c>
      <c r="D1232" s="4"/>
      <c r="E1232" s="3">
        <v>4</v>
      </c>
      <c r="F1232" s="3">
        <f>IF(G1232="","",SUMIFS([1]怪物表!$A:$A,[1]怪物表!$B:$B,C1232,[1]怪物表!$C:$C,G1232)
)</f>
        <v>1499405</v>
      </c>
      <c r="G1232" s="4" t="s">
        <v>143</v>
      </c>
      <c r="H1232" s="99">
        <v>15</v>
      </c>
      <c r="I1232" s="34">
        <v>9</v>
      </c>
      <c r="J1232" s="34">
        <v>3</v>
      </c>
      <c r="K1232" s="34">
        <v>1</v>
      </c>
      <c r="L1232" s="3">
        <v>60</v>
      </c>
      <c r="M1232" s="34">
        <v>390</v>
      </c>
      <c r="N1232" s="27">
        <f>INDEX([1]怪物表!$J:$J,MATCH(F1232,[1]怪物表!$A:$A,0),1)*H1232</f>
        <v>15</v>
      </c>
    </row>
    <row r="1233" spans="1:14" x14ac:dyDescent="0.3">
      <c r="A1233" s="3"/>
      <c r="B1233" s="4"/>
      <c r="C1233" s="4" t="s">
        <v>350</v>
      </c>
      <c r="D1233" s="4"/>
      <c r="E1233" s="3">
        <v>5</v>
      </c>
      <c r="F1233" s="3">
        <f>IF(G1233="","",SUMIFS([1]怪物表!$A:$A,[1]怪物表!$B:$B,C1233,[1]怪物表!$C:$C,G1233)
)</f>
        <v>1499405</v>
      </c>
      <c r="G1233" s="4" t="s">
        <v>143</v>
      </c>
      <c r="H1233" s="99">
        <v>21</v>
      </c>
      <c r="I1233" s="3"/>
      <c r="J1233" s="34">
        <v>3</v>
      </c>
      <c r="K1233" s="34">
        <v>1</v>
      </c>
      <c r="L1233" s="3">
        <v>60</v>
      </c>
      <c r="M1233" s="34">
        <v>390</v>
      </c>
      <c r="N1233" s="27">
        <f>INDEX([1]怪物表!$J:$J,MATCH(F1233,[1]怪物表!$A:$A,0),1)*H1233</f>
        <v>21</v>
      </c>
    </row>
    <row r="1234" spans="1:14" x14ac:dyDescent="0.3">
      <c r="A1234" s="35">
        <v>499411</v>
      </c>
      <c r="B1234" s="25" t="s">
        <v>376</v>
      </c>
      <c r="C1234" s="4" t="s">
        <v>350</v>
      </c>
      <c r="D1234" s="25" t="s">
        <v>202</v>
      </c>
      <c r="E1234" s="34">
        <v>1</v>
      </c>
      <c r="F1234" s="34">
        <f>IF(G1234="","",SUMIFS([1]怪物表!$A:$A,[1]怪物表!$B:$B,C1234,[1]怪物表!$C:$C,G1234)
)</f>
        <v>1499405</v>
      </c>
      <c r="G1234" s="4" t="s">
        <v>143</v>
      </c>
      <c r="H1234" s="99">
        <v>18</v>
      </c>
      <c r="I1234" s="34">
        <v>7</v>
      </c>
      <c r="J1234" s="34">
        <v>3</v>
      </c>
      <c r="K1234" s="34">
        <v>1</v>
      </c>
      <c r="L1234" s="34">
        <v>10</v>
      </c>
      <c r="M1234" s="34">
        <v>420</v>
      </c>
      <c r="N1234" s="27">
        <f>INDEX([1]怪物表!$J:$J,MATCH(F1234,[1]怪物表!$A:$A,0),1)*H1234</f>
        <v>18</v>
      </c>
    </row>
    <row r="1235" spans="1:14" x14ac:dyDescent="0.3">
      <c r="A1235" s="3"/>
      <c r="B1235" s="4"/>
      <c r="C1235" s="4" t="s">
        <v>350</v>
      </c>
      <c r="D1235" s="4"/>
      <c r="E1235" s="3">
        <v>2</v>
      </c>
      <c r="F1235" s="3">
        <f>IF(G1235="","",SUMIFS([1]怪物表!$A:$A,[1]怪物表!$B:$B,C1235,[1]怪物表!$C:$C,G1235)
)</f>
        <v>1499405</v>
      </c>
      <c r="G1235" s="4" t="s">
        <v>143</v>
      </c>
      <c r="H1235" s="99">
        <v>18</v>
      </c>
      <c r="I1235" s="34">
        <v>7</v>
      </c>
      <c r="J1235" s="34">
        <v>3</v>
      </c>
      <c r="K1235" s="34">
        <v>1</v>
      </c>
      <c r="L1235" s="34">
        <v>10</v>
      </c>
      <c r="M1235" s="34">
        <v>420</v>
      </c>
      <c r="N1235" s="27">
        <f>INDEX([1]怪物表!$J:$J,MATCH(F1235,[1]怪物表!$A:$A,0),1)*H1235</f>
        <v>18</v>
      </c>
    </row>
    <row r="1236" spans="1:14" x14ac:dyDescent="0.3">
      <c r="A1236" s="3"/>
      <c r="B1236" s="4"/>
      <c r="C1236" s="4" t="s">
        <v>350</v>
      </c>
      <c r="D1236" s="4"/>
      <c r="E1236" s="3">
        <v>3</v>
      </c>
      <c r="F1236" s="3">
        <f>IF(G1236="","",SUMIFS([1]怪物表!$A:$A,[1]怪物表!$B:$B,C1236,[1]怪物表!$C:$C,G1236)
)</f>
        <v>1499405</v>
      </c>
      <c r="G1236" s="4" t="s">
        <v>143</v>
      </c>
      <c r="H1236" s="99">
        <v>30</v>
      </c>
      <c r="I1236" s="34">
        <v>14</v>
      </c>
      <c r="J1236" s="34">
        <v>3</v>
      </c>
      <c r="K1236" s="34">
        <v>1</v>
      </c>
      <c r="L1236" s="34">
        <v>10</v>
      </c>
      <c r="M1236" s="34">
        <v>420</v>
      </c>
      <c r="N1236" s="27">
        <f>INDEX([1]怪物表!$J:$J,MATCH(F1236,[1]怪物表!$A:$A,0),1)*H1236</f>
        <v>30</v>
      </c>
    </row>
    <row r="1237" spans="1:14" x14ac:dyDescent="0.3">
      <c r="A1237" s="3"/>
      <c r="B1237" s="4"/>
      <c r="C1237" s="4" t="s">
        <v>350</v>
      </c>
      <c r="D1237" s="4"/>
      <c r="E1237" s="3">
        <v>4</v>
      </c>
      <c r="F1237" s="3">
        <f>IF(G1237="","",SUMIFS([1]怪物表!$A:$A,[1]怪物表!$B:$B,C1237,[1]怪物表!$C:$C,G1237)
)</f>
        <v>1499405</v>
      </c>
      <c r="G1237" s="4" t="s">
        <v>143</v>
      </c>
      <c r="H1237" s="99">
        <v>42</v>
      </c>
      <c r="I1237" s="3">
        <v>21</v>
      </c>
      <c r="J1237" s="34">
        <v>3</v>
      </c>
      <c r="K1237" s="34">
        <v>1</v>
      </c>
      <c r="L1237" s="3">
        <v>20</v>
      </c>
      <c r="M1237" s="34">
        <v>420</v>
      </c>
      <c r="N1237" s="27">
        <f>INDEX([1]怪物表!$J:$J,MATCH(F1237,[1]怪物表!$A:$A,0),1)*H1237</f>
        <v>42</v>
      </c>
    </row>
    <row r="1238" spans="1:14" x14ac:dyDescent="0.3">
      <c r="A1238" s="3"/>
      <c r="B1238" s="4"/>
      <c r="C1238" s="4" t="s">
        <v>350</v>
      </c>
      <c r="D1238" s="4"/>
      <c r="E1238" s="3">
        <v>5</v>
      </c>
      <c r="F1238" s="3">
        <f>IF(G1238="","",SUMIFS([1]怪物表!$A:$A,[1]怪物表!$B:$B,C1238,[1]怪物表!$C:$C,G1238)
)</f>
        <v>1499405</v>
      </c>
      <c r="G1238" s="4" t="s">
        <v>143</v>
      </c>
      <c r="H1238" s="99">
        <v>42</v>
      </c>
      <c r="I1238" s="3"/>
      <c r="J1238" s="34">
        <v>3</v>
      </c>
      <c r="K1238" s="34">
        <v>1</v>
      </c>
      <c r="L1238" s="3">
        <v>20</v>
      </c>
      <c r="M1238" s="34">
        <v>420</v>
      </c>
      <c r="N1238" s="27">
        <f>INDEX([1]怪物表!$J:$J,MATCH(F1238,[1]怪物表!$A:$A,0),1)*H1238</f>
        <v>42</v>
      </c>
    </row>
    <row r="1239" spans="1:14" x14ac:dyDescent="0.3">
      <c r="A1239" s="35">
        <v>499412</v>
      </c>
      <c r="B1239" s="25" t="s">
        <v>272</v>
      </c>
      <c r="C1239" s="4" t="s">
        <v>350</v>
      </c>
      <c r="D1239" s="25" t="s">
        <v>202</v>
      </c>
      <c r="E1239" s="34">
        <v>1</v>
      </c>
      <c r="F1239" s="34">
        <f>IF(G1239="","",SUMIFS([1]怪物表!$A:$A,[1]怪物表!$B:$B,C1239,[1]怪物表!$C:$C,G1239)
)</f>
        <v>1499418</v>
      </c>
      <c r="G1239" s="25" t="s">
        <v>123</v>
      </c>
      <c r="H1239" s="34">
        <v>5</v>
      </c>
      <c r="I1239" s="36">
        <v>3</v>
      </c>
      <c r="J1239" s="34">
        <v>3</v>
      </c>
      <c r="K1239" s="34">
        <v>1</v>
      </c>
      <c r="L1239" s="34">
        <v>10</v>
      </c>
      <c r="M1239" s="34">
        <v>420</v>
      </c>
      <c r="N1239" s="27">
        <f>INDEX([1]怪物表!$J:$J,MATCH(F1239,[1]怪物表!$A:$A,0),1)*H1239</f>
        <v>5</v>
      </c>
    </row>
    <row r="1240" spans="1:14" x14ac:dyDescent="0.3">
      <c r="A1240" s="3"/>
      <c r="B1240" s="4"/>
      <c r="C1240" s="4" t="s">
        <v>350</v>
      </c>
      <c r="D1240" s="4"/>
      <c r="E1240" s="3">
        <v>2</v>
      </c>
      <c r="F1240" s="3">
        <f>IF(G1240="","",SUMIFS([1]怪物表!$A:$A,[1]怪物表!$B:$B,C1240,[1]怪物表!$C:$C,G1240)
)</f>
        <v>1499418</v>
      </c>
      <c r="G1240" s="25" t="s">
        <v>123</v>
      </c>
      <c r="H1240" s="3">
        <v>5</v>
      </c>
      <c r="I1240" s="36">
        <v>3</v>
      </c>
      <c r="J1240" s="34">
        <v>3</v>
      </c>
      <c r="K1240" s="34">
        <v>1</v>
      </c>
      <c r="L1240" s="34">
        <v>10</v>
      </c>
      <c r="M1240" s="34">
        <v>420</v>
      </c>
      <c r="N1240" s="27">
        <f>INDEX([1]怪物表!$J:$J,MATCH(F1240,[1]怪物表!$A:$A,0),1)*H1240</f>
        <v>5</v>
      </c>
    </row>
    <row r="1241" spans="1:14" x14ac:dyDescent="0.3">
      <c r="A1241" s="3"/>
      <c r="B1241" s="4"/>
      <c r="C1241" s="4" t="s">
        <v>350</v>
      </c>
      <c r="D1241" s="4"/>
      <c r="E1241" s="3">
        <v>3</v>
      </c>
      <c r="F1241" s="3">
        <f>IF(G1241="","",SUMIFS([1]怪物表!$A:$A,[1]怪物表!$B:$B,C1241,[1]怪物表!$C:$C,G1241)
)</f>
        <v>1499418</v>
      </c>
      <c r="G1241" s="25" t="s">
        <v>123</v>
      </c>
      <c r="H1241" s="3">
        <v>10</v>
      </c>
      <c r="I1241" s="36">
        <v>4</v>
      </c>
      <c r="J1241" s="34">
        <v>3</v>
      </c>
      <c r="K1241" s="34">
        <v>1</v>
      </c>
      <c r="L1241" s="34">
        <v>10</v>
      </c>
      <c r="M1241" s="34">
        <v>420</v>
      </c>
      <c r="N1241" s="27">
        <f>INDEX([1]怪物表!$J:$J,MATCH(F1241,[1]怪物表!$A:$A,0),1)*H1241</f>
        <v>10</v>
      </c>
    </row>
    <row r="1242" spans="1:14" x14ac:dyDescent="0.3">
      <c r="A1242" s="3"/>
      <c r="B1242" s="4"/>
      <c r="C1242" s="4" t="s">
        <v>350</v>
      </c>
      <c r="D1242" s="4"/>
      <c r="E1242" s="3">
        <v>4</v>
      </c>
      <c r="F1242" s="3">
        <f>IF(G1242="","",SUMIFS([1]怪物表!$A:$A,[1]怪物表!$B:$B,C1242,[1]怪物表!$C:$C,G1242)
)</f>
        <v>1499418</v>
      </c>
      <c r="G1242" s="25" t="s">
        <v>123</v>
      </c>
      <c r="H1242" s="3">
        <v>15</v>
      </c>
      <c r="I1242" s="36">
        <v>6</v>
      </c>
      <c r="J1242" s="34">
        <v>3</v>
      </c>
      <c r="K1242" s="34">
        <v>1</v>
      </c>
      <c r="L1242" s="3">
        <v>20</v>
      </c>
      <c r="M1242" s="34">
        <v>420</v>
      </c>
      <c r="N1242" s="27">
        <f>INDEX([1]怪物表!$J:$J,MATCH(F1242,[1]怪物表!$A:$A,0),1)*H1242</f>
        <v>15</v>
      </c>
    </row>
    <row r="1243" spans="1:14" x14ac:dyDescent="0.3">
      <c r="A1243" s="3"/>
      <c r="B1243" s="4"/>
      <c r="C1243" s="4" t="s">
        <v>350</v>
      </c>
      <c r="D1243" s="4"/>
      <c r="E1243" s="3">
        <v>5</v>
      </c>
      <c r="F1243" s="3">
        <f>IF(G1243="","",SUMIFS([1]怪物表!$A:$A,[1]怪物表!$B:$B,C1243,[1]怪物表!$C:$C,G1243)
)</f>
        <v>1499418</v>
      </c>
      <c r="G1243" s="25" t="s">
        <v>123</v>
      </c>
      <c r="H1243" s="3">
        <v>15</v>
      </c>
      <c r="I1243" s="3"/>
      <c r="J1243" s="34">
        <v>3</v>
      </c>
      <c r="K1243" s="34">
        <v>1</v>
      </c>
      <c r="L1243" s="3">
        <v>20</v>
      </c>
      <c r="M1243" s="34">
        <v>420</v>
      </c>
      <c r="N1243" s="27">
        <f>INDEX([1]怪物表!$J:$J,MATCH(F1243,[1]怪物表!$A:$A,0),1)*H1243</f>
        <v>15</v>
      </c>
    </row>
    <row r="1244" spans="1:14" x14ac:dyDescent="0.3">
      <c r="A1244" s="35">
        <v>499413</v>
      </c>
      <c r="B1244" s="25" t="s">
        <v>376</v>
      </c>
      <c r="C1244" s="4" t="s">
        <v>350</v>
      </c>
      <c r="D1244" s="25" t="s">
        <v>197</v>
      </c>
      <c r="E1244" s="34">
        <v>1</v>
      </c>
      <c r="F1244" s="34">
        <f>IF(G1244="","",SUMIFS([1]怪物表!$A:$A,[1]怪物表!$B:$B,C1244,[1]怪物表!$C:$C,G1244)
)</f>
        <v>1499405</v>
      </c>
      <c r="G1244" s="4" t="s">
        <v>143</v>
      </c>
      <c r="H1244" s="99">
        <v>18</v>
      </c>
      <c r="I1244" s="34">
        <v>7</v>
      </c>
      <c r="J1244" s="34">
        <v>3</v>
      </c>
      <c r="K1244" s="34">
        <v>1</v>
      </c>
      <c r="L1244" s="34">
        <v>6</v>
      </c>
      <c r="M1244" s="34">
        <v>540</v>
      </c>
      <c r="N1244" s="27">
        <f>INDEX([1]怪物表!$J:$J,MATCH(F1244,[1]怪物表!$A:$A,0),1)*H1244</f>
        <v>18</v>
      </c>
    </row>
    <row r="1245" spans="1:14" x14ac:dyDescent="0.3">
      <c r="A1245" s="3"/>
      <c r="B1245" s="4"/>
      <c r="C1245" s="4" t="s">
        <v>350</v>
      </c>
      <c r="D1245" s="4"/>
      <c r="E1245" s="3">
        <v>2</v>
      </c>
      <c r="F1245" s="3">
        <f>IF(G1245="","",SUMIFS([1]怪物表!$A:$A,[1]怪物表!$B:$B,C1245,[1]怪物表!$C:$C,G1245)
)</f>
        <v>1499405</v>
      </c>
      <c r="G1245" s="4" t="s">
        <v>143</v>
      </c>
      <c r="H1245" s="99">
        <v>18</v>
      </c>
      <c r="I1245" s="34">
        <v>7</v>
      </c>
      <c r="J1245" s="34">
        <v>3</v>
      </c>
      <c r="K1245" s="34">
        <v>1</v>
      </c>
      <c r="L1245" s="34">
        <v>6</v>
      </c>
      <c r="M1245" s="34">
        <v>540</v>
      </c>
      <c r="N1245" s="27">
        <f>INDEX([1]怪物表!$J:$J,MATCH(F1245,[1]怪物表!$A:$A,0),1)*H1245</f>
        <v>18</v>
      </c>
    </row>
    <row r="1246" spans="1:14" x14ac:dyDescent="0.3">
      <c r="A1246" s="3"/>
      <c r="B1246" s="4"/>
      <c r="C1246" s="4" t="s">
        <v>350</v>
      </c>
      <c r="D1246" s="4"/>
      <c r="E1246" s="3">
        <v>3</v>
      </c>
      <c r="F1246" s="3">
        <f>IF(G1246="","",SUMIFS([1]怪物表!$A:$A,[1]怪物表!$B:$B,C1246,[1]怪物表!$C:$C,G1246)
)</f>
        <v>1499405</v>
      </c>
      <c r="G1246" s="4" t="s">
        <v>143</v>
      </c>
      <c r="H1246" s="99">
        <v>30</v>
      </c>
      <c r="I1246" s="34">
        <v>14</v>
      </c>
      <c r="J1246" s="34">
        <v>3</v>
      </c>
      <c r="K1246" s="34">
        <v>1</v>
      </c>
      <c r="L1246" s="34">
        <v>6</v>
      </c>
      <c r="M1246" s="34">
        <v>540</v>
      </c>
      <c r="N1246" s="27">
        <f>INDEX([1]怪物表!$J:$J,MATCH(F1246,[1]怪物表!$A:$A,0),1)*H1246</f>
        <v>30</v>
      </c>
    </row>
    <row r="1247" spans="1:14" x14ac:dyDescent="0.3">
      <c r="A1247" s="3"/>
      <c r="B1247" s="4"/>
      <c r="C1247" s="4" t="s">
        <v>350</v>
      </c>
      <c r="D1247" s="4"/>
      <c r="E1247" s="3">
        <v>4</v>
      </c>
      <c r="F1247" s="3">
        <f>IF(G1247="","",SUMIFS([1]怪物表!$A:$A,[1]怪物表!$B:$B,C1247,[1]怪物表!$C:$C,G1247)
)</f>
        <v>1499405</v>
      </c>
      <c r="G1247" s="4" t="s">
        <v>143</v>
      </c>
      <c r="H1247" s="99">
        <v>42</v>
      </c>
      <c r="I1247" s="3">
        <v>21</v>
      </c>
      <c r="J1247" s="34">
        <v>3</v>
      </c>
      <c r="K1247" s="34">
        <v>1</v>
      </c>
      <c r="L1247" s="34">
        <v>6</v>
      </c>
      <c r="M1247" s="34">
        <v>540</v>
      </c>
      <c r="N1247" s="27">
        <f>INDEX([1]怪物表!$J:$J,MATCH(F1247,[1]怪物表!$A:$A,0),1)*H1247</f>
        <v>42</v>
      </c>
    </row>
    <row r="1248" spans="1:14" x14ac:dyDescent="0.3">
      <c r="A1248" s="3"/>
      <c r="B1248" s="4"/>
      <c r="C1248" s="4" t="s">
        <v>350</v>
      </c>
      <c r="D1248" s="4"/>
      <c r="E1248" s="3">
        <v>5</v>
      </c>
      <c r="F1248" s="3">
        <f>IF(G1248="","",SUMIFS([1]怪物表!$A:$A,[1]怪物表!$B:$B,C1248,[1]怪物表!$C:$C,G1248)
)</f>
        <v>1499405</v>
      </c>
      <c r="G1248" s="4" t="s">
        <v>143</v>
      </c>
      <c r="H1248" s="99">
        <v>42</v>
      </c>
      <c r="I1248" s="3"/>
      <c r="J1248" s="34">
        <v>3</v>
      </c>
      <c r="K1248" s="34">
        <v>1</v>
      </c>
      <c r="L1248" s="34">
        <v>6</v>
      </c>
      <c r="M1248" s="34">
        <v>540</v>
      </c>
      <c r="N1248" s="27">
        <f>INDEX([1]怪物表!$J:$J,MATCH(F1248,[1]怪物表!$A:$A,0),1)*H1248</f>
        <v>42</v>
      </c>
    </row>
    <row r="1249" spans="1:14" x14ac:dyDescent="0.3">
      <c r="A1249" s="35">
        <v>499424</v>
      </c>
      <c r="B1249" s="25" t="s">
        <v>386</v>
      </c>
      <c r="C1249" s="4" t="s">
        <v>350</v>
      </c>
      <c r="D1249" s="25" t="s">
        <v>197</v>
      </c>
      <c r="E1249" s="34">
        <v>1</v>
      </c>
      <c r="F1249" s="34">
        <f>IF(G1249="","",SUMIFS([1]怪物表!$A:$A,[1]怪物表!$B:$B,C1249,[1]怪物表!$C:$C,G1249)
)</f>
        <v>1499419</v>
      </c>
      <c r="G1249" s="25" t="s">
        <v>136</v>
      </c>
      <c r="H1249" s="99">
        <v>18</v>
      </c>
      <c r="I1249" s="34">
        <v>7</v>
      </c>
      <c r="J1249" s="34">
        <v>3</v>
      </c>
      <c r="K1249" s="34">
        <v>1</v>
      </c>
      <c r="L1249" s="34">
        <v>6</v>
      </c>
      <c r="M1249" s="34">
        <v>540</v>
      </c>
      <c r="N1249" s="27">
        <f>INDEX([1]怪物表!$J:$J,MATCH(F1249,[1]怪物表!$A:$A,0),1)*H1249</f>
        <v>18</v>
      </c>
    </row>
    <row r="1250" spans="1:14" x14ac:dyDescent="0.3">
      <c r="A1250" s="3"/>
      <c r="B1250" s="4"/>
      <c r="C1250" s="4" t="s">
        <v>350</v>
      </c>
      <c r="D1250" s="4"/>
      <c r="E1250" s="3">
        <v>2</v>
      </c>
      <c r="F1250" s="3">
        <f>IF(G1250="","",SUMIFS([1]怪物表!$A:$A,[1]怪物表!$B:$B,C1250,[1]怪物表!$C:$C,G1250)
)</f>
        <v>1499419</v>
      </c>
      <c r="G1250" s="25" t="s">
        <v>136</v>
      </c>
      <c r="H1250" s="99">
        <v>18</v>
      </c>
      <c r="I1250" s="34">
        <v>7</v>
      </c>
      <c r="J1250" s="34">
        <v>3</v>
      </c>
      <c r="K1250" s="34">
        <v>1</v>
      </c>
      <c r="L1250" s="34">
        <v>6</v>
      </c>
      <c r="M1250" s="34">
        <v>540</v>
      </c>
      <c r="N1250" s="27">
        <f>INDEX([1]怪物表!$J:$J,MATCH(F1250,[1]怪物表!$A:$A,0),1)*H1250</f>
        <v>18</v>
      </c>
    </row>
    <row r="1251" spans="1:14" x14ac:dyDescent="0.3">
      <c r="A1251" s="3"/>
      <c r="B1251" s="4"/>
      <c r="C1251" s="4" t="s">
        <v>350</v>
      </c>
      <c r="D1251" s="4"/>
      <c r="E1251" s="3">
        <v>3</v>
      </c>
      <c r="F1251" s="3">
        <f>IF(G1251="","",SUMIFS([1]怪物表!$A:$A,[1]怪物表!$B:$B,C1251,[1]怪物表!$C:$C,G1251)
)</f>
        <v>1499419</v>
      </c>
      <c r="G1251" s="25" t="s">
        <v>136</v>
      </c>
      <c r="H1251" s="99">
        <v>30</v>
      </c>
      <c r="I1251" s="34">
        <v>14</v>
      </c>
      <c r="J1251" s="34">
        <v>3</v>
      </c>
      <c r="K1251" s="34">
        <v>1</v>
      </c>
      <c r="L1251" s="34">
        <v>6</v>
      </c>
      <c r="M1251" s="34">
        <v>540</v>
      </c>
      <c r="N1251" s="27">
        <f>INDEX([1]怪物表!$J:$J,MATCH(F1251,[1]怪物表!$A:$A,0),1)*H1251</f>
        <v>30</v>
      </c>
    </row>
    <row r="1252" spans="1:14" x14ac:dyDescent="0.3">
      <c r="A1252" s="3"/>
      <c r="B1252" s="4"/>
      <c r="C1252" s="4" t="s">
        <v>350</v>
      </c>
      <c r="D1252" s="4"/>
      <c r="E1252" s="3">
        <v>4</v>
      </c>
      <c r="F1252" s="3">
        <f>IF(G1252="","",SUMIFS([1]怪物表!$A:$A,[1]怪物表!$B:$B,C1252,[1]怪物表!$C:$C,G1252)
)</f>
        <v>1499419</v>
      </c>
      <c r="G1252" s="25" t="s">
        <v>136</v>
      </c>
      <c r="H1252" s="99">
        <v>42</v>
      </c>
      <c r="I1252" s="3">
        <v>21</v>
      </c>
      <c r="J1252" s="34">
        <v>3</v>
      </c>
      <c r="K1252" s="34">
        <v>1</v>
      </c>
      <c r="L1252" s="34">
        <v>6</v>
      </c>
      <c r="M1252" s="34">
        <v>540</v>
      </c>
      <c r="N1252" s="27">
        <f>INDEX([1]怪物表!$J:$J,MATCH(F1252,[1]怪物表!$A:$A,0),1)*H1252</f>
        <v>42</v>
      </c>
    </row>
    <row r="1253" spans="1:14" x14ac:dyDescent="0.3">
      <c r="A1253" s="3"/>
      <c r="B1253" s="4"/>
      <c r="C1253" s="4" t="s">
        <v>350</v>
      </c>
      <c r="D1253" s="4"/>
      <c r="E1253" s="3">
        <v>5</v>
      </c>
      <c r="F1253" s="3">
        <f>IF(G1253="","",SUMIFS([1]怪物表!$A:$A,[1]怪物表!$B:$B,C1253,[1]怪物表!$C:$C,G1253)
)</f>
        <v>1499419</v>
      </c>
      <c r="G1253" s="25" t="s">
        <v>136</v>
      </c>
      <c r="H1253" s="99">
        <v>42</v>
      </c>
      <c r="I1253" s="3"/>
      <c r="J1253" s="34">
        <v>3</v>
      </c>
      <c r="K1253" s="34">
        <v>1</v>
      </c>
      <c r="L1253" s="34">
        <v>6</v>
      </c>
      <c r="M1253" s="34">
        <v>540</v>
      </c>
      <c r="N1253" s="27">
        <f>INDEX([1]怪物表!$J:$J,MATCH(F1253,[1]怪物表!$A:$A,0),1)*H1253</f>
        <v>42</v>
      </c>
    </row>
    <row r="1254" spans="1:14" x14ac:dyDescent="0.3">
      <c r="A1254" s="35">
        <v>499414</v>
      </c>
      <c r="B1254" s="25" t="s">
        <v>386</v>
      </c>
      <c r="C1254" s="4" t="s">
        <v>350</v>
      </c>
      <c r="D1254" s="25" t="s">
        <v>199</v>
      </c>
      <c r="E1254" s="34">
        <v>1</v>
      </c>
      <c r="F1254" s="34">
        <f>IF(G1254="","",SUMIFS([1]怪物表!$A:$A,[1]怪物表!$B:$B,C1254,[1]怪物表!$C:$C,G1254)
)</f>
        <v>1499416</v>
      </c>
      <c r="G1254" s="4" t="s">
        <v>167</v>
      </c>
      <c r="H1254" s="99">
        <v>18</v>
      </c>
      <c r="I1254" s="34">
        <v>7</v>
      </c>
      <c r="J1254" s="34">
        <v>3</v>
      </c>
      <c r="K1254" s="34">
        <v>1</v>
      </c>
      <c r="L1254" s="34">
        <v>6</v>
      </c>
      <c r="M1254" s="34">
        <v>570</v>
      </c>
      <c r="N1254" s="27">
        <f>INDEX([1]怪物表!$J:$J,MATCH(F1254,[1]怪物表!$A:$A,0),1)*H1254</f>
        <v>18</v>
      </c>
    </row>
    <row r="1255" spans="1:14" x14ac:dyDescent="0.3">
      <c r="A1255" s="3"/>
      <c r="B1255" s="4"/>
      <c r="C1255" s="4" t="s">
        <v>350</v>
      </c>
      <c r="D1255" s="4"/>
      <c r="E1255" s="3">
        <v>2</v>
      </c>
      <c r="F1255" s="3">
        <f>IF(G1255="","",SUMIFS([1]怪物表!$A:$A,[1]怪物表!$B:$B,C1255,[1]怪物表!$C:$C,G1255)
)</f>
        <v>1499416</v>
      </c>
      <c r="G1255" s="4" t="s">
        <v>167</v>
      </c>
      <c r="H1255" s="99">
        <v>18</v>
      </c>
      <c r="I1255" s="34">
        <v>7</v>
      </c>
      <c r="J1255" s="34">
        <v>3</v>
      </c>
      <c r="K1255" s="34">
        <v>1</v>
      </c>
      <c r="L1255" s="34">
        <v>6</v>
      </c>
      <c r="M1255" s="34">
        <v>570</v>
      </c>
      <c r="N1255" s="27">
        <f>INDEX([1]怪物表!$J:$J,MATCH(F1255,[1]怪物表!$A:$A,0),1)*H1255</f>
        <v>18</v>
      </c>
    </row>
    <row r="1256" spans="1:14" x14ac:dyDescent="0.3">
      <c r="A1256" s="3"/>
      <c r="B1256" s="4"/>
      <c r="C1256" s="4" t="s">
        <v>350</v>
      </c>
      <c r="D1256" s="4"/>
      <c r="E1256" s="3">
        <v>3</v>
      </c>
      <c r="F1256" s="3">
        <f>IF(G1256="","",SUMIFS([1]怪物表!$A:$A,[1]怪物表!$B:$B,C1256,[1]怪物表!$C:$C,G1256)
)</f>
        <v>1499416</v>
      </c>
      <c r="G1256" s="4" t="s">
        <v>167</v>
      </c>
      <c r="H1256" s="99">
        <v>30</v>
      </c>
      <c r="I1256" s="34">
        <v>14</v>
      </c>
      <c r="J1256" s="34">
        <v>3</v>
      </c>
      <c r="K1256" s="34">
        <v>1</v>
      </c>
      <c r="L1256" s="34">
        <v>6</v>
      </c>
      <c r="M1256" s="34">
        <v>570</v>
      </c>
      <c r="N1256" s="27">
        <f>INDEX([1]怪物表!$J:$J,MATCH(F1256,[1]怪物表!$A:$A,0),1)*H1256</f>
        <v>30</v>
      </c>
    </row>
    <row r="1257" spans="1:14" x14ac:dyDescent="0.3">
      <c r="A1257" s="3"/>
      <c r="B1257" s="4"/>
      <c r="C1257" s="4" t="s">
        <v>350</v>
      </c>
      <c r="D1257" s="4"/>
      <c r="E1257" s="3">
        <v>4</v>
      </c>
      <c r="F1257" s="3">
        <f>IF(G1257="","",SUMIFS([1]怪物表!$A:$A,[1]怪物表!$B:$B,C1257,[1]怪物表!$C:$C,G1257)
)</f>
        <v>1499416</v>
      </c>
      <c r="G1257" s="4" t="s">
        <v>167</v>
      </c>
      <c r="H1257" s="99">
        <v>42</v>
      </c>
      <c r="I1257" s="3">
        <v>21</v>
      </c>
      <c r="J1257" s="34">
        <v>3</v>
      </c>
      <c r="K1257" s="34">
        <v>1</v>
      </c>
      <c r="L1257" s="34">
        <v>6</v>
      </c>
      <c r="M1257" s="34">
        <v>570</v>
      </c>
      <c r="N1257" s="27">
        <f>INDEX([1]怪物表!$J:$J,MATCH(F1257,[1]怪物表!$A:$A,0),1)*H1257</f>
        <v>42</v>
      </c>
    </row>
    <row r="1258" spans="1:14" x14ac:dyDescent="0.3">
      <c r="A1258" s="3"/>
      <c r="B1258" s="4"/>
      <c r="C1258" s="4" t="s">
        <v>350</v>
      </c>
      <c r="D1258" s="4"/>
      <c r="E1258" s="3">
        <v>5</v>
      </c>
      <c r="F1258" s="3">
        <f>IF(G1258="","",SUMIFS([1]怪物表!$A:$A,[1]怪物表!$B:$B,C1258,[1]怪物表!$C:$C,G1258)
)</f>
        <v>1499416</v>
      </c>
      <c r="G1258" s="4" t="s">
        <v>167</v>
      </c>
      <c r="H1258" s="99">
        <v>42</v>
      </c>
      <c r="I1258" s="3"/>
      <c r="J1258" s="34">
        <v>3</v>
      </c>
      <c r="K1258" s="34">
        <v>1</v>
      </c>
      <c r="L1258" s="34">
        <v>6</v>
      </c>
      <c r="M1258" s="34">
        <v>570</v>
      </c>
      <c r="N1258" s="27">
        <f>INDEX([1]怪物表!$J:$J,MATCH(F1258,[1]怪物表!$A:$A,0),1)*H1258</f>
        <v>42</v>
      </c>
    </row>
    <row r="1259" spans="1:14" x14ac:dyDescent="0.3">
      <c r="A1259" s="35">
        <v>499415</v>
      </c>
      <c r="B1259" s="25" t="s">
        <v>368</v>
      </c>
      <c r="C1259" s="4" t="s">
        <v>350</v>
      </c>
      <c r="D1259" s="25" t="s">
        <v>199</v>
      </c>
      <c r="E1259" s="34">
        <v>1</v>
      </c>
      <c r="F1259" s="34">
        <f>IF(G1259="","",SUMIFS([1]怪物表!$A:$A,[1]怪物表!$B:$B,C1259,[1]怪物表!$C:$C,G1259)
)</f>
        <v>1499406</v>
      </c>
      <c r="G1259" s="4" t="s">
        <v>240</v>
      </c>
      <c r="H1259" s="99">
        <v>18</v>
      </c>
      <c r="I1259" s="34">
        <v>7</v>
      </c>
      <c r="J1259" s="34">
        <v>3</v>
      </c>
      <c r="K1259" s="34">
        <v>1</v>
      </c>
      <c r="L1259" s="34">
        <v>6</v>
      </c>
      <c r="M1259" s="34">
        <v>570</v>
      </c>
      <c r="N1259" s="27">
        <f>INDEX([1]怪物表!$J:$J,MATCH(F1259,[1]怪物表!$A:$A,0),1)*H1259</f>
        <v>18</v>
      </c>
    </row>
    <row r="1260" spans="1:14" x14ac:dyDescent="0.3">
      <c r="A1260" s="3"/>
      <c r="B1260" s="4"/>
      <c r="C1260" s="4" t="s">
        <v>350</v>
      </c>
      <c r="D1260" s="4"/>
      <c r="E1260" s="3">
        <v>2</v>
      </c>
      <c r="F1260" s="3">
        <f>IF(G1260="","",SUMIFS([1]怪物表!$A:$A,[1]怪物表!$B:$B,C1260,[1]怪物表!$C:$C,G1260)
)</f>
        <v>1499406</v>
      </c>
      <c r="G1260" s="4" t="s">
        <v>240</v>
      </c>
      <c r="H1260" s="99">
        <v>18</v>
      </c>
      <c r="I1260" s="34">
        <v>7</v>
      </c>
      <c r="J1260" s="34">
        <v>3</v>
      </c>
      <c r="K1260" s="34">
        <v>1</v>
      </c>
      <c r="L1260" s="34">
        <v>6</v>
      </c>
      <c r="M1260" s="3">
        <v>570</v>
      </c>
      <c r="N1260" s="27">
        <f>INDEX([1]怪物表!$J:$J,MATCH(F1260,[1]怪物表!$A:$A,0),1)*H1260</f>
        <v>18</v>
      </c>
    </row>
    <row r="1261" spans="1:14" x14ac:dyDescent="0.3">
      <c r="A1261" s="3"/>
      <c r="B1261" s="4"/>
      <c r="C1261" s="4" t="s">
        <v>350</v>
      </c>
      <c r="D1261" s="4"/>
      <c r="E1261" s="3">
        <v>3</v>
      </c>
      <c r="F1261" s="3">
        <f>IF(G1261="","",SUMIFS([1]怪物表!$A:$A,[1]怪物表!$B:$B,C1261,[1]怪物表!$C:$C,G1261)
)</f>
        <v>1499406</v>
      </c>
      <c r="G1261" s="4" t="s">
        <v>240</v>
      </c>
      <c r="H1261" s="99">
        <v>30</v>
      </c>
      <c r="I1261" s="34">
        <v>14</v>
      </c>
      <c r="J1261" s="34">
        <v>3</v>
      </c>
      <c r="K1261" s="34">
        <v>1</v>
      </c>
      <c r="L1261" s="34">
        <v>6</v>
      </c>
      <c r="M1261" s="3">
        <v>570</v>
      </c>
      <c r="N1261" s="27">
        <f>INDEX([1]怪物表!$J:$J,MATCH(F1261,[1]怪物表!$A:$A,0),1)*H1261</f>
        <v>30</v>
      </c>
    </row>
    <row r="1262" spans="1:14" x14ac:dyDescent="0.3">
      <c r="A1262" s="3"/>
      <c r="B1262" s="4"/>
      <c r="C1262" s="4" t="s">
        <v>350</v>
      </c>
      <c r="D1262" s="4"/>
      <c r="E1262" s="3">
        <v>4</v>
      </c>
      <c r="F1262" s="3">
        <f>IF(G1262="","",SUMIFS([1]怪物表!$A:$A,[1]怪物表!$B:$B,C1262,[1]怪物表!$C:$C,G1262)
)</f>
        <v>1499406</v>
      </c>
      <c r="G1262" s="4" t="s">
        <v>240</v>
      </c>
      <c r="H1262" s="99">
        <v>42</v>
      </c>
      <c r="I1262" s="3">
        <v>21</v>
      </c>
      <c r="J1262" s="34">
        <v>3</v>
      </c>
      <c r="K1262" s="34">
        <v>1</v>
      </c>
      <c r="L1262" s="34">
        <v>6</v>
      </c>
      <c r="M1262" s="3">
        <v>570</v>
      </c>
      <c r="N1262" s="27">
        <f>INDEX([1]怪物表!$J:$J,MATCH(F1262,[1]怪物表!$A:$A,0),1)*H1262</f>
        <v>42</v>
      </c>
    </row>
    <row r="1263" spans="1:14" x14ac:dyDescent="0.3">
      <c r="A1263" s="3"/>
      <c r="B1263" s="4"/>
      <c r="C1263" s="4" t="s">
        <v>350</v>
      </c>
      <c r="D1263" s="4"/>
      <c r="E1263" s="3">
        <v>5</v>
      </c>
      <c r="F1263" s="3">
        <f>IF(G1263="","",SUMIFS([1]怪物表!$A:$A,[1]怪物表!$B:$B,C1263,[1]怪物表!$C:$C,G1263)
)</f>
        <v>1499406</v>
      </c>
      <c r="G1263" s="4" t="s">
        <v>240</v>
      </c>
      <c r="H1263" s="99">
        <v>42</v>
      </c>
      <c r="I1263" s="3"/>
      <c r="J1263" s="34">
        <v>3</v>
      </c>
      <c r="K1263" s="34">
        <v>1</v>
      </c>
      <c r="L1263" s="34">
        <v>6</v>
      </c>
      <c r="M1263" s="3">
        <v>570</v>
      </c>
      <c r="N1263" s="27">
        <f>INDEX([1]怪物表!$J:$J,MATCH(F1263,[1]怪物表!$A:$A,0),1)*H1263</f>
        <v>42</v>
      </c>
    </row>
    <row r="1264" spans="1:14" x14ac:dyDescent="0.3">
      <c r="A1264" s="37">
        <v>499416</v>
      </c>
      <c r="B1264" s="25" t="s">
        <v>376</v>
      </c>
      <c r="C1264" s="4" t="s">
        <v>350</v>
      </c>
      <c r="D1264" s="25" t="s">
        <v>221</v>
      </c>
      <c r="E1264" s="34">
        <v>1</v>
      </c>
      <c r="F1264" s="34">
        <f>IF(G1264="","",SUMIFS([1]怪物表!$A:$A,[1]怪物表!$B:$B,C1264,[1]怪物表!$C:$C,G1264)
)</f>
        <v>1499404</v>
      </c>
      <c r="G1264" s="4" t="s">
        <v>151</v>
      </c>
      <c r="H1264" s="99">
        <v>18</v>
      </c>
      <c r="I1264" s="34">
        <v>7</v>
      </c>
      <c r="J1264" s="34">
        <v>3</v>
      </c>
      <c r="K1264" s="34">
        <v>1</v>
      </c>
      <c r="L1264" s="34">
        <v>10</v>
      </c>
      <c r="M1264" s="34">
        <v>630</v>
      </c>
      <c r="N1264" s="27">
        <f>INDEX([1]怪物表!$J:$J,MATCH(F1264,[1]怪物表!$A:$A,0),1)*H1264</f>
        <v>18</v>
      </c>
    </row>
    <row r="1265" spans="1:14" x14ac:dyDescent="0.3">
      <c r="A1265" s="3"/>
      <c r="B1265" s="4"/>
      <c r="C1265" s="4" t="s">
        <v>350</v>
      </c>
      <c r="D1265" s="4"/>
      <c r="E1265" s="3">
        <v>2</v>
      </c>
      <c r="F1265" s="3">
        <f>IF(G1265="","",SUMIFS([1]怪物表!$A:$A,[1]怪物表!$B:$B,C1265,[1]怪物表!$C:$C,G1265)
)</f>
        <v>1499404</v>
      </c>
      <c r="G1265" s="4" t="s">
        <v>151</v>
      </c>
      <c r="H1265" s="99">
        <v>18</v>
      </c>
      <c r="I1265" s="34">
        <v>7</v>
      </c>
      <c r="J1265" s="34">
        <v>3</v>
      </c>
      <c r="K1265" s="34">
        <v>1</v>
      </c>
      <c r="L1265" s="34">
        <v>10</v>
      </c>
      <c r="M1265" s="34">
        <v>630</v>
      </c>
      <c r="N1265" s="27">
        <f>INDEX([1]怪物表!$J:$J,MATCH(F1265,[1]怪物表!$A:$A,0),1)*H1265</f>
        <v>18</v>
      </c>
    </row>
    <row r="1266" spans="1:14" x14ac:dyDescent="0.3">
      <c r="A1266" s="3"/>
      <c r="B1266" s="4"/>
      <c r="C1266" s="4" t="s">
        <v>350</v>
      </c>
      <c r="D1266" s="4"/>
      <c r="E1266" s="3">
        <v>3</v>
      </c>
      <c r="F1266" s="3">
        <f>IF(G1266="","",SUMIFS([1]怪物表!$A:$A,[1]怪物表!$B:$B,C1266,[1]怪物表!$C:$C,G1266)
)</f>
        <v>1499404</v>
      </c>
      <c r="G1266" s="4" t="s">
        <v>151</v>
      </c>
      <c r="H1266" s="99">
        <v>30</v>
      </c>
      <c r="I1266" s="34">
        <v>14</v>
      </c>
      <c r="J1266" s="34">
        <v>3</v>
      </c>
      <c r="K1266" s="34">
        <v>1</v>
      </c>
      <c r="L1266" s="34">
        <v>10</v>
      </c>
      <c r="M1266" s="34">
        <v>630</v>
      </c>
      <c r="N1266" s="27">
        <f>INDEX([1]怪物表!$J:$J,MATCH(F1266,[1]怪物表!$A:$A,0),1)*H1266</f>
        <v>30</v>
      </c>
    </row>
    <row r="1267" spans="1:14" x14ac:dyDescent="0.3">
      <c r="A1267" s="3"/>
      <c r="B1267" s="4"/>
      <c r="C1267" s="4" t="s">
        <v>350</v>
      </c>
      <c r="D1267" s="4"/>
      <c r="E1267" s="3">
        <v>4</v>
      </c>
      <c r="F1267" s="3">
        <f>IF(G1267="","",SUMIFS([1]怪物表!$A:$A,[1]怪物表!$B:$B,C1267,[1]怪物表!$C:$C,G1267)
)</f>
        <v>1499404</v>
      </c>
      <c r="G1267" s="4" t="s">
        <v>151</v>
      </c>
      <c r="H1267" s="99">
        <v>42</v>
      </c>
      <c r="I1267" s="3">
        <v>21</v>
      </c>
      <c r="J1267" s="34">
        <v>3</v>
      </c>
      <c r="K1267" s="34">
        <v>1</v>
      </c>
      <c r="L1267" s="3">
        <v>20</v>
      </c>
      <c r="M1267" s="34">
        <v>630</v>
      </c>
      <c r="N1267" s="27">
        <f>INDEX([1]怪物表!$J:$J,MATCH(F1267,[1]怪物表!$A:$A,0),1)*H1267</f>
        <v>42</v>
      </c>
    </row>
    <row r="1268" spans="1:14" x14ac:dyDescent="0.3">
      <c r="A1268" s="3"/>
      <c r="B1268" s="4"/>
      <c r="C1268" s="4" t="s">
        <v>350</v>
      </c>
      <c r="D1268" s="4"/>
      <c r="E1268" s="3">
        <v>5</v>
      </c>
      <c r="F1268" s="3">
        <f>IF(G1268="","",SUMIFS([1]怪物表!$A:$A,[1]怪物表!$B:$B,C1268,[1]怪物表!$C:$C,G1268)
)</f>
        <v>1499404</v>
      </c>
      <c r="G1268" s="4" t="s">
        <v>151</v>
      </c>
      <c r="H1268" s="99">
        <v>42</v>
      </c>
      <c r="I1268" s="3"/>
      <c r="J1268" s="34">
        <v>3</v>
      </c>
      <c r="K1268" s="34">
        <v>1</v>
      </c>
      <c r="L1268" s="3">
        <v>20</v>
      </c>
      <c r="M1268" s="34">
        <v>630</v>
      </c>
      <c r="N1268" s="27">
        <f>INDEX([1]怪物表!$J:$J,MATCH(F1268,[1]怪物表!$A:$A,0),1)*H1268</f>
        <v>42</v>
      </c>
    </row>
    <row r="1269" spans="1:14" x14ac:dyDescent="0.3">
      <c r="A1269" s="37">
        <v>499417</v>
      </c>
      <c r="B1269" s="25" t="s">
        <v>272</v>
      </c>
      <c r="C1269" s="4" t="s">
        <v>350</v>
      </c>
      <c r="D1269" s="25" t="s">
        <v>221</v>
      </c>
      <c r="E1269" s="34">
        <v>1</v>
      </c>
      <c r="F1269" s="34">
        <f>IF(G1269="","",SUMIFS([1]怪物表!$A:$A,[1]怪物表!$B:$B,C1269,[1]怪物表!$C:$C,G1269)
)</f>
        <v>1499419</v>
      </c>
      <c r="G1269" s="25" t="s">
        <v>136</v>
      </c>
      <c r="H1269" s="34">
        <v>5</v>
      </c>
      <c r="I1269" s="36">
        <v>3</v>
      </c>
      <c r="J1269" s="34">
        <v>3</v>
      </c>
      <c r="K1269" s="34">
        <v>1</v>
      </c>
      <c r="L1269" s="34">
        <v>10</v>
      </c>
      <c r="M1269" s="34">
        <v>630</v>
      </c>
      <c r="N1269" s="27">
        <f>INDEX([1]怪物表!$J:$J,MATCH(F1269,[1]怪物表!$A:$A,0),1)*H1269</f>
        <v>5</v>
      </c>
    </row>
    <row r="1270" spans="1:14" x14ac:dyDescent="0.3">
      <c r="A1270" s="3"/>
      <c r="B1270" s="4"/>
      <c r="C1270" s="4" t="s">
        <v>350</v>
      </c>
      <c r="D1270" s="4"/>
      <c r="E1270" s="3">
        <v>2</v>
      </c>
      <c r="F1270" s="3">
        <f>IF(G1270="","",SUMIFS([1]怪物表!$A:$A,[1]怪物表!$B:$B,C1270,[1]怪物表!$C:$C,G1270)
)</f>
        <v>1499419</v>
      </c>
      <c r="G1270" s="25" t="s">
        <v>136</v>
      </c>
      <c r="H1270" s="3">
        <v>5</v>
      </c>
      <c r="I1270" s="36">
        <v>3</v>
      </c>
      <c r="J1270" s="34">
        <v>3</v>
      </c>
      <c r="K1270" s="34">
        <v>1</v>
      </c>
      <c r="L1270" s="34">
        <v>10</v>
      </c>
      <c r="M1270" s="34">
        <v>630</v>
      </c>
      <c r="N1270" s="27">
        <f>INDEX([1]怪物表!$J:$J,MATCH(F1270,[1]怪物表!$A:$A,0),1)*H1270</f>
        <v>5</v>
      </c>
    </row>
    <row r="1271" spans="1:14" x14ac:dyDescent="0.3">
      <c r="A1271" s="3"/>
      <c r="B1271" s="4"/>
      <c r="C1271" s="4" t="s">
        <v>350</v>
      </c>
      <c r="D1271" s="4"/>
      <c r="E1271" s="3">
        <v>3</v>
      </c>
      <c r="F1271" s="3">
        <f>IF(G1271="","",SUMIFS([1]怪物表!$A:$A,[1]怪物表!$B:$B,C1271,[1]怪物表!$C:$C,G1271)
)</f>
        <v>1499419</v>
      </c>
      <c r="G1271" s="25" t="s">
        <v>136</v>
      </c>
      <c r="H1271" s="3">
        <v>10</v>
      </c>
      <c r="I1271" s="36">
        <v>4</v>
      </c>
      <c r="J1271" s="34">
        <v>3</v>
      </c>
      <c r="K1271" s="34">
        <v>1</v>
      </c>
      <c r="L1271" s="34">
        <v>10</v>
      </c>
      <c r="M1271" s="34">
        <v>630</v>
      </c>
      <c r="N1271" s="27">
        <f>INDEX([1]怪物表!$J:$J,MATCH(F1271,[1]怪物表!$A:$A,0),1)*H1271</f>
        <v>10</v>
      </c>
    </row>
    <row r="1272" spans="1:14" x14ac:dyDescent="0.3">
      <c r="A1272" s="3"/>
      <c r="B1272" s="4"/>
      <c r="C1272" s="4" t="s">
        <v>350</v>
      </c>
      <c r="D1272" s="4"/>
      <c r="E1272" s="3">
        <v>4</v>
      </c>
      <c r="F1272" s="3">
        <f>IF(G1272="","",SUMIFS([1]怪物表!$A:$A,[1]怪物表!$B:$B,C1272,[1]怪物表!$C:$C,G1272)
)</f>
        <v>1499419</v>
      </c>
      <c r="G1272" s="25" t="s">
        <v>136</v>
      </c>
      <c r="H1272" s="3">
        <v>15</v>
      </c>
      <c r="I1272" s="36">
        <v>6</v>
      </c>
      <c r="J1272" s="34">
        <v>3</v>
      </c>
      <c r="K1272" s="34">
        <v>1</v>
      </c>
      <c r="L1272" s="3">
        <v>20</v>
      </c>
      <c r="M1272" s="34">
        <v>630</v>
      </c>
      <c r="N1272" s="27">
        <f>INDEX([1]怪物表!$J:$J,MATCH(F1272,[1]怪物表!$A:$A,0),1)*H1272</f>
        <v>15</v>
      </c>
    </row>
    <row r="1273" spans="1:14" x14ac:dyDescent="0.3">
      <c r="A1273" s="3"/>
      <c r="B1273" s="4"/>
      <c r="C1273" s="4" t="s">
        <v>350</v>
      </c>
      <c r="D1273" s="4"/>
      <c r="E1273" s="3">
        <v>5</v>
      </c>
      <c r="F1273" s="3">
        <f>IF(G1273="","",SUMIFS([1]怪物表!$A:$A,[1]怪物表!$B:$B,C1273,[1]怪物表!$C:$C,G1273)
)</f>
        <v>1499419</v>
      </c>
      <c r="G1273" s="25" t="s">
        <v>136</v>
      </c>
      <c r="H1273" s="3">
        <v>15</v>
      </c>
      <c r="I1273" s="3"/>
      <c r="J1273" s="34">
        <v>3</v>
      </c>
      <c r="K1273" s="34">
        <v>1</v>
      </c>
      <c r="L1273" s="3">
        <v>20</v>
      </c>
      <c r="M1273" s="34">
        <v>630</v>
      </c>
      <c r="N1273" s="27">
        <f>INDEX([1]怪物表!$J:$J,MATCH(F1273,[1]怪物表!$A:$A,0),1)*H1273</f>
        <v>15</v>
      </c>
    </row>
    <row r="1274" spans="1:14" x14ac:dyDescent="0.3">
      <c r="A1274" s="37">
        <v>499418</v>
      </c>
      <c r="B1274" s="25" t="s">
        <v>367</v>
      </c>
      <c r="C1274" s="4" t="s">
        <v>350</v>
      </c>
      <c r="D1274" s="25" t="s">
        <v>221</v>
      </c>
      <c r="E1274" s="34">
        <v>1</v>
      </c>
      <c r="F1274" s="34">
        <f>IF(G1274="","",SUMIFS([1]怪物表!$A:$A,[1]怪物表!$B:$B,C1274,[1]怪物表!$C:$C,G1274)
)</f>
        <v>1499417</v>
      </c>
      <c r="G1274" s="4" t="s">
        <v>288</v>
      </c>
      <c r="H1274" s="99">
        <v>9</v>
      </c>
      <c r="I1274" s="3">
        <v>11</v>
      </c>
      <c r="J1274" s="34">
        <v>3</v>
      </c>
      <c r="K1274" s="34">
        <v>1</v>
      </c>
      <c r="L1274" s="34">
        <v>10</v>
      </c>
      <c r="M1274" s="34">
        <v>630</v>
      </c>
      <c r="N1274" s="27">
        <f>INDEX([1]怪物表!$J:$J,MATCH(F1274,[1]怪物表!$A:$A,0),1)*H1274</f>
        <v>9</v>
      </c>
    </row>
    <row r="1275" spans="1:14" x14ac:dyDescent="0.3">
      <c r="A1275" s="3"/>
      <c r="B1275" s="4"/>
      <c r="C1275" s="4" t="s">
        <v>350</v>
      </c>
      <c r="D1275" s="4"/>
      <c r="E1275" s="3">
        <v>2</v>
      </c>
      <c r="F1275" s="3">
        <f>IF(G1275="","",SUMIFS([1]怪物表!$A:$A,[1]怪物表!$B:$B,C1275,[1]怪物表!$C:$C,G1275)
)</f>
        <v>1499417</v>
      </c>
      <c r="G1275" s="4" t="s">
        <v>288</v>
      </c>
      <c r="H1275" s="99">
        <v>9</v>
      </c>
      <c r="I1275" s="3"/>
      <c r="J1275" s="34">
        <v>3</v>
      </c>
      <c r="K1275" s="34">
        <v>1</v>
      </c>
      <c r="L1275" s="34">
        <v>10</v>
      </c>
      <c r="M1275" s="34">
        <v>630</v>
      </c>
      <c r="N1275" s="27">
        <f>INDEX([1]怪物表!$J:$J,MATCH(F1275,[1]怪物表!$A:$A,0),1)*H1275</f>
        <v>9</v>
      </c>
    </row>
    <row r="1276" spans="1:14" x14ac:dyDescent="0.3">
      <c r="A1276" s="3"/>
      <c r="B1276" s="4"/>
      <c r="C1276" s="4" t="s">
        <v>350</v>
      </c>
      <c r="D1276" s="4"/>
      <c r="E1276" s="3">
        <v>3</v>
      </c>
      <c r="F1276" s="3">
        <f>IF(G1276="","",SUMIFS([1]怪物表!$A:$A,[1]怪物表!$B:$B,C1276,[1]怪物表!$C:$C,G1276)
)</f>
        <v>1499417</v>
      </c>
      <c r="G1276" s="4" t="s">
        <v>288</v>
      </c>
      <c r="H1276" s="99">
        <v>15</v>
      </c>
      <c r="I1276" s="34">
        <v>7</v>
      </c>
      <c r="J1276" s="34">
        <v>3</v>
      </c>
      <c r="K1276" s="34">
        <v>1</v>
      </c>
      <c r="L1276" s="34">
        <v>10</v>
      </c>
      <c r="M1276" s="34">
        <v>630</v>
      </c>
      <c r="N1276" s="27">
        <f>INDEX([1]怪物表!$J:$J,MATCH(F1276,[1]怪物表!$A:$A,0),1)*H1276</f>
        <v>15</v>
      </c>
    </row>
    <row r="1277" spans="1:14" x14ac:dyDescent="0.3">
      <c r="A1277" s="3"/>
      <c r="B1277" s="4"/>
      <c r="C1277" s="4" t="s">
        <v>350</v>
      </c>
      <c r="D1277" s="4"/>
      <c r="E1277" s="3">
        <v>4</v>
      </c>
      <c r="F1277" s="3">
        <f>IF(G1277="","",SUMIFS([1]怪物表!$A:$A,[1]怪物表!$B:$B,C1277,[1]怪物表!$C:$C,G1277)
)</f>
        <v>1499417</v>
      </c>
      <c r="G1277" s="4" t="s">
        <v>288</v>
      </c>
      <c r="H1277" s="99">
        <v>21</v>
      </c>
      <c r="I1277" s="3">
        <v>11</v>
      </c>
      <c r="J1277" s="34">
        <v>3</v>
      </c>
      <c r="K1277" s="34">
        <v>1</v>
      </c>
      <c r="L1277" s="3">
        <v>20</v>
      </c>
      <c r="M1277" s="34">
        <v>630</v>
      </c>
      <c r="N1277" s="27">
        <f>INDEX([1]怪物表!$J:$J,MATCH(F1277,[1]怪物表!$A:$A,0),1)*H1277</f>
        <v>21</v>
      </c>
    </row>
    <row r="1278" spans="1:14" x14ac:dyDescent="0.3">
      <c r="A1278" s="3"/>
      <c r="B1278" s="4"/>
      <c r="C1278" s="4" t="s">
        <v>350</v>
      </c>
      <c r="D1278" s="4"/>
      <c r="E1278" s="3">
        <v>5</v>
      </c>
      <c r="F1278" s="3">
        <f>IF(G1278="","",SUMIFS([1]怪物表!$A:$A,[1]怪物表!$B:$B,C1278,[1]怪物表!$C:$C,G1278)
)</f>
        <v>1499417</v>
      </c>
      <c r="G1278" s="4" t="s">
        <v>288</v>
      </c>
      <c r="H1278" s="99">
        <v>21</v>
      </c>
      <c r="I1278" s="3"/>
      <c r="J1278" s="34">
        <v>3</v>
      </c>
      <c r="K1278" s="34">
        <v>1</v>
      </c>
      <c r="L1278" s="3">
        <v>20</v>
      </c>
      <c r="M1278" s="34">
        <v>630</v>
      </c>
      <c r="N1278" s="27">
        <f>INDEX([1]怪物表!$J:$J,MATCH(F1278,[1]怪物表!$A:$A,0),1)*H1278</f>
        <v>21</v>
      </c>
    </row>
    <row r="1279" spans="1:14" x14ac:dyDescent="0.3">
      <c r="A1279" s="37">
        <v>499419</v>
      </c>
      <c r="B1279" s="25" t="s">
        <v>373</v>
      </c>
      <c r="C1279" s="4" t="s">
        <v>350</v>
      </c>
      <c r="D1279" s="25" t="s">
        <v>223</v>
      </c>
      <c r="E1279" s="34">
        <v>1</v>
      </c>
      <c r="F1279" s="34">
        <f>IF(G1279="","",SUMIFS([1]怪物表!$A:$A,[1]怪物表!$B:$B,C1279,[1]怪物表!$C:$C,G1279)
)</f>
        <v>1499403</v>
      </c>
      <c r="G1279" s="4" t="s">
        <v>239</v>
      </c>
      <c r="H1279" s="99">
        <v>21</v>
      </c>
      <c r="I1279" s="34">
        <v>11</v>
      </c>
      <c r="J1279" s="34">
        <v>3</v>
      </c>
      <c r="K1279" s="34">
        <v>1</v>
      </c>
      <c r="L1279" s="3">
        <v>60</v>
      </c>
      <c r="M1279" s="34">
        <v>660</v>
      </c>
      <c r="N1279" s="27">
        <f>INDEX([1]怪物表!$J:$J,MATCH(F1279,[1]怪物表!$A:$A,0),1)*H1279</f>
        <v>21</v>
      </c>
    </row>
    <row r="1280" spans="1:14" x14ac:dyDescent="0.3">
      <c r="A1280" s="3"/>
      <c r="B1280" s="4"/>
      <c r="C1280" s="4" t="s">
        <v>350</v>
      </c>
      <c r="D1280" s="4"/>
      <c r="E1280" s="3">
        <v>2</v>
      </c>
      <c r="F1280" s="3">
        <f>IF(G1280="","",SUMIFS([1]怪物表!$A:$A,[1]怪物表!$B:$B,C1280,[1]怪物表!$C:$C,G1280)
)</f>
        <v>1499403</v>
      </c>
      <c r="G1280" s="4" t="s">
        <v>239</v>
      </c>
      <c r="H1280" s="99">
        <v>21</v>
      </c>
      <c r="I1280" s="34">
        <v>11</v>
      </c>
      <c r="J1280" s="34">
        <v>3</v>
      </c>
      <c r="K1280" s="34">
        <v>1</v>
      </c>
      <c r="L1280" s="3">
        <v>60</v>
      </c>
      <c r="M1280" s="34">
        <v>660</v>
      </c>
      <c r="N1280" s="27">
        <f>INDEX([1]怪物表!$J:$J,MATCH(F1280,[1]怪物表!$A:$A,0),1)*H1280</f>
        <v>21</v>
      </c>
    </row>
    <row r="1281" spans="1:14" x14ac:dyDescent="0.3">
      <c r="A1281" s="3"/>
      <c r="B1281" s="4"/>
      <c r="C1281" s="4" t="s">
        <v>350</v>
      </c>
      <c r="D1281" s="4"/>
      <c r="E1281" s="3">
        <v>3</v>
      </c>
      <c r="F1281" s="3">
        <f>IF(G1281="","",SUMIFS([1]怪物表!$A:$A,[1]怪物表!$B:$B,C1281,[1]怪物表!$C:$C,G1281)
)</f>
        <v>1499403</v>
      </c>
      <c r="G1281" s="4" t="s">
        <v>239</v>
      </c>
      <c r="H1281" s="99">
        <v>30</v>
      </c>
      <c r="I1281" s="3">
        <v>18</v>
      </c>
      <c r="J1281" s="34">
        <v>3</v>
      </c>
      <c r="K1281" s="34">
        <v>1</v>
      </c>
      <c r="L1281" s="3">
        <v>60</v>
      </c>
      <c r="M1281" s="34">
        <v>660</v>
      </c>
      <c r="N1281" s="27">
        <f>INDEX([1]怪物表!$J:$J,MATCH(F1281,[1]怪物表!$A:$A,0),1)*H1281</f>
        <v>30</v>
      </c>
    </row>
    <row r="1282" spans="1:14" x14ac:dyDescent="0.3">
      <c r="A1282" s="3"/>
      <c r="B1282" s="4"/>
      <c r="C1282" s="4" t="s">
        <v>350</v>
      </c>
      <c r="D1282" s="4"/>
      <c r="E1282" s="3">
        <v>4</v>
      </c>
      <c r="F1282" s="3">
        <f>IF(G1282="","",SUMIFS([1]怪物表!$A:$A,[1]怪物表!$B:$B,C1282,[1]怪物表!$C:$C,G1282)
)</f>
        <v>1499403</v>
      </c>
      <c r="G1282" s="4" t="s">
        <v>239</v>
      </c>
      <c r="H1282" s="99">
        <v>30</v>
      </c>
      <c r="I1282" s="3">
        <v>18</v>
      </c>
      <c r="J1282" s="34">
        <v>3</v>
      </c>
      <c r="K1282" s="34">
        <v>1</v>
      </c>
      <c r="L1282" s="3">
        <v>60</v>
      </c>
      <c r="M1282" s="34">
        <v>660</v>
      </c>
      <c r="N1282" s="27">
        <f>INDEX([1]怪物表!$J:$J,MATCH(F1282,[1]怪物表!$A:$A,0),1)*H1282</f>
        <v>30</v>
      </c>
    </row>
    <row r="1283" spans="1:14" x14ac:dyDescent="0.3">
      <c r="A1283" s="3"/>
      <c r="B1283" s="4"/>
      <c r="C1283" s="4" t="s">
        <v>350</v>
      </c>
      <c r="D1283" s="4"/>
      <c r="E1283" s="3">
        <v>5</v>
      </c>
      <c r="F1283" s="3">
        <f>IF(G1283="","",SUMIFS([1]怪物表!$A:$A,[1]怪物表!$B:$B,C1283,[1]怪物表!$C:$C,G1283)
)</f>
        <v>1499403</v>
      </c>
      <c r="G1283" s="4" t="s">
        <v>239</v>
      </c>
      <c r="H1283" s="99">
        <v>48</v>
      </c>
      <c r="I1283" s="3"/>
      <c r="J1283" s="34">
        <v>3</v>
      </c>
      <c r="K1283" s="34">
        <v>1</v>
      </c>
      <c r="L1283" s="3">
        <v>60</v>
      </c>
      <c r="M1283" s="34">
        <v>660</v>
      </c>
      <c r="N1283" s="27">
        <f>INDEX([1]怪物表!$J:$J,MATCH(F1283,[1]怪物表!$A:$A,0),1)*H1283</f>
        <v>48</v>
      </c>
    </row>
    <row r="1284" spans="1:14" x14ac:dyDescent="0.3">
      <c r="A1284" s="37">
        <v>499420</v>
      </c>
      <c r="B1284" s="25" t="s">
        <v>377</v>
      </c>
      <c r="C1284" s="4" t="s">
        <v>350</v>
      </c>
      <c r="D1284" s="25" t="s">
        <v>235</v>
      </c>
      <c r="E1284" s="34">
        <v>1</v>
      </c>
      <c r="F1284" s="34">
        <f>IF(G1284="","",SUMIFS([1]怪物表!$A:$A,[1]怪物表!$B:$B,C1284,[1]怪物表!$C:$C,G1284)
)</f>
        <v>1499406</v>
      </c>
      <c r="G1284" s="4" t="s">
        <v>240</v>
      </c>
      <c r="H1284" s="99">
        <v>21</v>
      </c>
      <c r="I1284" s="34">
        <v>11</v>
      </c>
      <c r="J1284" s="34">
        <v>3</v>
      </c>
      <c r="K1284" s="34">
        <v>1</v>
      </c>
      <c r="L1284" s="3">
        <v>6</v>
      </c>
      <c r="M1284" s="34">
        <v>720</v>
      </c>
      <c r="N1284" s="27">
        <f>INDEX([1]怪物表!$J:$J,MATCH(F1284,[1]怪物表!$A:$A,0),1)*H1284</f>
        <v>21</v>
      </c>
    </row>
    <row r="1285" spans="1:14" x14ac:dyDescent="0.3">
      <c r="A1285" s="3"/>
      <c r="B1285" s="4"/>
      <c r="C1285" s="4" t="s">
        <v>350</v>
      </c>
      <c r="D1285" s="4"/>
      <c r="E1285" s="3">
        <v>2</v>
      </c>
      <c r="F1285" s="3">
        <f>IF(G1285="","",SUMIFS([1]怪物表!$A:$A,[1]怪物表!$B:$B,C1285,[1]怪物表!$C:$C,G1285)
)</f>
        <v>1499406</v>
      </c>
      <c r="G1285" s="4" t="s">
        <v>240</v>
      </c>
      <c r="H1285" s="99">
        <v>21</v>
      </c>
      <c r="I1285" s="34">
        <v>11</v>
      </c>
      <c r="J1285" s="34">
        <v>3</v>
      </c>
      <c r="K1285" s="34">
        <v>1</v>
      </c>
      <c r="L1285" s="3">
        <v>6</v>
      </c>
      <c r="M1285" s="34">
        <v>720</v>
      </c>
      <c r="N1285" s="27">
        <f>INDEX([1]怪物表!$J:$J,MATCH(F1285,[1]怪物表!$A:$A,0),1)*H1285</f>
        <v>21</v>
      </c>
    </row>
    <row r="1286" spans="1:14" x14ac:dyDescent="0.3">
      <c r="A1286" s="3"/>
      <c r="B1286" s="4"/>
      <c r="C1286" s="4" t="s">
        <v>350</v>
      </c>
      <c r="D1286" s="4"/>
      <c r="E1286" s="3">
        <v>3</v>
      </c>
      <c r="F1286" s="3">
        <f>IF(G1286="","",SUMIFS([1]怪物表!$A:$A,[1]怪物表!$B:$B,C1286,[1]怪物表!$C:$C,G1286)
)</f>
        <v>1499406</v>
      </c>
      <c r="G1286" s="4" t="s">
        <v>240</v>
      </c>
      <c r="H1286" s="99">
        <v>30</v>
      </c>
      <c r="I1286" s="3">
        <v>18</v>
      </c>
      <c r="J1286" s="34">
        <v>3</v>
      </c>
      <c r="K1286" s="34">
        <v>1</v>
      </c>
      <c r="L1286" s="3">
        <v>6</v>
      </c>
      <c r="M1286" s="34">
        <v>720</v>
      </c>
      <c r="N1286" s="27">
        <f>INDEX([1]怪物表!$J:$J,MATCH(F1286,[1]怪物表!$A:$A,0),1)*H1286</f>
        <v>30</v>
      </c>
    </row>
    <row r="1287" spans="1:14" x14ac:dyDescent="0.3">
      <c r="A1287" s="3"/>
      <c r="B1287" s="4"/>
      <c r="C1287" s="4" t="s">
        <v>350</v>
      </c>
      <c r="D1287" s="4"/>
      <c r="E1287" s="3">
        <v>4</v>
      </c>
      <c r="F1287" s="3">
        <f>IF(G1287="","",SUMIFS([1]怪物表!$A:$A,[1]怪物表!$B:$B,C1287,[1]怪物表!$C:$C,G1287)
)</f>
        <v>1499406</v>
      </c>
      <c r="G1287" s="4" t="s">
        <v>240</v>
      </c>
      <c r="H1287" s="99">
        <v>30</v>
      </c>
      <c r="I1287" s="3">
        <v>18</v>
      </c>
      <c r="J1287" s="34">
        <v>3</v>
      </c>
      <c r="K1287" s="34">
        <v>1</v>
      </c>
      <c r="L1287" s="3">
        <v>6</v>
      </c>
      <c r="M1287" s="34">
        <v>720</v>
      </c>
      <c r="N1287" s="27">
        <f>INDEX([1]怪物表!$J:$J,MATCH(F1287,[1]怪物表!$A:$A,0),1)*H1287</f>
        <v>30</v>
      </c>
    </row>
    <row r="1288" spans="1:14" x14ac:dyDescent="0.3">
      <c r="A1288" s="3"/>
      <c r="B1288" s="4"/>
      <c r="C1288" s="4" t="s">
        <v>350</v>
      </c>
      <c r="D1288" s="4"/>
      <c r="E1288" s="3">
        <v>5</v>
      </c>
      <c r="F1288" s="3">
        <f>IF(G1288="","",SUMIFS([1]怪物表!$A:$A,[1]怪物表!$B:$B,C1288,[1]怪物表!$C:$C,G1288)
)</f>
        <v>1499406</v>
      </c>
      <c r="G1288" s="4" t="s">
        <v>240</v>
      </c>
      <c r="H1288" s="99">
        <v>48</v>
      </c>
      <c r="I1288" s="3"/>
      <c r="J1288" s="34">
        <v>3</v>
      </c>
      <c r="K1288" s="34">
        <v>1</v>
      </c>
      <c r="L1288" s="3">
        <v>6</v>
      </c>
      <c r="M1288" s="34">
        <v>720</v>
      </c>
      <c r="N1288" s="27">
        <f>INDEX([1]怪物表!$J:$J,MATCH(F1288,[1]怪物表!$A:$A,0),1)*H1288</f>
        <v>48</v>
      </c>
    </row>
    <row r="1289" spans="1:14" x14ac:dyDescent="0.3">
      <c r="A1289" s="37">
        <v>499421</v>
      </c>
      <c r="B1289" s="25" t="s">
        <v>387</v>
      </c>
      <c r="C1289" s="4" t="s">
        <v>350</v>
      </c>
      <c r="D1289" s="25" t="s">
        <v>235</v>
      </c>
      <c r="E1289" s="34">
        <v>1</v>
      </c>
      <c r="F1289" s="34">
        <f>IF(G1289="","",SUMIFS([1]怪物表!$A:$A,[1]怪物表!$B:$B,C1289,[1]怪物表!$C:$C,G1289)
)</f>
        <v>1499417</v>
      </c>
      <c r="G1289" s="4" t="s">
        <v>288</v>
      </c>
      <c r="H1289" s="99">
        <v>21</v>
      </c>
      <c r="I1289" s="34">
        <v>11</v>
      </c>
      <c r="J1289" s="34">
        <v>3</v>
      </c>
      <c r="K1289" s="34">
        <v>1</v>
      </c>
      <c r="L1289" s="3">
        <v>6</v>
      </c>
      <c r="M1289" s="34">
        <v>720</v>
      </c>
      <c r="N1289" s="27">
        <f>INDEX([1]怪物表!$J:$J,MATCH(F1289,[1]怪物表!$A:$A,0),1)*H1289</f>
        <v>21</v>
      </c>
    </row>
    <row r="1290" spans="1:14" x14ac:dyDescent="0.3">
      <c r="A1290" s="3"/>
      <c r="B1290" s="4"/>
      <c r="C1290" s="4" t="s">
        <v>350</v>
      </c>
      <c r="D1290" s="4"/>
      <c r="E1290" s="3">
        <v>2</v>
      </c>
      <c r="F1290" s="3">
        <f>IF(G1290="","",SUMIFS([1]怪物表!$A:$A,[1]怪物表!$B:$B,C1290,[1]怪物表!$C:$C,G1290)
)</f>
        <v>1499417</v>
      </c>
      <c r="G1290" s="4" t="s">
        <v>288</v>
      </c>
      <c r="H1290" s="99">
        <v>21</v>
      </c>
      <c r="I1290" s="34">
        <v>11</v>
      </c>
      <c r="J1290" s="34">
        <v>3</v>
      </c>
      <c r="K1290" s="34">
        <v>1</v>
      </c>
      <c r="L1290" s="3">
        <v>6</v>
      </c>
      <c r="M1290" s="34">
        <v>720</v>
      </c>
      <c r="N1290" s="27">
        <f>INDEX([1]怪物表!$J:$J,MATCH(F1290,[1]怪物表!$A:$A,0),1)*H1290</f>
        <v>21</v>
      </c>
    </row>
    <row r="1291" spans="1:14" x14ac:dyDescent="0.3">
      <c r="A1291" s="3"/>
      <c r="B1291" s="4"/>
      <c r="C1291" s="4" t="s">
        <v>350</v>
      </c>
      <c r="D1291" s="4"/>
      <c r="E1291" s="3">
        <v>3</v>
      </c>
      <c r="F1291" s="3">
        <f>IF(G1291="","",SUMIFS([1]怪物表!$A:$A,[1]怪物表!$B:$B,C1291,[1]怪物表!$C:$C,G1291)
)</f>
        <v>1499417</v>
      </c>
      <c r="G1291" s="4" t="s">
        <v>288</v>
      </c>
      <c r="H1291" s="99">
        <v>30</v>
      </c>
      <c r="I1291" s="3">
        <v>18</v>
      </c>
      <c r="J1291" s="34">
        <v>3</v>
      </c>
      <c r="K1291" s="34">
        <v>1</v>
      </c>
      <c r="L1291" s="3">
        <v>6</v>
      </c>
      <c r="M1291" s="34">
        <v>720</v>
      </c>
      <c r="N1291" s="27">
        <f>INDEX([1]怪物表!$J:$J,MATCH(F1291,[1]怪物表!$A:$A,0),1)*H1291</f>
        <v>30</v>
      </c>
    </row>
    <row r="1292" spans="1:14" x14ac:dyDescent="0.3">
      <c r="A1292" s="3"/>
      <c r="B1292" s="4"/>
      <c r="C1292" s="4" t="s">
        <v>350</v>
      </c>
      <c r="D1292" s="4"/>
      <c r="E1292" s="3">
        <v>4</v>
      </c>
      <c r="F1292" s="3">
        <f>IF(G1292="","",SUMIFS([1]怪物表!$A:$A,[1]怪物表!$B:$B,C1292,[1]怪物表!$C:$C,G1292)
)</f>
        <v>1499417</v>
      </c>
      <c r="G1292" s="4" t="s">
        <v>288</v>
      </c>
      <c r="H1292" s="99">
        <v>30</v>
      </c>
      <c r="I1292" s="3">
        <v>18</v>
      </c>
      <c r="J1292" s="34">
        <v>3</v>
      </c>
      <c r="K1292" s="34">
        <v>1</v>
      </c>
      <c r="L1292" s="3">
        <v>6</v>
      </c>
      <c r="M1292" s="34">
        <v>720</v>
      </c>
      <c r="N1292" s="27">
        <f>INDEX([1]怪物表!$J:$J,MATCH(F1292,[1]怪物表!$A:$A,0),1)*H1292</f>
        <v>30</v>
      </c>
    </row>
    <row r="1293" spans="1:14" x14ac:dyDescent="0.3">
      <c r="A1293" s="3"/>
      <c r="B1293" s="4"/>
      <c r="C1293" s="4" t="s">
        <v>350</v>
      </c>
      <c r="D1293" s="4"/>
      <c r="E1293" s="3">
        <v>5</v>
      </c>
      <c r="F1293" s="3">
        <f>IF(G1293="","",SUMIFS([1]怪物表!$A:$A,[1]怪物表!$B:$B,C1293,[1]怪物表!$C:$C,G1293)
)</f>
        <v>1499417</v>
      </c>
      <c r="G1293" s="4" t="s">
        <v>288</v>
      </c>
      <c r="H1293" s="99">
        <v>48</v>
      </c>
      <c r="I1293" s="3"/>
      <c r="J1293" s="34">
        <v>3</v>
      </c>
      <c r="K1293" s="34">
        <v>1</v>
      </c>
      <c r="L1293" s="3">
        <v>6</v>
      </c>
      <c r="M1293" s="34">
        <v>720</v>
      </c>
      <c r="N1293" s="27">
        <f>INDEX([1]怪物表!$J:$J,MATCH(F1293,[1]怪物表!$A:$A,0),1)*H1293</f>
        <v>48</v>
      </c>
    </row>
    <row r="1294" spans="1:14" x14ac:dyDescent="0.3">
      <c r="A1294" s="37">
        <v>499422</v>
      </c>
      <c r="B1294" s="25" t="s">
        <v>368</v>
      </c>
      <c r="C1294" s="4" t="s">
        <v>350</v>
      </c>
      <c r="D1294" s="25" t="s">
        <v>237</v>
      </c>
      <c r="E1294" s="34">
        <v>1</v>
      </c>
      <c r="F1294" s="34">
        <f>IF(G1294="","",SUMIFS([1]怪物表!$A:$A,[1]怪物表!$B:$B,C1294,[1]怪物表!$C:$C,G1294)
)</f>
        <v>1499406</v>
      </c>
      <c r="G1294" s="4" t="s">
        <v>240</v>
      </c>
      <c r="H1294" s="99">
        <v>18</v>
      </c>
      <c r="I1294" s="34">
        <v>11</v>
      </c>
      <c r="J1294" s="34">
        <v>3</v>
      </c>
      <c r="K1294" s="34">
        <v>1</v>
      </c>
      <c r="L1294" s="3">
        <v>6</v>
      </c>
      <c r="M1294" s="34">
        <v>720</v>
      </c>
      <c r="N1294" s="27">
        <f>INDEX([1]怪物表!$J:$J,MATCH(F1294,[1]怪物表!$A:$A,0),1)*H1294</f>
        <v>18</v>
      </c>
    </row>
    <row r="1295" spans="1:14" x14ac:dyDescent="0.3">
      <c r="A1295" s="3"/>
      <c r="B1295" s="4"/>
      <c r="C1295" s="4" t="s">
        <v>350</v>
      </c>
      <c r="D1295" s="4"/>
      <c r="E1295" s="3">
        <v>2</v>
      </c>
      <c r="F1295" s="3">
        <f>IF(G1295="","",SUMIFS([1]怪物表!$A:$A,[1]怪物表!$B:$B,C1295,[1]怪物表!$C:$C,G1295)
)</f>
        <v>1499406</v>
      </c>
      <c r="G1295" s="4" t="s">
        <v>240</v>
      </c>
      <c r="H1295" s="99">
        <v>18</v>
      </c>
      <c r="I1295" s="34">
        <v>11</v>
      </c>
      <c r="J1295" s="34">
        <v>3</v>
      </c>
      <c r="K1295" s="34">
        <v>1</v>
      </c>
      <c r="L1295" s="3">
        <v>6</v>
      </c>
      <c r="M1295" s="34">
        <v>720</v>
      </c>
      <c r="N1295" s="27">
        <f>INDEX([1]怪物表!$J:$J,MATCH(F1295,[1]怪物表!$A:$A,0),1)*H1295</f>
        <v>18</v>
      </c>
    </row>
    <row r="1296" spans="1:14" x14ac:dyDescent="0.3">
      <c r="A1296" s="3"/>
      <c r="B1296" s="4"/>
      <c r="C1296" s="4" t="s">
        <v>350</v>
      </c>
      <c r="D1296" s="4"/>
      <c r="E1296" s="3">
        <v>3</v>
      </c>
      <c r="F1296" s="3">
        <f>IF(G1296="","",SUMIFS([1]怪物表!$A:$A,[1]怪物表!$B:$B,C1296,[1]怪物表!$C:$C,G1296)
)</f>
        <v>1499406</v>
      </c>
      <c r="G1296" s="4" t="s">
        <v>240</v>
      </c>
      <c r="H1296" s="99">
        <v>30</v>
      </c>
      <c r="I1296" s="3">
        <v>18</v>
      </c>
      <c r="J1296" s="34">
        <v>3</v>
      </c>
      <c r="K1296" s="34">
        <v>1</v>
      </c>
      <c r="L1296" s="3">
        <v>6</v>
      </c>
      <c r="M1296" s="34">
        <v>720</v>
      </c>
      <c r="N1296" s="27">
        <f>INDEX([1]怪物表!$J:$J,MATCH(F1296,[1]怪物表!$A:$A,0),1)*H1296</f>
        <v>30</v>
      </c>
    </row>
    <row r="1297" spans="1:14" x14ac:dyDescent="0.3">
      <c r="A1297" s="3"/>
      <c r="B1297" s="4"/>
      <c r="C1297" s="4" t="s">
        <v>350</v>
      </c>
      <c r="D1297" s="4"/>
      <c r="E1297" s="3">
        <v>4</v>
      </c>
      <c r="F1297" s="3">
        <f>IF(G1297="","",SUMIFS([1]怪物表!$A:$A,[1]怪物表!$B:$B,C1297,[1]怪物表!$C:$C,G1297)
)</f>
        <v>1499406</v>
      </c>
      <c r="G1297" s="4" t="s">
        <v>240</v>
      </c>
      <c r="H1297" s="99">
        <v>42</v>
      </c>
      <c r="I1297" s="3">
        <v>18</v>
      </c>
      <c r="J1297" s="34">
        <v>3</v>
      </c>
      <c r="K1297" s="34">
        <v>1</v>
      </c>
      <c r="L1297" s="3">
        <v>6</v>
      </c>
      <c r="M1297" s="34">
        <v>720</v>
      </c>
      <c r="N1297" s="27">
        <f>INDEX([1]怪物表!$J:$J,MATCH(F1297,[1]怪物表!$A:$A,0),1)*H1297</f>
        <v>42</v>
      </c>
    </row>
    <row r="1298" spans="1:14" x14ac:dyDescent="0.3">
      <c r="A1298" s="3"/>
      <c r="B1298" s="4"/>
      <c r="C1298" s="4" t="s">
        <v>350</v>
      </c>
      <c r="D1298" s="4"/>
      <c r="E1298" s="3">
        <v>5</v>
      </c>
      <c r="F1298" s="3">
        <f>IF(G1298="","",SUMIFS([1]怪物表!$A:$A,[1]怪物表!$B:$B,C1298,[1]怪物表!$C:$C,G1298)
)</f>
        <v>1499406</v>
      </c>
      <c r="G1298" s="4" t="s">
        <v>240</v>
      </c>
      <c r="H1298" s="99">
        <v>42</v>
      </c>
      <c r="I1298" s="3"/>
      <c r="J1298" s="34">
        <v>3</v>
      </c>
      <c r="K1298" s="34">
        <v>1</v>
      </c>
      <c r="L1298" s="3">
        <v>6</v>
      </c>
      <c r="M1298" s="34">
        <v>720</v>
      </c>
      <c r="N1298" s="27">
        <f>INDEX([1]怪物表!$J:$J,MATCH(F1298,[1]怪物表!$A:$A,0),1)*H1298</f>
        <v>42</v>
      </c>
    </row>
    <row r="1299" spans="1:14" x14ac:dyDescent="0.3">
      <c r="A1299" s="37">
        <v>499423</v>
      </c>
      <c r="B1299" s="25" t="s">
        <v>368</v>
      </c>
      <c r="C1299" s="4" t="s">
        <v>350</v>
      </c>
      <c r="D1299" s="25" t="s">
        <v>237</v>
      </c>
      <c r="E1299" s="34">
        <v>1</v>
      </c>
      <c r="F1299" s="34">
        <f>IF(G1299="","",SUMIFS([1]怪物表!$A:$A,[1]怪物表!$B:$B,C1299,[1]怪物表!$C:$C,G1299)
)</f>
        <v>1499406</v>
      </c>
      <c r="G1299" s="4" t="s">
        <v>240</v>
      </c>
      <c r="H1299" s="99">
        <v>21</v>
      </c>
      <c r="I1299" s="34">
        <v>11</v>
      </c>
      <c r="J1299" s="34">
        <v>3</v>
      </c>
      <c r="K1299" s="34">
        <v>1</v>
      </c>
      <c r="L1299" s="3">
        <v>6</v>
      </c>
      <c r="M1299" s="34">
        <v>720</v>
      </c>
      <c r="N1299" s="27">
        <f>INDEX([1]怪物表!$J:$J,MATCH(F1299,[1]怪物表!$A:$A,0),1)*H1299</f>
        <v>21</v>
      </c>
    </row>
    <row r="1300" spans="1:14" x14ac:dyDescent="0.3">
      <c r="A1300" s="3"/>
      <c r="B1300" s="4"/>
      <c r="C1300" s="4" t="s">
        <v>350</v>
      </c>
      <c r="D1300" s="4"/>
      <c r="E1300" s="3">
        <v>2</v>
      </c>
      <c r="F1300" s="3">
        <f>IF(G1300="","",SUMIFS([1]怪物表!$A:$A,[1]怪物表!$B:$B,C1300,[1]怪物表!$C:$C,G1300)
)</f>
        <v>1499406</v>
      </c>
      <c r="G1300" s="4" t="s">
        <v>240</v>
      </c>
      <c r="H1300" s="99">
        <v>21</v>
      </c>
      <c r="I1300" s="34">
        <v>11</v>
      </c>
      <c r="J1300" s="34">
        <v>3</v>
      </c>
      <c r="K1300" s="34">
        <v>1</v>
      </c>
      <c r="L1300" s="3">
        <v>6</v>
      </c>
      <c r="M1300" s="34">
        <v>720</v>
      </c>
      <c r="N1300" s="27">
        <f>INDEX([1]怪物表!$J:$J,MATCH(F1300,[1]怪物表!$A:$A,0),1)*H1300</f>
        <v>21</v>
      </c>
    </row>
    <row r="1301" spans="1:14" x14ac:dyDescent="0.3">
      <c r="A1301" s="3"/>
      <c r="B1301" s="4"/>
      <c r="C1301" s="4" t="s">
        <v>350</v>
      </c>
      <c r="D1301" s="4"/>
      <c r="E1301" s="3">
        <v>3</v>
      </c>
      <c r="F1301" s="3">
        <f>IF(G1301="","",SUMIFS([1]怪物表!$A:$A,[1]怪物表!$B:$B,C1301,[1]怪物表!$C:$C,G1301)
)</f>
        <v>1499406</v>
      </c>
      <c r="G1301" s="4" t="s">
        <v>240</v>
      </c>
      <c r="H1301" s="99">
        <v>30</v>
      </c>
      <c r="I1301" s="3">
        <v>18</v>
      </c>
      <c r="J1301" s="34">
        <v>3</v>
      </c>
      <c r="K1301" s="34">
        <v>1</v>
      </c>
      <c r="L1301" s="3">
        <v>6</v>
      </c>
      <c r="M1301" s="34">
        <v>720</v>
      </c>
      <c r="N1301" s="27">
        <f>INDEX([1]怪物表!$J:$J,MATCH(F1301,[1]怪物表!$A:$A,0),1)*H1301</f>
        <v>30</v>
      </c>
    </row>
    <row r="1302" spans="1:14" x14ac:dyDescent="0.3">
      <c r="A1302" s="3"/>
      <c r="B1302" s="4"/>
      <c r="C1302" s="4" t="s">
        <v>350</v>
      </c>
      <c r="D1302" s="4"/>
      <c r="E1302" s="3">
        <v>4</v>
      </c>
      <c r="F1302" s="3">
        <f>IF(G1302="","",SUMIFS([1]怪物表!$A:$A,[1]怪物表!$B:$B,C1302,[1]怪物表!$C:$C,G1302)
)</f>
        <v>1499406</v>
      </c>
      <c r="G1302" s="4" t="s">
        <v>240</v>
      </c>
      <c r="H1302" s="99">
        <v>30</v>
      </c>
      <c r="I1302" s="3">
        <v>18</v>
      </c>
      <c r="J1302" s="34">
        <v>3</v>
      </c>
      <c r="K1302" s="34">
        <v>1</v>
      </c>
      <c r="L1302" s="3">
        <v>6</v>
      </c>
      <c r="M1302" s="34">
        <v>720</v>
      </c>
      <c r="N1302" s="27">
        <f>INDEX([1]怪物表!$J:$J,MATCH(F1302,[1]怪物表!$A:$A,0),1)*H1302</f>
        <v>30</v>
      </c>
    </row>
    <row r="1303" spans="1:14" x14ac:dyDescent="0.3">
      <c r="A1303" s="3"/>
      <c r="B1303" s="4"/>
      <c r="C1303" s="4" t="s">
        <v>350</v>
      </c>
      <c r="D1303" s="4"/>
      <c r="E1303" s="3">
        <v>5</v>
      </c>
      <c r="F1303" s="3">
        <f>IF(G1303="","",SUMIFS([1]怪物表!$A:$A,[1]怪物表!$B:$B,C1303,[1]怪物表!$C:$C,G1303)
)</f>
        <v>1499406</v>
      </c>
      <c r="G1303" s="4" t="s">
        <v>240</v>
      </c>
      <c r="H1303" s="99">
        <v>48</v>
      </c>
      <c r="I1303" s="3"/>
      <c r="J1303" s="34">
        <v>3</v>
      </c>
      <c r="K1303" s="34">
        <v>1</v>
      </c>
      <c r="L1303" s="3">
        <v>6</v>
      </c>
      <c r="M1303" s="34">
        <v>720</v>
      </c>
      <c r="N1303" s="27">
        <f>INDEX([1]怪物表!$J:$J,MATCH(F1303,[1]怪物表!$A:$A,0),1)*H1303</f>
        <v>48</v>
      </c>
    </row>
    <row r="1304" spans="1:14" x14ac:dyDescent="0.3">
      <c r="A1304" s="33">
        <v>499501</v>
      </c>
      <c r="B1304" s="15" t="s">
        <v>373</v>
      </c>
      <c r="C1304" s="15" t="s">
        <v>360</v>
      </c>
      <c r="D1304" s="15" t="s">
        <v>280</v>
      </c>
      <c r="E1304" s="33">
        <v>1</v>
      </c>
      <c r="F1304" s="33">
        <f>IF(G1304="","",SUMIFS([1]怪物表!$A:$A,[1]怪物表!$B:$B,C1304,[1]怪物表!$C:$C,G1304)
)</f>
        <v>1499502</v>
      </c>
      <c r="G1304" s="15" t="s">
        <v>124</v>
      </c>
      <c r="H1304" s="33">
        <v>30</v>
      </c>
      <c r="I1304" s="33">
        <v>18</v>
      </c>
      <c r="J1304" s="33">
        <v>3</v>
      </c>
      <c r="K1304" s="33">
        <v>1</v>
      </c>
      <c r="L1304" s="33">
        <v>60</v>
      </c>
      <c r="M1304" s="33">
        <v>60</v>
      </c>
      <c r="N1304" s="27">
        <f>INDEX([1]怪物表!$J:$J,MATCH(F1304,[1]怪物表!$A:$A,0),1)*H1304</f>
        <v>30</v>
      </c>
    </row>
    <row r="1305" spans="1:14" x14ac:dyDescent="0.3">
      <c r="A1305" s="3"/>
      <c r="B1305" s="4"/>
      <c r="C1305" s="4" t="s">
        <v>360</v>
      </c>
      <c r="D1305" s="4"/>
      <c r="E1305" s="3">
        <v>2</v>
      </c>
      <c r="F1305" s="3">
        <f>IF(G1305="","",SUMIFS([1]怪物表!$A:$A,[1]怪物表!$B:$B,C1305,[1]怪物表!$C:$C,G1305)
)</f>
        <v>1499502</v>
      </c>
      <c r="G1305" s="4" t="s">
        <v>124</v>
      </c>
      <c r="H1305" s="3">
        <v>30</v>
      </c>
      <c r="I1305" s="3">
        <v>18</v>
      </c>
      <c r="J1305" s="34">
        <v>3</v>
      </c>
      <c r="K1305" s="34">
        <v>1</v>
      </c>
      <c r="L1305" s="3">
        <v>60</v>
      </c>
      <c r="M1305" s="3">
        <v>60</v>
      </c>
      <c r="N1305" s="27">
        <f>INDEX([1]怪物表!$J:$J,MATCH(F1305,[1]怪物表!$A:$A,0),1)*H1305</f>
        <v>30</v>
      </c>
    </row>
    <row r="1306" spans="1:14" x14ac:dyDescent="0.3">
      <c r="A1306" s="3"/>
      <c r="B1306" s="4"/>
      <c r="C1306" s="4" t="s">
        <v>360</v>
      </c>
      <c r="D1306" s="4"/>
      <c r="E1306" s="3">
        <v>3</v>
      </c>
      <c r="F1306" s="3">
        <f>IF(G1306="","",SUMIFS([1]怪物表!$A:$A,[1]怪物表!$B:$B,C1306,[1]怪物表!$C:$C,G1306)
)</f>
        <v>1499502</v>
      </c>
      <c r="G1306" s="4" t="s">
        <v>124</v>
      </c>
      <c r="H1306" s="3">
        <v>30</v>
      </c>
      <c r="I1306" s="3">
        <v>18</v>
      </c>
      <c r="J1306" s="34">
        <v>3</v>
      </c>
      <c r="K1306" s="34">
        <v>1</v>
      </c>
      <c r="L1306" s="3">
        <v>60</v>
      </c>
      <c r="M1306" s="3">
        <v>60</v>
      </c>
      <c r="N1306" s="27">
        <f>INDEX([1]怪物表!$J:$J,MATCH(F1306,[1]怪物表!$A:$A,0),1)*H1306</f>
        <v>30</v>
      </c>
    </row>
    <row r="1307" spans="1:14" x14ac:dyDescent="0.3">
      <c r="A1307" s="3"/>
      <c r="B1307" s="4"/>
      <c r="C1307" s="4" t="s">
        <v>360</v>
      </c>
      <c r="D1307" s="4"/>
      <c r="E1307" s="3">
        <v>4</v>
      </c>
      <c r="F1307" s="3">
        <f>IF(G1307="","",SUMIFS([1]怪物表!$A:$A,[1]怪物表!$B:$B,C1307,[1]怪物表!$C:$C,G1307)
)</f>
        <v>1499502</v>
      </c>
      <c r="G1307" s="4" t="s">
        <v>124</v>
      </c>
      <c r="H1307" s="3">
        <v>30</v>
      </c>
      <c r="I1307" s="3">
        <v>18</v>
      </c>
      <c r="J1307" s="34">
        <v>3</v>
      </c>
      <c r="K1307" s="34">
        <v>1</v>
      </c>
      <c r="L1307" s="3">
        <v>60</v>
      </c>
      <c r="M1307" s="3">
        <v>60</v>
      </c>
      <c r="N1307" s="27">
        <f>INDEX([1]怪物表!$J:$J,MATCH(F1307,[1]怪物表!$A:$A,0),1)*H1307</f>
        <v>30</v>
      </c>
    </row>
    <row r="1308" spans="1:14" x14ac:dyDescent="0.3">
      <c r="A1308" s="3"/>
      <c r="B1308" s="4"/>
      <c r="C1308" s="4" t="s">
        <v>360</v>
      </c>
      <c r="D1308" s="4"/>
      <c r="E1308" s="3">
        <v>5</v>
      </c>
      <c r="F1308" s="3">
        <f>IF(G1308="","",SUMIFS([1]怪物表!$A:$A,[1]怪物表!$B:$B,C1308,[1]怪物表!$C:$C,G1308)
)</f>
        <v>1499502</v>
      </c>
      <c r="G1308" s="4" t="s">
        <v>124</v>
      </c>
      <c r="H1308" s="3">
        <v>30</v>
      </c>
      <c r="I1308" s="3"/>
      <c r="J1308" s="34">
        <v>3</v>
      </c>
      <c r="K1308" s="34">
        <v>1</v>
      </c>
      <c r="L1308" s="3">
        <v>60</v>
      </c>
      <c r="M1308" s="3">
        <v>60</v>
      </c>
      <c r="N1308" s="27">
        <f>INDEX([1]怪物表!$J:$J,MATCH(F1308,[1]怪物表!$A:$A,0),1)*H1308</f>
        <v>30</v>
      </c>
    </row>
    <row r="1309" spans="1:14" x14ac:dyDescent="0.3">
      <c r="A1309" s="32">
        <v>499502</v>
      </c>
      <c r="B1309" s="25" t="s">
        <v>364</v>
      </c>
      <c r="C1309" s="4" t="s">
        <v>360</v>
      </c>
      <c r="D1309" s="25" t="s">
        <v>289</v>
      </c>
      <c r="E1309" s="34">
        <v>1</v>
      </c>
      <c r="F1309" s="34">
        <f>IF(G1309="","",SUMIFS([1]怪物表!$A:$A,[1]怪物表!$B:$B,C1309,[1]怪物表!$C:$C,G1309)
)</f>
        <v>1499504</v>
      </c>
      <c r="G1309" s="4" t="s">
        <v>151</v>
      </c>
      <c r="H1309" s="3">
        <v>30</v>
      </c>
      <c r="I1309" s="3">
        <v>18</v>
      </c>
      <c r="J1309" s="34">
        <v>3</v>
      </c>
      <c r="K1309" s="34">
        <v>1</v>
      </c>
      <c r="L1309" s="3">
        <v>60</v>
      </c>
      <c r="M1309" s="34">
        <v>90</v>
      </c>
      <c r="N1309" s="27">
        <f>INDEX([1]怪物表!$J:$J,MATCH(F1309,[1]怪物表!$A:$A,0),1)*H1309</f>
        <v>30</v>
      </c>
    </row>
    <row r="1310" spans="1:14" x14ac:dyDescent="0.3">
      <c r="A1310" s="3"/>
      <c r="B1310" s="4"/>
      <c r="C1310" s="4" t="s">
        <v>360</v>
      </c>
      <c r="D1310" s="4"/>
      <c r="E1310" s="3">
        <v>2</v>
      </c>
      <c r="F1310" s="3">
        <f>IF(G1310="","",SUMIFS([1]怪物表!$A:$A,[1]怪物表!$B:$B,C1310,[1]怪物表!$C:$C,G1310)
)</f>
        <v>1499504</v>
      </c>
      <c r="G1310" s="4" t="s">
        <v>151</v>
      </c>
      <c r="H1310" s="3">
        <v>30</v>
      </c>
      <c r="I1310" s="3">
        <v>18</v>
      </c>
      <c r="J1310" s="34">
        <v>3</v>
      </c>
      <c r="K1310" s="34">
        <v>1</v>
      </c>
      <c r="L1310" s="3">
        <v>60</v>
      </c>
      <c r="M1310" s="34">
        <v>90</v>
      </c>
      <c r="N1310" s="27">
        <f>INDEX([1]怪物表!$J:$J,MATCH(F1310,[1]怪物表!$A:$A,0),1)*H1310</f>
        <v>30</v>
      </c>
    </row>
    <row r="1311" spans="1:14" x14ac:dyDescent="0.3">
      <c r="A1311" s="3"/>
      <c r="B1311" s="4"/>
      <c r="C1311" s="4" t="s">
        <v>360</v>
      </c>
      <c r="D1311" s="4"/>
      <c r="E1311" s="3">
        <v>3</v>
      </c>
      <c r="F1311" s="3">
        <f>IF(G1311="","",SUMIFS([1]怪物表!$A:$A,[1]怪物表!$B:$B,C1311,[1]怪物表!$C:$C,G1311)
)</f>
        <v>1499504</v>
      </c>
      <c r="G1311" s="4" t="s">
        <v>151</v>
      </c>
      <c r="H1311" s="3">
        <v>30</v>
      </c>
      <c r="I1311" s="3">
        <v>18</v>
      </c>
      <c r="J1311" s="34">
        <v>3</v>
      </c>
      <c r="K1311" s="34">
        <v>1</v>
      </c>
      <c r="L1311" s="3">
        <v>60</v>
      </c>
      <c r="M1311" s="34">
        <v>90</v>
      </c>
      <c r="N1311" s="27">
        <f>INDEX([1]怪物表!$J:$J,MATCH(F1311,[1]怪物表!$A:$A,0),1)*H1311</f>
        <v>30</v>
      </c>
    </row>
    <row r="1312" spans="1:14" x14ac:dyDescent="0.3">
      <c r="A1312" s="3"/>
      <c r="B1312" s="4"/>
      <c r="C1312" s="4" t="s">
        <v>360</v>
      </c>
      <c r="D1312" s="4"/>
      <c r="E1312" s="3">
        <v>4</v>
      </c>
      <c r="F1312" s="3">
        <f>IF(G1312="","",SUMIFS([1]怪物表!$A:$A,[1]怪物表!$B:$B,C1312,[1]怪物表!$C:$C,G1312)
)</f>
        <v>1499504</v>
      </c>
      <c r="G1312" s="4" t="s">
        <v>151</v>
      </c>
      <c r="H1312" s="3">
        <v>30</v>
      </c>
      <c r="I1312" s="3">
        <v>18</v>
      </c>
      <c r="J1312" s="34">
        <v>3</v>
      </c>
      <c r="K1312" s="34">
        <v>1</v>
      </c>
      <c r="L1312" s="3">
        <v>60</v>
      </c>
      <c r="M1312" s="34">
        <v>90</v>
      </c>
      <c r="N1312" s="27">
        <f>INDEX([1]怪物表!$J:$J,MATCH(F1312,[1]怪物表!$A:$A,0),1)*H1312</f>
        <v>30</v>
      </c>
    </row>
    <row r="1313" spans="1:14" x14ac:dyDescent="0.3">
      <c r="A1313" s="3"/>
      <c r="B1313" s="4"/>
      <c r="C1313" s="4" t="s">
        <v>360</v>
      </c>
      <c r="D1313" s="4"/>
      <c r="E1313" s="3">
        <v>5</v>
      </c>
      <c r="F1313" s="3">
        <f>IF(G1313="","",SUMIFS([1]怪物表!$A:$A,[1]怪物表!$B:$B,C1313,[1]怪物表!$C:$C,G1313)
)</f>
        <v>1499504</v>
      </c>
      <c r="G1313" s="4" t="s">
        <v>151</v>
      </c>
      <c r="H1313" s="3">
        <v>30</v>
      </c>
      <c r="I1313" s="3"/>
      <c r="J1313" s="34">
        <v>3</v>
      </c>
      <c r="K1313" s="34">
        <v>1</v>
      </c>
      <c r="L1313" s="3">
        <v>60</v>
      </c>
      <c r="M1313" s="34">
        <v>90</v>
      </c>
      <c r="N1313" s="27">
        <f>INDEX([1]怪物表!$J:$J,MATCH(F1313,[1]怪物表!$A:$A,0),1)*H1313</f>
        <v>30</v>
      </c>
    </row>
    <row r="1314" spans="1:14" x14ac:dyDescent="0.3">
      <c r="A1314" s="32">
        <v>499503</v>
      </c>
      <c r="B1314" s="25" t="s">
        <v>362</v>
      </c>
      <c r="C1314" s="4" t="s">
        <v>360</v>
      </c>
      <c r="D1314" s="25" t="s">
        <v>281</v>
      </c>
      <c r="E1314" s="34">
        <v>1</v>
      </c>
      <c r="F1314" s="34">
        <f>IF(G1314="","",SUMIFS([1]怪物表!$A:$A,[1]怪物表!$B:$B,C1314,[1]怪物表!$C:$C,G1314)
)</f>
        <v>1499502</v>
      </c>
      <c r="G1314" s="4" t="s">
        <v>124</v>
      </c>
      <c r="H1314" s="34">
        <v>15</v>
      </c>
      <c r="I1314" s="34">
        <v>9</v>
      </c>
      <c r="J1314" s="34">
        <v>3</v>
      </c>
      <c r="K1314" s="34">
        <v>1</v>
      </c>
      <c r="L1314" s="3">
        <v>60</v>
      </c>
      <c r="M1314" s="34">
        <v>150</v>
      </c>
      <c r="N1314" s="27">
        <f>INDEX([1]怪物表!$J:$J,MATCH(F1314,[1]怪物表!$A:$A,0),1)*H1314</f>
        <v>15</v>
      </c>
    </row>
    <row r="1315" spans="1:14" x14ac:dyDescent="0.3">
      <c r="A1315" s="3"/>
      <c r="B1315" s="4"/>
      <c r="C1315" s="4" t="s">
        <v>360</v>
      </c>
      <c r="D1315" s="4"/>
      <c r="E1315" s="3">
        <v>2</v>
      </c>
      <c r="F1315" s="3">
        <f>IF(G1315="","",SUMIFS([1]怪物表!$A:$A,[1]怪物表!$B:$B,C1315,[1]怪物表!$C:$C,G1315)
)</f>
        <v>1499502</v>
      </c>
      <c r="G1315" s="4" t="s">
        <v>124</v>
      </c>
      <c r="H1315" s="34">
        <v>15</v>
      </c>
      <c r="I1315" s="34">
        <v>9</v>
      </c>
      <c r="J1315" s="34">
        <v>3</v>
      </c>
      <c r="K1315" s="34">
        <v>1</v>
      </c>
      <c r="L1315" s="3">
        <v>60</v>
      </c>
      <c r="M1315" s="3">
        <v>150</v>
      </c>
      <c r="N1315" s="27">
        <f>INDEX([1]怪物表!$J:$J,MATCH(F1315,[1]怪物表!$A:$A,0),1)*H1315</f>
        <v>15</v>
      </c>
    </row>
    <row r="1316" spans="1:14" x14ac:dyDescent="0.3">
      <c r="A1316" s="3"/>
      <c r="B1316" s="4"/>
      <c r="C1316" s="4" t="s">
        <v>360</v>
      </c>
      <c r="D1316" s="4"/>
      <c r="E1316" s="3">
        <v>3</v>
      </c>
      <c r="F1316" s="3">
        <f>IF(G1316="","",SUMIFS([1]怪物表!$A:$A,[1]怪物表!$B:$B,C1316,[1]怪物表!$C:$C,G1316)
)</f>
        <v>1499502</v>
      </c>
      <c r="G1316" s="4" t="s">
        <v>124</v>
      </c>
      <c r="H1316" s="34">
        <v>15</v>
      </c>
      <c r="I1316" s="34">
        <v>9</v>
      </c>
      <c r="J1316" s="34">
        <v>3</v>
      </c>
      <c r="K1316" s="34">
        <v>1</v>
      </c>
      <c r="L1316" s="3">
        <v>60</v>
      </c>
      <c r="M1316" s="3">
        <v>150</v>
      </c>
      <c r="N1316" s="27">
        <f>INDEX([1]怪物表!$J:$J,MATCH(F1316,[1]怪物表!$A:$A,0),1)*H1316</f>
        <v>15</v>
      </c>
    </row>
    <row r="1317" spans="1:14" x14ac:dyDescent="0.3">
      <c r="A1317" s="3"/>
      <c r="B1317" s="4"/>
      <c r="C1317" s="4" t="s">
        <v>360</v>
      </c>
      <c r="D1317" s="4"/>
      <c r="E1317" s="3">
        <v>4</v>
      </c>
      <c r="F1317" s="3">
        <f>IF(G1317="","",SUMIFS([1]怪物表!$A:$A,[1]怪物表!$B:$B,C1317,[1]怪物表!$C:$C,G1317)
)</f>
        <v>1499502</v>
      </c>
      <c r="G1317" s="4" t="s">
        <v>124</v>
      </c>
      <c r="H1317" s="34">
        <v>15</v>
      </c>
      <c r="I1317" s="34">
        <v>9</v>
      </c>
      <c r="J1317" s="34">
        <v>3</v>
      </c>
      <c r="K1317" s="34">
        <v>1</v>
      </c>
      <c r="L1317" s="3">
        <v>60</v>
      </c>
      <c r="M1317" s="3">
        <v>150</v>
      </c>
      <c r="N1317" s="27">
        <f>INDEX([1]怪物表!$J:$J,MATCH(F1317,[1]怪物表!$A:$A,0),1)*H1317</f>
        <v>15</v>
      </c>
    </row>
    <row r="1318" spans="1:14" x14ac:dyDescent="0.3">
      <c r="A1318" s="3"/>
      <c r="B1318" s="4"/>
      <c r="C1318" s="4" t="s">
        <v>360</v>
      </c>
      <c r="D1318" s="4"/>
      <c r="E1318" s="3">
        <v>5</v>
      </c>
      <c r="F1318" s="3">
        <f>IF(G1318="","",SUMIFS([1]怪物表!$A:$A,[1]怪物表!$B:$B,C1318,[1]怪物表!$C:$C,G1318)
)</f>
        <v>1499502</v>
      </c>
      <c r="G1318" s="4" t="s">
        <v>124</v>
      </c>
      <c r="H1318" s="34">
        <v>15</v>
      </c>
      <c r="I1318" s="3"/>
      <c r="J1318" s="34">
        <v>3</v>
      </c>
      <c r="K1318" s="34">
        <v>1</v>
      </c>
      <c r="L1318" s="3">
        <v>60</v>
      </c>
      <c r="M1318" s="3">
        <v>150</v>
      </c>
      <c r="N1318" s="27">
        <f>INDEX([1]怪物表!$J:$J,MATCH(F1318,[1]怪物表!$A:$A,0),1)*H1318</f>
        <v>15</v>
      </c>
    </row>
    <row r="1319" spans="1:14" x14ac:dyDescent="0.3">
      <c r="A1319" s="32">
        <v>499504</v>
      </c>
      <c r="B1319" s="25" t="s">
        <v>374</v>
      </c>
      <c r="C1319" s="4" t="s">
        <v>360</v>
      </c>
      <c r="D1319" s="25" t="s">
        <v>281</v>
      </c>
      <c r="E1319" s="34">
        <v>1</v>
      </c>
      <c r="F1319" s="34">
        <f>IF(G1319="","",SUMIFS([1]怪物表!$A:$A,[1]怪物表!$B:$B,C1319,[1]怪物表!$C:$C,G1319)
)</f>
        <v>1499504</v>
      </c>
      <c r="G1319" s="4" t="s">
        <v>151</v>
      </c>
      <c r="H1319" s="34">
        <v>15</v>
      </c>
      <c r="I1319" s="34">
        <v>9</v>
      </c>
      <c r="J1319" s="34">
        <v>3</v>
      </c>
      <c r="K1319" s="34">
        <v>1</v>
      </c>
      <c r="L1319" s="3">
        <v>60</v>
      </c>
      <c r="M1319" s="34">
        <v>150</v>
      </c>
      <c r="N1319" s="27">
        <f>INDEX([1]怪物表!$J:$J,MATCH(F1319,[1]怪物表!$A:$A,0),1)*H1319</f>
        <v>15</v>
      </c>
    </row>
    <row r="1320" spans="1:14" x14ac:dyDescent="0.3">
      <c r="A1320" s="3"/>
      <c r="B1320" s="4"/>
      <c r="C1320" s="4" t="s">
        <v>360</v>
      </c>
      <c r="D1320" s="4"/>
      <c r="E1320" s="3">
        <v>2</v>
      </c>
      <c r="F1320" s="3">
        <f>IF(G1320="","",SUMIFS([1]怪物表!$A:$A,[1]怪物表!$B:$B,C1320,[1]怪物表!$C:$C,G1320)
)</f>
        <v>1499504</v>
      </c>
      <c r="G1320" s="4" t="s">
        <v>151</v>
      </c>
      <c r="H1320" s="34">
        <v>15</v>
      </c>
      <c r="I1320" s="34">
        <v>9</v>
      </c>
      <c r="J1320" s="34">
        <v>3</v>
      </c>
      <c r="K1320" s="34">
        <v>1</v>
      </c>
      <c r="L1320" s="3">
        <v>60</v>
      </c>
      <c r="M1320" s="3">
        <v>150</v>
      </c>
      <c r="N1320" s="27">
        <f>INDEX([1]怪物表!$J:$J,MATCH(F1320,[1]怪物表!$A:$A,0),1)*H1320</f>
        <v>15</v>
      </c>
    </row>
    <row r="1321" spans="1:14" x14ac:dyDescent="0.3">
      <c r="A1321" s="3"/>
      <c r="B1321" s="4"/>
      <c r="C1321" s="4" t="s">
        <v>360</v>
      </c>
      <c r="D1321" s="4"/>
      <c r="E1321" s="3">
        <v>3</v>
      </c>
      <c r="F1321" s="3">
        <f>IF(G1321="","",SUMIFS([1]怪物表!$A:$A,[1]怪物表!$B:$B,C1321,[1]怪物表!$C:$C,G1321)
)</f>
        <v>1499504</v>
      </c>
      <c r="G1321" s="4" t="s">
        <v>151</v>
      </c>
      <c r="H1321" s="34">
        <v>15</v>
      </c>
      <c r="I1321" s="34">
        <v>9</v>
      </c>
      <c r="J1321" s="34">
        <v>3</v>
      </c>
      <c r="K1321" s="34">
        <v>1</v>
      </c>
      <c r="L1321" s="3">
        <v>60</v>
      </c>
      <c r="M1321" s="3">
        <v>150</v>
      </c>
      <c r="N1321" s="27">
        <f>INDEX([1]怪物表!$J:$J,MATCH(F1321,[1]怪物表!$A:$A,0),1)*H1321</f>
        <v>15</v>
      </c>
    </row>
    <row r="1322" spans="1:14" x14ac:dyDescent="0.3">
      <c r="A1322" s="3"/>
      <c r="B1322" s="4"/>
      <c r="C1322" s="4" t="s">
        <v>360</v>
      </c>
      <c r="D1322" s="4"/>
      <c r="E1322" s="3">
        <v>4</v>
      </c>
      <c r="F1322" s="3">
        <f>IF(G1322="","",SUMIFS([1]怪物表!$A:$A,[1]怪物表!$B:$B,C1322,[1]怪物表!$C:$C,G1322)
)</f>
        <v>1499504</v>
      </c>
      <c r="G1322" s="4" t="s">
        <v>151</v>
      </c>
      <c r="H1322" s="34">
        <v>15</v>
      </c>
      <c r="I1322" s="34">
        <v>9</v>
      </c>
      <c r="J1322" s="34">
        <v>3</v>
      </c>
      <c r="K1322" s="34">
        <v>1</v>
      </c>
      <c r="L1322" s="3">
        <v>60</v>
      </c>
      <c r="M1322" s="3">
        <v>150</v>
      </c>
      <c r="N1322" s="27">
        <f>INDEX([1]怪物表!$J:$J,MATCH(F1322,[1]怪物表!$A:$A,0),1)*H1322</f>
        <v>15</v>
      </c>
    </row>
    <row r="1323" spans="1:14" x14ac:dyDescent="0.3">
      <c r="A1323" s="3"/>
      <c r="B1323" s="4"/>
      <c r="C1323" s="4" t="s">
        <v>360</v>
      </c>
      <c r="D1323" s="4"/>
      <c r="E1323" s="3">
        <v>5</v>
      </c>
      <c r="F1323" s="3">
        <f>IF(G1323="","",SUMIFS([1]怪物表!$A:$A,[1]怪物表!$B:$B,C1323,[1]怪物表!$C:$C,G1323)
)</f>
        <v>1499504</v>
      </c>
      <c r="G1323" s="4" t="s">
        <v>151</v>
      </c>
      <c r="H1323" s="34">
        <v>15</v>
      </c>
      <c r="I1323" s="3"/>
      <c r="J1323" s="34">
        <v>3</v>
      </c>
      <c r="K1323" s="34">
        <v>1</v>
      </c>
      <c r="L1323" s="3">
        <v>60</v>
      </c>
      <c r="M1323" s="3">
        <v>150</v>
      </c>
      <c r="N1323" s="27">
        <f>INDEX([1]怪物表!$J:$J,MATCH(F1323,[1]怪物表!$A:$A,0),1)*H1323</f>
        <v>15</v>
      </c>
    </row>
    <row r="1324" spans="1:14" x14ac:dyDescent="0.3">
      <c r="A1324" s="32">
        <v>499505</v>
      </c>
      <c r="B1324" s="25" t="s">
        <v>364</v>
      </c>
      <c r="C1324" s="4" t="s">
        <v>360</v>
      </c>
      <c r="D1324" s="25" t="s">
        <v>282</v>
      </c>
      <c r="E1324" s="34">
        <v>1</v>
      </c>
      <c r="F1324" s="34">
        <f>IF(G1324="","",SUMIFS([1]怪物表!$A:$A,[1]怪物表!$B:$B,C1324,[1]怪物表!$C:$C,G1324)
)</f>
        <v>1499505</v>
      </c>
      <c r="G1324" s="4" t="s">
        <v>143</v>
      </c>
      <c r="H1324" s="3">
        <v>30</v>
      </c>
      <c r="I1324" s="3">
        <v>18</v>
      </c>
      <c r="J1324" s="34">
        <v>3</v>
      </c>
      <c r="K1324" s="34">
        <v>1</v>
      </c>
      <c r="L1324" s="3">
        <v>60</v>
      </c>
      <c r="M1324" s="34">
        <v>210</v>
      </c>
      <c r="N1324" s="27">
        <f>INDEX([1]怪物表!$J:$J,MATCH(F1324,[1]怪物表!$A:$A,0),1)*H1324</f>
        <v>30</v>
      </c>
    </row>
    <row r="1325" spans="1:14" x14ac:dyDescent="0.3">
      <c r="A1325" s="3"/>
      <c r="B1325" s="4"/>
      <c r="C1325" s="4" t="s">
        <v>360</v>
      </c>
      <c r="D1325" s="4"/>
      <c r="E1325" s="3">
        <v>2</v>
      </c>
      <c r="F1325" s="3">
        <f>IF(G1325="","",SUMIFS([1]怪物表!$A:$A,[1]怪物表!$B:$B,C1325,[1]怪物表!$C:$C,G1325)
)</f>
        <v>1499505</v>
      </c>
      <c r="G1325" s="4" t="s">
        <v>143</v>
      </c>
      <c r="H1325" s="3">
        <v>30</v>
      </c>
      <c r="I1325" s="3">
        <v>18</v>
      </c>
      <c r="J1325" s="34">
        <v>3</v>
      </c>
      <c r="K1325" s="34">
        <v>1</v>
      </c>
      <c r="L1325" s="3">
        <v>60</v>
      </c>
      <c r="M1325" s="34">
        <v>210</v>
      </c>
      <c r="N1325" s="27">
        <f>INDEX([1]怪物表!$J:$J,MATCH(F1325,[1]怪物表!$A:$A,0),1)*H1325</f>
        <v>30</v>
      </c>
    </row>
    <row r="1326" spans="1:14" x14ac:dyDescent="0.3">
      <c r="A1326" s="3"/>
      <c r="B1326" s="4"/>
      <c r="C1326" s="4" t="s">
        <v>360</v>
      </c>
      <c r="D1326" s="4"/>
      <c r="E1326" s="3">
        <v>3</v>
      </c>
      <c r="F1326" s="3">
        <f>IF(G1326="","",SUMIFS([1]怪物表!$A:$A,[1]怪物表!$B:$B,C1326,[1]怪物表!$C:$C,G1326)
)</f>
        <v>1499505</v>
      </c>
      <c r="G1326" s="4" t="s">
        <v>143</v>
      </c>
      <c r="H1326" s="3">
        <v>30</v>
      </c>
      <c r="I1326" s="3">
        <v>18</v>
      </c>
      <c r="J1326" s="34">
        <v>3</v>
      </c>
      <c r="K1326" s="34">
        <v>1</v>
      </c>
      <c r="L1326" s="3">
        <v>60</v>
      </c>
      <c r="M1326" s="34">
        <v>210</v>
      </c>
      <c r="N1326" s="27">
        <f>INDEX([1]怪物表!$J:$J,MATCH(F1326,[1]怪物表!$A:$A,0),1)*H1326</f>
        <v>30</v>
      </c>
    </row>
    <row r="1327" spans="1:14" x14ac:dyDescent="0.3">
      <c r="A1327" s="3"/>
      <c r="B1327" s="4"/>
      <c r="C1327" s="4" t="s">
        <v>360</v>
      </c>
      <c r="D1327" s="4"/>
      <c r="E1327" s="3">
        <v>4</v>
      </c>
      <c r="F1327" s="3">
        <f>IF(G1327="","",SUMIFS([1]怪物表!$A:$A,[1]怪物表!$B:$B,C1327,[1]怪物表!$C:$C,G1327)
)</f>
        <v>1499505</v>
      </c>
      <c r="G1327" s="4" t="s">
        <v>143</v>
      </c>
      <c r="H1327" s="3">
        <v>30</v>
      </c>
      <c r="I1327" s="3">
        <v>18</v>
      </c>
      <c r="J1327" s="34">
        <v>3</v>
      </c>
      <c r="K1327" s="34">
        <v>1</v>
      </c>
      <c r="L1327" s="3">
        <v>60</v>
      </c>
      <c r="M1327" s="34">
        <v>210</v>
      </c>
      <c r="N1327" s="27">
        <f>INDEX([1]怪物表!$J:$J,MATCH(F1327,[1]怪物表!$A:$A,0),1)*H1327</f>
        <v>30</v>
      </c>
    </row>
    <row r="1328" spans="1:14" x14ac:dyDescent="0.3">
      <c r="A1328" s="3"/>
      <c r="B1328" s="4"/>
      <c r="C1328" s="4" t="s">
        <v>360</v>
      </c>
      <c r="D1328" s="4"/>
      <c r="E1328" s="3">
        <v>5</v>
      </c>
      <c r="F1328" s="3">
        <f>IF(G1328="","",SUMIFS([1]怪物表!$A:$A,[1]怪物表!$B:$B,C1328,[1]怪物表!$C:$C,G1328)
)</f>
        <v>1499505</v>
      </c>
      <c r="G1328" s="4" t="s">
        <v>143</v>
      </c>
      <c r="H1328" s="3">
        <v>30</v>
      </c>
      <c r="I1328" s="3"/>
      <c r="J1328" s="34">
        <v>3</v>
      </c>
      <c r="K1328" s="34">
        <v>1</v>
      </c>
      <c r="L1328" s="3">
        <v>60</v>
      </c>
      <c r="M1328" s="34">
        <v>210</v>
      </c>
      <c r="N1328" s="27">
        <f>INDEX([1]怪物表!$J:$J,MATCH(F1328,[1]怪物表!$A:$A,0),1)*H1328</f>
        <v>30</v>
      </c>
    </row>
    <row r="1329" spans="1:14" x14ac:dyDescent="0.3">
      <c r="A1329" s="32">
        <v>499506</v>
      </c>
      <c r="B1329" s="25" t="s">
        <v>276</v>
      </c>
      <c r="C1329" s="4" t="s">
        <v>360</v>
      </c>
      <c r="D1329" s="25" t="s">
        <v>283</v>
      </c>
      <c r="E1329" s="34">
        <v>1</v>
      </c>
      <c r="F1329" s="34">
        <f>IF(G1329="","",SUMIFS([1]怪物表!$A:$A,[1]怪物表!$B:$B,C1329,[1]怪物表!$C:$C,G1329)
)</f>
        <v>1499506</v>
      </c>
      <c r="G1329" s="4" t="s">
        <v>240</v>
      </c>
      <c r="H1329" s="34">
        <v>10</v>
      </c>
      <c r="I1329" s="34">
        <v>5</v>
      </c>
      <c r="J1329" s="34">
        <v>3</v>
      </c>
      <c r="K1329" s="34">
        <v>1</v>
      </c>
      <c r="L1329" s="34">
        <v>10</v>
      </c>
      <c r="M1329" s="34">
        <v>240</v>
      </c>
      <c r="N1329" s="27">
        <f>INDEX([1]怪物表!$J:$J,MATCH(F1329,[1]怪物表!$A:$A,0),1)*H1329</f>
        <v>10</v>
      </c>
    </row>
    <row r="1330" spans="1:14" x14ac:dyDescent="0.3">
      <c r="A1330" s="3"/>
      <c r="B1330" s="4"/>
      <c r="C1330" s="4" t="s">
        <v>360</v>
      </c>
      <c r="D1330" s="4"/>
      <c r="E1330" s="3">
        <v>2</v>
      </c>
      <c r="F1330" s="3">
        <f>IF(G1330="","",SUMIFS([1]怪物表!$A:$A,[1]怪物表!$B:$B,C1330,[1]怪物表!$C:$C,G1330)
)</f>
        <v>1499506</v>
      </c>
      <c r="G1330" s="4" t="s">
        <v>240</v>
      </c>
      <c r="H1330" s="34">
        <v>10</v>
      </c>
      <c r="I1330" s="34">
        <v>5</v>
      </c>
      <c r="J1330" s="34">
        <v>3</v>
      </c>
      <c r="K1330" s="34">
        <v>1</v>
      </c>
      <c r="L1330" s="34">
        <v>10</v>
      </c>
      <c r="M1330" s="3">
        <v>240</v>
      </c>
      <c r="N1330" s="27">
        <f>INDEX([1]怪物表!$J:$J,MATCH(F1330,[1]怪物表!$A:$A,0),1)*H1330</f>
        <v>10</v>
      </c>
    </row>
    <row r="1331" spans="1:14" x14ac:dyDescent="0.3">
      <c r="A1331" s="3"/>
      <c r="B1331" s="4"/>
      <c r="C1331" s="4" t="s">
        <v>360</v>
      </c>
      <c r="D1331" s="4"/>
      <c r="E1331" s="3">
        <v>3</v>
      </c>
      <c r="F1331" s="3">
        <f>IF(G1331="","",SUMIFS([1]怪物表!$A:$A,[1]怪物表!$B:$B,C1331,[1]怪物表!$C:$C,G1331)
)</f>
        <v>1499506</v>
      </c>
      <c r="G1331" s="4" t="s">
        <v>240</v>
      </c>
      <c r="H1331" s="34">
        <v>10</v>
      </c>
      <c r="I1331" s="34">
        <v>5</v>
      </c>
      <c r="J1331" s="34">
        <v>3</v>
      </c>
      <c r="K1331" s="34">
        <v>1</v>
      </c>
      <c r="L1331" s="34">
        <v>10</v>
      </c>
      <c r="M1331" s="3">
        <v>240</v>
      </c>
      <c r="N1331" s="27">
        <f>INDEX([1]怪物表!$J:$J,MATCH(F1331,[1]怪物表!$A:$A,0),1)*H1331</f>
        <v>10</v>
      </c>
    </row>
    <row r="1332" spans="1:14" x14ac:dyDescent="0.3">
      <c r="A1332" s="3"/>
      <c r="B1332" s="4"/>
      <c r="C1332" s="4" t="s">
        <v>360</v>
      </c>
      <c r="D1332" s="4"/>
      <c r="E1332" s="3">
        <v>4</v>
      </c>
      <c r="F1332" s="3">
        <f>IF(G1332="","",SUMIFS([1]怪物表!$A:$A,[1]怪物表!$B:$B,C1332,[1]怪物表!$C:$C,G1332)
)</f>
        <v>1499506</v>
      </c>
      <c r="G1332" s="4" t="s">
        <v>240</v>
      </c>
      <c r="H1332" s="34">
        <v>10</v>
      </c>
      <c r="I1332" s="34">
        <v>5</v>
      </c>
      <c r="J1332" s="34">
        <v>3</v>
      </c>
      <c r="K1332" s="34">
        <v>1</v>
      </c>
      <c r="L1332" s="3">
        <v>20</v>
      </c>
      <c r="M1332" s="3">
        <v>240</v>
      </c>
      <c r="N1332" s="27">
        <f>INDEX([1]怪物表!$J:$J,MATCH(F1332,[1]怪物表!$A:$A,0),1)*H1332</f>
        <v>10</v>
      </c>
    </row>
    <row r="1333" spans="1:14" x14ac:dyDescent="0.3">
      <c r="A1333" s="3"/>
      <c r="B1333" s="4"/>
      <c r="C1333" s="4" t="s">
        <v>360</v>
      </c>
      <c r="D1333" s="4"/>
      <c r="E1333" s="3">
        <v>5</v>
      </c>
      <c r="F1333" s="3">
        <f>IF(G1333="","",SUMIFS([1]怪物表!$A:$A,[1]怪物表!$B:$B,C1333,[1]怪物表!$C:$C,G1333)
)</f>
        <v>1499506</v>
      </c>
      <c r="G1333" s="4" t="s">
        <v>240</v>
      </c>
      <c r="H1333" s="34">
        <v>10</v>
      </c>
      <c r="I1333" s="3"/>
      <c r="J1333" s="34">
        <v>3</v>
      </c>
      <c r="K1333" s="34">
        <v>1</v>
      </c>
      <c r="L1333" s="3">
        <v>20</v>
      </c>
      <c r="M1333" s="3">
        <v>240</v>
      </c>
      <c r="N1333" s="27">
        <f>INDEX([1]怪物表!$J:$J,MATCH(F1333,[1]怪物表!$A:$A,0),1)*H1333</f>
        <v>10</v>
      </c>
    </row>
    <row r="1334" spans="1:14" x14ac:dyDescent="0.3">
      <c r="A1334" s="32">
        <v>499507</v>
      </c>
      <c r="B1334" s="25" t="s">
        <v>272</v>
      </c>
      <c r="C1334" s="4" t="s">
        <v>360</v>
      </c>
      <c r="D1334" s="25" t="s">
        <v>283</v>
      </c>
      <c r="E1334" s="34">
        <v>1</v>
      </c>
      <c r="F1334" s="34">
        <f>IF(G1334="","",SUMIFS([1]怪物表!$A:$A,[1]怪物表!$B:$B,C1334,[1]怪物表!$C:$C,G1334)
)</f>
        <v>1499516</v>
      </c>
      <c r="G1334" s="4" t="s">
        <v>167</v>
      </c>
      <c r="H1334" s="34">
        <v>10</v>
      </c>
      <c r="I1334" s="34">
        <v>5</v>
      </c>
      <c r="J1334" s="34">
        <v>3</v>
      </c>
      <c r="K1334" s="34">
        <v>1</v>
      </c>
      <c r="L1334" s="34">
        <v>10</v>
      </c>
      <c r="M1334" s="3">
        <v>240</v>
      </c>
      <c r="N1334" s="27">
        <f>INDEX([1]怪物表!$J:$J,MATCH(F1334,[1]怪物表!$A:$A,0),1)*H1334</f>
        <v>10</v>
      </c>
    </row>
    <row r="1335" spans="1:14" x14ac:dyDescent="0.3">
      <c r="A1335" s="3"/>
      <c r="B1335" s="4"/>
      <c r="C1335" s="4" t="s">
        <v>360</v>
      </c>
      <c r="D1335" s="4"/>
      <c r="E1335" s="3">
        <v>2</v>
      </c>
      <c r="F1335" s="3">
        <f>IF(G1335="","",SUMIFS([1]怪物表!$A:$A,[1]怪物表!$B:$B,C1335,[1]怪物表!$C:$C,G1335)
)</f>
        <v>1499516</v>
      </c>
      <c r="G1335" s="4" t="s">
        <v>167</v>
      </c>
      <c r="H1335" s="34">
        <v>10</v>
      </c>
      <c r="I1335" s="34">
        <v>5</v>
      </c>
      <c r="J1335" s="34">
        <v>3</v>
      </c>
      <c r="K1335" s="34">
        <v>1</v>
      </c>
      <c r="L1335" s="34">
        <v>10</v>
      </c>
      <c r="M1335" s="3">
        <v>240</v>
      </c>
      <c r="N1335" s="27">
        <f>INDEX([1]怪物表!$J:$J,MATCH(F1335,[1]怪物表!$A:$A,0),1)*H1335</f>
        <v>10</v>
      </c>
    </row>
    <row r="1336" spans="1:14" x14ac:dyDescent="0.3">
      <c r="A1336" s="3"/>
      <c r="B1336" s="4"/>
      <c r="C1336" s="4" t="s">
        <v>360</v>
      </c>
      <c r="D1336" s="4"/>
      <c r="E1336" s="3">
        <v>3</v>
      </c>
      <c r="F1336" s="3">
        <f>IF(G1336="","",SUMIFS([1]怪物表!$A:$A,[1]怪物表!$B:$B,C1336,[1]怪物表!$C:$C,G1336)
)</f>
        <v>1499516</v>
      </c>
      <c r="G1336" s="4" t="s">
        <v>167</v>
      </c>
      <c r="H1336" s="34">
        <v>10</v>
      </c>
      <c r="I1336" s="34">
        <v>5</v>
      </c>
      <c r="J1336" s="34">
        <v>3</v>
      </c>
      <c r="K1336" s="34">
        <v>1</v>
      </c>
      <c r="L1336" s="34">
        <v>10</v>
      </c>
      <c r="M1336" s="3">
        <v>240</v>
      </c>
      <c r="N1336" s="27">
        <f>INDEX([1]怪物表!$J:$J,MATCH(F1336,[1]怪物表!$A:$A,0),1)*H1336</f>
        <v>10</v>
      </c>
    </row>
    <row r="1337" spans="1:14" x14ac:dyDescent="0.3">
      <c r="A1337" s="3"/>
      <c r="B1337" s="4"/>
      <c r="C1337" s="4" t="s">
        <v>360</v>
      </c>
      <c r="D1337" s="4"/>
      <c r="E1337" s="3">
        <v>4</v>
      </c>
      <c r="F1337" s="3">
        <f>IF(G1337="","",SUMIFS([1]怪物表!$A:$A,[1]怪物表!$B:$B,C1337,[1]怪物表!$C:$C,G1337)
)</f>
        <v>1499516</v>
      </c>
      <c r="G1337" s="4" t="s">
        <v>167</v>
      </c>
      <c r="H1337" s="34">
        <v>10</v>
      </c>
      <c r="I1337" s="34">
        <v>5</v>
      </c>
      <c r="J1337" s="34">
        <v>3</v>
      </c>
      <c r="K1337" s="34">
        <v>1</v>
      </c>
      <c r="L1337" s="3">
        <v>20</v>
      </c>
      <c r="M1337" s="3">
        <v>240</v>
      </c>
      <c r="N1337" s="27">
        <f>INDEX([1]怪物表!$J:$J,MATCH(F1337,[1]怪物表!$A:$A,0),1)*H1337</f>
        <v>10</v>
      </c>
    </row>
    <row r="1338" spans="1:14" x14ac:dyDescent="0.3">
      <c r="A1338" s="3"/>
      <c r="B1338" s="4"/>
      <c r="C1338" s="4" t="s">
        <v>360</v>
      </c>
      <c r="D1338" s="4"/>
      <c r="E1338" s="3">
        <v>5</v>
      </c>
      <c r="F1338" s="3">
        <f>IF(G1338="","",SUMIFS([1]怪物表!$A:$A,[1]怪物表!$B:$B,C1338,[1]怪物表!$C:$C,G1338)
)</f>
        <v>1499516</v>
      </c>
      <c r="G1338" s="4" t="s">
        <v>167</v>
      </c>
      <c r="H1338" s="34">
        <v>10</v>
      </c>
      <c r="I1338" s="3"/>
      <c r="J1338" s="34">
        <v>3</v>
      </c>
      <c r="K1338" s="34">
        <v>1</v>
      </c>
      <c r="L1338" s="3">
        <v>20</v>
      </c>
      <c r="M1338" s="3">
        <v>240</v>
      </c>
      <c r="N1338" s="27">
        <f>INDEX([1]怪物表!$J:$J,MATCH(F1338,[1]怪物表!$A:$A,0),1)*H1338</f>
        <v>10</v>
      </c>
    </row>
    <row r="1339" spans="1:14" x14ac:dyDescent="0.3">
      <c r="A1339" s="32">
        <v>499508</v>
      </c>
      <c r="B1339" s="25" t="s">
        <v>276</v>
      </c>
      <c r="C1339" s="4" t="s">
        <v>360</v>
      </c>
      <c r="D1339" s="25" t="s">
        <v>284</v>
      </c>
      <c r="E1339" s="34">
        <v>1</v>
      </c>
      <c r="F1339" s="34">
        <f>IF(G1339="","",SUMIFS([1]怪物表!$A:$A,[1]怪物表!$B:$B,C1339,[1]怪物表!$C:$C,G1339)
)</f>
        <v>1499506</v>
      </c>
      <c r="G1339" s="4" t="s">
        <v>240</v>
      </c>
      <c r="H1339" s="34">
        <v>10</v>
      </c>
      <c r="I1339" s="34">
        <v>5</v>
      </c>
      <c r="J1339" s="34">
        <v>3</v>
      </c>
      <c r="K1339" s="34">
        <v>1</v>
      </c>
      <c r="L1339" s="34">
        <v>10</v>
      </c>
      <c r="M1339" s="34">
        <v>270</v>
      </c>
      <c r="N1339" s="27">
        <f>INDEX([1]怪物表!$J:$J,MATCH(F1339,[1]怪物表!$A:$A,0),1)*H1339</f>
        <v>10</v>
      </c>
    </row>
    <row r="1340" spans="1:14" x14ac:dyDescent="0.3">
      <c r="A1340" s="3"/>
      <c r="B1340" s="4"/>
      <c r="C1340" s="4" t="s">
        <v>360</v>
      </c>
      <c r="D1340" s="4"/>
      <c r="E1340" s="3">
        <v>2</v>
      </c>
      <c r="F1340" s="3">
        <f>IF(G1340="","",SUMIFS([1]怪物表!$A:$A,[1]怪物表!$B:$B,C1340,[1]怪物表!$C:$C,G1340)
)</f>
        <v>1499506</v>
      </c>
      <c r="G1340" s="4" t="s">
        <v>240</v>
      </c>
      <c r="H1340" s="34">
        <v>10</v>
      </c>
      <c r="I1340" s="34">
        <v>5</v>
      </c>
      <c r="J1340" s="34">
        <v>3</v>
      </c>
      <c r="K1340" s="34">
        <v>1</v>
      </c>
      <c r="L1340" s="34">
        <v>10</v>
      </c>
      <c r="M1340" s="34">
        <v>270</v>
      </c>
      <c r="N1340" s="27">
        <f>INDEX([1]怪物表!$J:$J,MATCH(F1340,[1]怪物表!$A:$A,0),1)*H1340</f>
        <v>10</v>
      </c>
    </row>
    <row r="1341" spans="1:14" x14ac:dyDescent="0.3">
      <c r="A1341" s="3"/>
      <c r="B1341" s="4"/>
      <c r="C1341" s="4" t="s">
        <v>360</v>
      </c>
      <c r="D1341" s="4"/>
      <c r="E1341" s="3">
        <v>3</v>
      </c>
      <c r="F1341" s="3">
        <f>IF(G1341="","",SUMIFS([1]怪物表!$A:$A,[1]怪物表!$B:$B,C1341,[1]怪物表!$C:$C,G1341)
)</f>
        <v>1499506</v>
      </c>
      <c r="G1341" s="4" t="s">
        <v>240</v>
      </c>
      <c r="H1341" s="34">
        <v>10</v>
      </c>
      <c r="I1341" s="34">
        <v>5</v>
      </c>
      <c r="J1341" s="34">
        <v>3</v>
      </c>
      <c r="K1341" s="34">
        <v>1</v>
      </c>
      <c r="L1341" s="34">
        <v>10</v>
      </c>
      <c r="M1341" s="34">
        <v>270</v>
      </c>
      <c r="N1341" s="27">
        <f>INDEX([1]怪物表!$J:$J,MATCH(F1341,[1]怪物表!$A:$A,0),1)*H1341</f>
        <v>10</v>
      </c>
    </row>
    <row r="1342" spans="1:14" x14ac:dyDescent="0.3">
      <c r="A1342" s="3"/>
      <c r="B1342" s="4"/>
      <c r="C1342" s="4" t="s">
        <v>360</v>
      </c>
      <c r="D1342" s="4"/>
      <c r="E1342" s="3">
        <v>4</v>
      </c>
      <c r="F1342" s="3">
        <f>IF(G1342="","",SUMIFS([1]怪物表!$A:$A,[1]怪物表!$B:$B,C1342,[1]怪物表!$C:$C,G1342)
)</f>
        <v>1499506</v>
      </c>
      <c r="G1342" s="4" t="s">
        <v>240</v>
      </c>
      <c r="H1342" s="34">
        <v>10</v>
      </c>
      <c r="I1342" s="34">
        <v>5</v>
      </c>
      <c r="J1342" s="34">
        <v>3</v>
      </c>
      <c r="K1342" s="34">
        <v>1</v>
      </c>
      <c r="L1342" s="3">
        <v>20</v>
      </c>
      <c r="M1342" s="34">
        <v>270</v>
      </c>
      <c r="N1342" s="27">
        <f>INDEX([1]怪物表!$J:$J,MATCH(F1342,[1]怪物表!$A:$A,0),1)*H1342</f>
        <v>10</v>
      </c>
    </row>
    <row r="1343" spans="1:14" x14ac:dyDescent="0.3">
      <c r="A1343" s="3"/>
      <c r="B1343" s="4"/>
      <c r="C1343" s="4" t="s">
        <v>360</v>
      </c>
      <c r="D1343" s="4"/>
      <c r="E1343" s="3">
        <v>5</v>
      </c>
      <c r="F1343" s="3">
        <f>IF(G1343="","",SUMIFS([1]怪物表!$A:$A,[1]怪物表!$B:$B,C1343,[1]怪物表!$C:$C,G1343)
)</f>
        <v>1499506</v>
      </c>
      <c r="G1343" s="4" t="s">
        <v>240</v>
      </c>
      <c r="H1343" s="34">
        <v>10</v>
      </c>
      <c r="I1343" s="3"/>
      <c r="J1343" s="34">
        <v>3</v>
      </c>
      <c r="K1343" s="34">
        <v>1</v>
      </c>
      <c r="L1343" s="3">
        <v>20</v>
      </c>
      <c r="M1343" s="34">
        <v>270</v>
      </c>
      <c r="N1343" s="27">
        <f>INDEX([1]怪物表!$J:$J,MATCH(F1343,[1]怪物表!$A:$A,0),1)*H1343</f>
        <v>10</v>
      </c>
    </row>
    <row r="1344" spans="1:14" x14ac:dyDescent="0.3">
      <c r="A1344" s="35">
        <v>499509</v>
      </c>
      <c r="B1344" s="25" t="s">
        <v>373</v>
      </c>
      <c r="C1344" s="4" t="s">
        <v>360</v>
      </c>
      <c r="D1344" s="25" t="s">
        <v>191</v>
      </c>
      <c r="E1344" s="34">
        <v>1</v>
      </c>
      <c r="F1344" s="34">
        <f>IF(G1344="","",SUMIFS([1]怪物表!$A:$A,[1]怪物表!$B:$B,C1344,[1]怪物表!$C:$C,G1344)
)</f>
        <v>1499502</v>
      </c>
      <c r="G1344" s="4" t="s">
        <v>124</v>
      </c>
      <c r="H1344" s="99">
        <v>21</v>
      </c>
      <c r="I1344" s="34">
        <v>11</v>
      </c>
      <c r="J1344" s="34">
        <v>3</v>
      </c>
      <c r="K1344" s="34">
        <v>1</v>
      </c>
      <c r="L1344" s="3">
        <v>60</v>
      </c>
      <c r="M1344" s="34">
        <v>330</v>
      </c>
      <c r="N1344" s="27">
        <f>INDEX([1]怪物表!$J:$J,MATCH(F1344,[1]怪物表!$A:$A,0),1)*H1344</f>
        <v>21</v>
      </c>
    </row>
    <row r="1345" spans="1:14" x14ac:dyDescent="0.3">
      <c r="A1345" s="3"/>
      <c r="B1345" s="4"/>
      <c r="C1345" s="4" t="s">
        <v>360</v>
      </c>
      <c r="D1345" s="4"/>
      <c r="E1345" s="3">
        <v>2</v>
      </c>
      <c r="F1345" s="3">
        <f>IF(G1345="","",SUMIFS([1]怪物表!$A:$A,[1]怪物表!$B:$B,C1345,[1]怪物表!$C:$C,G1345)
)</f>
        <v>1499502</v>
      </c>
      <c r="G1345" s="4" t="s">
        <v>124</v>
      </c>
      <c r="H1345" s="99">
        <v>21</v>
      </c>
      <c r="I1345" s="34">
        <v>11</v>
      </c>
      <c r="J1345" s="34">
        <v>3</v>
      </c>
      <c r="K1345" s="34">
        <v>1</v>
      </c>
      <c r="L1345" s="3">
        <v>60</v>
      </c>
      <c r="M1345" s="34">
        <v>330</v>
      </c>
      <c r="N1345" s="27">
        <f>INDEX([1]怪物表!$J:$J,MATCH(F1345,[1]怪物表!$A:$A,0),1)*H1345</f>
        <v>21</v>
      </c>
    </row>
    <row r="1346" spans="1:14" x14ac:dyDescent="0.3">
      <c r="A1346" s="3"/>
      <c r="B1346" s="4"/>
      <c r="C1346" s="4" t="s">
        <v>360</v>
      </c>
      <c r="D1346" s="4"/>
      <c r="E1346" s="3">
        <v>3</v>
      </c>
      <c r="F1346" s="3">
        <f>IF(G1346="","",SUMIFS([1]怪物表!$A:$A,[1]怪物表!$B:$B,C1346,[1]怪物表!$C:$C,G1346)
)</f>
        <v>1499502</v>
      </c>
      <c r="G1346" s="4" t="s">
        <v>124</v>
      </c>
      <c r="H1346" s="99">
        <v>30</v>
      </c>
      <c r="I1346" s="3">
        <v>18</v>
      </c>
      <c r="J1346" s="34">
        <v>3</v>
      </c>
      <c r="K1346" s="34">
        <v>1</v>
      </c>
      <c r="L1346" s="3">
        <v>60</v>
      </c>
      <c r="M1346" s="34">
        <v>330</v>
      </c>
      <c r="N1346" s="27">
        <f>INDEX([1]怪物表!$J:$J,MATCH(F1346,[1]怪物表!$A:$A,0),1)*H1346</f>
        <v>30</v>
      </c>
    </row>
    <row r="1347" spans="1:14" x14ac:dyDescent="0.3">
      <c r="A1347" s="3"/>
      <c r="B1347" s="4"/>
      <c r="C1347" s="4" t="s">
        <v>360</v>
      </c>
      <c r="D1347" s="4"/>
      <c r="E1347" s="3">
        <v>4</v>
      </c>
      <c r="F1347" s="3">
        <f>IF(G1347="","",SUMIFS([1]怪物表!$A:$A,[1]怪物表!$B:$B,C1347,[1]怪物表!$C:$C,G1347)
)</f>
        <v>1499502</v>
      </c>
      <c r="G1347" s="4" t="s">
        <v>124</v>
      </c>
      <c r="H1347" s="99">
        <v>30</v>
      </c>
      <c r="I1347" s="3">
        <v>18</v>
      </c>
      <c r="J1347" s="34">
        <v>3</v>
      </c>
      <c r="K1347" s="34">
        <v>1</v>
      </c>
      <c r="L1347" s="3">
        <v>60</v>
      </c>
      <c r="M1347" s="34">
        <v>330</v>
      </c>
      <c r="N1347" s="27">
        <f>INDEX([1]怪物表!$J:$J,MATCH(F1347,[1]怪物表!$A:$A,0),1)*H1347</f>
        <v>30</v>
      </c>
    </row>
    <row r="1348" spans="1:14" x14ac:dyDescent="0.3">
      <c r="A1348" s="3"/>
      <c r="B1348" s="4"/>
      <c r="C1348" s="4" t="s">
        <v>360</v>
      </c>
      <c r="D1348" s="4"/>
      <c r="E1348" s="3">
        <v>5</v>
      </c>
      <c r="F1348" s="3">
        <f>IF(G1348="","",SUMIFS([1]怪物表!$A:$A,[1]怪物表!$B:$B,C1348,[1]怪物表!$C:$C,G1348)
)</f>
        <v>1499502</v>
      </c>
      <c r="G1348" s="4" t="s">
        <v>124</v>
      </c>
      <c r="H1348" s="99">
        <v>48</v>
      </c>
      <c r="I1348" s="3"/>
      <c r="J1348" s="34">
        <v>3</v>
      </c>
      <c r="K1348" s="34">
        <v>1</v>
      </c>
      <c r="L1348" s="3">
        <v>60</v>
      </c>
      <c r="M1348" s="34">
        <v>330</v>
      </c>
      <c r="N1348" s="27">
        <f>INDEX([1]怪物表!$J:$J,MATCH(F1348,[1]怪物表!$A:$A,0),1)*H1348</f>
        <v>48</v>
      </c>
    </row>
    <row r="1349" spans="1:14" x14ac:dyDescent="0.3">
      <c r="A1349" s="35">
        <v>499510</v>
      </c>
      <c r="B1349" s="25" t="s">
        <v>365</v>
      </c>
      <c r="C1349" s="4" t="s">
        <v>360</v>
      </c>
      <c r="D1349" s="25" t="s">
        <v>201</v>
      </c>
      <c r="E1349" s="34">
        <v>1</v>
      </c>
      <c r="F1349" s="34">
        <f>IF(G1349="","",SUMIFS([1]怪物表!$A:$A,[1]怪物表!$B:$B,C1349,[1]怪物表!$C:$C,G1349)
)</f>
        <v>1499505</v>
      </c>
      <c r="G1349" s="4" t="s">
        <v>143</v>
      </c>
      <c r="H1349" s="99">
        <v>12</v>
      </c>
      <c r="I1349" s="34">
        <v>6</v>
      </c>
      <c r="J1349" s="34">
        <v>3</v>
      </c>
      <c r="K1349" s="34">
        <v>1</v>
      </c>
      <c r="L1349" s="3">
        <v>60</v>
      </c>
      <c r="M1349" s="34">
        <v>390</v>
      </c>
      <c r="N1349" s="27">
        <f>INDEX([1]怪物表!$J:$J,MATCH(F1349,[1]怪物表!$A:$A,0),1)*H1349</f>
        <v>12</v>
      </c>
    </row>
    <row r="1350" spans="1:14" x14ac:dyDescent="0.3">
      <c r="A1350" s="3"/>
      <c r="B1350" s="4"/>
      <c r="C1350" s="4" t="s">
        <v>360</v>
      </c>
      <c r="D1350" s="4"/>
      <c r="E1350" s="3">
        <v>2</v>
      </c>
      <c r="F1350" s="3">
        <f>IF(G1350="","",SUMIFS([1]怪物表!$A:$A,[1]怪物表!$B:$B,C1350,[1]怪物表!$C:$C,G1350)
)</f>
        <v>1499505</v>
      </c>
      <c r="G1350" s="4" t="s">
        <v>143</v>
      </c>
      <c r="H1350" s="99">
        <v>12</v>
      </c>
      <c r="I1350" s="34">
        <v>6</v>
      </c>
      <c r="J1350" s="34">
        <v>3</v>
      </c>
      <c r="K1350" s="34">
        <v>1</v>
      </c>
      <c r="L1350" s="3">
        <v>60</v>
      </c>
      <c r="M1350" s="34">
        <v>390</v>
      </c>
      <c r="N1350" s="27">
        <f>INDEX([1]怪物表!$J:$J,MATCH(F1350,[1]怪物表!$A:$A,0),1)*H1350</f>
        <v>12</v>
      </c>
    </row>
    <row r="1351" spans="1:14" x14ac:dyDescent="0.3">
      <c r="A1351" s="3"/>
      <c r="B1351" s="4"/>
      <c r="C1351" s="4" t="s">
        <v>360</v>
      </c>
      <c r="D1351" s="4"/>
      <c r="E1351" s="3">
        <v>3</v>
      </c>
      <c r="F1351" s="3">
        <f>IF(G1351="","",SUMIFS([1]怪物表!$A:$A,[1]怪物表!$B:$B,C1351,[1]怪物表!$C:$C,G1351)
)</f>
        <v>1499505</v>
      </c>
      <c r="G1351" s="4" t="s">
        <v>143</v>
      </c>
      <c r="H1351" s="99">
        <v>15</v>
      </c>
      <c r="I1351" s="34">
        <v>9</v>
      </c>
      <c r="J1351" s="34">
        <v>3</v>
      </c>
      <c r="K1351" s="34">
        <v>1</v>
      </c>
      <c r="L1351" s="3">
        <v>60</v>
      </c>
      <c r="M1351" s="34">
        <v>390</v>
      </c>
      <c r="N1351" s="27">
        <f>INDEX([1]怪物表!$J:$J,MATCH(F1351,[1]怪物表!$A:$A,0),1)*H1351</f>
        <v>15</v>
      </c>
    </row>
    <row r="1352" spans="1:14" x14ac:dyDescent="0.3">
      <c r="A1352" s="3"/>
      <c r="B1352" s="4"/>
      <c r="C1352" s="4" t="s">
        <v>360</v>
      </c>
      <c r="D1352" s="4"/>
      <c r="E1352" s="3">
        <v>4</v>
      </c>
      <c r="F1352" s="3">
        <f>IF(G1352="","",SUMIFS([1]怪物表!$A:$A,[1]怪物表!$B:$B,C1352,[1]怪物表!$C:$C,G1352)
)</f>
        <v>1499505</v>
      </c>
      <c r="G1352" s="4" t="s">
        <v>143</v>
      </c>
      <c r="H1352" s="99">
        <v>15</v>
      </c>
      <c r="I1352" s="34">
        <v>9</v>
      </c>
      <c r="J1352" s="34">
        <v>3</v>
      </c>
      <c r="K1352" s="34">
        <v>1</v>
      </c>
      <c r="L1352" s="3">
        <v>60</v>
      </c>
      <c r="M1352" s="34">
        <v>390</v>
      </c>
      <c r="N1352" s="27">
        <f>INDEX([1]怪物表!$J:$J,MATCH(F1352,[1]怪物表!$A:$A,0),1)*H1352</f>
        <v>15</v>
      </c>
    </row>
    <row r="1353" spans="1:14" x14ac:dyDescent="0.3">
      <c r="A1353" s="3"/>
      <c r="B1353" s="4"/>
      <c r="C1353" s="4" t="s">
        <v>360</v>
      </c>
      <c r="D1353" s="4"/>
      <c r="E1353" s="3">
        <v>5</v>
      </c>
      <c r="F1353" s="3">
        <f>IF(G1353="","",SUMIFS([1]怪物表!$A:$A,[1]怪物表!$B:$B,C1353,[1]怪物表!$C:$C,G1353)
)</f>
        <v>1499505</v>
      </c>
      <c r="G1353" s="4" t="s">
        <v>143</v>
      </c>
      <c r="H1353" s="99">
        <v>21</v>
      </c>
      <c r="I1353" s="3"/>
      <c r="J1353" s="34">
        <v>3</v>
      </c>
      <c r="K1353" s="34">
        <v>1</v>
      </c>
      <c r="L1353" s="3">
        <v>60</v>
      </c>
      <c r="M1353" s="34">
        <v>390</v>
      </c>
      <c r="N1353" s="27">
        <f>INDEX([1]怪物表!$J:$J,MATCH(F1353,[1]怪物表!$A:$A,0),1)*H1353</f>
        <v>21</v>
      </c>
    </row>
    <row r="1354" spans="1:14" x14ac:dyDescent="0.3">
      <c r="A1354" s="35">
        <v>499511</v>
      </c>
      <c r="B1354" s="25" t="s">
        <v>376</v>
      </c>
      <c r="C1354" s="4" t="s">
        <v>360</v>
      </c>
      <c r="D1354" s="25" t="s">
        <v>202</v>
      </c>
      <c r="E1354" s="34">
        <v>1</v>
      </c>
      <c r="F1354" s="34">
        <f>IF(G1354="","",SUMIFS([1]怪物表!$A:$A,[1]怪物表!$B:$B,C1354,[1]怪物表!$C:$C,G1354)
)</f>
        <v>1499505</v>
      </c>
      <c r="G1354" s="4" t="s">
        <v>143</v>
      </c>
      <c r="H1354" s="99">
        <v>18</v>
      </c>
      <c r="I1354" s="34">
        <v>7</v>
      </c>
      <c r="J1354" s="34">
        <v>3</v>
      </c>
      <c r="K1354" s="34">
        <v>1</v>
      </c>
      <c r="L1354" s="34">
        <v>10</v>
      </c>
      <c r="M1354" s="34">
        <v>420</v>
      </c>
      <c r="N1354" s="27">
        <f>INDEX([1]怪物表!$J:$J,MATCH(F1354,[1]怪物表!$A:$A,0),1)*H1354</f>
        <v>18</v>
      </c>
    </row>
    <row r="1355" spans="1:14" x14ac:dyDescent="0.3">
      <c r="A1355" s="3"/>
      <c r="B1355" s="4"/>
      <c r="C1355" s="4" t="s">
        <v>360</v>
      </c>
      <c r="D1355" s="4"/>
      <c r="E1355" s="3">
        <v>2</v>
      </c>
      <c r="F1355" s="3">
        <f>IF(G1355="","",SUMIFS([1]怪物表!$A:$A,[1]怪物表!$B:$B,C1355,[1]怪物表!$C:$C,G1355)
)</f>
        <v>1499505</v>
      </c>
      <c r="G1355" s="4" t="s">
        <v>143</v>
      </c>
      <c r="H1355" s="99">
        <v>18</v>
      </c>
      <c r="I1355" s="34">
        <v>7</v>
      </c>
      <c r="J1355" s="34">
        <v>3</v>
      </c>
      <c r="K1355" s="34">
        <v>1</v>
      </c>
      <c r="L1355" s="34">
        <v>10</v>
      </c>
      <c r="M1355" s="34">
        <v>420</v>
      </c>
      <c r="N1355" s="27">
        <f>INDEX([1]怪物表!$J:$J,MATCH(F1355,[1]怪物表!$A:$A,0),1)*H1355</f>
        <v>18</v>
      </c>
    </row>
    <row r="1356" spans="1:14" x14ac:dyDescent="0.3">
      <c r="A1356" s="3"/>
      <c r="B1356" s="4"/>
      <c r="C1356" s="4" t="s">
        <v>360</v>
      </c>
      <c r="D1356" s="4"/>
      <c r="E1356" s="3">
        <v>3</v>
      </c>
      <c r="F1356" s="3">
        <f>IF(G1356="","",SUMIFS([1]怪物表!$A:$A,[1]怪物表!$B:$B,C1356,[1]怪物表!$C:$C,G1356)
)</f>
        <v>1499505</v>
      </c>
      <c r="G1356" s="4" t="s">
        <v>143</v>
      </c>
      <c r="H1356" s="99">
        <v>30</v>
      </c>
      <c r="I1356" s="34">
        <v>14</v>
      </c>
      <c r="J1356" s="34">
        <v>3</v>
      </c>
      <c r="K1356" s="34">
        <v>1</v>
      </c>
      <c r="L1356" s="34">
        <v>10</v>
      </c>
      <c r="M1356" s="34">
        <v>420</v>
      </c>
      <c r="N1356" s="27">
        <f>INDEX([1]怪物表!$J:$J,MATCH(F1356,[1]怪物表!$A:$A,0),1)*H1356</f>
        <v>30</v>
      </c>
    </row>
    <row r="1357" spans="1:14" x14ac:dyDescent="0.3">
      <c r="A1357" s="3"/>
      <c r="B1357" s="4"/>
      <c r="C1357" s="4" t="s">
        <v>360</v>
      </c>
      <c r="D1357" s="4"/>
      <c r="E1357" s="3">
        <v>4</v>
      </c>
      <c r="F1357" s="3">
        <f>IF(G1357="","",SUMIFS([1]怪物表!$A:$A,[1]怪物表!$B:$B,C1357,[1]怪物表!$C:$C,G1357)
)</f>
        <v>1499505</v>
      </c>
      <c r="G1357" s="4" t="s">
        <v>143</v>
      </c>
      <c r="H1357" s="99">
        <v>42</v>
      </c>
      <c r="I1357" s="3">
        <v>21</v>
      </c>
      <c r="J1357" s="34">
        <v>3</v>
      </c>
      <c r="K1357" s="34">
        <v>1</v>
      </c>
      <c r="L1357" s="3">
        <v>20</v>
      </c>
      <c r="M1357" s="34">
        <v>420</v>
      </c>
      <c r="N1357" s="27">
        <f>INDEX([1]怪物表!$J:$J,MATCH(F1357,[1]怪物表!$A:$A,0),1)*H1357</f>
        <v>42</v>
      </c>
    </row>
    <row r="1358" spans="1:14" x14ac:dyDescent="0.3">
      <c r="A1358" s="3"/>
      <c r="B1358" s="4"/>
      <c r="C1358" s="4" t="s">
        <v>360</v>
      </c>
      <c r="D1358" s="4"/>
      <c r="E1358" s="3">
        <v>5</v>
      </c>
      <c r="F1358" s="3">
        <f>IF(G1358="","",SUMIFS([1]怪物表!$A:$A,[1]怪物表!$B:$B,C1358,[1]怪物表!$C:$C,G1358)
)</f>
        <v>1499505</v>
      </c>
      <c r="G1358" s="4" t="s">
        <v>143</v>
      </c>
      <c r="H1358" s="99">
        <v>42</v>
      </c>
      <c r="I1358" s="3"/>
      <c r="J1358" s="34">
        <v>3</v>
      </c>
      <c r="K1358" s="34">
        <v>1</v>
      </c>
      <c r="L1358" s="3">
        <v>20</v>
      </c>
      <c r="M1358" s="34">
        <v>420</v>
      </c>
      <c r="N1358" s="27">
        <f>INDEX([1]怪物表!$J:$J,MATCH(F1358,[1]怪物表!$A:$A,0),1)*H1358</f>
        <v>42</v>
      </c>
    </row>
    <row r="1359" spans="1:14" x14ac:dyDescent="0.3">
      <c r="A1359" s="35">
        <v>499512</v>
      </c>
      <c r="B1359" s="25" t="s">
        <v>272</v>
      </c>
      <c r="C1359" s="4" t="s">
        <v>360</v>
      </c>
      <c r="D1359" s="25" t="s">
        <v>202</v>
      </c>
      <c r="E1359" s="34">
        <v>1</v>
      </c>
      <c r="F1359" s="34">
        <f>IF(G1359="","",SUMIFS([1]怪物表!$A:$A,[1]怪物表!$B:$B,C1359,[1]怪物表!$C:$C,G1359)
)</f>
        <v>1499518</v>
      </c>
      <c r="G1359" s="25" t="s">
        <v>123</v>
      </c>
      <c r="H1359" s="34">
        <v>5</v>
      </c>
      <c r="I1359" s="36">
        <v>3</v>
      </c>
      <c r="J1359" s="34">
        <v>3</v>
      </c>
      <c r="K1359" s="34">
        <v>1</v>
      </c>
      <c r="L1359" s="34">
        <v>10</v>
      </c>
      <c r="M1359" s="34">
        <v>420</v>
      </c>
      <c r="N1359" s="27">
        <f>INDEX([1]怪物表!$J:$J,MATCH(F1359,[1]怪物表!$A:$A,0),1)*H1359</f>
        <v>5</v>
      </c>
    </row>
    <row r="1360" spans="1:14" x14ac:dyDescent="0.3">
      <c r="A1360" s="3"/>
      <c r="B1360" s="4"/>
      <c r="C1360" s="4" t="s">
        <v>360</v>
      </c>
      <c r="D1360" s="4"/>
      <c r="E1360" s="3">
        <v>2</v>
      </c>
      <c r="F1360" s="3">
        <f>IF(G1360="","",SUMIFS([1]怪物表!$A:$A,[1]怪物表!$B:$B,C1360,[1]怪物表!$C:$C,G1360)
)</f>
        <v>1499518</v>
      </c>
      <c r="G1360" s="25" t="s">
        <v>123</v>
      </c>
      <c r="H1360" s="3">
        <v>5</v>
      </c>
      <c r="I1360" s="36">
        <v>3</v>
      </c>
      <c r="J1360" s="34">
        <v>3</v>
      </c>
      <c r="K1360" s="34">
        <v>1</v>
      </c>
      <c r="L1360" s="34">
        <v>10</v>
      </c>
      <c r="M1360" s="34">
        <v>420</v>
      </c>
      <c r="N1360" s="27">
        <f>INDEX([1]怪物表!$J:$J,MATCH(F1360,[1]怪物表!$A:$A,0),1)*H1360</f>
        <v>5</v>
      </c>
    </row>
    <row r="1361" spans="1:14" x14ac:dyDescent="0.3">
      <c r="A1361" s="3"/>
      <c r="B1361" s="4"/>
      <c r="C1361" s="4" t="s">
        <v>360</v>
      </c>
      <c r="D1361" s="4"/>
      <c r="E1361" s="3">
        <v>3</v>
      </c>
      <c r="F1361" s="3">
        <f>IF(G1361="","",SUMIFS([1]怪物表!$A:$A,[1]怪物表!$B:$B,C1361,[1]怪物表!$C:$C,G1361)
)</f>
        <v>1499518</v>
      </c>
      <c r="G1361" s="25" t="s">
        <v>123</v>
      </c>
      <c r="H1361" s="3">
        <v>10</v>
      </c>
      <c r="I1361" s="36">
        <v>4</v>
      </c>
      <c r="J1361" s="34">
        <v>3</v>
      </c>
      <c r="K1361" s="34">
        <v>1</v>
      </c>
      <c r="L1361" s="34">
        <v>10</v>
      </c>
      <c r="M1361" s="34">
        <v>420</v>
      </c>
      <c r="N1361" s="27">
        <f>INDEX([1]怪物表!$J:$J,MATCH(F1361,[1]怪物表!$A:$A,0),1)*H1361</f>
        <v>10</v>
      </c>
    </row>
    <row r="1362" spans="1:14" x14ac:dyDescent="0.3">
      <c r="A1362" s="3"/>
      <c r="B1362" s="4"/>
      <c r="C1362" s="4" t="s">
        <v>360</v>
      </c>
      <c r="D1362" s="4"/>
      <c r="E1362" s="3">
        <v>4</v>
      </c>
      <c r="F1362" s="3">
        <f>IF(G1362="","",SUMIFS([1]怪物表!$A:$A,[1]怪物表!$B:$B,C1362,[1]怪物表!$C:$C,G1362)
)</f>
        <v>1499518</v>
      </c>
      <c r="G1362" s="25" t="s">
        <v>123</v>
      </c>
      <c r="H1362" s="3">
        <v>15</v>
      </c>
      <c r="I1362" s="36">
        <v>6</v>
      </c>
      <c r="J1362" s="34">
        <v>3</v>
      </c>
      <c r="K1362" s="34">
        <v>1</v>
      </c>
      <c r="L1362" s="3">
        <v>20</v>
      </c>
      <c r="M1362" s="34">
        <v>420</v>
      </c>
      <c r="N1362" s="27">
        <f>INDEX([1]怪物表!$J:$J,MATCH(F1362,[1]怪物表!$A:$A,0),1)*H1362</f>
        <v>15</v>
      </c>
    </row>
    <row r="1363" spans="1:14" x14ac:dyDescent="0.3">
      <c r="A1363" s="3"/>
      <c r="B1363" s="4"/>
      <c r="C1363" s="4" t="s">
        <v>360</v>
      </c>
      <c r="D1363" s="4"/>
      <c r="E1363" s="3">
        <v>5</v>
      </c>
      <c r="F1363" s="3">
        <f>IF(G1363="","",SUMIFS([1]怪物表!$A:$A,[1]怪物表!$B:$B,C1363,[1]怪物表!$C:$C,G1363)
)</f>
        <v>1499518</v>
      </c>
      <c r="G1363" s="25" t="s">
        <v>123</v>
      </c>
      <c r="H1363" s="3">
        <v>15</v>
      </c>
      <c r="I1363" s="3"/>
      <c r="J1363" s="34">
        <v>3</v>
      </c>
      <c r="K1363" s="34">
        <v>1</v>
      </c>
      <c r="L1363" s="3">
        <v>20</v>
      </c>
      <c r="M1363" s="34">
        <v>420</v>
      </c>
      <c r="N1363" s="27">
        <f>INDEX([1]怪物表!$J:$J,MATCH(F1363,[1]怪物表!$A:$A,0),1)*H1363</f>
        <v>15</v>
      </c>
    </row>
    <row r="1364" spans="1:14" x14ac:dyDescent="0.3">
      <c r="A1364" s="35">
        <v>499513</v>
      </c>
      <c r="B1364" s="25" t="s">
        <v>376</v>
      </c>
      <c r="C1364" s="4" t="s">
        <v>360</v>
      </c>
      <c r="D1364" s="25" t="s">
        <v>197</v>
      </c>
      <c r="E1364" s="34">
        <v>1</v>
      </c>
      <c r="F1364" s="34">
        <f>IF(G1364="","",SUMIFS([1]怪物表!$A:$A,[1]怪物表!$B:$B,C1364,[1]怪物表!$C:$C,G1364)
)</f>
        <v>1499505</v>
      </c>
      <c r="G1364" s="4" t="s">
        <v>143</v>
      </c>
      <c r="H1364" s="99">
        <v>18</v>
      </c>
      <c r="I1364" s="34">
        <v>7</v>
      </c>
      <c r="J1364" s="34">
        <v>3</v>
      </c>
      <c r="K1364" s="34">
        <v>1</v>
      </c>
      <c r="L1364" s="34">
        <v>6</v>
      </c>
      <c r="M1364" s="34">
        <v>540</v>
      </c>
      <c r="N1364" s="27">
        <f>INDEX([1]怪物表!$J:$J,MATCH(F1364,[1]怪物表!$A:$A,0),1)*H1364</f>
        <v>18</v>
      </c>
    </row>
    <row r="1365" spans="1:14" x14ac:dyDescent="0.3">
      <c r="A1365" s="3"/>
      <c r="B1365" s="4"/>
      <c r="C1365" s="4" t="s">
        <v>360</v>
      </c>
      <c r="D1365" s="4"/>
      <c r="E1365" s="3">
        <v>2</v>
      </c>
      <c r="F1365" s="3">
        <f>IF(G1365="","",SUMIFS([1]怪物表!$A:$A,[1]怪物表!$B:$B,C1365,[1]怪物表!$C:$C,G1365)
)</f>
        <v>1499505</v>
      </c>
      <c r="G1365" s="4" t="s">
        <v>143</v>
      </c>
      <c r="H1365" s="99">
        <v>18</v>
      </c>
      <c r="I1365" s="34">
        <v>7</v>
      </c>
      <c r="J1365" s="34">
        <v>3</v>
      </c>
      <c r="K1365" s="34">
        <v>1</v>
      </c>
      <c r="L1365" s="34">
        <v>6</v>
      </c>
      <c r="M1365" s="34">
        <v>540</v>
      </c>
      <c r="N1365" s="27">
        <f>INDEX([1]怪物表!$J:$J,MATCH(F1365,[1]怪物表!$A:$A,0),1)*H1365</f>
        <v>18</v>
      </c>
    </row>
    <row r="1366" spans="1:14" x14ac:dyDescent="0.3">
      <c r="A1366" s="3"/>
      <c r="B1366" s="4"/>
      <c r="C1366" s="4" t="s">
        <v>360</v>
      </c>
      <c r="D1366" s="4"/>
      <c r="E1366" s="3">
        <v>3</v>
      </c>
      <c r="F1366" s="3">
        <f>IF(G1366="","",SUMIFS([1]怪物表!$A:$A,[1]怪物表!$B:$B,C1366,[1]怪物表!$C:$C,G1366)
)</f>
        <v>1499505</v>
      </c>
      <c r="G1366" s="4" t="s">
        <v>143</v>
      </c>
      <c r="H1366" s="99">
        <v>30</v>
      </c>
      <c r="I1366" s="34">
        <v>14</v>
      </c>
      <c r="J1366" s="34">
        <v>3</v>
      </c>
      <c r="K1366" s="34">
        <v>1</v>
      </c>
      <c r="L1366" s="34">
        <v>6</v>
      </c>
      <c r="M1366" s="34">
        <v>540</v>
      </c>
      <c r="N1366" s="27">
        <f>INDEX([1]怪物表!$J:$J,MATCH(F1366,[1]怪物表!$A:$A,0),1)*H1366</f>
        <v>30</v>
      </c>
    </row>
    <row r="1367" spans="1:14" x14ac:dyDescent="0.3">
      <c r="A1367" s="3"/>
      <c r="B1367" s="4"/>
      <c r="C1367" s="4" t="s">
        <v>360</v>
      </c>
      <c r="D1367" s="4"/>
      <c r="E1367" s="3">
        <v>4</v>
      </c>
      <c r="F1367" s="3">
        <f>IF(G1367="","",SUMIFS([1]怪物表!$A:$A,[1]怪物表!$B:$B,C1367,[1]怪物表!$C:$C,G1367)
)</f>
        <v>1499505</v>
      </c>
      <c r="G1367" s="4" t="s">
        <v>143</v>
      </c>
      <c r="H1367" s="99">
        <v>42</v>
      </c>
      <c r="I1367" s="3">
        <v>21</v>
      </c>
      <c r="J1367" s="34">
        <v>3</v>
      </c>
      <c r="K1367" s="34">
        <v>1</v>
      </c>
      <c r="L1367" s="34">
        <v>6</v>
      </c>
      <c r="M1367" s="34">
        <v>540</v>
      </c>
      <c r="N1367" s="27">
        <f>INDEX([1]怪物表!$J:$J,MATCH(F1367,[1]怪物表!$A:$A,0),1)*H1367</f>
        <v>42</v>
      </c>
    </row>
    <row r="1368" spans="1:14" x14ac:dyDescent="0.3">
      <c r="A1368" s="3"/>
      <c r="B1368" s="4"/>
      <c r="C1368" s="4" t="s">
        <v>360</v>
      </c>
      <c r="D1368" s="4"/>
      <c r="E1368" s="3">
        <v>5</v>
      </c>
      <c r="F1368" s="3">
        <f>IF(G1368="","",SUMIFS([1]怪物表!$A:$A,[1]怪物表!$B:$B,C1368,[1]怪物表!$C:$C,G1368)
)</f>
        <v>1499505</v>
      </c>
      <c r="G1368" s="4" t="s">
        <v>143</v>
      </c>
      <c r="H1368" s="99">
        <v>42</v>
      </c>
      <c r="I1368" s="3"/>
      <c r="J1368" s="34">
        <v>3</v>
      </c>
      <c r="K1368" s="34">
        <v>1</v>
      </c>
      <c r="L1368" s="34">
        <v>6</v>
      </c>
      <c r="M1368" s="34">
        <v>540</v>
      </c>
      <c r="N1368" s="27">
        <f>INDEX([1]怪物表!$J:$J,MATCH(F1368,[1]怪物表!$A:$A,0),1)*H1368</f>
        <v>42</v>
      </c>
    </row>
    <row r="1369" spans="1:14" x14ac:dyDescent="0.3">
      <c r="A1369" s="35">
        <v>499524</v>
      </c>
      <c r="B1369" s="25" t="s">
        <v>386</v>
      </c>
      <c r="C1369" s="4" t="s">
        <v>360</v>
      </c>
      <c r="D1369" s="25" t="s">
        <v>197</v>
      </c>
      <c r="E1369" s="34">
        <v>1</v>
      </c>
      <c r="F1369" s="34">
        <f>IF(G1369="","",SUMIFS([1]怪物表!$A:$A,[1]怪物表!$B:$B,C1369,[1]怪物表!$C:$C,G1369)
)</f>
        <v>1499519</v>
      </c>
      <c r="G1369" s="25" t="s">
        <v>136</v>
      </c>
      <c r="H1369" s="99">
        <v>18</v>
      </c>
      <c r="I1369" s="34">
        <v>7</v>
      </c>
      <c r="J1369" s="34">
        <v>3</v>
      </c>
      <c r="K1369" s="34">
        <v>1</v>
      </c>
      <c r="L1369" s="34">
        <v>6</v>
      </c>
      <c r="M1369" s="34">
        <v>540</v>
      </c>
      <c r="N1369" s="27">
        <f>INDEX([1]怪物表!$J:$J,MATCH(F1369,[1]怪物表!$A:$A,0),1)*H1369</f>
        <v>18</v>
      </c>
    </row>
    <row r="1370" spans="1:14" x14ac:dyDescent="0.3">
      <c r="A1370" s="3"/>
      <c r="B1370" s="4"/>
      <c r="C1370" s="4" t="s">
        <v>360</v>
      </c>
      <c r="D1370" s="4"/>
      <c r="E1370" s="3">
        <v>2</v>
      </c>
      <c r="F1370" s="3">
        <f>IF(G1370="","",SUMIFS([1]怪物表!$A:$A,[1]怪物表!$B:$B,C1370,[1]怪物表!$C:$C,G1370)
)</f>
        <v>1499519</v>
      </c>
      <c r="G1370" s="25" t="s">
        <v>136</v>
      </c>
      <c r="H1370" s="99">
        <v>18</v>
      </c>
      <c r="I1370" s="34">
        <v>7</v>
      </c>
      <c r="J1370" s="34">
        <v>3</v>
      </c>
      <c r="K1370" s="34">
        <v>1</v>
      </c>
      <c r="L1370" s="34">
        <v>6</v>
      </c>
      <c r="M1370" s="34">
        <v>540</v>
      </c>
      <c r="N1370" s="27">
        <f>INDEX([1]怪物表!$J:$J,MATCH(F1370,[1]怪物表!$A:$A,0),1)*H1370</f>
        <v>18</v>
      </c>
    </row>
    <row r="1371" spans="1:14" x14ac:dyDescent="0.3">
      <c r="A1371" s="3"/>
      <c r="B1371" s="4"/>
      <c r="C1371" s="4" t="s">
        <v>360</v>
      </c>
      <c r="D1371" s="4"/>
      <c r="E1371" s="3">
        <v>3</v>
      </c>
      <c r="F1371" s="3">
        <f>IF(G1371="","",SUMIFS([1]怪物表!$A:$A,[1]怪物表!$B:$B,C1371,[1]怪物表!$C:$C,G1371)
)</f>
        <v>1499519</v>
      </c>
      <c r="G1371" s="25" t="s">
        <v>136</v>
      </c>
      <c r="H1371" s="99">
        <v>30</v>
      </c>
      <c r="I1371" s="34">
        <v>14</v>
      </c>
      <c r="J1371" s="34">
        <v>3</v>
      </c>
      <c r="K1371" s="34">
        <v>1</v>
      </c>
      <c r="L1371" s="34">
        <v>6</v>
      </c>
      <c r="M1371" s="34">
        <v>540</v>
      </c>
      <c r="N1371" s="27">
        <f>INDEX([1]怪物表!$J:$J,MATCH(F1371,[1]怪物表!$A:$A,0),1)*H1371</f>
        <v>30</v>
      </c>
    </row>
    <row r="1372" spans="1:14" x14ac:dyDescent="0.3">
      <c r="A1372" s="3"/>
      <c r="B1372" s="4"/>
      <c r="C1372" s="4" t="s">
        <v>360</v>
      </c>
      <c r="D1372" s="4"/>
      <c r="E1372" s="3">
        <v>4</v>
      </c>
      <c r="F1372" s="3">
        <f>IF(G1372="","",SUMIFS([1]怪物表!$A:$A,[1]怪物表!$B:$B,C1372,[1]怪物表!$C:$C,G1372)
)</f>
        <v>1499519</v>
      </c>
      <c r="G1372" s="25" t="s">
        <v>136</v>
      </c>
      <c r="H1372" s="99">
        <v>42</v>
      </c>
      <c r="I1372" s="3">
        <v>21</v>
      </c>
      <c r="J1372" s="34">
        <v>3</v>
      </c>
      <c r="K1372" s="34">
        <v>1</v>
      </c>
      <c r="L1372" s="34">
        <v>6</v>
      </c>
      <c r="M1372" s="34">
        <v>540</v>
      </c>
      <c r="N1372" s="27">
        <f>INDEX([1]怪物表!$J:$J,MATCH(F1372,[1]怪物表!$A:$A,0),1)*H1372</f>
        <v>42</v>
      </c>
    </row>
    <row r="1373" spans="1:14" x14ac:dyDescent="0.3">
      <c r="A1373" s="3"/>
      <c r="B1373" s="4"/>
      <c r="C1373" s="4" t="s">
        <v>360</v>
      </c>
      <c r="D1373" s="4"/>
      <c r="E1373" s="3">
        <v>5</v>
      </c>
      <c r="F1373" s="3">
        <f>IF(G1373="","",SUMIFS([1]怪物表!$A:$A,[1]怪物表!$B:$B,C1373,[1]怪物表!$C:$C,G1373)
)</f>
        <v>1499519</v>
      </c>
      <c r="G1373" s="25" t="s">
        <v>136</v>
      </c>
      <c r="H1373" s="99">
        <v>42</v>
      </c>
      <c r="I1373" s="3"/>
      <c r="J1373" s="34">
        <v>3</v>
      </c>
      <c r="K1373" s="34">
        <v>1</v>
      </c>
      <c r="L1373" s="34">
        <v>6</v>
      </c>
      <c r="M1373" s="34">
        <v>540</v>
      </c>
      <c r="N1373" s="27">
        <f>INDEX([1]怪物表!$J:$J,MATCH(F1373,[1]怪物表!$A:$A,0),1)*H1373</f>
        <v>42</v>
      </c>
    </row>
    <row r="1374" spans="1:14" x14ac:dyDescent="0.3">
      <c r="A1374" s="35">
        <v>499514</v>
      </c>
      <c r="B1374" s="25" t="s">
        <v>386</v>
      </c>
      <c r="C1374" s="4" t="s">
        <v>360</v>
      </c>
      <c r="D1374" s="25" t="s">
        <v>199</v>
      </c>
      <c r="E1374" s="34">
        <v>1</v>
      </c>
      <c r="F1374" s="34">
        <f>IF(G1374="","",SUMIFS([1]怪物表!$A:$A,[1]怪物表!$B:$B,C1374,[1]怪物表!$C:$C,G1374)
)</f>
        <v>1499516</v>
      </c>
      <c r="G1374" s="4" t="s">
        <v>167</v>
      </c>
      <c r="H1374" s="99">
        <v>18</v>
      </c>
      <c r="I1374" s="34">
        <v>7</v>
      </c>
      <c r="J1374" s="34">
        <v>3</v>
      </c>
      <c r="K1374" s="34">
        <v>1</v>
      </c>
      <c r="L1374" s="34">
        <v>6</v>
      </c>
      <c r="M1374" s="34">
        <v>570</v>
      </c>
      <c r="N1374" s="27">
        <f>INDEX([1]怪物表!$J:$J,MATCH(F1374,[1]怪物表!$A:$A,0),1)*H1374</f>
        <v>18</v>
      </c>
    </row>
    <row r="1375" spans="1:14" x14ac:dyDescent="0.3">
      <c r="A1375" s="3"/>
      <c r="B1375" s="4"/>
      <c r="C1375" s="4" t="s">
        <v>360</v>
      </c>
      <c r="D1375" s="4"/>
      <c r="E1375" s="3">
        <v>2</v>
      </c>
      <c r="F1375" s="3">
        <f>IF(G1375="","",SUMIFS([1]怪物表!$A:$A,[1]怪物表!$B:$B,C1375,[1]怪物表!$C:$C,G1375)
)</f>
        <v>1499516</v>
      </c>
      <c r="G1375" s="4" t="s">
        <v>167</v>
      </c>
      <c r="H1375" s="99">
        <v>18</v>
      </c>
      <c r="I1375" s="34">
        <v>7</v>
      </c>
      <c r="J1375" s="34">
        <v>3</v>
      </c>
      <c r="K1375" s="34">
        <v>1</v>
      </c>
      <c r="L1375" s="34">
        <v>6</v>
      </c>
      <c r="M1375" s="34">
        <v>570</v>
      </c>
      <c r="N1375" s="27">
        <f>INDEX([1]怪物表!$J:$J,MATCH(F1375,[1]怪物表!$A:$A,0),1)*H1375</f>
        <v>18</v>
      </c>
    </row>
    <row r="1376" spans="1:14" x14ac:dyDescent="0.3">
      <c r="A1376" s="3"/>
      <c r="B1376" s="4"/>
      <c r="C1376" s="4" t="s">
        <v>360</v>
      </c>
      <c r="D1376" s="4"/>
      <c r="E1376" s="3">
        <v>3</v>
      </c>
      <c r="F1376" s="3">
        <f>IF(G1376="","",SUMIFS([1]怪物表!$A:$A,[1]怪物表!$B:$B,C1376,[1]怪物表!$C:$C,G1376)
)</f>
        <v>1499516</v>
      </c>
      <c r="G1376" s="4" t="s">
        <v>167</v>
      </c>
      <c r="H1376" s="99">
        <v>30</v>
      </c>
      <c r="I1376" s="34">
        <v>14</v>
      </c>
      <c r="J1376" s="34">
        <v>3</v>
      </c>
      <c r="K1376" s="34">
        <v>1</v>
      </c>
      <c r="L1376" s="34">
        <v>6</v>
      </c>
      <c r="M1376" s="34">
        <v>570</v>
      </c>
      <c r="N1376" s="27">
        <f>INDEX([1]怪物表!$J:$J,MATCH(F1376,[1]怪物表!$A:$A,0),1)*H1376</f>
        <v>30</v>
      </c>
    </row>
    <row r="1377" spans="1:14" x14ac:dyDescent="0.3">
      <c r="A1377" s="3"/>
      <c r="B1377" s="4"/>
      <c r="C1377" s="4" t="s">
        <v>360</v>
      </c>
      <c r="D1377" s="4"/>
      <c r="E1377" s="3">
        <v>4</v>
      </c>
      <c r="F1377" s="3">
        <f>IF(G1377="","",SUMIFS([1]怪物表!$A:$A,[1]怪物表!$B:$B,C1377,[1]怪物表!$C:$C,G1377)
)</f>
        <v>1499516</v>
      </c>
      <c r="G1377" s="4" t="s">
        <v>167</v>
      </c>
      <c r="H1377" s="99">
        <v>42</v>
      </c>
      <c r="I1377" s="3">
        <v>21</v>
      </c>
      <c r="J1377" s="34">
        <v>3</v>
      </c>
      <c r="K1377" s="34">
        <v>1</v>
      </c>
      <c r="L1377" s="34">
        <v>6</v>
      </c>
      <c r="M1377" s="34">
        <v>570</v>
      </c>
      <c r="N1377" s="27">
        <f>INDEX([1]怪物表!$J:$J,MATCH(F1377,[1]怪物表!$A:$A,0),1)*H1377</f>
        <v>42</v>
      </c>
    </row>
    <row r="1378" spans="1:14" x14ac:dyDescent="0.3">
      <c r="A1378" s="3"/>
      <c r="B1378" s="4"/>
      <c r="C1378" s="4" t="s">
        <v>360</v>
      </c>
      <c r="D1378" s="4"/>
      <c r="E1378" s="3">
        <v>5</v>
      </c>
      <c r="F1378" s="3">
        <f>IF(G1378="","",SUMIFS([1]怪物表!$A:$A,[1]怪物表!$B:$B,C1378,[1]怪物表!$C:$C,G1378)
)</f>
        <v>1499516</v>
      </c>
      <c r="G1378" s="4" t="s">
        <v>167</v>
      </c>
      <c r="H1378" s="99">
        <v>42</v>
      </c>
      <c r="I1378" s="3"/>
      <c r="J1378" s="34">
        <v>3</v>
      </c>
      <c r="K1378" s="34">
        <v>1</v>
      </c>
      <c r="L1378" s="34">
        <v>6</v>
      </c>
      <c r="M1378" s="34">
        <v>570</v>
      </c>
      <c r="N1378" s="27">
        <f>INDEX([1]怪物表!$J:$J,MATCH(F1378,[1]怪物表!$A:$A,0),1)*H1378</f>
        <v>42</v>
      </c>
    </row>
    <row r="1379" spans="1:14" x14ac:dyDescent="0.3">
      <c r="A1379" s="35">
        <v>499515</v>
      </c>
      <c r="B1379" s="25" t="s">
        <v>368</v>
      </c>
      <c r="C1379" s="4" t="s">
        <v>360</v>
      </c>
      <c r="D1379" s="25" t="s">
        <v>199</v>
      </c>
      <c r="E1379" s="34">
        <v>1</v>
      </c>
      <c r="F1379" s="34">
        <f>IF(G1379="","",SUMIFS([1]怪物表!$A:$A,[1]怪物表!$B:$B,C1379,[1]怪物表!$C:$C,G1379)
)</f>
        <v>1499506</v>
      </c>
      <c r="G1379" s="4" t="s">
        <v>240</v>
      </c>
      <c r="H1379" s="99">
        <v>18</v>
      </c>
      <c r="I1379" s="34">
        <v>7</v>
      </c>
      <c r="J1379" s="34">
        <v>3</v>
      </c>
      <c r="K1379" s="34">
        <v>1</v>
      </c>
      <c r="L1379" s="34">
        <v>6</v>
      </c>
      <c r="M1379" s="34">
        <v>570</v>
      </c>
      <c r="N1379" s="27">
        <f>INDEX([1]怪物表!$J:$J,MATCH(F1379,[1]怪物表!$A:$A,0),1)*H1379</f>
        <v>18</v>
      </c>
    </row>
    <row r="1380" spans="1:14" x14ac:dyDescent="0.3">
      <c r="A1380" s="3"/>
      <c r="B1380" s="4"/>
      <c r="C1380" s="4" t="s">
        <v>360</v>
      </c>
      <c r="D1380" s="4"/>
      <c r="E1380" s="3">
        <v>2</v>
      </c>
      <c r="F1380" s="3">
        <f>IF(G1380="","",SUMIFS([1]怪物表!$A:$A,[1]怪物表!$B:$B,C1380,[1]怪物表!$C:$C,G1380)
)</f>
        <v>1499506</v>
      </c>
      <c r="G1380" s="4" t="s">
        <v>240</v>
      </c>
      <c r="H1380" s="99">
        <v>18</v>
      </c>
      <c r="I1380" s="34">
        <v>7</v>
      </c>
      <c r="J1380" s="34">
        <v>3</v>
      </c>
      <c r="K1380" s="34">
        <v>1</v>
      </c>
      <c r="L1380" s="34">
        <v>6</v>
      </c>
      <c r="M1380" s="3">
        <v>570</v>
      </c>
      <c r="N1380" s="27">
        <f>INDEX([1]怪物表!$J:$J,MATCH(F1380,[1]怪物表!$A:$A,0),1)*H1380</f>
        <v>18</v>
      </c>
    </row>
    <row r="1381" spans="1:14" x14ac:dyDescent="0.3">
      <c r="A1381" s="3"/>
      <c r="B1381" s="4"/>
      <c r="C1381" s="4" t="s">
        <v>360</v>
      </c>
      <c r="D1381" s="4"/>
      <c r="E1381" s="3">
        <v>3</v>
      </c>
      <c r="F1381" s="3">
        <f>IF(G1381="","",SUMIFS([1]怪物表!$A:$A,[1]怪物表!$B:$B,C1381,[1]怪物表!$C:$C,G1381)
)</f>
        <v>1499506</v>
      </c>
      <c r="G1381" s="4" t="s">
        <v>240</v>
      </c>
      <c r="H1381" s="99">
        <v>30</v>
      </c>
      <c r="I1381" s="34">
        <v>14</v>
      </c>
      <c r="J1381" s="34">
        <v>3</v>
      </c>
      <c r="K1381" s="34">
        <v>1</v>
      </c>
      <c r="L1381" s="34">
        <v>6</v>
      </c>
      <c r="M1381" s="3">
        <v>570</v>
      </c>
      <c r="N1381" s="27">
        <f>INDEX([1]怪物表!$J:$J,MATCH(F1381,[1]怪物表!$A:$A,0),1)*H1381</f>
        <v>30</v>
      </c>
    </row>
    <row r="1382" spans="1:14" x14ac:dyDescent="0.3">
      <c r="A1382" s="3"/>
      <c r="B1382" s="4"/>
      <c r="C1382" s="4" t="s">
        <v>360</v>
      </c>
      <c r="D1382" s="4"/>
      <c r="E1382" s="3">
        <v>4</v>
      </c>
      <c r="F1382" s="3">
        <f>IF(G1382="","",SUMIFS([1]怪物表!$A:$A,[1]怪物表!$B:$B,C1382,[1]怪物表!$C:$C,G1382)
)</f>
        <v>1499506</v>
      </c>
      <c r="G1382" s="4" t="s">
        <v>240</v>
      </c>
      <c r="H1382" s="99">
        <v>42</v>
      </c>
      <c r="I1382" s="3">
        <v>21</v>
      </c>
      <c r="J1382" s="34">
        <v>3</v>
      </c>
      <c r="K1382" s="34">
        <v>1</v>
      </c>
      <c r="L1382" s="34">
        <v>6</v>
      </c>
      <c r="M1382" s="3">
        <v>570</v>
      </c>
      <c r="N1382" s="27">
        <f>INDEX([1]怪物表!$J:$J,MATCH(F1382,[1]怪物表!$A:$A,0),1)*H1382</f>
        <v>42</v>
      </c>
    </row>
    <row r="1383" spans="1:14" x14ac:dyDescent="0.3">
      <c r="A1383" s="3"/>
      <c r="B1383" s="4"/>
      <c r="C1383" s="4" t="s">
        <v>360</v>
      </c>
      <c r="D1383" s="4"/>
      <c r="E1383" s="3">
        <v>5</v>
      </c>
      <c r="F1383" s="3">
        <f>IF(G1383="","",SUMIFS([1]怪物表!$A:$A,[1]怪物表!$B:$B,C1383,[1]怪物表!$C:$C,G1383)
)</f>
        <v>1499506</v>
      </c>
      <c r="G1383" s="4" t="s">
        <v>240</v>
      </c>
      <c r="H1383" s="99">
        <v>42</v>
      </c>
      <c r="I1383" s="3"/>
      <c r="J1383" s="34">
        <v>3</v>
      </c>
      <c r="K1383" s="34">
        <v>1</v>
      </c>
      <c r="L1383" s="34">
        <v>6</v>
      </c>
      <c r="M1383" s="3">
        <v>570</v>
      </c>
      <c r="N1383" s="27">
        <f>INDEX([1]怪物表!$J:$J,MATCH(F1383,[1]怪物表!$A:$A,0),1)*H1383</f>
        <v>42</v>
      </c>
    </row>
    <row r="1384" spans="1:14" x14ac:dyDescent="0.3">
      <c r="A1384" s="37">
        <v>499516</v>
      </c>
      <c r="B1384" s="25" t="s">
        <v>376</v>
      </c>
      <c r="C1384" s="4" t="s">
        <v>360</v>
      </c>
      <c r="D1384" s="25" t="s">
        <v>221</v>
      </c>
      <c r="E1384" s="34">
        <v>1</v>
      </c>
      <c r="F1384" s="34">
        <f>IF(G1384="","",SUMIFS([1]怪物表!$A:$A,[1]怪物表!$B:$B,C1384,[1]怪物表!$C:$C,G1384)
)</f>
        <v>1499504</v>
      </c>
      <c r="G1384" s="4" t="s">
        <v>151</v>
      </c>
      <c r="H1384" s="99">
        <v>18</v>
      </c>
      <c r="I1384" s="34">
        <v>7</v>
      </c>
      <c r="J1384" s="34">
        <v>3</v>
      </c>
      <c r="K1384" s="34">
        <v>1</v>
      </c>
      <c r="L1384" s="34">
        <v>10</v>
      </c>
      <c r="M1384" s="34">
        <v>630</v>
      </c>
      <c r="N1384" s="27">
        <f>INDEX([1]怪物表!$J:$J,MATCH(F1384,[1]怪物表!$A:$A,0),1)*H1384</f>
        <v>18</v>
      </c>
    </row>
    <row r="1385" spans="1:14" x14ac:dyDescent="0.3">
      <c r="A1385" s="3"/>
      <c r="B1385" s="4"/>
      <c r="C1385" s="4" t="s">
        <v>360</v>
      </c>
      <c r="D1385" s="4"/>
      <c r="E1385" s="3">
        <v>2</v>
      </c>
      <c r="F1385" s="3">
        <f>IF(G1385="","",SUMIFS([1]怪物表!$A:$A,[1]怪物表!$B:$B,C1385,[1]怪物表!$C:$C,G1385)
)</f>
        <v>1499504</v>
      </c>
      <c r="G1385" s="4" t="s">
        <v>151</v>
      </c>
      <c r="H1385" s="99">
        <v>18</v>
      </c>
      <c r="I1385" s="34">
        <v>7</v>
      </c>
      <c r="J1385" s="34">
        <v>3</v>
      </c>
      <c r="K1385" s="34">
        <v>1</v>
      </c>
      <c r="L1385" s="34">
        <v>10</v>
      </c>
      <c r="M1385" s="34">
        <v>630</v>
      </c>
      <c r="N1385" s="27">
        <f>INDEX([1]怪物表!$J:$J,MATCH(F1385,[1]怪物表!$A:$A,0),1)*H1385</f>
        <v>18</v>
      </c>
    </row>
    <row r="1386" spans="1:14" x14ac:dyDescent="0.3">
      <c r="A1386" s="3"/>
      <c r="B1386" s="4"/>
      <c r="C1386" s="4" t="s">
        <v>360</v>
      </c>
      <c r="D1386" s="4"/>
      <c r="E1386" s="3">
        <v>3</v>
      </c>
      <c r="F1386" s="3">
        <f>IF(G1386="","",SUMIFS([1]怪物表!$A:$A,[1]怪物表!$B:$B,C1386,[1]怪物表!$C:$C,G1386)
)</f>
        <v>1499504</v>
      </c>
      <c r="G1386" s="4" t="s">
        <v>151</v>
      </c>
      <c r="H1386" s="99">
        <v>30</v>
      </c>
      <c r="I1386" s="34">
        <v>14</v>
      </c>
      <c r="J1386" s="34">
        <v>3</v>
      </c>
      <c r="K1386" s="34">
        <v>1</v>
      </c>
      <c r="L1386" s="34">
        <v>10</v>
      </c>
      <c r="M1386" s="34">
        <v>630</v>
      </c>
      <c r="N1386" s="27">
        <f>INDEX([1]怪物表!$J:$J,MATCH(F1386,[1]怪物表!$A:$A,0),1)*H1386</f>
        <v>30</v>
      </c>
    </row>
    <row r="1387" spans="1:14" x14ac:dyDescent="0.3">
      <c r="A1387" s="3"/>
      <c r="B1387" s="4"/>
      <c r="C1387" s="4" t="s">
        <v>360</v>
      </c>
      <c r="D1387" s="4"/>
      <c r="E1387" s="3">
        <v>4</v>
      </c>
      <c r="F1387" s="3">
        <f>IF(G1387="","",SUMIFS([1]怪物表!$A:$A,[1]怪物表!$B:$B,C1387,[1]怪物表!$C:$C,G1387)
)</f>
        <v>1499504</v>
      </c>
      <c r="G1387" s="4" t="s">
        <v>151</v>
      </c>
      <c r="H1387" s="99">
        <v>42</v>
      </c>
      <c r="I1387" s="3">
        <v>21</v>
      </c>
      <c r="J1387" s="34">
        <v>3</v>
      </c>
      <c r="K1387" s="34">
        <v>1</v>
      </c>
      <c r="L1387" s="3">
        <v>20</v>
      </c>
      <c r="M1387" s="34">
        <v>630</v>
      </c>
      <c r="N1387" s="27">
        <f>INDEX([1]怪物表!$J:$J,MATCH(F1387,[1]怪物表!$A:$A,0),1)*H1387</f>
        <v>42</v>
      </c>
    </row>
    <row r="1388" spans="1:14" x14ac:dyDescent="0.3">
      <c r="A1388" s="3"/>
      <c r="B1388" s="4"/>
      <c r="C1388" s="4" t="s">
        <v>360</v>
      </c>
      <c r="D1388" s="4"/>
      <c r="E1388" s="3">
        <v>5</v>
      </c>
      <c r="F1388" s="3">
        <f>IF(G1388="","",SUMIFS([1]怪物表!$A:$A,[1]怪物表!$B:$B,C1388,[1]怪物表!$C:$C,G1388)
)</f>
        <v>1499504</v>
      </c>
      <c r="G1388" s="4" t="s">
        <v>151</v>
      </c>
      <c r="H1388" s="99">
        <v>42</v>
      </c>
      <c r="I1388" s="3"/>
      <c r="J1388" s="34">
        <v>3</v>
      </c>
      <c r="K1388" s="34">
        <v>1</v>
      </c>
      <c r="L1388" s="3">
        <v>20</v>
      </c>
      <c r="M1388" s="34">
        <v>630</v>
      </c>
      <c r="N1388" s="27">
        <f>INDEX([1]怪物表!$J:$J,MATCH(F1388,[1]怪物表!$A:$A,0),1)*H1388</f>
        <v>42</v>
      </c>
    </row>
    <row r="1389" spans="1:14" x14ac:dyDescent="0.3">
      <c r="A1389" s="37">
        <v>499517</v>
      </c>
      <c r="B1389" s="25" t="s">
        <v>272</v>
      </c>
      <c r="C1389" s="4" t="s">
        <v>360</v>
      </c>
      <c r="D1389" s="25" t="s">
        <v>221</v>
      </c>
      <c r="E1389" s="34">
        <v>1</v>
      </c>
      <c r="F1389" s="34">
        <f>IF(G1389="","",SUMIFS([1]怪物表!$A:$A,[1]怪物表!$B:$B,C1389,[1]怪物表!$C:$C,G1389)
)</f>
        <v>1499519</v>
      </c>
      <c r="G1389" s="25" t="s">
        <v>136</v>
      </c>
      <c r="H1389" s="34">
        <v>5</v>
      </c>
      <c r="I1389" s="36">
        <v>3</v>
      </c>
      <c r="J1389" s="34">
        <v>3</v>
      </c>
      <c r="K1389" s="34">
        <v>1</v>
      </c>
      <c r="L1389" s="34">
        <v>10</v>
      </c>
      <c r="M1389" s="34">
        <v>630</v>
      </c>
      <c r="N1389" s="27">
        <f>INDEX([1]怪物表!$J:$J,MATCH(F1389,[1]怪物表!$A:$A,0),1)*H1389</f>
        <v>5</v>
      </c>
    </row>
    <row r="1390" spans="1:14" x14ac:dyDescent="0.3">
      <c r="A1390" s="3"/>
      <c r="B1390" s="4"/>
      <c r="C1390" s="4" t="s">
        <v>360</v>
      </c>
      <c r="D1390" s="4"/>
      <c r="E1390" s="3">
        <v>2</v>
      </c>
      <c r="F1390" s="3">
        <f>IF(G1390="","",SUMIFS([1]怪物表!$A:$A,[1]怪物表!$B:$B,C1390,[1]怪物表!$C:$C,G1390)
)</f>
        <v>1499519</v>
      </c>
      <c r="G1390" s="25" t="s">
        <v>136</v>
      </c>
      <c r="H1390" s="3">
        <v>5</v>
      </c>
      <c r="I1390" s="36">
        <v>3</v>
      </c>
      <c r="J1390" s="34">
        <v>3</v>
      </c>
      <c r="K1390" s="34">
        <v>1</v>
      </c>
      <c r="L1390" s="34">
        <v>10</v>
      </c>
      <c r="M1390" s="34">
        <v>630</v>
      </c>
      <c r="N1390" s="27">
        <f>INDEX([1]怪物表!$J:$J,MATCH(F1390,[1]怪物表!$A:$A,0),1)*H1390</f>
        <v>5</v>
      </c>
    </row>
    <row r="1391" spans="1:14" x14ac:dyDescent="0.3">
      <c r="A1391" s="3"/>
      <c r="B1391" s="4"/>
      <c r="C1391" s="4" t="s">
        <v>360</v>
      </c>
      <c r="D1391" s="4"/>
      <c r="E1391" s="3">
        <v>3</v>
      </c>
      <c r="F1391" s="3">
        <f>IF(G1391="","",SUMIFS([1]怪物表!$A:$A,[1]怪物表!$B:$B,C1391,[1]怪物表!$C:$C,G1391)
)</f>
        <v>1499519</v>
      </c>
      <c r="G1391" s="25" t="s">
        <v>136</v>
      </c>
      <c r="H1391" s="3">
        <v>10</v>
      </c>
      <c r="I1391" s="36">
        <v>4</v>
      </c>
      <c r="J1391" s="34">
        <v>3</v>
      </c>
      <c r="K1391" s="34">
        <v>1</v>
      </c>
      <c r="L1391" s="34">
        <v>10</v>
      </c>
      <c r="M1391" s="34">
        <v>630</v>
      </c>
      <c r="N1391" s="27">
        <f>INDEX([1]怪物表!$J:$J,MATCH(F1391,[1]怪物表!$A:$A,0),1)*H1391</f>
        <v>10</v>
      </c>
    </row>
    <row r="1392" spans="1:14" x14ac:dyDescent="0.3">
      <c r="A1392" s="3"/>
      <c r="B1392" s="4"/>
      <c r="C1392" s="4" t="s">
        <v>360</v>
      </c>
      <c r="D1392" s="4"/>
      <c r="E1392" s="3">
        <v>4</v>
      </c>
      <c r="F1392" s="3">
        <f>IF(G1392="","",SUMIFS([1]怪物表!$A:$A,[1]怪物表!$B:$B,C1392,[1]怪物表!$C:$C,G1392)
)</f>
        <v>1499519</v>
      </c>
      <c r="G1392" s="25" t="s">
        <v>136</v>
      </c>
      <c r="H1392" s="3">
        <v>15</v>
      </c>
      <c r="I1392" s="36">
        <v>6</v>
      </c>
      <c r="J1392" s="34">
        <v>3</v>
      </c>
      <c r="K1392" s="34">
        <v>1</v>
      </c>
      <c r="L1392" s="3">
        <v>20</v>
      </c>
      <c r="M1392" s="34">
        <v>630</v>
      </c>
      <c r="N1392" s="27">
        <f>INDEX([1]怪物表!$J:$J,MATCH(F1392,[1]怪物表!$A:$A,0),1)*H1392</f>
        <v>15</v>
      </c>
    </row>
    <row r="1393" spans="1:14" x14ac:dyDescent="0.3">
      <c r="A1393" s="3"/>
      <c r="B1393" s="4"/>
      <c r="C1393" s="4" t="s">
        <v>360</v>
      </c>
      <c r="D1393" s="4"/>
      <c r="E1393" s="3">
        <v>5</v>
      </c>
      <c r="F1393" s="3">
        <f>IF(G1393="","",SUMIFS([1]怪物表!$A:$A,[1]怪物表!$B:$B,C1393,[1]怪物表!$C:$C,G1393)
)</f>
        <v>1499519</v>
      </c>
      <c r="G1393" s="25" t="s">
        <v>136</v>
      </c>
      <c r="H1393" s="3">
        <v>15</v>
      </c>
      <c r="I1393" s="3"/>
      <c r="J1393" s="34">
        <v>3</v>
      </c>
      <c r="K1393" s="34">
        <v>1</v>
      </c>
      <c r="L1393" s="3">
        <v>20</v>
      </c>
      <c r="M1393" s="34">
        <v>630</v>
      </c>
      <c r="N1393" s="27">
        <f>INDEX([1]怪物表!$J:$J,MATCH(F1393,[1]怪物表!$A:$A,0),1)*H1393</f>
        <v>15</v>
      </c>
    </row>
    <row r="1394" spans="1:14" x14ac:dyDescent="0.3">
      <c r="A1394" s="37">
        <v>499518</v>
      </c>
      <c r="B1394" s="25" t="s">
        <v>367</v>
      </c>
      <c r="C1394" s="4" t="s">
        <v>360</v>
      </c>
      <c r="D1394" s="25" t="s">
        <v>221</v>
      </c>
      <c r="E1394" s="34">
        <v>1</v>
      </c>
      <c r="F1394" s="34">
        <f>IF(G1394="","",SUMIFS([1]怪物表!$A:$A,[1]怪物表!$B:$B,C1394,[1]怪物表!$C:$C,G1394)
)</f>
        <v>1499517</v>
      </c>
      <c r="G1394" s="4" t="s">
        <v>288</v>
      </c>
      <c r="H1394" s="99">
        <v>9</v>
      </c>
      <c r="I1394" s="3">
        <v>11</v>
      </c>
      <c r="J1394" s="34">
        <v>3</v>
      </c>
      <c r="K1394" s="34">
        <v>1</v>
      </c>
      <c r="L1394" s="34">
        <v>10</v>
      </c>
      <c r="M1394" s="34">
        <v>630</v>
      </c>
      <c r="N1394" s="27">
        <f>INDEX([1]怪物表!$J:$J,MATCH(F1394,[1]怪物表!$A:$A,0),1)*H1394</f>
        <v>9</v>
      </c>
    </row>
    <row r="1395" spans="1:14" x14ac:dyDescent="0.3">
      <c r="A1395" s="3"/>
      <c r="B1395" s="4"/>
      <c r="C1395" s="4" t="s">
        <v>360</v>
      </c>
      <c r="D1395" s="4"/>
      <c r="E1395" s="3">
        <v>2</v>
      </c>
      <c r="F1395" s="3">
        <f>IF(G1395="","",SUMIFS([1]怪物表!$A:$A,[1]怪物表!$B:$B,C1395,[1]怪物表!$C:$C,G1395)
)</f>
        <v>1499517</v>
      </c>
      <c r="G1395" s="4" t="s">
        <v>288</v>
      </c>
      <c r="H1395" s="99">
        <v>9</v>
      </c>
      <c r="I1395" s="3"/>
      <c r="J1395" s="34">
        <v>3</v>
      </c>
      <c r="K1395" s="34">
        <v>1</v>
      </c>
      <c r="L1395" s="34">
        <v>10</v>
      </c>
      <c r="M1395" s="34">
        <v>630</v>
      </c>
      <c r="N1395" s="27">
        <f>INDEX([1]怪物表!$J:$J,MATCH(F1395,[1]怪物表!$A:$A,0),1)*H1395</f>
        <v>9</v>
      </c>
    </row>
    <row r="1396" spans="1:14" x14ac:dyDescent="0.3">
      <c r="A1396" s="3"/>
      <c r="B1396" s="4"/>
      <c r="C1396" s="4" t="s">
        <v>360</v>
      </c>
      <c r="D1396" s="4"/>
      <c r="E1396" s="3">
        <v>3</v>
      </c>
      <c r="F1396" s="3">
        <f>IF(G1396="","",SUMIFS([1]怪物表!$A:$A,[1]怪物表!$B:$B,C1396,[1]怪物表!$C:$C,G1396)
)</f>
        <v>1499517</v>
      </c>
      <c r="G1396" s="4" t="s">
        <v>288</v>
      </c>
      <c r="H1396" s="99">
        <v>15</v>
      </c>
      <c r="I1396" s="34">
        <v>7</v>
      </c>
      <c r="J1396" s="34">
        <v>3</v>
      </c>
      <c r="K1396" s="34">
        <v>1</v>
      </c>
      <c r="L1396" s="34">
        <v>10</v>
      </c>
      <c r="M1396" s="34">
        <v>630</v>
      </c>
      <c r="N1396" s="27">
        <f>INDEX([1]怪物表!$J:$J,MATCH(F1396,[1]怪物表!$A:$A,0),1)*H1396</f>
        <v>15</v>
      </c>
    </row>
    <row r="1397" spans="1:14" x14ac:dyDescent="0.3">
      <c r="A1397" s="3"/>
      <c r="B1397" s="4"/>
      <c r="C1397" s="4" t="s">
        <v>360</v>
      </c>
      <c r="D1397" s="4"/>
      <c r="E1397" s="3">
        <v>4</v>
      </c>
      <c r="F1397" s="3">
        <f>IF(G1397="","",SUMIFS([1]怪物表!$A:$A,[1]怪物表!$B:$B,C1397,[1]怪物表!$C:$C,G1397)
)</f>
        <v>1499517</v>
      </c>
      <c r="G1397" s="4" t="s">
        <v>288</v>
      </c>
      <c r="H1397" s="99">
        <v>21</v>
      </c>
      <c r="I1397" s="3">
        <v>11</v>
      </c>
      <c r="J1397" s="34">
        <v>3</v>
      </c>
      <c r="K1397" s="34">
        <v>1</v>
      </c>
      <c r="L1397" s="3">
        <v>20</v>
      </c>
      <c r="M1397" s="34">
        <v>630</v>
      </c>
      <c r="N1397" s="27">
        <f>INDEX([1]怪物表!$J:$J,MATCH(F1397,[1]怪物表!$A:$A,0),1)*H1397</f>
        <v>21</v>
      </c>
    </row>
    <row r="1398" spans="1:14" x14ac:dyDescent="0.3">
      <c r="A1398" s="3"/>
      <c r="B1398" s="4"/>
      <c r="C1398" s="4" t="s">
        <v>360</v>
      </c>
      <c r="D1398" s="4"/>
      <c r="E1398" s="3">
        <v>5</v>
      </c>
      <c r="F1398" s="3">
        <f>IF(G1398="","",SUMIFS([1]怪物表!$A:$A,[1]怪物表!$B:$B,C1398,[1]怪物表!$C:$C,G1398)
)</f>
        <v>1499517</v>
      </c>
      <c r="G1398" s="4" t="s">
        <v>288</v>
      </c>
      <c r="H1398" s="99">
        <v>21</v>
      </c>
      <c r="I1398" s="3"/>
      <c r="J1398" s="34">
        <v>3</v>
      </c>
      <c r="K1398" s="34">
        <v>1</v>
      </c>
      <c r="L1398" s="3">
        <v>20</v>
      </c>
      <c r="M1398" s="34">
        <v>630</v>
      </c>
      <c r="N1398" s="27">
        <f>INDEX([1]怪物表!$J:$J,MATCH(F1398,[1]怪物表!$A:$A,0),1)*H1398</f>
        <v>21</v>
      </c>
    </row>
    <row r="1399" spans="1:14" x14ac:dyDescent="0.3">
      <c r="A1399" s="37">
        <v>499519</v>
      </c>
      <c r="B1399" s="25" t="s">
        <v>373</v>
      </c>
      <c r="C1399" s="4" t="s">
        <v>360</v>
      </c>
      <c r="D1399" s="25" t="s">
        <v>223</v>
      </c>
      <c r="E1399" s="34">
        <v>1</v>
      </c>
      <c r="F1399" s="34">
        <f>IF(G1399="","",SUMIFS([1]怪物表!$A:$A,[1]怪物表!$B:$B,C1399,[1]怪物表!$C:$C,G1399)
)</f>
        <v>1499503</v>
      </c>
      <c r="G1399" s="4" t="s">
        <v>239</v>
      </c>
      <c r="H1399" s="99">
        <v>21</v>
      </c>
      <c r="I1399" s="34">
        <v>11</v>
      </c>
      <c r="J1399" s="34">
        <v>3</v>
      </c>
      <c r="K1399" s="34">
        <v>1</v>
      </c>
      <c r="L1399" s="3">
        <v>60</v>
      </c>
      <c r="M1399" s="34">
        <v>660</v>
      </c>
      <c r="N1399" s="27">
        <f>INDEX([1]怪物表!$J:$J,MATCH(F1399,[1]怪物表!$A:$A,0),1)*H1399</f>
        <v>21</v>
      </c>
    </row>
    <row r="1400" spans="1:14" x14ac:dyDescent="0.3">
      <c r="A1400" s="3"/>
      <c r="B1400" s="4"/>
      <c r="C1400" s="4" t="s">
        <v>360</v>
      </c>
      <c r="D1400" s="4"/>
      <c r="E1400" s="3">
        <v>2</v>
      </c>
      <c r="F1400" s="3">
        <f>IF(G1400="","",SUMIFS([1]怪物表!$A:$A,[1]怪物表!$B:$B,C1400,[1]怪物表!$C:$C,G1400)
)</f>
        <v>1499503</v>
      </c>
      <c r="G1400" s="4" t="s">
        <v>239</v>
      </c>
      <c r="H1400" s="99">
        <v>21</v>
      </c>
      <c r="I1400" s="34">
        <v>11</v>
      </c>
      <c r="J1400" s="34">
        <v>3</v>
      </c>
      <c r="K1400" s="34">
        <v>1</v>
      </c>
      <c r="L1400" s="3">
        <v>60</v>
      </c>
      <c r="M1400" s="34">
        <v>660</v>
      </c>
      <c r="N1400" s="27">
        <f>INDEX([1]怪物表!$J:$J,MATCH(F1400,[1]怪物表!$A:$A,0),1)*H1400</f>
        <v>21</v>
      </c>
    </row>
    <row r="1401" spans="1:14" x14ac:dyDescent="0.3">
      <c r="A1401" s="3"/>
      <c r="B1401" s="4"/>
      <c r="C1401" s="4" t="s">
        <v>360</v>
      </c>
      <c r="D1401" s="4"/>
      <c r="E1401" s="3">
        <v>3</v>
      </c>
      <c r="F1401" s="3">
        <f>IF(G1401="","",SUMIFS([1]怪物表!$A:$A,[1]怪物表!$B:$B,C1401,[1]怪物表!$C:$C,G1401)
)</f>
        <v>1499503</v>
      </c>
      <c r="G1401" s="4" t="s">
        <v>239</v>
      </c>
      <c r="H1401" s="99">
        <v>30</v>
      </c>
      <c r="I1401" s="3">
        <v>18</v>
      </c>
      <c r="J1401" s="34">
        <v>3</v>
      </c>
      <c r="K1401" s="34">
        <v>1</v>
      </c>
      <c r="L1401" s="3">
        <v>60</v>
      </c>
      <c r="M1401" s="34">
        <v>660</v>
      </c>
      <c r="N1401" s="27">
        <f>INDEX([1]怪物表!$J:$J,MATCH(F1401,[1]怪物表!$A:$A,0),1)*H1401</f>
        <v>30</v>
      </c>
    </row>
    <row r="1402" spans="1:14" x14ac:dyDescent="0.3">
      <c r="A1402" s="3"/>
      <c r="B1402" s="4"/>
      <c r="C1402" s="4" t="s">
        <v>360</v>
      </c>
      <c r="D1402" s="4"/>
      <c r="E1402" s="3">
        <v>4</v>
      </c>
      <c r="F1402" s="3">
        <f>IF(G1402="","",SUMIFS([1]怪物表!$A:$A,[1]怪物表!$B:$B,C1402,[1]怪物表!$C:$C,G1402)
)</f>
        <v>1499503</v>
      </c>
      <c r="G1402" s="4" t="s">
        <v>239</v>
      </c>
      <c r="H1402" s="99">
        <v>30</v>
      </c>
      <c r="I1402" s="3">
        <v>18</v>
      </c>
      <c r="J1402" s="34">
        <v>3</v>
      </c>
      <c r="K1402" s="34">
        <v>1</v>
      </c>
      <c r="L1402" s="3">
        <v>60</v>
      </c>
      <c r="M1402" s="34">
        <v>660</v>
      </c>
      <c r="N1402" s="27">
        <f>INDEX([1]怪物表!$J:$J,MATCH(F1402,[1]怪物表!$A:$A,0),1)*H1402</f>
        <v>30</v>
      </c>
    </row>
    <row r="1403" spans="1:14" x14ac:dyDescent="0.3">
      <c r="A1403" s="3"/>
      <c r="B1403" s="4"/>
      <c r="C1403" s="4" t="s">
        <v>360</v>
      </c>
      <c r="D1403" s="4"/>
      <c r="E1403" s="3">
        <v>5</v>
      </c>
      <c r="F1403" s="3">
        <f>IF(G1403="","",SUMIFS([1]怪物表!$A:$A,[1]怪物表!$B:$B,C1403,[1]怪物表!$C:$C,G1403)
)</f>
        <v>1499503</v>
      </c>
      <c r="G1403" s="4" t="s">
        <v>239</v>
      </c>
      <c r="H1403" s="99">
        <v>48</v>
      </c>
      <c r="I1403" s="3"/>
      <c r="J1403" s="34">
        <v>3</v>
      </c>
      <c r="K1403" s="34">
        <v>1</v>
      </c>
      <c r="L1403" s="3">
        <v>60</v>
      </c>
      <c r="M1403" s="34">
        <v>660</v>
      </c>
      <c r="N1403" s="27">
        <f>INDEX([1]怪物表!$J:$J,MATCH(F1403,[1]怪物表!$A:$A,0),1)*H1403</f>
        <v>48</v>
      </c>
    </row>
    <row r="1404" spans="1:14" x14ac:dyDescent="0.3">
      <c r="A1404" s="37">
        <v>499520</v>
      </c>
      <c r="B1404" s="25" t="s">
        <v>377</v>
      </c>
      <c r="C1404" s="4" t="s">
        <v>360</v>
      </c>
      <c r="D1404" s="25" t="s">
        <v>235</v>
      </c>
      <c r="E1404" s="34">
        <v>1</v>
      </c>
      <c r="F1404" s="34">
        <f>IF(G1404="","",SUMIFS([1]怪物表!$A:$A,[1]怪物表!$B:$B,C1404,[1]怪物表!$C:$C,G1404)
)</f>
        <v>1499506</v>
      </c>
      <c r="G1404" s="4" t="s">
        <v>240</v>
      </c>
      <c r="H1404" s="99">
        <v>21</v>
      </c>
      <c r="I1404" s="34">
        <v>11</v>
      </c>
      <c r="J1404" s="34">
        <v>3</v>
      </c>
      <c r="K1404" s="34">
        <v>1</v>
      </c>
      <c r="L1404" s="3">
        <v>6</v>
      </c>
      <c r="M1404" s="34">
        <v>720</v>
      </c>
      <c r="N1404" s="27">
        <f>INDEX([1]怪物表!$J:$J,MATCH(F1404,[1]怪物表!$A:$A,0),1)*H1404</f>
        <v>21</v>
      </c>
    </row>
    <row r="1405" spans="1:14" x14ac:dyDescent="0.3">
      <c r="A1405" s="3"/>
      <c r="B1405" s="4"/>
      <c r="C1405" s="4" t="s">
        <v>360</v>
      </c>
      <c r="D1405" s="4"/>
      <c r="E1405" s="3">
        <v>2</v>
      </c>
      <c r="F1405" s="3">
        <f>IF(G1405="","",SUMIFS([1]怪物表!$A:$A,[1]怪物表!$B:$B,C1405,[1]怪物表!$C:$C,G1405)
)</f>
        <v>1499506</v>
      </c>
      <c r="G1405" s="4" t="s">
        <v>240</v>
      </c>
      <c r="H1405" s="99">
        <v>21</v>
      </c>
      <c r="I1405" s="34">
        <v>11</v>
      </c>
      <c r="J1405" s="34">
        <v>3</v>
      </c>
      <c r="K1405" s="34">
        <v>1</v>
      </c>
      <c r="L1405" s="3">
        <v>6</v>
      </c>
      <c r="M1405" s="34">
        <v>720</v>
      </c>
      <c r="N1405" s="27">
        <f>INDEX([1]怪物表!$J:$J,MATCH(F1405,[1]怪物表!$A:$A,0),1)*H1405</f>
        <v>21</v>
      </c>
    </row>
    <row r="1406" spans="1:14" x14ac:dyDescent="0.3">
      <c r="A1406" s="3"/>
      <c r="B1406" s="4"/>
      <c r="C1406" s="4" t="s">
        <v>360</v>
      </c>
      <c r="D1406" s="4"/>
      <c r="E1406" s="3">
        <v>3</v>
      </c>
      <c r="F1406" s="3">
        <f>IF(G1406="","",SUMIFS([1]怪物表!$A:$A,[1]怪物表!$B:$B,C1406,[1]怪物表!$C:$C,G1406)
)</f>
        <v>1499506</v>
      </c>
      <c r="G1406" s="4" t="s">
        <v>240</v>
      </c>
      <c r="H1406" s="99">
        <v>30</v>
      </c>
      <c r="I1406" s="3">
        <v>18</v>
      </c>
      <c r="J1406" s="34">
        <v>3</v>
      </c>
      <c r="K1406" s="34">
        <v>1</v>
      </c>
      <c r="L1406" s="3">
        <v>6</v>
      </c>
      <c r="M1406" s="34">
        <v>720</v>
      </c>
      <c r="N1406" s="27">
        <f>INDEX([1]怪物表!$J:$J,MATCH(F1406,[1]怪物表!$A:$A,0),1)*H1406</f>
        <v>30</v>
      </c>
    </row>
    <row r="1407" spans="1:14" x14ac:dyDescent="0.3">
      <c r="A1407" s="3"/>
      <c r="B1407" s="4"/>
      <c r="C1407" s="4" t="s">
        <v>360</v>
      </c>
      <c r="D1407" s="4"/>
      <c r="E1407" s="3">
        <v>4</v>
      </c>
      <c r="F1407" s="3">
        <f>IF(G1407="","",SUMIFS([1]怪物表!$A:$A,[1]怪物表!$B:$B,C1407,[1]怪物表!$C:$C,G1407)
)</f>
        <v>1499506</v>
      </c>
      <c r="G1407" s="4" t="s">
        <v>240</v>
      </c>
      <c r="H1407" s="99">
        <v>30</v>
      </c>
      <c r="I1407" s="3">
        <v>18</v>
      </c>
      <c r="J1407" s="34">
        <v>3</v>
      </c>
      <c r="K1407" s="34">
        <v>1</v>
      </c>
      <c r="L1407" s="3">
        <v>6</v>
      </c>
      <c r="M1407" s="34">
        <v>720</v>
      </c>
      <c r="N1407" s="27">
        <f>INDEX([1]怪物表!$J:$J,MATCH(F1407,[1]怪物表!$A:$A,0),1)*H1407</f>
        <v>30</v>
      </c>
    </row>
    <row r="1408" spans="1:14" x14ac:dyDescent="0.3">
      <c r="A1408" s="3"/>
      <c r="B1408" s="4"/>
      <c r="C1408" s="4" t="s">
        <v>360</v>
      </c>
      <c r="D1408" s="4"/>
      <c r="E1408" s="3">
        <v>5</v>
      </c>
      <c r="F1408" s="3">
        <f>IF(G1408="","",SUMIFS([1]怪物表!$A:$A,[1]怪物表!$B:$B,C1408,[1]怪物表!$C:$C,G1408)
)</f>
        <v>1499506</v>
      </c>
      <c r="G1408" s="4" t="s">
        <v>240</v>
      </c>
      <c r="H1408" s="99">
        <v>48</v>
      </c>
      <c r="I1408" s="3"/>
      <c r="J1408" s="34">
        <v>3</v>
      </c>
      <c r="K1408" s="34">
        <v>1</v>
      </c>
      <c r="L1408" s="3">
        <v>6</v>
      </c>
      <c r="M1408" s="34">
        <v>720</v>
      </c>
      <c r="N1408" s="27">
        <f>INDEX([1]怪物表!$J:$J,MATCH(F1408,[1]怪物表!$A:$A,0),1)*H1408</f>
        <v>48</v>
      </c>
    </row>
    <row r="1409" spans="1:14" x14ac:dyDescent="0.3">
      <c r="A1409" s="37">
        <v>499521</v>
      </c>
      <c r="B1409" s="25" t="s">
        <v>387</v>
      </c>
      <c r="C1409" s="4" t="s">
        <v>360</v>
      </c>
      <c r="D1409" s="25" t="s">
        <v>235</v>
      </c>
      <c r="E1409" s="34">
        <v>1</v>
      </c>
      <c r="F1409" s="34">
        <f>IF(G1409="","",SUMIFS([1]怪物表!$A:$A,[1]怪物表!$B:$B,C1409,[1]怪物表!$C:$C,G1409)
)</f>
        <v>1499517</v>
      </c>
      <c r="G1409" s="4" t="s">
        <v>288</v>
      </c>
      <c r="H1409" s="99">
        <v>21</v>
      </c>
      <c r="I1409" s="34">
        <v>11</v>
      </c>
      <c r="J1409" s="34">
        <v>3</v>
      </c>
      <c r="K1409" s="34">
        <v>1</v>
      </c>
      <c r="L1409" s="3">
        <v>6</v>
      </c>
      <c r="M1409" s="34">
        <v>720</v>
      </c>
      <c r="N1409" s="27">
        <f>INDEX([1]怪物表!$J:$J,MATCH(F1409,[1]怪物表!$A:$A,0),1)*H1409</f>
        <v>21</v>
      </c>
    </row>
    <row r="1410" spans="1:14" x14ac:dyDescent="0.3">
      <c r="A1410" s="3"/>
      <c r="B1410" s="4"/>
      <c r="C1410" s="4" t="s">
        <v>360</v>
      </c>
      <c r="D1410" s="4"/>
      <c r="E1410" s="3">
        <v>2</v>
      </c>
      <c r="F1410" s="3">
        <f>IF(G1410="","",SUMIFS([1]怪物表!$A:$A,[1]怪物表!$B:$B,C1410,[1]怪物表!$C:$C,G1410)
)</f>
        <v>1499517</v>
      </c>
      <c r="G1410" s="4" t="s">
        <v>288</v>
      </c>
      <c r="H1410" s="99">
        <v>21</v>
      </c>
      <c r="I1410" s="34">
        <v>11</v>
      </c>
      <c r="J1410" s="34">
        <v>3</v>
      </c>
      <c r="K1410" s="34">
        <v>1</v>
      </c>
      <c r="L1410" s="3">
        <v>6</v>
      </c>
      <c r="M1410" s="34">
        <v>720</v>
      </c>
      <c r="N1410" s="27">
        <f>INDEX([1]怪物表!$J:$J,MATCH(F1410,[1]怪物表!$A:$A,0),1)*H1410</f>
        <v>21</v>
      </c>
    </row>
    <row r="1411" spans="1:14" x14ac:dyDescent="0.3">
      <c r="A1411" s="3"/>
      <c r="B1411" s="4"/>
      <c r="C1411" s="4" t="s">
        <v>360</v>
      </c>
      <c r="D1411" s="4"/>
      <c r="E1411" s="3">
        <v>3</v>
      </c>
      <c r="F1411" s="3">
        <f>IF(G1411="","",SUMIFS([1]怪物表!$A:$A,[1]怪物表!$B:$B,C1411,[1]怪物表!$C:$C,G1411)
)</f>
        <v>1499517</v>
      </c>
      <c r="G1411" s="4" t="s">
        <v>288</v>
      </c>
      <c r="H1411" s="99">
        <v>30</v>
      </c>
      <c r="I1411" s="3">
        <v>18</v>
      </c>
      <c r="J1411" s="34">
        <v>3</v>
      </c>
      <c r="K1411" s="34">
        <v>1</v>
      </c>
      <c r="L1411" s="3">
        <v>6</v>
      </c>
      <c r="M1411" s="34">
        <v>720</v>
      </c>
      <c r="N1411" s="27">
        <f>INDEX([1]怪物表!$J:$J,MATCH(F1411,[1]怪物表!$A:$A,0),1)*H1411</f>
        <v>30</v>
      </c>
    </row>
    <row r="1412" spans="1:14" x14ac:dyDescent="0.3">
      <c r="A1412" s="3"/>
      <c r="B1412" s="4"/>
      <c r="C1412" s="4" t="s">
        <v>360</v>
      </c>
      <c r="D1412" s="4"/>
      <c r="E1412" s="3">
        <v>4</v>
      </c>
      <c r="F1412" s="3">
        <f>IF(G1412="","",SUMIFS([1]怪物表!$A:$A,[1]怪物表!$B:$B,C1412,[1]怪物表!$C:$C,G1412)
)</f>
        <v>1499517</v>
      </c>
      <c r="G1412" s="4" t="s">
        <v>288</v>
      </c>
      <c r="H1412" s="99">
        <v>30</v>
      </c>
      <c r="I1412" s="3">
        <v>18</v>
      </c>
      <c r="J1412" s="34">
        <v>3</v>
      </c>
      <c r="K1412" s="34">
        <v>1</v>
      </c>
      <c r="L1412" s="3">
        <v>6</v>
      </c>
      <c r="M1412" s="34">
        <v>720</v>
      </c>
      <c r="N1412" s="27">
        <f>INDEX([1]怪物表!$J:$J,MATCH(F1412,[1]怪物表!$A:$A,0),1)*H1412</f>
        <v>30</v>
      </c>
    </row>
    <row r="1413" spans="1:14" x14ac:dyDescent="0.3">
      <c r="A1413" s="3"/>
      <c r="B1413" s="4"/>
      <c r="C1413" s="4" t="s">
        <v>360</v>
      </c>
      <c r="D1413" s="4"/>
      <c r="E1413" s="3">
        <v>5</v>
      </c>
      <c r="F1413" s="3">
        <f>IF(G1413="","",SUMIFS([1]怪物表!$A:$A,[1]怪物表!$B:$B,C1413,[1]怪物表!$C:$C,G1413)
)</f>
        <v>1499517</v>
      </c>
      <c r="G1413" s="4" t="s">
        <v>288</v>
      </c>
      <c r="H1413" s="99">
        <v>48</v>
      </c>
      <c r="I1413" s="3"/>
      <c r="J1413" s="34">
        <v>3</v>
      </c>
      <c r="K1413" s="34">
        <v>1</v>
      </c>
      <c r="L1413" s="3">
        <v>6</v>
      </c>
      <c r="M1413" s="34">
        <v>720</v>
      </c>
      <c r="N1413" s="27">
        <f>INDEX([1]怪物表!$J:$J,MATCH(F1413,[1]怪物表!$A:$A,0),1)*H1413</f>
        <v>48</v>
      </c>
    </row>
    <row r="1414" spans="1:14" x14ac:dyDescent="0.3">
      <c r="A1414" s="37">
        <v>499522</v>
      </c>
      <c r="B1414" s="25" t="s">
        <v>368</v>
      </c>
      <c r="C1414" s="4" t="s">
        <v>360</v>
      </c>
      <c r="D1414" s="25" t="s">
        <v>237</v>
      </c>
      <c r="E1414" s="34">
        <v>1</v>
      </c>
      <c r="F1414" s="34">
        <f>IF(G1414="","",SUMIFS([1]怪物表!$A:$A,[1]怪物表!$B:$B,C1414,[1]怪物表!$C:$C,G1414)
)</f>
        <v>1499506</v>
      </c>
      <c r="G1414" s="4" t="s">
        <v>240</v>
      </c>
      <c r="H1414" s="99">
        <v>18</v>
      </c>
      <c r="I1414" s="34">
        <v>11</v>
      </c>
      <c r="J1414" s="34">
        <v>3</v>
      </c>
      <c r="K1414" s="34">
        <v>1</v>
      </c>
      <c r="L1414" s="3">
        <v>6</v>
      </c>
      <c r="M1414" s="34">
        <v>720</v>
      </c>
      <c r="N1414" s="27">
        <f>INDEX([1]怪物表!$J:$J,MATCH(F1414,[1]怪物表!$A:$A,0),1)*H1414</f>
        <v>18</v>
      </c>
    </row>
    <row r="1415" spans="1:14" x14ac:dyDescent="0.3">
      <c r="A1415" s="3"/>
      <c r="B1415" s="4"/>
      <c r="C1415" s="4" t="s">
        <v>360</v>
      </c>
      <c r="D1415" s="4"/>
      <c r="E1415" s="3">
        <v>2</v>
      </c>
      <c r="F1415" s="3">
        <f>IF(G1415="","",SUMIFS([1]怪物表!$A:$A,[1]怪物表!$B:$B,C1415,[1]怪物表!$C:$C,G1415)
)</f>
        <v>1499506</v>
      </c>
      <c r="G1415" s="4" t="s">
        <v>240</v>
      </c>
      <c r="H1415" s="99">
        <v>18</v>
      </c>
      <c r="I1415" s="34">
        <v>11</v>
      </c>
      <c r="J1415" s="34">
        <v>3</v>
      </c>
      <c r="K1415" s="34">
        <v>1</v>
      </c>
      <c r="L1415" s="3">
        <v>6</v>
      </c>
      <c r="M1415" s="34">
        <v>720</v>
      </c>
      <c r="N1415" s="27">
        <f>INDEX([1]怪物表!$J:$J,MATCH(F1415,[1]怪物表!$A:$A,0),1)*H1415</f>
        <v>18</v>
      </c>
    </row>
    <row r="1416" spans="1:14" x14ac:dyDescent="0.3">
      <c r="A1416" s="3"/>
      <c r="B1416" s="4"/>
      <c r="C1416" s="4" t="s">
        <v>360</v>
      </c>
      <c r="D1416" s="4"/>
      <c r="E1416" s="3">
        <v>3</v>
      </c>
      <c r="F1416" s="3">
        <f>IF(G1416="","",SUMIFS([1]怪物表!$A:$A,[1]怪物表!$B:$B,C1416,[1]怪物表!$C:$C,G1416)
)</f>
        <v>1499506</v>
      </c>
      <c r="G1416" s="4" t="s">
        <v>240</v>
      </c>
      <c r="H1416" s="99">
        <v>30</v>
      </c>
      <c r="I1416" s="3">
        <v>18</v>
      </c>
      <c r="J1416" s="34">
        <v>3</v>
      </c>
      <c r="K1416" s="34">
        <v>1</v>
      </c>
      <c r="L1416" s="3">
        <v>6</v>
      </c>
      <c r="M1416" s="34">
        <v>720</v>
      </c>
      <c r="N1416" s="27">
        <f>INDEX([1]怪物表!$J:$J,MATCH(F1416,[1]怪物表!$A:$A,0),1)*H1416</f>
        <v>30</v>
      </c>
    </row>
    <row r="1417" spans="1:14" x14ac:dyDescent="0.3">
      <c r="A1417" s="3"/>
      <c r="B1417" s="4"/>
      <c r="C1417" s="4" t="s">
        <v>360</v>
      </c>
      <c r="D1417" s="4"/>
      <c r="E1417" s="3">
        <v>4</v>
      </c>
      <c r="F1417" s="3">
        <f>IF(G1417="","",SUMIFS([1]怪物表!$A:$A,[1]怪物表!$B:$B,C1417,[1]怪物表!$C:$C,G1417)
)</f>
        <v>1499506</v>
      </c>
      <c r="G1417" s="4" t="s">
        <v>240</v>
      </c>
      <c r="H1417" s="99">
        <v>42</v>
      </c>
      <c r="I1417" s="3">
        <v>18</v>
      </c>
      <c r="J1417" s="34">
        <v>3</v>
      </c>
      <c r="K1417" s="34">
        <v>1</v>
      </c>
      <c r="L1417" s="3">
        <v>6</v>
      </c>
      <c r="M1417" s="34">
        <v>720</v>
      </c>
      <c r="N1417" s="27">
        <f>INDEX([1]怪物表!$J:$J,MATCH(F1417,[1]怪物表!$A:$A,0),1)*H1417</f>
        <v>42</v>
      </c>
    </row>
    <row r="1418" spans="1:14" x14ac:dyDescent="0.3">
      <c r="A1418" s="3"/>
      <c r="B1418" s="4"/>
      <c r="C1418" s="4" t="s">
        <v>360</v>
      </c>
      <c r="D1418" s="4"/>
      <c r="E1418" s="3">
        <v>5</v>
      </c>
      <c r="F1418" s="3">
        <f>IF(G1418="","",SUMIFS([1]怪物表!$A:$A,[1]怪物表!$B:$B,C1418,[1]怪物表!$C:$C,G1418)
)</f>
        <v>1499506</v>
      </c>
      <c r="G1418" s="4" t="s">
        <v>240</v>
      </c>
      <c r="H1418" s="99">
        <v>42</v>
      </c>
      <c r="I1418" s="3"/>
      <c r="J1418" s="34">
        <v>3</v>
      </c>
      <c r="K1418" s="34">
        <v>1</v>
      </c>
      <c r="L1418" s="3">
        <v>6</v>
      </c>
      <c r="M1418" s="34">
        <v>720</v>
      </c>
      <c r="N1418" s="27">
        <f>INDEX([1]怪物表!$J:$J,MATCH(F1418,[1]怪物表!$A:$A,0),1)*H1418</f>
        <v>42</v>
      </c>
    </row>
    <row r="1419" spans="1:14" x14ac:dyDescent="0.3">
      <c r="A1419" s="37">
        <v>499523</v>
      </c>
      <c r="B1419" s="25" t="s">
        <v>368</v>
      </c>
      <c r="C1419" s="4" t="s">
        <v>360</v>
      </c>
      <c r="D1419" s="25" t="s">
        <v>237</v>
      </c>
      <c r="E1419" s="34">
        <v>1</v>
      </c>
      <c r="F1419" s="34">
        <f>IF(G1419="","",SUMIFS([1]怪物表!$A:$A,[1]怪物表!$B:$B,C1419,[1]怪物表!$C:$C,G1419)
)</f>
        <v>1499506</v>
      </c>
      <c r="G1419" s="4" t="s">
        <v>240</v>
      </c>
      <c r="H1419" s="99">
        <v>18</v>
      </c>
      <c r="I1419" s="34">
        <v>11</v>
      </c>
      <c r="J1419" s="34">
        <v>3</v>
      </c>
      <c r="K1419" s="34">
        <v>1</v>
      </c>
      <c r="L1419" s="3">
        <v>6</v>
      </c>
      <c r="M1419" s="34">
        <v>720</v>
      </c>
      <c r="N1419" s="27">
        <f>INDEX([1]怪物表!$J:$J,MATCH(F1419,[1]怪物表!$A:$A,0),1)*H1419</f>
        <v>18</v>
      </c>
    </row>
    <row r="1420" spans="1:14" x14ac:dyDescent="0.3">
      <c r="A1420" s="3"/>
      <c r="B1420" s="4"/>
      <c r="C1420" s="4" t="s">
        <v>360</v>
      </c>
      <c r="D1420" s="4"/>
      <c r="E1420" s="3">
        <v>2</v>
      </c>
      <c r="F1420" s="3">
        <f>IF(G1420="","",SUMIFS([1]怪物表!$A:$A,[1]怪物表!$B:$B,C1420,[1]怪物表!$C:$C,G1420)
)</f>
        <v>1499506</v>
      </c>
      <c r="G1420" s="4" t="s">
        <v>240</v>
      </c>
      <c r="H1420" s="99">
        <v>18</v>
      </c>
      <c r="I1420" s="34">
        <v>11</v>
      </c>
      <c r="J1420" s="34">
        <v>3</v>
      </c>
      <c r="K1420" s="34">
        <v>1</v>
      </c>
      <c r="L1420" s="3">
        <v>6</v>
      </c>
      <c r="M1420" s="34">
        <v>720</v>
      </c>
      <c r="N1420" s="27">
        <f>INDEX([1]怪物表!$J:$J,MATCH(F1420,[1]怪物表!$A:$A,0),1)*H1420</f>
        <v>18</v>
      </c>
    </row>
    <row r="1421" spans="1:14" x14ac:dyDescent="0.3">
      <c r="A1421" s="3"/>
      <c r="B1421" s="4"/>
      <c r="C1421" s="4" t="s">
        <v>360</v>
      </c>
      <c r="D1421" s="4"/>
      <c r="E1421" s="3">
        <v>3</v>
      </c>
      <c r="F1421" s="3">
        <f>IF(G1421="","",SUMIFS([1]怪物表!$A:$A,[1]怪物表!$B:$B,C1421,[1]怪物表!$C:$C,G1421)
)</f>
        <v>1499506</v>
      </c>
      <c r="G1421" s="4" t="s">
        <v>240</v>
      </c>
      <c r="H1421" s="99">
        <v>30</v>
      </c>
      <c r="I1421" s="3">
        <v>18</v>
      </c>
      <c r="J1421" s="34">
        <v>3</v>
      </c>
      <c r="K1421" s="34">
        <v>1</v>
      </c>
      <c r="L1421" s="3">
        <v>6</v>
      </c>
      <c r="M1421" s="34">
        <v>720</v>
      </c>
      <c r="N1421" s="27">
        <f>INDEX([1]怪物表!$J:$J,MATCH(F1421,[1]怪物表!$A:$A,0),1)*H1421</f>
        <v>30</v>
      </c>
    </row>
    <row r="1422" spans="1:14" x14ac:dyDescent="0.3">
      <c r="A1422" s="3"/>
      <c r="B1422" s="4"/>
      <c r="C1422" s="4" t="s">
        <v>360</v>
      </c>
      <c r="D1422" s="4"/>
      <c r="E1422" s="3">
        <v>4</v>
      </c>
      <c r="F1422" s="3">
        <f>IF(G1422="","",SUMIFS([1]怪物表!$A:$A,[1]怪物表!$B:$B,C1422,[1]怪物表!$C:$C,G1422)
)</f>
        <v>1499506</v>
      </c>
      <c r="G1422" s="4" t="s">
        <v>240</v>
      </c>
      <c r="H1422" s="99">
        <v>42</v>
      </c>
      <c r="I1422" s="3">
        <v>18</v>
      </c>
      <c r="J1422" s="34">
        <v>3</v>
      </c>
      <c r="K1422" s="34">
        <v>1</v>
      </c>
      <c r="L1422" s="3">
        <v>6</v>
      </c>
      <c r="M1422" s="34">
        <v>720</v>
      </c>
      <c r="N1422" s="27">
        <f>INDEX([1]怪物表!$J:$J,MATCH(F1422,[1]怪物表!$A:$A,0),1)*H1422</f>
        <v>42</v>
      </c>
    </row>
    <row r="1423" spans="1:14" x14ac:dyDescent="0.3">
      <c r="A1423" s="3"/>
      <c r="B1423" s="4"/>
      <c r="C1423" s="4" t="s">
        <v>360</v>
      </c>
      <c r="D1423" s="4"/>
      <c r="E1423" s="3">
        <v>5</v>
      </c>
      <c r="F1423" s="3">
        <f>IF(G1423="","",SUMIFS([1]怪物表!$A:$A,[1]怪物表!$B:$B,C1423,[1]怪物表!$C:$C,G1423)
)</f>
        <v>1499506</v>
      </c>
      <c r="G1423" s="4" t="s">
        <v>240</v>
      </c>
      <c r="H1423" s="99">
        <v>42</v>
      </c>
      <c r="I1423" s="3"/>
      <c r="J1423" s="34">
        <v>3</v>
      </c>
      <c r="K1423" s="34">
        <v>1</v>
      </c>
      <c r="L1423" s="3">
        <v>6</v>
      </c>
      <c r="M1423" s="34">
        <v>720</v>
      </c>
      <c r="N1423" s="27">
        <f>INDEX([1]怪物表!$J:$J,MATCH(F1423,[1]怪物表!$A:$A,0),1)*H1423</f>
        <v>42</v>
      </c>
    </row>
    <row r="1424" spans="1:14" x14ac:dyDescent="0.3">
      <c r="A1424" s="33">
        <v>599101</v>
      </c>
      <c r="B1424" s="15" t="s">
        <v>268</v>
      </c>
      <c r="C1424" s="15" t="s">
        <v>294</v>
      </c>
      <c r="D1424" s="15" t="s">
        <v>280</v>
      </c>
      <c r="E1424" s="33">
        <v>1</v>
      </c>
      <c r="F1424" s="33">
        <f>IF(G1424="","",SUMIFS([1]怪物表!$A:$A,[1]怪物表!$B:$B,C1424,[1]怪物表!$C:$C,G1424)
)</f>
        <v>1599101</v>
      </c>
      <c r="G1424" s="15" t="s">
        <v>125</v>
      </c>
      <c r="H1424" s="33">
        <v>20</v>
      </c>
      <c r="I1424" s="33">
        <v>18</v>
      </c>
      <c r="J1424" s="33">
        <v>3</v>
      </c>
      <c r="K1424" s="33">
        <v>1</v>
      </c>
      <c r="L1424" s="33">
        <v>60</v>
      </c>
      <c r="M1424" s="33">
        <v>60</v>
      </c>
      <c r="N1424" s="27">
        <f>INDEX([1]怪物表!$J:$J,MATCH(F1424,[1]怪物表!$A:$A,0),1)*H1424</f>
        <v>20</v>
      </c>
    </row>
    <row r="1425" spans="1:14" x14ac:dyDescent="0.3">
      <c r="A1425" s="3"/>
      <c r="B1425" s="4"/>
      <c r="C1425" s="4" t="s">
        <v>294</v>
      </c>
      <c r="D1425" s="4"/>
      <c r="E1425" s="3">
        <v>2</v>
      </c>
      <c r="F1425" s="3">
        <f>IF(G1425="","",SUMIFS([1]怪物表!$A:$A,[1]怪物表!$B:$B,C1425,[1]怪物表!$C:$C,G1425)
)</f>
        <v>1599101</v>
      </c>
      <c r="G1425" s="4" t="s">
        <v>125</v>
      </c>
      <c r="H1425" s="3">
        <v>20</v>
      </c>
      <c r="I1425" s="3">
        <v>18</v>
      </c>
      <c r="J1425" s="34">
        <v>3</v>
      </c>
      <c r="K1425" s="34">
        <v>1</v>
      </c>
      <c r="L1425" s="3">
        <v>60</v>
      </c>
      <c r="M1425" s="3">
        <v>60</v>
      </c>
      <c r="N1425" s="27">
        <f>INDEX([1]怪物表!$J:$J,MATCH(F1425,[1]怪物表!$A:$A,0),1)*H1425</f>
        <v>20</v>
      </c>
    </row>
    <row r="1426" spans="1:14" x14ac:dyDescent="0.3">
      <c r="A1426" s="3"/>
      <c r="B1426" s="4"/>
      <c r="C1426" s="4" t="s">
        <v>294</v>
      </c>
      <c r="D1426" s="4"/>
      <c r="E1426" s="3">
        <v>3</v>
      </c>
      <c r="F1426" s="3">
        <f>IF(G1426="","",SUMIFS([1]怪物表!$A:$A,[1]怪物表!$B:$B,C1426,[1]怪物表!$C:$C,G1426)
)</f>
        <v>1599101</v>
      </c>
      <c r="G1426" s="4" t="s">
        <v>125</v>
      </c>
      <c r="H1426" s="3">
        <v>20</v>
      </c>
      <c r="I1426" s="3">
        <v>18</v>
      </c>
      <c r="J1426" s="34">
        <v>3</v>
      </c>
      <c r="K1426" s="34">
        <v>1</v>
      </c>
      <c r="L1426" s="3">
        <v>60</v>
      </c>
      <c r="M1426" s="3">
        <v>60</v>
      </c>
      <c r="N1426" s="27">
        <f>INDEX([1]怪物表!$J:$J,MATCH(F1426,[1]怪物表!$A:$A,0),1)*H1426</f>
        <v>20</v>
      </c>
    </row>
    <row r="1427" spans="1:14" x14ac:dyDescent="0.3">
      <c r="A1427" s="3"/>
      <c r="B1427" s="4"/>
      <c r="C1427" s="4" t="s">
        <v>294</v>
      </c>
      <c r="D1427" s="4"/>
      <c r="E1427" s="3">
        <v>4</v>
      </c>
      <c r="F1427" s="3">
        <f>IF(G1427="","",SUMIFS([1]怪物表!$A:$A,[1]怪物表!$B:$B,C1427,[1]怪物表!$C:$C,G1427)
)</f>
        <v>1599101</v>
      </c>
      <c r="G1427" s="4" t="s">
        <v>125</v>
      </c>
      <c r="H1427" s="3">
        <v>20</v>
      </c>
      <c r="I1427" s="3">
        <v>18</v>
      </c>
      <c r="J1427" s="34">
        <v>3</v>
      </c>
      <c r="K1427" s="34">
        <v>1</v>
      </c>
      <c r="L1427" s="3">
        <v>60</v>
      </c>
      <c r="M1427" s="3">
        <v>60</v>
      </c>
      <c r="N1427" s="27">
        <f>INDEX([1]怪物表!$J:$J,MATCH(F1427,[1]怪物表!$A:$A,0),1)*H1427</f>
        <v>20</v>
      </c>
    </row>
    <row r="1428" spans="1:14" x14ac:dyDescent="0.3">
      <c r="A1428" s="3"/>
      <c r="B1428" s="4"/>
      <c r="C1428" s="4" t="s">
        <v>294</v>
      </c>
      <c r="D1428" s="4"/>
      <c r="E1428" s="3">
        <v>5</v>
      </c>
      <c r="F1428" s="3">
        <f>IF(G1428="","",SUMIFS([1]怪物表!$A:$A,[1]怪物表!$B:$B,C1428,[1]怪物表!$C:$C,G1428)
)</f>
        <v>1599101</v>
      </c>
      <c r="G1428" s="4" t="s">
        <v>125</v>
      </c>
      <c r="H1428" s="3">
        <v>20</v>
      </c>
      <c r="I1428" s="3"/>
      <c r="J1428" s="34">
        <v>3</v>
      </c>
      <c r="K1428" s="34">
        <v>1</v>
      </c>
      <c r="L1428" s="3">
        <v>60</v>
      </c>
      <c r="M1428" s="3">
        <v>60</v>
      </c>
      <c r="N1428" s="27">
        <f>INDEX([1]怪物表!$J:$J,MATCH(F1428,[1]怪物表!$A:$A,0),1)*H1428</f>
        <v>20</v>
      </c>
    </row>
    <row r="1429" spans="1:14" x14ac:dyDescent="0.3">
      <c r="A1429" s="32">
        <v>599102</v>
      </c>
      <c r="B1429" s="25" t="s">
        <v>269</v>
      </c>
      <c r="C1429" s="4" t="s">
        <v>294</v>
      </c>
      <c r="D1429" s="25" t="s">
        <v>289</v>
      </c>
      <c r="E1429" s="34">
        <v>1</v>
      </c>
      <c r="F1429" s="34">
        <f>IF(G1429="","",SUMIFS([1]怪物表!$A:$A,[1]怪物表!$B:$B,C1429,[1]怪物表!$C:$C,G1429)
)</f>
        <v>1599103</v>
      </c>
      <c r="G1429" s="4" t="s">
        <v>133</v>
      </c>
      <c r="H1429" s="36">
        <v>20</v>
      </c>
      <c r="I1429" s="3">
        <v>18</v>
      </c>
      <c r="J1429" s="34">
        <v>3</v>
      </c>
      <c r="K1429" s="34">
        <v>1</v>
      </c>
      <c r="L1429" s="3">
        <v>60</v>
      </c>
      <c r="M1429" s="34">
        <v>90</v>
      </c>
      <c r="N1429" s="27">
        <f>INDEX([1]怪物表!$J:$J,MATCH(F1429,[1]怪物表!$A:$A,0),1)*H1429</f>
        <v>20</v>
      </c>
    </row>
    <row r="1430" spans="1:14" x14ac:dyDescent="0.3">
      <c r="A1430" s="3"/>
      <c r="B1430" s="4"/>
      <c r="C1430" s="4" t="s">
        <v>294</v>
      </c>
      <c r="D1430" s="4"/>
      <c r="E1430" s="3">
        <v>2</v>
      </c>
      <c r="F1430" s="3">
        <f>IF(G1430="","",SUMIFS([1]怪物表!$A:$A,[1]怪物表!$B:$B,C1430,[1]怪物表!$C:$C,G1430)
)</f>
        <v>1599103</v>
      </c>
      <c r="G1430" s="4" t="s">
        <v>133</v>
      </c>
      <c r="H1430" s="3">
        <v>20</v>
      </c>
      <c r="I1430" s="3">
        <v>18</v>
      </c>
      <c r="J1430" s="34">
        <v>3</v>
      </c>
      <c r="K1430" s="34">
        <v>1</v>
      </c>
      <c r="L1430" s="3">
        <v>60</v>
      </c>
      <c r="M1430" s="34">
        <v>90</v>
      </c>
      <c r="N1430" s="27">
        <f>INDEX([1]怪物表!$J:$J,MATCH(F1430,[1]怪物表!$A:$A,0),1)*H1430</f>
        <v>20</v>
      </c>
    </row>
    <row r="1431" spans="1:14" x14ac:dyDescent="0.3">
      <c r="A1431" s="3"/>
      <c r="B1431" s="4"/>
      <c r="C1431" s="4" t="s">
        <v>294</v>
      </c>
      <c r="D1431" s="4"/>
      <c r="E1431" s="3">
        <v>3</v>
      </c>
      <c r="F1431" s="3">
        <f>IF(G1431="","",SUMIFS([1]怪物表!$A:$A,[1]怪物表!$B:$B,C1431,[1]怪物表!$C:$C,G1431)
)</f>
        <v>1599103</v>
      </c>
      <c r="G1431" s="4" t="s">
        <v>133</v>
      </c>
      <c r="H1431" s="3">
        <v>20</v>
      </c>
      <c r="I1431" s="3">
        <v>18</v>
      </c>
      <c r="J1431" s="34">
        <v>3</v>
      </c>
      <c r="K1431" s="34">
        <v>1</v>
      </c>
      <c r="L1431" s="3">
        <v>60</v>
      </c>
      <c r="M1431" s="34">
        <v>90</v>
      </c>
      <c r="N1431" s="27">
        <f>INDEX([1]怪物表!$J:$J,MATCH(F1431,[1]怪物表!$A:$A,0),1)*H1431</f>
        <v>20</v>
      </c>
    </row>
    <row r="1432" spans="1:14" x14ac:dyDescent="0.3">
      <c r="A1432" s="3"/>
      <c r="B1432" s="4"/>
      <c r="C1432" s="4" t="s">
        <v>294</v>
      </c>
      <c r="D1432" s="4"/>
      <c r="E1432" s="3">
        <v>4</v>
      </c>
      <c r="F1432" s="3">
        <f>IF(G1432="","",SUMIFS([1]怪物表!$A:$A,[1]怪物表!$B:$B,C1432,[1]怪物表!$C:$C,G1432)
)</f>
        <v>1599103</v>
      </c>
      <c r="G1432" s="4" t="s">
        <v>133</v>
      </c>
      <c r="H1432" s="3">
        <v>20</v>
      </c>
      <c r="I1432" s="3">
        <v>18</v>
      </c>
      <c r="J1432" s="34">
        <v>3</v>
      </c>
      <c r="K1432" s="34">
        <v>1</v>
      </c>
      <c r="L1432" s="3">
        <v>60</v>
      </c>
      <c r="M1432" s="34">
        <v>90</v>
      </c>
      <c r="N1432" s="27">
        <f>INDEX([1]怪物表!$J:$J,MATCH(F1432,[1]怪物表!$A:$A,0),1)*H1432</f>
        <v>20</v>
      </c>
    </row>
    <row r="1433" spans="1:14" x14ac:dyDescent="0.3">
      <c r="A1433" s="3"/>
      <c r="B1433" s="4"/>
      <c r="C1433" s="4" t="s">
        <v>294</v>
      </c>
      <c r="D1433" s="4"/>
      <c r="E1433" s="3">
        <v>5</v>
      </c>
      <c r="F1433" s="3">
        <f>IF(G1433="","",SUMIFS([1]怪物表!$A:$A,[1]怪物表!$B:$B,C1433,[1]怪物表!$C:$C,G1433)
)</f>
        <v>1599103</v>
      </c>
      <c r="G1433" s="4" t="s">
        <v>133</v>
      </c>
      <c r="H1433" s="3">
        <v>20</v>
      </c>
      <c r="I1433" s="3"/>
      <c r="J1433" s="34">
        <v>3</v>
      </c>
      <c r="K1433" s="34">
        <v>1</v>
      </c>
      <c r="L1433" s="3">
        <v>60</v>
      </c>
      <c r="M1433" s="34">
        <v>90</v>
      </c>
      <c r="N1433" s="27">
        <f>INDEX([1]怪物表!$J:$J,MATCH(F1433,[1]怪物表!$A:$A,0),1)*H1433</f>
        <v>20</v>
      </c>
    </row>
    <row r="1434" spans="1:14" x14ac:dyDescent="0.3">
      <c r="A1434" s="32">
        <v>599103</v>
      </c>
      <c r="B1434" s="25" t="s">
        <v>290</v>
      </c>
      <c r="C1434" s="4" t="s">
        <v>294</v>
      </c>
      <c r="D1434" s="25" t="s">
        <v>297</v>
      </c>
      <c r="E1434" s="34">
        <v>1</v>
      </c>
      <c r="F1434" s="34">
        <f>IF(G1434="","",SUMIFS([1]怪物表!$A:$A,[1]怪物表!$B:$B,C1434,[1]怪物表!$C:$C,G1434)
)</f>
        <v>1599101</v>
      </c>
      <c r="G1434" s="4" t="s">
        <v>125</v>
      </c>
      <c r="H1434" s="34">
        <v>20</v>
      </c>
      <c r="I1434" s="34">
        <v>14</v>
      </c>
      <c r="J1434" s="34">
        <v>3</v>
      </c>
      <c r="K1434" s="34">
        <v>1</v>
      </c>
      <c r="L1434" s="34">
        <v>10</v>
      </c>
      <c r="M1434" s="34">
        <v>120</v>
      </c>
      <c r="N1434" s="27">
        <f>INDEX([1]怪物表!$J:$J,MATCH(F1434,[1]怪物表!$A:$A,0),1)*H1434</f>
        <v>20</v>
      </c>
    </row>
    <row r="1435" spans="1:14" x14ac:dyDescent="0.3">
      <c r="A1435" s="3"/>
      <c r="B1435" s="4"/>
      <c r="C1435" s="4" t="s">
        <v>294</v>
      </c>
      <c r="D1435" s="4"/>
      <c r="E1435" s="3">
        <v>2</v>
      </c>
      <c r="F1435" s="3">
        <f>IF(G1435="","",SUMIFS([1]怪物表!$A:$A,[1]怪物表!$B:$B,C1435,[1]怪物表!$C:$C,G1435)
)</f>
        <v>1599101</v>
      </c>
      <c r="G1435" s="4" t="s">
        <v>125</v>
      </c>
      <c r="H1435" s="3">
        <v>20</v>
      </c>
      <c r="I1435" s="34">
        <v>14</v>
      </c>
      <c r="J1435" s="34">
        <v>3</v>
      </c>
      <c r="K1435" s="34">
        <v>1</v>
      </c>
      <c r="L1435" s="34">
        <v>10</v>
      </c>
      <c r="M1435" s="34">
        <v>120</v>
      </c>
      <c r="N1435" s="27">
        <f>INDEX([1]怪物表!$J:$J,MATCH(F1435,[1]怪物表!$A:$A,0),1)*H1435</f>
        <v>20</v>
      </c>
    </row>
    <row r="1436" spans="1:14" x14ac:dyDescent="0.3">
      <c r="A1436" s="3"/>
      <c r="B1436" s="4"/>
      <c r="C1436" s="4" t="s">
        <v>294</v>
      </c>
      <c r="D1436" s="4"/>
      <c r="E1436" s="3">
        <v>3</v>
      </c>
      <c r="F1436" s="3">
        <f>IF(G1436="","",SUMIFS([1]怪物表!$A:$A,[1]怪物表!$B:$B,C1436,[1]怪物表!$C:$C,G1436)
)</f>
        <v>1599101</v>
      </c>
      <c r="G1436" s="4" t="s">
        <v>125</v>
      </c>
      <c r="H1436" s="3">
        <v>20</v>
      </c>
      <c r="I1436" s="34">
        <v>14</v>
      </c>
      <c r="J1436" s="34">
        <v>3</v>
      </c>
      <c r="K1436" s="34">
        <v>1</v>
      </c>
      <c r="L1436" s="34">
        <v>10</v>
      </c>
      <c r="M1436" s="34">
        <v>120</v>
      </c>
      <c r="N1436" s="27">
        <f>INDEX([1]怪物表!$J:$J,MATCH(F1436,[1]怪物表!$A:$A,0),1)*H1436</f>
        <v>20</v>
      </c>
    </row>
    <row r="1437" spans="1:14" x14ac:dyDescent="0.3">
      <c r="A1437" s="3"/>
      <c r="B1437" s="4"/>
      <c r="C1437" s="4" t="s">
        <v>294</v>
      </c>
      <c r="D1437" s="4"/>
      <c r="E1437" s="3">
        <v>4</v>
      </c>
      <c r="F1437" s="3">
        <f>IF(G1437="","",SUMIFS([1]怪物表!$A:$A,[1]怪物表!$B:$B,C1437,[1]怪物表!$C:$C,G1437)
)</f>
        <v>1599101</v>
      </c>
      <c r="G1437" s="4" t="s">
        <v>125</v>
      </c>
      <c r="H1437" s="3">
        <v>20</v>
      </c>
      <c r="I1437" s="34">
        <v>14</v>
      </c>
      <c r="J1437" s="34">
        <v>3</v>
      </c>
      <c r="K1437" s="34">
        <v>1</v>
      </c>
      <c r="L1437" s="3">
        <v>20</v>
      </c>
      <c r="M1437" s="34">
        <v>120</v>
      </c>
      <c r="N1437" s="27">
        <f>INDEX([1]怪物表!$J:$J,MATCH(F1437,[1]怪物表!$A:$A,0),1)*H1437</f>
        <v>20</v>
      </c>
    </row>
    <row r="1438" spans="1:14" x14ac:dyDescent="0.3">
      <c r="A1438" s="3"/>
      <c r="B1438" s="4"/>
      <c r="C1438" s="4" t="s">
        <v>294</v>
      </c>
      <c r="D1438" s="4"/>
      <c r="E1438" s="3">
        <v>5</v>
      </c>
      <c r="F1438" s="3">
        <f>IF(G1438="","",SUMIFS([1]怪物表!$A:$A,[1]怪物表!$B:$B,C1438,[1]怪物表!$C:$C,G1438)
)</f>
        <v>1599101</v>
      </c>
      <c r="G1438" s="4" t="s">
        <v>125</v>
      </c>
      <c r="H1438" s="3">
        <v>20</v>
      </c>
      <c r="I1438" s="3"/>
      <c r="J1438" s="34">
        <v>3</v>
      </c>
      <c r="K1438" s="34">
        <v>1</v>
      </c>
      <c r="L1438" s="3">
        <v>20</v>
      </c>
      <c r="M1438" s="34">
        <v>120</v>
      </c>
      <c r="N1438" s="27">
        <f>INDEX([1]怪物表!$J:$J,MATCH(F1438,[1]怪物表!$A:$A,0),1)*H1438</f>
        <v>20</v>
      </c>
    </row>
    <row r="1439" spans="1:14" x14ac:dyDescent="0.3">
      <c r="A1439" s="32">
        <v>599104</v>
      </c>
      <c r="B1439" s="25" t="s">
        <v>272</v>
      </c>
      <c r="C1439" s="4" t="s">
        <v>294</v>
      </c>
      <c r="D1439" s="25" t="s">
        <v>297</v>
      </c>
      <c r="E1439" s="34">
        <v>1</v>
      </c>
      <c r="F1439" s="34">
        <f>IF(G1439="","",SUMIFS([1]怪物表!$A:$A,[1]怪物表!$B:$B,C1439,[1]怪物表!$C:$C,G1439)
)</f>
        <v>1599106</v>
      </c>
      <c r="G1439" s="25" t="s">
        <v>130</v>
      </c>
      <c r="H1439" s="34">
        <v>10</v>
      </c>
      <c r="I1439" s="34">
        <v>7</v>
      </c>
      <c r="J1439" s="34">
        <v>3</v>
      </c>
      <c r="K1439" s="34">
        <v>1</v>
      </c>
      <c r="L1439" s="34">
        <v>10</v>
      </c>
      <c r="M1439" s="34">
        <v>120</v>
      </c>
      <c r="N1439" s="27">
        <f>INDEX([1]怪物表!$J:$J,MATCH(F1439,[1]怪物表!$A:$A,0),1)*H1439</f>
        <v>10</v>
      </c>
    </row>
    <row r="1440" spans="1:14" x14ac:dyDescent="0.3">
      <c r="A1440" s="3"/>
      <c r="B1440" s="4"/>
      <c r="C1440" s="4" t="s">
        <v>294</v>
      </c>
      <c r="D1440" s="4"/>
      <c r="E1440" s="3">
        <v>2</v>
      </c>
      <c r="F1440" s="3">
        <f>IF(G1440="","",SUMIFS([1]怪物表!$A:$A,[1]怪物表!$B:$B,C1440,[1]怪物表!$C:$C,G1440)
)</f>
        <v>1599106</v>
      </c>
      <c r="G1440" s="25" t="s">
        <v>130</v>
      </c>
      <c r="H1440" s="3">
        <v>10</v>
      </c>
      <c r="I1440" s="34">
        <v>7</v>
      </c>
      <c r="J1440" s="34">
        <v>3</v>
      </c>
      <c r="K1440" s="34">
        <v>1</v>
      </c>
      <c r="L1440" s="34">
        <v>10</v>
      </c>
      <c r="M1440" s="34">
        <v>120</v>
      </c>
      <c r="N1440" s="27">
        <f>INDEX([1]怪物表!$J:$J,MATCH(F1440,[1]怪物表!$A:$A,0),1)*H1440</f>
        <v>10</v>
      </c>
    </row>
    <row r="1441" spans="1:14" x14ac:dyDescent="0.3">
      <c r="A1441" s="3"/>
      <c r="B1441" s="4"/>
      <c r="C1441" s="4" t="s">
        <v>294</v>
      </c>
      <c r="D1441" s="4"/>
      <c r="E1441" s="3">
        <v>3</v>
      </c>
      <c r="F1441" s="3">
        <f>IF(G1441="","",SUMIFS([1]怪物表!$A:$A,[1]怪物表!$B:$B,C1441,[1]怪物表!$C:$C,G1441)
)</f>
        <v>1599106</v>
      </c>
      <c r="G1441" s="25" t="s">
        <v>130</v>
      </c>
      <c r="H1441" s="3">
        <v>10</v>
      </c>
      <c r="I1441" s="34">
        <v>7</v>
      </c>
      <c r="J1441" s="34">
        <v>3</v>
      </c>
      <c r="K1441" s="34">
        <v>1</v>
      </c>
      <c r="L1441" s="34">
        <v>10</v>
      </c>
      <c r="M1441" s="34">
        <v>120</v>
      </c>
      <c r="N1441" s="27">
        <f>INDEX([1]怪物表!$J:$J,MATCH(F1441,[1]怪物表!$A:$A,0),1)*H1441</f>
        <v>10</v>
      </c>
    </row>
    <row r="1442" spans="1:14" x14ac:dyDescent="0.3">
      <c r="A1442" s="3"/>
      <c r="B1442" s="4"/>
      <c r="C1442" s="4" t="s">
        <v>294</v>
      </c>
      <c r="D1442" s="4"/>
      <c r="E1442" s="3">
        <v>4</v>
      </c>
      <c r="F1442" s="3">
        <f>IF(G1442="","",SUMIFS([1]怪物表!$A:$A,[1]怪物表!$B:$B,C1442,[1]怪物表!$C:$C,G1442)
)</f>
        <v>1599106</v>
      </c>
      <c r="G1442" s="25" t="s">
        <v>130</v>
      </c>
      <c r="H1442" s="3">
        <v>10</v>
      </c>
      <c r="I1442" s="34">
        <v>7</v>
      </c>
      <c r="J1442" s="34">
        <v>3</v>
      </c>
      <c r="K1442" s="34">
        <v>1</v>
      </c>
      <c r="L1442" s="3">
        <v>20</v>
      </c>
      <c r="M1442" s="34">
        <v>120</v>
      </c>
      <c r="N1442" s="27">
        <f>INDEX([1]怪物表!$J:$J,MATCH(F1442,[1]怪物表!$A:$A,0),1)*H1442</f>
        <v>10</v>
      </c>
    </row>
    <row r="1443" spans="1:14" x14ac:dyDescent="0.3">
      <c r="A1443" s="3"/>
      <c r="B1443" s="4"/>
      <c r="C1443" s="4" t="s">
        <v>294</v>
      </c>
      <c r="D1443" s="4"/>
      <c r="E1443" s="3">
        <v>5</v>
      </c>
      <c r="F1443" s="3">
        <f>IF(G1443="","",SUMIFS([1]怪物表!$A:$A,[1]怪物表!$B:$B,C1443,[1]怪物表!$C:$C,G1443)
)</f>
        <v>1599106</v>
      </c>
      <c r="G1443" s="25" t="s">
        <v>130</v>
      </c>
      <c r="H1443" s="3">
        <v>10</v>
      </c>
      <c r="I1443" s="3"/>
      <c r="J1443" s="34">
        <v>3</v>
      </c>
      <c r="K1443" s="34">
        <v>1</v>
      </c>
      <c r="L1443" s="3">
        <v>20</v>
      </c>
      <c r="M1443" s="34">
        <v>120</v>
      </c>
      <c r="N1443" s="27">
        <f>INDEX([1]怪物表!$J:$J,MATCH(F1443,[1]怪物表!$A:$A,0),1)*H1443</f>
        <v>10</v>
      </c>
    </row>
    <row r="1444" spans="1:14" x14ac:dyDescent="0.3">
      <c r="A1444" s="32">
        <v>599105</v>
      </c>
      <c r="B1444" s="25" t="s">
        <v>270</v>
      </c>
      <c r="C1444" s="4" t="s">
        <v>294</v>
      </c>
      <c r="D1444" s="25" t="s">
        <v>283</v>
      </c>
      <c r="E1444" s="34">
        <v>1</v>
      </c>
      <c r="F1444" s="34">
        <f>IF(G1444="","",SUMIFS([1]怪物表!$A:$A,[1]怪物表!$B:$B,C1444,[1]怪物表!$C:$C,G1444)
)</f>
        <v>1599103</v>
      </c>
      <c r="G1444" s="4" t="s">
        <v>133</v>
      </c>
      <c r="H1444" s="34">
        <v>20</v>
      </c>
      <c r="I1444" s="34">
        <v>14</v>
      </c>
      <c r="J1444" s="34">
        <v>3</v>
      </c>
      <c r="K1444" s="34">
        <v>1</v>
      </c>
      <c r="L1444" s="34">
        <v>10</v>
      </c>
      <c r="M1444" s="34">
        <v>240</v>
      </c>
      <c r="N1444" s="27">
        <f>INDEX([1]怪物表!$J:$J,MATCH(F1444,[1]怪物表!$A:$A,0),1)*H1444</f>
        <v>20</v>
      </c>
    </row>
    <row r="1445" spans="1:14" x14ac:dyDescent="0.3">
      <c r="A1445" s="3"/>
      <c r="B1445" s="4"/>
      <c r="C1445" s="4" t="s">
        <v>294</v>
      </c>
      <c r="D1445" s="4"/>
      <c r="E1445" s="3">
        <v>2</v>
      </c>
      <c r="F1445" s="3">
        <f>IF(G1445="","",SUMIFS([1]怪物表!$A:$A,[1]怪物表!$B:$B,C1445,[1]怪物表!$C:$C,G1445)
)</f>
        <v>1599103</v>
      </c>
      <c r="G1445" s="4" t="s">
        <v>133</v>
      </c>
      <c r="H1445" s="3">
        <v>20</v>
      </c>
      <c r="I1445" s="34">
        <v>14</v>
      </c>
      <c r="J1445" s="34">
        <v>3</v>
      </c>
      <c r="K1445" s="34">
        <v>1</v>
      </c>
      <c r="L1445" s="34">
        <v>10</v>
      </c>
      <c r="M1445" s="34">
        <v>240</v>
      </c>
      <c r="N1445" s="27">
        <f>INDEX([1]怪物表!$J:$J,MATCH(F1445,[1]怪物表!$A:$A,0),1)*H1445</f>
        <v>20</v>
      </c>
    </row>
    <row r="1446" spans="1:14" x14ac:dyDescent="0.3">
      <c r="A1446" s="3"/>
      <c r="B1446" s="4"/>
      <c r="C1446" s="4" t="s">
        <v>294</v>
      </c>
      <c r="D1446" s="4"/>
      <c r="E1446" s="3">
        <v>3</v>
      </c>
      <c r="F1446" s="3">
        <f>IF(G1446="","",SUMIFS([1]怪物表!$A:$A,[1]怪物表!$B:$B,C1446,[1]怪物表!$C:$C,G1446)
)</f>
        <v>1599103</v>
      </c>
      <c r="G1446" s="4" t="s">
        <v>133</v>
      </c>
      <c r="H1446" s="3">
        <v>20</v>
      </c>
      <c r="I1446" s="34">
        <v>14</v>
      </c>
      <c r="J1446" s="34">
        <v>3</v>
      </c>
      <c r="K1446" s="34">
        <v>1</v>
      </c>
      <c r="L1446" s="34">
        <v>10</v>
      </c>
      <c r="M1446" s="34">
        <v>240</v>
      </c>
      <c r="N1446" s="27">
        <f>INDEX([1]怪物表!$J:$J,MATCH(F1446,[1]怪物表!$A:$A,0),1)*H1446</f>
        <v>20</v>
      </c>
    </row>
    <row r="1447" spans="1:14" x14ac:dyDescent="0.3">
      <c r="A1447" s="3"/>
      <c r="B1447" s="4"/>
      <c r="C1447" s="4" t="s">
        <v>294</v>
      </c>
      <c r="D1447" s="4"/>
      <c r="E1447" s="3">
        <v>4</v>
      </c>
      <c r="F1447" s="3">
        <f>IF(G1447="","",SUMIFS([1]怪物表!$A:$A,[1]怪物表!$B:$B,C1447,[1]怪物表!$C:$C,G1447)
)</f>
        <v>1599103</v>
      </c>
      <c r="G1447" s="4" t="s">
        <v>133</v>
      </c>
      <c r="H1447" s="3">
        <v>20</v>
      </c>
      <c r="I1447" s="34">
        <v>14</v>
      </c>
      <c r="J1447" s="34">
        <v>3</v>
      </c>
      <c r="K1447" s="34">
        <v>1</v>
      </c>
      <c r="L1447" s="3">
        <v>20</v>
      </c>
      <c r="M1447" s="34">
        <v>240</v>
      </c>
      <c r="N1447" s="27">
        <f>INDEX([1]怪物表!$J:$J,MATCH(F1447,[1]怪物表!$A:$A,0),1)*H1447</f>
        <v>20</v>
      </c>
    </row>
    <row r="1448" spans="1:14" x14ac:dyDescent="0.3">
      <c r="A1448" s="3"/>
      <c r="B1448" s="4"/>
      <c r="C1448" s="4" t="s">
        <v>294</v>
      </c>
      <c r="D1448" s="4"/>
      <c r="E1448" s="3">
        <v>5</v>
      </c>
      <c r="F1448" s="3">
        <f>IF(G1448="","",SUMIFS([1]怪物表!$A:$A,[1]怪物表!$B:$B,C1448,[1]怪物表!$C:$C,G1448)
)</f>
        <v>1599103</v>
      </c>
      <c r="G1448" s="4" t="s">
        <v>133</v>
      </c>
      <c r="H1448" s="3">
        <v>20</v>
      </c>
      <c r="I1448" s="3"/>
      <c r="J1448" s="34">
        <v>3</v>
      </c>
      <c r="K1448" s="34">
        <v>1</v>
      </c>
      <c r="L1448" s="3">
        <v>20</v>
      </c>
      <c r="M1448" s="34">
        <v>240</v>
      </c>
      <c r="N1448" s="27">
        <f>INDEX([1]怪物表!$J:$J,MATCH(F1448,[1]怪物表!$A:$A,0),1)*H1448</f>
        <v>20</v>
      </c>
    </row>
    <row r="1449" spans="1:14" x14ac:dyDescent="0.3">
      <c r="A1449" s="32">
        <v>599106</v>
      </c>
      <c r="B1449" s="25" t="s">
        <v>275</v>
      </c>
      <c r="C1449" s="4" t="s">
        <v>294</v>
      </c>
      <c r="D1449" s="25" t="s">
        <v>283</v>
      </c>
      <c r="E1449" s="34">
        <v>1</v>
      </c>
      <c r="F1449" s="34">
        <f>IF(G1449="","",SUMIFS([1]怪物表!$A:$A,[1]怪物表!$B:$B,C1449,[1]怪物表!$C:$C,G1449)
)</f>
        <v>1599103</v>
      </c>
      <c r="G1449" s="4" t="s">
        <v>133</v>
      </c>
      <c r="H1449" s="34">
        <v>10</v>
      </c>
      <c r="I1449" s="34">
        <v>7</v>
      </c>
      <c r="J1449" s="34">
        <v>3</v>
      </c>
      <c r="K1449" s="34">
        <v>1</v>
      </c>
      <c r="L1449" s="34">
        <v>10</v>
      </c>
      <c r="M1449" s="34">
        <v>240</v>
      </c>
      <c r="N1449" s="27">
        <f>INDEX([1]怪物表!$J:$J,MATCH(F1449,[1]怪物表!$A:$A,0),1)*H1449</f>
        <v>10</v>
      </c>
    </row>
    <row r="1450" spans="1:14" x14ac:dyDescent="0.3">
      <c r="A1450" s="3"/>
      <c r="B1450" s="4"/>
      <c r="C1450" s="4" t="s">
        <v>294</v>
      </c>
      <c r="D1450" s="4"/>
      <c r="E1450" s="3">
        <v>2</v>
      </c>
      <c r="F1450" s="3">
        <f>IF(G1450="","",SUMIFS([1]怪物表!$A:$A,[1]怪物表!$B:$B,C1450,[1]怪物表!$C:$C,G1450)
)</f>
        <v>1599103</v>
      </c>
      <c r="G1450" s="4" t="s">
        <v>133</v>
      </c>
      <c r="H1450" s="3">
        <v>10</v>
      </c>
      <c r="I1450" s="34">
        <v>7</v>
      </c>
      <c r="J1450" s="34">
        <v>3</v>
      </c>
      <c r="K1450" s="34">
        <v>1</v>
      </c>
      <c r="L1450" s="34">
        <v>10</v>
      </c>
      <c r="M1450" s="34">
        <v>240</v>
      </c>
      <c r="N1450" s="27">
        <f>INDEX([1]怪物表!$J:$J,MATCH(F1450,[1]怪物表!$A:$A,0),1)*H1450</f>
        <v>10</v>
      </c>
    </row>
    <row r="1451" spans="1:14" x14ac:dyDescent="0.3">
      <c r="A1451" s="3"/>
      <c r="B1451" s="4"/>
      <c r="C1451" s="4" t="s">
        <v>294</v>
      </c>
      <c r="D1451" s="4"/>
      <c r="E1451" s="3">
        <v>3</v>
      </c>
      <c r="F1451" s="3">
        <f>IF(G1451="","",SUMIFS([1]怪物表!$A:$A,[1]怪物表!$B:$B,C1451,[1]怪物表!$C:$C,G1451)
)</f>
        <v>1599103</v>
      </c>
      <c r="G1451" s="4" t="s">
        <v>133</v>
      </c>
      <c r="H1451" s="3">
        <v>10</v>
      </c>
      <c r="I1451" s="34">
        <v>7</v>
      </c>
      <c r="J1451" s="34">
        <v>3</v>
      </c>
      <c r="K1451" s="34">
        <v>1</v>
      </c>
      <c r="L1451" s="34">
        <v>10</v>
      </c>
      <c r="M1451" s="34">
        <v>240</v>
      </c>
      <c r="N1451" s="27">
        <f>INDEX([1]怪物表!$J:$J,MATCH(F1451,[1]怪物表!$A:$A,0),1)*H1451</f>
        <v>10</v>
      </c>
    </row>
    <row r="1452" spans="1:14" x14ac:dyDescent="0.3">
      <c r="A1452" s="3"/>
      <c r="B1452" s="4"/>
      <c r="C1452" s="4" t="s">
        <v>294</v>
      </c>
      <c r="D1452" s="4"/>
      <c r="E1452" s="3">
        <v>4</v>
      </c>
      <c r="F1452" s="3">
        <f>IF(G1452="","",SUMIFS([1]怪物表!$A:$A,[1]怪物表!$B:$B,C1452,[1]怪物表!$C:$C,G1452)
)</f>
        <v>1599103</v>
      </c>
      <c r="G1452" s="4" t="s">
        <v>133</v>
      </c>
      <c r="H1452" s="3">
        <v>10</v>
      </c>
      <c r="I1452" s="34">
        <v>7</v>
      </c>
      <c r="J1452" s="34">
        <v>3</v>
      </c>
      <c r="K1452" s="34">
        <v>1</v>
      </c>
      <c r="L1452" s="3">
        <v>20</v>
      </c>
      <c r="M1452" s="34">
        <v>240</v>
      </c>
      <c r="N1452" s="27">
        <f>INDEX([1]怪物表!$J:$J,MATCH(F1452,[1]怪物表!$A:$A,0),1)*H1452</f>
        <v>10</v>
      </c>
    </row>
    <row r="1453" spans="1:14" x14ac:dyDescent="0.3">
      <c r="A1453" s="3"/>
      <c r="B1453" s="4"/>
      <c r="C1453" s="4" t="s">
        <v>294</v>
      </c>
      <c r="D1453" s="4"/>
      <c r="E1453" s="3">
        <v>5</v>
      </c>
      <c r="F1453" s="3">
        <f>IF(G1453="","",SUMIFS([1]怪物表!$A:$A,[1]怪物表!$B:$B,C1453,[1]怪物表!$C:$C,G1453)
)</f>
        <v>1599103</v>
      </c>
      <c r="G1453" s="4" t="s">
        <v>133</v>
      </c>
      <c r="H1453" s="3">
        <v>10</v>
      </c>
      <c r="I1453" s="3"/>
      <c r="J1453" s="34">
        <v>3</v>
      </c>
      <c r="K1453" s="34">
        <v>1</v>
      </c>
      <c r="L1453" s="3">
        <v>20</v>
      </c>
      <c r="M1453" s="34">
        <v>240</v>
      </c>
      <c r="N1453" s="27">
        <f>INDEX([1]怪物表!$J:$J,MATCH(F1453,[1]怪物表!$A:$A,0),1)*H1453</f>
        <v>10</v>
      </c>
    </row>
    <row r="1454" spans="1:14" x14ac:dyDescent="0.3">
      <c r="A1454" s="32">
        <v>599107</v>
      </c>
      <c r="B1454" s="25" t="s">
        <v>271</v>
      </c>
      <c r="C1454" s="4" t="s">
        <v>294</v>
      </c>
      <c r="D1454" s="25" t="s">
        <v>284</v>
      </c>
      <c r="E1454" s="34">
        <v>1</v>
      </c>
      <c r="F1454" s="34">
        <f>IF(G1454="","",SUMIFS([1]怪物表!$A:$A,[1]怪物表!$B:$B,C1454,[1]怪物表!$C:$C,G1454)
)</f>
        <v>1599104</v>
      </c>
      <c r="G1454" s="4" t="s">
        <v>247</v>
      </c>
      <c r="H1454" s="34">
        <v>20</v>
      </c>
      <c r="I1454" s="34">
        <v>14</v>
      </c>
      <c r="J1454" s="34">
        <v>3</v>
      </c>
      <c r="K1454" s="34">
        <v>1</v>
      </c>
      <c r="L1454" s="34">
        <v>10</v>
      </c>
      <c r="M1454" s="34">
        <v>270</v>
      </c>
      <c r="N1454" s="27">
        <f>INDEX([1]怪物表!$J:$J,MATCH(F1454,[1]怪物表!$A:$A,0),1)*H1454</f>
        <v>20</v>
      </c>
    </row>
    <row r="1455" spans="1:14" x14ac:dyDescent="0.3">
      <c r="A1455" s="3"/>
      <c r="B1455" s="4"/>
      <c r="C1455" s="4" t="s">
        <v>294</v>
      </c>
      <c r="D1455" s="4"/>
      <c r="E1455" s="3">
        <v>2</v>
      </c>
      <c r="F1455" s="3">
        <f>IF(G1455="","",SUMIFS([1]怪物表!$A:$A,[1]怪物表!$B:$B,C1455,[1]怪物表!$C:$C,G1455)
)</f>
        <v>1599104</v>
      </c>
      <c r="G1455" s="4" t="s">
        <v>247</v>
      </c>
      <c r="H1455" s="3">
        <v>20</v>
      </c>
      <c r="I1455" s="34">
        <v>14</v>
      </c>
      <c r="J1455" s="34">
        <v>3</v>
      </c>
      <c r="K1455" s="34">
        <v>1</v>
      </c>
      <c r="L1455" s="34">
        <v>10</v>
      </c>
      <c r="M1455" s="34">
        <v>270</v>
      </c>
      <c r="N1455" s="27">
        <f>INDEX([1]怪物表!$J:$J,MATCH(F1455,[1]怪物表!$A:$A,0),1)*H1455</f>
        <v>20</v>
      </c>
    </row>
    <row r="1456" spans="1:14" x14ac:dyDescent="0.3">
      <c r="A1456" s="3"/>
      <c r="B1456" s="4"/>
      <c r="C1456" s="4" t="s">
        <v>294</v>
      </c>
      <c r="D1456" s="4"/>
      <c r="E1456" s="3">
        <v>3</v>
      </c>
      <c r="F1456" s="3">
        <f>IF(G1456="","",SUMIFS([1]怪物表!$A:$A,[1]怪物表!$B:$B,C1456,[1]怪物表!$C:$C,G1456)
)</f>
        <v>1599104</v>
      </c>
      <c r="G1456" s="4" t="s">
        <v>247</v>
      </c>
      <c r="H1456" s="3">
        <v>20</v>
      </c>
      <c r="I1456" s="34">
        <v>14</v>
      </c>
      <c r="J1456" s="34">
        <v>3</v>
      </c>
      <c r="K1456" s="34">
        <v>1</v>
      </c>
      <c r="L1456" s="34">
        <v>10</v>
      </c>
      <c r="M1456" s="34">
        <v>270</v>
      </c>
      <c r="N1456" s="27">
        <f>INDEX([1]怪物表!$J:$J,MATCH(F1456,[1]怪物表!$A:$A,0),1)*H1456</f>
        <v>20</v>
      </c>
    </row>
    <row r="1457" spans="1:14" x14ac:dyDescent="0.3">
      <c r="A1457" s="3"/>
      <c r="B1457" s="4"/>
      <c r="C1457" s="4" t="s">
        <v>294</v>
      </c>
      <c r="D1457" s="4"/>
      <c r="E1457" s="3">
        <v>4</v>
      </c>
      <c r="F1457" s="3">
        <f>IF(G1457="","",SUMIFS([1]怪物表!$A:$A,[1]怪物表!$B:$B,C1457,[1]怪物表!$C:$C,G1457)
)</f>
        <v>1599104</v>
      </c>
      <c r="G1457" s="4" t="s">
        <v>247</v>
      </c>
      <c r="H1457" s="3">
        <v>20</v>
      </c>
      <c r="I1457" s="34">
        <v>14</v>
      </c>
      <c r="J1457" s="34">
        <v>3</v>
      </c>
      <c r="K1457" s="34">
        <v>1</v>
      </c>
      <c r="L1457" s="3">
        <v>20</v>
      </c>
      <c r="M1457" s="34">
        <v>270</v>
      </c>
      <c r="N1457" s="27">
        <f>INDEX([1]怪物表!$J:$J,MATCH(F1457,[1]怪物表!$A:$A,0),1)*H1457</f>
        <v>20</v>
      </c>
    </row>
    <row r="1458" spans="1:14" x14ac:dyDescent="0.3">
      <c r="A1458" s="3"/>
      <c r="B1458" s="4"/>
      <c r="C1458" s="4" t="s">
        <v>294</v>
      </c>
      <c r="D1458" s="4"/>
      <c r="E1458" s="3">
        <v>5</v>
      </c>
      <c r="F1458" s="3">
        <f>IF(G1458="","",SUMIFS([1]怪物表!$A:$A,[1]怪物表!$B:$B,C1458,[1]怪物表!$C:$C,G1458)
)</f>
        <v>1599104</v>
      </c>
      <c r="G1458" s="4" t="s">
        <v>247</v>
      </c>
      <c r="H1458" s="3">
        <v>20</v>
      </c>
      <c r="I1458" s="3"/>
      <c r="J1458" s="34">
        <v>3</v>
      </c>
      <c r="K1458" s="34">
        <v>1</v>
      </c>
      <c r="L1458" s="3">
        <v>20</v>
      </c>
      <c r="M1458" s="34">
        <v>270</v>
      </c>
      <c r="N1458" s="27">
        <f>INDEX([1]怪物表!$J:$J,MATCH(F1458,[1]怪物表!$A:$A,0),1)*H1458</f>
        <v>20</v>
      </c>
    </row>
    <row r="1459" spans="1:14" x14ac:dyDescent="0.3">
      <c r="A1459" s="32">
        <v>599108</v>
      </c>
      <c r="B1459" s="25" t="s">
        <v>276</v>
      </c>
      <c r="C1459" s="4" t="s">
        <v>294</v>
      </c>
      <c r="D1459" s="25" t="s">
        <v>284</v>
      </c>
      <c r="E1459" s="34">
        <v>1</v>
      </c>
      <c r="F1459" s="34">
        <f>IF(G1459="","",SUMIFS([1]怪物表!$A:$A,[1]怪物表!$B:$B,C1459,[1]怪物表!$C:$C,G1459)
)</f>
        <v>1599104</v>
      </c>
      <c r="G1459" s="4" t="s">
        <v>247</v>
      </c>
      <c r="H1459" s="34">
        <v>10</v>
      </c>
      <c r="I1459" s="34">
        <v>7</v>
      </c>
      <c r="J1459" s="34">
        <v>3</v>
      </c>
      <c r="K1459" s="34">
        <v>1</v>
      </c>
      <c r="L1459" s="34">
        <v>10</v>
      </c>
      <c r="M1459" s="34">
        <v>270</v>
      </c>
      <c r="N1459" s="27">
        <f>INDEX([1]怪物表!$J:$J,MATCH(F1459,[1]怪物表!$A:$A,0),1)*H1459</f>
        <v>10</v>
      </c>
    </row>
    <row r="1460" spans="1:14" x14ac:dyDescent="0.3">
      <c r="A1460" s="3"/>
      <c r="B1460" s="4"/>
      <c r="C1460" s="4" t="s">
        <v>294</v>
      </c>
      <c r="D1460" s="4"/>
      <c r="E1460" s="3">
        <v>2</v>
      </c>
      <c r="F1460" s="3">
        <f>IF(G1460="","",SUMIFS([1]怪物表!$A:$A,[1]怪物表!$B:$B,C1460,[1]怪物表!$C:$C,G1460)
)</f>
        <v>1599104</v>
      </c>
      <c r="G1460" s="4" t="s">
        <v>247</v>
      </c>
      <c r="H1460" s="3">
        <v>10</v>
      </c>
      <c r="I1460" s="34">
        <v>7</v>
      </c>
      <c r="J1460" s="34">
        <v>3</v>
      </c>
      <c r="K1460" s="34">
        <v>1</v>
      </c>
      <c r="L1460" s="34">
        <v>10</v>
      </c>
      <c r="M1460" s="34">
        <v>270</v>
      </c>
      <c r="N1460" s="27">
        <f>INDEX([1]怪物表!$J:$J,MATCH(F1460,[1]怪物表!$A:$A,0),1)*H1460</f>
        <v>10</v>
      </c>
    </row>
    <row r="1461" spans="1:14" x14ac:dyDescent="0.3">
      <c r="A1461" s="3"/>
      <c r="B1461" s="4"/>
      <c r="C1461" s="4" t="s">
        <v>294</v>
      </c>
      <c r="D1461" s="4"/>
      <c r="E1461" s="3">
        <v>3</v>
      </c>
      <c r="F1461" s="3">
        <f>IF(G1461="","",SUMIFS([1]怪物表!$A:$A,[1]怪物表!$B:$B,C1461,[1]怪物表!$C:$C,G1461)
)</f>
        <v>1599104</v>
      </c>
      <c r="G1461" s="4" t="s">
        <v>247</v>
      </c>
      <c r="H1461" s="3">
        <v>10</v>
      </c>
      <c r="I1461" s="34">
        <v>7</v>
      </c>
      <c r="J1461" s="34">
        <v>3</v>
      </c>
      <c r="K1461" s="34">
        <v>1</v>
      </c>
      <c r="L1461" s="34">
        <v>10</v>
      </c>
      <c r="M1461" s="34">
        <v>270</v>
      </c>
      <c r="N1461" s="27">
        <f>INDEX([1]怪物表!$J:$J,MATCH(F1461,[1]怪物表!$A:$A,0),1)*H1461</f>
        <v>10</v>
      </c>
    </row>
    <row r="1462" spans="1:14" x14ac:dyDescent="0.3">
      <c r="A1462" s="3"/>
      <c r="B1462" s="4"/>
      <c r="C1462" s="4" t="s">
        <v>294</v>
      </c>
      <c r="D1462" s="4"/>
      <c r="E1462" s="3">
        <v>4</v>
      </c>
      <c r="F1462" s="3">
        <f>IF(G1462="","",SUMIFS([1]怪物表!$A:$A,[1]怪物表!$B:$B,C1462,[1]怪物表!$C:$C,G1462)
)</f>
        <v>1599104</v>
      </c>
      <c r="G1462" s="4" t="s">
        <v>247</v>
      </c>
      <c r="H1462" s="3">
        <v>10</v>
      </c>
      <c r="I1462" s="34">
        <v>7</v>
      </c>
      <c r="J1462" s="34">
        <v>3</v>
      </c>
      <c r="K1462" s="34">
        <v>1</v>
      </c>
      <c r="L1462" s="3">
        <v>20</v>
      </c>
      <c r="M1462" s="34">
        <v>270</v>
      </c>
      <c r="N1462" s="27">
        <f>INDEX([1]怪物表!$J:$J,MATCH(F1462,[1]怪物表!$A:$A,0),1)*H1462</f>
        <v>10</v>
      </c>
    </row>
    <row r="1463" spans="1:14" x14ac:dyDescent="0.3">
      <c r="A1463" s="3"/>
      <c r="B1463" s="4"/>
      <c r="C1463" s="4" t="s">
        <v>294</v>
      </c>
      <c r="D1463" s="4"/>
      <c r="E1463" s="3">
        <v>5</v>
      </c>
      <c r="F1463" s="3">
        <f>IF(G1463="","",SUMIFS([1]怪物表!$A:$A,[1]怪物表!$B:$B,C1463,[1]怪物表!$C:$C,G1463)
)</f>
        <v>1599104</v>
      </c>
      <c r="G1463" s="4" t="s">
        <v>247</v>
      </c>
      <c r="H1463" s="3">
        <v>10</v>
      </c>
      <c r="I1463" s="3"/>
      <c r="J1463" s="34">
        <v>3</v>
      </c>
      <c r="K1463" s="34">
        <v>1</v>
      </c>
      <c r="L1463" s="3">
        <v>20</v>
      </c>
      <c r="M1463" s="34">
        <v>270</v>
      </c>
      <c r="N1463" s="27">
        <f>INDEX([1]怪物表!$J:$J,MATCH(F1463,[1]怪物表!$A:$A,0),1)*H1463</f>
        <v>10</v>
      </c>
    </row>
    <row r="1464" spans="1:14" x14ac:dyDescent="0.3">
      <c r="A1464" s="35">
        <v>599109</v>
      </c>
      <c r="B1464" s="25" t="s">
        <v>268</v>
      </c>
      <c r="C1464" s="4" t="s">
        <v>294</v>
      </c>
      <c r="D1464" s="25" t="s">
        <v>191</v>
      </c>
      <c r="E1464" s="34">
        <v>1</v>
      </c>
      <c r="F1464" s="34">
        <f>IF(G1464="","",SUMIFS([1]怪物表!$A:$A,[1]怪物表!$B:$B,C1464,[1]怪物表!$C:$C,G1464)
)</f>
        <v>1599102</v>
      </c>
      <c r="G1464" s="4" t="s">
        <v>239</v>
      </c>
      <c r="H1464" s="34">
        <v>14</v>
      </c>
      <c r="I1464" s="34">
        <v>11</v>
      </c>
      <c r="J1464" s="34">
        <v>3</v>
      </c>
      <c r="K1464" s="34">
        <v>1</v>
      </c>
      <c r="L1464" s="3">
        <v>60</v>
      </c>
      <c r="M1464" s="34">
        <v>330</v>
      </c>
      <c r="N1464" s="27">
        <f>INDEX([1]怪物表!$J:$J,MATCH(F1464,[1]怪物表!$A:$A,0),1)*H1464</f>
        <v>14</v>
      </c>
    </row>
    <row r="1465" spans="1:14" x14ac:dyDescent="0.3">
      <c r="A1465" s="3"/>
      <c r="B1465" s="4"/>
      <c r="C1465" s="4" t="s">
        <v>294</v>
      </c>
      <c r="D1465" s="4"/>
      <c r="E1465" s="3">
        <v>2</v>
      </c>
      <c r="F1465" s="3">
        <f>IF(G1465="","",SUMIFS([1]怪物表!$A:$A,[1]怪物表!$B:$B,C1465,[1]怪物表!$C:$C,G1465)
)</f>
        <v>1599102</v>
      </c>
      <c r="G1465" s="4" t="s">
        <v>239</v>
      </c>
      <c r="H1465" s="3">
        <v>14</v>
      </c>
      <c r="I1465" s="34">
        <v>11</v>
      </c>
      <c r="J1465" s="34">
        <v>3</v>
      </c>
      <c r="K1465" s="34">
        <v>1</v>
      </c>
      <c r="L1465" s="3">
        <v>60</v>
      </c>
      <c r="M1465" s="34">
        <v>330</v>
      </c>
      <c r="N1465" s="27">
        <f>INDEX([1]怪物表!$J:$J,MATCH(F1465,[1]怪物表!$A:$A,0),1)*H1465</f>
        <v>14</v>
      </c>
    </row>
    <row r="1466" spans="1:14" x14ac:dyDescent="0.3">
      <c r="A1466" s="3"/>
      <c r="B1466" s="4"/>
      <c r="C1466" s="4" t="s">
        <v>294</v>
      </c>
      <c r="D1466" s="4"/>
      <c r="E1466" s="3">
        <v>3</v>
      </c>
      <c r="F1466" s="3">
        <f>IF(G1466="","",SUMIFS([1]怪物表!$A:$A,[1]怪物表!$B:$B,C1466,[1]怪物表!$C:$C,G1466)
)</f>
        <v>1599102</v>
      </c>
      <c r="G1466" s="4" t="s">
        <v>239</v>
      </c>
      <c r="H1466" s="3">
        <v>20</v>
      </c>
      <c r="I1466" s="3">
        <v>18</v>
      </c>
      <c r="J1466" s="34">
        <v>3</v>
      </c>
      <c r="K1466" s="34">
        <v>1</v>
      </c>
      <c r="L1466" s="3">
        <v>60</v>
      </c>
      <c r="M1466" s="34">
        <v>330</v>
      </c>
      <c r="N1466" s="27">
        <f>INDEX([1]怪物表!$J:$J,MATCH(F1466,[1]怪物表!$A:$A,0),1)*H1466</f>
        <v>20</v>
      </c>
    </row>
    <row r="1467" spans="1:14" x14ac:dyDescent="0.3">
      <c r="A1467" s="3"/>
      <c r="B1467" s="4"/>
      <c r="C1467" s="4" t="s">
        <v>294</v>
      </c>
      <c r="D1467" s="4"/>
      <c r="E1467" s="3">
        <v>4</v>
      </c>
      <c r="F1467" s="3">
        <f>IF(G1467="","",SUMIFS([1]怪物表!$A:$A,[1]怪物表!$B:$B,C1467,[1]怪物表!$C:$C,G1467)
)</f>
        <v>1599102</v>
      </c>
      <c r="G1467" s="4" t="s">
        <v>239</v>
      </c>
      <c r="H1467" s="3">
        <v>20</v>
      </c>
      <c r="I1467" s="3">
        <v>18</v>
      </c>
      <c r="J1467" s="34">
        <v>3</v>
      </c>
      <c r="K1467" s="34">
        <v>1</v>
      </c>
      <c r="L1467" s="3">
        <v>60</v>
      </c>
      <c r="M1467" s="34">
        <v>330</v>
      </c>
      <c r="N1467" s="27">
        <f>INDEX([1]怪物表!$J:$J,MATCH(F1467,[1]怪物表!$A:$A,0),1)*H1467</f>
        <v>20</v>
      </c>
    </row>
    <row r="1468" spans="1:14" x14ac:dyDescent="0.3">
      <c r="A1468" s="3"/>
      <c r="B1468" s="4"/>
      <c r="C1468" s="4" t="s">
        <v>294</v>
      </c>
      <c r="D1468" s="4"/>
      <c r="E1468" s="3">
        <v>5</v>
      </c>
      <c r="F1468" s="3">
        <f>IF(G1468="","",SUMIFS([1]怪物表!$A:$A,[1]怪物表!$B:$B,C1468,[1]怪物表!$C:$C,G1468)
)</f>
        <v>1599102</v>
      </c>
      <c r="G1468" s="4" t="s">
        <v>239</v>
      </c>
      <c r="H1468" s="3">
        <v>28</v>
      </c>
      <c r="I1468" s="3"/>
      <c r="J1468" s="34">
        <v>3</v>
      </c>
      <c r="K1468" s="34">
        <v>1</v>
      </c>
      <c r="L1468" s="3">
        <v>60</v>
      </c>
      <c r="M1468" s="34">
        <v>330</v>
      </c>
      <c r="N1468" s="27">
        <f>INDEX([1]怪物表!$J:$J,MATCH(F1468,[1]怪物表!$A:$A,0),1)*H1468</f>
        <v>28</v>
      </c>
    </row>
    <row r="1469" spans="1:14" x14ac:dyDescent="0.3">
      <c r="A1469" s="35">
        <v>599110</v>
      </c>
      <c r="B1469" s="25" t="s">
        <v>269</v>
      </c>
      <c r="C1469" s="4" t="s">
        <v>294</v>
      </c>
      <c r="D1469" s="25" t="s">
        <v>201</v>
      </c>
      <c r="E1469" s="34">
        <v>1</v>
      </c>
      <c r="F1469" s="34">
        <f>IF(G1469="","",SUMIFS([1]怪物表!$A:$A,[1]怪物表!$B:$B,C1469,[1]怪物表!$C:$C,G1469)
)</f>
        <v>1599105</v>
      </c>
      <c r="G1469" s="4" t="s">
        <v>147</v>
      </c>
      <c r="H1469" s="34">
        <v>14</v>
      </c>
      <c r="I1469" s="34">
        <v>11</v>
      </c>
      <c r="J1469" s="34">
        <v>3</v>
      </c>
      <c r="K1469" s="34">
        <v>1</v>
      </c>
      <c r="L1469" s="3">
        <v>60</v>
      </c>
      <c r="M1469" s="34">
        <v>390</v>
      </c>
      <c r="N1469" s="27">
        <f>INDEX([1]怪物表!$J:$J,MATCH(F1469,[1]怪物表!$A:$A,0),1)*H1469</f>
        <v>14</v>
      </c>
    </row>
    <row r="1470" spans="1:14" x14ac:dyDescent="0.3">
      <c r="A1470" s="3"/>
      <c r="B1470" s="4"/>
      <c r="C1470" s="4" t="s">
        <v>294</v>
      </c>
      <c r="D1470" s="4"/>
      <c r="E1470" s="3">
        <v>2</v>
      </c>
      <c r="F1470" s="3">
        <f>IF(G1470="","",SUMIFS([1]怪物表!$A:$A,[1]怪物表!$B:$B,C1470,[1]怪物表!$C:$C,G1470)
)</f>
        <v>1599105</v>
      </c>
      <c r="G1470" s="4" t="s">
        <v>147</v>
      </c>
      <c r="H1470" s="3">
        <v>14</v>
      </c>
      <c r="I1470" s="34">
        <v>11</v>
      </c>
      <c r="J1470" s="34">
        <v>3</v>
      </c>
      <c r="K1470" s="34">
        <v>1</v>
      </c>
      <c r="L1470" s="3">
        <v>60</v>
      </c>
      <c r="M1470" s="34">
        <v>390</v>
      </c>
      <c r="N1470" s="27">
        <f>INDEX([1]怪物表!$J:$J,MATCH(F1470,[1]怪物表!$A:$A,0),1)*H1470</f>
        <v>14</v>
      </c>
    </row>
    <row r="1471" spans="1:14" x14ac:dyDescent="0.3">
      <c r="A1471" s="3"/>
      <c r="B1471" s="4"/>
      <c r="C1471" s="4" t="s">
        <v>294</v>
      </c>
      <c r="D1471" s="4"/>
      <c r="E1471" s="3">
        <v>3</v>
      </c>
      <c r="F1471" s="3">
        <f>IF(G1471="","",SUMIFS([1]怪物表!$A:$A,[1]怪物表!$B:$B,C1471,[1]怪物表!$C:$C,G1471)
)</f>
        <v>1599105</v>
      </c>
      <c r="G1471" s="4" t="s">
        <v>147</v>
      </c>
      <c r="H1471" s="3">
        <v>20</v>
      </c>
      <c r="I1471" s="3">
        <v>18</v>
      </c>
      <c r="J1471" s="34">
        <v>3</v>
      </c>
      <c r="K1471" s="34">
        <v>1</v>
      </c>
      <c r="L1471" s="3">
        <v>60</v>
      </c>
      <c r="M1471" s="34">
        <v>390</v>
      </c>
      <c r="N1471" s="27">
        <f>INDEX([1]怪物表!$J:$J,MATCH(F1471,[1]怪物表!$A:$A,0),1)*H1471</f>
        <v>20</v>
      </c>
    </row>
    <row r="1472" spans="1:14" x14ac:dyDescent="0.3">
      <c r="A1472" s="3"/>
      <c r="B1472" s="4"/>
      <c r="C1472" s="4" t="s">
        <v>294</v>
      </c>
      <c r="D1472" s="4"/>
      <c r="E1472" s="3">
        <v>4</v>
      </c>
      <c r="F1472" s="3">
        <f>IF(G1472="","",SUMIFS([1]怪物表!$A:$A,[1]怪物表!$B:$B,C1472,[1]怪物表!$C:$C,G1472)
)</f>
        <v>1599105</v>
      </c>
      <c r="G1472" s="4" t="s">
        <v>147</v>
      </c>
      <c r="H1472" s="3">
        <v>20</v>
      </c>
      <c r="I1472" s="3">
        <v>18</v>
      </c>
      <c r="J1472" s="34">
        <v>3</v>
      </c>
      <c r="K1472" s="34">
        <v>1</v>
      </c>
      <c r="L1472" s="3">
        <v>60</v>
      </c>
      <c r="M1472" s="34">
        <v>390</v>
      </c>
      <c r="N1472" s="27">
        <f>INDEX([1]怪物表!$J:$J,MATCH(F1472,[1]怪物表!$A:$A,0),1)*H1472</f>
        <v>20</v>
      </c>
    </row>
    <row r="1473" spans="1:14" x14ac:dyDescent="0.3">
      <c r="A1473" s="3"/>
      <c r="B1473" s="4"/>
      <c r="C1473" s="4" t="s">
        <v>294</v>
      </c>
      <c r="D1473" s="4"/>
      <c r="E1473" s="3">
        <v>5</v>
      </c>
      <c r="F1473" s="3">
        <f>IF(G1473="","",SUMIFS([1]怪物表!$A:$A,[1]怪物表!$B:$B,C1473,[1]怪物表!$C:$C,G1473)
)</f>
        <v>1599105</v>
      </c>
      <c r="G1473" s="4" t="s">
        <v>147</v>
      </c>
      <c r="H1473" s="3">
        <v>28</v>
      </c>
      <c r="I1473" s="3"/>
      <c r="J1473" s="34">
        <v>3</v>
      </c>
      <c r="K1473" s="34">
        <v>1</v>
      </c>
      <c r="L1473" s="3">
        <v>60</v>
      </c>
      <c r="M1473" s="34">
        <v>390</v>
      </c>
      <c r="N1473" s="27">
        <f>INDEX([1]怪物表!$J:$J,MATCH(F1473,[1]怪物表!$A:$A,0),1)*H1473</f>
        <v>28</v>
      </c>
    </row>
    <row r="1474" spans="1:14" x14ac:dyDescent="0.3">
      <c r="A1474" s="35">
        <v>599111</v>
      </c>
      <c r="B1474" s="25" t="s">
        <v>274</v>
      </c>
      <c r="C1474" s="4" t="s">
        <v>294</v>
      </c>
      <c r="D1474" s="25" t="s">
        <v>201</v>
      </c>
      <c r="E1474" s="34">
        <v>1</v>
      </c>
      <c r="F1474" s="34">
        <f>IF(G1474="","",SUMIFS([1]怪物表!$A:$A,[1]怪物表!$B:$B,C1474,[1]怪物表!$C:$C,G1474)
)</f>
        <v>1599105</v>
      </c>
      <c r="G1474" s="4" t="s">
        <v>147</v>
      </c>
      <c r="H1474" s="34">
        <v>7</v>
      </c>
      <c r="I1474" s="34">
        <v>6</v>
      </c>
      <c r="J1474" s="34">
        <v>3</v>
      </c>
      <c r="K1474" s="34">
        <v>1</v>
      </c>
      <c r="L1474" s="3">
        <v>60</v>
      </c>
      <c r="M1474" s="34">
        <v>390</v>
      </c>
      <c r="N1474" s="27">
        <f>INDEX([1]怪物表!$J:$J,MATCH(F1474,[1]怪物表!$A:$A,0),1)*H1474</f>
        <v>7</v>
      </c>
    </row>
    <row r="1475" spans="1:14" x14ac:dyDescent="0.3">
      <c r="A1475" s="3"/>
      <c r="B1475" s="4"/>
      <c r="C1475" s="4" t="s">
        <v>294</v>
      </c>
      <c r="D1475" s="4"/>
      <c r="E1475" s="3">
        <v>2</v>
      </c>
      <c r="F1475" s="3">
        <f>IF(G1475="","",SUMIFS([1]怪物表!$A:$A,[1]怪物表!$B:$B,C1475,[1]怪物表!$C:$C,G1475)
)</f>
        <v>1599105</v>
      </c>
      <c r="G1475" s="4" t="s">
        <v>147</v>
      </c>
      <c r="H1475" s="34">
        <v>7</v>
      </c>
      <c r="I1475" s="34">
        <v>6</v>
      </c>
      <c r="J1475" s="34">
        <v>3</v>
      </c>
      <c r="K1475" s="34">
        <v>1</v>
      </c>
      <c r="L1475" s="3">
        <v>60</v>
      </c>
      <c r="M1475" s="34">
        <v>390</v>
      </c>
      <c r="N1475" s="27">
        <f>INDEX([1]怪物表!$J:$J,MATCH(F1475,[1]怪物表!$A:$A,0),1)*H1475</f>
        <v>7</v>
      </c>
    </row>
    <row r="1476" spans="1:14" x14ac:dyDescent="0.3">
      <c r="A1476" s="3"/>
      <c r="B1476" s="4"/>
      <c r="C1476" s="4" t="s">
        <v>294</v>
      </c>
      <c r="D1476" s="4"/>
      <c r="E1476" s="3">
        <v>3</v>
      </c>
      <c r="F1476" s="3">
        <f>IF(G1476="","",SUMIFS([1]怪物表!$A:$A,[1]怪物表!$B:$B,C1476,[1]怪物表!$C:$C,G1476)
)</f>
        <v>1599105</v>
      </c>
      <c r="G1476" s="4" t="s">
        <v>147</v>
      </c>
      <c r="H1476" s="3">
        <v>10</v>
      </c>
      <c r="I1476" s="34">
        <v>9</v>
      </c>
      <c r="J1476" s="34">
        <v>3</v>
      </c>
      <c r="K1476" s="34">
        <v>1</v>
      </c>
      <c r="L1476" s="3">
        <v>60</v>
      </c>
      <c r="M1476" s="34">
        <v>390</v>
      </c>
      <c r="N1476" s="27">
        <f>INDEX([1]怪物表!$J:$J,MATCH(F1476,[1]怪物表!$A:$A,0),1)*H1476</f>
        <v>10</v>
      </c>
    </row>
    <row r="1477" spans="1:14" x14ac:dyDescent="0.3">
      <c r="A1477" s="3"/>
      <c r="B1477" s="4"/>
      <c r="C1477" s="4" t="s">
        <v>294</v>
      </c>
      <c r="D1477" s="4"/>
      <c r="E1477" s="3">
        <v>4</v>
      </c>
      <c r="F1477" s="3">
        <f>IF(G1477="","",SUMIFS([1]怪物表!$A:$A,[1]怪物表!$B:$B,C1477,[1]怪物表!$C:$C,G1477)
)</f>
        <v>1599105</v>
      </c>
      <c r="G1477" s="4" t="s">
        <v>147</v>
      </c>
      <c r="H1477" s="3">
        <v>10</v>
      </c>
      <c r="I1477" s="34">
        <v>9</v>
      </c>
      <c r="J1477" s="34">
        <v>3</v>
      </c>
      <c r="K1477" s="34">
        <v>1</v>
      </c>
      <c r="L1477" s="3">
        <v>60</v>
      </c>
      <c r="M1477" s="34">
        <v>390</v>
      </c>
      <c r="N1477" s="27">
        <f>INDEX([1]怪物表!$J:$J,MATCH(F1477,[1]怪物表!$A:$A,0),1)*H1477</f>
        <v>10</v>
      </c>
    </row>
    <row r="1478" spans="1:14" x14ac:dyDescent="0.3">
      <c r="A1478" s="3"/>
      <c r="B1478" s="4"/>
      <c r="C1478" s="4" t="s">
        <v>294</v>
      </c>
      <c r="D1478" s="4"/>
      <c r="E1478" s="3">
        <v>5</v>
      </c>
      <c r="F1478" s="3">
        <f>IF(G1478="","",SUMIFS([1]怪物表!$A:$A,[1]怪物表!$B:$B,C1478,[1]怪物表!$C:$C,G1478)
)</f>
        <v>1599105</v>
      </c>
      <c r="G1478" s="4" t="s">
        <v>147</v>
      </c>
      <c r="H1478" s="3">
        <v>16</v>
      </c>
      <c r="I1478" s="3"/>
      <c r="J1478" s="34">
        <v>3</v>
      </c>
      <c r="K1478" s="34">
        <v>1</v>
      </c>
      <c r="L1478" s="3">
        <v>60</v>
      </c>
      <c r="M1478" s="34">
        <v>390</v>
      </c>
      <c r="N1478" s="27">
        <f>INDEX([1]怪物表!$J:$J,MATCH(F1478,[1]怪物表!$A:$A,0),1)*H1478</f>
        <v>16</v>
      </c>
    </row>
    <row r="1479" spans="1:14" x14ac:dyDescent="0.3">
      <c r="A1479" s="35">
        <v>599112</v>
      </c>
      <c r="B1479" s="25" t="s">
        <v>270</v>
      </c>
      <c r="C1479" s="4" t="s">
        <v>294</v>
      </c>
      <c r="D1479" s="25" t="s">
        <v>197</v>
      </c>
      <c r="E1479" s="34">
        <v>1</v>
      </c>
      <c r="F1479" s="34">
        <f>IF(G1479="","",SUMIFS([1]怪物表!$A:$A,[1]怪物表!$B:$B,C1479,[1]怪物表!$C:$C,G1479)
)</f>
        <v>1599105</v>
      </c>
      <c r="G1479" s="4" t="s">
        <v>147</v>
      </c>
      <c r="H1479" s="34">
        <v>10</v>
      </c>
      <c r="I1479" s="34">
        <v>7</v>
      </c>
      <c r="J1479" s="34">
        <v>3</v>
      </c>
      <c r="K1479" s="34">
        <v>1</v>
      </c>
      <c r="L1479" s="34">
        <v>6</v>
      </c>
      <c r="M1479" s="34">
        <v>540</v>
      </c>
      <c r="N1479" s="27">
        <f>INDEX([1]怪物表!$J:$J,MATCH(F1479,[1]怪物表!$A:$A,0),1)*H1479</f>
        <v>10</v>
      </c>
    </row>
    <row r="1480" spans="1:14" x14ac:dyDescent="0.3">
      <c r="A1480" s="3"/>
      <c r="B1480" s="4"/>
      <c r="C1480" s="4" t="s">
        <v>294</v>
      </c>
      <c r="D1480" s="4"/>
      <c r="E1480" s="3">
        <v>2</v>
      </c>
      <c r="F1480" s="3">
        <f>IF(G1480="","",SUMIFS([1]怪物表!$A:$A,[1]怪物表!$B:$B,C1480,[1]怪物表!$C:$C,G1480)
)</f>
        <v>1599105</v>
      </c>
      <c r="G1480" s="4" t="s">
        <v>147</v>
      </c>
      <c r="H1480" s="3">
        <v>10</v>
      </c>
      <c r="I1480" s="34">
        <v>7</v>
      </c>
      <c r="J1480" s="34">
        <v>3</v>
      </c>
      <c r="K1480" s="34">
        <v>1</v>
      </c>
      <c r="L1480" s="34">
        <v>6</v>
      </c>
      <c r="M1480" s="34">
        <v>540</v>
      </c>
      <c r="N1480" s="27">
        <f>INDEX([1]怪物表!$J:$J,MATCH(F1480,[1]怪物表!$A:$A,0),1)*H1480</f>
        <v>10</v>
      </c>
    </row>
    <row r="1481" spans="1:14" x14ac:dyDescent="0.3">
      <c r="A1481" s="3"/>
      <c r="B1481" s="4"/>
      <c r="C1481" s="4" t="s">
        <v>294</v>
      </c>
      <c r="D1481" s="4"/>
      <c r="E1481" s="3">
        <v>3</v>
      </c>
      <c r="F1481" s="3">
        <f>IF(G1481="","",SUMIFS([1]怪物表!$A:$A,[1]怪物表!$B:$B,C1481,[1]怪物表!$C:$C,G1481)
)</f>
        <v>1599105</v>
      </c>
      <c r="G1481" s="4" t="s">
        <v>147</v>
      </c>
      <c r="H1481" s="3">
        <v>20</v>
      </c>
      <c r="I1481" s="34">
        <v>14</v>
      </c>
      <c r="J1481" s="34">
        <v>3</v>
      </c>
      <c r="K1481" s="34">
        <v>1</v>
      </c>
      <c r="L1481" s="34">
        <v>6</v>
      </c>
      <c r="M1481" s="34">
        <v>540</v>
      </c>
      <c r="N1481" s="27">
        <f>INDEX([1]怪物表!$J:$J,MATCH(F1481,[1]怪物表!$A:$A,0),1)*H1481</f>
        <v>20</v>
      </c>
    </row>
    <row r="1482" spans="1:14" x14ac:dyDescent="0.3">
      <c r="A1482" s="3"/>
      <c r="B1482" s="4"/>
      <c r="C1482" s="4" t="s">
        <v>294</v>
      </c>
      <c r="D1482" s="4"/>
      <c r="E1482" s="3">
        <v>4</v>
      </c>
      <c r="F1482" s="3">
        <f>IF(G1482="","",SUMIFS([1]怪物表!$A:$A,[1]怪物表!$B:$B,C1482,[1]怪物表!$C:$C,G1482)
)</f>
        <v>1599105</v>
      </c>
      <c r="G1482" s="4" t="s">
        <v>147</v>
      </c>
      <c r="H1482" s="3">
        <v>30</v>
      </c>
      <c r="I1482" s="3">
        <v>21</v>
      </c>
      <c r="J1482" s="34">
        <v>3</v>
      </c>
      <c r="K1482" s="34">
        <v>1</v>
      </c>
      <c r="L1482" s="34">
        <v>6</v>
      </c>
      <c r="M1482" s="34">
        <v>540</v>
      </c>
      <c r="N1482" s="27">
        <f>INDEX([1]怪物表!$J:$J,MATCH(F1482,[1]怪物表!$A:$A,0),1)*H1482</f>
        <v>30</v>
      </c>
    </row>
    <row r="1483" spans="1:14" x14ac:dyDescent="0.3">
      <c r="A1483" s="3"/>
      <c r="B1483" s="4"/>
      <c r="C1483" s="4" t="s">
        <v>294</v>
      </c>
      <c r="D1483" s="4"/>
      <c r="E1483" s="3">
        <v>5</v>
      </c>
      <c r="F1483" s="3">
        <f>IF(G1483="","",SUMIFS([1]怪物表!$A:$A,[1]怪物表!$B:$B,C1483,[1]怪物表!$C:$C,G1483)
)</f>
        <v>1599105</v>
      </c>
      <c r="G1483" s="4" t="s">
        <v>147</v>
      </c>
      <c r="H1483" s="3">
        <v>30</v>
      </c>
      <c r="I1483" s="3"/>
      <c r="J1483" s="34">
        <v>3</v>
      </c>
      <c r="K1483" s="34">
        <v>1</v>
      </c>
      <c r="L1483" s="34">
        <v>6</v>
      </c>
      <c r="M1483" s="34">
        <v>540</v>
      </c>
      <c r="N1483" s="27">
        <f>INDEX([1]怪物表!$J:$J,MATCH(F1483,[1]怪物表!$A:$A,0),1)*H1483</f>
        <v>30</v>
      </c>
    </row>
    <row r="1484" spans="1:14" x14ac:dyDescent="0.3">
      <c r="A1484" s="35">
        <v>599113</v>
      </c>
      <c r="B1484" s="25" t="s">
        <v>275</v>
      </c>
      <c r="C1484" s="4" t="s">
        <v>294</v>
      </c>
      <c r="D1484" s="25" t="s">
        <v>197</v>
      </c>
      <c r="E1484" s="34">
        <v>1</v>
      </c>
      <c r="F1484" s="34">
        <f>IF(G1484="","",SUMIFS([1]怪物表!$A:$A,[1]怪物表!$B:$B,C1484,[1]怪物表!$C:$C,G1484)
)</f>
        <v>1599105</v>
      </c>
      <c r="G1484" s="4" t="s">
        <v>147</v>
      </c>
      <c r="H1484" s="34">
        <v>5</v>
      </c>
      <c r="I1484" s="34">
        <v>4</v>
      </c>
      <c r="J1484" s="34">
        <v>3</v>
      </c>
      <c r="K1484" s="34">
        <v>1</v>
      </c>
      <c r="L1484" s="34">
        <v>6</v>
      </c>
      <c r="M1484" s="34">
        <v>540</v>
      </c>
      <c r="N1484" s="27">
        <f>INDEX([1]怪物表!$J:$J,MATCH(F1484,[1]怪物表!$A:$A,0),1)*H1484</f>
        <v>5</v>
      </c>
    </row>
    <row r="1485" spans="1:14" x14ac:dyDescent="0.3">
      <c r="A1485" s="3"/>
      <c r="B1485" s="4"/>
      <c r="C1485" s="4" t="s">
        <v>294</v>
      </c>
      <c r="D1485" s="4"/>
      <c r="E1485" s="3">
        <v>2</v>
      </c>
      <c r="F1485" s="3">
        <f>IF(G1485="","",SUMIFS([1]怪物表!$A:$A,[1]怪物表!$B:$B,C1485,[1]怪物表!$C:$C,G1485)
)</f>
        <v>1599105</v>
      </c>
      <c r="G1485" s="4" t="s">
        <v>147</v>
      </c>
      <c r="H1485" s="3">
        <v>5</v>
      </c>
      <c r="I1485" s="34">
        <v>4</v>
      </c>
      <c r="J1485" s="34">
        <v>3</v>
      </c>
      <c r="K1485" s="34">
        <v>1</v>
      </c>
      <c r="L1485" s="34">
        <v>6</v>
      </c>
      <c r="M1485" s="34">
        <v>540</v>
      </c>
      <c r="N1485" s="27">
        <f>INDEX([1]怪物表!$J:$J,MATCH(F1485,[1]怪物表!$A:$A,0),1)*H1485</f>
        <v>5</v>
      </c>
    </row>
    <row r="1486" spans="1:14" x14ac:dyDescent="0.3">
      <c r="A1486" s="3"/>
      <c r="B1486" s="4"/>
      <c r="C1486" s="4" t="s">
        <v>294</v>
      </c>
      <c r="D1486" s="4"/>
      <c r="E1486" s="3">
        <v>3</v>
      </c>
      <c r="F1486" s="3">
        <f>IF(G1486="","",SUMIFS([1]怪物表!$A:$A,[1]怪物表!$B:$B,C1486,[1]怪物表!$C:$C,G1486)
)</f>
        <v>1599105</v>
      </c>
      <c r="G1486" s="4" t="s">
        <v>147</v>
      </c>
      <c r="H1486" s="3">
        <v>10</v>
      </c>
      <c r="I1486" s="34">
        <v>7</v>
      </c>
      <c r="J1486" s="34">
        <v>3</v>
      </c>
      <c r="K1486" s="34">
        <v>1</v>
      </c>
      <c r="L1486" s="34">
        <v>6</v>
      </c>
      <c r="M1486" s="34">
        <v>540</v>
      </c>
      <c r="N1486" s="27">
        <f>INDEX([1]怪物表!$J:$J,MATCH(F1486,[1]怪物表!$A:$A,0),1)*H1486</f>
        <v>10</v>
      </c>
    </row>
    <row r="1487" spans="1:14" x14ac:dyDescent="0.3">
      <c r="A1487" s="3"/>
      <c r="B1487" s="4"/>
      <c r="C1487" s="4" t="s">
        <v>294</v>
      </c>
      <c r="D1487" s="4"/>
      <c r="E1487" s="3">
        <v>4</v>
      </c>
      <c r="F1487" s="3">
        <f>IF(G1487="","",SUMIFS([1]怪物表!$A:$A,[1]怪物表!$B:$B,C1487,[1]怪物表!$C:$C,G1487)
)</f>
        <v>1599105</v>
      </c>
      <c r="G1487" s="4" t="s">
        <v>147</v>
      </c>
      <c r="H1487" s="3">
        <v>15</v>
      </c>
      <c r="I1487" s="3">
        <v>11</v>
      </c>
      <c r="J1487" s="34">
        <v>3</v>
      </c>
      <c r="K1487" s="34">
        <v>1</v>
      </c>
      <c r="L1487" s="34">
        <v>6</v>
      </c>
      <c r="M1487" s="34">
        <v>540</v>
      </c>
      <c r="N1487" s="27">
        <f>INDEX([1]怪物表!$J:$J,MATCH(F1487,[1]怪物表!$A:$A,0),1)*H1487</f>
        <v>15</v>
      </c>
    </row>
    <row r="1488" spans="1:14" x14ac:dyDescent="0.3">
      <c r="A1488" s="3"/>
      <c r="B1488" s="4"/>
      <c r="C1488" s="4" t="s">
        <v>294</v>
      </c>
      <c r="D1488" s="4"/>
      <c r="E1488" s="3">
        <v>5</v>
      </c>
      <c r="F1488" s="3">
        <f>IF(G1488="","",SUMIFS([1]怪物表!$A:$A,[1]怪物表!$B:$B,C1488,[1]怪物表!$C:$C,G1488)
)</f>
        <v>1599105</v>
      </c>
      <c r="G1488" s="4" t="s">
        <v>147</v>
      </c>
      <c r="H1488" s="3">
        <v>15</v>
      </c>
      <c r="I1488" s="3"/>
      <c r="J1488" s="34">
        <v>3</v>
      </c>
      <c r="K1488" s="34">
        <v>1</v>
      </c>
      <c r="L1488" s="34">
        <v>6</v>
      </c>
      <c r="M1488" s="34">
        <v>540</v>
      </c>
      <c r="N1488" s="27">
        <f>INDEX([1]怪物表!$J:$J,MATCH(F1488,[1]怪物表!$A:$A,0),1)*H1488</f>
        <v>15</v>
      </c>
    </row>
    <row r="1489" spans="1:14" x14ac:dyDescent="0.3">
      <c r="A1489" s="35">
        <v>599114</v>
      </c>
      <c r="B1489" s="25" t="s">
        <v>272</v>
      </c>
      <c r="C1489" s="4" t="s">
        <v>294</v>
      </c>
      <c r="D1489" s="25" t="s">
        <v>197</v>
      </c>
      <c r="E1489" s="34">
        <v>1</v>
      </c>
      <c r="F1489" s="34">
        <f>IF(G1489="","",SUMIFS([1]怪物表!$A:$A,[1]怪物表!$B:$B,C1489,[1]怪物表!$C:$C,G1489)
)</f>
        <v>1599107</v>
      </c>
      <c r="G1489" s="25" t="s">
        <v>145</v>
      </c>
      <c r="H1489" s="34">
        <v>5</v>
      </c>
      <c r="I1489" s="34">
        <v>4</v>
      </c>
      <c r="J1489" s="34">
        <v>3</v>
      </c>
      <c r="K1489" s="34">
        <v>1</v>
      </c>
      <c r="L1489" s="34">
        <v>6</v>
      </c>
      <c r="M1489" s="34">
        <v>540</v>
      </c>
      <c r="N1489" s="27">
        <f>INDEX([1]怪物表!$J:$J,MATCH(F1489,[1]怪物表!$A:$A,0),1)*H1489</f>
        <v>5</v>
      </c>
    </row>
    <row r="1490" spans="1:14" x14ac:dyDescent="0.3">
      <c r="A1490" s="3"/>
      <c r="B1490" s="4"/>
      <c r="C1490" s="4" t="s">
        <v>294</v>
      </c>
      <c r="D1490" s="4"/>
      <c r="E1490" s="3">
        <v>2</v>
      </c>
      <c r="F1490" s="3">
        <f>IF(G1490="","",SUMIFS([1]怪物表!$A:$A,[1]怪物表!$B:$B,C1490,[1]怪物表!$C:$C,G1490)
)</f>
        <v>1599107</v>
      </c>
      <c r="G1490" s="25" t="s">
        <v>145</v>
      </c>
      <c r="H1490" s="3">
        <v>5</v>
      </c>
      <c r="I1490" s="34">
        <v>4</v>
      </c>
      <c r="J1490" s="34">
        <v>3</v>
      </c>
      <c r="K1490" s="34">
        <v>1</v>
      </c>
      <c r="L1490" s="34">
        <v>6</v>
      </c>
      <c r="M1490" s="34">
        <v>540</v>
      </c>
      <c r="N1490" s="27">
        <f>INDEX([1]怪物表!$J:$J,MATCH(F1490,[1]怪物表!$A:$A,0),1)*H1490</f>
        <v>5</v>
      </c>
    </row>
    <row r="1491" spans="1:14" x14ac:dyDescent="0.3">
      <c r="A1491" s="3"/>
      <c r="B1491" s="4"/>
      <c r="C1491" s="4" t="s">
        <v>294</v>
      </c>
      <c r="D1491" s="4"/>
      <c r="E1491" s="3">
        <v>3</v>
      </c>
      <c r="F1491" s="3">
        <f>IF(G1491="","",SUMIFS([1]怪物表!$A:$A,[1]怪物表!$B:$B,C1491,[1]怪物表!$C:$C,G1491)
)</f>
        <v>1599107</v>
      </c>
      <c r="G1491" s="25" t="s">
        <v>145</v>
      </c>
      <c r="H1491" s="3">
        <v>10</v>
      </c>
      <c r="I1491" s="34">
        <v>7</v>
      </c>
      <c r="J1491" s="34">
        <v>3</v>
      </c>
      <c r="K1491" s="34">
        <v>1</v>
      </c>
      <c r="L1491" s="34">
        <v>6</v>
      </c>
      <c r="M1491" s="34">
        <v>540</v>
      </c>
      <c r="N1491" s="27">
        <f>INDEX([1]怪物表!$J:$J,MATCH(F1491,[1]怪物表!$A:$A,0),1)*H1491</f>
        <v>10</v>
      </c>
    </row>
    <row r="1492" spans="1:14" x14ac:dyDescent="0.3">
      <c r="A1492" s="3"/>
      <c r="B1492" s="4"/>
      <c r="C1492" s="4" t="s">
        <v>294</v>
      </c>
      <c r="D1492" s="4"/>
      <c r="E1492" s="3">
        <v>4</v>
      </c>
      <c r="F1492" s="3">
        <f>IF(G1492="","",SUMIFS([1]怪物表!$A:$A,[1]怪物表!$B:$B,C1492,[1]怪物表!$C:$C,G1492)
)</f>
        <v>1599107</v>
      </c>
      <c r="G1492" s="25" t="s">
        <v>145</v>
      </c>
      <c r="H1492" s="3">
        <v>15</v>
      </c>
      <c r="I1492" s="3">
        <v>11</v>
      </c>
      <c r="J1492" s="34">
        <v>3</v>
      </c>
      <c r="K1492" s="34">
        <v>1</v>
      </c>
      <c r="L1492" s="34">
        <v>6</v>
      </c>
      <c r="M1492" s="34">
        <v>540</v>
      </c>
      <c r="N1492" s="27">
        <f>INDEX([1]怪物表!$J:$J,MATCH(F1492,[1]怪物表!$A:$A,0),1)*H1492</f>
        <v>15</v>
      </c>
    </row>
    <row r="1493" spans="1:14" x14ac:dyDescent="0.3">
      <c r="A1493" s="3"/>
      <c r="B1493" s="4"/>
      <c r="C1493" s="4" t="s">
        <v>294</v>
      </c>
      <c r="D1493" s="4"/>
      <c r="E1493" s="3">
        <v>5</v>
      </c>
      <c r="F1493" s="3">
        <f>IF(G1493="","",SUMIFS([1]怪物表!$A:$A,[1]怪物表!$B:$B,C1493,[1]怪物表!$C:$C,G1493)
)</f>
        <v>1599107</v>
      </c>
      <c r="G1493" s="25" t="s">
        <v>145</v>
      </c>
      <c r="H1493" s="3">
        <v>15</v>
      </c>
      <c r="I1493" s="3"/>
      <c r="J1493" s="34">
        <v>3</v>
      </c>
      <c r="K1493" s="34">
        <v>1</v>
      </c>
      <c r="L1493" s="34">
        <v>6</v>
      </c>
      <c r="M1493" s="34">
        <v>540</v>
      </c>
      <c r="N1493" s="27">
        <f>INDEX([1]怪物表!$J:$J,MATCH(F1493,[1]怪物表!$A:$A,0),1)*H1493</f>
        <v>15</v>
      </c>
    </row>
    <row r="1494" spans="1:14" x14ac:dyDescent="0.3">
      <c r="A1494" s="35">
        <v>599115</v>
      </c>
      <c r="B1494" s="25" t="s">
        <v>271</v>
      </c>
      <c r="C1494" s="4" t="s">
        <v>294</v>
      </c>
      <c r="D1494" s="25" t="s">
        <v>199</v>
      </c>
      <c r="E1494" s="34">
        <v>1</v>
      </c>
      <c r="F1494" s="34">
        <f>IF(G1494="","",SUMIFS([1]怪物表!$A:$A,[1]怪物表!$B:$B,C1494,[1]怪物表!$C:$C,G1494)
)</f>
        <v>1599104</v>
      </c>
      <c r="G1494" s="4" t="s">
        <v>247</v>
      </c>
      <c r="H1494" s="34">
        <v>10</v>
      </c>
      <c r="I1494" s="34">
        <v>7</v>
      </c>
      <c r="J1494" s="34">
        <v>3</v>
      </c>
      <c r="K1494" s="34">
        <v>1</v>
      </c>
      <c r="L1494" s="34">
        <v>6</v>
      </c>
      <c r="M1494" s="34">
        <v>570</v>
      </c>
      <c r="N1494" s="27">
        <f>INDEX([1]怪物表!$J:$J,MATCH(F1494,[1]怪物表!$A:$A,0),1)*H1494</f>
        <v>10</v>
      </c>
    </row>
    <row r="1495" spans="1:14" x14ac:dyDescent="0.3">
      <c r="A1495" s="3"/>
      <c r="B1495" s="4"/>
      <c r="C1495" s="4" t="s">
        <v>294</v>
      </c>
      <c r="D1495" s="4"/>
      <c r="E1495" s="3">
        <v>2</v>
      </c>
      <c r="F1495" s="3">
        <f>IF(G1495="","",SUMIFS([1]怪物表!$A:$A,[1]怪物表!$B:$B,C1495,[1]怪物表!$C:$C,G1495)
)</f>
        <v>1599104</v>
      </c>
      <c r="G1495" s="4" t="s">
        <v>247</v>
      </c>
      <c r="H1495" s="3">
        <v>10</v>
      </c>
      <c r="I1495" s="34">
        <v>7</v>
      </c>
      <c r="J1495" s="34">
        <v>3</v>
      </c>
      <c r="K1495" s="34">
        <v>1</v>
      </c>
      <c r="L1495" s="34">
        <v>6</v>
      </c>
      <c r="M1495" s="34">
        <v>570</v>
      </c>
      <c r="N1495" s="27">
        <f>INDEX([1]怪物表!$J:$J,MATCH(F1495,[1]怪物表!$A:$A,0),1)*H1495</f>
        <v>10</v>
      </c>
    </row>
    <row r="1496" spans="1:14" x14ac:dyDescent="0.3">
      <c r="A1496" s="3"/>
      <c r="B1496" s="4"/>
      <c r="C1496" s="4" t="s">
        <v>294</v>
      </c>
      <c r="D1496" s="4"/>
      <c r="E1496" s="3">
        <v>3</v>
      </c>
      <c r="F1496" s="3">
        <f>IF(G1496="","",SUMIFS([1]怪物表!$A:$A,[1]怪物表!$B:$B,C1496,[1]怪物表!$C:$C,G1496)
)</f>
        <v>1599104</v>
      </c>
      <c r="G1496" s="4" t="s">
        <v>247</v>
      </c>
      <c r="H1496" s="3">
        <v>20</v>
      </c>
      <c r="I1496" s="34">
        <v>14</v>
      </c>
      <c r="J1496" s="34">
        <v>3</v>
      </c>
      <c r="K1496" s="34">
        <v>1</v>
      </c>
      <c r="L1496" s="34">
        <v>6</v>
      </c>
      <c r="M1496" s="34">
        <v>570</v>
      </c>
      <c r="N1496" s="27">
        <f>INDEX([1]怪物表!$J:$J,MATCH(F1496,[1]怪物表!$A:$A,0),1)*H1496</f>
        <v>20</v>
      </c>
    </row>
    <row r="1497" spans="1:14" x14ac:dyDescent="0.3">
      <c r="A1497" s="3"/>
      <c r="B1497" s="4"/>
      <c r="C1497" s="4" t="s">
        <v>294</v>
      </c>
      <c r="D1497" s="4"/>
      <c r="E1497" s="3">
        <v>4</v>
      </c>
      <c r="F1497" s="3">
        <f>IF(G1497="","",SUMIFS([1]怪物表!$A:$A,[1]怪物表!$B:$B,C1497,[1]怪物表!$C:$C,G1497)
)</f>
        <v>1599104</v>
      </c>
      <c r="G1497" s="4" t="s">
        <v>247</v>
      </c>
      <c r="H1497" s="3">
        <v>30</v>
      </c>
      <c r="I1497" s="3">
        <v>21</v>
      </c>
      <c r="J1497" s="34">
        <v>3</v>
      </c>
      <c r="K1497" s="34">
        <v>1</v>
      </c>
      <c r="L1497" s="34">
        <v>6</v>
      </c>
      <c r="M1497" s="34">
        <v>570</v>
      </c>
      <c r="N1497" s="27">
        <f>INDEX([1]怪物表!$J:$J,MATCH(F1497,[1]怪物表!$A:$A,0),1)*H1497</f>
        <v>30</v>
      </c>
    </row>
    <row r="1498" spans="1:14" x14ac:dyDescent="0.3">
      <c r="A1498" s="3"/>
      <c r="B1498" s="4"/>
      <c r="C1498" s="4" t="s">
        <v>294</v>
      </c>
      <c r="D1498" s="4"/>
      <c r="E1498" s="3">
        <v>5</v>
      </c>
      <c r="F1498" s="3">
        <f>IF(G1498="","",SUMIFS([1]怪物表!$A:$A,[1]怪物表!$B:$B,C1498,[1]怪物表!$C:$C,G1498)
)</f>
        <v>1599104</v>
      </c>
      <c r="G1498" s="4" t="s">
        <v>247</v>
      </c>
      <c r="H1498" s="3">
        <v>30</v>
      </c>
      <c r="I1498" s="3"/>
      <c r="J1498" s="34">
        <v>3</v>
      </c>
      <c r="K1498" s="34">
        <v>1</v>
      </c>
      <c r="L1498" s="34">
        <v>6</v>
      </c>
      <c r="M1498" s="34">
        <v>570</v>
      </c>
      <c r="N1498" s="27">
        <f>INDEX([1]怪物表!$J:$J,MATCH(F1498,[1]怪物表!$A:$A,0),1)*H1498</f>
        <v>30</v>
      </c>
    </row>
    <row r="1499" spans="1:14" x14ac:dyDescent="0.3">
      <c r="A1499" s="35">
        <v>599116</v>
      </c>
      <c r="B1499" s="25" t="s">
        <v>276</v>
      </c>
      <c r="C1499" s="4" t="s">
        <v>294</v>
      </c>
      <c r="D1499" s="25" t="s">
        <v>199</v>
      </c>
      <c r="E1499" s="34">
        <v>1</v>
      </c>
      <c r="F1499" s="34">
        <f>IF(G1499="","",SUMIFS([1]怪物表!$A:$A,[1]怪物表!$B:$B,C1499,[1]怪物表!$C:$C,G1499)
)</f>
        <v>1599104</v>
      </c>
      <c r="G1499" s="4" t="s">
        <v>247</v>
      </c>
      <c r="H1499" s="34">
        <v>5</v>
      </c>
      <c r="I1499" s="34">
        <v>4</v>
      </c>
      <c r="J1499" s="34">
        <v>3</v>
      </c>
      <c r="K1499" s="34">
        <v>1</v>
      </c>
      <c r="L1499" s="34">
        <v>6</v>
      </c>
      <c r="M1499" s="34">
        <v>570</v>
      </c>
      <c r="N1499" s="27">
        <f>INDEX([1]怪物表!$J:$J,MATCH(F1499,[1]怪物表!$A:$A,0),1)*H1499</f>
        <v>5</v>
      </c>
    </row>
    <row r="1500" spans="1:14" x14ac:dyDescent="0.3">
      <c r="A1500" s="3"/>
      <c r="B1500" s="4"/>
      <c r="C1500" s="4" t="s">
        <v>294</v>
      </c>
      <c r="D1500" s="4"/>
      <c r="E1500" s="3">
        <v>2</v>
      </c>
      <c r="F1500" s="3">
        <f>IF(G1500="","",SUMIFS([1]怪物表!$A:$A,[1]怪物表!$B:$B,C1500,[1]怪物表!$C:$C,G1500)
)</f>
        <v>1599104</v>
      </c>
      <c r="G1500" s="4" t="s">
        <v>247</v>
      </c>
      <c r="H1500" s="3">
        <v>5</v>
      </c>
      <c r="I1500" s="34">
        <v>4</v>
      </c>
      <c r="J1500" s="34">
        <v>3</v>
      </c>
      <c r="K1500" s="34">
        <v>1</v>
      </c>
      <c r="L1500" s="34">
        <v>6</v>
      </c>
      <c r="M1500" s="34">
        <v>570</v>
      </c>
      <c r="N1500" s="27">
        <f>INDEX([1]怪物表!$J:$J,MATCH(F1500,[1]怪物表!$A:$A,0),1)*H1500</f>
        <v>5</v>
      </c>
    </row>
    <row r="1501" spans="1:14" x14ac:dyDescent="0.3">
      <c r="A1501" s="3"/>
      <c r="B1501" s="4"/>
      <c r="C1501" s="4" t="s">
        <v>294</v>
      </c>
      <c r="D1501" s="4"/>
      <c r="E1501" s="3">
        <v>3</v>
      </c>
      <c r="F1501" s="3">
        <f>IF(G1501="","",SUMIFS([1]怪物表!$A:$A,[1]怪物表!$B:$B,C1501,[1]怪物表!$C:$C,G1501)
)</f>
        <v>1599104</v>
      </c>
      <c r="G1501" s="4" t="s">
        <v>247</v>
      </c>
      <c r="H1501" s="3">
        <v>10</v>
      </c>
      <c r="I1501" s="34">
        <v>7</v>
      </c>
      <c r="J1501" s="34">
        <v>3</v>
      </c>
      <c r="K1501" s="34">
        <v>1</v>
      </c>
      <c r="L1501" s="34">
        <v>6</v>
      </c>
      <c r="M1501" s="34">
        <v>570</v>
      </c>
      <c r="N1501" s="27">
        <f>INDEX([1]怪物表!$J:$J,MATCH(F1501,[1]怪物表!$A:$A,0),1)*H1501</f>
        <v>10</v>
      </c>
    </row>
    <row r="1502" spans="1:14" x14ac:dyDescent="0.3">
      <c r="A1502" s="3"/>
      <c r="B1502" s="4"/>
      <c r="C1502" s="4" t="s">
        <v>294</v>
      </c>
      <c r="D1502" s="4"/>
      <c r="E1502" s="3">
        <v>4</v>
      </c>
      <c r="F1502" s="3">
        <f>IF(G1502="","",SUMIFS([1]怪物表!$A:$A,[1]怪物表!$B:$B,C1502,[1]怪物表!$C:$C,G1502)
)</f>
        <v>1599104</v>
      </c>
      <c r="G1502" s="4" t="s">
        <v>247</v>
      </c>
      <c r="H1502" s="3">
        <v>15</v>
      </c>
      <c r="I1502" s="3">
        <v>11</v>
      </c>
      <c r="J1502" s="34">
        <v>3</v>
      </c>
      <c r="K1502" s="34">
        <v>1</v>
      </c>
      <c r="L1502" s="34">
        <v>6</v>
      </c>
      <c r="M1502" s="34">
        <v>570</v>
      </c>
      <c r="N1502" s="27">
        <f>INDEX([1]怪物表!$J:$J,MATCH(F1502,[1]怪物表!$A:$A,0),1)*H1502</f>
        <v>15</v>
      </c>
    </row>
    <row r="1503" spans="1:14" x14ac:dyDescent="0.3">
      <c r="A1503" s="3"/>
      <c r="B1503" s="4"/>
      <c r="C1503" s="4" t="s">
        <v>294</v>
      </c>
      <c r="D1503" s="4"/>
      <c r="E1503" s="3">
        <v>5</v>
      </c>
      <c r="F1503" s="3">
        <f>IF(G1503="","",SUMIFS([1]怪物表!$A:$A,[1]怪物表!$B:$B,C1503,[1]怪物表!$C:$C,G1503)
)</f>
        <v>1599104</v>
      </c>
      <c r="G1503" s="4" t="s">
        <v>247</v>
      </c>
      <c r="H1503" s="3">
        <v>15</v>
      </c>
      <c r="I1503" s="3"/>
      <c r="J1503" s="34">
        <v>3</v>
      </c>
      <c r="K1503" s="34">
        <v>1</v>
      </c>
      <c r="L1503" s="34">
        <v>6</v>
      </c>
      <c r="M1503" s="34">
        <v>570</v>
      </c>
      <c r="N1503" s="27">
        <f>INDEX([1]怪物表!$J:$J,MATCH(F1503,[1]怪物表!$A:$A,0),1)*H1503</f>
        <v>15</v>
      </c>
    </row>
    <row r="1504" spans="1:14" x14ac:dyDescent="0.3">
      <c r="A1504" s="37">
        <v>599117</v>
      </c>
      <c r="B1504" s="25" t="s">
        <v>268</v>
      </c>
      <c r="C1504" s="4" t="s">
        <v>294</v>
      </c>
      <c r="D1504" s="25" t="s">
        <v>221</v>
      </c>
      <c r="E1504" s="34">
        <v>1</v>
      </c>
      <c r="F1504" s="34">
        <f>IF(G1504="","",SUMIFS([1]怪物表!$A:$A,[1]怪物表!$B:$B,C1504,[1]怪物表!$C:$C,G1504)
)</f>
        <v>1599102</v>
      </c>
      <c r="G1504" s="4" t="s">
        <v>239</v>
      </c>
      <c r="H1504" s="34">
        <v>14</v>
      </c>
      <c r="I1504" s="34">
        <v>11</v>
      </c>
      <c r="J1504" s="34">
        <v>3</v>
      </c>
      <c r="K1504" s="34">
        <v>1</v>
      </c>
      <c r="L1504" s="34">
        <v>10</v>
      </c>
      <c r="M1504" s="34">
        <v>630</v>
      </c>
      <c r="N1504" s="27">
        <f>INDEX([1]怪物表!$J:$J,MATCH(F1504,[1]怪物表!$A:$A,0),1)*H1504</f>
        <v>14</v>
      </c>
    </row>
    <row r="1505" spans="1:14" x14ac:dyDescent="0.3">
      <c r="A1505" s="3"/>
      <c r="B1505" s="4"/>
      <c r="C1505" s="4" t="s">
        <v>294</v>
      </c>
      <c r="D1505" s="4"/>
      <c r="E1505" s="3">
        <v>2</v>
      </c>
      <c r="F1505" s="3">
        <f>IF(G1505="","",SUMIFS([1]怪物表!$A:$A,[1]怪物表!$B:$B,C1505,[1]怪物表!$C:$C,G1505)
)</f>
        <v>1599102</v>
      </c>
      <c r="G1505" s="4" t="s">
        <v>239</v>
      </c>
      <c r="H1505" s="3">
        <v>14</v>
      </c>
      <c r="I1505" s="34">
        <v>11</v>
      </c>
      <c r="J1505" s="34">
        <v>3</v>
      </c>
      <c r="K1505" s="34">
        <v>1</v>
      </c>
      <c r="L1505" s="34">
        <v>10</v>
      </c>
      <c r="M1505" s="34">
        <v>630</v>
      </c>
      <c r="N1505" s="27">
        <f>INDEX([1]怪物表!$J:$J,MATCH(F1505,[1]怪物表!$A:$A,0),1)*H1505</f>
        <v>14</v>
      </c>
    </row>
    <row r="1506" spans="1:14" x14ac:dyDescent="0.3">
      <c r="A1506" s="3"/>
      <c r="B1506" s="4"/>
      <c r="C1506" s="4" t="s">
        <v>294</v>
      </c>
      <c r="D1506" s="4"/>
      <c r="E1506" s="3">
        <v>3</v>
      </c>
      <c r="F1506" s="3">
        <f>IF(G1506="","",SUMIFS([1]怪物表!$A:$A,[1]怪物表!$B:$B,C1506,[1]怪物表!$C:$C,G1506)
)</f>
        <v>1599102</v>
      </c>
      <c r="G1506" s="4" t="s">
        <v>239</v>
      </c>
      <c r="H1506" s="3">
        <v>20</v>
      </c>
      <c r="I1506" s="3">
        <v>18</v>
      </c>
      <c r="J1506" s="34">
        <v>3</v>
      </c>
      <c r="K1506" s="34">
        <v>1</v>
      </c>
      <c r="L1506" s="34">
        <v>10</v>
      </c>
      <c r="M1506" s="34">
        <v>630</v>
      </c>
      <c r="N1506" s="27">
        <f>INDEX([1]怪物表!$J:$J,MATCH(F1506,[1]怪物表!$A:$A,0),1)*H1506</f>
        <v>20</v>
      </c>
    </row>
    <row r="1507" spans="1:14" x14ac:dyDescent="0.3">
      <c r="A1507" s="3"/>
      <c r="B1507" s="4"/>
      <c r="C1507" s="4" t="s">
        <v>294</v>
      </c>
      <c r="D1507" s="4"/>
      <c r="E1507" s="3">
        <v>4</v>
      </c>
      <c r="F1507" s="3">
        <f>IF(G1507="","",SUMIFS([1]怪物表!$A:$A,[1]怪物表!$B:$B,C1507,[1]怪物表!$C:$C,G1507)
)</f>
        <v>1599102</v>
      </c>
      <c r="G1507" s="4" t="s">
        <v>239</v>
      </c>
      <c r="H1507" s="3">
        <v>20</v>
      </c>
      <c r="I1507" s="3">
        <v>18</v>
      </c>
      <c r="J1507" s="34">
        <v>3</v>
      </c>
      <c r="K1507" s="34">
        <v>1</v>
      </c>
      <c r="L1507" s="3">
        <v>20</v>
      </c>
      <c r="M1507" s="34">
        <v>630</v>
      </c>
      <c r="N1507" s="27">
        <f>INDEX([1]怪物表!$J:$J,MATCH(F1507,[1]怪物表!$A:$A,0),1)*H1507</f>
        <v>20</v>
      </c>
    </row>
    <row r="1508" spans="1:14" x14ac:dyDescent="0.3">
      <c r="A1508" s="3"/>
      <c r="B1508" s="4"/>
      <c r="C1508" s="4" t="s">
        <v>294</v>
      </c>
      <c r="D1508" s="4"/>
      <c r="E1508" s="3">
        <v>5</v>
      </c>
      <c r="F1508" s="3">
        <f>IF(G1508="","",SUMIFS([1]怪物表!$A:$A,[1]怪物表!$B:$B,C1508,[1]怪物表!$C:$C,G1508)
)</f>
        <v>1599102</v>
      </c>
      <c r="G1508" s="4" t="s">
        <v>239</v>
      </c>
      <c r="H1508" s="3">
        <v>28</v>
      </c>
      <c r="I1508" s="3"/>
      <c r="J1508" s="34">
        <v>3</v>
      </c>
      <c r="K1508" s="34">
        <v>1</v>
      </c>
      <c r="L1508" s="3">
        <v>20</v>
      </c>
      <c r="M1508" s="34">
        <v>630</v>
      </c>
      <c r="N1508" s="27">
        <f>INDEX([1]怪物表!$J:$J,MATCH(F1508,[1]怪物表!$A:$A,0),1)*H1508</f>
        <v>28</v>
      </c>
    </row>
    <row r="1509" spans="1:14" x14ac:dyDescent="0.3">
      <c r="A1509" s="37">
        <v>599118</v>
      </c>
      <c r="B1509" s="25" t="s">
        <v>268</v>
      </c>
      <c r="C1509" s="4" t="s">
        <v>294</v>
      </c>
      <c r="D1509" s="25" t="s">
        <v>225</v>
      </c>
      <c r="E1509" s="34">
        <v>1</v>
      </c>
      <c r="F1509" s="34">
        <f>IF(G1509="","",SUMIFS([1]怪物表!$A:$A,[1]怪物表!$B:$B,C1509,[1]怪物表!$C:$C,G1509)
)</f>
        <v>1599102</v>
      </c>
      <c r="G1509" s="4" t="s">
        <v>239</v>
      </c>
      <c r="H1509" s="34">
        <v>14</v>
      </c>
      <c r="I1509" s="34">
        <v>11</v>
      </c>
      <c r="J1509" s="34">
        <v>3</v>
      </c>
      <c r="K1509" s="34">
        <v>1</v>
      </c>
      <c r="L1509" s="34">
        <v>10</v>
      </c>
      <c r="M1509" s="34">
        <v>690</v>
      </c>
      <c r="N1509" s="27">
        <f>INDEX([1]怪物表!$J:$J,MATCH(F1509,[1]怪物表!$A:$A,0),1)*H1509</f>
        <v>14</v>
      </c>
    </row>
    <row r="1510" spans="1:14" x14ac:dyDescent="0.3">
      <c r="A1510" s="3"/>
      <c r="B1510" s="4"/>
      <c r="C1510" s="4" t="s">
        <v>294</v>
      </c>
      <c r="D1510" s="4"/>
      <c r="E1510" s="3">
        <v>2</v>
      </c>
      <c r="F1510" s="3">
        <f>IF(G1510="","",SUMIFS([1]怪物表!$A:$A,[1]怪物表!$B:$B,C1510,[1]怪物表!$C:$C,G1510)
)</f>
        <v>1599102</v>
      </c>
      <c r="G1510" s="4" t="s">
        <v>239</v>
      </c>
      <c r="H1510" s="3">
        <v>14</v>
      </c>
      <c r="I1510" s="34">
        <v>11</v>
      </c>
      <c r="J1510" s="34">
        <v>3</v>
      </c>
      <c r="K1510" s="34">
        <v>1</v>
      </c>
      <c r="L1510" s="34">
        <v>10</v>
      </c>
      <c r="M1510" s="34">
        <v>690</v>
      </c>
      <c r="N1510" s="27">
        <f>INDEX([1]怪物表!$J:$J,MATCH(F1510,[1]怪物表!$A:$A,0),1)*H1510</f>
        <v>14</v>
      </c>
    </row>
    <row r="1511" spans="1:14" x14ac:dyDescent="0.3">
      <c r="A1511" s="3"/>
      <c r="B1511" s="4"/>
      <c r="C1511" s="4" t="s">
        <v>294</v>
      </c>
      <c r="D1511" s="4"/>
      <c r="E1511" s="3">
        <v>3</v>
      </c>
      <c r="F1511" s="3">
        <f>IF(G1511="","",SUMIFS([1]怪物表!$A:$A,[1]怪物表!$B:$B,C1511,[1]怪物表!$C:$C,G1511)
)</f>
        <v>1599102</v>
      </c>
      <c r="G1511" s="4" t="s">
        <v>239</v>
      </c>
      <c r="H1511" s="3">
        <v>20</v>
      </c>
      <c r="I1511" s="3">
        <v>18</v>
      </c>
      <c r="J1511" s="34">
        <v>3</v>
      </c>
      <c r="K1511" s="34">
        <v>1</v>
      </c>
      <c r="L1511" s="34">
        <v>10</v>
      </c>
      <c r="M1511" s="34">
        <v>690</v>
      </c>
      <c r="N1511" s="27">
        <f>INDEX([1]怪物表!$J:$J,MATCH(F1511,[1]怪物表!$A:$A,0),1)*H1511</f>
        <v>20</v>
      </c>
    </row>
    <row r="1512" spans="1:14" x14ac:dyDescent="0.3">
      <c r="A1512" s="3"/>
      <c r="B1512" s="4"/>
      <c r="C1512" s="4" t="s">
        <v>294</v>
      </c>
      <c r="D1512" s="4"/>
      <c r="E1512" s="3">
        <v>4</v>
      </c>
      <c r="F1512" s="3">
        <f>IF(G1512="","",SUMIFS([1]怪物表!$A:$A,[1]怪物表!$B:$B,C1512,[1]怪物表!$C:$C,G1512)
)</f>
        <v>1599102</v>
      </c>
      <c r="G1512" s="4" t="s">
        <v>239</v>
      </c>
      <c r="H1512" s="3">
        <v>20</v>
      </c>
      <c r="I1512" s="3">
        <v>18</v>
      </c>
      <c r="J1512" s="34">
        <v>3</v>
      </c>
      <c r="K1512" s="34">
        <v>1</v>
      </c>
      <c r="L1512" s="3">
        <v>20</v>
      </c>
      <c r="M1512" s="34">
        <v>690</v>
      </c>
      <c r="N1512" s="27">
        <f>INDEX([1]怪物表!$J:$J,MATCH(F1512,[1]怪物表!$A:$A,0),1)*H1512</f>
        <v>20</v>
      </c>
    </row>
    <row r="1513" spans="1:14" x14ac:dyDescent="0.3">
      <c r="A1513" s="3"/>
      <c r="B1513" s="4"/>
      <c r="C1513" s="4" t="s">
        <v>294</v>
      </c>
      <c r="D1513" s="4"/>
      <c r="E1513" s="3">
        <v>5</v>
      </c>
      <c r="F1513" s="3">
        <f>IF(G1513="","",SUMIFS([1]怪物表!$A:$A,[1]怪物表!$B:$B,C1513,[1]怪物表!$C:$C,G1513)
)</f>
        <v>1599102</v>
      </c>
      <c r="G1513" s="4" t="s">
        <v>239</v>
      </c>
      <c r="H1513" s="3">
        <v>28</v>
      </c>
      <c r="I1513" s="3"/>
      <c r="J1513" s="34">
        <v>3</v>
      </c>
      <c r="K1513" s="34">
        <v>1</v>
      </c>
      <c r="L1513" s="3">
        <v>20</v>
      </c>
      <c r="M1513" s="34">
        <v>690</v>
      </c>
      <c r="N1513" s="27">
        <f>INDEX([1]怪物表!$J:$J,MATCH(F1513,[1]怪物表!$A:$A,0),1)*H1513</f>
        <v>28</v>
      </c>
    </row>
    <row r="1514" spans="1:14" x14ac:dyDescent="0.3">
      <c r="A1514" s="37">
        <v>599119</v>
      </c>
      <c r="B1514" s="25" t="s">
        <v>270</v>
      </c>
      <c r="C1514" s="4" t="s">
        <v>294</v>
      </c>
      <c r="D1514" s="25" t="s">
        <v>235</v>
      </c>
      <c r="E1514" s="34">
        <v>1</v>
      </c>
      <c r="F1514" s="34">
        <f>IF(G1514="","",SUMIFS([1]怪物表!$A:$A,[1]怪物表!$B:$B,C1514,[1]怪物表!$C:$C,G1514)
)</f>
        <v>1599103</v>
      </c>
      <c r="G1514" s="4" t="s">
        <v>240</v>
      </c>
      <c r="H1514" s="34">
        <v>14</v>
      </c>
      <c r="I1514" s="34">
        <v>11</v>
      </c>
      <c r="J1514" s="34">
        <v>3</v>
      </c>
      <c r="K1514" s="34">
        <v>1</v>
      </c>
      <c r="L1514" s="34">
        <v>6</v>
      </c>
      <c r="M1514" s="34">
        <v>720</v>
      </c>
      <c r="N1514" s="27">
        <f>INDEX([1]怪物表!$J:$J,MATCH(F1514,[1]怪物表!$A:$A,0),1)*H1514</f>
        <v>14</v>
      </c>
    </row>
    <row r="1515" spans="1:14" x14ac:dyDescent="0.3">
      <c r="A1515" s="3"/>
      <c r="B1515" s="4"/>
      <c r="C1515" s="4" t="s">
        <v>294</v>
      </c>
      <c r="D1515" s="4"/>
      <c r="E1515" s="3">
        <v>2</v>
      </c>
      <c r="F1515" s="3">
        <f>IF(G1515="","",SUMIFS([1]怪物表!$A:$A,[1]怪物表!$B:$B,C1515,[1]怪物表!$C:$C,G1515)
)</f>
        <v>1599103</v>
      </c>
      <c r="G1515" s="4" t="s">
        <v>240</v>
      </c>
      <c r="H1515" s="3">
        <v>14</v>
      </c>
      <c r="I1515" s="34">
        <v>11</v>
      </c>
      <c r="J1515" s="34">
        <v>3</v>
      </c>
      <c r="K1515" s="34">
        <v>1</v>
      </c>
      <c r="L1515" s="34">
        <v>6</v>
      </c>
      <c r="M1515" s="34">
        <v>720</v>
      </c>
      <c r="N1515" s="27">
        <f>INDEX([1]怪物表!$J:$J,MATCH(F1515,[1]怪物表!$A:$A,0),1)*H1515</f>
        <v>14</v>
      </c>
    </row>
    <row r="1516" spans="1:14" x14ac:dyDescent="0.3">
      <c r="A1516" s="3"/>
      <c r="B1516" s="4"/>
      <c r="C1516" s="4" t="s">
        <v>294</v>
      </c>
      <c r="D1516" s="4"/>
      <c r="E1516" s="3">
        <v>3</v>
      </c>
      <c r="F1516" s="3">
        <f>IF(G1516="","",SUMIFS([1]怪物表!$A:$A,[1]怪物表!$B:$B,C1516,[1]怪物表!$C:$C,G1516)
)</f>
        <v>1599103</v>
      </c>
      <c r="G1516" s="4" t="s">
        <v>240</v>
      </c>
      <c r="H1516" s="3">
        <v>20</v>
      </c>
      <c r="I1516" s="3">
        <v>18</v>
      </c>
      <c r="J1516" s="34">
        <v>3</v>
      </c>
      <c r="K1516" s="34">
        <v>1</v>
      </c>
      <c r="L1516" s="34">
        <v>6</v>
      </c>
      <c r="M1516" s="34">
        <v>720</v>
      </c>
      <c r="N1516" s="27">
        <f>INDEX([1]怪物表!$J:$J,MATCH(F1516,[1]怪物表!$A:$A,0),1)*H1516</f>
        <v>20</v>
      </c>
    </row>
    <row r="1517" spans="1:14" x14ac:dyDescent="0.3">
      <c r="A1517" s="3"/>
      <c r="B1517" s="4"/>
      <c r="C1517" s="4" t="s">
        <v>294</v>
      </c>
      <c r="D1517" s="4"/>
      <c r="E1517" s="3">
        <v>4</v>
      </c>
      <c r="F1517" s="3">
        <f>IF(G1517="","",SUMIFS([1]怪物表!$A:$A,[1]怪物表!$B:$B,C1517,[1]怪物表!$C:$C,G1517)
)</f>
        <v>1599103</v>
      </c>
      <c r="G1517" s="4" t="s">
        <v>240</v>
      </c>
      <c r="H1517" s="3">
        <v>20</v>
      </c>
      <c r="I1517" s="3">
        <v>18</v>
      </c>
      <c r="J1517" s="34">
        <v>3</v>
      </c>
      <c r="K1517" s="34">
        <v>1</v>
      </c>
      <c r="L1517" s="34">
        <v>6</v>
      </c>
      <c r="M1517" s="34">
        <v>720</v>
      </c>
      <c r="N1517" s="27">
        <f>INDEX([1]怪物表!$J:$J,MATCH(F1517,[1]怪物表!$A:$A,0),1)*H1517</f>
        <v>20</v>
      </c>
    </row>
    <row r="1518" spans="1:14" x14ac:dyDescent="0.3">
      <c r="A1518" s="3"/>
      <c r="B1518" s="4"/>
      <c r="C1518" s="4" t="s">
        <v>294</v>
      </c>
      <c r="D1518" s="4"/>
      <c r="E1518" s="3">
        <v>5</v>
      </c>
      <c r="F1518" s="3">
        <f>IF(G1518="","",SUMIFS([1]怪物表!$A:$A,[1]怪物表!$B:$B,C1518,[1]怪物表!$C:$C,G1518)
)</f>
        <v>1599103</v>
      </c>
      <c r="G1518" s="4" t="s">
        <v>240</v>
      </c>
      <c r="H1518" s="3">
        <v>28</v>
      </c>
      <c r="I1518" s="3"/>
      <c r="J1518" s="34">
        <v>3</v>
      </c>
      <c r="K1518" s="34">
        <v>1</v>
      </c>
      <c r="L1518" s="34">
        <v>6</v>
      </c>
      <c r="M1518" s="34">
        <v>720</v>
      </c>
      <c r="N1518" s="27">
        <f>INDEX([1]怪物表!$J:$J,MATCH(F1518,[1]怪物表!$A:$A,0),1)*H1518</f>
        <v>28</v>
      </c>
    </row>
    <row r="1519" spans="1:14" x14ac:dyDescent="0.3">
      <c r="A1519" s="37">
        <v>599120</v>
      </c>
      <c r="B1519" s="25" t="s">
        <v>272</v>
      </c>
      <c r="C1519" s="4" t="s">
        <v>294</v>
      </c>
      <c r="D1519" s="25" t="s">
        <v>235</v>
      </c>
      <c r="E1519" s="34">
        <v>1</v>
      </c>
      <c r="F1519" s="34">
        <f>IF(G1519="","",SUMIFS([1]怪物表!$A:$A,[1]怪物表!$B:$B,C1519,[1]怪物表!$C:$C,G1519)
)</f>
        <v>1599106</v>
      </c>
      <c r="G1519" s="25" t="s">
        <v>130</v>
      </c>
      <c r="H1519" s="34">
        <v>5</v>
      </c>
      <c r="I1519" s="34">
        <v>4</v>
      </c>
      <c r="J1519" s="34">
        <v>3</v>
      </c>
      <c r="K1519" s="34">
        <v>1</v>
      </c>
      <c r="L1519" s="34">
        <v>6</v>
      </c>
      <c r="M1519" s="34">
        <v>720</v>
      </c>
      <c r="N1519" s="27">
        <f>INDEX([1]怪物表!$J:$J,MATCH(F1519,[1]怪物表!$A:$A,0),1)*H1519</f>
        <v>5</v>
      </c>
    </row>
    <row r="1520" spans="1:14" x14ac:dyDescent="0.3">
      <c r="A1520" s="3"/>
      <c r="B1520" s="4"/>
      <c r="C1520" s="4" t="s">
        <v>294</v>
      </c>
      <c r="D1520" s="4"/>
      <c r="E1520" s="3">
        <v>2</v>
      </c>
      <c r="F1520" s="3">
        <f>IF(G1520="","",SUMIFS([1]怪物表!$A:$A,[1]怪物表!$B:$B,C1520,[1]怪物表!$C:$C,G1520)
)</f>
        <v>1599106</v>
      </c>
      <c r="G1520" s="25" t="s">
        <v>130</v>
      </c>
      <c r="H1520" s="3">
        <v>5</v>
      </c>
      <c r="I1520" s="34">
        <v>4</v>
      </c>
      <c r="J1520" s="34">
        <v>3</v>
      </c>
      <c r="K1520" s="34">
        <v>1</v>
      </c>
      <c r="L1520" s="34">
        <v>6</v>
      </c>
      <c r="M1520" s="34">
        <v>720</v>
      </c>
      <c r="N1520" s="27">
        <f>INDEX([1]怪物表!$J:$J,MATCH(F1520,[1]怪物表!$A:$A,0),1)*H1520</f>
        <v>5</v>
      </c>
    </row>
    <row r="1521" spans="1:14" x14ac:dyDescent="0.3">
      <c r="A1521" s="3"/>
      <c r="B1521" s="4"/>
      <c r="C1521" s="4" t="s">
        <v>294</v>
      </c>
      <c r="D1521" s="4"/>
      <c r="E1521" s="3">
        <v>3</v>
      </c>
      <c r="F1521" s="3">
        <f>IF(G1521="","",SUMIFS([1]怪物表!$A:$A,[1]怪物表!$B:$B,C1521,[1]怪物表!$C:$C,G1521)
)</f>
        <v>1599106</v>
      </c>
      <c r="G1521" s="25" t="s">
        <v>130</v>
      </c>
      <c r="H1521" s="3">
        <v>10</v>
      </c>
      <c r="I1521" s="34">
        <v>7</v>
      </c>
      <c r="J1521" s="34">
        <v>3</v>
      </c>
      <c r="K1521" s="34">
        <v>1</v>
      </c>
      <c r="L1521" s="34">
        <v>6</v>
      </c>
      <c r="M1521" s="34">
        <v>720</v>
      </c>
      <c r="N1521" s="27">
        <f>INDEX([1]怪物表!$J:$J,MATCH(F1521,[1]怪物表!$A:$A,0),1)*H1521</f>
        <v>10</v>
      </c>
    </row>
    <row r="1522" spans="1:14" x14ac:dyDescent="0.3">
      <c r="A1522" s="3"/>
      <c r="B1522" s="4"/>
      <c r="C1522" s="4" t="s">
        <v>294</v>
      </c>
      <c r="D1522" s="4"/>
      <c r="E1522" s="3">
        <v>4</v>
      </c>
      <c r="F1522" s="3">
        <f>IF(G1522="","",SUMIFS([1]怪物表!$A:$A,[1]怪物表!$B:$B,C1522,[1]怪物表!$C:$C,G1522)
)</f>
        <v>1599106</v>
      </c>
      <c r="G1522" s="25" t="s">
        <v>130</v>
      </c>
      <c r="H1522" s="3">
        <v>15</v>
      </c>
      <c r="I1522" s="3">
        <v>11</v>
      </c>
      <c r="J1522" s="34">
        <v>3</v>
      </c>
      <c r="K1522" s="34">
        <v>1</v>
      </c>
      <c r="L1522" s="34">
        <v>6</v>
      </c>
      <c r="M1522" s="34">
        <v>720</v>
      </c>
      <c r="N1522" s="27">
        <f>INDEX([1]怪物表!$J:$J,MATCH(F1522,[1]怪物表!$A:$A,0),1)*H1522</f>
        <v>15</v>
      </c>
    </row>
    <row r="1523" spans="1:14" x14ac:dyDescent="0.3">
      <c r="A1523" s="3"/>
      <c r="B1523" s="4"/>
      <c r="C1523" s="4" t="s">
        <v>294</v>
      </c>
      <c r="D1523" s="4"/>
      <c r="E1523" s="3">
        <v>5</v>
      </c>
      <c r="F1523" s="3">
        <f>IF(G1523="","",SUMIFS([1]怪物表!$A:$A,[1]怪物表!$B:$B,C1523,[1]怪物表!$C:$C,G1523)
)</f>
        <v>1599106</v>
      </c>
      <c r="G1523" s="25" t="s">
        <v>130</v>
      </c>
      <c r="H1523" s="3">
        <v>15</v>
      </c>
      <c r="I1523" s="3"/>
      <c r="J1523" s="34">
        <v>3</v>
      </c>
      <c r="K1523" s="34">
        <v>1</v>
      </c>
      <c r="L1523" s="34">
        <v>6</v>
      </c>
      <c r="M1523" s="34">
        <v>720</v>
      </c>
      <c r="N1523" s="27">
        <f>INDEX([1]怪物表!$J:$J,MATCH(F1523,[1]怪物表!$A:$A,0),1)*H1523</f>
        <v>15</v>
      </c>
    </row>
    <row r="1524" spans="1:14" x14ac:dyDescent="0.3">
      <c r="A1524" s="37">
        <v>599121</v>
      </c>
      <c r="B1524" s="25" t="s">
        <v>272</v>
      </c>
      <c r="C1524" s="4" t="s">
        <v>294</v>
      </c>
      <c r="D1524" s="25" t="s">
        <v>235</v>
      </c>
      <c r="E1524" s="34">
        <v>1</v>
      </c>
      <c r="F1524" s="34">
        <f>IF(G1524="","",SUMIFS([1]怪物表!$A:$A,[1]怪物表!$B:$B,C1524,[1]怪物表!$C:$C,G1524)
)</f>
        <v>1599107</v>
      </c>
      <c r="G1524" s="25" t="s">
        <v>145</v>
      </c>
      <c r="H1524" s="34">
        <v>5</v>
      </c>
      <c r="I1524" s="34">
        <v>4</v>
      </c>
      <c r="J1524" s="34">
        <v>3</v>
      </c>
      <c r="K1524" s="34">
        <v>1</v>
      </c>
      <c r="L1524" s="34">
        <v>6</v>
      </c>
      <c r="M1524" s="34">
        <v>720</v>
      </c>
      <c r="N1524" s="27">
        <f>INDEX([1]怪物表!$J:$J,MATCH(F1524,[1]怪物表!$A:$A,0),1)*H1524</f>
        <v>5</v>
      </c>
    </row>
    <row r="1525" spans="1:14" x14ac:dyDescent="0.3">
      <c r="A1525" s="3"/>
      <c r="B1525" s="4"/>
      <c r="C1525" s="4" t="s">
        <v>294</v>
      </c>
      <c r="D1525" s="4"/>
      <c r="E1525" s="3">
        <v>2</v>
      </c>
      <c r="F1525" s="3">
        <f>IF(G1525="","",SUMIFS([1]怪物表!$A:$A,[1]怪物表!$B:$B,C1525,[1]怪物表!$C:$C,G1525)
)</f>
        <v>1599107</v>
      </c>
      <c r="G1525" s="25" t="s">
        <v>145</v>
      </c>
      <c r="H1525" s="3">
        <v>5</v>
      </c>
      <c r="I1525" s="34">
        <v>4</v>
      </c>
      <c r="J1525" s="34">
        <v>3</v>
      </c>
      <c r="K1525" s="34">
        <v>1</v>
      </c>
      <c r="L1525" s="34">
        <v>6</v>
      </c>
      <c r="M1525" s="34">
        <v>720</v>
      </c>
      <c r="N1525" s="27">
        <f>INDEX([1]怪物表!$J:$J,MATCH(F1525,[1]怪物表!$A:$A,0),1)*H1525</f>
        <v>5</v>
      </c>
    </row>
    <row r="1526" spans="1:14" x14ac:dyDescent="0.3">
      <c r="A1526" s="3"/>
      <c r="B1526" s="4"/>
      <c r="C1526" s="4" t="s">
        <v>294</v>
      </c>
      <c r="D1526" s="4"/>
      <c r="E1526" s="3">
        <v>3</v>
      </c>
      <c r="F1526" s="3">
        <f>IF(G1526="","",SUMIFS([1]怪物表!$A:$A,[1]怪物表!$B:$B,C1526,[1]怪物表!$C:$C,G1526)
)</f>
        <v>1599107</v>
      </c>
      <c r="G1526" s="25" t="s">
        <v>145</v>
      </c>
      <c r="H1526" s="3">
        <v>10</v>
      </c>
      <c r="I1526" s="34">
        <v>7</v>
      </c>
      <c r="J1526" s="34">
        <v>3</v>
      </c>
      <c r="K1526" s="34">
        <v>1</v>
      </c>
      <c r="L1526" s="34">
        <v>6</v>
      </c>
      <c r="M1526" s="34">
        <v>720</v>
      </c>
      <c r="N1526" s="27">
        <f>INDEX([1]怪物表!$J:$J,MATCH(F1526,[1]怪物表!$A:$A,0),1)*H1526</f>
        <v>10</v>
      </c>
    </row>
    <row r="1527" spans="1:14" x14ac:dyDescent="0.3">
      <c r="A1527" s="3"/>
      <c r="B1527" s="4"/>
      <c r="C1527" s="4" t="s">
        <v>294</v>
      </c>
      <c r="D1527" s="4"/>
      <c r="E1527" s="3">
        <v>4</v>
      </c>
      <c r="F1527" s="3">
        <f>IF(G1527="","",SUMIFS([1]怪物表!$A:$A,[1]怪物表!$B:$B,C1527,[1]怪物表!$C:$C,G1527)
)</f>
        <v>1599107</v>
      </c>
      <c r="G1527" s="25" t="s">
        <v>145</v>
      </c>
      <c r="H1527" s="3">
        <v>15</v>
      </c>
      <c r="I1527" s="3">
        <v>11</v>
      </c>
      <c r="J1527" s="34">
        <v>3</v>
      </c>
      <c r="K1527" s="34">
        <v>1</v>
      </c>
      <c r="L1527" s="34">
        <v>6</v>
      </c>
      <c r="M1527" s="34">
        <v>720</v>
      </c>
      <c r="N1527" s="27">
        <f>INDEX([1]怪物表!$J:$J,MATCH(F1527,[1]怪物表!$A:$A,0),1)*H1527</f>
        <v>15</v>
      </c>
    </row>
    <row r="1528" spans="1:14" x14ac:dyDescent="0.3">
      <c r="A1528" s="3"/>
      <c r="B1528" s="4"/>
      <c r="C1528" s="4" t="s">
        <v>294</v>
      </c>
      <c r="D1528" s="4"/>
      <c r="E1528" s="3">
        <v>5</v>
      </c>
      <c r="F1528" s="3">
        <f>IF(G1528="","",SUMIFS([1]怪物表!$A:$A,[1]怪物表!$B:$B,C1528,[1]怪物表!$C:$C,G1528)
)</f>
        <v>1599107</v>
      </c>
      <c r="G1528" s="25" t="s">
        <v>145</v>
      </c>
      <c r="H1528" s="3">
        <v>15</v>
      </c>
      <c r="I1528" s="3"/>
      <c r="J1528" s="34">
        <v>3</v>
      </c>
      <c r="K1528" s="34">
        <v>1</v>
      </c>
      <c r="L1528" s="34">
        <v>6</v>
      </c>
      <c r="M1528" s="34">
        <v>720</v>
      </c>
      <c r="N1528" s="27">
        <f>INDEX([1]怪物表!$J:$J,MATCH(F1528,[1]怪物表!$A:$A,0),1)*H1528</f>
        <v>15</v>
      </c>
    </row>
    <row r="1529" spans="1:14" x14ac:dyDescent="0.3">
      <c r="A1529" s="37">
        <v>599122</v>
      </c>
      <c r="B1529" s="25" t="s">
        <v>271</v>
      </c>
      <c r="C1529" s="4" t="s">
        <v>294</v>
      </c>
      <c r="D1529" s="25" t="s">
        <v>237</v>
      </c>
      <c r="E1529" s="34">
        <v>1</v>
      </c>
      <c r="F1529" s="34">
        <f>IF(G1529="","",SUMIFS([1]怪物表!$A:$A,[1]怪物表!$B:$B,C1529,[1]怪物表!$C:$C,G1529)
)</f>
        <v>1599104</v>
      </c>
      <c r="G1529" s="4" t="s">
        <v>247</v>
      </c>
      <c r="H1529" s="34">
        <v>14</v>
      </c>
      <c r="I1529" s="34">
        <v>11</v>
      </c>
      <c r="J1529" s="34">
        <v>3</v>
      </c>
      <c r="K1529" s="34">
        <v>1</v>
      </c>
      <c r="L1529" s="34">
        <v>6</v>
      </c>
      <c r="M1529" s="34">
        <v>720</v>
      </c>
      <c r="N1529" s="27">
        <f>INDEX([1]怪物表!$J:$J,MATCH(F1529,[1]怪物表!$A:$A,0),1)*H1529</f>
        <v>14</v>
      </c>
    </row>
    <row r="1530" spans="1:14" x14ac:dyDescent="0.3">
      <c r="A1530" s="3"/>
      <c r="B1530" s="4"/>
      <c r="C1530" s="4" t="s">
        <v>294</v>
      </c>
      <c r="D1530" s="4"/>
      <c r="E1530" s="3">
        <v>2</v>
      </c>
      <c r="F1530" s="3">
        <f>IF(G1530="","",SUMIFS([1]怪物表!$A:$A,[1]怪物表!$B:$B,C1530,[1]怪物表!$C:$C,G1530)
)</f>
        <v>1599104</v>
      </c>
      <c r="G1530" s="4" t="s">
        <v>247</v>
      </c>
      <c r="H1530" s="3">
        <v>14</v>
      </c>
      <c r="I1530" s="34">
        <v>11</v>
      </c>
      <c r="J1530" s="34">
        <v>3</v>
      </c>
      <c r="K1530" s="34">
        <v>1</v>
      </c>
      <c r="L1530" s="34">
        <v>6</v>
      </c>
      <c r="M1530" s="34">
        <v>720</v>
      </c>
      <c r="N1530" s="27">
        <f>INDEX([1]怪物表!$J:$J,MATCH(F1530,[1]怪物表!$A:$A,0),1)*H1530</f>
        <v>14</v>
      </c>
    </row>
    <row r="1531" spans="1:14" x14ac:dyDescent="0.3">
      <c r="A1531" s="3"/>
      <c r="B1531" s="4"/>
      <c r="C1531" s="4" t="s">
        <v>294</v>
      </c>
      <c r="D1531" s="4"/>
      <c r="E1531" s="3">
        <v>3</v>
      </c>
      <c r="F1531" s="3">
        <f>IF(G1531="","",SUMIFS([1]怪物表!$A:$A,[1]怪物表!$B:$B,C1531,[1]怪物表!$C:$C,G1531)
)</f>
        <v>1599104</v>
      </c>
      <c r="G1531" s="4" t="s">
        <v>247</v>
      </c>
      <c r="H1531" s="3">
        <v>20</v>
      </c>
      <c r="I1531" s="3">
        <v>18</v>
      </c>
      <c r="J1531" s="34">
        <v>3</v>
      </c>
      <c r="K1531" s="34">
        <v>1</v>
      </c>
      <c r="L1531" s="34">
        <v>6</v>
      </c>
      <c r="M1531" s="34">
        <v>720</v>
      </c>
      <c r="N1531" s="27">
        <f>INDEX([1]怪物表!$J:$J,MATCH(F1531,[1]怪物表!$A:$A,0),1)*H1531</f>
        <v>20</v>
      </c>
    </row>
    <row r="1532" spans="1:14" x14ac:dyDescent="0.3">
      <c r="A1532" s="3"/>
      <c r="B1532" s="4"/>
      <c r="C1532" s="4" t="s">
        <v>294</v>
      </c>
      <c r="D1532" s="4"/>
      <c r="E1532" s="3">
        <v>4</v>
      </c>
      <c r="F1532" s="3">
        <f>IF(G1532="","",SUMIFS([1]怪物表!$A:$A,[1]怪物表!$B:$B,C1532,[1]怪物表!$C:$C,G1532)
)</f>
        <v>1599104</v>
      </c>
      <c r="G1532" s="4" t="s">
        <v>247</v>
      </c>
      <c r="H1532" s="3">
        <v>20</v>
      </c>
      <c r="I1532" s="3">
        <v>18</v>
      </c>
      <c r="J1532" s="34">
        <v>3</v>
      </c>
      <c r="K1532" s="34">
        <v>1</v>
      </c>
      <c r="L1532" s="34">
        <v>6</v>
      </c>
      <c r="M1532" s="34">
        <v>720</v>
      </c>
      <c r="N1532" s="27">
        <f>INDEX([1]怪物表!$J:$J,MATCH(F1532,[1]怪物表!$A:$A,0),1)*H1532</f>
        <v>20</v>
      </c>
    </row>
    <row r="1533" spans="1:14" x14ac:dyDescent="0.3">
      <c r="A1533" s="3"/>
      <c r="B1533" s="4"/>
      <c r="C1533" s="4" t="s">
        <v>294</v>
      </c>
      <c r="D1533" s="4"/>
      <c r="E1533" s="3">
        <v>5</v>
      </c>
      <c r="F1533" s="3">
        <f>IF(G1533="","",SUMIFS([1]怪物表!$A:$A,[1]怪物表!$B:$B,C1533,[1]怪物表!$C:$C,G1533)
)</f>
        <v>1599104</v>
      </c>
      <c r="G1533" s="4" t="s">
        <v>247</v>
      </c>
      <c r="H1533" s="3">
        <v>28</v>
      </c>
      <c r="I1533" s="3"/>
      <c r="J1533" s="34">
        <v>3</v>
      </c>
      <c r="K1533" s="34">
        <v>1</v>
      </c>
      <c r="L1533" s="34">
        <v>6</v>
      </c>
      <c r="M1533" s="34">
        <v>720</v>
      </c>
      <c r="N1533" s="27">
        <f>INDEX([1]怪物表!$J:$J,MATCH(F1533,[1]怪物表!$A:$A,0),1)*H1533</f>
        <v>28</v>
      </c>
    </row>
    <row r="1534" spans="1:14" x14ac:dyDescent="0.3">
      <c r="A1534" s="37">
        <v>599123</v>
      </c>
      <c r="B1534" s="25" t="s">
        <v>276</v>
      </c>
      <c r="C1534" s="4" t="s">
        <v>294</v>
      </c>
      <c r="D1534" s="25" t="s">
        <v>237</v>
      </c>
      <c r="E1534" s="34">
        <v>1</v>
      </c>
      <c r="F1534" s="34">
        <f>IF(G1534="","",SUMIFS([1]怪物表!$A:$A,[1]怪物表!$B:$B,C1534,[1]怪物表!$C:$C,G1534)
)</f>
        <v>1599104</v>
      </c>
      <c r="G1534" s="4" t="s">
        <v>247</v>
      </c>
      <c r="H1534" s="34">
        <v>5</v>
      </c>
      <c r="I1534" s="34">
        <v>4</v>
      </c>
      <c r="J1534" s="34">
        <v>3</v>
      </c>
      <c r="K1534" s="34">
        <v>1</v>
      </c>
      <c r="L1534" s="34">
        <v>6</v>
      </c>
      <c r="M1534" s="34">
        <v>720</v>
      </c>
      <c r="N1534" s="27">
        <f>INDEX([1]怪物表!$J:$J,MATCH(F1534,[1]怪物表!$A:$A,0),1)*H1534</f>
        <v>5</v>
      </c>
    </row>
    <row r="1535" spans="1:14" x14ac:dyDescent="0.3">
      <c r="A1535" s="3"/>
      <c r="B1535" s="4"/>
      <c r="C1535" s="4" t="s">
        <v>294</v>
      </c>
      <c r="D1535" s="4"/>
      <c r="E1535" s="3">
        <v>2</v>
      </c>
      <c r="F1535" s="3">
        <f>IF(G1535="","",SUMIFS([1]怪物表!$A:$A,[1]怪物表!$B:$B,C1535,[1]怪物表!$C:$C,G1535)
)</f>
        <v>1599104</v>
      </c>
      <c r="G1535" s="4" t="s">
        <v>247</v>
      </c>
      <c r="H1535" s="3">
        <v>5</v>
      </c>
      <c r="I1535" s="34">
        <v>4</v>
      </c>
      <c r="J1535" s="34">
        <v>3</v>
      </c>
      <c r="K1535" s="34">
        <v>1</v>
      </c>
      <c r="L1535" s="34">
        <v>6</v>
      </c>
      <c r="M1535" s="34">
        <v>720</v>
      </c>
      <c r="N1535" s="27">
        <f>INDEX([1]怪物表!$J:$J,MATCH(F1535,[1]怪物表!$A:$A,0),1)*H1535</f>
        <v>5</v>
      </c>
    </row>
    <row r="1536" spans="1:14" x14ac:dyDescent="0.3">
      <c r="A1536" s="3"/>
      <c r="B1536" s="4"/>
      <c r="C1536" s="4" t="s">
        <v>294</v>
      </c>
      <c r="D1536" s="4"/>
      <c r="E1536" s="3">
        <v>3</v>
      </c>
      <c r="F1536" s="3">
        <f>IF(G1536="","",SUMIFS([1]怪物表!$A:$A,[1]怪物表!$B:$B,C1536,[1]怪物表!$C:$C,G1536)
)</f>
        <v>1599104</v>
      </c>
      <c r="G1536" s="4" t="s">
        <v>247</v>
      </c>
      <c r="H1536" s="3">
        <v>10</v>
      </c>
      <c r="I1536" s="34">
        <v>7</v>
      </c>
      <c r="J1536" s="34">
        <v>3</v>
      </c>
      <c r="K1536" s="34">
        <v>1</v>
      </c>
      <c r="L1536" s="34">
        <v>6</v>
      </c>
      <c r="M1536" s="34">
        <v>720</v>
      </c>
      <c r="N1536" s="27">
        <f>INDEX([1]怪物表!$J:$J,MATCH(F1536,[1]怪物表!$A:$A,0),1)*H1536</f>
        <v>10</v>
      </c>
    </row>
    <row r="1537" spans="1:14" x14ac:dyDescent="0.3">
      <c r="A1537" s="3"/>
      <c r="B1537" s="4"/>
      <c r="C1537" s="4" t="s">
        <v>294</v>
      </c>
      <c r="D1537" s="4"/>
      <c r="E1537" s="3">
        <v>4</v>
      </c>
      <c r="F1537" s="3">
        <f>IF(G1537="","",SUMIFS([1]怪物表!$A:$A,[1]怪物表!$B:$B,C1537,[1]怪物表!$C:$C,G1537)
)</f>
        <v>1599104</v>
      </c>
      <c r="G1537" s="4" t="s">
        <v>247</v>
      </c>
      <c r="H1537" s="3">
        <v>15</v>
      </c>
      <c r="I1537" s="3">
        <v>11</v>
      </c>
      <c r="J1537" s="34">
        <v>3</v>
      </c>
      <c r="K1537" s="34">
        <v>1</v>
      </c>
      <c r="L1537" s="34">
        <v>6</v>
      </c>
      <c r="M1537" s="34">
        <v>720</v>
      </c>
      <c r="N1537" s="27">
        <f>INDEX([1]怪物表!$J:$J,MATCH(F1537,[1]怪物表!$A:$A,0),1)*H1537</f>
        <v>15</v>
      </c>
    </row>
    <row r="1538" spans="1:14" x14ac:dyDescent="0.3">
      <c r="A1538" s="3"/>
      <c r="B1538" s="4"/>
      <c r="C1538" s="4" t="s">
        <v>294</v>
      </c>
      <c r="D1538" s="4"/>
      <c r="E1538" s="3">
        <v>5</v>
      </c>
      <c r="F1538" s="3">
        <f>IF(G1538="","",SUMIFS([1]怪物表!$A:$A,[1]怪物表!$B:$B,C1538,[1]怪物表!$C:$C,G1538)
)</f>
        <v>1599104</v>
      </c>
      <c r="G1538" s="4" t="s">
        <v>247</v>
      </c>
      <c r="H1538" s="3">
        <v>15</v>
      </c>
      <c r="I1538" s="3"/>
      <c r="J1538" s="34">
        <v>3</v>
      </c>
      <c r="K1538" s="34">
        <v>1</v>
      </c>
      <c r="L1538" s="34">
        <v>6</v>
      </c>
      <c r="M1538" s="34">
        <v>720</v>
      </c>
      <c r="N1538" s="27">
        <f>INDEX([1]怪物表!$J:$J,MATCH(F1538,[1]怪物表!$A:$A,0),1)*H1538</f>
        <v>15</v>
      </c>
    </row>
    <row r="1539" spans="1:14" x14ac:dyDescent="0.3">
      <c r="A1539" s="37">
        <v>599124</v>
      </c>
      <c r="B1539" s="25" t="s">
        <v>272</v>
      </c>
      <c r="C1539" s="4" t="s">
        <v>294</v>
      </c>
      <c r="D1539" s="25" t="s">
        <v>237</v>
      </c>
      <c r="E1539" s="34">
        <v>1</v>
      </c>
      <c r="F1539" s="34">
        <f>IF(G1539="","",SUMIFS([1]怪物表!$A:$A,[1]怪物表!$B:$B,C1539,[1]怪物表!$C:$C,G1539)
)</f>
        <v>1599107</v>
      </c>
      <c r="G1539" s="25" t="s">
        <v>145</v>
      </c>
      <c r="H1539" s="34">
        <v>5</v>
      </c>
      <c r="I1539" s="34">
        <v>4</v>
      </c>
      <c r="J1539" s="34">
        <v>3</v>
      </c>
      <c r="K1539" s="34">
        <v>1</v>
      </c>
      <c r="L1539" s="34">
        <v>6</v>
      </c>
      <c r="M1539" s="34">
        <v>720</v>
      </c>
      <c r="N1539" s="27">
        <f>INDEX([1]怪物表!$J:$J,MATCH(F1539,[1]怪物表!$A:$A,0),1)*H1539</f>
        <v>5</v>
      </c>
    </row>
    <row r="1540" spans="1:14" x14ac:dyDescent="0.3">
      <c r="A1540" s="3"/>
      <c r="B1540" s="4"/>
      <c r="C1540" s="4" t="s">
        <v>294</v>
      </c>
      <c r="D1540" s="4"/>
      <c r="E1540" s="3">
        <v>2</v>
      </c>
      <c r="F1540" s="3">
        <f>IF(G1540="","",SUMIFS([1]怪物表!$A:$A,[1]怪物表!$B:$B,C1540,[1]怪物表!$C:$C,G1540)
)</f>
        <v>1599107</v>
      </c>
      <c r="G1540" s="25" t="s">
        <v>145</v>
      </c>
      <c r="H1540" s="3">
        <v>5</v>
      </c>
      <c r="I1540" s="34">
        <v>4</v>
      </c>
      <c r="J1540" s="34">
        <v>3</v>
      </c>
      <c r="K1540" s="34">
        <v>1</v>
      </c>
      <c r="L1540" s="34">
        <v>6</v>
      </c>
      <c r="M1540" s="34">
        <v>720</v>
      </c>
      <c r="N1540" s="27">
        <f>INDEX([1]怪物表!$J:$J,MATCH(F1540,[1]怪物表!$A:$A,0),1)*H1540</f>
        <v>5</v>
      </c>
    </row>
    <row r="1541" spans="1:14" x14ac:dyDescent="0.3">
      <c r="A1541" s="3"/>
      <c r="B1541" s="4"/>
      <c r="C1541" s="4" t="s">
        <v>294</v>
      </c>
      <c r="D1541" s="4"/>
      <c r="E1541" s="3">
        <v>3</v>
      </c>
      <c r="F1541" s="3">
        <f>IF(G1541="","",SUMIFS([1]怪物表!$A:$A,[1]怪物表!$B:$B,C1541,[1]怪物表!$C:$C,G1541)
)</f>
        <v>1599107</v>
      </c>
      <c r="G1541" s="25" t="s">
        <v>145</v>
      </c>
      <c r="H1541" s="3">
        <v>10</v>
      </c>
      <c r="I1541" s="34">
        <v>7</v>
      </c>
      <c r="J1541" s="34">
        <v>3</v>
      </c>
      <c r="K1541" s="34">
        <v>1</v>
      </c>
      <c r="L1541" s="34">
        <v>6</v>
      </c>
      <c r="M1541" s="34">
        <v>720</v>
      </c>
      <c r="N1541" s="27">
        <f>INDEX([1]怪物表!$J:$J,MATCH(F1541,[1]怪物表!$A:$A,0),1)*H1541</f>
        <v>10</v>
      </c>
    </row>
    <row r="1542" spans="1:14" x14ac:dyDescent="0.3">
      <c r="A1542" s="3"/>
      <c r="B1542" s="4"/>
      <c r="C1542" s="4" t="s">
        <v>294</v>
      </c>
      <c r="D1542" s="4"/>
      <c r="E1542" s="3">
        <v>4</v>
      </c>
      <c r="F1542" s="3">
        <f>IF(G1542="","",SUMIFS([1]怪物表!$A:$A,[1]怪物表!$B:$B,C1542,[1]怪物表!$C:$C,G1542)
)</f>
        <v>1599107</v>
      </c>
      <c r="G1542" s="25" t="s">
        <v>145</v>
      </c>
      <c r="H1542" s="3">
        <v>15</v>
      </c>
      <c r="I1542" s="3">
        <v>11</v>
      </c>
      <c r="J1542" s="34">
        <v>3</v>
      </c>
      <c r="K1542" s="34">
        <v>1</v>
      </c>
      <c r="L1542" s="34">
        <v>6</v>
      </c>
      <c r="M1542" s="34">
        <v>720</v>
      </c>
      <c r="N1542" s="27">
        <f>INDEX([1]怪物表!$J:$J,MATCH(F1542,[1]怪物表!$A:$A,0),1)*H1542</f>
        <v>15</v>
      </c>
    </row>
    <row r="1543" spans="1:14" x14ac:dyDescent="0.3">
      <c r="A1543" s="3"/>
      <c r="B1543" s="4"/>
      <c r="C1543" s="4" t="s">
        <v>294</v>
      </c>
      <c r="D1543" s="4"/>
      <c r="E1543" s="3">
        <v>5</v>
      </c>
      <c r="F1543" s="3">
        <f>IF(G1543="","",SUMIFS([1]怪物表!$A:$A,[1]怪物表!$B:$B,C1543,[1]怪物表!$C:$C,G1543)
)</f>
        <v>1599107</v>
      </c>
      <c r="G1543" s="25" t="s">
        <v>145</v>
      </c>
      <c r="H1543" s="3">
        <v>15</v>
      </c>
      <c r="I1543" s="3"/>
      <c r="J1543" s="34">
        <v>3</v>
      </c>
      <c r="K1543" s="34">
        <v>1</v>
      </c>
      <c r="L1543" s="34">
        <v>6</v>
      </c>
      <c r="M1543" s="34">
        <v>720</v>
      </c>
      <c r="N1543" s="27">
        <f>INDEX([1]怪物表!$J:$J,MATCH(F1543,[1]怪物表!$A:$A,0),1)*H1543</f>
        <v>15</v>
      </c>
    </row>
    <row r="1544" spans="1:14" x14ac:dyDescent="0.3">
      <c r="A1544" s="33">
        <v>599201</v>
      </c>
      <c r="B1544" s="15" t="s">
        <v>268</v>
      </c>
      <c r="C1544" s="15" t="s">
        <v>295</v>
      </c>
      <c r="D1544" s="15" t="s">
        <v>280</v>
      </c>
      <c r="E1544" s="33">
        <v>1</v>
      </c>
      <c r="F1544" s="33">
        <f>IF(G1544="","",SUMIFS([1]怪物表!$A:$A,[1]怪物表!$B:$B,C1544,[1]怪物表!$C:$C,G1544)
)</f>
        <v>1599201</v>
      </c>
      <c r="G1544" s="15" t="s">
        <v>125</v>
      </c>
      <c r="H1544" s="33">
        <v>20</v>
      </c>
      <c r="I1544" s="33">
        <v>18</v>
      </c>
      <c r="J1544" s="33">
        <v>3</v>
      </c>
      <c r="K1544" s="33">
        <v>1</v>
      </c>
      <c r="L1544" s="33">
        <v>60</v>
      </c>
      <c r="M1544" s="33">
        <v>60</v>
      </c>
      <c r="N1544" s="27">
        <f>INDEX([1]怪物表!$J:$J,MATCH(F1544,[1]怪物表!$A:$A,0),1)*H1544</f>
        <v>20</v>
      </c>
    </row>
    <row r="1545" spans="1:14" x14ac:dyDescent="0.3">
      <c r="A1545" s="3"/>
      <c r="B1545" s="4"/>
      <c r="C1545" s="4" t="s">
        <v>295</v>
      </c>
      <c r="D1545" s="4"/>
      <c r="E1545" s="3">
        <v>2</v>
      </c>
      <c r="F1545" s="3">
        <f>IF(G1545="","",SUMIFS([1]怪物表!$A:$A,[1]怪物表!$B:$B,C1545,[1]怪物表!$C:$C,G1545)
)</f>
        <v>1599201</v>
      </c>
      <c r="G1545" s="4" t="s">
        <v>125</v>
      </c>
      <c r="H1545" s="3">
        <v>20</v>
      </c>
      <c r="I1545" s="3">
        <v>18</v>
      </c>
      <c r="J1545" s="34">
        <v>3</v>
      </c>
      <c r="K1545" s="34">
        <v>1</v>
      </c>
      <c r="L1545" s="3">
        <v>60</v>
      </c>
      <c r="M1545" s="3">
        <v>60</v>
      </c>
      <c r="N1545" s="27">
        <f>INDEX([1]怪物表!$J:$J,MATCH(F1545,[1]怪物表!$A:$A,0),1)*H1545</f>
        <v>20</v>
      </c>
    </row>
    <row r="1546" spans="1:14" x14ac:dyDescent="0.3">
      <c r="A1546" s="3"/>
      <c r="B1546" s="4"/>
      <c r="C1546" s="4" t="s">
        <v>295</v>
      </c>
      <c r="D1546" s="4"/>
      <c r="E1546" s="3">
        <v>3</v>
      </c>
      <c r="F1546" s="3">
        <f>IF(G1546="","",SUMIFS([1]怪物表!$A:$A,[1]怪物表!$B:$B,C1546,[1]怪物表!$C:$C,G1546)
)</f>
        <v>1599201</v>
      </c>
      <c r="G1546" s="4" t="s">
        <v>125</v>
      </c>
      <c r="H1546" s="3">
        <v>20</v>
      </c>
      <c r="I1546" s="3">
        <v>18</v>
      </c>
      <c r="J1546" s="34">
        <v>3</v>
      </c>
      <c r="K1546" s="34">
        <v>1</v>
      </c>
      <c r="L1546" s="3">
        <v>60</v>
      </c>
      <c r="M1546" s="3">
        <v>60</v>
      </c>
      <c r="N1546" s="27">
        <f>INDEX([1]怪物表!$J:$J,MATCH(F1546,[1]怪物表!$A:$A,0),1)*H1546</f>
        <v>20</v>
      </c>
    </row>
    <row r="1547" spans="1:14" x14ac:dyDescent="0.3">
      <c r="A1547" s="3"/>
      <c r="B1547" s="4"/>
      <c r="C1547" s="4" t="s">
        <v>295</v>
      </c>
      <c r="D1547" s="4"/>
      <c r="E1547" s="3">
        <v>4</v>
      </c>
      <c r="F1547" s="3">
        <f>IF(G1547="","",SUMIFS([1]怪物表!$A:$A,[1]怪物表!$B:$B,C1547,[1]怪物表!$C:$C,G1547)
)</f>
        <v>1599201</v>
      </c>
      <c r="G1547" s="4" t="s">
        <v>125</v>
      </c>
      <c r="H1547" s="3">
        <v>20</v>
      </c>
      <c r="I1547" s="3">
        <v>18</v>
      </c>
      <c r="J1547" s="34">
        <v>3</v>
      </c>
      <c r="K1547" s="34">
        <v>1</v>
      </c>
      <c r="L1547" s="3">
        <v>60</v>
      </c>
      <c r="M1547" s="3">
        <v>60</v>
      </c>
      <c r="N1547" s="27">
        <f>INDEX([1]怪物表!$J:$J,MATCH(F1547,[1]怪物表!$A:$A,0),1)*H1547</f>
        <v>20</v>
      </c>
    </row>
    <row r="1548" spans="1:14" x14ac:dyDescent="0.3">
      <c r="A1548" s="3"/>
      <c r="B1548" s="4"/>
      <c r="C1548" s="4" t="s">
        <v>295</v>
      </c>
      <c r="D1548" s="4"/>
      <c r="E1548" s="3">
        <v>5</v>
      </c>
      <c r="F1548" s="3">
        <f>IF(G1548="","",SUMIFS([1]怪物表!$A:$A,[1]怪物表!$B:$B,C1548,[1]怪物表!$C:$C,G1548)
)</f>
        <v>1599201</v>
      </c>
      <c r="G1548" s="4" t="s">
        <v>125</v>
      </c>
      <c r="H1548" s="3">
        <v>20</v>
      </c>
      <c r="I1548" s="3"/>
      <c r="J1548" s="34">
        <v>3</v>
      </c>
      <c r="K1548" s="34">
        <v>1</v>
      </c>
      <c r="L1548" s="3">
        <v>60</v>
      </c>
      <c r="M1548" s="3">
        <v>60</v>
      </c>
      <c r="N1548" s="27">
        <f>INDEX([1]怪物表!$J:$J,MATCH(F1548,[1]怪物表!$A:$A,0),1)*H1548</f>
        <v>20</v>
      </c>
    </row>
    <row r="1549" spans="1:14" x14ac:dyDescent="0.3">
      <c r="A1549" s="32">
        <v>599202</v>
      </c>
      <c r="B1549" s="25" t="s">
        <v>269</v>
      </c>
      <c r="C1549" s="4" t="s">
        <v>295</v>
      </c>
      <c r="D1549" s="25" t="s">
        <v>289</v>
      </c>
      <c r="E1549" s="34">
        <v>1</v>
      </c>
      <c r="F1549" s="34">
        <f>IF(G1549="","",SUMIFS([1]怪物表!$A:$A,[1]怪物表!$B:$B,C1549,[1]怪物表!$C:$C,G1549)
)</f>
        <v>1599203</v>
      </c>
      <c r="G1549" s="4" t="s">
        <v>133</v>
      </c>
      <c r="H1549" s="36">
        <v>20</v>
      </c>
      <c r="I1549" s="3">
        <v>18</v>
      </c>
      <c r="J1549" s="34">
        <v>3</v>
      </c>
      <c r="K1549" s="34">
        <v>1</v>
      </c>
      <c r="L1549" s="3">
        <v>60</v>
      </c>
      <c r="M1549" s="34">
        <v>90</v>
      </c>
      <c r="N1549" s="27">
        <f>INDEX([1]怪物表!$J:$J,MATCH(F1549,[1]怪物表!$A:$A,0),1)*H1549</f>
        <v>20</v>
      </c>
    </row>
    <row r="1550" spans="1:14" x14ac:dyDescent="0.3">
      <c r="A1550" s="3"/>
      <c r="B1550" s="4"/>
      <c r="C1550" s="4" t="s">
        <v>295</v>
      </c>
      <c r="D1550" s="4"/>
      <c r="E1550" s="3">
        <v>2</v>
      </c>
      <c r="F1550" s="3">
        <f>IF(G1550="","",SUMIFS([1]怪物表!$A:$A,[1]怪物表!$B:$B,C1550,[1]怪物表!$C:$C,G1550)
)</f>
        <v>1599203</v>
      </c>
      <c r="G1550" s="4" t="s">
        <v>133</v>
      </c>
      <c r="H1550" s="3">
        <v>20</v>
      </c>
      <c r="I1550" s="3">
        <v>18</v>
      </c>
      <c r="J1550" s="34">
        <v>3</v>
      </c>
      <c r="K1550" s="34">
        <v>1</v>
      </c>
      <c r="L1550" s="3">
        <v>60</v>
      </c>
      <c r="M1550" s="34">
        <v>90</v>
      </c>
      <c r="N1550" s="27">
        <f>INDEX([1]怪物表!$J:$J,MATCH(F1550,[1]怪物表!$A:$A,0),1)*H1550</f>
        <v>20</v>
      </c>
    </row>
    <row r="1551" spans="1:14" x14ac:dyDescent="0.3">
      <c r="A1551" s="3"/>
      <c r="B1551" s="4"/>
      <c r="C1551" s="4" t="s">
        <v>295</v>
      </c>
      <c r="D1551" s="4"/>
      <c r="E1551" s="3">
        <v>3</v>
      </c>
      <c r="F1551" s="3">
        <f>IF(G1551="","",SUMIFS([1]怪物表!$A:$A,[1]怪物表!$B:$B,C1551,[1]怪物表!$C:$C,G1551)
)</f>
        <v>1599203</v>
      </c>
      <c r="G1551" s="4" t="s">
        <v>133</v>
      </c>
      <c r="H1551" s="3">
        <v>20</v>
      </c>
      <c r="I1551" s="3">
        <v>18</v>
      </c>
      <c r="J1551" s="34">
        <v>3</v>
      </c>
      <c r="K1551" s="34">
        <v>1</v>
      </c>
      <c r="L1551" s="3">
        <v>60</v>
      </c>
      <c r="M1551" s="34">
        <v>90</v>
      </c>
      <c r="N1551" s="27">
        <f>INDEX([1]怪物表!$J:$J,MATCH(F1551,[1]怪物表!$A:$A,0),1)*H1551</f>
        <v>20</v>
      </c>
    </row>
    <row r="1552" spans="1:14" x14ac:dyDescent="0.3">
      <c r="A1552" s="3"/>
      <c r="B1552" s="4"/>
      <c r="C1552" s="4" t="s">
        <v>295</v>
      </c>
      <c r="D1552" s="4"/>
      <c r="E1552" s="3">
        <v>4</v>
      </c>
      <c r="F1552" s="3">
        <f>IF(G1552="","",SUMIFS([1]怪物表!$A:$A,[1]怪物表!$B:$B,C1552,[1]怪物表!$C:$C,G1552)
)</f>
        <v>1599203</v>
      </c>
      <c r="G1552" s="4" t="s">
        <v>133</v>
      </c>
      <c r="H1552" s="3">
        <v>20</v>
      </c>
      <c r="I1552" s="3">
        <v>18</v>
      </c>
      <c r="J1552" s="34">
        <v>3</v>
      </c>
      <c r="K1552" s="34">
        <v>1</v>
      </c>
      <c r="L1552" s="3">
        <v>60</v>
      </c>
      <c r="M1552" s="34">
        <v>90</v>
      </c>
      <c r="N1552" s="27">
        <f>INDEX([1]怪物表!$J:$J,MATCH(F1552,[1]怪物表!$A:$A,0),1)*H1552</f>
        <v>20</v>
      </c>
    </row>
    <row r="1553" spans="1:14" x14ac:dyDescent="0.3">
      <c r="A1553" s="3"/>
      <c r="B1553" s="4"/>
      <c r="C1553" s="4" t="s">
        <v>295</v>
      </c>
      <c r="D1553" s="4"/>
      <c r="E1553" s="3">
        <v>5</v>
      </c>
      <c r="F1553" s="3">
        <f>IF(G1553="","",SUMIFS([1]怪物表!$A:$A,[1]怪物表!$B:$B,C1553,[1]怪物表!$C:$C,G1553)
)</f>
        <v>1599203</v>
      </c>
      <c r="G1553" s="4" t="s">
        <v>133</v>
      </c>
      <c r="H1553" s="3">
        <v>20</v>
      </c>
      <c r="I1553" s="3"/>
      <c r="J1553" s="34">
        <v>3</v>
      </c>
      <c r="K1553" s="34">
        <v>1</v>
      </c>
      <c r="L1553" s="3">
        <v>60</v>
      </c>
      <c r="M1553" s="34">
        <v>90</v>
      </c>
      <c r="N1553" s="27">
        <f>INDEX([1]怪物表!$J:$J,MATCH(F1553,[1]怪物表!$A:$A,0),1)*H1553</f>
        <v>20</v>
      </c>
    </row>
    <row r="1554" spans="1:14" x14ac:dyDescent="0.3">
      <c r="A1554" s="32">
        <v>599203</v>
      </c>
      <c r="B1554" s="25" t="s">
        <v>290</v>
      </c>
      <c r="C1554" s="4" t="s">
        <v>295</v>
      </c>
      <c r="D1554" s="25" t="s">
        <v>297</v>
      </c>
      <c r="E1554" s="34">
        <v>1</v>
      </c>
      <c r="F1554" s="34">
        <f>IF(G1554="","",SUMIFS([1]怪物表!$A:$A,[1]怪物表!$B:$B,C1554,[1]怪物表!$C:$C,G1554)
)</f>
        <v>1599201</v>
      </c>
      <c r="G1554" s="4" t="s">
        <v>125</v>
      </c>
      <c r="H1554" s="34">
        <v>20</v>
      </c>
      <c r="I1554" s="34">
        <v>14</v>
      </c>
      <c r="J1554" s="34">
        <v>3</v>
      </c>
      <c r="K1554" s="34">
        <v>1</v>
      </c>
      <c r="L1554" s="34">
        <v>10</v>
      </c>
      <c r="M1554" s="34">
        <v>120</v>
      </c>
      <c r="N1554" s="27">
        <f>INDEX([1]怪物表!$J:$J,MATCH(F1554,[1]怪物表!$A:$A,0),1)*H1554</f>
        <v>20</v>
      </c>
    </row>
    <row r="1555" spans="1:14" x14ac:dyDescent="0.3">
      <c r="A1555" s="3"/>
      <c r="B1555" s="4"/>
      <c r="C1555" s="4" t="s">
        <v>295</v>
      </c>
      <c r="D1555" s="4"/>
      <c r="E1555" s="3">
        <v>2</v>
      </c>
      <c r="F1555" s="3">
        <f>IF(G1555="","",SUMIFS([1]怪物表!$A:$A,[1]怪物表!$B:$B,C1555,[1]怪物表!$C:$C,G1555)
)</f>
        <v>1599201</v>
      </c>
      <c r="G1555" s="4" t="s">
        <v>125</v>
      </c>
      <c r="H1555" s="3">
        <v>20</v>
      </c>
      <c r="I1555" s="34">
        <v>14</v>
      </c>
      <c r="J1555" s="34">
        <v>3</v>
      </c>
      <c r="K1555" s="34">
        <v>1</v>
      </c>
      <c r="L1555" s="34">
        <v>10</v>
      </c>
      <c r="M1555" s="34">
        <v>120</v>
      </c>
      <c r="N1555" s="27">
        <f>INDEX([1]怪物表!$J:$J,MATCH(F1555,[1]怪物表!$A:$A,0),1)*H1555</f>
        <v>20</v>
      </c>
    </row>
    <row r="1556" spans="1:14" x14ac:dyDescent="0.3">
      <c r="A1556" s="3"/>
      <c r="B1556" s="4"/>
      <c r="C1556" s="4" t="s">
        <v>295</v>
      </c>
      <c r="D1556" s="4"/>
      <c r="E1556" s="3">
        <v>3</v>
      </c>
      <c r="F1556" s="3">
        <f>IF(G1556="","",SUMIFS([1]怪物表!$A:$A,[1]怪物表!$B:$B,C1556,[1]怪物表!$C:$C,G1556)
)</f>
        <v>1599201</v>
      </c>
      <c r="G1556" s="4" t="s">
        <v>125</v>
      </c>
      <c r="H1556" s="3">
        <v>20</v>
      </c>
      <c r="I1556" s="34">
        <v>14</v>
      </c>
      <c r="J1556" s="34">
        <v>3</v>
      </c>
      <c r="K1556" s="34">
        <v>1</v>
      </c>
      <c r="L1556" s="34">
        <v>10</v>
      </c>
      <c r="M1556" s="34">
        <v>120</v>
      </c>
      <c r="N1556" s="27">
        <f>INDEX([1]怪物表!$J:$J,MATCH(F1556,[1]怪物表!$A:$A,0),1)*H1556</f>
        <v>20</v>
      </c>
    </row>
    <row r="1557" spans="1:14" x14ac:dyDescent="0.3">
      <c r="A1557" s="3"/>
      <c r="B1557" s="4"/>
      <c r="C1557" s="4" t="s">
        <v>295</v>
      </c>
      <c r="D1557" s="4"/>
      <c r="E1557" s="3">
        <v>4</v>
      </c>
      <c r="F1557" s="3">
        <f>IF(G1557="","",SUMIFS([1]怪物表!$A:$A,[1]怪物表!$B:$B,C1557,[1]怪物表!$C:$C,G1557)
)</f>
        <v>1599201</v>
      </c>
      <c r="G1557" s="4" t="s">
        <v>125</v>
      </c>
      <c r="H1557" s="3">
        <v>20</v>
      </c>
      <c r="I1557" s="34">
        <v>14</v>
      </c>
      <c r="J1557" s="34">
        <v>3</v>
      </c>
      <c r="K1557" s="34">
        <v>1</v>
      </c>
      <c r="L1557" s="3">
        <v>20</v>
      </c>
      <c r="M1557" s="34">
        <v>120</v>
      </c>
      <c r="N1557" s="27">
        <f>INDEX([1]怪物表!$J:$J,MATCH(F1557,[1]怪物表!$A:$A,0),1)*H1557</f>
        <v>20</v>
      </c>
    </row>
    <row r="1558" spans="1:14" x14ac:dyDescent="0.3">
      <c r="A1558" s="3"/>
      <c r="B1558" s="4"/>
      <c r="C1558" s="4" t="s">
        <v>295</v>
      </c>
      <c r="D1558" s="4"/>
      <c r="E1558" s="3">
        <v>5</v>
      </c>
      <c r="F1558" s="3">
        <f>IF(G1558="","",SUMIFS([1]怪物表!$A:$A,[1]怪物表!$B:$B,C1558,[1]怪物表!$C:$C,G1558)
)</f>
        <v>1599201</v>
      </c>
      <c r="G1558" s="4" t="s">
        <v>125</v>
      </c>
      <c r="H1558" s="3">
        <v>20</v>
      </c>
      <c r="I1558" s="3"/>
      <c r="J1558" s="34">
        <v>3</v>
      </c>
      <c r="K1558" s="34">
        <v>1</v>
      </c>
      <c r="L1558" s="3">
        <v>20</v>
      </c>
      <c r="M1558" s="34">
        <v>120</v>
      </c>
      <c r="N1558" s="27">
        <f>INDEX([1]怪物表!$J:$J,MATCH(F1558,[1]怪物表!$A:$A,0),1)*H1558</f>
        <v>20</v>
      </c>
    </row>
    <row r="1559" spans="1:14" x14ac:dyDescent="0.3">
      <c r="A1559" s="32">
        <v>599204</v>
      </c>
      <c r="B1559" s="25" t="s">
        <v>272</v>
      </c>
      <c r="C1559" s="4" t="s">
        <v>295</v>
      </c>
      <c r="D1559" s="25" t="s">
        <v>297</v>
      </c>
      <c r="E1559" s="34">
        <v>1</v>
      </c>
      <c r="F1559" s="34">
        <f>IF(G1559="","",SUMIFS([1]怪物表!$A:$A,[1]怪物表!$B:$B,C1559,[1]怪物表!$C:$C,G1559)
)</f>
        <v>1599215</v>
      </c>
      <c r="G1559" s="4" t="s">
        <v>167</v>
      </c>
      <c r="H1559" s="34">
        <v>10</v>
      </c>
      <c r="I1559" s="34">
        <v>7</v>
      </c>
      <c r="J1559" s="34">
        <v>3</v>
      </c>
      <c r="K1559" s="34">
        <v>1</v>
      </c>
      <c r="L1559" s="34">
        <v>10</v>
      </c>
      <c r="M1559" s="34">
        <v>120</v>
      </c>
      <c r="N1559" s="27">
        <f>INDEX([1]怪物表!$J:$J,MATCH(F1559,[1]怪物表!$A:$A,0),1)*H1559</f>
        <v>10</v>
      </c>
    </row>
    <row r="1560" spans="1:14" x14ac:dyDescent="0.3">
      <c r="A1560" s="3"/>
      <c r="B1560" s="4"/>
      <c r="C1560" s="4" t="s">
        <v>295</v>
      </c>
      <c r="D1560" s="4"/>
      <c r="E1560" s="3">
        <v>2</v>
      </c>
      <c r="F1560" s="3">
        <f>IF(G1560="","",SUMIFS([1]怪物表!$A:$A,[1]怪物表!$B:$B,C1560,[1]怪物表!$C:$C,G1560)
)</f>
        <v>1599215</v>
      </c>
      <c r="G1560" s="4" t="s">
        <v>167</v>
      </c>
      <c r="H1560" s="3">
        <v>10</v>
      </c>
      <c r="I1560" s="34">
        <v>7</v>
      </c>
      <c r="J1560" s="34">
        <v>3</v>
      </c>
      <c r="K1560" s="34">
        <v>1</v>
      </c>
      <c r="L1560" s="34">
        <v>10</v>
      </c>
      <c r="M1560" s="34">
        <v>120</v>
      </c>
      <c r="N1560" s="27">
        <f>INDEX([1]怪物表!$J:$J,MATCH(F1560,[1]怪物表!$A:$A,0),1)*H1560</f>
        <v>10</v>
      </c>
    </row>
    <row r="1561" spans="1:14" x14ac:dyDescent="0.3">
      <c r="A1561" s="3"/>
      <c r="B1561" s="4"/>
      <c r="C1561" s="4" t="s">
        <v>295</v>
      </c>
      <c r="D1561" s="4"/>
      <c r="E1561" s="3">
        <v>3</v>
      </c>
      <c r="F1561" s="3">
        <f>IF(G1561="","",SUMIFS([1]怪物表!$A:$A,[1]怪物表!$B:$B,C1561,[1]怪物表!$C:$C,G1561)
)</f>
        <v>1599215</v>
      </c>
      <c r="G1561" s="4" t="s">
        <v>167</v>
      </c>
      <c r="H1561" s="3">
        <v>10</v>
      </c>
      <c r="I1561" s="34">
        <v>7</v>
      </c>
      <c r="J1561" s="34">
        <v>3</v>
      </c>
      <c r="K1561" s="34">
        <v>1</v>
      </c>
      <c r="L1561" s="34">
        <v>10</v>
      </c>
      <c r="M1561" s="34">
        <v>120</v>
      </c>
      <c r="N1561" s="27">
        <f>INDEX([1]怪物表!$J:$J,MATCH(F1561,[1]怪物表!$A:$A,0),1)*H1561</f>
        <v>10</v>
      </c>
    </row>
    <row r="1562" spans="1:14" x14ac:dyDescent="0.3">
      <c r="A1562" s="3"/>
      <c r="B1562" s="4"/>
      <c r="C1562" s="4" t="s">
        <v>295</v>
      </c>
      <c r="D1562" s="4"/>
      <c r="E1562" s="3">
        <v>4</v>
      </c>
      <c r="F1562" s="3">
        <f>IF(G1562="","",SUMIFS([1]怪物表!$A:$A,[1]怪物表!$B:$B,C1562,[1]怪物表!$C:$C,G1562)
)</f>
        <v>1599215</v>
      </c>
      <c r="G1562" s="4" t="s">
        <v>167</v>
      </c>
      <c r="H1562" s="3">
        <v>10</v>
      </c>
      <c r="I1562" s="34">
        <v>7</v>
      </c>
      <c r="J1562" s="34">
        <v>3</v>
      </c>
      <c r="K1562" s="34">
        <v>1</v>
      </c>
      <c r="L1562" s="3">
        <v>20</v>
      </c>
      <c r="M1562" s="34">
        <v>120</v>
      </c>
      <c r="N1562" s="27">
        <f>INDEX([1]怪物表!$J:$J,MATCH(F1562,[1]怪物表!$A:$A,0),1)*H1562</f>
        <v>10</v>
      </c>
    </row>
    <row r="1563" spans="1:14" x14ac:dyDescent="0.3">
      <c r="A1563" s="3"/>
      <c r="B1563" s="4"/>
      <c r="C1563" s="4" t="s">
        <v>295</v>
      </c>
      <c r="D1563" s="4"/>
      <c r="E1563" s="3">
        <v>5</v>
      </c>
      <c r="F1563" s="3">
        <f>IF(G1563="","",SUMIFS([1]怪物表!$A:$A,[1]怪物表!$B:$B,C1563,[1]怪物表!$C:$C,G1563)
)</f>
        <v>1599215</v>
      </c>
      <c r="G1563" s="4" t="s">
        <v>167</v>
      </c>
      <c r="H1563" s="3">
        <v>10</v>
      </c>
      <c r="I1563" s="3"/>
      <c r="J1563" s="34">
        <v>3</v>
      </c>
      <c r="K1563" s="34">
        <v>1</v>
      </c>
      <c r="L1563" s="3">
        <v>20</v>
      </c>
      <c r="M1563" s="34">
        <v>120</v>
      </c>
      <c r="N1563" s="27">
        <f>INDEX([1]怪物表!$J:$J,MATCH(F1563,[1]怪物表!$A:$A,0),1)*H1563</f>
        <v>10</v>
      </c>
    </row>
    <row r="1564" spans="1:14" x14ac:dyDescent="0.3">
      <c r="A1564" s="32">
        <v>599205</v>
      </c>
      <c r="B1564" s="25" t="s">
        <v>270</v>
      </c>
      <c r="C1564" s="4" t="s">
        <v>295</v>
      </c>
      <c r="D1564" s="25" t="s">
        <v>283</v>
      </c>
      <c r="E1564" s="34">
        <v>1</v>
      </c>
      <c r="F1564" s="34">
        <f>IF(G1564="","",SUMIFS([1]怪物表!$A:$A,[1]怪物表!$B:$B,C1564,[1]怪物表!$C:$C,G1564)
)</f>
        <v>1599203</v>
      </c>
      <c r="G1564" s="4" t="s">
        <v>133</v>
      </c>
      <c r="H1564" s="34">
        <v>20</v>
      </c>
      <c r="I1564" s="34">
        <v>14</v>
      </c>
      <c r="J1564" s="34">
        <v>3</v>
      </c>
      <c r="K1564" s="34">
        <v>1</v>
      </c>
      <c r="L1564" s="34">
        <v>10</v>
      </c>
      <c r="M1564" s="34">
        <v>240</v>
      </c>
      <c r="N1564" s="27">
        <f>INDEX([1]怪物表!$J:$J,MATCH(F1564,[1]怪物表!$A:$A,0),1)*H1564</f>
        <v>20</v>
      </c>
    </row>
    <row r="1565" spans="1:14" x14ac:dyDescent="0.3">
      <c r="A1565" s="3"/>
      <c r="B1565" s="4"/>
      <c r="C1565" s="4" t="s">
        <v>295</v>
      </c>
      <c r="D1565" s="4"/>
      <c r="E1565" s="3">
        <v>2</v>
      </c>
      <c r="F1565" s="3">
        <f>IF(G1565="","",SUMIFS([1]怪物表!$A:$A,[1]怪物表!$B:$B,C1565,[1]怪物表!$C:$C,G1565)
)</f>
        <v>1599203</v>
      </c>
      <c r="G1565" s="4" t="s">
        <v>133</v>
      </c>
      <c r="H1565" s="3">
        <v>20</v>
      </c>
      <c r="I1565" s="34">
        <v>14</v>
      </c>
      <c r="J1565" s="34">
        <v>3</v>
      </c>
      <c r="K1565" s="34">
        <v>1</v>
      </c>
      <c r="L1565" s="34">
        <v>10</v>
      </c>
      <c r="M1565" s="34">
        <v>240</v>
      </c>
      <c r="N1565" s="27">
        <f>INDEX([1]怪物表!$J:$J,MATCH(F1565,[1]怪物表!$A:$A,0),1)*H1565</f>
        <v>20</v>
      </c>
    </row>
    <row r="1566" spans="1:14" x14ac:dyDescent="0.3">
      <c r="A1566" s="3"/>
      <c r="B1566" s="4"/>
      <c r="C1566" s="4" t="s">
        <v>295</v>
      </c>
      <c r="D1566" s="4"/>
      <c r="E1566" s="3">
        <v>3</v>
      </c>
      <c r="F1566" s="3">
        <f>IF(G1566="","",SUMIFS([1]怪物表!$A:$A,[1]怪物表!$B:$B,C1566,[1]怪物表!$C:$C,G1566)
)</f>
        <v>1599203</v>
      </c>
      <c r="G1566" s="4" t="s">
        <v>133</v>
      </c>
      <c r="H1566" s="3">
        <v>20</v>
      </c>
      <c r="I1566" s="34">
        <v>14</v>
      </c>
      <c r="J1566" s="34">
        <v>3</v>
      </c>
      <c r="K1566" s="34">
        <v>1</v>
      </c>
      <c r="L1566" s="34">
        <v>10</v>
      </c>
      <c r="M1566" s="34">
        <v>240</v>
      </c>
      <c r="N1566" s="27">
        <f>INDEX([1]怪物表!$J:$J,MATCH(F1566,[1]怪物表!$A:$A,0),1)*H1566</f>
        <v>20</v>
      </c>
    </row>
    <row r="1567" spans="1:14" x14ac:dyDescent="0.3">
      <c r="A1567" s="3"/>
      <c r="B1567" s="4"/>
      <c r="C1567" s="4" t="s">
        <v>295</v>
      </c>
      <c r="D1567" s="4"/>
      <c r="E1567" s="3">
        <v>4</v>
      </c>
      <c r="F1567" s="3">
        <f>IF(G1567="","",SUMIFS([1]怪物表!$A:$A,[1]怪物表!$B:$B,C1567,[1]怪物表!$C:$C,G1567)
)</f>
        <v>1599203</v>
      </c>
      <c r="G1567" s="4" t="s">
        <v>133</v>
      </c>
      <c r="H1567" s="3">
        <v>20</v>
      </c>
      <c r="I1567" s="34">
        <v>14</v>
      </c>
      <c r="J1567" s="34">
        <v>3</v>
      </c>
      <c r="K1567" s="34">
        <v>1</v>
      </c>
      <c r="L1567" s="3">
        <v>20</v>
      </c>
      <c r="M1567" s="34">
        <v>240</v>
      </c>
      <c r="N1567" s="27">
        <f>INDEX([1]怪物表!$J:$J,MATCH(F1567,[1]怪物表!$A:$A,0),1)*H1567</f>
        <v>20</v>
      </c>
    </row>
    <row r="1568" spans="1:14" x14ac:dyDescent="0.3">
      <c r="A1568" s="3"/>
      <c r="B1568" s="4"/>
      <c r="C1568" s="4" t="s">
        <v>295</v>
      </c>
      <c r="D1568" s="4"/>
      <c r="E1568" s="3">
        <v>5</v>
      </c>
      <c r="F1568" s="3">
        <f>IF(G1568="","",SUMIFS([1]怪物表!$A:$A,[1]怪物表!$B:$B,C1568,[1]怪物表!$C:$C,G1568)
)</f>
        <v>1599203</v>
      </c>
      <c r="G1568" s="4" t="s">
        <v>133</v>
      </c>
      <c r="H1568" s="3">
        <v>20</v>
      </c>
      <c r="I1568" s="3"/>
      <c r="J1568" s="34">
        <v>3</v>
      </c>
      <c r="K1568" s="34">
        <v>1</v>
      </c>
      <c r="L1568" s="3">
        <v>20</v>
      </c>
      <c r="M1568" s="34">
        <v>240</v>
      </c>
      <c r="N1568" s="27">
        <f>INDEX([1]怪物表!$J:$J,MATCH(F1568,[1]怪物表!$A:$A,0),1)*H1568</f>
        <v>20</v>
      </c>
    </row>
    <row r="1569" spans="1:14" x14ac:dyDescent="0.3">
      <c r="A1569" s="32">
        <v>599206</v>
      </c>
      <c r="B1569" s="25" t="s">
        <v>275</v>
      </c>
      <c r="C1569" s="4" t="s">
        <v>295</v>
      </c>
      <c r="D1569" s="25" t="s">
        <v>283</v>
      </c>
      <c r="E1569" s="34">
        <v>1</v>
      </c>
      <c r="F1569" s="34">
        <f>IF(G1569="","",SUMIFS([1]怪物表!$A:$A,[1]怪物表!$B:$B,C1569,[1]怪物表!$C:$C,G1569)
)</f>
        <v>1599203</v>
      </c>
      <c r="G1569" s="4" t="s">
        <v>133</v>
      </c>
      <c r="H1569" s="34">
        <v>10</v>
      </c>
      <c r="I1569" s="34">
        <v>7</v>
      </c>
      <c r="J1569" s="34">
        <v>3</v>
      </c>
      <c r="K1569" s="34">
        <v>1</v>
      </c>
      <c r="L1569" s="34">
        <v>10</v>
      </c>
      <c r="M1569" s="34">
        <v>240</v>
      </c>
      <c r="N1569" s="27">
        <f>INDEX([1]怪物表!$J:$J,MATCH(F1569,[1]怪物表!$A:$A,0),1)*H1569</f>
        <v>10</v>
      </c>
    </row>
    <row r="1570" spans="1:14" x14ac:dyDescent="0.3">
      <c r="A1570" s="3"/>
      <c r="B1570" s="4"/>
      <c r="C1570" s="4" t="s">
        <v>295</v>
      </c>
      <c r="D1570" s="4"/>
      <c r="E1570" s="3">
        <v>2</v>
      </c>
      <c r="F1570" s="3">
        <f>IF(G1570="","",SUMIFS([1]怪物表!$A:$A,[1]怪物表!$B:$B,C1570,[1]怪物表!$C:$C,G1570)
)</f>
        <v>1599203</v>
      </c>
      <c r="G1570" s="4" t="s">
        <v>133</v>
      </c>
      <c r="H1570" s="3">
        <v>10</v>
      </c>
      <c r="I1570" s="34">
        <v>7</v>
      </c>
      <c r="J1570" s="34">
        <v>3</v>
      </c>
      <c r="K1570" s="34">
        <v>1</v>
      </c>
      <c r="L1570" s="34">
        <v>10</v>
      </c>
      <c r="M1570" s="34">
        <v>240</v>
      </c>
      <c r="N1570" s="27">
        <f>INDEX([1]怪物表!$J:$J,MATCH(F1570,[1]怪物表!$A:$A,0),1)*H1570</f>
        <v>10</v>
      </c>
    </row>
    <row r="1571" spans="1:14" x14ac:dyDescent="0.3">
      <c r="A1571" s="3"/>
      <c r="B1571" s="4"/>
      <c r="C1571" s="4" t="s">
        <v>295</v>
      </c>
      <c r="D1571" s="4"/>
      <c r="E1571" s="3">
        <v>3</v>
      </c>
      <c r="F1571" s="3">
        <f>IF(G1571="","",SUMIFS([1]怪物表!$A:$A,[1]怪物表!$B:$B,C1571,[1]怪物表!$C:$C,G1571)
)</f>
        <v>1599203</v>
      </c>
      <c r="G1571" s="4" t="s">
        <v>133</v>
      </c>
      <c r="H1571" s="3">
        <v>10</v>
      </c>
      <c r="I1571" s="34">
        <v>7</v>
      </c>
      <c r="J1571" s="34">
        <v>3</v>
      </c>
      <c r="K1571" s="34">
        <v>1</v>
      </c>
      <c r="L1571" s="34">
        <v>10</v>
      </c>
      <c r="M1571" s="34">
        <v>240</v>
      </c>
      <c r="N1571" s="27">
        <f>INDEX([1]怪物表!$J:$J,MATCH(F1571,[1]怪物表!$A:$A,0),1)*H1571</f>
        <v>10</v>
      </c>
    </row>
    <row r="1572" spans="1:14" x14ac:dyDescent="0.3">
      <c r="A1572" s="3"/>
      <c r="B1572" s="4"/>
      <c r="C1572" s="4" t="s">
        <v>295</v>
      </c>
      <c r="D1572" s="4"/>
      <c r="E1572" s="3">
        <v>4</v>
      </c>
      <c r="F1572" s="3">
        <f>IF(G1572="","",SUMIFS([1]怪物表!$A:$A,[1]怪物表!$B:$B,C1572,[1]怪物表!$C:$C,G1572)
)</f>
        <v>1599203</v>
      </c>
      <c r="G1572" s="4" t="s">
        <v>133</v>
      </c>
      <c r="H1572" s="3">
        <v>10</v>
      </c>
      <c r="I1572" s="34">
        <v>7</v>
      </c>
      <c r="J1572" s="34">
        <v>3</v>
      </c>
      <c r="K1572" s="34">
        <v>1</v>
      </c>
      <c r="L1572" s="3">
        <v>20</v>
      </c>
      <c r="M1572" s="34">
        <v>240</v>
      </c>
      <c r="N1572" s="27">
        <f>INDEX([1]怪物表!$J:$J,MATCH(F1572,[1]怪物表!$A:$A,0),1)*H1572</f>
        <v>10</v>
      </c>
    </row>
    <row r="1573" spans="1:14" x14ac:dyDescent="0.3">
      <c r="A1573" s="3"/>
      <c r="B1573" s="4"/>
      <c r="C1573" s="4" t="s">
        <v>295</v>
      </c>
      <c r="D1573" s="4"/>
      <c r="E1573" s="3">
        <v>5</v>
      </c>
      <c r="F1573" s="3">
        <f>IF(G1573="","",SUMIFS([1]怪物表!$A:$A,[1]怪物表!$B:$B,C1573,[1]怪物表!$C:$C,G1573)
)</f>
        <v>1599203</v>
      </c>
      <c r="G1573" s="4" t="s">
        <v>133</v>
      </c>
      <c r="H1573" s="3">
        <v>10</v>
      </c>
      <c r="I1573" s="3"/>
      <c r="J1573" s="34">
        <v>3</v>
      </c>
      <c r="K1573" s="34">
        <v>1</v>
      </c>
      <c r="L1573" s="3">
        <v>20</v>
      </c>
      <c r="M1573" s="34">
        <v>240</v>
      </c>
      <c r="N1573" s="27">
        <f>INDEX([1]怪物表!$J:$J,MATCH(F1573,[1]怪物表!$A:$A,0),1)*H1573</f>
        <v>10</v>
      </c>
    </row>
    <row r="1574" spans="1:14" x14ac:dyDescent="0.3">
      <c r="A1574" s="32">
        <v>599207</v>
      </c>
      <c r="B1574" s="25" t="s">
        <v>271</v>
      </c>
      <c r="C1574" s="4" t="s">
        <v>295</v>
      </c>
      <c r="D1574" s="25" t="s">
        <v>284</v>
      </c>
      <c r="E1574" s="34">
        <v>1</v>
      </c>
      <c r="F1574" s="34">
        <f>IF(G1574="","",SUMIFS([1]怪物表!$A:$A,[1]怪物表!$B:$B,C1574,[1]怪物表!$C:$C,G1574)
)</f>
        <v>1599204</v>
      </c>
      <c r="G1574" s="4" t="s">
        <v>247</v>
      </c>
      <c r="H1574" s="34">
        <v>20</v>
      </c>
      <c r="I1574" s="34">
        <v>14</v>
      </c>
      <c r="J1574" s="34">
        <v>3</v>
      </c>
      <c r="K1574" s="34">
        <v>1</v>
      </c>
      <c r="L1574" s="34">
        <v>10</v>
      </c>
      <c r="M1574" s="34">
        <v>270</v>
      </c>
      <c r="N1574" s="27">
        <f>INDEX([1]怪物表!$J:$J,MATCH(F1574,[1]怪物表!$A:$A,0),1)*H1574</f>
        <v>20</v>
      </c>
    </row>
    <row r="1575" spans="1:14" x14ac:dyDescent="0.3">
      <c r="A1575" s="3"/>
      <c r="B1575" s="4"/>
      <c r="C1575" s="4" t="s">
        <v>295</v>
      </c>
      <c r="D1575" s="4"/>
      <c r="E1575" s="3">
        <v>2</v>
      </c>
      <c r="F1575" s="3">
        <f>IF(G1575="","",SUMIFS([1]怪物表!$A:$A,[1]怪物表!$B:$B,C1575,[1]怪物表!$C:$C,G1575)
)</f>
        <v>1599204</v>
      </c>
      <c r="G1575" s="4" t="s">
        <v>247</v>
      </c>
      <c r="H1575" s="3">
        <v>20</v>
      </c>
      <c r="I1575" s="34">
        <v>14</v>
      </c>
      <c r="J1575" s="34">
        <v>3</v>
      </c>
      <c r="K1575" s="34">
        <v>1</v>
      </c>
      <c r="L1575" s="34">
        <v>10</v>
      </c>
      <c r="M1575" s="34">
        <v>270</v>
      </c>
      <c r="N1575" s="27">
        <f>INDEX([1]怪物表!$J:$J,MATCH(F1575,[1]怪物表!$A:$A,0),1)*H1575</f>
        <v>20</v>
      </c>
    </row>
    <row r="1576" spans="1:14" x14ac:dyDescent="0.3">
      <c r="A1576" s="3"/>
      <c r="B1576" s="4"/>
      <c r="C1576" s="4" t="s">
        <v>295</v>
      </c>
      <c r="D1576" s="4"/>
      <c r="E1576" s="3">
        <v>3</v>
      </c>
      <c r="F1576" s="3">
        <f>IF(G1576="","",SUMIFS([1]怪物表!$A:$A,[1]怪物表!$B:$B,C1576,[1]怪物表!$C:$C,G1576)
)</f>
        <v>1599204</v>
      </c>
      <c r="G1576" s="4" t="s">
        <v>247</v>
      </c>
      <c r="H1576" s="3">
        <v>20</v>
      </c>
      <c r="I1576" s="34">
        <v>14</v>
      </c>
      <c r="J1576" s="34">
        <v>3</v>
      </c>
      <c r="K1576" s="34">
        <v>1</v>
      </c>
      <c r="L1576" s="34">
        <v>10</v>
      </c>
      <c r="M1576" s="34">
        <v>270</v>
      </c>
      <c r="N1576" s="27">
        <f>INDEX([1]怪物表!$J:$J,MATCH(F1576,[1]怪物表!$A:$A,0),1)*H1576</f>
        <v>20</v>
      </c>
    </row>
    <row r="1577" spans="1:14" x14ac:dyDescent="0.3">
      <c r="A1577" s="3"/>
      <c r="B1577" s="4"/>
      <c r="C1577" s="4" t="s">
        <v>295</v>
      </c>
      <c r="D1577" s="4"/>
      <c r="E1577" s="3">
        <v>4</v>
      </c>
      <c r="F1577" s="3">
        <f>IF(G1577="","",SUMIFS([1]怪物表!$A:$A,[1]怪物表!$B:$B,C1577,[1]怪物表!$C:$C,G1577)
)</f>
        <v>1599204</v>
      </c>
      <c r="G1577" s="4" t="s">
        <v>247</v>
      </c>
      <c r="H1577" s="3">
        <v>20</v>
      </c>
      <c r="I1577" s="34">
        <v>14</v>
      </c>
      <c r="J1577" s="34">
        <v>3</v>
      </c>
      <c r="K1577" s="34">
        <v>1</v>
      </c>
      <c r="L1577" s="3">
        <v>20</v>
      </c>
      <c r="M1577" s="34">
        <v>270</v>
      </c>
      <c r="N1577" s="27">
        <f>INDEX([1]怪物表!$J:$J,MATCH(F1577,[1]怪物表!$A:$A,0),1)*H1577</f>
        <v>20</v>
      </c>
    </row>
    <row r="1578" spans="1:14" x14ac:dyDescent="0.3">
      <c r="A1578" s="3"/>
      <c r="B1578" s="4"/>
      <c r="C1578" s="4" t="s">
        <v>295</v>
      </c>
      <c r="D1578" s="4"/>
      <c r="E1578" s="3">
        <v>5</v>
      </c>
      <c r="F1578" s="3">
        <f>IF(G1578="","",SUMIFS([1]怪物表!$A:$A,[1]怪物表!$B:$B,C1578,[1]怪物表!$C:$C,G1578)
)</f>
        <v>1599204</v>
      </c>
      <c r="G1578" s="4" t="s">
        <v>247</v>
      </c>
      <c r="H1578" s="3">
        <v>20</v>
      </c>
      <c r="I1578" s="3"/>
      <c r="J1578" s="34">
        <v>3</v>
      </c>
      <c r="K1578" s="34">
        <v>1</v>
      </c>
      <c r="L1578" s="3">
        <v>20</v>
      </c>
      <c r="M1578" s="34">
        <v>270</v>
      </c>
      <c r="N1578" s="27">
        <f>INDEX([1]怪物表!$J:$J,MATCH(F1578,[1]怪物表!$A:$A,0),1)*H1578</f>
        <v>20</v>
      </c>
    </row>
    <row r="1579" spans="1:14" x14ac:dyDescent="0.3">
      <c r="A1579" s="32">
        <v>599208</v>
      </c>
      <c r="B1579" s="25" t="s">
        <v>276</v>
      </c>
      <c r="C1579" s="4" t="s">
        <v>295</v>
      </c>
      <c r="D1579" s="25" t="s">
        <v>284</v>
      </c>
      <c r="E1579" s="34">
        <v>1</v>
      </c>
      <c r="F1579" s="34">
        <f>IF(G1579="","",SUMIFS([1]怪物表!$A:$A,[1]怪物表!$B:$B,C1579,[1]怪物表!$C:$C,G1579)
)</f>
        <v>1599204</v>
      </c>
      <c r="G1579" s="4" t="s">
        <v>247</v>
      </c>
      <c r="H1579" s="34">
        <v>10</v>
      </c>
      <c r="I1579" s="34">
        <v>7</v>
      </c>
      <c r="J1579" s="34">
        <v>3</v>
      </c>
      <c r="K1579" s="34">
        <v>1</v>
      </c>
      <c r="L1579" s="34">
        <v>10</v>
      </c>
      <c r="M1579" s="34">
        <v>270</v>
      </c>
      <c r="N1579" s="27">
        <f>INDEX([1]怪物表!$J:$J,MATCH(F1579,[1]怪物表!$A:$A,0),1)*H1579</f>
        <v>10</v>
      </c>
    </row>
    <row r="1580" spans="1:14" x14ac:dyDescent="0.3">
      <c r="A1580" s="3"/>
      <c r="B1580" s="4"/>
      <c r="C1580" s="4" t="s">
        <v>295</v>
      </c>
      <c r="D1580" s="4"/>
      <c r="E1580" s="3">
        <v>2</v>
      </c>
      <c r="F1580" s="3">
        <f>IF(G1580="","",SUMIFS([1]怪物表!$A:$A,[1]怪物表!$B:$B,C1580,[1]怪物表!$C:$C,G1580)
)</f>
        <v>1599204</v>
      </c>
      <c r="G1580" s="4" t="s">
        <v>247</v>
      </c>
      <c r="H1580" s="3">
        <v>10</v>
      </c>
      <c r="I1580" s="34">
        <v>7</v>
      </c>
      <c r="J1580" s="34">
        <v>3</v>
      </c>
      <c r="K1580" s="34">
        <v>1</v>
      </c>
      <c r="L1580" s="34">
        <v>10</v>
      </c>
      <c r="M1580" s="34">
        <v>270</v>
      </c>
      <c r="N1580" s="27">
        <f>INDEX([1]怪物表!$J:$J,MATCH(F1580,[1]怪物表!$A:$A,0),1)*H1580</f>
        <v>10</v>
      </c>
    </row>
    <row r="1581" spans="1:14" x14ac:dyDescent="0.3">
      <c r="A1581" s="3"/>
      <c r="B1581" s="4"/>
      <c r="C1581" s="4" t="s">
        <v>295</v>
      </c>
      <c r="D1581" s="4"/>
      <c r="E1581" s="3">
        <v>3</v>
      </c>
      <c r="F1581" s="3">
        <f>IF(G1581="","",SUMIFS([1]怪物表!$A:$A,[1]怪物表!$B:$B,C1581,[1]怪物表!$C:$C,G1581)
)</f>
        <v>1599204</v>
      </c>
      <c r="G1581" s="4" t="s">
        <v>247</v>
      </c>
      <c r="H1581" s="3">
        <v>10</v>
      </c>
      <c r="I1581" s="34">
        <v>7</v>
      </c>
      <c r="J1581" s="34">
        <v>3</v>
      </c>
      <c r="K1581" s="34">
        <v>1</v>
      </c>
      <c r="L1581" s="34">
        <v>10</v>
      </c>
      <c r="M1581" s="34">
        <v>270</v>
      </c>
      <c r="N1581" s="27">
        <f>INDEX([1]怪物表!$J:$J,MATCH(F1581,[1]怪物表!$A:$A,0),1)*H1581</f>
        <v>10</v>
      </c>
    </row>
    <row r="1582" spans="1:14" x14ac:dyDescent="0.3">
      <c r="A1582" s="3"/>
      <c r="B1582" s="4"/>
      <c r="C1582" s="4" t="s">
        <v>295</v>
      </c>
      <c r="D1582" s="4"/>
      <c r="E1582" s="3">
        <v>4</v>
      </c>
      <c r="F1582" s="3">
        <f>IF(G1582="","",SUMIFS([1]怪物表!$A:$A,[1]怪物表!$B:$B,C1582,[1]怪物表!$C:$C,G1582)
)</f>
        <v>1599204</v>
      </c>
      <c r="G1582" s="4" t="s">
        <v>247</v>
      </c>
      <c r="H1582" s="3">
        <v>10</v>
      </c>
      <c r="I1582" s="34">
        <v>7</v>
      </c>
      <c r="J1582" s="34">
        <v>3</v>
      </c>
      <c r="K1582" s="34">
        <v>1</v>
      </c>
      <c r="L1582" s="3">
        <v>20</v>
      </c>
      <c r="M1582" s="34">
        <v>270</v>
      </c>
      <c r="N1582" s="27">
        <f>INDEX([1]怪物表!$J:$J,MATCH(F1582,[1]怪物表!$A:$A,0),1)*H1582</f>
        <v>10</v>
      </c>
    </row>
    <row r="1583" spans="1:14" x14ac:dyDescent="0.3">
      <c r="A1583" s="3"/>
      <c r="B1583" s="4"/>
      <c r="C1583" s="4" t="s">
        <v>295</v>
      </c>
      <c r="D1583" s="4"/>
      <c r="E1583" s="3">
        <v>5</v>
      </c>
      <c r="F1583" s="3">
        <f>IF(G1583="","",SUMIFS([1]怪物表!$A:$A,[1]怪物表!$B:$B,C1583,[1]怪物表!$C:$C,G1583)
)</f>
        <v>1599204</v>
      </c>
      <c r="G1583" s="4" t="s">
        <v>247</v>
      </c>
      <c r="H1583" s="3">
        <v>10</v>
      </c>
      <c r="I1583" s="3"/>
      <c r="J1583" s="34">
        <v>3</v>
      </c>
      <c r="K1583" s="34">
        <v>1</v>
      </c>
      <c r="L1583" s="3">
        <v>20</v>
      </c>
      <c r="M1583" s="34">
        <v>270</v>
      </c>
      <c r="N1583" s="27">
        <f>INDEX([1]怪物表!$J:$J,MATCH(F1583,[1]怪物表!$A:$A,0),1)*H1583</f>
        <v>10</v>
      </c>
    </row>
    <row r="1584" spans="1:14" x14ac:dyDescent="0.3">
      <c r="A1584" s="35">
        <v>599209</v>
      </c>
      <c r="B1584" s="25" t="s">
        <v>268</v>
      </c>
      <c r="C1584" s="4" t="s">
        <v>295</v>
      </c>
      <c r="D1584" s="25" t="s">
        <v>191</v>
      </c>
      <c r="E1584" s="34">
        <v>1</v>
      </c>
      <c r="F1584" s="34">
        <f>IF(G1584="","",SUMIFS([1]怪物表!$A:$A,[1]怪物表!$B:$B,C1584,[1]怪物表!$C:$C,G1584)
)</f>
        <v>1599202</v>
      </c>
      <c r="G1584" s="4" t="s">
        <v>239</v>
      </c>
      <c r="H1584" s="34">
        <v>14</v>
      </c>
      <c r="I1584" s="34">
        <v>11</v>
      </c>
      <c r="J1584" s="34">
        <v>3</v>
      </c>
      <c r="K1584" s="34">
        <v>1</v>
      </c>
      <c r="L1584" s="3">
        <v>60</v>
      </c>
      <c r="M1584" s="34">
        <v>330</v>
      </c>
      <c r="N1584" s="27">
        <f>INDEX([1]怪物表!$J:$J,MATCH(F1584,[1]怪物表!$A:$A,0),1)*H1584</f>
        <v>14</v>
      </c>
    </row>
    <row r="1585" spans="1:14" x14ac:dyDescent="0.3">
      <c r="A1585" s="3"/>
      <c r="B1585" s="4"/>
      <c r="C1585" s="4" t="s">
        <v>295</v>
      </c>
      <c r="D1585" s="4"/>
      <c r="E1585" s="3">
        <v>2</v>
      </c>
      <c r="F1585" s="3">
        <f>IF(G1585="","",SUMIFS([1]怪物表!$A:$A,[1]怪物表!$B:$B,C1585,[1]怪物表!$C:$C,G1585)
)</f>
        <v>1599202</v>
      </c>
      <c r="G1585" s="4" t="s">
        <v>239</v>
      </c>
      <c r="H1585" s="3">
        <v>14</v>
      </c>
      <c r="I1585" s="34">
        <v>11</v>
      </c>
      <c r="J1585" s="34">
        <v>3</v>
      </c>
      <c r="K1585" s="34">
        <v>1</v>
      </c>
      <c r="L1585" s="3">
        <v>60</v>
      </c>
      <c r="M1585" s="34">
        <v>330</v>
      </c>
      <c r="N1585" s="27">
        <f>INDEX([1]怪物表!$J:$J,MATCH(F1585,[1]怪物表!$A:$A,0),1)*H1585</f>
        <v>14</v>
      </c>
    </row>
    <row r="1586" spans="1:14" x14ac:dyDescent="0.3">
      <c r="A1586" s="3"/>
      <c r="B1586" s="4"/>
      <c r="C1586" s="4" t="s">
        <v>295</v>
      </c>
      <c r="D1586" s="4"/>
      <c r="E1586" s="3">
        <v>3</v>
      </c>
      <c r="F1586" s="3">
        <f>IF(G1586="","",SUMIFS([1]怪物表!$A:$A,[1]怪物表!$B:$B,C1586,[1]怪物表!$C:$C,G1586)
)</f>
        <v>1599202</v>
      </c>
      <c r="G1586" s="4" t="s">
        <v>239</v>
      </c>
      <c r="H1586" s="3">
        <v>20</v>
      </c>
      <c r="I1586" s="3">
        <v>18</v>
      </c>
      <c r="J1586" s="34">
        <v>3</v>
      </c>
      <c r="K1586" s="34">
        <v>1</v>
      </c>
      <c r="L1586" s="3">
        <v>60</v>
      </c>
      <c r="M1586" s="34">
        <v>330</v>
      </c>
      <c r="N1586" s="27">
        <f>INDEX([1]怪物表!$J:$J,MATCH(F1586,[1]怪物表!$A:$A,0),1)*H1586</f>
        <v>20</v>
      </c>
    </row>
    <row r="1587" spans="1:14" x14ac:dyDescent="0.3">
      <c r="A1587" s="3"/>
      <c r="B1587" s="4"/>
      <c r="C1587" s="4" t="s">
        <v>295</v>
      </c>
      <c r="D1587" s="4"/>
      <c r="E1587" s="3">
        <v>4</v>
      </c>
      <c r="F1587" s="3">
        <f>IF(G1587="","",SUMIFS([1]怪物表!$A:$A,[1]怪物表!$B:$B,C1587,[1]怪物表!$C:$C,G1587)
)</f>
        <v>1599202</v>
      </c>
      <c r="G1587" s="4" t="s">
        <v>239</v>
      </c>
      <c r="H1587" s="3">
        <v>20</v>
      </c>
      <c r="I1587" s="3">
        <v>18</v>
      </c>
      <c r="J1587" s="34">
        <v>3</v>
      </c>
      <c r="K1587" s="34">
        <v>1</v>
      </c>
      <c r="L1587" s="3">
        <v>60</v>
      </c>
      <c r="M1587" s="34">
        <v>330</v>
      </c>
      <c r="N1587" s="27">
        <f>INDEX([1]怪物表!$J:$J,MATCH(F1587,[1]怪物表!$A:$A,0),1)*H1587</f>
        <v>20</v>
      </c>
    </row>
    <row r="1588" spans="1:14" x14ac:dyDescent="0.3">
      <c r="A1588" s="3"/>
      <c r="B1588" s="4"/>
      <c r="C1588" s="4" t="s">
        <v>295</v>
      </c>
      <c r="D1588" s="4"/>
      <c r="E1588" s="3">
        <v>5</v>
      </c>
      <c r="F1588" s="3">
        <f>IF(G1588="","",SUMIFS([1]怪物表!$A:$A,[1]怪物表!$B:$B,C1588,[1]怪物表!$C:$C,G1588)
)</f>
        <v>1599202</v>
      </c>
      <c r="G1588" s="4" t="s">
        <v>239</v>
      </c>
      <c r="H1588" s="3">
        <v>28</v>
      </c>
      <c r="I1588" s="3"/>
      <c r="J1588" s="34">
        <v>3</v>
      </c>
      <c r="K1588" s="34">
        <v>1</v>
      </c>
      <c r="L1588" s="3">
        <v>60</v>
      </c>
      <c r="M1588" s="34">
        <v>330</v>
      </c>
      <c r="N1588" s="27">
        <f>INDEX([1]怪物表!$J:$J,MATCH(F1588,[1]怪物表!$A:$A,0),1)*H1588</f>
        <v>28</v>
      </c>
    </row>
    <row r="1589" spans="1:14" x14ac:dyDescent="0.3">
      <c r="A1589" s="35">
        <v>599210</v>
      </c>
      <c r="B1589" s="25" t="s">
        <v>269</v>
      </c>
      <c r="C1589" s="4" t="s">
        <v>295</v>
      </c>
      <c r="D1589" s="25" t="s">
        <v>201</v>
      </c>
      <c r="E1589" s="34">
        <v>1</v>
      </c>
      <c r="F1589" s="34">
        <f>IF(G1589="","",SUMIFS([1]怪物表!$A:$A,[1]怪物表!$B:$B,C1589,[1]怪物表!$C:$C,G1589)
)</f>
        <v>1599205</v>
      </c>
      <c r="G1589" s="4" t="s">
        <v>147</v>
      </c>
      <c r="H1589" s="34">
        <v>14</v>
      </c>
      <c r="I1589" s="34">
        <v>11</v>
      </c>
      <c r="J1589" s="34">
        <v>3</v>
      </c>
      <c r="K1589" s="34">
        <v>1</v>
      </c>
      <c r="L1589" s="3">
        <v>60</v>
      </c>
      <c r="M1589" s="34">
        <v>390</v>
      </c>
      <c r="N1589" s="27">
        <f>INDEX([1]怪物表!$J:$J,MATCH(F1589,[1]怪物表!$A:$A,0),1)*H1589</f>
        <v>14</v>
      </c>
    </row>
    <row r="1590" spans="1:14" x14ac:dyDescent="0.3">
      <c r="A1590" s="3"/>
      <c r="B1590" s="4"/>
      <c r="C1590" s="4" t="s">
        <v>295</v>
      </c>
      <c r="D1590" s="4"/>
      <c r="E1590" s="3">
        <v>2</v>
      </c>
      <c r="F1590" s="3">
        <f>IF(G1590="","",SUMIFS([1]怪物表!$A:$A,[1]怪物表!$B:$B,C1590,[1]怪物表!$C:$C,G1590)
)</f>
        <v>1599205</v>
      </c>
      <c r="G1590" s="4" t="s">
        <v>147</v>
      </c>
      <c r="H1590" s="3">
        <v>14</v>
      </c>
      <c r="I1590" s="34">
        <v>11</v>
      </c>
      <c r="J1590" s="34">
        <v>3</v>
      </c>
      <c r="K1590" s="34">
        <v>1</v>
      </c>
      <c r="L1590" s="3">
        <v>60</v>
      </c>
      <c r="M1590" s="34">
        <v>390</v>
      </c>
      <c r="N1590" s="27">
        <f>INDEX([1]怪物表!$J:$J,MATCH(F1590,[1]怪物表!$A:$A,0),1)*H1590</f>
        <v>14</v>
      </c>
    </row>
    <row r="1591" spans="1:14" x14ac:dyDescent="0.3">
      <c r="A1591" s="3"/>
      <c r="B1591" s="4"/>
      <c r="C1591" s="4" t="s">
        <v>295</v>
      </c>
      <c r="D1591" s="4"/>
      <c r="E1591" s="3">
        <v>3</v>
      </c>
      <c r="F1591" s="3">
        <f>IF(G1591="","",SUMIFS([1]怪物表!$A:$A,[1]怪物表!$B:$B,C1591,[1]怪物表!$C:$C,G1591)
)</f>
        <v>1599205</v>
      </c>
      <c r="G1591" s="4" t="s">
        <v>147</v>
      </c>
      <c r="H1591" s="3">
        <v>20</v>
      </c>
      <c r="I1591" s="3">
        <v>18</v>
      </c>
      <c r="J1591" s="34">
        <v>3</v>
      </c>
      <c r="K1591" s="34">
        <v>1</v>
      </c>
      <c r="L1591" s="3">
        <v>60</v>
      </c>
      <c r="M1591" s="34">
        <v>390</v>
      </c>
      <c r="N1591" s="27">
        <f>INDEX([1]怪物表!$J:$J,MATCH(F1591,[1]怪物表!$A:$A,0),1)*H1591</f>
        <v>20</v>
      </c>
    </row>
    <row r="1592" spans="1:14" x14ac:dyDescent="0.3">
      <c r="A1592" s="3"/>
      <c r="B1592" s="4"/>
      <c r="C1592" s="4" t="s">
        <v>295</v>
      </c>
      <c r="D1592" s="4"/>
      <c r="E1592" s="3">
        <v>4</v>
      </c>
      <c r="F1592" s="3">
        <f>IF(G1592="","",SUMIFS([1]怪物表!$A:$A,[1]怪物表!$B:$B,C1592,[1]怪物表!$C:$C,G1592)
)</f>
        <v>1599205</v>
      </c>
      <c r="G1592" s="4" t="s">
        <v>147</v>
      </c>
      <c r="H1592" s="3">
        <v>20</v>
      </c>
      <c r="I1592" s="3">
        <v>18</v>
      </c>
      <c r="J1592" s="34">
        <v>3</v>
      </c>
      <c r="K1592" s="34">
        <v>1</v>
      </c>
      <c r="L1592" s="3">
        <v>60</v>
      </c>
      <c r="M1592" s="34">
        <v>390</v>
      </c>
      <c r="N1592" s="27">
        <f>INDEX([1]怪物表!$J:$J,MATCH(F1592,[1]怪物表!$A:$A,0),1)*H1592</f>
        <v>20</v>
      </c>
    </row>
    <row r="1593" spans="1:14" x14ac:dyDescent="0.3">
      <c r="A1593" s="3"/>
      <c r="B1593" s="4"/>
      <c r="C1593" s="4" t="s">
        <v>295</v>
      </c>
      <c r="D1593" s="4"/>
      <c r="E1593" s="3">
        <v>5</v>
      </c>
      <c r="F1593" s="3">
        <f>IF(G1593="","",SUMIFS([1]怪物表!$A:$A,[1]怪物表!$B:$B,C1593,[1]怪物表!$C:$C,G1593)
)</f>
        <v>1599205</v>
      </c>
      <c r="G1593" s="4" t="s">
        <v>147</v>
      </c>
      <c r="H1593" s="3">
        <v>28</v>
      </c>
      <c r="I1593" s="3"/>
      <c r="J1593" s="34">
        <v>3</v>
      </c>
      <c r="K1593" s="34">
        <v>1</v>
      </c>
      <c r="L1593" s="3">
        <v>60</v>
      </c>
      <c r="M1593" s="34">
        <v>390</v>
      </c>
      <c r="N1593" s="27">
        <f>INDEX([1]怪物表!$J:$J,MATCH(F1593,[1]怪物表!$A:$A,0),1)*H1593</f>
        <v>28</v>
      </c>
    </row>
    <row r="1594" spans="1:14" x14ac:dyDescent="0.3">
      <c r="A1594" s="35">
        <v>599211</v>
      </c>
      <c r="B1594" s="25" t="s">
        <v>274</v>
      </c>
      <c r="C1594" s="4" t="s">
        <v>295</v>
      </c>
      <c r="D1594" s="25" t="s">
        <v>201</v>
      </c>
      <c r="E1594" s="34">
        <v>1</v>
      </c>
      <c r="F1594" s="34">
        <f>IF(G1594="","",SUMIFS([1]怪物表!$A:$A,[1]怪物表!$B:$B,C1594,[1]怪物表!$C:$C,G1594)
)</f>
        <v>1599205</v>
      </c>
      <c r="G1594" s="4" t="s">
        <v>147</v>
      </c>
      <c r="H1594" s="34">
        <v>7</v>
      </c>
      <c r="I1594" s="34">
        <v>6</v>
      </c>
      <c r="J1594" s="34">
        <v>3</v>
      </c>
      <c r="K1594" s="34">
        <v>1</v>
      </c>
      <c r="L1594" s="3">
        <v>60</v>
      </c>
      <c r="M1594" s="34">
        <v>390</v>
      </c>
      <c r="N1594" s="27">
        <f>INDEX([1]怪物表!$J:$J,MATCH(F1594,[1]怪物表!$A:$A,0),1)*H1594</f>
        <v>7</v>
      </c>
    </row>
    <row r="1595" spans="1:14" x14ac:dyDescent="0.3">
      <c r="A1595" s="3"/>
      <c r="B1595" s="4"/>
      <c r="C1595" s="4" t="s">
        <v>295</v>
      </c>
      <c r="D1595" s="4"/>
      <c r="E1595" s="3">
        <v>2</v>
      </c>
      <c r="F1595" s="3">
        <f>IF(G1595="","",SUMIFS([1]怪物表!$A:$A,[1]怪物表!$B:$B,C1595,[1]怪物表!$C:$C,G1595)
)</f>
        <v>1599205</v>
      </c>
      <c r="G1595" s="4" t="s">
        <v>147</v>
      </c>
      <c r="H1595" s="34">
        <v>7</v>
      </c>
      <c r="I1595" s="34">
        <v>6</v>
      </c>
      <c r="J1595" s="34">
        <v>3</v>
      </c>
      <c r="K1595" s="34">
        <v>1</v>
      </c>
      <c r="L1595" s="3">
        <v>60</v>
      </c>
      <c r="M1595" s="34">
        <v>390</v>
      </c>
      <c r="N1595" s="27">
        <f>INDEX([1]怪物表!$J:$J,MATCH(F1595,[1]怪物表!$A:$A,0),1)*H1595</f>
        <v>7</v>
      </c>
    </row>
    <row r="1596" spans="1:14" x14ac:dyDescent="0.3">
      <c r="A1596" s="3"/>
      <c r="B1596" s="4"/>
      <c r="C1596" s="4" t="s">
        <v>295</v>
      </c>
      <c r="D1596" s="4"/>
      <c r="E1596" s="3">
        <v>3</v>
      </c>
      <c r="F1596" s="3">
        <f>IF(G1596="","",SUMIFS([1]怪物表!$A:$A,[1]怪物表!$B:$B,C1596,[1]怪物表!$C:$C,G1596)
)</f>
        <v>1599205</v>
      </c>
      <c r="G1596" s="4" t="s">
        <v>147</v>
      </c>
      <c r="H1596" s="3">
        <v>10</v>
      </c>
      <c r="I1596" s="34">
        <v>9</v>
      </c>
      <c r="J1596" s="34">
        <v>3</v>
      </c>
      <c r="K1596" s="34">
        <v>1</v>
      </c>
      <c r="L1596" s="3">
        <v>60</v>
      </c>
      <c r="M1596" s="34">
        <v>390</v>
      </c>
      <c r="N1596" s="27">
        <f>INDEX([1]怪物表!$J:$J,MATCH(F1596,[1]怪物表!$A:$A,0),1)*H1596</f>
        <v>10</v>
      </c>
    </row>
    <row r="1597" spans="1:14" x14ac:dyDescent="0.3">
      <c r="A1597" s="3"/>
      <c r="B1597" s="4"/>
      <c r="C1597" s="4" t="s">
        <v>295</v>
      </c>
      <c r="D1597" s="4"/>
      <c r="E1597" s="3">
        <v>4</v>
      </c>
      <c r="F1597" s="3">
        <f>IF(G1597="","",SUMIFS([1]怪物表!$A:$A,[1]怪物表!$B:$B,C1597,[1]怪物表!$C:$C,G1597)
)</f>
        <v>1599205</v>
      </c>
      <c r="G1597" s="4" t="s">
        <v>147</v>
      </c>
      <c r="H1597" s="3">
        <v>10</v>
      </c>
      <c r="I1597" s="34">
        <v>9</v>
      </c>
      <c r="J1597" s="34">
        <v>3</v>
      </c>
      <c r="K1597" s="34">
        <v>1</v>
      </c>
      <c r="L1597" s="3">
        <v>60</v>
      </c>
      <c r="M1597" s="34">
        <v>390</v>
      </c>
      <c r="N1597" s="27">
        <f>INDEX([1]怪物表!$J:$J,MATCH(F1597,[1]怪物表!$A:$A,0),1)*H1597</f>
        <v>10</v>
      </c>
    </row>
    <row r="1598" spans="1:14" x14ac:dyDescent="0.3">
      <c r="A1598" s="3"/>
      <c r="B1598" s="4"/>
      <c r="C1598" s="4" t="s">
        <v>295</v>
      </c>
      <c r="D1598" s="4"/>
      <c r="E1598" s="3">
        <v>5</v>
      </c>
      <c r="F1598" s="3">
        <f>IF(G1598="","",SUMIFS([1]怪物表!$A:$A,[1]怪物表!$B:$B,C1598,[1]怪物表!$C:$C,G1598)
)</f>
        <v>1599205</v>
      </c>
      <c r="G1598" s="4" t="s">
        <v>147</v>
      </c>
      <c r="H1598" s="3">
        <v>16</v>
      </c>
      <c r="I1598" s="3"/>
      <c r="J1598" s="34">
        <v>3</v>
      </c>
      <c r="K1598" s="34">
        <v>1</v>
      </c>
      <c r="L1598" s="3">
        <v>60</v>
      </c>
      <c r="M1598" s="34">
        <v>390</v>
      </c>
      <c r="N1598" s="27">
        <f>INDEX([1]怪物表!$J:$J,MATCH(F1598,[1]怪物表!$A:$A,0),1)*H1598</f>
        <v>16</v>
      </c>
    </row>
    <row r="1599" spans="1:14" x14ac:dyDescent="0.3">
      <c r="A1599" s="35">
        <v>599212</v>
      </c>
      <c r="B1599" s="25" t="s">
        <v>270</v>
      </c>
      <c r="C1599" s="4" t="s">
        <v>295</v>
      </c>
      <c r="D1599" s="25" t="s">
        <v>197</v>
      </c>
      <c r="E1599" s="34">
        <v>1</v>
      </c>
      <c r="F1599" s="34">
        <f>IF(G1599="","",SUMIFS([1]怪物表!$A:$A,[1]怪物表!$B:$B,C1599,[1]怪物表!$C:$C,G1599)
)</f>
        <v>1599205</v>
      </c>
      <c r="G1599" s="4" t="s">
        <v>147</v>
      </c>
      <c r="H1599" s="34">
        <v>10</v>
      </c>
      <c r="I1599" s="34">
        <v>7</v>
      </c>
      <c r="J1599" s="34">
        <v>3</v>
      </c>
      <c r="K1599" s="34">
        <v>1</v>
      </c>
      <c r="L1599" s="34">
        <v>6</v>
      </c>
      <c r="M1599" s="34">
        <v>540</v>
      </c>
      <c r="N1599" s="27">
        <f>INDEX([1]怪物表!$J:$J,MATCH(F1599,[1]怪物表!$A:$A,0),1)*H1599</f>
        <v>10</v>
      </c>
    </row>
    <row r="1600" spans="1:14" x14ac:dyDescent="0.3">
      <c r="A1600" s="3"/>
      <c r="B1600" s="4"/>
      <c r="C1600" s="4" t="s">
        <v>295</v>
      </c>
      <c r="D1600" s="4"/>
      <c r="E1600" s="3">
        <v>2</v>
      </c>
      <c r="F1600" s="3">
        <f>IF(G1600="","",SUMIFS([1]怪物表!$A:$A,[1]怪物表!$B:$B,C1600,[1]怪物表!$C:$C,G1600)
)</f>
        <v>1599205</v>
      </c>
      <c r="G1600" s="4" t="s">
        <v>147</v>
      </c>
      <c r="H1600" s="3">
        <v>10</v>
      </c>
      <c r="I1600" s="34">
        <v>7</v>
      </c>
      <c r="J1600" s="34">
        <v>3</v>
      </c>
      <c r="K1600" s="34">
        <v>1</v>
      </c>
      <c r="L1600" s="34">
        <v>6</v>
      </c>
      <c r="M1600" s="34">
        <v>540</v>
      </c>
      <c r="N1600" s="27">
        <f>INDEX([1]怪物表!$J:$J,MATCH(F1600,[1]怪物表!$A:$A,0),1)*H1600</f>
        <v>10</v>
      </c>
    </row>
    <row r="1601" spans="1:14" x14ac:dyDescent="0.3">
      <c r="A1601" s="3"/>
      <c r="B1601" s="4"/>
      <c r="C1601" s="4" t="s">
        <v>295</v>
      </c>
      <c r="D1601" s="4"/>
      <c r="E1601" s="3">
        <v>3</v>
      </c>
      <c r="F1601" s="3">
        <f>IF(G1601="","",SUMIFS([1]怪物表!$A:$A,[1]怪物表!$B:$B,C1601,[1]怪物表!$C:$C,G1601)
)</f>
        <v>1599205</v>
      </c>
      <c r="G1601" s="4" t="s">
        <v>147</v>
      </c>
      <c r="H1601" s="3">
        <v>20</v>
      </c>
      <c r="I1601" s="34">
        <v>14</v>
      </c>
      <c r="J1601" s="34">
        <v>3</v>
      </c>
      <c r="K1601" s="34">
        <v>1</v>
      </c>
      <c r="L1601" s="34">
        <v>6</v>
      </c>
      <c r="M1601" s="34">
        <v>540</v>
      </c>
      <c r="N1601" s="27">
        <f>INDEX([1]怪物表!$J:$J,MATCH(F1601,[1]怪物表!$A:$A,0),1)*H1601</f>
        <v>20</v>
      </c>
    </row>
    <row r="1602" spans="1:14" x14ac:dyDescent="0.3">
      <c r="A1602" s="3"/>
      <c r="B1602" s="4"/>
      <c r="C1602" s="4" t="s">
        <v>295</v>
      </c>
      <c r="D1602" s="4"/>
      <c r="E1602" s="3">
        <v>4</v>
      </c>
      <c r="F1602" s="3">
        <f>IF(G1602="","",SUMIFS([1]怪物表!$A:$A,[1]怪物表!$B:$B,C1602,[1]怪物表!$C:$C,G1602)
)</f>
        <v>1599205</v>
      </c>
      <c r="G1602" s="4" t="s">
        <v>147</v>
      </c>
      <c r="H1602" s="3">
        <v>30</v>
      </c>
      <c r="I1602" s="3">
        <v>21</v>
      </c>
      <c r="J1602" s="34">
        <v>3</v>
      </c>
      <c r="K1602" s="34">
        <v>1</v>
      </c>
      <c r="L1602" s="34">
        <v>6</v>
      </c>
      <c r="M1602" s="34">
        <v>540</v>
      </c>
      <c r="N1602" s="27">
        <f>INDEX([1]怪物表!$J:$J,MATCH(F1602,[1]怪物表!$A:$A,0),1)*H1602</f>
        <v>30</v>
      </c>
    </row>
    <row r="1603" spans="1:14" x14ac:dyDescent="0.3">
      <c r="A1603" s="3"/>
      <c r="B1603" s="4"/>
      <c r="C1603" s="4" t="s">
        <v>295</v>
      </c>
      <c r="D1603" s="4"/>
      <c r="E1603" s="3">
        <v>5</v>
      </c>
      <c r="F1603" s="3">
        <f>IF(G1603="","",SUMIFS([1]怪物表!$A:$A,[1]怪物表!$B:$B,C1603,[1]怪物表!$C:$C,G1603)
)</f>
        <v>1599205</v>
      </c>
      <c r="G1603" s="4" t="s">
        <v>147</v>
      </c>
      <c r="H1603" s="3">
        <v>30</v>
      </c>
      <c r="I1603" s="3"/>
      <c r="J1603" s="34">
        <v>3</v>
      </c>
      <c r="K1603" s="34">
        <v>1</v>
      </c>
      <c r="L1603" s="34">
        <v>6</v>
      </c>
      <c r="M1603" s="34">
        <v>540</v>
      </c>
      <c r="N1603" s="27">
        <f>INDEX([1]怪物表!$J:$J,MATCH(F1603,[1]怪物表!$A:$A,0),1)*H1603</f>
        <v>30</v>
      </c>
    </row>
    <row r="1604" spans="1:14" x14ac:dyDescent="0.3">
      <c r="A1604" s="35">
        <v>599213</v>
      </c>
      <c r="B1604" s="25" t="s">
        <v>275</v>
      </c>
      <c r="C1604" s="4" t="s">
        <v>295</v>
      </c>
      <c r="D1604" s="25" t="s">
        <v>197</v>
      </c>
      <c r="E1604" s="34">
        <v>1</v>
      </c>
      <c r="F1604" s="34">
        <f>IF(G1604="","",SUMIFS([1]怪物表!$A:$A,[1]怪物表!$B:$B,C1604,[1]怪物表!$C:$C,G1604)
)</f>
        <v>1599205</v>
      </c>
      <c r="G1604" s="4" t="s">
        <v>147</v>
      </c>
      <c r="H1604" s="34">
        <v>5</v>
      </c>
      <c r="I1604" s="34">
        <v>4</v>
      </c>
      <c r="J1604" s="34">
        <v>3</v>
      </c>
      <c r="K1604" s="34">
        <v>1</v>
      </c>
      <c r="L1604" s="34">
        <v>6</v>
      </c>
      <c r="M1604" s="34">
        <v>540</v>
      </c>
      <c r="N1604" s="27">
        <f>INDEX([1]怪物表!$J:$J,MATCH(F1604,[1]怪物表!$A:$A,0),1)*H1604</f>
        <v>5</v>
      </c>
    </row>
    <row r="1605" spans="1:14" x14ac:dyDescent="0.3">
      <c r="A1605" s="3"/>
      <c r="B1605" s="4"/>
      <c r="C1605" s="4" t="s">
        <v>295</v>
      </c>
      <c r="D1605" s="4"/>
      <c r="E1605" s="3">
        <v>2</v>
      </c>
      <c r="F1605" s="3">
        <f>IF(G1605="","",SUMIFS([1]怪物表!$A:$A,[1]怪物表!$B:$B,C1605,[1]怪物表!$C:$C,G1605)
)</f>
        <v>1599205</v>
      </c>
      <c r="G1605" s="4" t="s">
        <v>147</v>
      </c>
      <c r="H1605" s="3">
        <v>5</v>
      </c>
      <c r="I1605" s="34">
        <v>4</v>
      </c>
      <c r="J1605" s="34">
        <v>3</v>
      </c>
      <c r="K1605" s="34">
        <v>1</v>
      </c>
      <c r="L1605" s="34">
        <v>6</v>
      </c>
      <c r="M1605" s="34">
        <v>540</v>
      </c>
      <c r="N1605" s="27">
        <f>INDEX([1]怪物表!$J:$J,MATCH(F1605,[1]怪物表!$A:$A,0),1)*H1605</f>
        <v>5</v>
      </c>
    </row>
    <row r="1606" spans="1:14" x14ac:dyDescent="0.3">
      <c r="A1606" s="3"/>
      <c r="B1606" s="4"/>
      <c r="C1606" s="4" t="s">
        <v>295</v>
      </c>
      <c r="D1606" s="4"/>
      <c r="E1606" s="3">
        <v>3</v>
      </c>
      <c r="F1606" s="3">
        <f>IF(G1606="","",SUMIFS([1]怪物表!$A:$A,[1]怪物表!$B:$B,C1606,[1]怪物表!$C:$C,G1606)
)</f>
        <v>1599205</v>
      </c>
      <c r="G1606" s="4" t="s">
        <v>147</v>
      </c>
      <c r="H1606" s="3">
        <v>10</v>
      </c>
      <c r="I1606" s="34">
        <v>7</v>
      </c>
      <c r="J1606" s="34">
        <v>3</v>
      </c>
      <c r="K1606" s="34">
        <v>1</v>
      </c>
      <c r="L1606" s="34">
        <v>6</v>
      </c>
      <c r="M1606" s="34">
        <v>540</v>
      </c>
      <c r="N1606" s="27">
        <f>INDEX([1]怪物表!$J:$J,MATCH(F1606,[1]怪物表!$A:$A,0),1)*H1606</f>
        <v>10</v>
      </c>
    </row>
    <row r="1607" spans="1:14" x14ac:dyDescent="0.3">
      <c r="A1607" s="3"/>
      <c r="B1607" s="4"/>
      <c r="C1607" s="4" t="s">
        <v>295</v>
      </c>
      <c r="D1607" s="4"/>
      <c r="E1607" s="3">
        <v>4</v>
      </c>
      <c r="F1607" s="3">
        <f>IF(G1607="","",SUMIFS([1]怪物表!$A:$A,[1]怪物表!$B:$B,C1607,[1]怪物表!$C:$C,G1607)
)</f>
        <v>1599205</v>
      </c>
      <c r="G1607" s="4" t="s">
        <v>147</v>
      </c>
      <c r="H1607" s="3">
        <v>15</v>
      </c>
      <c r="I1607" s="3">
        <v>11</v>
      </c>
      <c r="J1607" s="34">
        <v>3</v>
      </c>
      <c r="K1607" s="34">
        <v>1</v>
      </c>
      <c r="L1607" s="34">
        <v>6</v>
      </c>
      <c r="M1607" s="34">
        <v>540</v>
      </c>
      <c r="N1607" s="27">
        <f>INDEX([1]怪物表!$J:$J,MATCH(F1607,[1]怪物表!$A:$A,0),1)*H1607</f>
        <v>15</v>
      </c>
    </row>
    <row r="1608" spans="1:14" x14ac:dyDescent="0.3">
      <c r="A1608" s="3"/>
      <c r="B1608" s="4"/>
      <c r="C1608" s="4" t="s">
        <v>295</v>
      </c>
      <c r="D1608" s="4"/>
      <c r="E1608" s="3">
        <v>5</v>
      </c>
      <c r="F1608" s="3">
        <f>IF(G1608="","",SUMIFS([1]怪物表!$A:$A,[1]怪物表!$B:$B,C1608,[1]怪物表!$C:$C,G1608)
)</f>
        <v>1599205</v>
      </c>
      <c r="G1608" s="4" t="s">
        <v>147</v>
      </c>
      <c r="H1608" s="3">
        <v>15</v>
      </c>
      <c r="I1608" s="3"/>
      <c r="J1608" s="34">
        <v>3</v>
      </c>
      <c r="K1608" s="34">
        <v>1</v>
      </c>
      <c r="L1608" s="34">
        <v>6</v>
      </c>
      <c r="M1608" s="34">
        <v>540</v>
      </c>
      <c r="N1608" s="27">
        <f>INDEX([1]怪物表!$J:$J,MATCH(F1608,[1]怪物表!$A:$A,0),1)*H1608</f>
        <v>15</v>
      </c>
    </row>
    <row r="1609" spans="1:14" x14ac:dyDescent="0.3">
      <c r="A1609" s="35">
        <v>599214</v>
      </c>
      <c r="B1609" s="25" t="s">
        <v>272</v>
      </c>
      <c r="C1609" s="4" t="s">
        <v>295</v>
      </c>
      <c r="D1609" s="25" t="s">
        <v>197</v>
      </c>
      <c r="E1609" s="34">
        <v>1</v>
      </c>
      <c r="F1609" s="34">
        <f>IF(G1609="","",SUMIFS([1]怪物表!$A:$A,[1]怪物表!$B:$B,C1609,[1]怪物表!$C:$C,G1609)
)</f>
        <v>1599216</v>
      </c>
      <c r="G1609" s="4" t="s">
        <v>288</v>
      </c>
      <c r="H1609" s="34">
        <v>5</v>
      </c>
      <c r="I1609" s="34">
        <v>4</v>
      </c>
      <c r="J1609" s="34">
        <v>3</v>
      </c>
      <c r="K1609" s="34">
        <v>1</v>
      </c>
      <c r="L1609" s="34">
        <v>6</v>
      </c>
      <c r="M1609" s="34">
        <v>540</v>
      </c>
      <c r="N1609" s="27">
        <f>INDEX([1]怪物表!$J:$J,MATCH(F1609,[1]怪物表!$A:$A,0),1)*H1609</f>
        <v>5</v>
      </c>
    </row>
    <row r="1610" spans="1:14" x14ac:dyDescent="0.3">
      <c r="A1610" s="3"/>
      <c r="B1610" s="4"/>
      <c r="C1610" s="4" t="s">
        <v>295</v>
      </c>
      <c r="D1610" s="4"/>
      <c r="E1610" s="3">
        <v>2</v>
      </c>
      <c r="F1610" s="3">
        <f>IF(G1610="","",SUMIFS([1]怪物表!$A:$A,[1]怪物表!$B:$B,C1610,[1]怪物表!$C:$C,G1610)
)</f>
        <v>1599216</v>
      </c>
      <c r="G1610" s="4" t="s">
        <v>288</v>
      </c>
      <c r="H1610" s="3">
        <v>5</v>
      </c>
      <c r="I1610" s="34">
        <v>4</v>
      </c>
      <c r="J1610" s="34">
        <v>3</v>
      </c>
      <c r="K1610" s="34">
        <v>1</v>
      </c>
      <c r="L1610" s="34">
        <v>6</v>
      </c>
      <c r="M1610" s="34">
        <v>540</v>
      </c>
      <c r="N1610" s="27">
        <f>INDEX([1]怪物表!$J:$J,MATCH(F1610,[1]怪物表!$A:$A,0),1)*H1610</f>
        <v>5</v>
      </c>
    </row>
    <row r="1611" spans="1:14" x14ac:dyDescent="0.3">
      <c r="A1611" s="3"/>
      <c r="B1611" s="4"/>
      <c r="C1611" s="4" t="s">
        <v>295</v>
      </c>
      <c r="D1611" s="4"/>
      <c r="E1611" s="3">
        <v>3</v>
      </c>
      <c r="F1611" s="3">
        <f>IF(G1611="","",SUMIFS([1]怪物表!$A:$A,[1]怪物表!$B:$B,C1611,[1]怪物表!$C:$C,G1611)
)</f>
        <v>1599216</v>
      </c>
      <c r="G1611" s="4" t="s">
        <v>288</v>
      </c>
      <c r="H1611" s="3">
        <v>10</v>
      </c>
      <c r="I1611" s="34">
        <v>7</v>
      </c>
      <c r="J1611" s="34">
        <v>3</v>
      </c>
      <c r="K1611" s="34">
        <v>1</v>
      </c>
      <c r="L1611" s="34">
        <v>6</v>
      </c>
      <c r="M1611" s="34">
        <v>540</v>
      </c>
      <c r="N1611" s="27">
        <f>INDEX([1]怪物表!$J:$J,MATCH(F1611,[1]怪物表!$A:$A,0),1)*H1611</f>
        <v>10</v>
      </c>
    </row>
    <row r="1612" spans="1:14" x14ac:dyDescent="0.3">
      <c r="A1612" s="3"/>
      <c r="B1612" s="4"/>
      <c r="C1612" s="4" t="s">
        <v>295</v>
      </c>
      <c r="D1612" s="4"/>
      <c r="E1612" s="3">
        <v>4</v>
      </c>
      <c r="F1612" s="3">
        <f>IF(G1612="","",SUMIFS([1]怪物表!$A:$A,[1]怪物表!$B:$B,C1612,[1]怪物表!$C:$C,G1612)
)</f>
        <v>1599216</v>
      </c>
      <c r="G1612" s="4" t="s">
        <v>288</v>
      </c>
      <c r="H1612" s="3">
        <v>15</v>
      </c>
      <c r="I1612" s="3">
        <v>11</v>
      </c>
      <c r="J1612" s="34">
        <v>3</v>
      </c>
      <c r="K1612" s="34">
        <v>1</v>
      </c>
      <c r="L1612" s="34">
        <v>6</v>
      </c>
      <c r="M1612" s="34">
        <v>540</v>
      </c>
      <c r="N1612" s="27">
        <f>INDEX([1]怪物表!$J:$J,MATCH(F1612,[1]怪物表!$A:$A,0),1)*H1612</f>
        <v>15</v>
      </c>
    </row>
    <row r="1613" spans="1:14" x14ac:dyDescent="0.3">
      <c r="A1613" s="3"/>
      <c r="B1613" s="4"/>
      <c r="C1613" s="4" t="s">
        <v>295</v>
      </c>
      <c r="D1613" s="4"/>
      <c r="E1613" s="3">
        <v>5</v>
      </c>
      <c r="F1613" s="3">
        <f>IF(G1613="","",SUMIFS([1]怪物表!$A:$A,[1]怪物表!$B:$B,C1613,[1]怪物表!$C:$C,G1613)
)</f>
        <v>1599216</v>
      </c>
      <c r="G1613" s="4" t="s">
        <v>288</v>
      </c>
      <c r="H1613" s="3">
        <v>15</v>
      </c>
      <c r="I1613" s="3"/>
      <c r="J1613" s="34">
        <v>3</v>
      </c>
      <c r="K1613" s="34">
        <v>1</v>
      </c>
      <c r="L1613" s="34">
        <v>6</v>
      </c>
      <c r="M1613" s="34">
        <v>540</v>
      </c>
      <c r="N1613" s="27">
        <f>INDEX([1]怪物表!$J:$J,MATCH(F1613,[1]怪物表!$A:$A,0),1)*H1613</f>
        <v>15</v>
      </c>
    </row>
    <row r="1614" spans="1:14" x14ac:dyDescent="0.3">
      <c r="A1614" s="35">
        <v>599215</v>
      </c>
      <c r="B1614" s="25" t="s">
        <v>271</v>
      </c>
      <c r="C1614" s="4" t="s">
        <v>295</v>
      </c>
      <c r="D1614" s="25" t="s">
        <v>199</v>
      </c>
      <c r="E1614" s="34">
        <v>1</v>
      </c>
      <c r="F1614" s="34">
        <f>IF(G1614="","",SUMIFS([1]怪物表!$A:$A,[1]怪物表!$B:$B,C1614,[1]怪物表!$C:$C,G1614)
)</f>
        <v>1599204</v>
      </c>
      <c r="G1614" s="4" t="s">
        <v>247</v>
      </c>
      <c r="H1614" s="34">
        <v>10</v>
      </c>
      <c r="I1614" s="34">
        <v>7</v>
      </c>
      <c r="J1614" s="34">
        <v>3</v>
      </c>
      <c r="K1614" s="34">
        <v>1</v>
      </c>
      <c r="L1614" s="34">
        <v>6</v>
      </c>
      <c r="M1614" s="34">
        <v>570</v>
      </c>
      <c r="N1614" s="27">
        <f>INDEX([1]怪物表!$J:$J,MATCH(F1614,[1]怪物表!$A:$A,0),1)*H1614</f>
        <v>10</v>
      </c>
    </row>
    <row r="1615" spans="1:14" x14ac:dyDescent="0.3">
      <c r="A1615" s="3"/>
      <c r="B1615" s="4"/>
      <c r="C1615" s="4" t="s">
        <v>295</v>
      </c>
      <c r="D1615" s="4"/>
      <c r="E1615" s="3">
        <v>2</v>
      </c>
      <c r="F1615" s="3">
        <f>IF(G1615="","",SUMIFS([1]怪物表!$A:$A,[1]怪物表!$B:$B,C1615,[1]怪物表!$C:$C,G1615)
)</f>
        <v>1599204</v>
      </c>
      <c r="G1615" s="4" t="s">
        <v>247</v>
      </c>
      <c r="H1615" s="3">
        <v>10</v>
      </c>
      <c r="I1615" s="34">
        <v>7</v>
      </c>
      <c r="J1615" s="34">
        <v>3</v>
      </c>
      <c r="K1615" s="34">
        <v>1</v>
      </c>
      <c r="L1615" s="34">
        <v>6</v>
      </c>
      <c r="M1615" s="34">
        <v>570</v>
      </c>
      <c r="N1615" s="27">
        <f>INDEX([1]怪物表!$J:$J,MATCH(F1615,[1]怪物表!$A:$A,0),1)*H1615</f>
        <v>10</v>
      </c>
    </row>
    <row r="1616" spans="1:14" x14ac:dyDescent="0.3">
      <c r="A1616" s="3"/>
      <c r="B1616" s="4"/>
      <c r="C1616" s="4" t="s">
        <v>295</v>
      </c>
      <c r="D1616" s="4"/>
      <c r="E1616" s="3">
        <v>3</v>
      </c>
      <c r="F1616" s="3">
        <f>IF(G1616="","",SUMIFS([1]怪物表!$A:$A,[1]怪物表!$B:$B,C1616,[1]怪物表!$C:$C,G1616)
)</f>
        <v>1599204</v>
      </c>
      <c r="G1616" s="4" t="s">
        <v>247</v>
      </c>
      <c r="H1616" s="3">
        <v>20</v>
      </c>
      <c r="I1616" s="34">
        <v>14</v>
      </c>
      <c r="J1616" s="34">
        <v>3</v>
      </c>
      <c r="K1616" s="34">
        <v>1</v>
      </c>
      <c r="L1616" s="34">
        <v>6</v>
      </c>
      <c r="M1616" s="34">
        <v>570</v>
      </c>
      <c r="N1616" s="27">
        <f>INDEX([1]怪物表!$J:$J,MATCH(F1616,[1]怪物表!$A:$A,0),1)*H1616</f>
        <v>20</v>
      </c>
    </row>
    <row r="1617" spans="1:14" x14ac:dyDescent="0.3">
      <c r="A1617" s="3"/>
      <c r="B1617" s="4"/>
      <c r="C1617" s="4" t="s">
        <v>295</v>
      </c>
      <c r="D1617" s="4"/>
      <c r="E1617" s="3">
        <v>4</v>
      </c>
      <c r="F1617" s="3">
        <f>IF(G1617="","",SUMIFS([1]怪物表!$A:$A,[1]怪物表!$B:$B,C1617,[1]怪物表!$C:$C,G1617)
)</f>
        <v>1599204</v>
      </c>
      <c r="G1617" s="4" t="s">
        <v>247</v>
      </c>
      <c r="H1617" s="3">
        <v>30</v>
      </c>
      <c r="I1617" s="3">
        <v>21</v>
      </c>
      <c r="J1617" s="34">
        <v>3</v>
      </c>
      <c r="K1617" s="34">
        <v>1</v>
      </c>
      <c r="L1617" s="34">
        <v>6</v>
      </c>
      <c r="M1617" s="34">
        <v>570</v>
      </c>
      <c r="N1617" s="27">
        <f>INDEX([1]怪物表!$J:$J,MATCH(F1617,[1]怪物表!$A:$A,0),1)*H1617</f>
        <v>30</v>
      </c>
    </row>
    <row r="1618" spans="1:14" x14ac:dyDescent="0.3">
      <c r="A1618" s="3"/>
      <c r="B1618" s="4"/>
      <c r="C1618" s="4" t="s">
        <v>295</v>
      </c>
      <c r="D1618" s="4"/>
      <c r="E1618" s="3">
        <v>5</v>
      </c>
      <c r="F1618" s="3">
        <f>IF(G1618="","",SUMIFS([1]怪物表!$A:$A,[1]怪物表!$B:$B,C1618,[1]怪物表!$C:$C,G1618)
)</f>
        <v>1599204</v>
      </c>
      <c r="G1618" s="4" t="s">
        <v>247</v>
      </c>
      <c r="H1618" s="3">
        <v>30</v>
      </c>
      <c r="I1618" s="3"/>
      <c r="J1618" s="34">
        <v>3</v>
      </c>
      <c r="K1618" s="34">
        <v>1</v>
      </c>
      <c r="L1618" s="34">
        <v>6</v>
      </c>
      <c r="M1618" s="34">
        <v>570</v>
      </c>
      <c r="N1618" s="27">
        <f>INDEX([1]怪物表!$J:$J,MATCH(F1618,[1]怪物表!$A:$A,0),1)*H1618</f>
        <v>30</v>
      </c>
    </row>
    <row r="1619" spans="1:14" x14ac:dyDescent="0.3">
      <c r="A1619" s="35">
        <v>599216</v>
      </c>
      <c r="B1619" s="25" t="s">
        <v>276</v>
      </c>
      <c r="C1619" s="4" t="s">
        <v>295</v>
      </c>
      <c r="D1619" s="25" t="s">
        <v>199</v>
      </c>
      <c r="E1619" s="34">
        <v>1</v>
      </c>
      <c r="F1619" s="34">
        <f>IF(G1619="","",SUMIFS([1]怪物表!$A:$A,[1]怪物表!$B:$B,C1619,[1]怪物表!$C:$C,G1619)
)</f>
        <v>1599204</v>
      </c>
      <c r="G1619" s="4" t="s">
        <v>247</v>
      </c>
      <c r="H1619" s="34">
        <v>5</v>
      </c>
      <c r="I1619" s="34">
        <v>4</v>
      </c>
      <c r="J1619" s="34">
        <v>3</v>
      </c>
      <c r="K1619" s="34">
        <v>1</v>
      </c>
      <c r="L1619" s="34">
        <v>6</v>
      </c>
      <c r="M1619" s="34">
        <v>570</v>
      </c>
      <c r="N1619" s="27">
        <f>INDEX([1]怪物表!$J:$J,MATCH(F1619,[1]怪物表!$A:$A,0),1)*H1619</f>
        <v>5</v>
      </c>
    </row>
    <row r="1620" spans="1:14" x14ac:dyDescent="0.3">
      <c r="A1620" s="3"/>
      <c r="B1620" s="4"/>
      <c r="C1620" s="4" t="s">
        <v>295</v>
      </c>
      <c r="D1620" s="4"/>
      <c r="E1620" s="3">
        <v>2</v>
      </c>
      <c r="F1620" s="3">
        <f>IF(G1620="","",SUMIFS([1]怪物表!$A:$A,[1]怪物表!$B:$B,C1620,[1]怪物表!$C:$C,G1620)
)</f>
        <v>1599204</v>
      </c>
      <c r="G1620" s="4" t="s">
        <v>247</v>
      </c>
      <c r="H1620" s="3">
        <v>5</v>
      </c>
      <c r="I1620" s="34">
        <v>4</v>
      </c>
      <c r="J1620" s="34">
        <v>3</v>
      </c>
      <c r="K1620" s="34">
        <v>1</v>
      </c>
      <c r="L1620" s="34">
        <v>6</v>
      </c>
      <c r="M1620" s="34">
        <v>570</v>
      </c>
      <c r="N1620" s="27">
        <f>INDEX([1]怪物表!$J:$J,MATCH(F1620,[1]怪物表!$A:$A,0),1)*H1620</f>
        <v>5</v>
      </c>
    </row>
    <row r="1621" spans="1:14" x14ac:dyDescent="0.3">
      <c r="A1621" s="3"/>
      <c r="B1621" s="4"/>
      <c r="C1621" s="4" t="s">
        <v>295</v>
      </c>
      <c r="D1621" s="4"/>
      <c r="E1621" s="3">
        <v>3</v>
      </c>
      <c r="F1621" s="3">
        <f>IF(G1621="","",SUMIFS([1]怪物表!$A:$A,[1]怪物表!$B:$B,C1621,[1]怪物表!$C:$C,G1621)
)</f>
        <v>1599204</v>
      </c>
      <c r="G1621" s="4" t="s">
        <v>247</v>
      </c>
      <c r="H1621" s="3">
        <v>10</v>
      </c>
      <c r="I1621" s="34">
        <v>7</v>
      </c>
      <c r="J1621" s="34">
        <v>3</v>
      </c>
      <c r="K1621" s="34">
        <v>1</v>
      </c>
      <c r="L1621" s="34">
        <v>6</v>
      </c>
      <c r="M1621" s="34">
        <v>570</v>
      </c>
      <c r="N1621" s="27">
        <f>INDEX([1]怪物表!$J:$J,MATCH(F1621,[1]怪物表!$A:$A,0),1)*H1621</f>
        <v>10</v>
      </c>
    </row>
    <row r="1622" spans="1:14" x14ac:dyDescent="0.3">
      <c r="A1622" s="3"/>
      <c r="B1622" s="4"/>
      <c r="C1622" s="4" t="s">
        <v>295</v>
      </c>
      <c r="D1622" s="4"/>
      <c r="E1622" s="3">
        <v>4</v>
      </c>
      <c r="F1622" s="3">
        <f>IF(G1622="","",SUMIFS([1]怪物表!$A:$A,[1]怪物表!$B:$B,C1622,[1]怪物表!$C:$C,G1622)
)</f>
        <v>1599204</v>
      </c>
      <c r="G1622" s="4" t="s">
        <v>247</v>
      </c>
      <c r="H1622" s="3">
        <v>15</v>
      </c>
      <c r="I1622" s="3">
        <v>11</v>
      </c>
      <c r="J1622" s="34">
        <v>3</v>
      </c>
      <c r="K1622" s="34">
        <v>1</v>
      </c>
      <c r="L1622" s="34">
        <v>6</v>
      </c>
      <c r="M1622" s="34">
        <v>570</v>
      </c>
      <c r="N1622" s="27">
        <f>INDEX([1]怪物表!$J:$J,MATCH(F1622,[1]怪物表!$A:$A,0),1)*H1622</f>
        <v>15</v>
      </c>
    </row>
    <row r="1623" spans="1:14" x14ac:dyDescent="0.3">
      <c r="A1623" s="3"/>
      <c r="B1623" s="4"/>
      <c r="C1623" s="4" t="s">
        <v>295</v>
      </c>
      <c r="D1623" s="4"/>
      <c r="E1623" s="3">
        <v>5</v>
      </c>
      <c r="F1623" s="3">
        <f>IF(G1623="","",SUMIFS([1]怪物表!$A:$A,[1]怪物表!$B:$B,C1623,[1]怪物表!$C:$C,G1623)
)</f>
        <v>1599204</v>
      </c>
      <c r="G1623" s="4" t="s">
        <v>247</v>
      </c>
      <c r="H1623" s="3">
        <v>15</v>
      </c>
      <c r="I1623" s="3"/>
      <c r="J1623" s="34">
        <v>3</v>
      </c>
      <c r="K1623" s="34">
        <v>1</v>
      </c>
      <c r="L1623" s="34">
        <v>6</v>
      </c>
      <c r="M1623" s="34">
        <v>570</v>
      </c>
      <c r="N1623" s="27">
        <f>INDEX([1]怪物表!$J:$J,MATCH(F1623,[1]怪物表!$A:$A,0),1)*H1623</f>
        <v>15</v>
      </c>
    </row>
    <row r="1624" spans="1:14" x14ac:dyDescent="0.3">
      <c r="A1624" s="37">
        <v>599217</v>
      </c>
      <c r="B1624" s="25" t="s">
        <v>268</v>
      </c>
      <c r="C1624" s="4" t="s">
        <v>295</v>
      </c>
      <c r="D1624" s="25" t="s">
        <v>221</v>
      </c>
      <c r="E1624" s="34">
        <v>1</v>
      </c>
      <c r="F1624" s="34">
        <f>IF(G1624="","",SUMIFS([1]怪物表!$A:$A,[1]怪物表!$B:$B,C1624,[1]怪物表!$C:$C,G1624)
)</f>
        <v>1599202</v>
      </c>
      <c r="G1624" s="4" t="s">
        <v>239</v>
      </c>
      <c r="H1624" s="34">
        <v>14</v>
      </c>
      <c r="I1624" s="34">
        <v>11</v>
      </c>
      <c r="J1624" s="34">
        <v>3</v>
      </c>
      <c r="K1624" s="34">
        <v>1</v>
      </c>
      <c r="L1624" s="3">
        <v>60</v>
      </c>
      <c r="M1624" s="34">
        <v>630</v>
      </c>
      <c r="N1624" s="27">
        <f>INDEX([1]怪物表!$J:$J,MATCH(F1624,[1]怪物表!$A:$A,0),1)*H1624</f>
        <v>14</v>
      </c>
    </row>
    <row r="1625" spans="1:14" x14ac:dyDescent="0.3">
      <c r="A1625" s="3"/>
      <c r="B1625" s="4"/>
      <c r="C1625" s="4" t="s">
        <v>295</v>
      </c>
      <c r="D1625" s="4"/>
      <c r="E1625" s="3">
        <v>2</v>
      </c>
      <c r="F1625" s="3">
        <f>IF(G1625="","",SUMIFS([1]怪物表!$A:$A,[1]怪物表!$B:$B,C1625,[1]怪物表!$C:$C,G1625)
)</f>
        <v>1599202</v>
      </c>
      <c r="G1625" s="4" t="s">
        <v>239</v>
      </c>
      <c r="H1625" s="3">
        <v>14</v>
      </c>
      <c r="I1625" s="34">
        <v>11</v>
      </c>
      <c r="J1625" s="34">
        <v>3</v>
      </c>
      <c r="K1625" s="34">
        <v>1</v>
      </c>
      <c r="L1625" s="3">
        <v>60</v>
      </c>
      <c r="M1625" s="34">
        <v>630</v>
      </c>
      <c r="N1625" s="27">
        <f>INDEX([1]怪物表!$J:$J,MATCH(F1625,[1]怪物表!$A:$A,0),1)*H1625</f>
        <v>14</v>
      </c>
    </row>
    <row r="1626" spans="1:14" x14ac:dyDescent="0.3">
      <c r="A1626" s="3"/>
      <c r="B1626" s="4"/>
      <c r="C1626" s="4" t="s">
        <v>295</v>
      </c>
      <c r="D1626" s="4"/>
      <c r="E1626" s="3">
        <v>3</v>
      </c>
      <c r="F1626" s="3">
        <f>IF(G1626="","",SUMIFS([1]怪物表!$A:$A,[1]怪物表!$B:$B,C1626,[1]怪物表!$C:$C,G1626)
)</f>
        <v>1599202</v>
      </c>
      <c r="G1626" s="4" t="s">
        <v>239</v>
      </c>
      <c r="H1626" s="3">
        <v>20</v>
      </c>
      <c r="I1626" s="3">
        <v>18</v>
      </c>
      <c r="J1626" s="34">
        <v>3</v>
      </c>
      <c r="K1626" s="34">
        <v>1</v>
      </c>
      <c r="L1626" s="3">
        <v>60</v>
      </c>
      <c r="M1626" s="34">
        <v>630</v>
      </c>
      <c r="N1626" s="27">
        <f>INDEX([1]怪物表!$J:$J,MATCH(F1626,[1]怪物表!$A:$A,0),1)*H1626</f>
        <v>20</v>
      </c>
    </row>
    <row r="1627" spans="1:14" x14ac:dyDescent="0.3">
      <c r="A1627" s="3"/>
      <c r="B1627" s="4"/>
      <c r="C1627" s="4" t="s">
        <v>295</v>
      </c>
      <c r="D1627" s="4"/>
      <c r="E1627" s="3">
        <v>4</v>
      </c>
      <c r="F1627" s="3">
        <f>IF(G1627="","",SUMIFS([1]怪物表!$A:$A,[1]怪物表!$B:$B,C1627,[1]怪物表!$C:$C,G1627)
)</f>
        <v>1599202</v>
      </c>
      <c r="G1627" s="4" t="s">
        <v>239</v>
      </c>
      <c r="H1627" s="3">
        <v>20</v>
      </c>
      <c r="I1627" s="3">
        <v>18</v>
      </c>
      <c r="J1627" s="34">
        <v>3</v>
      </c>
      <c r="K1627" s="34">
        <v>1</v>
      </c>
      <c r="L1627" s="3">
        <v>60</v>
      </c>
      <c r="M1627" s="34">
        <v>630</v>
      </c>
      <c r="N1627" s="27">
        <f>INDEX([1]怪物表!$J:$J,MATCH(F1627,[1]怪物表!$A:$A,0),1)*H1627</f>
        <v>20</v>
      </c>
    </row>
    <row r="1628" spans="1:14" x14ac:dyDescent="0.3">
      <c r="A1628" s="3"/>
      <c r="B1628" s="4"/>
      <c r="C1628" s="4" t="s">
        <v>295</v>
      </c>
      <c r="D1628" s="4"/>
      <c r="E1628" s="3">
        <v>5</v>
      </c>
      <c r="F1628" s="3">
        <f>IF(G1628="","",SUMIFS([1]怪物表!$A:$A,[1]怪物表!$B:$B,C1628,[1]怪物表!$C:$C,G1628)
)</f>
        <v>1599202</v>
      </c>
      <c r="G1628" s="4" t="s">
        <v>239</v>
      </c>
      <c r="H1628" s="3">
        <v>28</v>
      </c>
      <c r="I1628" s="3"/>
      <c r="J1628" s="34">
        <v>3</v>
      </c>
      <c r="K1628" s="34">
        <v>1</v>
      </c>
      <c r="L1628" s="3">
        <v>60</v>
      </c>
      <c r="M1628" s="34">
        <v>630</v>
      </c>
      <c r="N1628" s="27">
        <f>INDEX([1]怪物表!$J:$J,MATCH(F1628,[1]怪物表!$A:$A,0),1)*H1628</f>
        <v>28</v>
      </c>
    </row>
    <row r="1629" spans="1:14" x14ac:dyDescent="0.3">
      <c r="A1629" s="37">
        <v>599218</v>
      </c>
      <c r="B1629" s="25" t="s">
        <v>268</v>
      </c>
      <c r="C1629" s="4" t="s">
        <v>295</v>
      </c>
      <c r="D1629" s="25" t="s">
        <v>225</v>
      </c>
      <c r="E1629" s="34">
        <v>1</v>
      </c>
      <c r="F1629" s="34">
        <f>IF(G1629="","",SUMIFS([1]怪物表!$A:$A,[1]怪物表!$B:$B,C1629,[1]怪物表!$C:$C,G1629)
)</f>
        <v>1599202</v>
      </c>
      <c r="G1629" s="4" t="s">
        <v>239</v>
      </c>
      <c r="H1629" s="34">
        <v>14</v>
      </c>
      <c r="I1629" s="34">
        <v>11</v>
      </c>
      <c r="J1629" s="34">
        <v>3</v>
      </c>
      <c r="K1629" s="34">
        <v>1</v>
      </c>
      <c r="L1629" s="3">
        <v>60</v>
      </c>
      <c r="M1629" s="34">
        <v>690</v>
      </c>
      <c r="N1629" s="27">
        <f>INDEX([1]怪物表!$J:$J,MATCH(F1629,[1]怪物表!$A:$A,0),1)*H1629</f>
        <v>14</v>
      </c>
    </row>
    <row r="1630" spans="1:14" x14ac:dyDescent="0.3">
      <c r="A1630" s="3"/>
      <c r="B1630" s="4"/>
      <c r="C1630" s="4" t="s">
        <v>295</v>
      </c>
      <c r="D1630" s="4"/>
      <c r="E1630" s="3">
        <v>2</v>
      </c>
      <c r="F1630" s="3">
        <f>IF(G1630="","",SUMIFS([1]怪物表!$A:$A,[1]怪物表!$B:$B,C1630,[1]怪物表!$C:$C,G1630)
)</f>
        <v>1599202</v>
      </c>
      <c r="G1630" s="4" t="s">
        <v>239</v>
      </c>
      <c r="H1630" s="3">
        <v>14</v>
      </c>
      <c r="I1630" s="34">
        <v>11</v>
      </c>
      <c r="J1630" s="34">
        <v>3</v>
      </c>
      <c r="K1630" s="34">
        <v>1</v>
      </c>
      <c r="L1630" s="3">
        <v>60</v>
      </c>
      <c r="M1630" s="34">
        <v>690</v>
      </c>
      <c r="N1630" s="27">
        <f>INDEX([1]怪物表!$J:$J,MATCH(F1630,[1]怪物表!$A:$A,0),1)*H1630</f>
        <v>14</v>
      </c>
    </row>
    <row r="1631" spans="1:14" x14ac:dyDescent="0.3">
      <c r="A1631" s="3"/>
      <c r="B1631" s="4"/>
      <c r="C1631" s="4" t="s">
        <v>295</v>
      </c>
      <c r="D1631" s="4"/>
      <c r="E1631" s="3">
        <v>3</v>
      </c>
      <c r="F1631" s="3">
        <f>IF(G1631="","",SUMIFS([1]怪物表!$A:$A,[1]怪物表!$B:$B,C1631,[1]怪物表!$C:$C,G1631)
)</f>
        <v>1599202</v>
      </c>
      <c r="G1631" s="4" t="s">
        <v>239</v>
      </c>
      <c r="H1631" s="3">
        <v>20</v>
      </c>
      <c r="I1631" s="3">
        <v>18</v>
      </c>
      <c r="J1631" s="34">
        <v>3</v>
      </c>
      <c r="K1631" s="34">
        <v>1</v>
      </c>
      <c r="L1631" s="3">
        <v>60</v>
      </c>
      <c r="M1631" s="34">
        <v>690</v>
      </c>
      <c r="N1631" s="27">
        <f>INDEX([1]怪物表!$J:$J,MATCH(F1631,[1]怪物表!$A:$A,0),1)*H1631</f>
        <v>20</v>
      </c>
    </row>
    <row r="1632" spans="1:14" x14ac:dyDescent="0.3">
      <c r="A1632" s="3"/>
      <c r="B1632" s="4"/>
      <c r="C1632" s="4" t="s">
        <v>295</v>
      </c>
      <c r="D1632" s="4"/>
      <c r="E1632" s="3">
        <v>4</v>
      </c>
      <c r="F1632" s="3">
        <f>IF(G1632="","",SUMIFS([1]怪物表!$A:$A,[1]怪物表!$B:$B,C1632,[1]怪物表!$C:$C,G1632)
)</f>
        <v>1599202</v>
      </c>
      <c r="G1632" s="4" t="s">
        <v>239</v>
      </c>
      <c r="H1632" s="3">
        <v>20</v>
      </c>
      <c r="I1632" s="3">
        <v>18</v>
      </c>
      <c r="J1632" s="34">
        <v>3</v>
      </c>
      <c r="K1632" s="34">
        <v>1</v>
      </c>
      <c r="L1632" s="3">
        <v>60</v>
      </c>
      <c r="M1632" s="34">
        <v>690</v>
      </c>
      <c r="N1632" s="27">
        <f>INDEX([1]怪物表!$J:$J,MATCH(F1632,[1]怪物表!$A:$A,0),1)*H1632</f>
        <v>20</v>
      </c>
    </row>
    <row r="1633" spans="1:14" x14ac:dyDescent="0.3">
      <c r="A1633" s="3"/>
      <c r="B1633" s="4"/>
      <c r="C1633" s="4" t="s">
        <v>295</v>
      </c>
      <c r="D1633" s="4"/>
      <c r="E1633" s="3">
        <v>5</v>
      </c>
      <c r="F1633" s="3">
        <f>IF(G1633="","",SUMIFS([1]怪物表!$A:$A,[1]怪物表!$B:$B,C1633,[1]怪物表!$C:$C,G1633)
)</f>
        <v>1599202</v>
      </c>
      <c r="G1633" s="4" t="s">
        <v>239</v>
      </c>
      <c r="H1633" s="3">
        <v>28</v>
      </c>
      <c r="I1633" s="3"/>
      <c r="J1633" s="34">
        <v>3</v>
      </c>
      <c r="K1633" s="34">
        <v>1</v>
      </c>
      <c r="L1633" s="3">
        <v>60</v>
      </c>
      <c r="M1633" s="34">
        <v>690</v>
      </c>
      <c r="N1633" s="27">
        <f>INDEX([1]怪物表!$J:$J,MATCH(F1633,[1]怪物表!$A:$A,0),1)*H1633</f>
        <v>28</v>
      </c>
    </row>
    <row r="1634" spans="1:14" x14ac:dyDescent="0.3">
      <c r="A1634" s="37">
        <v>599219</v>
      </c>
      <c r="B1634" s="25" t="s">
        <v>270</v>
      </c>
      <c r="C1634" s="4" t="s">
        <v>295</v>
      </c>
      <c r="D1634" s="25" t="s">
        <v>235</v>
      </c>
      <c r="E1634" s="34">
        <v>1</v>
      </c>
      <c r="F1634" s="34">
        <f>IF(G1634="","",SUMIFS([1]怪物表!$A:$A,[1]怪物表!$B:$B,C1634,[1]怪物表!$C:$C,G1634)
)</f>
        <v>1599203</v>
      </c>
      <c r="G1634" s="4" t="s">
        <v>240</v>
      </c>
      <c r="H1634" s="34">
        <v>14</v>
      </c>
      <c r="I1634" s="34">
        <v>11</v>
      </c>
      <c r="J1634" s="34">
        <v>3</v>
      </c>
      <c r="K1634" s="34">
        <v>1</v>
      </c>
      <c r="L1634" s="34">
        <v>6</v>
      </c>
      <c r="M1634" s="34">
        <v>720</v>
      </c>
      <c r="N1634" s="27">
        <f>INDEX([1]怪物表!$J:$J,MATCH(F1634,[1]怪物表!$A:$A,0),1)*H1634</f>
        <v>14</v>
      </c>
    </row>
    <row r="1635" spans="1:14" x14ac:dyDescent="0.3">
      <c r="A1635" s="3"/>
      <c r="B1635" s="4"/>
      <c r="C1635" s="4" t="s">
        <v>295</v>
      </c>
      <c r="D1635" s="4"/>
      <c r="E1635" s="3">
        <v>2</v>
      </c>
      <c r="F1635" s="3">
        <f>IF(G1635="","",SUMIFS([1]怪物表!$A:$A,[1]怪物表!$B:$B,C1635,[1]怪物表!$C:$C,G1635)
)</f>
        <v>1599203</v>
      </c>
      <c r="G1635" s="4" t="s">
        <v>240</v>
      </c>
      <c r="H1635" s="3">
        <v>14</v>
      </c>
      <c r="I1635" s="34">
        <v>11</v>
      </c>
      <c r="J1635" s="34">
        <v>3</v>
      </c>
      <c r="K1635" s="34">
        <v>1</v>
      </c>
      <c r="L1635" s="34">
        <v>6</v>
      </c>
      <c r="M1635" s="34">
        <v>720</v>
      </c>
      <c r="N1635" s="27">
        <f>INDEX([1]怪物表!$J:$J,MATCH(F1635,[1]怪物表!$A:$A,0),1)*H1635</f>
        <v>14</v>
      </c>
    </row>
    <row r="1636" spans="1:14" x14ac:dyDescent="0.3">
      <c r="A1636" s="3"/>
      <c r="B1636" s="4"/>
      <c r="C1636" s="4" t="s">
        <v>295</v>
      </c>
      <c r="D1636" s="4"/>
      <c r="E1636" s="3">
        <v>3</v>
      </c>
      <c r="F1636" s="3">
        <f>IF(G1636="","",SUMIFS([1]怪物表!$A:$A,[1]怪物表!$B:$B,C1636,[1]怪物表!$C:$C,G1636)
)</f>
        <v>1599203</v>
      </c>
      <c r="G1636" s="4" t="s">
        <v>240</v>
      </c>
      <c r="H1636" s="3">
        <v>20</v>
      </c>
      <c r="I1636" s="3">
        <v>18</v>
      </c>
      <c r="J1636" s="34">
        <v>3</v>
      </c>
      <c r="K1636" s="34">
        <v>1</v>
      </c>
      <c r="L1636" s="34">
        <v>6</v>
      </c>
      <c r="M1636" s="34">
        <v>720</v>
      </c>
      <c r="N1636" s="27">
        <f>INDEX([1]怪物表!$J:$J,MATCH(F1636,[1]怪物表!$A:$A,0),1)*H1636</f>
        <v>20</v>
      </c>
    </row>
    <row r="1637" spans="1:14" x14ac:dyDescent="0.3">
      <c r="A1637" s="3"/>
      <c r="B1637" s="4"/>
      <c r="C1637" s="4" t="s">
        <v>295</v>
      </c>
      <c r="D1637" s="4"/>
      <c r="E1637" s="3">
        <v>4</v>
      </c>
      <c r="F1637" s="3">
        <f>IF(G1637="","",SUMIFS([1]怪物表!$A:$A,[1]怪物表!$B:$B,C1637,[1]怪物表!$C:$C,G1637)
)</f>
        <v>1599203</v>
      </c>
      <c r="G1637" s="4" t="s">
        <v>240</v>
      </c>
      <c r="H1637" s="3">
        <v>20</v>
      </c>
      <c r="I1637" s="3">
        <v>18</v>
      </c>
      <c r="J1637" s="34">
        <v>3</v>
      </c>
      <c r="K1637" s="34">
        <v>1</v>
      </c>
      <c r="L1637" s="34">
        <v>6</v>
      </c>
      <c r="M1637" s="34">
        <v>720</v>
      </c>
      <c r="N1637" s="27">
        <f>INDEX([1]怪物表!$J:$J,MATCH(F1637,[1]怪物表!$A:$A,0),1)*H1637</f>
        <v>20</v>
      </c>
    </row>
    <row r="1638" spans="1:14" x14ac:dyDescent="0.3">
      <c r="A1638" s="3"/>
      <c r="B1638" s="4"/>
      <c r="C1638" s="4" t="s">
        <v>295</v>
      </c>
      <c r="D1638" s="4"/>
      <c r="E1638" s="3">
        <v>5</v>
      </c>
      <c r="F1638" s="3">
        <f>IF(G1638="","",SUMIFS([1]怪物表!$A:$A,[1]怪物表!$B:$B,C1638,[1]怪物表!$C:$C,G1638)
)</f>
        <v>1599203</v>
      </c>
      <c r="G1638" s="4" t="s">
        <v>240</v>
      </c>
      <c r="H1638" s="3">
        <v>28</v>
      </c>
      <c r="I1638" s="3"/>
      <c r="J1638" s="34">
        <v>3</v>
      </c>
      <c r="K1638" s="34">
        <v>1</v>
      </c>
      <c r="L1638" s="34">
        <v>6</v>
      </c>
      <c r="M1638" s="34">
        <v>720</v>
      </c>
      <c r="N1638" s="27">
        <f>INDEX([1]怪物表!$J:$J,MATCH(F1638,[1]怪物表!$A:$A,0),1)*H1638</f>
        <v>28</v>
      </c>
    </row>
    <row r="1639" spans="1:14" x14ac:dyDescent="0.3">
      <c r="A1639" s="37">
        <v>599220</v>
      </c>
      <c r="B1639" s="25" t="s">
        <v>272</v>
      </c>
      <c r="C1639" s="4" t="s">
        <v>295</v>
      </c>
      <c r="D1639" s="25" t="s">
        <v>235</v>
      </c>
      <c r="E1639" s="34">
        <v>1</v>
      </c>
      <c r="F1639" s="34">
        <f>IF(G1639="","",SUMIFS([1]怪物表!$A:$A,[1]怪物表!$B:$B,C1639,[1]怪物表!$C:$C,G1639)
)</f>
        <v>1599215</v>
      </c>
      <c r="G1639" s="4" t="s">
        <v>167</v>
      </c>
      <c r="H1639" s="34">
        <v>5</v>
      </c>
      <c r="I1639" s="34">
        <v>4</v>
      </c>
      <c r="J1639" s="34">
        <v>3</v>
      </c>
      <c r="K1639" s="34">
        <v>1</v>
      </c>
      <c r="L1639" s="34">
        <v>6</v>
      </c>
      <c r="M1639" s="34">
        <v>720</v>
      </c>
      <c r="N1639" s="27">
        <f>INDEX([1]怪物表!$J:$J,MATCH(F1639,[1]怪物表!$A:$A,0),1)*H1639</f>
        <v>5</v>
      </c>
    </row>
    <row r="1640" spans="1:14" x14ac:dyDescent="0.3">
      <c r="A1640" s="3"/>
      <c r="B1640" s="4"/>
      <c r="C1640" s="4" t="s">
        <v>295</v>
      </c>
      <c r="D1640" s="4"/>
      <c r="E1640" s="3">
        <v>2</v>
      </c>
      <c r="F1640" s="3">
        <f>IF(G1640="","",SUMIFS([1]怪物表!$A:$A,[1]怪物表!$B:$B,C1640,[1]怪物表!$C:$C,G1640)
)</f>
        <v>1599215</v>
      </c>
      <c r="G1640" s="4" t="s">
        <v>167</v>
      </c>
      <c r="H1640" s="3">
        <v>5</v>
      </c>
      <c r="I1640" s="34">
        <v>4</v>
      </c>
      <c r="J1640" s="34">
        <v>3</v>
      </c>
      <c r="K1640" s="34">
        <v>1</v>
      </c>
      <c r="L1640" s="34">
        <v>6</v>
      </c>
      <c r="M1640" s="34">
        <v>720</v>
      </c>
      <c r="N1640" s="27">
        <f>INDEX([1]怪物表!$J:$J,MATCH(F1640,[1]怪物表!$A:$A,0),1)*H1640</f>
        <v>5</v>
      </c>
    </row>
    <row r="1641" spans="1:14" x14ac:dyDescent="0.3">
      <c r="A1641" s="3"/>
      <c r="B1641" s="4"/>
      <c r="C1641" s="4" t="s">
        <v>295</v>
      </c>
      <c r="D1641" s="4"/>
      <c r="E1641" s="3">
        <v>3</v>
      </c>
      <c r="F1641" s="3">
        <f>IF(G1641="","",SUMIFS([1]怪物表!$A:$A,[1]怪物表!$B:$B,C1641,[1]怪物表!$C:$C,G1641)
)</f>
        <v>1599215</v>
      </c>
      <c r="G1641" s="4" t="s">
        <v>167</v>
      </c>
      <c r="H1641" s="3">
        <v>10</v>
      </c>
      <c r="I1641" s="34">
        <v>7</v>
      </c>
      <c r="J1641" s="34">
        <v>3</v>
      </c>
      <c r="K1641" s="34">
        <v>1</v>
      </c>
      <c r="L1641" s="34">
        <v>6</v>
      </c>
      <c r="M1641" s="34">
        <v>720</v>
      </c>
      <c r="N1641" s="27">
        <f>INDEX([1]怪物表!$J:$J,MATCH(F1641,[1]怪物表!$A:$A,0),1)*H1641</f>
        <v>10</v>
      </c>
    </row>
    <row r="1642" spans="1:14" x14ac:dyDescent="0.3">
      <c r="A1642" s="3"/>
      <c r="B1642" s="4"/>
      <c r="C1642" s="4" t="s">
        <v>295</v>
      </c>
      <c r="D1642" s="4"/>
      <c r="E1642" s="3">
        <v>4</v>
      </c>
      <c r="F1642" s="3">
        <f>IF(G1642="","",SUMIFS([1]怪物表!$A:$A,[1]怪物表!$B:$B,C1642,[1]怪物表!$C:$C,G1642)
)</f>
        <v>1599215</v>
      </c>
      <c r="G1642" s="4" t="s">
        <v>167</v>
      </c>
      <c r="H1642" s="3">
        <v>15</v>
      </c>
      <c r="I1642" s="3">
        <v>11</v>
      </c>
      <c r="J1642" s="34">
        <v>3</v>
      </c>
      <c r="K1642" s="34">
        <v>1</v>
      </c>
      <c r="L1642" s="34">
        <v>6</v>
      </c>
      <c r="M1642" s="34">
        <v>720</v>
      </c>
      <c r="N1642" s="27">
        <f>INDEX([1]怪物表!$J:$J,MATCH(F1642,[1]怪物表!$A:$A,0),1)*H1642</f>
        <v>15</v>
      </c>
    </row>
    <row r="1643" spans="1:14" x14ac:dyDescent="0.3">
      <c r="A1643" s="3"/>
      <c r="B1643" s="4"/>
      <c r="C1643" s="4" t="s">
        <v>295</v>
      </c>
      <c r="D1643" s="4"/>
      <c r="E1643" s="3">
        <v>5</v>
      </c>
      <c r="F1643" s="3">
        <f>IF(G1643="","",SUMIFS([1]怪物表!$A:$A,[1]怪物表!$B:$B,C1643,[1]怪物表!$C:$C,G1643)
)</f>
        <v>1599215</v>
      </c>
      <c r="G1643" s="4" t="s">
        <v>167</v>
      </c>
      <c r="H1643" s="3">
        <v>15</v>
      </c>
      <c r="I1643" s="3"/>
      <c r="J1643" s="34">
        <v>3</v>
      </c>
      <c r="K1643" s="34">
        <v>1</v>
      </c>
      <c r="L1643" s="34">
        <v>6</v>
      </c>
      <c r="M1643" s="34">
        <v>720</v>
      </c>
      <c r="N1643" s="27">
        <f>INDEX([1]怪物表!$J:$J,MATCH(F1643,[1]怪物表!$A:$A,0),1)*H1643</f>
        <v>15</v>
      </c>
    </row>
    <row r="1644" spans="1:14" x14ac:dyDescent="0.3">
      <c r="A1644" s="37">
        <v>599221</v>
      </c>
      <c r="B1644" s="25" t="s">
        <v>272</v>
      </c>
      <c r="C1644" s="4" t="s">
        <v>295</v>
      </c>
      <c r="D1644" s="25" t="s">
        <v>235</v>
      </c>
      <c r="E1644" s="34">
        <v>1</v>
      </c>
      <c r="F1644" s="34">
        <f>IF(G1644="","",SUMIFS([1]怪物表!$A:$A,[1]怪物表!$B:$B,C1644,[1]怪物表!$C:$C,G1644)
)</f>
        <v>1599216</v>
      </c>
      <c r="G1644" s="4" t="s">
        <v>288</v>
      </c>
      <c r="H1644" s="34">
        <v>5</v>
      </c>
      <c r="I1644" s="34">
        <v>4</v>
      </c>
      <c r="J1644" s="34">
        <v>3</v>
      </c>
      <c r="K1644" s="34">
        <v>1</v>
      </c>
      <c r="L1644" s="34">
        <v>6</v>
      </c>
      <c r="M1644" s="34">
        <v>720</v>
      </c>
      <c r="N1644" s="27">
        <f>INDEX([1]怪物表!$J:$J,MATCH(F1644,[1]怪物表!$A:$A,0),1)*H1644</f>
        <v>5</v>
      </c>
    </row>
    <row r="1645" spans="1:14" x14ac:dyDescent="0.3">
      <c r="A1645" s="3"/>
      <c r="B1645" s="4"/>
      <c r="C1645" s="4" t="s">
        <v>295</v>
      </c>
      <c r="D1645" s="4"/>
      <c r="E1645" s="3">
        <v>2</v>
      </c>
      <c r="F1645" s="3">
        <f>IF(G1645="","",SUMIFS([1]怪物表!$A:$A,[1]怪物表!$B:$B,C1645,[1]怪物表!$C:$C,G1645)
)</f>
        <v>1599216</v>
      </c>
      <c r="G1645" s="4" t="s">
        <v>288</v>
      </c>
      <c r="H1645" s="3">
        <v>5</v>
      </c>
      <c r="I1645" s="34">
        <v>4</v>
      </c>
      <c r="J1645" s="34">
        <v>3</v>
      </c>
      <c r="K1645" s="34">
        <v>1</v>
      </c>
      <c r="L1645" s="34">
        <v>6</v>
      </c>
      <c r="M1645" s="34">
        <v>720</v>
      </c>
      <c r="N1645" s="27">
        <f>INDEX([1]怪物表!$J:$J,MATCH(F1645,[1]怪物表!$A:$A,0),1)*H1645</f>
        <v>5</v>
      </c>
    </row>
    <row r="1646" spans="1:14" x14ac:dyDescent="0.3">
      <c r="A1646" s="3"/>
      <c r="B1646" s="4"/>
      <c r="C1646" s="4" t="s">
        <v>295</v>
      </c>
      <c r="D1646" s="4"/>
      <c r="E1646" s="3">
        <v>3</v>
      </c>
      <c r="F1646" s="3">
        <f>IF(G1646="","",SUMIFS([1]怪物表!$A:$A,[1]怪物表!$B:$B,C1646,[1]怪物表!$C:$C,G1646)
)</f>
        <v>1599216</v>
      </c>
      <c r="G1646" s="4" t="s">
        <v>288</v>
      </c>
      <c r="H1646" s="3">
        <v>10</v>
      </c>
      <c r="I1646" s="34">
        <v>7</v>
      </c>
      <c r="J1646" s="34">
        <v>3</v>
      </c>
      <c r="K1646" s="34">
        <v>1</v>
      </c>
      <c r="L1646" s="34">
        <v>6</v>
      </c>
      <c r="M1646" s="34">
        <v>720</v>
      </c>
      <c r="N1646" s="27">
        <f>INDEX([1]怪物表!$J:$J,MATCH(F1646,[1]怪物表!$A:$A,0),1)*H1646</f>
        <v>10</v>
      </c>
    </row>
    <row r="1647" spans="1:14" x14ac:dyDescent="0.3">
      <c r="A1647" s="3"/>
      <c r="B1647" s="4"/>
      <c r="C1647" s="4" t="s">
        <v>295</v>
      </c>
      <c r="D1647" s="4"/>
      <c r="E1647" s="3">
        <v>4</v>
      </c>
      <c r="F1647" s="3">
        <f>IF(G1647="","",SUMIFS([1]怪物表!$A:$A,[1]怪物表!$B:$B,C1647,[1]怪物表!$C:$C,G1647)
)</f>
        <v>1599216</v>
      </c>
      <c r="G1647" s="4" t="s">
        <v>288</v>
      </c>
      <c r="H1647" s="3">
        <v>15</v>
      </c>
      <c r="I1647" s="3">
        <v>11</v>
      </c>
      <c r="J1647" s="34">
        <v>3</v>
      </c>
      <c r="K1647" s="34">
        <v>1</v>
      </c>
      <c r="L1647" s="34">
        <v>6</v>
      </c>
      <c r="M1647" s="34">
        <v>720</v>
      </c>
      <c r="N1647" s="27">
        <f>INDEX([1]怪物表!$J:$J,MATCH(F1647,[1]怪物表!$A:$A,0),1)*H1647</f>
        <v>15</v>
      </c>
    </row>
    <row r="1648" spans="1:14" x14ac:dyDescent="0.3">
      <c r="A1648" s="3"/>
      <c r="B1648" s="4"/>
      <c r="C1648" s="4" t="s">
        <v>295</v>
      </c>
      <c r="D1648" s="4"/>
      <c r="E1648" s="3">
        <v>5</v>
      </c>
      <c r="F1648" s="3">
        <f>IF(G1648="","",SUMIFS([1]怪物表!$A:$A,[1]怪物表!$B:$B,C1648,[1]怪物表!$C:$C,G1648)
)</f>
        <v>1599216</v>
      </c>
      <c r="G1648" s="4" t="s">
        <v>288</v>
      </c>
      <c r="H1648" s="3">
        <v>15</v>
      </c>
      <c r="I1648" s="3"/>
      <c r="J1648" s="34">
        <v>3</v>
      </c>
      <c r="K1648" s="34">
        <v>1</v>
      </c>
      <c r="L1648" s="34">
        <v>6</v>
      </c>
      <c r="M1648" s="34">
        <v>720</v>
      </c>
      <c r="N1648" s="27">
        <f>INDEX([1]怪物表!$J:$J,MATCH(F1648,[1]怪物表!$A:$A,0),1)*H1648</f>
        <v>15</v>
      </c>
    </row>
    <row r="1649" spans="1:14" x14ac:dyDescent="0.3">
      <c r="A1649" s="37">
        <v>599222</v>
      </c>
      <c r="B1649" s="25" t="s">
        <v>271</v>
      </c>
      <c r="C1649" s="4" t="s">
        <v>295</v>
      </c>
      <c r="D1649" s="25" t="s">
        <v>237</v>
      </c>
      <c r="E1649" s="34">
        <v>1</v>
      </c>
      <c r="F1649" s="34">
        <f>IF(G1649="","",SUMIFS([1]怪物表!$A:$A,[1]怪物表!$B:$B,C1649,[1]怪物表!$C:$C,G1649)
)</f>
        <v>1599204</v>
      </c>
      <c r="G1649" s="4" t="s">
        <v>247</v>
      </c>
      <c r="H1649" s="34">
        <v>14</v>
      </c>
      <c r="I1649" s="34">
        <v>11</v>
      </c>
      <c r="J1649" s="34">
        <v>3</v>
      </c>
      <c r="K1649" s="34">
        <v>1</v>
      </c>
      <c r="L1649" s="34">
        <v>6</v>
      </c>
      <c r="M1649" s="34">
        <v>720</v>
      </c>
      <c r="N1649" s="27">
        <f>INDEX([1]怪物表!$J:$J,MATCH(F1649,[1]怪物表!$A:$A,0),1)*H1649</f>
        <v>14</v>
      </c>
    </row>
    <row r="1650" spans="1:14" x14ac:dyDescent="0.3">
      <c r="A1650" s="3"/>
      <c r="B1650" s="4"/>
      <c r="C1650" s="4" t="s">
        <v>295</v>
      </c>
      <c r="D1650" s="4"/>
      <c r="E1650" s="3">
        <v>2</v>
      </c>
      <c r="F1650" s="3">
        <f>IF(G1650="","",SUMIFS([1]怪物表!$A:$A,[1]怪物表!$B:$B,C1650,[1]怪物表!$C:$C,G1650)
)</f>
        <v>1599204</v>
      </c>
      <c r="G1650" s="4" t="s">
        <v>247</v>
      </c>
      <c r="H1650" s="3">
        <v>14</v>
      </c>
      <c r="I1650" s="34">
        <v>11</v>
      </c>
      <c r="J1650" s="34">
        <v>3</v>
      </c>
      <c r="K1650" s="34">
        <v>1</v>
      </c>
      <c r="L1650" s="34">
        <v>6</v>
      </c>
      <c r="M1650" s="34">
        <v>720</v>
      </c>
      <c r="N1650" s="27">
        <f>INDEX([1]怪物表!$J:$J,MATCH(F1650,[1]怪物表!$A:$A,0),1)*H1650</f>
        <v>14</v>
      </c>
    </row>
    <row r="1651" spans="1:14" x14ac:dyDescent="0.3">
      <c r="A1651" s="3"/>
      <c r="B1651" s="4"/>
      <c r="C1651" s="4" t="s">
        <v>295</v>
      </c>
      <c r="D1651" s="4"/>
      <c r="E1651" s="3">
        <v>3</v>
      </c>
      <c r="F1651" s="3">
        <f>IF(G1651="","",SUMIFS([1]怪物表!$A:$A,[1]怪物表!$B:$B,C1651,[1]怪物表!$C:$C,G1651)
)</f>
        <v>1599204</v>
      </c>
      <c r="G1651" s="4" t="s">
        <v>247</v>
      </c>
      <c r="H1651" s="3">
        <v>20</v>
      </c>
      <c r="I1651" s="3">
        <v>18</v>
      </c>
      <c r="J1651" s="34">
        <v>3</v>
      </c>
      <c r="K1651" s="34">
        <v>1</v>
      </c>
      <c r="L1651" s="34">
        <v>6</v>
      </c>
      <c r="M1651" s="34">
        <v>720</v>
      </c>
      <c r="N1651" s="27">
        <f>INDEX([1]怪物表!$J:$J,MATCH(F1651,[1]怪物表!$A:$A,0),1)*H1651</f>
        <v>20</v>
      </c>
    </row>
    <row r="1652" spans="1:14" x14ac:dyDescent="0.3">
      <c r="A1652" s="3"/>
      <c r="B1652" s="4"/>
      <c r="C1652" s="4" t="s">
        <v>295</v>
      </c>
      <c r="D1652" s="4"/>
      <c r="E1652" s="3">
        <v>4</v>
      </c>
      <c r="F1652" s="3">
        <f>IF(G1652="","",SUMIFS([1]怪物表!$A:$A,[1]怪物表!$B:$B,C1652,[1]怪物表!$C:$C,G1652)
)</f>
        <v>1599204</v>
      </c>
      <c r="G1652" s="4" t="s">
        <v>247</v>
      </c>
      <c r="H1652" s="3">
        <v>20</v>
      </c>
      <c r="I1652" s="3">
        <v>18</v>
      </c>
      <c r="J1652" s="34">
        <v>3</v>
      </c>
      <c r="K1652" s="34">
        <v>1</v>
      </c>
      <c r="L1652" s="34">
        <v>6</v>
      </c>
      <c r="M1652" s="34">
        <v>720</v>
      </c>
      <c r="N1652" s="27">
        <f>INDEX([1]怪物表!$J:$J,MATCH(F1652,[1]怪物表!$A:$A,0),1)*H1652</f>
        <v>20</v>
      </c>
    </row>
    <row r="1653" spans="1:14" x14ac:dyDescent="0.3">
      <c r="A1653" s="3"/>
      <c r="B1653" s="4"/>
      <c r="C1653" s="4" t="s">
        <v>295</v>
      </c>
      <c r="D1653" s="4"/>
      <c r="E1653" s="3">
        <v>5</v>
      </c>
      <c r="F1653" s="3">
        <f>IF(G1653="","",SUMIFS([1]怪物表!$A:$A,[1]怪物表!$B:$B,C1653,[1]怪物表!$C:$C,G1653)
)</f>
        <v>1599204</v>
      </c>
      <c r="G1653" s="4" t="s">
        <v>247</v>
      </c>
      <c r="H1653" s="3">
        <v>28</v>
      </c>
      <c r="I1653" s="3"/>
      <c r="J1653" s="34">
        <v>3</v>
      </c>
      <c r="K1653" s="34">
        <v>1</v>
      </c>
      <c r="L1653" s="34">
        <v>6</v>
      </c>
      <c r="M1653" s="34">
        <v>720</v>
      </c>
      <c r="N1653" s="27">
        <f>INDEX([1]怪物表!$J:$J,MATCH(F1653,[1]怪物表!$A:$A,0),1)*H1653</f>
        <v>28</v>
      </c>
    </row>
    <row r="1654" spans="1:14" x14ac:dyDescent="0.3">
      <c r="A1654" s="37">
        <v>599223</v>
      </c>
      <c r="B1654" s="25" t="s">
        <v>276</v>
      </c>
      <c r="C1654" s="4" t="s">
        <v>295</v>
      </c>
      <c r="D1654" s="25" t="s">
        <v>237</v>
      </c>
      <c r="E1654" s="34">
        <v>1</v>
      </c>
      <c r="F1654" s="34">
        <f>IF(G1654="","",SUMIFS([1]怪物表!$A:$A,[1]怪物表!$B:$B,C1654,[1]怪物表!$C:$C,G1654)
)</f>
        <v>1599204</v>
      </c>
      <c r="G1654" s="4" t="s">
        <v>247</v>
      </c>
      <c r="H1654" s="34">
        <v>5</v>
      </c>
      <c r="I1654" s="34">
        <v>4</v>
      </c>
      <c r="J1654" s="34">
        <v>3</v>
      </c>
      <c r="K1654" s="34">
        <v>1</v>
      </c>
      <c r="L1654" s="34">
        <v>6</v>
      </c>
      <c r="M1654" s="34">
        <v>720</v>
      </c>
      <c r="N1654" s="27">
        <f>INDEX([1]怪物表!$J:$J,MATCH(F1654,[1]怪物表!$A:$A,0),1)*H1654</f>
        <v>5</v>
      </c>
    </row>
    <row r="1655" spans="1:14" x14ac:dyDescent="0.3">
      <c r="A1655" s="3"/>
      <c r="B1655" s="4"/>
      <c r="C1655" s="4" t="s">
        <v>295</v>
      </c>
      <c r="D1655" s="4"/>
      <c r="E1655" s="3">
        <v>2</v>
      </c>
      <c r="F1655" s="3">
        <f>IF(G1655="","",SUMIFS([1]怪物表!$A:$A,[1]怪物表!$B:$B,C1655,[1]怪物表!$C:$C,G1655)
)</f>
        <v>1599204</v>
      </c>
      <c r="G1655" s="4" t="s">
        <v>247</v>
      </c>
      <c r="H1655" s="3">
        <v>5</v>
      </c>
      <c r="I1655" s="34">
        <v>4</v>
      </c>
      <c r="J1655" s="34">
        <v>3</v>
      </c>
      <c r="K1655" s="34">
        <v>1</v>
      </c>
      <c r="L1655" s="34">
        <v>6</v>
      </c>
      <c r="M1655" s="34">
        <v>720</v>
      </c>
      <c r="N1655" s="27">
        <f>INDEX([1]怪物表!$J:$J,MATCH(F1655,[1]怪物表!$A:$A,0),1)*H1655</f>
        <v>5</v>
      </c>
    </row>
    <row r="1656" spans="1:14" x14ac:dyDescent="0.3">
      <c r="A1656" s="3"/>
      <c r="B1656" s="4"/>
      <c r="C1656" s="4" t="s">
        <v>295</v>
      </c>
      <c r="D1656" s="4"/>
      <c r="E1656" s="3">
        <v>3</v>
      </c>
      <c r="F1656" s="3">
        <f>IF(G1656="","",SUMIFS([1]怪物表!$A:$A,[1]怪物表!$B:$B,C1656,[1]怪物表!$C:$C,G1656)
)</f>
        <v>1599204</v>
      </c>
      <c r="G1656" s="4" t="s">
        <v>247</v>
      </c>
      <c r="H1656" s="3">
        <v>10</v>
      </c>
      <c r="I1656" s="34">
        <v>7</v>
      </c>
      <c r="J1656" s="34">
        <v>3</v>
      </c>
      <c r="K1656" s="34">
        <v>1</v>
      </c>
      <c r="L1656" s="34">
        <v>6</v>
      </c>
      <c r="M1656" s="34">
        <v>720</v>
      </c>
      <c r="N1656" s="27">
        <f>INDEX([1]怪物表!$J:$J,MATCH(F1656,[1]怪物表!$A:$A,0),1)*H1656</f>
        <v>10</v>
      </c>
    </row>
    <row r="1657" spans="1:14" x14ac:dyDescent="0.3">
      <c r="A1657" s="3"/>
      <c r="B1657" s="4"/>
      <c r="C1657" s="4" t="s">
        <v>295</v>
      </c>
      <c r="D1657" s="4"/>
      <c r="E1657" s="3">
        <v>4</v>
      </c>
      <c r="F1657" s="3">
        <f>IF(G1657="","",SUMIFS([1]怪物表!$A:$A,[1]怪物表!$B:$B,C1657,[1]怪物表!$C:$C,G1657)
)</f>
        <v>1599204</v>
      </c>
      <c r="G1657" s="4" t="s">
        <v>247</v>
      </c>
      <c r="H1657" s="3">
        <v>15</v>
      </c>
      <c r="I1657" s="3">
        <v>11</v>
      </c>
      <c r="J1657" s="34">
        <v>3</v>
      </c>
      <c r="K1657" s="34">
        <v>1</v>
      </c>
      <c r="L1657" s="34">
        <v>6</v>
      </c>
      <c r="M1657" s="34">
        <v>720</v>
      </c>
      <c r="N1657" s="27">
        <f>INDEX([1]怪物表!$J:$J,MATCH(F1657,[1]怪物表!$A:$A,0),1)*H1657</f>
        <v>15</v>
      </c>
    </row>
    <row r="1658" spans="1:14" x14ac:dyDescent="0.3">
      <c r="A1658" s="3"/>
      <c r="B1658" s="4"/>
      <c r="C1658" s="4" t="s">
        <v>295</v>
      </c>
      <c r="D1658" s="4"/>
      <c r="E1658" s="3">
        <v>5</v>
      </c>
      <c r="F1658" s="3">
        <f>IF(G1658="","",SUMIFS([1]怪物表!$A:$A,[1]怪物表!$B:$B,C1658,[1]怪物表!$C:$C,G1658)
)</f>
        <v>1599204</v>
      </c>
      <c r="G1658" s="4" t="s">
        <v>247</v>
      </c>
      <c r="H1658" s="3">
        <v>15</v>
      </c>
      <c r="I1658" s="3"/>
      <c r="J1658" s="34">
        <v>3</v>
      </c>
      <c r="K1658" s="34">
        <v>1</v>
      </c>
      <c r="L1658" s="34">
        <v>6</v>
      </c>
      <c r="M1658" s="34">
        <v>720</v>
      </c>
      <c r="N1658" s="27">
        <f>INDEX([1]怪物表!$J:$J,MATCH(F1658,[1]怪物表!$A:$A,0),1)*H1658</f>
        <v>15</v>
      </c>
    </row>
    <row r="1659" spans="1:14" x14ac:dyDescent="0.3">
      <c r="A1659" s="37">
        <v>599224</v>
      </c>
      <c r="B1659" s="25" t="s">
        <v>272</v>
      </c>
      <c r="C1659" s="4" t="s">
        <v>295</v>
      </c>
      <c r="D1659" s="25" t="s">
        <v>237</v>
      </c>
      <c r="E1659" s="34">
        <v>1</v>
      </c>
      <c r="F1659" s="34">
        <f>IF(G1659="","",SUMIFS([1]怪物表!$A:$A,[1]怪物表!$B:$B,C1659,[1]怪物表!$C:$C,G1659)
)</f>
        <v>1599216</v>
      </c>
      <c r="G1659" s="4" t="s">
        <v>288</v>
      </c>
      <c r="H1659" s="34">
        <v>5</v>
      </c>
      <c r="I1659" s="34">
        <v>4</v>
      </c>
      <c r="J1659" s="34">
        <v>3</v>
      </c>
      <c r="K1659" s="34">
        <v>1</v>
      </c>
      <c r="L1659" s="34">
        <v>6</v>
      </c>
      <c r="M1659" s="34">
        <v>720</v>
      </c>
      <c r="N1659" s="27">
        <f>INDEX([1]怪物表!$J:$J,MATCH(F1659,[1]怪物表!$A:$A,0),1)*H1659</f>
        <v>5</v>
      </c>
    </row>
    <row r="1660" spans="1:14" x14ac:dyDescent="0.3">
      <c r="A1660" s="3"/>
      <c r="B1660" s="4"/>
      <c r="C1660" s="4" t="s">
        <v>295</v>
      </c>
      <c r="D1660" s="4"/>
      <c r="E1660" s="3">
        <v>2</v>
      </c>
      <c r="F1660" s="3">
        <f>IF(G1660="","",SUMIFS([1]怪物表!$A:$A,[1]怪物表!$B:$B,C1660,[1]怪物表!$C:$C,G1660)
)</f>
        <v>1599216</v>
      </c>
      <c r="G1660" s="4" t="s">
        <v>288</v>
      </c>
      <c r="H1660" s="3">
        <v>5</v>
      </c>
      <c r="I1660" s="34">
        <v>4</v>
      </c>
      <c r="J1660" s="34">
        <v>3</v>
      </c>
      <c r="K1660" s="34">
        <v>1</v>
      </c>
      <c r="L1660" s="34">
        <v>6</v>
      </c>
      <c r="M1660" s="34">
        <v>720</v>
      </c>
      <c r="N1660" s="27">
        <f>INDEX([1]怪物表!$J:$J,MATCH(F1660,[1]怪物表!$A:$A,0),1)*H1660</f>
        <v>5</v>
      </c>
    </row>
    <row r="1661" spans="1:14" x14ac:dyDescent="0.3">
      <c r="A1661" s="3"/>
      <c r="B1661" s="4"/>
      <c r="C1661" s="4" t="s">
        <v>295</v>
      </c>
      <c r="D1661" s="4"/>
      <c r="E1661" s="3">
        <v>3</v>
      </c>
      <c r="F1661" s="3">
        <f>IF(G1661="","",SUMIFS([1]怪物表!$A:$A,[1]怪物表!$B:$B,C1661,[1]怪物表!$C:$C,G1661)
)</f>
        <v>1599216</v>
      </c>
      <c r="G1661" s="4" t="s">
        <v>288</v>
      </c>
      <c r="H1661" s="3">
        <v>10</v>
      </c>
      <c r="I1661" s="34">
        <v>7</v>
      </c>
      <c r="J1661" s="34">
        <v>3</v>
      </c>
      <c r="K1661" s="34">
        <v>1</v>
      </c>
      <c r="L1661" s="34">
        <v>6</v>
      </c>
      <c r="M1661" s="34">
        <v>720</v>
      </c>
      <c r="N1661" s="27">
        <f>INDEX([1]怪物表!$J:$J,MATCH(F1661,[1]怪物表!$A:$A,0),1)*H1661</f>
        <v>10</v>
      </c>
    </row>
    <row r="1662" spans="1:14" x14ac:dyDescent="0.3">
      <c r="A1662" s="3"/>
      <c r="B1662" s="4"/>
      <c r="C1662" s="4" t="s">
        <v>295</v>
      </c>
      <c r="D1662" s="4"/>
      <c r="E1662" s="3">
        <v>4</v>
      </c>
      <c r="F1662" s="3">
        <f>IF(G1662="","",SUMIFS([1]怪物表!$A:$A,[1]怪物表!$B:$B,C1662,[1]怪物表!$C:$C,G1662)
)</f>
        <v>1599216</v>
      </c>
      <c r="G1662" s="4" t="s">
        <v>288</v>
      </c>
      <c r="H1662" s="3">
        <v>15</v>
      </c>
      <c r="I1662" s="3">
        <v>11</v>
      </c>
      <c r="J1662" s="34">
        <v>3</v>
      </c>
      <c r="K1662" s="34">
        <v>1</v>
      </c>
      <c r="L1662" s="34">
        <v>6</v>
      </c>
      <c r="M1662" s="34">
        <v>720</v>
      </c>
      <c r="N1662" s="27">
        <f>INDEX([1]怪物表!$J:$J,MATCH(F1662,[1]怪物表!$A:$A,0),1)*H1662</f>
        <v>15</v>
      </c>
    </row>
    <row r="1663" spans="1:14" x14ac:dyDescent="0.3">
      <c r="A1663" s="3"/>
      <c r="B1663" s="4"/>
      <c r="C1663" s="4" t="s">
        <v>295</v>
      </c>
      <c r="D1663" s="4"/>
      <c r="E1663" s="3">
        <v>5</v>
      </c>
      <c r="F1663" s="3">
        <f>IF(G1663="","",SUMIFS([1]怪物表!$A:$A,[1]怪物表!$B:$B,C1663,[1]怪物表!$C:$C,G1663)
)</f>
        <v>1599216</v>
      </c>
      <c r="G1663" s="4" t="s">
        <v>288</v>
      </c>
      <c r="H1663" s="3">
        <v>15</v>
      </c>
      <c r="I1663" s="3"/>
      <c r="J1663" s="34">
        <v>3</v>
      </c>
      <c r="K1663" s="34">
        <v>1</v>
      </c>
      <c r="L1663" s="34">
        <v>6</v>
      </c>
      <c r="M1663" s="34">
        <v>720</v>
      </c>
      <c r="N1663" s="27">
        <f>INDEX([1]怪物表!$J:$J,MATCH(F1663,[1]怪物表!$A:$A,0),1)*H1663</f>
        <v>15</v>
      </c>
    </row>
    <row r="1664" spans="1:14" x14ac:dyDescent="0.3">
      <c r="A1664" s="33">
        <v>599301</v>
      </c>
      <c r="B1664" s="15" t="s">
        <v>268</v>
      </c>
      <c r="C1664" s="15" t="s">
        <v>296</v>
      </c>
      <c r="D1664" s="15" t="s">
        <v>280</v>
      </c>
      <c r="E1664" s="33">
        <v>1</v>
      </c>
      <c r="F1664" s="33">
        <f>IF(G1664="","",SUMIFS([1]怪物表!$A:$A,[1]怪物表!$B:$B,C1664,[1]怪物表!$C:$C,G1664)
)</f>
        <v>1599301</v>
      </c>
      <c r="G1664" s="15" t="s">
        <v>125</v>
      </c>
      <c r="H1664" s="33">
        <v>20</v>
      </c>
      <c r="I1664" s="33">
        <v>18</v>
      </c>
      <c r="J1664" s="33">
        <v>3</v>
      </c>
      <c r="K1664" s="33">
        <v>1</v>
      </c>
      <c r="L1664" s="33">
        <v>60</v>
      </c>
      <c r="M1664" s="33">
        <v>60</v>
      </c>
      <c r="N1664" s="27">
        <f>INDEX([1]怪物表!$J:$J,MATCH(F1664,[1]怪物表!$A:$A,0),1)*H1664</f>
        <v>20</v>
      </c>
    </row>
    <row r="1665" spans="1:14" x14ac:dyDescent="0.3">
      <c r="A1665" s="3"/>
      <c r="B1665" s="4"/>
      <c r="C1665" s="4" t="s">
        <v>296</v>
      </c>
      <c r="D1665" s="4"/>
      <c r="E1665" s="3">
        <v>2</v>
      </c>
      <c r="F1665" s="3">
        <f>IF(G1665="","",SUMIFS([1]怪物表!$A:$A,[1]怪物表!$B:$B,C1665,[1]怪物表!$C:$C,G1665)
)</f>
        <v>1599301</v>
      </c>
      <c r="G1665" s="4" t="s">
        <v>125</v>
      </c>
      <c r="H1665" s="3">
        <v>20</v>
      </c>
      <c r="I1665" s="3">
        <v>18</v>
      </c>
      <c r="J1665" s="34">
        <v>3</v>
      </c>
      <c r="K1665" s="34">
        <v>1</v>
      </c>
      <c r="L1665" s="3">
        <v>60</v>
      </c>
      <c r="M1665" s="3">
        <v>60</v>
      </c>
      <c r="N1665" s="27">
        <f>INDEX([1]怪物表!$J:$J,MATCH(F1665,[1]怪物表!$A:$A,0),1)*H1665</f>
        <v>20</v>
      </c>
    </row>
    <row r="1666" spans="1:14" x14ac:dyDescent="0.3">
      <c r="A1666" s="3"/>
      <c r="B1666" s="4"/>
      <c r="C1666" s="4" t="s">
        <v>296</v>
      </c>
      <c r="D1666" s="4"/>
      <c r="E1666" s="3">
        <v>3</v>
      </c>
      <c r="F1666" s="3">
        <f>IF(G1666="","",SUMIFS([1]怪物表!$A:$A,[1]怪物表!$B:$B,C1666,[1]怪物表!$C:$C,G1666)
)</f>
        <v>1599301</v>
      </c>
      <c r="G1666" s="4" t="s">
        <v>125</v>
      </c>
      <c r="H1666" s="3">
        <v>20</v>
      </c>
      <c r="I1666" s="3">
        <v>18</v>
      </c>
      <c r="J1666" s="34">
        <v>3</v>
      </c>
      <c r="K1666" s="34">
        <v>1</v>
      </c>
      <c r="L1666" s="3">
        <v>60</v>
      </c>
      <c r="M1666" s="3">
        <v>60</v>
      </c>
      <c r="N1666" s="27">
        <f>INDEX([1]怪物表!$J:$J,MATCH(F1666,[1]怪物表!$A:$A,0),1)*H1666</f>
        <v>20</v>
      </c>
    </row>
    <row r="1667" spans="1:14" x14ac:dyDescent="0.3">
      <c r="A1667" s="3"/>
      <c r="B1667" s="4"/>
      <c r="C1667" s="4" t="s">
        <v>296</v>
      </c>
      <c r="D1667" s="4"/>
      <c r="E1667" s="3">
        <v>4</v>
      </c>
      <c r="F1667" s="3">
        <f>IF(G1667="","",SUMIFS([1]怪物表!$A:$A,[1]怪物表!$B:$B,C1667,[1]怪物表!$C:$C,G1667)
)</f>
        <v>1599301</v>
      </c>
      <c r="G1667" s="4" t="s">
        <v>125</v>
      </c>
      <c r="H1667" s="3">
        <v>20</v>
      </c>
      <c r="I1667" s="3">
        <v>18</v>
      </c>
      <c r="J1667" s="34">
        <v>3</v>
      </c>
      <c r="K1667" s="34">
        <v>1</v>
      </c>
      <c r="L1667" s="3">
        <v>60</v>
      </c>
      <c r="M1667" s="3">
        <v>60</v>
      </c>
      <c r="N1667" s="27">
        <f>INDEX([1]怪物表!$J:$J,MATCH(F1667,[1]怪物表!$A:$A,0),1)*H1667</f>
        <v>20</v>
      </c>
    </row>
    <row r="1668" spans="1:14" x14ac:dyDescent="0.3">
      <c r="A1668" s="3"/>
      <c r="B1668" s="4"/>
      <c r="C1668" s="4" t="s">
        <v>296</v>
      </c>
      <c r="D1668" s="4"/>
      <c r="E1668" s="3">
        <v>5</v>
      </c>
      <c r="F1668" s="3">
        <f>IF(G1668="","",SUMIFS([1]怪物表!$A:$A,[1]怪物表!$B:$B,C1668,[1]怪物表!$C:$C,G1668)
)</f>
        <v>1599301</v>
      </c>
      <c r="G1668" s="4" t="s">
        <v>125</v>
      </c>
      <c r="H1668" s="3">
        <v>20</v>
      </c>
      <c r="I1668" s="3"/>
      <c r="J1668" s="34">
        <v>3</v>
      </c>
      <c r="K1668" s="34">
        <v>1</v>
      </c>
      <c r="L1668" s="3">
        <v>60</v>
      </c>
      <c r="M1668" s="3">
        <v>60</v>
      </c>
      <c r="N1668" s="27">
        <f>INDEX([1]怪物表!$J:$J,MATCH(F1668,[1]怪物表!$A:$A,0),1)*H1668</f>
        <v>20</v>
      </c>
    </row>
    <row r="1669" spans="1:14" x14ac:dyDescent="0.3">
      <c r="A1669" s="32">
        <v>599302</v>
      </c>
      <c r="B1669" s="25" t="s">
        <v>269</v>
      </c>
      <c r="C1669" s="4" t="s">
        <v>296</v>
      </c>
      <c r="D1669" s="25" t="s">
        <v>289</v>
      </c>
      <c r="E1669" s="34">
        <v>1</v>
      </c>
      <c r="F1669" s="34">
        <f>IF(G1669="","",SUMIFS([1]怪物表!$A:$A,[1]怪物表!$B:$B,C1669,[1]怪物表!$C:$C,G1669)
)</f>
        <v>1599303</v>
      </c>
      <c r="G1669" s="4" t="s">
        <v>133</v>
      </c>
      <c r="H1669" s="36">
        <v>20</v>
      </c>
      <c r="I1669" s="3">
        <v>18</v>
      </c>
      <c r="J1669" s="34">
        <v>3</v>
      </c>
      <c r="K1669" s="34">
        <v>1</v>
      </c>
      <c r="L1669" s="3">
        <v>60</v>
      </c>
      <c r="M1669" s="34">
        <v>90</v>
      </c>
      <c r="N1669" s="27">
        <f>INDEX([1]怪物表!$J:$J,MATCH(F1669,[1]怪物表!$A:$A,0),1)*H1669</f>
        <v>20</v>
      </c>
    </row>
    <row r="1670" spans="1:14" x14ac:dyDescent="0.3">
      <c r="A1670" s="3"/>
      <c r="B1670" s="4"/>
      <c r="C1670" s="4" t="s">
        <v>296</v>
      </c>
      <c r="D1670" s="4"/>
      <c r="E1670" s="3">
        <v>2</v>
      </c>
      <c r="F1670" s="3">
        <f>IF(G1670="","",SUMIFS([1]怪物表!$A:$A,[1]怪物表!$B:$B,C1670,[1]怪物表!$C:$C,G1670)
)</f>
        <v>1599303</v>
      </c>
      <c r="G1670" s="4" t="s">
        <v>133</v>
      </c>
      <c r="H1670" s="3">
        <v>20</v>
      </c>
      <c r="I1670" s="3">
        <v>18</v>
      </c>
      <c r="J1670" s="34">
        <v>3</v>
      </c>
      <c r="K1670" s="34">
        <v>1</v>
      </c>
      <c r="L1670" s="3">
        <v>60</v>
      </c>
      <c r="M1670" s="34">
        <v>90</v>
      </c>
      <c r="N1670" s="27">
        <f>INDEX([1]怪物表!$J:$J,MATCH(F1670,[1]怪物表!$A:$A,0),1)*H1670</f>
        <v>20</v>
      </c>
    </row>
    <row r="1671" spans="1:14" x14ac:dyDescent="0.3">
      <c r="A1671" s="3"/>
      <c r="B1671" s="4"/>
      <c r="C1671" s="4" t="s">
        <v>296</v>
      </c>
      <c r="D1671" s="4"/>
      <c r="E1671" s="3">
        <v>3</v>
      </c>
      <c r="F1671" s="3">
        <f>IF(G1671="","",SUMIFS([1]怪物表!$A:$A,[1]怪物表!$B:$B,C1671,[1]怪物表!$C:$C,G1671)
)</f>
        <v>1599303</v>
      </c>
      <c r="G1671" s="4" t="s">
        <v>133</v>
      </c>
      <c r="H1671" s="3">
        <v>20</v>
      </c>
      <c r="I1671" s="3">
        <v>18</v>
      </c>
      <c r="J1671" s="34">
        <v>3</v>
      </c>
      <c r="K1671" s="34">
        <v>1</v>
      </c>
      <c r="L1671" s="3">
        <v>60</v>
      </c>
      <c r="M1671" s="34">
        <v>90</v>
      </c>
      <c r="N1671" s="27">
        <f>INDEX([1]怪物表!$J:$J,MATCH(F1671,[1]怪物表!$A:$A,0),1)*H1671</f>
        <v>20</v>
      </c>
    </row>
    <row r="1672" spans="1:14" x14ac:dyDescent="0.3">
      <c r="A1672" s="3"/>
      <c r="B1672" s="4"/>
      <c r="C1672" s="4" t="s">
        <v>296</v>
      </c>
      <c r="D1672" s="4"/>
      <c r="E1672" s="3">
        <v>4</v>
      </c>
      <c r="F1672" s="3">
        <f>IF(G1672="","",SUMIFS([1]怪物表!$A:$A,[1]怪物表!$B:$B,C1672,[1]怪物表!$C:$C,G1672)
)</f>
        <v>1599303</v>
      </c>
      <c r="G1672" s="4" t="s">
        <v>133</v>
      </c>
      <c r="H1672" s="3">
        <v>20</v>
      </c>
      <c r="I1672" s="3">
        <v>18</v>
      </c>
      <c r="J1672" s="34">
        <v>3</v>
      </c>
      <c r="K1672" s="34">
        <v>1</v>
      </c>
      <c r="L1672" s="3">
        <v>60</v>
      </c>
      <c r="M1672" s="34">
        <v>90</v>
      </c>
      <c r="N1672" s="27">
        <f>INDEX([1]怪物表!$J:$J,MATCH(F1672,[1]怪物表!$A:$A,0),1)*H1672</f>
        <v>20</v>
      </c>
    </row>
    <row r="1673" spans="1:14" x14ac:dyDescent="0.3">
      <c r="A1673" s="3"/>
      <c r="B1673" s="4"/>
      <c r="C1673" s="4" t="s">
        <v>296</v>
      </c>
      <c r="D1673" s="4"/>
      <c r="E1673" s="3">
        <v>5</v>
      </c>
      <c r="F1673" s="3">
        <f>IF(G1673="","",SUMIFS([1]怪物表!$A:$A,[1]怪物表!$B:$B,C1673,[1]怪物表!$C:$C,G1673)
)</f>
        <v>1599303</v>
      </c>
      <c r="G1673" s="4" t="s">
        <v>133</v>
      </c>
      <c r="H1673" s="3">
        <v>20</v>
      </c>
      <c r="I1673" s="3"/>
      <c r="J1673" s="34">
        <v>3</v>
      </c>
      <c r="K1673" s="34">
        <v>1</v>
      </c>
      <c r="L1673" s="3">
        <v>60</v>
      </c>
      <c r="M1673" s="34">
        <v>90</v>
      </c>
      <c r="N1673" s="27">
        <f>INDEX([1]怪物表!$J:$J,MATCH(F1673,[1]怪物表!$A:$A,0),1)*H1673</f>
        <v>20</v>
      </c>
    </row>
    <row r="1674" spans="1:14" x14ac:dyDescent="0.3">
      <c r="A1674" s="32">
        <v>599303</v>
      </c>
      <c r="B1674" s="25" t="s">
        <v>270</v>
      </c>
      <c r="C1674" s="4" t="s">
        <v>296</v>
      </c>
      <c r="D1674" s="25" t="s">
        <v>297</v>
      </c>
      <c r="E1674" s="34">
        <v>1</v>
      </c>
      <c r="F1674" s="34">
        <f>IF(G1674="","",SUMIFS([1]怪物表!$A:$A,[1]怪物表!$B:$B,C1674,[1]怪物表!$C:$C,G1674)
)</f>
        <v>1599303</v>
      </c>
      <c r="G1674" s="4" t="s">
        <v>133</v>
      </c>
      <c r="H1674" s="34">
        <v>20</v>
      </c>
      <c r="I1674" s="34">
        <v>14</v>
      </c>
      <c r="J1674" s="34">
        <v>3</v>
      </c>
      <c r="K1674" s="34">
        <v>1</v>
      </c>
      <c r="L1674" s="34">
        <v>10</v>
      </c>
      <c r="M1674" s="34">
        <v>120</v>
      </c>
      <c r="N1674" s="27">
        <f>INDEX([1]怪物表!$J:$J,MATCH(F1674,[1]怪物表!$A:$A,0),1)*H1674</f>
        <v>20</v>
      </c>
    </row>
    <row r="1675" spans="1:14" x14ac:dyDescent="0.3">
      <c r="A1675" s="3"/>
      <c r="B1675" s="4"/>
      <c r="C1675" s="4" t="s">
        <v>296</v>
      </c>
      <c r="D1675" s="4"/>
      <c r="E1675" s="3">
        <v>2</v>
      </c>
      <c r="F1675" s="3">
        <f>IF(G1675="","",SUMIFS([1]怪物表!$A:$A,[1]怪物表!$B:$B,C1675,[1]怪物表!$C:$C,G1675)
)</f>
        <v>1599303</v>
      </c>
      <c r="G1675" s="4" t="s">
        <v>133</v>
      </c>
      <c r="H1675" s="3">
        <v>20</v>
      </c>
      <c r="I1675" s="34">
        <v>14</v>
      </c>
      <c r="J1675" s="34">
        <v>3</v>
      </c>
      <c r="K1675" s="34">
        <v>1</v>
      </c>
      <c r="L1675" s="34">
        <v>10</v>
      </c>
      <c r="M1675" s="34">
        <v>120</v>
      </c>
      <c r="N1675" s="27">
        <f>INDEX([1]怪物表!$J:$J,MATCH(F1675,[1]怪物表!$A:$A,0),1)*H1675</f>
        <v>20</v>
      </c>
    </row>
    <row r="1676" spans="1:14" x14ac:dyDescent="0.3">
      <c r="A1676" s="3"/>
      <c r="B1676" s="4"/>
      <c r="C1676" s="4" t="s">
        <v>296</v>
      </c>
      <c r="D1676" s="4"/>
      <c r="E1676" s="3">
        <v>3</v>
      </c>
      <c r="F1676" s="3">
        <f>IF(G1676="","",SUMIFS([1]怪物表!$A:$A,[1]怪物表!$B:$B,C1676,[1]怪物表!$C:$C,G1676)
)</f>
        <v>1599303</v>
      </c>
      <c r="G1676" s="4" t="s">
        <v>133</v>
      </c>
      <c r="H1676" s="3">
        <v>20</v>
      </c>
      <c r="I1676" s="34">
        <v>14</v>
      </c>
      <c r="J1676" s="34">
        <v>3</v>
      </c>
      <c r="K1676" s="34">
        <v>1</v>
      </c>
      <c r="L1676" s="34">
        <v>10</v>
      </c>
      <c r="M1676" s="34">
        <v>120</v>
      </c>
      <c r="N1676" s="27">
        <f>INDEX([1]怪物表!$J:$J,MATCH(F1676,[1]怪物表!$A:$A,0),1)*H1676</f>
        <v>20</v>
      </c>
    </row>
    <row r="1677" spans="1:14" x14ac:dyDescent="0.3">
      <c r="A1677" s="3"/>
      <c r="B1677" s="4"/>
      <c r="C1677" s="4" t="s">
        <v>296</v>
      </c>
      <c r="D1677" s="4"/>
      <c r="E1677" s="3">
        <v>4</v>
      </c>
      <c r="F1677" s="3">
        <f>IF(G1677="","",SUMIFS([1]怪物表!$A:$A,[1]怪物表!$B:$B,C1677,[1]怪物表!$C:$C,G1677)
)</f>
        <v>1599303</v>
      </c>
      <c r="G1677" s="4" t="s">
        <v>133</v>
      </c>
      <c r="H1677" s="3">
        <v>20</v>
      </c>
      <c r="I1677" s="34">
        <v>14</v>
      </c>
      <c r="J1677" s="34">
        <v>3</v>
      </c>
      <c r="K1677" s="34">
        <v>1</v>
      </c>
      <c r="L1677" s="3">
        <v>20</v>
      </c>
      <c r="M1677" s="34">
        <v>120</v>
      </c>
      <c r="N1677" s="27">
        <f>INDEX([1]怪物表!$J:$J,MATCH(F1677,[1]怪物表!$A:$A,0),1)*H1677</f>
        <v>20</v>
      </c>
    </row>
    <row r="1678" spans="1:14" x14ac:dyDescent="0.3">
      <c r="A1678" s="3"/>
      <c r="B1678" s="4"/>
      <c r="C1678" s="4" t="s">
        <v>296</v>
      </c>
      <c r="D1678" s="4"/>
      <c r="E1678" s="3">
        <v>5</v>
      </c>
      <c r="F1678" s="3">
        <f>IF(G1678="","",SUMIFS([1]怪物表!$A:$A,[1]怪物表!$B:$B,C1678,[1]怪物表!$C:$C,G1678)
)</f>
        <v>1599303</v>
      </c>
      <c r="G1678" s="4" t="s">
        <v>133</v>
      </c>
      <c r="H1678" s="3">
        <v>20</v>
      </c>
      <c r="I1678" s="3"/>
      <c r="J1678" s="34">
        <v>3</v>
      </c>
      <c r="K1678" s="34">
        <v>1</v>
      </c>
      <c r="L1678" s="3">
        <v>20</v>
      </c>
      <c r="M1678" s="34">
        <v>120</v>
      </c>
      <c r="N1678" s="27">
        <f>INDEX([1]怪物表!$J:$J,MATCH(F1678,[1]怪物表!$A:$A,0),1)*H1678</f>
        <v>20</v>
      </c>
    </row>
    <row r="1679" spans="1:14" x14ac:dyDescent="0.3">
      <c r="A1679" s="32">
        <v>599304</v>
      </c>
      <c r="B1679" s="25" t="s">
        <v>308</v>
      </c>
      <c r="C1679" s="4" t="s">
        <v>296</v>
      </c>
      <c r="D1679" s="25" t="s">
        <v>297</v>
      </c>
      <c r="E1679" s="34">
        <v>1</v>
      </c>
      <c r="F1679" s="34">
        <f>IF(G1679="","",SUMIFS([1]怪物表!$A:$A,[1]怪物表!$B:$B,C1679,[1]怪物表!$C:$C,G1679)
)</f>
        <v>1599317</v>
      </c>
      <c r="G1679" s="4" t="s">
        <v>123</v>
      </c>
      <c r="H1679" s="36">
        <v>6</v>
      </c>
      <c r="I1679" s="36">
        <v>4</v>
      </c>
      <c r="J1679" s="34">
        <v>3</v>
      </c>
      <c r="K1679" s="34">
        <v>1</v>
      </c>
      <c r="L1679" s="34">
        <v>10</v>
      </c>
      <c r="M1679" s="34">
        <v>120</v>
      </c>
      <c r="N1679" s="27">
        <f>INDEX([1]怪物表!$J:$J,MATCH(F1679,[1]怪物表!$A:$A,0),1)*H1679</f>
        <v>6</v>
      </c>
    </row>
    <row r="1680" spans="1:14" x14ac:dyDescent="0.3">
      <c r="A1680" s="3"/>
      <c r="B1680" s="4"/>
      <c r="C1680" s="4" t="s">
        <v>296</v>
      </c>
      <c r="D1680" s="4"/>
      <c r="E1680" s="3">
        <v>2</v>
      </c>
      <c r="F1680" s="3">
        <f>IF(G1680="","",SUMIFS([1]怪物表!$A:$A,[1]怪物表!$B:$B,C1680,[1]怪物表!$C:$C,G1680)
)</f>
        <v>1599317</v>
      </c>
      <c r="G1680" s="4" t="s">
        <v>123</v>
      </c>
      <c r="H1680" s="36">
        <v>6</v>
      </c>
      <c r="I1680" s="36">
        <v>4</v>
      </c>
      <c r="J1680" s="34">
        <v>3</v>
      </c>
      <c r="K1680" s="34">
        <v>1</v>
      </c>
      <c r="L1680" s="34">
        <v>10</v>
      </c>
      <c r="M1680" s="34">
        <v>120</v>
      </c>
      <c r="N1680" s="27">
        <f>INDEX([1]怪物表!$J:$J,MATCH(F1680,[1]怪物表!$A:$A,0),1)*H1680</f>
        <v>6</v>
      </c>
    </row>
    <row r="1681" spans="1:14" x14ac:dyDescent="0.3">
      <c r="A1681" s="3"/>
      <c r="B1681" s="4"/>
      <c r="C1681" s="4" t="s">
        <v>296</v>
      </c>
      <c r="D1681" s="4"/>
      <c r="E1681" s="3">
        <v>3</v>
      </c>
      <c r="F1681" s="3">
        <f>IF(G1681="","",SUMIFS([1]怪物表!$A:$A,[1]怪物表!$B:$B,C1681,[1]怪物表!$C:$C,G1681)
)</f>
        <v>1599317</v>
      </c>
      <c r="G1681" s="4" t="s">
        <v>123</v>
      </c>
      <c r="H1681" s="36">
        <v>6</v>
      </c>
      <c r="I1681" s="36">
        <v>4</v>
      </c>
      <c r="J1681" s="34">
        <v>3</v>
      </c>
      <c r="K1681" s="34">
        <v>1</v>
      </c>
      <c r="L1681" s="34">
        <v>10</v>
      </c>
      <c r="M1681" s="34">
        <v>120</v>
      </c>
      <c r="N1681" s="27">
        <f>INDEX([1]怪物表!$J:$J,MATCH(F1681,[1]怪物表!$A:$A,0),1)*H1681</f>
        <v>6</v>
      </c>
    </row>
    <row r="1682" spans="1:14" x14ac:dyDescent="0.3">
      <c r="A1682" s="3"/>
      <c r="B1682" s="4"/>
      <c r="C1682" s="4" t="s">
        <v>296</v>
      </c>
      <c r="D1682" s="4"/>
      <c r="E1682" s="3">
        <v>4</v>
      </c>
      <c r="F1682" s="3">
        <f>IF(G1682="","",SUMIFS([1]怪物表!$A:$A,[1]怪物表!$B:$B,C1682,[1]怪物表!$C:$C,G1682)
)</f>
        <v>1599317</v>
      </c>
      <c r="G1682" s="4" t="s">
        <v>123</v>
      </c>
      <c r="H1682" s="36">
        <v>6</v>
      </c>
      <c r="I1682" s="36">
        <v>4</v>
      </c>
      <c r="J1682" s="34">
        <v>3</v>
      </c>
      <c r="K1682" s="34">
        <v>1</v>
      </c>
      <c r="L1682" s="3">
        <v>20</v>
      </c>
      <c r="M1682" s="34">
        <v>120</v>
      </c>
      <c r="N1682" s="27">
        <f>INDEX([1]怪物表!$J:$J,MATCH(F1682,[1]怪物表!$A:$A,0),1)*H1682</f>
        <v>6</v>
      </c>
    </row>
    <row r="1683" spans="1:14" x14ac:dyDescent="0.3">
      <c r="A1683" s="3"/>
      <c r="B1683" s="4"/>
      <c r="C1683" s="4" t="s">
        <v>296</v>
      </c>
      <c r="D1683" s="4"/>
      <c r="E1683" s="3">
        <v>5</v>
      </c>
      <c r="F1683" s="3">
        <f>IF(G1683="","",SUMIFS([1]怪物表!$A:$A,[1]怪物表!$B:$B,C1683,[1]怪物表!$C:$C,G1683)
)</f>
        <v>1599317</v>
      </c>
      <c r="G1683" s="4" t="s">
        <v>123</v>
      </c>
      <c r="H1683" s="36">
        <v>6</v>
      </c>
      <c r="I1683" s="3"/>
      <c r="J1683" s="34">
        <v>3</v>
      </c>
      <c r="K1683" s="34">
        <v>1</v>
      </c>
      <c r="L1683" s="3">
        <v>20</v>
      </c>
      <c r="M1683" s="34">
        <v>120</v>
      </c>
      <c r="N1683" s="27">
        <f>INDEX([1]怪物表!$J:$J,MATCH(F1683,[1]怪物表!$A:$A,0),1)*H1683</f>
        <v>6</v>
      </c>
    </row>
    <row r="1684" spans="1:14" x14ac:dyDescent="0.3">
      <c r="A1684" s="32">
        <v>599305</v>
      </c>
      <c r="B1684" s="25" t="s">
        <v>270</v>
      </c>
      <c r="C1684" s="4" t="s">
        <v>296</v>
      </c>
      <c r="D1684" s="25" t="s">
        <v>283</v>
      </c>
      <c r="E1684" s="34">
        <v>1</v>
      </c>
      <c r="F1684" s="34">
        <f>IF(G1684="","",SUMIFS([1]怪物表!$A:$A,[1]怪物表!$B:$B,C1684,[1]怪物表!$C:$C,G1684)
)</f>
        <v>1599303</v>
      </c>
      <c r="G1684" s="4" t="s">
        <v>133</v>
      </c>
      <c r="H1684" s="34">
        <v>20</v>
      </c>
      <c r="I1684" s="34">
        <v>14</v>
      </c>
      <c r="J1684" s="34">
        <v>3</v>
      </c>
      <c r="K1684" s="34">
        <v>1</v>
      </c>
      <c r="L1684" s="34">
        <v>10</v>
      </c>
      <c r="M1684" s="34">
        <v>240</v>
      </c>
      <c r="N1684" s="27">
        <f>INDEX([1]怪物表!$J:$J,MATCH(F1684,[1]怪物表!$A:$A,0),1)*H1684</f>
        <v>20</v>
      </c>
    </row>
    <row r="1685" spans="1:14" x14ac:dyDescent="0.3">
      <c r="A1685" s="3"/>
      <c r="B1685" s="4"/>
      <c r="C1685" s="4" t="s">
        <v>296</v>
      </c>
      <c r="D1685" s="4"/>
      <c r="E1685" s="3">
        <v>2</v>
      </c>
      <c r="F1685" s="3">
        <f>IF(G1685="","",SUMIFS([1]怪物表!$A:$A,[1]怪物表!$B:$B,C1685,[1]怪物表!$C:$C,G1685)
)</f>
        <v>1599303</v>
      </c>
      <c r="G1685" s="4" t="s">
        <v>133</v>
      </c>
      <c r="H1685" s="3">
        <v>20</v>
      </c>
      <c r="I1685" s="34">
        <v>14</v>
      </c>
      <c r="J1685" s="34">
        <v>3</v>
      </c>
      <c r="K1685" s="34">
        <v>1</v>
      </c>
      <c r="L1685" s="34">
        <v>10</v>
      </c>
      <c r="M1685" s="34">
        <v>240</v>
      </c>
      <c r="N1685" s="27">
        <f>INDEX([1]怪物表!$J:$J,MATCH(F1685,[1]怪物表!$A:$A,0),1)*H1685</f>
        <v>20</v>
      </c>
    </row>
    <row r="1686" spans="1:14" x14ac:dyDescent="0.3">
      <c r="A1686" s="3"/>
      <c r="B1686" s="4"/>
      <c r="C1686" s="4" t="s">
        <v>296</v>
      </c>
      <c r="D1686" s="4"/>
      <c r="E1686" s="3">
        <v>3</v>
      </c>
      <c r="F1686" s="3">
        <f>IF(G1686="","",SUMIFS([1]怪物表!$A:$A,[1]怪物表!$B:$B,C1686,[1]怪物表!$C:$C,G1686)
)</f>
        <v>1599303</v>
      </c>
      <c r="G1686" s="4" t="s">
        <v>133</v>
      </c>
      <c r="H1686" s="3">
        <v>20</v>
      </c>
      <c r="I1686" s="34">
        <v>14</v>
      </c>
      <c r="J1686" s="34">
        <v>3</v>
      </c>
      <c r="K1686" s="34">
        <v>1</v>
      </c>
      <c r="L1686" s="34">
        <v>10</v>
      </c>
      <c r="M1686" s="34">
        <v>240</v>
      </c>
      <c r="N1686" s="27">
        <f>INDEX([1]怪物表!$J:$J,MATCH(F1686,[1]怪物表!$A:$A,0),1)*H1686</f>
        <v>20</v>
      </c>
    </row>
    <row r="1687" spans="1:14" x14ac:dyDescent="0.3">
      <c r="A1687" s="3"/>
      <c r="B1687" s="4"/>
      <c r="C1687" s="4" t="s">
        <v>296</v>
      </c>
      <c r="D1687" s="4"/>
      <c r="E1687" s="3">
        <v>4</v>
      </c>
      <c r="F1687" s="3">
        <f>IF(G1687="","",SUMIFS([1]怪物表!$A:$A,[1]怪物表!$B:$B,C1687,[1]怪物表!$C:$C,G1687)
)</f>
        <v>1599303</v>
      </c>
      <c r="G1687" s="4" t="s">
        <v>133</v>
      </c>
      <c r="H1687" s="3">
        <v>20</v>
      </c>
      <c r="I1687" s="34">
        <v>14</v>
      </c>
      <c r="J1687" s="34">
        <v>3</v>
      </c>
      <c r="K1687" s="34">
        <v>1</v>
      </c>
      <c r="L1687" s="3">
        <v>20</v>
      </c>
      <c r="M1687" s="34">
        <v>240</v>
      </c>
      <c r="N1687" s="27">
        <f>INDEX([1]怪物表!$J:$J,MATCH(F1687,[1]怪物表!$A:$A,0),1)*H1687</f>
        <v>20</v>
      </c>
    </row>
    <row r="1688" spans="1:14" x14ac:dyDescent="0.3">
      <c r="A1688" s="3"/>
      <c r="B1688" s="4"/>
      <c r="C1688" s="4" t="s">
        <v>296</v>
      </c>
      <c r="D1688" s="4"/>
      <c r="E1688" s="3">
        <v>5</v>
      </c>
      <c r="F1688" s="3">
        <f>IF(G1688="","",SUMIFS([1]怪物表!$A:$A,[1]怪物表!$B:$B,C1688,[1]怪物表!$C:$C,G1688)
)</f>
        <v>1599303</v>
      </c>
      <c r="G1688" s="4" t="s">
        <v>133</v>
      </c>
      <c r="H1688" s="3">
        <v>20</v>
      </c>
      <c r="I1688" s="3"/>
      <c r="J1688" s="34">
        <v>3</v>
      </c>
      <c r="K1688" s="34">
        <v>1</v>
      </c>
      <c r="L1688" s="3">
        <v>20</v>
      </c>
      <c r="M1688" s="34">
        <v>240</v>
      </c>
      <c r="N1688" s="27">
        <f>INDEX([1]怪物表!$J:$J,MATCH(F1688,[1]怪物表!$A:$A,0),1)*H1688</f>
        <v>20</v>
      </c>
    </row>
    <row r="1689" spans="1:14" x14ac:dyDescent="0.3">
      <c r="A1689" s="32">
        <v>599306</v>
      </c>
      <c r="B1689" s="25" t="s">
        <v>275</v>
      </c>
      <c r="C1689" s="4" t="s">
        <v>296</v>
      </c>
      <c r="D1689" s="25" t="s">
        <v>283</v>
      </c>
      <c r="E1689" s="34">
        <v>1</v>
      </c>
      <c r="F1689" s="34">
        <f>IF(G1689="","",SUMIFS([1]怪物表!$A:$A,[1]怪物表!$B:$B,C1689,[1]怪物表!$C:$C,G1689)
)</f>
        <v>1599303</v>
      </c>
      <c r="G1689" s="4" t="s">
        <v>133</v>
      </c>
      <c r="H1689" s="34">
        <v>10</v>
      </c>
      <c r="I1689" s="34">
        <v>7</v>
      </c>
      <c r="J1689" s="34">
        <v>3</v>
      </c>
      <c r="K1689" s="34">
        <v>1</v>
      </c>
      <c r="L1689" s="34">
        <v>10</v>
      </c>
      <c r="M1689" s="34">
        <v>240</v>
      </c>
      <c r="N1689" s="27">
        <f>INDEX([1]怪物表!$J:$J,MATCH(F1689,[1]怪物表!$A:$A,0),1)*H1689</f>
        <v>10</v>
      </c>
    </row>
    <row r="1690" spans="1:14" x14ac:dyDescent="0.3">
      <c r="A1690" s="3"/>
      <c r="B1690" s="4"/>
      <c r="C1690" s="4" t="s">
        <v>296</v>
      </c>
      <c r="D1690" s="4"/>
      <c r="E1690" s="3">
        <v>2</v>
      </c>
      <c r="F1690" s="3">
        <f>IF(G1690="","",SUMIFS([1]怪物表!$A:$A,[1]怪物表!$B:$B,C1690,[1]怪物表!$C:$C,G1690)
)</f>
        <v>1599303</v>
      </c>
      <c r="G1690" s="4" t="s">
        <v>133</v>
      </c>
      <c r="H1690" s="3">
        <v>10</v>
      </c>
      <c r="I1690" s="34">
        <v>7</v>
      </c>
      <c r="J1690" s="34">
        <v>3</v>
      </c>
      <c r="K1690" s="34">
        <v>1</v>
      </c>
      <c r="L1690" s="34">
        <v>10</v>
      </c>
      <c r="M1690" s="34">
        <v>240</v>
      </c>
      <c r="N1690" s="27">
        <f>INDEX([1]怪物表!$J:$J,MATCH(F1690,[1]怪物表!$A:$A,0),1)*H1690</f>
        <v>10</v>
      </c>
    </row>
    <row r="1691" spans="1:14" x14ac:dyDescent="0.3">
      <c r="A1691" s="3"/>
      <c r="B1691" s="4"/>
      <c r="C1691" s="4" t="s">
        <v>296</v>
      </c>
      <c r="D1691" s="4"/>
      <c r="E1691" s="3">
        <v>3</v>
      </c>
      <c r="F1691" s="3">
        <f>IF(G1691="","",SUMIFS([1]怪物表!$A:$A,[1]怪物表!$B:$B,C1691,[1]怪物表!$C:$C,G1691)
)</f>
        <v>1599303</v>
      </c>
      <c r="G1691" s="4" t="s">
        <v>133</v>
      </c>
      <c r="H1691" s="3">
        <v>10</v>
      </c>
      <c r="I1691" s="34">
        <v>7</v>
      </c>
      <c r="J1691" s="34">
        <v>3</v>
      </c>
      <c r="K1691" s="34">
        <v>1</v>
      </c>
      <c r="L1691" s="34">
        <v>10</v>
      </c>
      <c r="M1691" s="34">
        <v>240</v>
      </c>
      <c r="N1691" s="27">
        <f>INDEX([1]怪物表!$J:$J,MATCH(F1691,[1]怪物表!$A:$A,0),1)*H1691</f>
        <v>10</v>
      </c>
    </row>
    <row r="1692" spans="1:14" x14ac:dyDescent="0.3">
      <c r="A1692" s="3"/>
      <c r="B1692" s="4"/>
      <c r="C1692" s="4" t="s">
        <v>296</v>
      </c>
      <c r="D1692" s="4"/>
      <c r="E1692" s="3">
        <v>4</v>
      </c>
      <c r="F1692" s="3">
        <f>IF(G1692="","",SUMIFS([1]怪物表!$A:$A,[1]怪物表!$B:$B,C1692,[1]怪物表!$C:$C,G1692)
)</f>
        <v>1599303</v>
      </c>
      <c r="G1692" s="4" t="s">
        <v>133</v>
      </c>
      <c r="H1692" s="3">
        <v>10</v>
      </c>
      <c r="I1692" s="34">
        <v>7</v>
      </c>
      <c r="J1692" s="34">
        <v>3</v>
      </c>
      <c r="K1692" s="34">
        <v>1</v>
      </c>
      <c r="L1692" s="3">
        <v>20</v>
      </c>
      <c r="M1692" s="34">
        <v>240</v>
      </c>
      <c r="N1692" s="27">
        <f>INDEX([1]怪物表!$J:$J,MATCH(F1692,[1]怪物表!$A:$A,0),1)*H1692</f>
        <v>10</v>
      </c>
    </row>
    <row r="1693" spans="1:14" x14ac:dyDescent="0.3">
      <c r="A1693" s="3"/>
      <c r="B1693" s="4"/>
      <c r="C1693" s="4" t="s">
        <v>296</v>
      </c>
      <c r="D1693" s="4"/>
      <c r="E1693" s="3">
        <v>5</v>
      </c>
      <c r="F1693" s="3">
        <f>IF(G1693="","",SUMIFS([1]怪物表!$A:$A,[1]怪物表!$B:$B,C1693,[1]怪物表!$C:$C,G1693)
)</f>
        <v>1599303</v>
      </c>
      <c r="G1693" s="4" t="s">
        <v>133</v>
      </c>
      <c r="H1693" s="3">
        <v>10</v>
      </c>
      <c r="I1693" s="3"/>
      <c r="J1693" s="34">
        <v>3</v>
      </c>
      <c r="K1693" s="34">
        <v>1</v>
      </c>
      <c r="L1693" s="3">
        <v>20</v>
      </c>
      <c r="M1693" s="34">
        <v>240</v>
      </c>
      <c r="N1693" s="27">
        <f>INDEX([1]怪物表!$J:$J,MATCH(F1693,[1]怪物表!$A:$A,0),1)*H1693</f>
        <v>10</v>
      </c>
    </row>
    <row r="1694" spans="1:14" x14ac:dyDescent="0.3">
      <c r="A1694" s="32">
        <v>599307</v>
      </c>
      <c r="B1694" s="25" t="s">
        <v>271</v>
      </c>
      <c r="C1694" s="4" t="s">
        <v>296</v>
      </c>
      <c r="D1694" s="25" t="s">
        <v>284</v>
      </c>
      <c r="E1694" s="34">
        <v>1</v>
      </c>
      <c r="F1694" s="34">
        <f>IF(G1694="","",SUMIFS([1]怪物表!$A:$A,[1]怪物表!$B:$B,C1694,[1]怪物表!$C:$C,G1694)
)</f>
        <v>1599304</v>
      </c>
      <c r="G1694" s="4" t="s">
        <v>247</v>
      </c>
      <c r="H1694" s="34">
        <v>20</v>
      </c>
      <c r="I1694" s="34">
        <v>14</v>
      </c>
      <c r="J1694" s="34">
        <v>3</v>
      </c>
      <c r="K1694" s="34">
        <v>1</v>
      </c>
      <c r="L1694" s="34">
        <v>10</v>
      </c>
      <c r="M1694" s="34">
        <v>270</v>
      </c>
      <c r="N1694" s="27">
        <f>INDEX([1]怪物表!$J:$J,MATCH(F1694,[1]怪物表!$A:$A,0),1)*H1694</f>
        <v>20</v>
      </c>
    </row>
    <row r="1695" spans="1:14" x14ac:dyDescent="0.3">
      <c r="A1695" s="3"/>
      <c r="B1695" s="4"/>
      <c r="C1695" s="4" t="s">
        <v>296</v>
      </c>
      <c r="D1695" s="4"/>
      <c r="E1695" s="3">
        <v>2</v>
      </c>
      <c r="F1695" s="3">
        <f>IF(G1695="","",SUMIFS([1]怪物表!$A:$A,[1]怪物表!$B:$B,C1695,[1]怪物表!$C:$C,G1695)
)</f>
        <v>1599304</v>
      </c>
      <c r="G1695" s="4" t="s">
        <v>247</v>
      </c>
      <c r="H1695" s="3">
        <v>20</v>
      </c>
      <c r="I1695" s="34">
        <v>14</v>
      </c>
      <c r="J1695" s="34">
        <v>3</v>
      </c>
      <c r="K1695" s="34">
        <v>1</v>
      </c>
      <c r="L1695" s="34">
        <v>10</v>
      </c>
      <c r="M1695" s="34">
        <v>270</v>
      </c>
      <c r="N1695" s="27">
        <f>INDEX([1]怪物表!$J:$J,MATCH(F1695,[1]怪物表!$A:$A,0),1)*H1695</f>
        <v>20</v>
      </c>
    </row>
    <row r="1696" spans="1:14" x14ac:dyDescent="0.3">
      <c r="A1696" s="3"/>
      <c r="B1696" s="4"/>
      <c r="C1696" s="4" t="s">
        <v>296</v>
      </c>
      <c r="D1696" s="4"/>
      <c r="E1696" s="3">
        <v>3</v>
      </c>
      <c r="F1696" s="3">
        <f>IF(G1696="","",SUMIFS([1]怪物表!$A:$A,[1]怪物表!$B:$B,C1696,[1]怪物表!$C:$C,G1696)
)</f>
        <v>1599304</v>
      </c>
      <c r="G1696" s="4" t="s">
        <v>247</v>
      </c>
      <c r="H1696" s="3">
        <v>20</v>
      </c>
      <c r="I1696" s="34">
        <v>14</v>
      </c>
      <c r="J1696" s="34">
        <v>3</v>
      </c>
      <c r="K1696" s="34">
        <v>1</v>
      </c>
      <c r="L1696" s="34">
        <v>10</v>
      </c>
      <c r="M1696" s="34">
        <v>270</v>
      </c>
      <c r="N1696" s="27">
        <f>INDEX([1]怪物表!$J:$J,MATCH(F1696,[1]怪物表!$A:$A,0),1)*H1696</f>
        <v>20</v>
      </c>
    </row>
    <row r="1697" spans="1:14" x14ac:dyDescent="0.3">
      <c r="A1697" s="3"/>
      <c r="B1697" s="4"/>
      <c r="C1697" s="4" t="s">
        <v>296</v>
      </c>
      <c r="D1697" s="4"/>
      <c r="E1697" s="3">
        <v>4</v>
      </c>
      <c r="F1697" s="3">
        <f>IF(G1697="","",SUMIFS([1]怪物表!$A:$A,[1]怪物表!$B:$B,C1697,[1]怪物表!$C:$C,G1697)
)</f>
        <v>1599304</v>
      </c>
      <c r="G1697" s="4" t="s">
        <v>247</v>
      </c>
      <c r="H1697" s="3">
        <v>20</v>
      </c>
      <c r="I1697" s="34">
        <v>14</v>
      </c>
      <c r="J1697" s="34">
        <v>3</v>
      </c>
      <c r="K1697" s="34">
        <v>1</v>
      </c>
      <c r="L1697" s="3">
        <v>20</v>
      </c>
      <c r="M1697" s="34">
        <v>270</v>
      </c>
      <c r="N1697" s="27">
        <f>INDEX([1]怪物表!$J:$J,MATCH(F1697,[1]怪物表!$A:$A,0),1)*H1697</f>
        <v>20</v>
      </c>
    </row>
    <row r="1698" spans="1:14" x14ac:dyDescent="0.3">
      <c r="A1698" s="3"/>
      <c r="B1698" s="4"/>
      <c r="C1698" s="4" t="s">
        <v>296</v>
      </c>
      <c r="D1698" s="4"/>
      <c r="E1698" s="3">
        <v>5</v>
      </c>
      <c r="F1698" s="3">
        <f>IF(G1698="","",SUMIFS([1]怪物表!$A:$A,[1]怪物表!$B:$B,C1698,[1]怪物表!$C:$C,G1698)
)</f>
        <v>1599304</v>
      </c>
      <c r="G1698" s="4" t="s">
        <v>247</v>
      </c>
      <c r="H1698" s="3">
        <v>20</v>
      </c>
      <c r="I1698" s="3"/>
      <c r="J1698" s="34">
        <v>3</v>
      </c>
      <c r="K1698" s="34">
        <v>1</v>
      </c>
      <c r="L1698" s="3">
        <v>20</v>
      </c>
      <c r="M1698" s="34">
        <v>270</v>
      </c>
      <c r="N1698" s="27">
        <f>INDEX([1]怪物表!$J:$J,MATCH(F1698,[1]怪物表!$A:$A,0),1)*H1698</f>
        <v>20</v>
      </c>
    </row>
    <row r="1699" spans="1:14" x14ac:dyDescent="0.3">
      <c r="A1699" s="32">
        <v>599308</v>
      </c>
      <c r="B1699" s="25" t="s">
        <v>276</v>
      </c>
      <c r="C1699" s="4" t="s">
        <v>296</v>
      </c>
      <c r="D1699" s="25" t="s">
        <v>284</v>
      </c>
      <c r="E1699" s="34">
        <v>1</v>
      </c>
      <c r="F1699" s="34">
        <f>IF(G1699="","",SUMIFS([1]怪物表!$A:$A,[1]怪物表!$B:$B,C1699,[1]怪物表!$C:$C,G1699)
)</f>
        <v>1599304</v>
      </c>
      <c r="G1699" s="4" t="s">
        <v>247</v>
      </c>
      <c r="H1699" s="34">
        <v>10</v>
      </c>
      <c r="I1699" s="34">
        <v>7</v>
      </c>
      <c r="J1699" s="34">
        <v>3</v>
      </c>
      <c r="K1699" s="34">
        <v>1</v>
      </c>
      <c r="L1699" s="34">
        <v>10</v>
      </c>
      <c r="M1699" s="34">
        <v>270</v>
      </c>
      <c r="N1699" s="27">
        <f>INDEX([1]怪物表!$J:$J,MATCH(F1699,[1]怪物表!$A:$A,0),1)*H1699</f>
        <v>10</v>
      </c>
    </row>
    <row r="1700" spans="1:14" x14ac:dyDescent="0.3">
      <c r="A1700" s="3"/>
      <c r="B1700" s="4"/>
      <c r="C1700" s="4" t="s">
        <v>296</v>
      </c>
      <c r="D1700" s="4"/>
      <c r="E1700" s="3">
        <v>2</v>
      </c>
      <c r="F1700" s="3">
        <f>IF(G1700="","",SUMIFS([1]怪物表!$A:$A,[1]怪物表!$B:$B,C1700,[1]怪物表!$C:$C,G1700)
)</f>
        <v>1599304</v>
      </c>
      <c r="G1700" s="4" t="s">
        <v>247</v>
      </c>
      <c r="H1700" s="3">
        <v>10</v>
      </c>
      <c r="I1700" s="34">
        <v>7</v>
      </c>
      <c r="J1700" s="34">
        <v>3</v>
      </c>
      <c r="K1700" s="34">
        <v>1</v>
      </c>
      <c r="L1700" s="34">
        <v>10</v>
      </c>
      <c r="M1700" s="34">
        <v>270</v>
      </c>
      <c r="N1700" s="27">
        <f>INDEX([1]怪物表!$J:$J,MATCH(F1700,[1]怪物表!$A:$A,0),1)*H1700</f>
        <v>10</v>
      </c>
    </row>
    <row r="1701" spans="1:14" x14ac:dyDescent="0.3">
      <c r="A1701" s="3"/>
      <c r="B1701" s="4"/>
      <c r="C1701" s="4" t="s">
        <v>296</v>
      </c>
      <c r="D1701" s="4"/>
      <c r="E1701" s="3">
        <v>3</v>
      </c>
      <c r="F1701" s="3">
        <f>IF(G1701="","",SUMIFS([1]怪物表!$A:$A,[1]怪物表!$B:$B,C1701,[1]怪物表!$C:$C,G1701)
)</f>
        <v>1599304</v>
      </c>
      <c r="G1701" s="4" t="s">
        <v>247</v>
      </c>
      <c r="H1701" s="3">
        <v>10</v>
      </c>
      <c r="I1701" s="34">
        <v>7</v>
      </c>
      <c r="J1701" s="34">
        <v>3</v>
      </c>
      <c r="K1701" s="34">
        <v>1</v>
      </c>
      <c r="L1701" s="34">
        <v>10</v>
      </c>
      <c r="M1701" s="34">
        <v>270</v>
      </c>
      <c r="N1701" s="27">
        <f>INDEX([1]怪物表!$J:$J,MATCH(F1701,[1]怪物表!$A:$A,0),1)*H1701</f>
        <v>10</v>
      </c>
    </row>
    <row r="1702" spans="1:14" x14ac:dyDescent="0.3">
      <c r="A1702" s="3"/>
      <c r="B1702" s="4"/>
      <c r="C1702" s="4" t="s">
        <v>296</v>
      </c>
      <c r="D1702" s="4"/>
      <c r="E1702" s="3">
        <v>4</v>
      </c>
      <c r="F1702" s="3">
        <f>IF(G1702="","",SUMIFS([1]怪物表!$A:$A,[1]怪物表!$B:$B,C1702,[1]怪物表!$C:$C,G1702)
)</f>
        <v>1599304</v>
      </c>
      <c r="G1702" s="4" t="s">
        <v>247</v>
      </c>
      <c r="H1702" s="3">
        <v>10</v>
      </c>
      <c r="I1702" s="34">
        <v>7</v>
      </c>
      <c r="J1702" s="34">
        <v>3</v>
      </c>
      <c r="K1702" s="34">
        <v>1</v>
      </c>
      <c r="L1702" s="3">
        <v>20</v>
      </c>
      <c r="M1702" s="34">
        <v>270</v>
      </c>
      <c r="N1702" s="27">
        <f>INDEX([1]怪物表!$J:$J,MATCH(F1702,[1]怪物表!$A:$A,0),1)*H1702</f>
        <v>10</v>
      </c>
    </row>
    <row r="1703" spans="1:14" x14ac:dyDescent="0.3">
      <c r="A1703" s="3"/>
      <c r="B1703" s="4"/>
      <c r="C1703" s="4" t="s">
        <v>296</v>
      </c>
      <c r="D1703" s="4"/>
      <c r="E1703" s="3">
        <v>5</v>
      </c>
      <c r="F1703" s="3">
        <f>IF(G1703="","",SUMIFS([1]怪物表!$A:$A,[1]怪物表!$B:$B,C1703,[1]怪物表!$C:$C,G1703)
)</f>
        <v>1599304</v>
      </c>
      <c r="G1703" s="4" t="s">
        <v>247</v>
      </c>
      <c r="H1703" s="3">
        <v>10</v>
      </c>
      <c r="I1703" s="3"/>
      <c r="J1703" s="34">
        <v>3</v>
      </c>
      <c r="K1703" s="34">
        <v>1</v>
      </c>
      <c r="L1703" s="3">
        <v>20</v>
      </c>
      <c r="M1703" s="34">
        <v>270</v>
      </c>
      <c r="N1703" s="27">
        <f>INDEX([1]怪物表!$J:$J,MATCH(F1703,[1]怪物表!$A:$A,0),1)*H1703</f>
        <v>10</v>
      </c>
    </row>
    <row r="1704" spans="1:14" x14ac:dyDescent="0.3">
      <c r="A1704" s="35">
        <v>599309</v>
      </c>
      <c r="B1704" s="25" t="s">
        <v>268</v>
      </c>
      <c r="C1704" s="4" t="s">
        <v>296</v>
      </c>
      <c r="D1704" s="25" t="s">
        <v>191</v>
      </c>
      <c r="E1704" s="34">
        <v>1</v>
      </c>
      <c r="F1704" s="34">
        <f>IF(G1704="","",SUMIFS([1]怪物表!$A:$A,[1]怪物表!$B:$B,C1704,[1]怪物表!$C:$C,G1704)
)</f>
        <v>1599302</v>
      </c>
      <c r="G1704" s="4" t="s">
        <v>239</v>
      </c>
      <c r="H1704" s="34">
        <v>14</v>
      </c>
      <c r="I1704" s="34">
        <v>11</v>
      </c>
      <c r="J1704" s="34">
        <v>3</v>
      </c>
      <c r="K1704" s="34">
        <v>1</v>
      </c>
      <c r="L1704" s="3">
        <v>60</v>
      </c>
      <c r="M1704" s="34">
        <v>330</v>
      </c>
      <c r="N1704" s="27">
        <f>INDEX([1]怪物表!$J:$J,MATCH(F1704,[1]怪物表!$A:$A,0),1)*H1704</f>
        <v>14</v>
      </c>
    </row>
    <row r="1705" spans="1:14" x14ac:dyDescent="0.3">
      <c r="A1705" s="3"/>
      <c r="B1705" s="4"/>
      <c r="C1705" s="4" t="s">
        <v>296</v>
      </c>
      <c r="D1705" s="4"/>
      <c r="E1705" s="3">
        <v>2</v>
      </c>
      <c r="F1705" s="3">
        <f>IF(G1705="","",SUMIFS([1]怪物表!$A:$A,[1]怪物表!$B:$B,C1705,[1]怪物表!$C:$C,G1705)
)</f>
        <v>1599302</v>
      </c>
      <c r="G1705" s="4" t="s">
        <v>239</v>
      </c>
      <c r="H1705" s="3">
        <v>14</v>
      </c>
      <c r="I1705" s="34">
        <v>11</v>
      </c>
      <c r="J1705" s="34">
        <v>3</v>
      </c>
      <c r="K1705" s="34">
        <v>1</v>
      </c>
      <c r="L1705" s="3">
        <v>60</v>
      </c>
      <c r="M1705" s="34">
        <v>330</v>
      </c>
      <c r="N1705" s="27">
        <f>INDEX([1]怪物表!$J:$J,MATCH(F1705,[1]怪物表!$A:$A,0),1)*H1705</f>
        <v>14</v>
      </c>
    </row>
    <row r="1706" spans="1:14" x14ac:dyDescent="0.3">
      <c r="A1706" s="3"/>
      <c r="B1706" s="4"/>
      <c r="C1706" s="4" t="s">
        <v>296</v>
      </c>
      <c r="D1706" s="4"/>
      <c r="E1706" s="3">
        <v>3</v>
      </c>
      <c r="F1706" s="3">
        <f>IF(G1706="","",SUMIFS([1]怪物表!$A:$A,[1]怪物表!$B:$B,C1706,[1]怪物表!$C:$C,G1706)
)</f>
        <v>1599302</v>
      </c>
      <c r="G1706" s="4" t="s">
        <v>239</v>
      </c>
      <c r="H1706" s="3">
        <v>20</v>
      </c>
      <c r="I1706" s="3">
        <v>18</v>
      </c>
      <c r="J1706" s="34">
        <v>3</v>
      </c>
      <c r="K1706" s="34">
        <v>1</v>
      </c>
      <c r="L1706" s="3">
        <v>60</v>
      </c>
      <c r="M1706" s="34">
        <v>330</v>
      </c>
      <c r="N1706" s="27">
        <f>INDEX([1]怪物表!$J:$J,MATCH(F1706,[1]怪物表!$A:$A,0),1)*H1706</f>
        <v>20</v>
      </c>
    </row>
    <row r="1707" spans="1:14" x14ac:dyDescent="0.3">
      <c r="A1707" s="3"/>
      <c r="B1707" s="4"/>
      <c r="C1707" s="4" t="s">
        <v>296</v>
      </c>
      <c r="D1707" s="4"/>
      <c r="E1707" s="3">
        <v>4</v>
      </c>
      <c r="F1707" s="3">
        <f>IF(G1707="","",SUMIFS([1]怪物表!$A:$A,[1]怪物表!$B:$B,C1707,[1]怪物表!$C:$C,G1707)
)</f>
        <v>1599302</v>
      </c>
      <c r="G1707" s="4" t="s">
        <v>239</v>
      </c>
      <c r="H1707" s="3">
        <v>20</v>
      </c>
      <c r="I1707" s="3">
        <v>18</v>
      </c>
      <c r="J1707" s="34">
        <v>3</v>
      </c>
      <c r="K1707" s="34">
        <v>1</v>
      </c>
      <c r="L1707" s="3">
        <v>60</v>
      </c>
      <c r="M1707" s="34">
        <v>330</v>
      </c>
      <c r="N1707" s="27">
        <f>INDEX([1]怪物表!$J:$J,MATCH(F1707,[1]怪物表!$A:$A,0),1)*H1707</f>
        <v>20</v>
      </c>
    </row>
    <row r="1708" spans="1:14" x14ac:dyDescent="0.3">
      <c r="A1708" s="3"/>
      <c r="B1708" s="4"/>
      <c r="C1708" s="4" t="s">
        <v>296</v>
      </c>
      <c r="D1708" s="4"/>
      <c r="E1708" s="3">
        <v>5</v>
      </c>
      <c r="F1708" s="3">
        <f>IF(G1708="","",SUMIFS([1]怪物表!$A:$A,[1]怪物表!$B:$B,C1708,[1]怪物表!$C:$C,G1708)
)</f>
        <v>1599302</v>
      </c>
      <c r="G1708" s="4" t="s">
        <v>239</v>
      </c>
      <c r="H1708" s="3">
        <v>28</v>
      </c>
      <c r="I1708" s="3"/>
      <c r="J1708" s="34">
        <v>3</v>
      </c>
      <c r="K1708" s="34">
        <v>1</v>
      </c>
      <c r="L1708" s="3">
        <v>60</v>
      </c>
      <c r="M1708" s="34">
        <v>330</v>
      </c>
      <c r="N1708" s="27">
        <f>INDEX([1]怪物表!$J:$J,MATCH(F1708,[1]怪物表!$A:$A,0),1)*H1708</f>
        <v>28</v>
      </c>
    </row>
    <row r="1709" spans="1:14" x14ac:dyDescent="0.3">
      <c r="A1709" s="35">
        <v>599310</v>
      </c>
      <c r="B1709" s="25" t="s">
        <v>269</v>
      </c>
      <c r="C1709" s="4" t="s">
        <v>296</v>
      </c>
      <c r="D1709" s="25" t="s">
        <v>201</v>
      </c>
      <c r="E1709" s="34">
        <v>1</v>
      </c>
      <c r="F1709" s="34">
        <f>IF(G1709="","",SUMIFS([1]怪物表!$A:$A,[1]怪物表!$B:$B,C1709,[1]怪物表!$C:$C,G1709)
)</f>
        <v>1599305</v>
      </c>
      <c r="G1709" s="4" t="s">
        <v>147</v>
      </c>
      <c r="H1709" s="34">
        <v>14</v>
      </c>
      <c r="I1709" s="34">
        <v>11</v>
      </c>
      <c r="J1709" s="34">
        <v>3</v>
      </c>
      <c r="K1709" s="34">
        <v>1</v>
      </c>
      <c r="L1709" s="3">
        <v>60</v>
      </c>
      <c r="M1709" s="34">
        <v>390</v>
      </c>
      <c r="N1709" s="27">
        <f>INDEX([1]怪物表!$J:$J,MATCH(F1709,[1]怪物表!$A:$A,0),1)*H1709</f>
        <v>14</v>
      </c>
    </row>
    <row r="1710" spans="1:14" x14ac:dyDescent="0.3">
      <c r="A1710" s="3"/>
      <c r="B1710" s="4"/>
      <c r="C1710" s="4" t="s">
        <v>296</v>
      </c>
      <c r="D1710" s="4"/>
      <c r="E1710" s="3">
        <v>2</v>
      </c>
      <c r="F1710" s="3">
        <f>IF(G1710="","",SUMIFS([1]怪物表!$A:$A,[1]怪物表!$B:$B,C1710,[1]怪物表!$C:$C,G1710)
)</f>
        <v>1599305</v>
      </c>
      <c r="G1710" s="4" t="s">
        <v>147</v>
      </c>
      <c r="H1710" s="3">
        <v>14</v>
      </c>
      <c r="I1710" s="34">
        <v>11</v>
      </c>
      <c r="J1710" s="34">
        <v>3</v>
      </c>
      <c r="K1710" s="34">
        <v>1</v>
      </c>
      <c r="L1710" s="3">
        <v>60</v>
      </c>
      <c r="M1710" s="34">
        <v>390</v>
      </c>
      <c r="N1710" s="27">
        <f>INDEX([1]怪物表!$J:$J,MATCH(F1710,[1]怪物表!$A:$A,0),1)*H1710</f>
        <v>14</v>
      </c>
    </row>
    <row r="1711" spans="1:14" x14ac:dyDescent="0.3">
      <c r="A1711" s="3"/>
      <c r="B1711" s="4"/>
      <c r="C1711" s="4" t="s">
        <v>296</v>
      </c>
      <c r="D1711" s="4"/>
      <c r="E1711" s="3">
        <v>3</v>
      </c>
      <c r="F1711" s="3">
        <f>IF(G1711="","",SUMIFS([1]怪物表!$A:$A,[1]怪物表!$B:$B,C1711,[1]怪物表!$C:$C,G1711)
)</f>
        <v>1599305</v>
      </c>
      <c r="G1711" s="4" t="s">
        <v>147</v>
      </c>
      <c r="H1711" s="3">
        <v>20</v>
      </c>
      <c r="I1711" s="3">
        <v>18</v>
      </c>
      <c r="J1711" s="34">
        <v>3</v>
      </c>
      <c r="K1711" s="34">
        <v>1</v>
      </c>
      <c r="L1711" s="3">
        <v>60</v>
      </c>
      <c r="M1711" s="34">
        <v>390</v>
      </c>
      <c r="N1711" s="27">
        <f>INDEX([1]怪物表!$J:$J,MATCH(F1711,[1]怪物表!$A:$A,0),1)*H1711</f>
        <v>20</v>
      </c>
    </row>
    <row r="1712" spans="1:14" x14ac:dyDescent="0.3">
      <c r="A1712" s="3"/>
      <c r="B1712" s="4"/>
      <c r="C1712" s="4" t="s">
        <v>296</v>
      </c>
      <c r="D1712" s="4"/>
      <c r="E1712" s="3">
        <v>4</v>
      </c>
      <c r="F1712" s="3">
        <f>IF(G1712="","",SUMIFS([1]怪物表!$A:$A,[1]怪物表!$B:$B,C1712,[1]怪物表!$C:$C,G1712)
)</f>
        <v>1599305</v>
      </c>
      <c r="G1712" s="4" t="s">
        <v>147</v>
      </c>
      <c r="H1712" s="3">
        <v>20</v>
      </c>
      <c r="I1712" s="3">
        <v>18</v>
      </c>
      <c r="J1712" s="34">
        <v>3</v>
      </c>
      <c r="K1712" s="34">
        <v>1</v>
      </c>
      <c r="L1712" s="3">
        <v>60</v>
      </c>
      <c r="M1712" s="34">
        <v>390</v>
      </c>
      <c r="N1712" s="27">
        <f>INDEX([1]怪物表!$J:$J,MATCH(F1712,[1]怪物表!$A:$A,0),1)*H1712</f>
        <v>20</v>
      </c>
    </row>
    <row r="1713" spans="1:14" x14ac:dyDescent="0.3">
      <c r="A1713" s="3"/>
      <c r="B1713" s="4"/>
      <c r="C1713" s="4" t="s">
        <v>296</v>
      </c>
      <c r="D1713" s="4"/>
      <c r="E1713" s="3">
        <v>5</v>
      </c>
      <c r="F1713" s="3">
        <f>IF(G1713="","",SUMIFS([1]怪物表!$A:$A,[1]怪物表!$B:$B,C1713,[1]怪物表!$C:$C,G1713)
)</f>
        <v>1599305</v>
      </c>
      <c r="G1713" s="4" t="s">
        <v>147</v>
      </c>
      <c r="H1713" s="3">
        <v>28</v>
      </c>
      <c r="I1713" s="3"/>
      <c r="J1713" s="34">
        <v>3</v>
      </c>
      <c r="K1713" s="34">
        <v>1</v>
      </c>
      <c r="L1713" s="3">
        <v>60</v>
      </c>
      <c r="M1713" s="34">
        <v>390</v>
      </c>
      <c r="N1713" s="27">
        <f>INDEX([1]怪物表!$J:$J,MATCH(F1713,[1]怪物表!$A:$A,0),1)*H1713</f>
        <v>28</v>
      </c>
    </row>
    <row r="1714" spans="1:14" x14ac:dyDescent="0.3">
      <c r="A1714" s="35">
        <v>599311</v>
      </c>
      <c r="B1714" s="25" t="s">
        <v>274</v>
      </c>
      <c r="C1714" s="4" t="s">
        <v>296</v>
      </c>
      <c r="D1714" s="25" t="s">
        <v>201</v>
      </c>
      <c r="E1714" s="34">
        <v>1</v>
      </c>
      <c r="F1714" s="34">
        <f>IF(G1714="","",SUMIFS([1]怪物表!$A:$A,[1]怪物表!$B:$B,C1714,[1]怪物表!$C:$C,G1714)
)</f>
        <v>1599305</v>
      </c>
      <c r="G1714" s="4" t="s">
        <v>147</v>
      </c>
      <c r="H1714" s="34">
        <v>7</v>
      </c>
      <c r="I1714" s="34">
        <v>6</v>
      </c>
      <c r="J1714" s="34">
        <v>3</v>
      </c>
      <c r="K1714" s="34">
        <v>1</v>
      </c>
      <c r="L1714" s="3">
        <v>60</v>
      </c>
      <c r="M1714" s="34">
        <v>390</v>
      </c>
      <c r="N1714" s="27">
        <f>INDEX([1]怪物表!$J:$J,MATCH(F1714,[1]怪物表!$A:$A,0),1)*H1714</f>
        <v>7</v>
      </c>
    </row>
    <row r="1715" spans="1:14" x14ac:dyDescent="0.3">
      <c r="A1715" s="3"/>
      <c r="B1715" s="4"/>
      <c r="C1715" s="4" t="s">
        <v>296</v>
      </c>
      <c r="D1715" s="4"/>
      <c r="E1715" s="3">
        <v>2</v>
      </c>
      <c r="F1715" s="3">
        <f>IF(G1715="","",SUMIFS([1]怪物表!$A:$A,[1]怪物表!$B:$B,C1715,[1]怪物表!$C:$C,G1715)
)</f>
        <v>1599305</v>
      </c>
      <c r="G1715" s="4" t="s">
        <v>147</v>
      </c>
      <c r="H1715" s="34">
        <v>7</v>
      </c>
      <c r="I1715" s="34">
        <v>6</v>
      </c>
      <c r="J1715" s="34">
        <v>3</v>
      </c>
      <c r="K1715" s="34">
        <v>1</v>
      </c>
      <c r="L1715" s="3">
        <v>60</v>
      </c>
      <c r="M1715" s="34">
        <v>390</v>
      </c>
      <c r="N1715" s="27">
        <f>INDEX([1]怪物表!$J:$J,MATCH(F1715,[1]怪物表!$A:$A,0),1)*H1715</f>
        <v>7</v>
      </c>
    </row>
    <row r="1716" spans="1:14" x14ac:dyDescent="0.3">
      <c r="A1716" s="3"/>
      <c r="B1716" s="4"/>
      <c r="C1716" s="4" t="s">
        <v>296</v>
      </c>
      <c r="D1716" s="4"/>
      <c r="E1716" s="3">
        <v>3</v>
      </c>
      <c r="F1716" s="3">
        <f>IF(G1716="","",SUMIFS([1]怪物表!$A:$A,[1]怪物表!$B:$B,C1716,[1]怪物表!$C:$C,G1716)
)</f>
        <v>1599305</v>
      </c>
      <c r="G1716" s="4" t="s">
        <v>147</v>
      </c>
      <c r="H1716" s="3">
        <v>10</v>
      </c>
      <c r="I1716" s="34">
        <v>9</v>
      </c>
      <c r="J1716" s="34">
        <v>3</v>
      </c>
      <c r="K1716" s="34">
        <v>1</v>
      </c>
      <c r="L1716" s="3">
        <v>60</v>
      </c>
      <c r="M1716" s="34">
        <v>390</v>
      </c>
      <c r="N1716" s="27">
        <f>INDEX([1]怪物表!$J:$J,MATCH(F1716,[1]怪物表!$A:$A,0),1)*H1716</f>
        <v>10</v>
      </c>
    </row>
    <row r="1717" spans="1:14" x14ac:dyDescent="0.3">
      <c r="A1717" s="3"/>
      <c r="B1717" s="4"/>
      <c r="C1717" s="4" t="s">
        <v>296</v>
      </c>
      <c r="D1717" s="4"/>
      <c r="E1717" s="3">
        <v>4</v>
      </c>
      <c r="F1717" s="3">
        <f>IF(G1717="","",SUMIFS([1]怪物表!$A:$A,[1]怪物表!$B:$B,C1717,[1]怪物表!$C:$C,G1717)
)</f>
        <v>1599305</v>
      </c>
      <c r="G1717" s="4" t="s">
        <v>147</v>
      </c>
      <c r="H1717" s="3">
        <v>10</v>
      </c>
      <c r="I1717" s="34">
        <v>9</v>
      </c>
      <c r="J1717" s="34">
        <v>3</v>
      </c>
      <c r="K1717" s="34">
        <v>1</v>
      </c>
      <c r="L1717" s="3">
        <v>60</v>
      </c>
      <c r="M1717" s="34">
        <v>390</v>
      </c>
      <c r="N1717" s="27">
        <f>INDEX([1]怪物表!$J:$J,MATCH(F1717,[1]怪物表!$A:$A,0),1)*H1717</f>
        <v>10</v>
      </c>
    </row>
    <row r="1718" spans="1:14" x14ac:dyDescent="0.3">
      <c r="A1718" s="3"/>
      <c r="B1718" s="4"/>
      <c r="C1718" s="4" t="s">
        <v>296</v>
      </c>
      <c r="D1718" s="4"/>
      <c r="E1718" s="3">
        <v>5</v>
      </c>
      <c r="F1718" s="3">
        <f>IF(G1718="","",SUMIFS([1]怪物表!$A:$A,[1]怪物表!$B:$B,C1718,[1]怪物表!$C:$C,G1718)
)</f>
        <v>1599305</v>
      </c>
      <c r="G1718" s="4" t="s">
        <v>147</v>
      </c>
      <c r="H1718" s="3">
        <v>16</v>
      </c>
      <c r="I1718" s="3"/>
      <c r="J1718" s="34">
        <v>3</v>
      </c>
      <c r="K1718" s="34">
        <v>1</v>
      </c>
      <c r="L1718" s="3">
        <v>60</v>
      </c>
      <c r="M1718" s="34">
        <v>390</v>
      </c>
      <c r="N1718" s="27">
        <f>INDEX([1]怪物表!$J:$J,MATCH(F1718,[1]怪物表!$A:$A,0),1)*H1718</f>
        <v>16</v>
      </c>
    </row>
    <row r="1719" spans="1:14" x14ac:dyDescent="0.3">
      <c r="A1719" s="35">
        <v>599312</v>
      </c>
      <c r="B1719" s="25" t="s">
        <v>270</v>
      </c>
      <c r="C1719" s="4" t="s">
        <v>296</v>
      </c>
      <c r="D1719" s="25" t="s">
        <v>197</v>
      </c>
      <c r="E1719" s="34">
        <v>1</v>
      </c>
      <c r="F1719" s="34">
        <f>IF(G1719="","",SUMIFS([1]怪物表!$A:$A,[1]怪物表!$B:$B,C1719,[1]怪物表!$C:$C,G1719)
)</f>
        <v>1599305</v>
      </c>
      <c r="G1719" s="4" t="s">
        <v>147</v>
      </c>
      <c r="H1719" s="34">
        <v>10</v>
      </c>
      <c r="I1719" s="34">
        <v>7</v>
      </c>
      <c r="J1719" s="34">
        <v>3</v>
      </c>
      <c r="K1719" s="34">
        <v>1</v>
      </c>
      <c r="L1719" s="34">
        <v>6</v>
      </c>
      <c r="M1719" s="34">
        <v>540</v>
      </c>
      <c r="N1719" s="27">
        <f>INDEX([1]怪物表!$J:$J,MATCH(F1719,[1]怪物表!$A:$A,0),1)*H1719</f>
        <v>10</v>
      </c>
    </row>
    <row r="1720" spans="1:14" x14ac:dyDescent="0.3">
      <c r="A1720" s="3"/>
      <c r="B1720" s="4"/>
      <c r="C1720" s="4" t="s">
        <v>296</v>
      </c>
      <c r="D1720" s="4"/>
      <c r="E1720" s="3">
        <v>2</v>
      </c>
      <c r="F1720" s="3">
        <f>IF(G1720="","",SUMIFS([1]怪物表!$A:$A,[1]怪物表!$B:$B,C1720,[1]怪物表!$C:$C,G1720)
)</f>
        <v>1599305</v>
      </c>
      <c r="G1720" s="4" t="s">
        <v>147</v>
      </c>
      <c r="H1720" s="3">
        <v>10</v>
      </c>
      <c r="I1720" s="34">
        <v>7</v>
      </c>
      <c r="J1720" s="34">
        <v>3</v>
      </c>
      <c r="K1720" s="34">
        <v>1</v>
      </c>
      <c r="L1720" s="34">
        <v>6</v>
      </c>
      <c r="M1720" s="34">
        <v>540</v>
      </c>
      <c r="N1720" s="27">
        <f>INDEX([1]怪物表!$J:$J,MATCH(F1720,[1]怪物表!$A:$A,0),1)*H1720</f>
        <v>10</v>
      </c>
    </row>
    <row r="1721" spans="1:14" x14ac:dyDescent="0.3">
      <c r="A1721" s="3"/>
      <c r="B1721" s="4"/>
      <c r="C1721" s="4" t="s">
        <v>296</v>
      </c>
      <c r="D1721" s="4"/>
      <c r="E1721" s="3">
        <v>3</v>
      </c>
      <c r="F1721" s="3">
        <f>IF(G1721="","",SUMIFS([1]怪物表!$A:$A,[1]怪物表!$B:$B,C1721,[1]怪物表!$C:$C,G1721)
)</f>
        <v>1599305</v>
      </c>
      <c r="G1721" s="4" t="s">
        <v>147</v>
      </c>
      <c r="H1721" s="3">
        <v>20</v>
      </c>
      <c r="I1721" s="34">
        <v>14</v>
      </c>
      <c r="J1721" s="34">
        <v>3</v>
      </c>
      <c r="K1721" s="34">
        <v>1</v>
      </c>
      <c r="L1721" s="34">
        <v>6</v>
      </c>
      <c r="M1721" s="34">
        <v>540</v>
      </c>
      <c r="N1721" s="27">
        <f>INDEX([1]怪物表!$J:$J,MATCH(F1721,[1]怪物表!$A:$A,0),1)*H1721</f>
        <v>20</v>
      </c>
    </row>
    <row r="1722" spans="1:14" x14ac:dyDescent="0.3">
      <c r="A1722" s="3"/>
      <c r="B1722" s="4"/>
      <c r="C1722" s="4" t="s">
        <v>296</v>
      </c>
      <c r="D1722" s="4"/>
      <c r="E1722" s="3">
        <v>4</v>
      </c>
      <c r="F1722" s="3">
        <f>IF(G1722="","",SUMIFS([1]怪物表!$A:$A,[1]怪物表!$B:$B,C1722,[1]怪物表!$C:$C,G1722)
)</f>
        <v>1599305</v>
      </c>
      <c r="G1722" s="4" t="s">
        <v>147</v>
      </c>
      <c r="H1722" s="3">
        <v>30</v>
      </c>
      <c r="I1722" s="3">
        <v>21</v>
      </c>
      <c r="J1722" s="34">
        <v>3</v>
      </c>
      <c r="K1722" s="34">
        <v>1</v>
      </c>
      <c r="L1722" s="34">
        <v>6</v>
      </c>
      <c r="M1722" s="34">
        <v>540</v>
      </c>
      <c r="N1722" s="27">
        <f>INDEX([1]怪物表!$J:$J,MATCH(F1722,[1]怪物表!$A:$A,0),1)*H1722</f>
        <v>30</v>
      </c>
    </row>
    <row r="1723" spans="1:14" x14ac:dyDescent="0.3">
      <c r="A1723" s="3"/>
      <c r="B1723" s="4"/>
      <c r="C1723" s="4" t="s">
        <v>296</v>
      </c>
      <c r="D1723" s="4"/>
      <c r="E1723" s="3">
        <v>5</v>
      </c>
      <c r="F1723" s="3">
        <f>IF(G1723="","",SUMIFS([1]怪物表!$A:$A,[1]怪物表!$B:$B,C1723,[1]怪物表!$C:$C,G1723)
)</f>
        <v>1599305</v>
      </c>
      <c r="G1723" s="4" t="s">
        <v>147</v>
      </c>
      <c r="H1723" s="3">
        <v>30</v>
      </c>
      <c r="I1723" s="3"/>
      <c r="J1723" s="34">
        <v>3</v>
      </c>
      <c r="K1723" s="34">
        <v>1</v>
      </c>
      <c r="L1723" s="34">
        <v>6</v>
      </c>
      <c r="M1723" s="34">
        <v>540</v>
      </c>
      <c r="N1723" s="27">
        <f>INDEX([1]怪物表!$J:$J,MATCH(F1723,[1]怪物表!$A:$A,0),1)*H1723</f>
        <v>30</v>
      </c>
    </row>
    <row r="1724" spans="1:14" x14ac:dyDescent="0.3">
      <c r="A1724" s="35">
        <v>599313</v>
      </c>
      <c r="B1724" s="25" t="s">
        <v>308</v>
      </c>
      <c r="C1724" s="4" t="s">
        <v>296</v>
      </c>
      <c r="D1724" s="25" t="s">
        <v>197</v>
      </c>
      <c r="E1724" s="34">
        <v>1</v>
      </c>
      <c r="F1724" s="34">
        <f>IF(G1724="","",SUMIFS([1]怪物表!$A:$A,[1]怪物表!$B:$B,C1724,[1]怪物表!$C:$C,G1724)
)</f>
        <v>1599317</v>
      </c>
      <c r="G1724" s="4" t="s">
        <v>123</v>
      </c>
      <c r="H1724" s="36">
        <v>4</v>
      </c>
      <c r="I1724" s="36">
        <v>3</v>
      </c>
      <c r="J1724" s="34">
        <v>3</v>
      </c>
      <c r="K1724" s="34">
        <v>1</v>
      </c>
      <c r="L1724" s="34">
        <v>6</v>
      </c>
      <c r="M1724" s="34">
        <v>540</v>
      </c>
      <c r="N1724" s="27">
        <f>INDEX([1]怪物表!$J:$J,MATCH(F1724,[1]怪物表!$A:$A,0),1)*H1724</f>
        <v>4</v>
      </c>
    </row>
    <row r="1725" spans="1:14" x14ac:dyDescent="0.3">
      <c r="A1725" s="3"/>
      <c r="B1725" s="4"/>
      <c r="C1725" s="4" t="s">
        <v>296</v>
      </c>
      <c r="D1725" s="4"/>
      <c r="E1725" s="3">
        <v>2</v>
      </c>
      <c r="F1725" s="3">
        <f>IF(G1725="","",SUMIFS([1]怪物表!$A:$A,[1]怪物表!$B:$B,C1725,[1]怪物表!$C:$C,G1725)
)</f>
        <v>1599317</v>
      </c>
      <c r="G1725" s="4" t="s">
        <v>123</v>
      </c>
      <c r="H1725" s="36">
        <v>4</v>
      </c>
      <c r="I1725" s="36">
        <v>3</v>
      </c>
      <c r="J1725" s="34">
        <v>3</v>
      </c>
      <c r="K1725" s="34">
        <v>1</v>
      </c>
      <c r="L1725" s="34">
        <v>6</v>
      </c>
      <c r="M1725" s="34">
        <v>540</v>
      </c>
      <c r="N1725" s="27">
        <f>INDEX([1]怪物表!$J:$J,MATCH(F1725,[1]怪物表!$A:$A,0),1)*H1725</f>
        <v>4</v>
      </c>
    </row>
    <row r="1726" spans="1:14" x14ac:dyDescent="0.3">
      <c r="A1726" s="3"/>
      <c r="B1726" s="4"/>
      <c r="C1726" s="4" t="s">
        <v>296</v>
      </c>
      <c r="D1726" s="4"/>
      <c r="E1726" s="3">
        <v>3</v>
      </c>
      <c r="F1726" s="3">
        <f>IF(G1726="","",SUMIFS([1]怪物表!$A:$A,[1]怪物表!$B:$B,C1726,[1]怪物表!$C:$C,G1726)
)</f>
        <v>1599317</v>
      </c>
      <c r="G1726" s="4" t="s">
        <v>123</v>
      </c>
      <c r="H1726" s="36">
        <v>6</v>
      </c>
      <c r="I1726" s="36">
        <v>4</v>
      </c>
      <c r="J1726" s="34">
        <v>3</v>
      </c>
      <c r="K1726" s="34">
        <v>1</v>
      </c>
      <c r="L1726" s="34">
        <v>6</v>
      </c>
      <c r="M1726" s="34">
        <v>540</v>
      </c>
      <c r="N1726" s="27">
        <f>INDEX([1]怪物表!$J:$J,MATCH(F1726,[1]怪物表!$A:$A,0),1)*H1726</f>
        <v>6</v>
      </c>
    </row>
    <row r="1727" spans="1:14" x14ac:dyDescent="0.3">
      <c r="A1727" s="3"/>
      <c r="B1727" s="4"/>
      <c r="C1727" s="4" t="s">
        <v>296</v>
      </c>
      <c r="D1727" s="4"/>
      <c r="E1727" s="3">
        <v>4</v>
      </c>
      <c r="F1727" s="3">
        <f>IF(G1727="","",SUMIFS([1]怪物表!$A:$A,[1]怪物表!$B:$B,C1727,[1]怪物表!$C:$C,G1727)
)</f>
        <v>1599317</v>
      </c>
      <c r="G1727" s="4" t="s">
        <v>123</v>
      </c>
      <c r="H1727" s="36">
        <v>8</v>
      </c>
      <c r="I1727" s="36">
        <v>6</v>
      </c>
      <c r="J1727" s="34">
        <v>3</v>
      </c>
      <c r="K1727" s="34">
        <v>1</v>
      </c>
      <c r="L1727" s="34">
        <v>6</v>
      </c>
      <c r="M1727" s="34">
        <v>540</v>
      </c>
      <c r="N1727" s="27">
        <f>INDEX([1]怪物表!$J:$J,MATCH(F1727,[1]怪物表!$A:$A,0),1)*H1727</f>
        <v>8</v>
      </c>
    </row>
    <row r="1728" spans="1:14" x14ac:dyDescent="0.3">
      <c r="A1728" s="3"/>
      <c r="B1728" s="4"/>
      <c r="C1728" s="4" t="s">
        <v>296</v>
      </c>
      <c r="D1728" s="4"/>
      <c r="E1728" s="3">
        <v>5</v>
      </c>
      <c r="F1728" s="3">
        <f>IF(G1728="","",SUMIFS([1]怪物表!$A:$A,[1]怪物表!$B:$B,C1728,[1]怪物表!$C:$C,G1728)
)</f>
        <v>1599317</v>
      </c>
      <c r="G1728" s="4" t="s">
        <v>123</v>
      </c>
      <c r="H1728" s="36">
        <v>8</v>
      </c>
      <c r="I1728" s="3"/>
      <c r="J1728" s="34">
        <v>3</v>
      </c>
      <c r="K1728" s="34">
        <v>1</v>
      </c>
      <c r="L1728" s="34">
        <v>6</v>
      </c>
      <c r="M1728" s="34">
        <v>540</v>
      </c>
      <c r="N1728" s="27">
        <f>INDEX([1]怪物表!$J:$J,MATCH(F1728,[1]怪物表!$A:$A,0),1)*H1728</f>
        <v>8</v>
      </c>
    </row>
    <row r="1729" spans="1:14" x14ac:dyDescent="0.3">
      <c r="A1729" s="35">
        <v>599314</v>
      </c>
      <c r="B1729" s="25" t="s">
        <v>272</v>
      </c>
      <c r="C1729" s="4" t="s">
        <v>296</v>
      </c>
      <c r="D1729" s="25" t="s">
        <v>197</v>
      </c>
      <c r="E1729" s="34">
        <v>1</v>
      </c>
      <c r="F1729" s="34">
        <f>IF(G1729="","",SUMIFS([1]怪物表!$A:$A,[1]怪物表!$B:$B,C1729,[1]怪物表!$C:$C,G1729)
)</f>
        <v>1599315</v>
      </c>
      <c r="G1729" s="4" t="s">
        <v>167</v>
      </c>
      <c r="H1729" s="34">
        <v>5</v>
      </c>
      <c r="I1729" s="34">
        <v>4</v>
      </c>
      <c r="J1729" s="34">
        <v>3</v>
      </c>
      <c r="K1729" s="34">
        <v>1</v>
      </c>
      <c r="L1729" s="34">
        <v>6</v>
      </c>
      <c r="M1729" s="34">
        <v>540</v>
      </c>
      <c r="N1729" s="27">
        <f>INDEX([1]怪物表!$J:$J,MATCH(F1729,[1]怪物表!$A:$A,0),1)*H1729</f>
        <v>5</v>
      </c>
    </row>
    <row r="1730" spans="1:14" x14ac:dyDescent="0.3">
      <c r="A1730" s="3"/>
      <c r="B1730" s="4"/>
      <c r="C1730" s="4" t="s">
        <v>296</v>
      </c>
      <c r="D1730" s="4"/>
      <c r="E1730" s="3">
        <v>2</v>
      </c>
      <c r="F1730" s="3">
        <f>IF(G1730="","",SUMIFS([1]怪物表!$A:$A,[1]怪物表!$B:$B,C1730,[1]怪物表!$C:$C,G1730)
)</f>
        <v>1599315</v>
      </c>
      <c r="G1730" s="4" t="s">
        <v>167</v>
      </c>
      <c r="H1730" s="3">
        <v>5</v>
      </c>
      <c r="I1730" s="34">
        <v>4</v>
      </c>
      <c r="J1730" s="34">
        <v>3</v>
      </c>
      <c r="K1730" s="34">
        <v>1</v>
      </c>
      <c r="L1730" s="34">
        <v>6</v>
      </c>
      <c r="M1730" s="34">
        <v>540</v>
      </c>
      <c r="N1730" s="27">
        <f>INDEX([1]怪物表!$J:$J,MATCH(F1730,[1]怪物表!$A:$A,0),1)*H1730</f>
        <v>5</v>
      </c>
    </row>
    <row r="1731" spans="1:14" x14ac:dyDescent="0.3">
      <c r="A1731" s="3"/>
      <c r="B1731" s="4"/>
      <c r="C1731" s="4" t="s">
        <v>296</v>
      </c>
      <c r="D1731" s="4"/>
      <c r="E1731" s="3">
        <v>3</v>
      </c>
      <c r="F1731" s="3">
        <f>IF(G1731="","",SUMIFS([1]怪物表!$A:$A,[1]怪物表!$B:$B,C1731,[1]怪物表!$C:$C,G1731)
)</f>
        <v>1599315</v>
      </c>
      <c r="G1731" s="4" t="s">
        <v>167</v>
      </c>
      <c r="H1731" s="3">
        <v>10</v>
      </c>
      <c r="I1731" s="34">
        <v>7</v>
      </c>
      <c r="J1731" s="34">
        <v>3</v>
      </c>
      <c r="K1731" s="34">
        <v>1</v>
      </c>
      <c r="L1731" s="34">
        <v>6</v>
      </c>
      <c r="M1731" s="34">
        <v>540</v>
      </c>
      <c r="N1731" s="27">
        <f>INDEX([1]怪物表!$J:$J,MATCH(F1731,[1]怪物表!$A:$A,0),1)*H1731</f>
        <v>10</v>
      </c>
    </row>
    <row r="1732" spans="1:14" x14ac:dyDescent="0.3">
      <c r="A1732" s="3"/>
      <c r="B1732" s="4"/>
      <c r="C1732" s="4" t="s">
        <v>296</v>
      </c>
      <c r="D1732" s="4"/>
      <c r="E1732" s="3">
        <v>4</v>
      </c>
      <c r="F1732" s="3">
        <f>IF(G1732="","",SUMIFS([1]怪物表!$A:$A,[1]怪物表!$B:$B,C1732,[1]怪物表!$C:$C,G1732)
)</f>
        <v>1599315</v>
      </c>
      <c r="G1732" s="4" t="s">
        <v>167</v>
      </c>
      <c r="H1732" s="3">
        <v>15</v>
      </c>
      <c r="I1732" s="3">
        <v>11</v>
      </c>
      <c r="J1732" s="34">
        <v>3</v>
      </c>
      <c r="K1732" s="34">
        <v>1</v>
      </c>
      <c r="L1732" s="34">
        <v>6</v>
      </c>
      <c r="M1732" s="34">
        <v>540</v>
      </c>
      <c r="N1732" s="27">
        <f>INDEX([1]怪物表!$J:$J,MATCH(F1732,[1]怪物表!$A:$A,0),1)*H1732</f>
        <v>15</v>
      </c>
    </row>
    <row r="1733" spans="1:14" x14ac:dyDescent="0.3">
      <c r="A1733" s="3"/>
      <c r="B1733" s="4"/>
      <c r="C1733" s="4" t="s">
        <v>296</v>
      </c>
      <c r="D1733" s="4"/>
      <c r="E1733" s="3">
        <v>5</v>
      </c>
      <c r="F1733" s="3">
        <f>IF(G1733="","",SUMIFS([1]怪物表!$A:$A,[1]怪物表!$B:$B,C1733,[1]怪物表!$C:$C,G1733)
)</f>
        <v>1599315</v>
      </c>
      <c r="G1733" s="4" t="s">
        <v>167</v>
      </c>
      <c r="H1733" s="3">
        <v>15</v>
      </c>
      <c r="I1733" s="3"/>
      <c r="J1733" s="34">
        <v>3</v>
      </c>
      <c r="K1733" s="34">
        <v>1</v>
      </c>
      <c r="L1733" s="34">
        <v>6</v>
      </c>
      <c r="M1733" s="34">
        <v>540</v>
      </c>
      <c r="N1733" s="27">
        <f>INDEX([1]怪物表!$J:$J,MATCH(F1733,[1]怪物表!$A:$A,0),1)*H1733</f>
        <v>15</v>
      </c>
    </row>
    <row r="1734" spans="1:14" x14ac:dyDescent="0.3">
      <c r="A1734" s="35">
        <v>599315</v>
      </c>
      <c r="B1734" s="25" t="s">
        <v>271</v>
      </c>
      <c r="C1734" s="4" t="s">
        <v>296</v>
      </c>
      <c r="D1734" s="25" t="s">
        <v>199</v>
      </c>
      <c r="E1734" s="34">
        <v>1</v>
      </c>
      <c r="F1734" s="34">
        <f>IF(G1734="","",SUMIFS([1]怪物表!$A:$A,[1]怪物表!$B:$B,C1734,[1]怪物表!$C:$C,G1734)
)</f>
        <v>1599304</v>
      </c>
      <c r="G1734" s="4" t="s">
        <v>247</v>
      </c>
      <c r="H1734" s="34">
        <v>10</v>
      </c>
      <c r="I1734" s="34">
        <v>7</v>
      </c>
      <c r="J1734" s="34">
        <v>3</v>
      </c>
      <c r="K1734" s="34">
        <v>1</v>
      </c>
      <c r="L1734" s="34">
        <v>6</v>
      </c>
      <c r="M1734" s="34">
        <v>570</v>
      </c>
      <c r="N1734" s="27">
        <f>INDEX([1]怪物表!$J:$J,MATCH(F1734,[1]怪物表!$A:$A,0),1)*H1734</f>
        <v>10</v>
      </c>
    </row>
    <row r="1735" spans="1:14" x14ac:dyDescent="0.3">
      <c r="A1735" s="3"/>
      <c r="B1735" s="4"/>
      <c r="C1735" s="4" t="s">
        <v>296</v>
      </c>
      <c r="D1735" s="4"/>
      <c r="E1735" s="3">
        <v>2</v>
      </c>
      <c r="F1735" s="3">
        <f>IF(G1735="","",SUMIFS([1]怪物表!$A:$A,[1]怪物表!$B:$B,C1735,[1]怪物表!$C:$C,G1735)
)</f>
        <v>1599304</v>
      </c>
      <c r="G1735" s="4" t="s">
        <v>247</v>
      </c>
      <c r="H1735" s="3">
        <v>10</v>
      </c>
      <c r="I1735" s="34">
        <v>7</v>
      </c>
      <c r="J1735" s="34">
        <v>3</v>
      </c>
      <c r="K1735" s="34">
        <v>1</v>
      </c>
      <c r="L1735" s="34">
        <v>6</v>
      </c>
      <c r="M1735" s="34">
        <v>570</v>
      </c>
      <c r="N1735" s="27">
        <f>INDEX([1]怪物表!$J:$J,MATCH(F1735,[1]怪物表!$A:$A,0),1)*H1735</f>
        <v>10</v>
      </c>
    </row>
    <row r="1736" spans="1:14" x14ac:dyDescent="0.3">
      <c r="A1736" s="3"/>
      <c r="B1736" s="4"/>
      <c r="C1736" s="4" t="s">
        <v>296</v>
      </c>
      <c r="D1736" s="4"/>
      <c r="E1736" s="3">
        <v>3</v>
      </c>
      <c r="F1736" s="3">
        <f>IF(G1736="","",SUMIFS([1]怪物表!$A:$A,[1]怪物表!$B:$B,C1736,[1]怪物表!$C:$C,G1736)
)</f>
        <v>1599304</v>
      </c>
      <c r="G1736" s="4" t="s">
        <v>247</v>
      </c>
      <c r="H1736" s="3">
        <v>20</v>
      </c>
      <c r="I1736" s="34">
        <v>14</v>
      </c>
      <c r="J1736" s="34">
        <v>3</v>
      </c>
      <c r="K1736" s="34">
        <v>1</v>
      </c>
      <c r="L1736" s="34">
        <v>6</v>
      </c>
      <c r="M1736" s="34">
        <v>570</v>
      </c>
      <c r="N1736" s="27">
        <f>INDEX([1]怪物表!$J:$J,MATCH(F1736,[1]怪物表!$A:$A,0),1)*H1736</f>
        <v>20</v>
      </c>
    </row>
    <row r="1737" spans="1:14" x14ac:dyDescent="0.3">
      <c r="A1737" s="3"/>
      <c r="B1737" s="4"/>
      <c r="C1737" s="4" t="s">
        <v>296</v>
      </c>
      <c r="D1737" s="4"/>
      <c r="E1737" s="3">
        <v>4</v>
      </c>
      <c r="F1737" s="3">
        <f>IF(G1737="","",SUMIFS([1]怪物表!$A:$A,[1]怪物表!$B:$B,C1737,[1]怪物表!$C:$C,G1737)
)</f>
        <v>1599304</v>
      </c>
      <c r="G1737" s="4" t="s">
        <v>247</v>
      </c>
      <c r="H1737" s="3">
        <v>30</v>
      </c>
      <c r="I1737" s="3">
        <v>21</v>
      </c>
      <c r="J1737" s="34">
        <v>3</v>
      </c>
      <c r="K1737" s="34">
        <v>1</v>
      </c>
      <c r="L1737" s="34">
        <v>6</v>
      </c>
      <c r="M1737" s="34">
        <v>570</v>
      </c>
      <c r="N1737" s="27">
        <f>INDEX([1]怪物表!$J:$J,MATCH(F1737,[1]怪物表!$A:$A,0),1)*H1737</f>
        <v>30</v>
      </c>
    </row>
    <row r="1738" spans="1:14" x14ac:dyDescent="0.3">
      <c r="A1738" s="3"/>
      <c r="B1738" s="4"/>
      <c r="C1738" s="4" t="s">
        <v>296</v>
      </c>
      <c r="D1738" s="4"/>
      <c r="E1738" s="3">
        <v>5</v>
      </c>
      <c r="F1738" s="3">
        <f>IF(G1738="","",SUMIFS([1]怪物表!$A:$A,[1]怪物表!$B:$B,C1738,[1]怪物表!$C:$C,G1738)
)</f>
        <v>1599304</v>
      </c>
      <c r="G1738" s="4" t="s">
        <v>247</v>
      </c>
      <c r="H1738" s="3">
        <v>30</v>
      </c>
      <c r="I1738" s="3"/>
      <c r="J1738" s="34">
        <v>3</v>
      </c>
      <c r="K1738" s="34">
        <v>1</v>
      </c>
      <c r="L1738" s="34">
        <v>6</v>
      </c>
      <c r="M1738" s="34">
        <v>570</v>
      </c>
      <c r="N1738" s="27">
        <f>INDEX([1]怪物表!$J:$J,MATCH(F1738,[1]怪物表!$A:$A,0),1)*H1738</f>
        <v>30</v>
      </c>
    </row>
    <row r="1739" spans="1:14" x14ac:dyDescent="0.3">
      <c r="A1739" s="35">
        <v>599316</v>
      </c>
      <c r="B1739" s="25" t="s">
        <v>308</v>
      </c>
      <c r="C1739" s="4" t="s">
        <v>296</v>
      </c>
      <c r="D1739" s="25" t="s">
        <v>199</v>
      </c>
      <c r="E1739" s="34">
        <v>1</v>
      </c>
      <c r="F1739" s="34">
        <f>IF(G1739="","",SUMIFS([1]怪物表!$A:$A,[1]怪物表!$B:$B,C1739,[1]怪物表!$C:$C,G1739)
)</f>
        <v>1599318</v>
      </c>
      <c r="G1739" s="4" t="s">
        <v>136</v>
      </c>
      <c r="H1739" s="36">
        <v>4</v>
      </c>
      <c r="I1739" s="36">
        <v>3</v>
      </c>
      <c r="J1739" s="34">
        <v>3</v>
      </c>
      <c r="K1739" s="34">
        <v>1</v>
      </c>
      <c r="L1739" s="34">
        <v>6</v>
      </c>
      <c r="M1739" s="34">
        <v>570</v>
      </c>
      <c r="N1739" s="27">
        <f>INDEX([1]怪物表!$J:$J,MATCH(F1739,[1]怪物表!$A:$A,0),1)*H1739</f>
        <v>4</v>
      </c>
    </row>
    <row r="1740" spans="1:14" x14ac:dyDescent="0.3">
      <c r="A1740" s="3"/>
      <c r="B1740" s="4"/>
      <c r="C1740" s="4" t="s">
        <v>296</v>
      </c>
      <c r="D1740" s="4"/>
      <c r="E1740" s="3">
        <v>2</v>
      </c>
      <c r="F1740" s="3">
        <f>IF(G1740="","",SUMIFS([1]怪物表!$A:$A,[1]怪物表!$B:$B,C1740,[1]怪物表!$C:$C,G1740)
)</f>
        <v>1599318</v>
      </c>
      <c r="G1740" s="4" t="s">
        <v>136</v>
      </c>
      <c r="H1740" s="36">
        <v>4</v>
      </c>
      <c r="I1740" s="36">
        <v>3</v>
      </c>
      <c r="J1740" s="34">
        <v>3</v>
      </c>
      <c r="K1740" s="34">
        <v>1</v>
      </c>
      <c r="L1740" s="34">
        <v>6</v>
      </c>
      <c r="M1740" s="34">
        <v>570</v>
      </c>
      <c r="N1740" s="27">
        <f>INDEX([1]怪物表!$J:$J,MATCH(F1740,[1]怪物表!$A:$A,0),1)*H1740</f>
        <v>4</v>
      </c>
    </row>
    <row r="1741" spans="1:14" x14ac:dyDescent="0.3">
      <c r="A1741" s="3"/>
      <c r="B1741" s="4"/>
      <c r="C1741" s="4" t="s">
        <v>296</v>
      </c>
      <c r="D1741" s="4"/>
      <c r="E1741" s="3">
        <v>3</v>
      </c>
      <c r="F1741" s="3">
        <f>IF(G1741="","",SUMIFS([1]怪物表!$A:$A,[1]怪物表!$B:$B,C1741,[1]怪物表!$C:$C,G1741)
)</f>
        <v>1599318</v>
      </c>
      <c r="G1741" s="4" t="s">
        <v>136</v>
      </c>
      <c r="H1741" s="36">
        <v>6</v>
      </c>
      <c r="I1741" s="36">
        <v>4</v>
      </c>
      <c r="J1741" s="34">
        <v>3</v>
      </c>
      <c r="K1741" s="34">
        <v>1</v>
      </c>
      <c r="L1741" s="34">
        <v>6</v>
      </c>
      <c r="M1741" s="34">
        <v>570</v>
      </c>
      <c r="N1741" s="27">
        <f>INDEX([1]怪物表!$J:$J,MATCH(F1741,[1]怪物表!$A:$A,0),1)*H1741</f>
        <v>6</v>
      </c>
    </row>
    <row r="1742" spans="1:14" x14ac:dyDescent="0.3">
      <c r="A1742" s="3"/>
      <c r="B1742" s="4"/>
      <c r="C1742" s="4" t="s">
        <v>296</v>
      </c>
      <c r="D1742" s="4"/>
      <c r="E1742" s="3">
        <v>4</v>
      </c>
      <c r="F1742" s="3">
        <f>IF(G1742="","",SUMIFS([1]怪物表!$A:$A,[1]怪物表!$B:$B,C1742,[1]怪物表!$C:$C,G1742)
)</f>
        <v>1599318</v>
      </c>
      <c r="G1742" s="4" t="s">
        <v>136</v>
      </c>
      <c r="H1742" s="36">
        <v>8</v>
      </c>
      <c r="I1742" s="36">
        <v>6</v>
      </c>
      <c r="J1742" s="34">
        <v>3</v>
      </c>
      <c r="K1742" s="34">
        <v>1</v>
      </c>
      <c r="L1742" s="34">
        <v>6</v>
      </c>
      <c r="M1742" s="34">
        <v>570</v>
      </c>
      <c r="N1742" s="27">
        <f>INDEX([1]怪物表!$J:$J,MATCH(F1742,[1]怪物表!$A:$A,0),1)*H1742</f>
        <v>8</v>
      </c>
    </row>
    <row r="1743" spans="1:14" x14ac:dyDescent="0.3">
      <c r="A1743" s="3"/>
      <c r="B1743" s="4"/>
      <c r="C1743" s="4" t="s">
        <v>296</v>
      </c>
      <c r="D1743" s="4"/>
      <c r="E1743" s="3">
        <v>5</v>
      </c>
      <c r="F1743" s="3">
        <f>IF(G1743="","",SUMIFS([1]怪物表!$A:$A,[1]怪物表!$B:$B,C1743,[1]怪物表!$C:$C,G1743)
)</f>
        <v>1599318</v>
      </c>
      <c r="G1743" s="4" t="s">
        <v>136</v>
      </c>
      <c r="H1743" s="36">
        <v>8</v>
      </c>
      <c r="I1743" s="3"/>
      <c r="J1743" s="34">
        <v>3</v>
      </c>
      <c r="K1743" s="34">
        <v>1</v>
      </c>
      <c r="L1743" s="34">
        <v>6</v>
      </c>
      <c r="M1743" s="34">
        <v>570</v>
      </c>
      <c r="N1743" s="27">
        <f>INDEX([1]怪物表!$J:$J,MATCH(F1743,[1]怪物表!$A:$A,0),1)*H1743</f>
        <v>8</v>
      </c>
    </row>
    <row r="1744" spans="1:14" x14ac:dyDescent="0.3">
      <c r="A1744" s="37">
        <v>599317</v>
      </c>
      <c r="B1744" s="25" t="s">
        <v>268</v>
      </c>
      <c r="C1744" s="4" t="s">
        <v>296</v>
      </c>
      <c r="D1744" s="25" t="s">
        <v>221</v>
      </c>
      <c r="E1744" s="34">
        <v>1</v>
      </c>
      <c r="F1744" s="34">
        <f>IF(G1744="","",SUMIFS([1]怪物表!$A:$A,[1]怪物表!$B:$B,C1744,[1]怪物表!$C:$C,G1744)
)</f>
        <v>1599302</v>
      </c>
      <c r="G1744" s="4" t="s">
        <v>239</v>
      </c>
      <c r="H1744" s="34">
        <v>14</v>
      </c>
      <c r="I1744" s="34">
        <v>11</v>
      </c>
      <c r="J1744" s="34">
        <v>3</v>
      </c>
      <c r="K1744" s="34">
        <v>1</v>
      </c>
      <c r="L1744" s="3">
        <v>60</v>
      </c>
      <c r="M1744" s="34">
        <v>630</v>
      </c>
      <c r="N1744" s="27">
        <f>INDEX([1]怪物表!$J:$J,MATCH(F1744,[1]怪物表!$A:$A,0),1)*H1744</f>
        <v>14</v>
      </c>
    </row>
    <row r="1745" spans="1:14" x14ac:dyDescent="0.3">
      <c r="A1745" s="3"/>
      <c r="B1745" s="4"/>
      <c r="C1745" s="4" t="s">
        <v>296</v>
      </c>
      <c r="D1745" s="4"/>
      <c r="E1745" s="3">
        <v>2</v>
      </c>
      <c r="F1745" s="3">
        <f>IF(G1745="","",SUMIFS([1]怪物表!$A:$A,[1]怪物表!$B:$B,C1745,[1]怪物表!$C:$C,G1745)
)</f>
        <v>1599302</v>
      </c>
      <c r="G1745" s="4" t="s">
        <v>239</v>
      </c>
      <c r="H1745" s="3">
        <v>14</v>
      </c>
      <c r="I1745" s="34">
        <v>11</v>
      </c>
      <c r="J1745" s="34">
        <v>3</v>
      </c>
      <c r="K1745" s="34">
        <v>1</v>
      </c>
      <c r="L1745" s="3">
        <v>60</v>
      </c>
      <c r="M1745" s="34">
        <v>630</v>
      </c>
      <c r="N1745" s="27">
        <f>INDEX([1]怪物表!$J:$J,MATCH(F1745,[1]怪物表!$A:$A,0),1)*H1745</f>
        <v>14</v>
      </c>
    </row>
    <row r="1746" spans="1:14" x14ac:dyDescent="0.3">
      <c r="A1746" s="3"/>
      <c r="B1746" s="4"/>
      <c r="C1746" s="4" t="s">
        <v>296</v>
      </c>
      <c r="D1746" s="4"/>
      <c r="E1746" s="3">
        <v>3</v>
      </c>
      <c r="F1746" s="3">
        <f>IF(G1746="","",SUMIFS([1]怪物表!$A:$A,[1]怪物表!$B:$B,C1746,[1]怪物表!$C:$C,G1746)
)</f>
        <v>1599302</v>
      </c>
      <c r="G1746" s="4" t="s">
        <v>239</v>
      </c>
      <c r="H1746" s="3">
        <v>20</v>
      </c>
      <c r="I1746" s="3">
        <v>18</v>
      </c>
      <c r="J1746" s="34">
        <v>3</v>
      </c>
      <c r="K1746" s="34">
        <v>1</v>
      </c>
      <c r="L1746" s="3">
        <v>60</v>
      </c>
      <c r="M1746" s="34">
        <v>630</v>
      </c>
      <c r="N1746" s="27">
        <f>INDEX([1]怪物表!$J:$J,MATCH(F1746,[1]怪物表!$A:$A,0),1)*H1746</f>
        <v>20</v>
      </c>
    </row>
    <row r="1747" spans="1:14" x14ac:dyDescent="0.3">
      <c r="A1747" s="3"/>
      <c r="B1747" s="4"/>
      <c r="C1747" s="4" t="s">
        <v>296</v>
      </c>
      <c r="D1747" s="4"/>
      <c r="E1747" s="3">
        <v>4</v>
      </c>
      <c r="F1747" s="3">
        <f>IF(G1747="","",SUMIFS([1]怪物表!$A:$A,[1]怪物表!$B:$B,C1747,[1]怪物表!$C:$C,G1747)
)</f>
        <v>1599302</v>
      </c>
      <c r="G1747" s="4" t="s">
        <v>239</v>
      </c>
      <c r="H1747" s="3">
        <v>20</v>
      </c>
      <c r="I1747" s="3">
        <v>18</v>
      </c>
      <c r="J1747" s="34">
        <v>3</v>
      </c>
      <c r="K1747" s="34">
        <v>1</v>
      </c>
      <c r="L1747" s="3">
        <v>60</v>
      </c>
      <c r="M1747" s="34">
        <v>630</v>
      </c>
      <c r="N1747" s="27">
        <f>INDEX([1]怪物表!$J:$J,MATCH(F1747,[1]怪物表!$A:$A,0),1)*H1747</f>
        <v>20</v>
      </c>
    </row>
    <row r="1748" spans="1:14" x14ac:dyDescent="0.3">
      <c r="A1748" s="3"/>
      <c r="B1748" s="4"/>
      <c r="C1748" s="4" t="s">
        <v>296</v>
      </c>
      <c r="D1748" s="4"/>
      <c r="E1748" s="3">
        <v>5</v>
      </c>
      <c r="F1748" s="3">
        <f>IF(G1748="","",SUMIFS([1]怪物表!$A:$A,[1]怪物表!$B:$B,C1748,[1]怪物表!$C:$C,G1748)
)</f>
        <v>1599302</v>
      </c>
      <c r="G1748" s="4" t="s">
        <v>239</v>
      </c>
      <c r="H1748" s="3">
        <v>28</v>
      </c>
      <c r="I1748" s="3"/>
      <c r="J1748" s="34">
        <v>3</v>
      </c>
      <c r="K1748" s="34">
        <v>1</v>
      </c>
      <c r="L1748" s="3">
        <v>60</v>
      </c>
      <c r="M1748" s="34">
        <v>630</v>
      </c>
      <c r="N1748" s="27">
        <f>INDEX([1]怪物表!$J:$J,MATCH(F1748,[1]怪物表!$A:$A,0),1)*H1748</f>
        <v>28</v>
      </c>
    </row>
    <row r="1749" spans="1:14" x14ac:dyDescent="0.3">
      <c r="A1749" s="37">
        <v>599318</v>
      </c>
      <c r="B1749" s="25" t="s">
        <v>268</v>
      </c>
      <c r="C1749" s="4" t="s">
        <v>296</v>
      </c>
      <c r="D1749" s="25" t="s">
        <v>225</v>
      </c>
      <c r="E1749" s="34">
        <v>1</v>
      </c>
      <c r="F1749" s="34">
        <f>IF(G1749="","",SUMIFS([1]怪物表!$A:$A,[1]怪物表!$B:$B,C1749,[1]怪物表!$C:$C,G1749)
)</f>
        <v>1599302</v>
      </c>
      <c r="G1749" s="4" t="s">
        <v>239</v>
      </c>
      <c r="H1749" s="34">
        <v>14</v>
      </c>
      <c r="I1749" s="34">
        <v>11</v>
      </c>
      <c r="J1749" s="34">
        <v>3</v>
      </c>
      <c r="K1749" s="34">
        <v>1</v>
      </c>
      <c r="L1749" s="3">
        <v>60</v>
      </c>
      <c r="M1749" s="34">
        <v>690</v>
      </c>
      <c r="N1749" s="27">
        <f>INDEX([1]怪物表!$J:$J,MATCH(F1749,[1]怪物表!$A:$A,0),1)*H1749</f>
        <v>14</v>
      </c>
    </row>
    <row r="1750" spans="1:14" x14ac:dyDescent="0.3">
      <c r="A1750" s="3"/>
      <c r="B1750" s="4"/>
      <c r="C1750" s="4" t="s">
        <v>296</v>
      </c>
      <c r="D1750" s="4"/>
      <c r="E1750" s="3">
        <v>2</v>
      </c>
      <c r="F1750" s="3">
        <f>IF(G1750="","",SUMIFS([1]怪物表!$A:$A,[1]怪物表!$B:$B,C1750,[1]怪物表!$C:$C,G1750)
)</f>
        <v>1599302</v>
      </c>
      <c r="G1750" s="4" t="s">
        <v>239</v>
      </c>
      <c r="H1750" s="3">
        <v>14</v>
      </c>
      <c r="I1750" s="34">
        <v>11</v>
      </c>
      <c r="J1750" s="34">
        <v>3</v>
      </c>
      <c r="K1750" s="34">
        <v>1</v>
      </c>
      <c r="L1750" s="3">
        <v>60</v>
      </c>
      <c r="M1750" s="34">
        <v>690</v>
      </c>
      <c r="N1750" s="27">
        <f>INDEX([1]怪物表!$J:$J,MATCH(F1750,[1]怪物表!$A:$A,0),1)*H1750</f>
        <v>14</v>
      </c>
    </row>
    <row r="1751" spans="1:14" x14ac:dyDescent="0.3">
      <c r="A1751" s="3"/>
      <c r="B1751" s="4"/>
      <c r="C1751" s="4" t="s">
        <v>296</v>
      </c>
      <c r="D1751" s="4"/>
      <c r="E1751" s="3">
        <v>3</v>
      </c>
      <c r="F1751" s="3">
        <f>IF(G1751="","",SUMIFS([1]怪物表!$A:$A,[1]怪物表!$B:$B,C1751,[1]怪物表!$C:$C,G1751)
)</f>
        <v>1599302</v>
      </c>
      <c r="G1751" s="4" t="s">
        <v>239</v>
      </c>
      <c r="H1751" s="3">
        <v>20</v>
      </c>
      <c r="I1751" s="3">
        <v>18</v>
      </c>
      <c r="J1751" s="34">
        <v>3</v>
      </c>
      <c r="K1751" s="34">
        <v>1</v>
      </c>
      <c r="L1751" s="3">
        <v>60</v>
      </c>
      <c r="M1751" s="34">
        <v>690</v>
      </c>
      <c r="N1751" s="27">
        <f>INDEX([1]怪物表!$J:$J,MATCH(F1751,[1]怪物表!$A:$A,0),1)*H1751</f>
        <v>20</v>
      </c>
    </row>
    <row r="1752" spans="1:14" x14ac:dyDescent="0.3">
      <c r="A1752" s="3"/>
      <c r="B1752" s="4"/>
      <c r="C1752" s="4" t="s">
        <v>296</v>
      </c>
      <c r="D1752" s="4"/>
      <c r="E1752" s="3">
        <v>4</v>
      </c>
      <c r="F1752" s="3">
        <f>IF(G1752="","",SUMIFS([1]怪物表!$A:$A,[1]怪物表!$B:$B,C1752,[1]怪物表!$C:$C,G1752)
)</f>
        <v>1599302</v>
      </c>
      <c r="G1752" s="4" t="s">
        <v>239</v>
      </c>
      <c r="H1752" s="3">
        <v>20</v>
      </c>
      <c r="I1752" s="3">
        <v>18</v>
      </c>
      <c r="J1752" s="34">
        <v>3</v>
      </c>
      <c r="K1752" s="34">
        <v>1</v>
      </c>
      <c r="L1752" s="3">
        <v>60</v>
      </c>
      <c r="M1752" s="34">
        <v>690</v>
      </c>
      <c r="N1752" s="27">
        <f>INDEX([1]怪物表!$J:$J,MATCH(F1752,[1]怪物表!$A:$A,0),1)*H1752</f>
        <v>20</v>
      </c>
    </row>
    <row r="1753" spans="1:14" x14ac:dyDescent="0.3">
      <c r="A1753" s="3"/>
      <c r="B1753" s="4"/>
      <c r="C1753" s="4" t="s">
        <v>296</v>
      </c>
      <c r="D1753" s="4"/>
      <c r="E1753" s="3">
        <v>5</v>
      </c>
      <c r="F1753" s="3">
        <f>IF(G1753="","",SUMIFS([1]怪物表!$A:$A,[1]怪物表!$B:$B,C1753,[1]怪物表!$C:$C,G1753)
)</f>
        <v>1599302</v>
      </c>
      <c r="G1753" s="4" t="s">
        <v>239</v>
      </c>
      <c r="H1753" s="3">
        <v>28</v>
      </c>
      <c r="I1753" s="3"/>
      <c r="J1753" s="34">
        <v>3</v>
      </c>
      <c r="K1753" s="34">
        <v>1</v>
      </c>
      <c r="L1753" s="3">
        <v>60</v>
      </c>
      <c r="M1753" s="34">
        <v>690</v>
      </c>
      <c r="N1753" s="27">
        <f>INDEX([1]怪物表!$J:$J,MATCH(F1753,[1]怪物表!$A:$A,0),1)*H1753</f>
        <v>28</v>
      </c>
    </row>
    <row r="1754" spans="1:14" x14ac:dyDescent="0.3">
      <c r="A1754" s="37">
        <v>599319</v>
      </c>
      <c r="B1754" s="25" t="s">
        <v>270</v>
      </c>
      <c r="C1754" s="4" t="s">
        <v>296</v>
      </c>
      <c r="D1754" s="25" t="s">
        <v>235</v>
      </c>
      <c r="E1754" s="34">
        <v>1</v>
      </c>
      <c r="F1754" s="34">
        <f>IF(G1754="","",SUMIFS([1]怪物表!$A:$A,[1]怪物表!$B:$B,C1754,[1]怪物表!$C:$C,G1754)
)</f>
        <v>1599303</v>
      </c>
      <c r="G1754" s="4" t="s">
        <v>240</v>
      </c>
      <c r="H1754" s="34">
        <v>14</v>
      </c>
      <c r="I1754" s="34">
        <v>11</v>
      </c>
      <c r="J1754" s="34">
        <v>3</v>
      </c>
      <c r="K1754" s="34">
        <v>1</v>
      </c>
      <c r="L1754" s="34">
        <v>6</v>
      </c>
      <c r="M1754" s="34">
        <v>720</v>
      </c>
      <c r="N1754" s="27">
        <f>INDEX([1]怪物表!$J:$J,MATCH(F1754,[1]怪物表!$A:$A,0),1)*H1754</f>
        <v>14</v>
      </c>
    </row>
    <row r="1755" spans="1:14" x14ac:dyDescent="0.3">
      <c r="A1755" s="3"/>
      <c r="B1755" s="4"/>
      <c r="C1755" s="4" t="s">
        <v>296</v>
      </c>
      <c r="D1755" s="4"/>
      <c r="E1755" s="3">
        <v>2</v>
      </c>
      <c r="F1755" s="3">
        <f>IF(G1755="","",SUMIFS([1]怪物表!$A:$A,[1]怪物表!$B:$B,C1755,[1]怪物表!$C:$C,G1755)
)</f>
        <v>1599303</v>
      </c>
      <c r="G1755" s="4" t="s">
        <v>240</v>
      </c>
      <c r="H1755" s="3">
        <v>14</v>
      </c>
      <c r="I1755" s="34">
        <v>11</v>
      </c>
      <c r="J1755" s="34">
        <v>3</v>
      </c>
      <c r="K1755" s="34">
        <v>1</v>
      </c>
      <c r="L1755" s="34">
        <v>6</v>
      </c>
      <c r="M1755" s="34">
        <v>720</v>
      </c>
      <c r="N1755" s="27">
        <f>INDEX([1]怪物表!$J:$J,MATCH(F1755,[1]怪物表!$A:$A,0),1)*H1755</f>
        <v>14</v>
      </c>
    </row>
    <row r="1756" spans="1:14" x14ac:dyDescent="0.3">
      <c r="A1756" s="3"/>
      <c r="B1756" s="4"/>
      <c r="C1756" s="4" t="s">
        <v>296</v>
      </c>
      <c r="D1756" s="4"/>
      <c r="E1756" s="3">
        <v>3</v>
      </c>
      <c r="F1756" s="3">
        <f>IF(G1756="","",SUMIFS([1]怪物表!$A:$A,[1]怪物表!$B:$B,C1756,[1]怪物表!$C:$C,G1756)
)</f>
        <v>1599303</v>
      </c>
      <c r="G1756" s="4" t="s">
        <v>240</v>
      </c>
      <c r="H1756" s="3">
        <v>20</v>
      </c>
      <c r="I1756" s="3">
        <v>18</v>
      </c>
      <c r="J1756" s="34">
        <v>3</v>
      </c>
      <c r="K1756" s="34">
        <v>1</v>
      </c>
      <c r="L1756" s="34">
        <v>6</v>
      </c>
      <c r="M1756" s="34">
        <v>720</v>
      </c>
      <c r="N1756" s="27">
        <f>INDEX([1]怪物表!$J:$J,MATCH(F1756,[1]怪物表!$A:$A,0),1)*H1756</f>
        <v>20</v>
      </c>
    </row>
    <row r="1757" spans="1:14" x14ac:dyDescent="0.3">
      <c r="A1757" s="3"/>
      <c r="B1757" s="4"/>
      <c r="C1757" s="4" t="s">
        <v>296</v>
      </c>
      <c r="D1757" s="4"/>
      <c r="E1757" s="3">
        <v>4</v>
      </c>
      <c r="F1757" s="3">
        <f>IF(G1757="","",SUMIFS([1]怪物表!$A:$A,[1]怪物表!$B:$B,C1757,[1]怪物表!$C:$C,G1757)
)</f>
        <v>1599303</v>
      </c>
      <c r="G1757" s="4" t="s">
        <v>240</v>
      </c>
      <c r="H1757" s="3">
        <v>20</v>
      </c>
      <c r="I1757" s="3">
        <v>18</v>
      </c>
      <c r="J1757" s="34">
        <v>3</v>
      </c>
      <c r="K1757" s="34">
        <v>1</v>
      </c>
      <c r="L1757" s="34">
        <v>6</v>
      </c>
      <c r="M1757" s="34">
        <v>720</v>
      </c>
      <c r="N1757" s="27">
        <f>INDEX([1]怪物表!$J:$J,MATCH(F1757,[1]怪物表!$A:$A,0),1)*H1757</f>
        <v>20</v>
      </c>
    </row>
    <row r="1758" spans="1:14" x14ac:dyDescent="0.3">
      <c r="A1758" s="3"/>
      <c r="B1758" s="4"/>
      <c r="C1758" s="4" t="s">
        <v>296</v>
      </c>
      <c r="D1758" s="4"/>
      <c r="E1758" s="3">
        <v>5</v>
      </c>
      <c r="F1758" s="3">
        <f>IF(G1758="","",SUMIFS([1]怪物表!$A:$A,[1]怪物表!$B:$B,C1758,[1]怪物表!$C:$C,G1758)
)</f>
        <v>1599303</v>
      </c>
      <c r="G1758" s="4" t="s">
        <v>240</v>
      </c>
      <c r="H1758" s="3">
        <v>28</v>
      </c>
      <c r="I1758" s="3"/>
      <c r="J1758" s="34">
        <v>3</v>
      </c>
      <c r="K1758" s="34">
        <v>1</v>
      </c>
      <c r="L1758" s="34">
        <v>6</v>
      </c>
      <c r="M1758" s="34">
        <v>720</v>
      </c>
      <c r="N1758" s="27">
        <f>INDEX([1]怪物表!$J:$J,MATCH(F1758,[1]怪物表!$A:$A,0),1)*H1758</f>
        <v>28</v>
      </c>
    </row>
    <row r="1759" spans="1:14" x14ac:dyDescent="0.3">
      <c r="A1759" s="37">
        <v>599320</v>
      </c>
      <c r="B1759" s="25" t="s">
        <v>308</v>
      </c>
      <c r="C1759" s="4" t="s">
        <v>296</v>
      </c>
      <c r="D1759" s="25" t="s">
        <v>235</v>
      </c>
      <c r="E1759" s="34">
        <v>1</v>
      </c>
      <c r="F1759" s="34">
        <f>IF(G1759="","",SUMIFS([1]怪物表!$A:$A,[1]怪物表!$B:$B,C1759,[1]怪物表!$C:$C,G1759)
)</f>
        <v>1599317</v>
      </c>
      <c r="G1759" s="4" t="s">
        <v>123</v>
      </c>
      <c r="H1759" s="36">
        <v>4</v>
      </c>
      <c r="I1759" s="36">
        <v>3</v>
      </c>
      <c r="J1759" s="34">
        <v>3</v>
      </c>
      <c r="K1759" s="34">
        <v>1</v>
      </c>
      <c r="L1759" s="34">
        <v>6</v>
      </c>
      <c r="M1759" s="34">
        <v>720</v>
      </c>
      <c r="N1759" s="27">
        <f>INDEX([1]怪物表!$J:$J,MATCH(F1759,[1]怪物表!$A:$A,0),1)*H1759</f>
        <v>4</v>
      </c>
    </row>
    <row r="1760" spans="1:14" x14ac:dyDescent="0.3">
      <c r="A1760" s="3"/>
      <c r="B1760" s="4"/>
      <c r="C1760" s="4" t="s">
        <v>296</v>
      </c>
      <c r="D1760" s="4"/>
      <c r="E1760" s="3">
        <v>2</v>
      </c>
      <c r="F1760" s="3">
        <f>IF(G1760="","",SUMIFS([1]怪物表!$A:$A,[1]怪物表!$B:$B,C1760,[1]怪物表!$C:$C,G1760)
)</f>
        <v>1599317</v>
      </c>
      <c r="G1760" s="4" t="s">
        <v>123</v>
      </c>
      <c r="H1760" s="36">
        <v>4</v>
      </c>
      <c r="I1760" s="36">
        <v>3</v>
      </c>
      <c r="J1760" s="34">
        <v>3</v>
      </c>
      <c r="K1760" s="34">
        <v>1</v>
      </c>
      <c r="L1760" s="34">
        <v>6</v>
      </c>
      <c r="M1760" s="34">
        <v>720</v>
      </c>
      <c r="N1760" s="27">
        <f>INDEX([1]怪物表!$J:$J,MATCH(F1760,[1]怪物表!$A:$A,0),1)*H1760</f>
        <v>4</v>
      </c>
    </row>
    <row r="1761" spans="1:14" x14ac:dyDescent="0.3">
      <c r="A1761" s="3"/>
      <c r="B1761" s="4"/>
      <c r="C1761" s="4" t="s">
        <v>296</v>
      </c>
      <c r="D1761" s="4"/>
      <c r="E1761" s="3">
        <v>3</v>
      </c>
      <c r="F1761" s="3">
        <f>IF(G1761="","",SUMIFS([1]怪物表!$A:$A,[1]怪物表!$B:$B,C1761,[1]怪物表!$C:$C,G1761)
)</f>
        <v>1599317</v>
      </c>
      <c r="G1761" s="4" t="s">
        <v>123</v>
      </c>
      <c r="H1761" s="36">
        <v>6</v>
      </c>
      <c r="I1761" s="36">
        <v>4</v>
      </c>
      <c r="J1761" s="34">
        <v>3</v>
      </c>
      <c r="K1761" s="34">
        <v>1</v>
      </c>
      <c r="L1761" s="34">
        <v>6</v>
      </c>
      <c r="M1761" s="34">
        <v>720</v>
      </c>
      <c r="N1761" s="27">
        <f>INDEX([1]怪物表!$J:$J,MATCH(F1761,[1]怪物表!$A:$A,0),1)*H1761</f>
        <v>6</v>
      </c>
    </row>
    <row r="1762" spans="1:14" x14ac:dyDescent="0.3">
      <c r="A1762" s="3"/>
      <c r="B1762" s="4"/>
      <c r="C1762" s="4" t="s">
        <v>296</v>
      </c>
      <c r="D1762" s="4"/>
      <c r="E1762" s="3">
        <v>4</v>
      </c>
      <c r="F1762" s="3">
        <f>IF(G1762="","",SUMIFS([1]怪物表!$A:$A,[1]怪物表!$B:$B,C1762,[1]怪物表!$C:$C,G1762)
)</f>
        <v>1599317</v>
      </c>
      <c r="G1762" s="4" t="s">
        <v>123</v>
      </c>
      <c r="H1762" s="36">
        <v>8</v>
      </c>
      <c r="I1762" s="36">
        <v>6</v>
      </c>
      <c r="J1762" s="34">
        <v>3</v>
      </c>
      <c r="K1762" s="34">
        <v>1</v>
      </c>
      <c r="L1762" s="34">
        <v>6</v>
      </c>
      <c r="M1762" s="34">
        <v>720</v>
      </c>
      <c r="N1762" s="27">
        <f>INDEX([1]怪物表!$J:$J,MATCH(F1762,[1]怪物表!$A:$A,0),1)*H1762</f>
        <v>8</v>
      </c>
    </row>
    <row r="1763" spans="1:14" x14ac:dyDescent="0.3">
      <c r="A1763" s="3"/>
      <c r="B1763" s="4"/>
      <c r="C1763" s="4" t="s">
        <v>296</v>
      </c>
      <c r="D1763" s="4"/>
      <c r="E1763" s="3">
        <v>5</v>
      </c>
      <c r="F1763" s="3">
        <f>IF(G1763="","",SUMIFS([1]怪物表!$A:$A,[1]怪物表!$B:$B,C1763,[1]怪物表!$C:$C,G1763)
)</f>
        <v>1599317</v>
      </c>
      <c r="G1763" s="4" t="s">
        <v>123</v>
      </c>
      <c r="H1763" s="36">
        <v>8</v>
      </c>
      <c r="I1763" s="3"/>
      <c r="J1763" s="34">
        <v>3</v>
      </c>
      <c r="K1763" s="34">
        <v>1</v>
      </c>
      <c r="L1763" s="34">
        <v>6</v>
      </c>
      <c r="M1763" s="34">
        <v>720</v>
      </c>
      <c r="N1763" s="27">
        <f>INDEX([1]怪物表!$J:$J,MATCH(F1763,[1]怪物表!$A:$A,0),1)*H1763</f>
        <v>8</v>
      </c>
    </row>
    <row r="1764" spans="1:14" x14ac:dyDescent="0.3">
      <c r="A1764" s="37">
        <v>599321</v>
      </c>
      <c r="B1764" s="25" t="s">
        <v>272</v>
      </c>
      <c r="C1764" s="4" t="s">
        <v>296</v>
      </c>
      <c r="D1764" s="25" t="s">
        <v>235</v>
      </c>
      <c r="E1764" s="34">
        <v>1</v>
      </c>
      <c r="F1764" s="34">
        <f>IF(G1764="","",SUMIFS([1]怪物表!$A:$A,[1]怪物表!$B:$B,C1764,[1]怪物表!$C:$C,G1764)
)</f>
        <v>1599315</v>
      </c>
      <c r="G1764" s="4" t="s">
        <v>167</v>
      </c>
      <c r="H1764" s="34">
        <v>5</v>
      </c>
      <c r="I1764" s="34">
        <v>4</v>
      </c>
      <c r="J1764" s="34">
        <v>3</v>
      </c>
      <c r="K1764" s="34">
        <v>1</v>
      </c>
      <c r="L1764" s="34">
        <v>6</v>
      </c>
      <c r="M1764" s="34">
        <v>720</v>
      </c>
      <c r="N1764" s="27">
        <f>INDEX([1]怪物表!$J:$J,MATCH(F1764,[1]怪物表!$A:$A,0),1)*H1764</f>
        <v>5</v>
      </c>
    </row>
    <row r="1765" spans="1:14" x14ac:dyDescent="0.3">
      <c r="A1765" s="3"/>
      <c r="B1765" s="4"/>
      <c r="C1765" s="4" t="s">
        <v>296</v>
      </c>
      <c r="D1765" s="4"/>
      <c r="E1765" s="3">
        <v>2</v>
      </c>
      <c r="F1765" s="3">
        <f>IF(G1765="","",SUMIFS([1]怪物表!$A:$A,[1]怪物表!$B:$B,C1765,[1]怪物表!$C:$C,G1765)
)</f>
        <v>1599315</v>
      </c>
      <c r="G1765" s="4" t="s">
        <v>167</v>
      </c>
      <c r="H1765" s="3">
        <v>5</v>
      </c>
      <c r="I1765" s="34">
        <v>4</v>
      </c>
      <c r="J1765" s="34">
        <v>3</v>
      </c>
      <c r="K1765" s="34">
        <v>1</v>
      </c>
      <c r="L1765" s="34">
        <v>6</v>
      </c>
      <c r="M1765" s="34">
        <v>720</v>
      </c>
      <c r="N1765" s="27">
        <f>INDEX([1]怪物表!$J:$J,MATCH(F1765,[1]怪物表!$A:$A,0),1)*H1765</f>
        <v>5</v>
      </c>
    </row>
    <row r="1766" spans="1:14" x14ac:dyDescent="0.3">
      <c r="A1766" s="3"/>
      <c r="B1766" s="4"/>
      <c r="C1766" s="4" t="s">
        <v>296</v>
      </c>
      <c r="D1766" s="4"/>
      <c r="E1766" s="3">
        <v>3</v>
      </c>
      <c r="F1766" s="3">
        <f>IF(G1766="","",SUMIFS([1]怪物表!$A:$A,[1]怪物表!$B:$B,C1766,[1]怪物表!$C:$C,G1766)
)</f>
        <v>1599315</v>
      </c>
      <c r="G1766" s="4" t="s">
        <v>167</v>
      </c>
      <c r="H1766" s="3">
        <v>10</v>
      </c>
      <c r="I1766" s="34">
        <v>7</v>
      </c>
      <c r="J1766" s="34">
        <v>3</v>
      </c>
      <c r="K1766" s="34">
        <v>1</v>
      </c>
      <c r="L1766" s="34">
        <v>6</v>
      </c>
      <c r="M1766" s="34">
        <v>720</v>
      </c>
      <c r="N1766" s="27">
        <f>INDEX([1]怪物表!$J:$J,MATCH(F1766,[1]怪物表!$A:$A,0),1)*H1766</f>
        <v>10</v>
      </c>
    </row>
    <row r="1767" spans="1:14" x14ac:dyDescent="0.3">
      <c r="A1767" s="3"/>
      <c r="B1767" s="4"/>
      <c r="C1767" s="4" t="s">
        <v>296</v>
      </c>
      <c r="D1767" s="4"/>
      <c r="E1767" s="3">
        <v>4</v>
      </c>
      <c r="F1767" s="3">
        <f>IF(G1767="","",SUMIFS([1]怪物表!$A:$A,[1]怪物表!$B:$B,C1767,[1]怪物表!$C:$C,G1767)
)</f>
        <v>1599315</v>
      </c>
      <c r="G1767" s="4" t="s">
        <v>167</v>
      </c>
      <c r="H1767" s="3">
        <v>15</v>
      </c>
      <c r="I1767" s="3">
        <v>11</v>
      </c>
      <c r="J1767" s="34">
        <v>3</v>
      </c>
      <c r="K1767" s="34">
        <v>1</v>
      </c>
      <c r="L1767" s="34">
        <v>6</v>
      </c>
      <c r="M1767" s="34">
        <v>720</v>
      </c>
      <c r="N1767" s="27">
        <f>INDEX([1]怪物表!$J:$J,MATCH(F1767,[1]怪物表!$A:$A,0),1)*H1767</f>
        <v>15</v>
      </c>
    </row>
    <row r="1768" spans="1:14" x14ac:dyDescent="0.3">
      <c r="A1768" s="3"/>
      <c r="B1768" s="4"/>
      <c r="C1768" s="4" t="s">
        <v>296</v>
      </c>
      <c r="D1768" s="4"/>
      <c r="E1768" s="3">
        <v>5</v>
      </c>
      <c r="F1768" s="3">
        <f>IF(G1768="","",SUMIFS([1]怪物表!$A:$A,[1]怪物表!$B:$B,C1768,[1]怪物表!$C:$C,G1768)
)</f>
        <v>1599315</v>
      </c>
      <c r="G1768" s="4" t="s">
        <v>167</v>
      </c>
      <c r="H1768" s="3">
        <v>15</v>
      </c>
      <c r="I1768" s="3"/>
      <c r="J1768" s="34">
        <v>3</v>
      </c>
      <c r="K1768" s="34">
        <v>1</v>
      </c>
      <c r="L1768" s="34">
        <v>6</v>
      </c>
      <c r="M1768" s="34">
        <v>720</v>
      </c>
      <c r="N1768" s="27">
        <f>INDEX([1]怪物表!$J:$J,MATCH(F1768,[1]怪物表!$A:$A,0),1)*H1768</f>
        <v>15</v>
      </c>
    </row>
    <row r="1769" spans="1:14" x14ac:dyDescent="0.3">
      <c r="A1769" s="37">
        <v>599322</v>
      </c>
      <c r="B1769" s="25" t="s">
        <v>271</v>
      </c>
      <c r="C1769" s="4" t="s">
        <v>296</v>
      </c>
      <c r="D1769" s="25" t="s">
        <v>237</v>
      </c>
      <c r="E1769" s="34">
        <v>1</v>
      </c>
      <c r="F1769" s="34">
        <f>IF(G1769="","",SUMIFS([1]怪物表!$A:$A,[1]怪物表!$B:$B,C1769,[1]怪物表!$C:$C,G1769)
)</f>
        <v>1599304</v>
      </c>
      <c r="G1769" s="4" t="s">
        <v>247</v>
      </c>
      <c r="H1769" s="34">
        <v>14</v>
      </c>
      <c r="I1769" s="34">
        <v>11</v>
      </c>
      <c r="J1769" s="34">
        <v>3</v>
      </c>
      <c r="K1769" s="34">
        <v>1</v>
      </c>
      <c r="L1769" s="34">
        <v>6</v>
      </c>
      <c r="M1769" s="34">
        <v>720</v>
      </c>
      <c r="N1769" s="27">
        <f>INDEX([1]怪物表!$J:$J,MATCH(F1769,[1]怪物表!$A:$A,0),1)*H1769</f>
        <v>14</v>
      </c>
    </row>
    <row r="1770" spans="1:14" x14ac:dyDescent="0.3">
      <c r="A1770" s="3"/>
      <c r="B1770" s="4"/>
      <c r="C1770" s="4" t="s">
        <v>296</v>
      </c>
      <c r="D1770" s="4"/>
      <c r="E1770" s="3">
        <v>2</v>
      </c>
      <c r="F1770" s="3">
        <f>IF(G1770="","",SUMIFS([1]怪物表!$A:$A,[1]怪物表!$B:$B,C1770,[1]怪物表!$C:$C,G1770)
)</f>
        <v>1599304</v>
      </c>
      <c r="G1770" s="4" t="s">
        <v>247</v>
      </c>
      <c r="H1770" s="3">
        <v>14</v>
      </c>
      <c r="I1770" s="34">
        <v>11</v>
      </c>
      <c r="J1770" s="34">
        <v>3</v>
      </c>
      <c r="K1770" s="34">
        <v>1</v>
      </c>
      <c r="L1770" s="34">
        <v>6</v>
      </c>
      <c r="M1770" s="34">
        <v>720</v>
      </c>
      <c r="N1770" s="27">
        <f>INDEX([1]怪物表!$J:$J,MATCH(F1770,[1]怪物表!$A:$A,0),1)*H1770</f>
        <v>14</v>
      </c>
    </row>
    <row r="1771" spans="1:14" x14ac:dyDescent="0.3">
      <c r="A1771" s="3"/>
      <c r="B1771" s="4"/>
      <c r="C1771" s="4" t="s">
        <v>296</v>
      </c>
      <c r="D1771" s="4"/>
      <c r="E1771" s="3">
        <v>3</v>
      </c>
      <c r="F1771" s="3">
        <f>IF(G1771="","",SUMIFS([1]怪物表!$A:$A,[1]怪物表!$B:$B,C1771,[1]怪物表!$C:$C,G1771)
)</f>
        <v>1599304</v>
      </c>
      <c r="G1771" s="4" t="s">
        <v>247</v>
      </c>
      <c r="H1771" s="3">
        <v>20</v>
      </c>
      <c r="I1771" s="3">
        <v>18</v>
      </c>
      <c r="J1771" s="34">
        <v>3</v>
      </c>
      <c r="K1771" s="34">
        <v>1</v>
      </c>
      <c r="L1771" s="34">
        <v>6</v>
      </c>
      <c r="M1771" s="34">
        <v>720</v>
      </c>
      <c r="N1771" s="27">
        <f>INDEX([1]怪物表!$J:$J,MATCH(F1771,[1]怪物表!$A:$A,0),1)*H1771</f>
        <v>20</v>
      </c>
    </row>
    <row r="1772" spans="1:14" x14ac:dyDescent="0.3">
      <c r="A1772" s="3"/>
      <c r="B1772" s="4"/>
      <c r="C1772" s="4" t="s">
        <v>296</v>
      </c>
      <c r="D1772" s="4"/>
      <c r="E1772" s="3">
        <v>4</v>
      </c>
      <c r="F1772" s="3">
        <f>IF(G1772="","",SUMIFS([1]怪物表!$A:$A,[1]怪物表!$B:$B,C1772,[1]怪物表!$C:$C,G1772)
)</f>
        <v>1599304</v>
      </c>
      <c r="G1772" s="4" t="s">
        <v>247</v>
      </c>
      <c r="H1772" s="3">
        <v>20</v>
      </c>
      <c r="I1772" s="3">
        <v>18</v>
      </c>
      <c r="J1772" s="34">
        <v>3</v>
      </c>
      <c r="K1772" s="34">
        <v>1</v>
      </c>
      <c r="L1772" s="34">
        <v>6</v>
      </c>
      <c r="M1772" s="34">
        <v>720</v>
      </c>
      <c r="N1772" s="27">
        <f>INDEX([1]怪物表!$J:$J,MATCH(F1772,[1]怪物表!$A:$A,0),1)*H1772</f>
        <v>20</v>
      </c>
    </row>
    <row r="1773" spans="1:14" x14ac:dyDescent="0.3">
      <c r="A1773" s="3"/>
      <c r="B1773" s="4"/>
      <c r="C1773" s="4" t="s">
        <v>296</v>
      </c>
      <c r="D1773" s="4"/>
      <c r="E1773" s="3">
        <v>5</v>
      </c>
      <c r="F1773" s="3">
        <f>IF(G1773="","",SUMIFS([1]怪物表!$A:$A,[1]怪物表!$B:$B,C1773,[1]怪物表!$C:$C,G1773)
)</f>
        <v>1599304</v>
      </c>
      <c r="G1773" s="4" t="s">
        <v>247</v>
      </c>
      <c r="H1773" s="3">
        <v>28</v>
      </c>
      <c r="I1773" s="3"/>
      <c r="J1773" s="34">
        <v>3</v>
      </c>
      <c r="K1773" s="34">
        <v>1</v>
      </c>
      <c r="L1773" s="34">
        <v>6</v>
      </c>
      <c r="M1773" s="34">
        <v>720</v>
      </c>
      <c r="N1773" s="27">
        <f>INDEX([1]怪物表!$J:$J,MATCH(F1773,[1]怪物表!$A:$A,0),1)*H1773</f>
        <v>28</v>
      </c>
    </row>
    <row r="1774" spans="1:14" x14ac:dyDescent="0.3">
      <c r="A1774" s="37">
        <v>599323</v>
      </c>
      <c r="B1774" s="25" t="s">
        <v>308</v>
      </c>
      <c r="C1774" s="4" t="s">
        <v>296</v>
      </c>
      <c r="D1774" s="25" t="s">
        <v>237</v>
      </c>
      <c r="E1774" s="34">
        <v>1</v>
      </c>
      <c r="F1774" s="34">
        <f>IF(G1774="","",SUMIFS([1]怪物表!$A:$A,[1]怪物表!$B:$B,C1774,[1]怪物表!$C:$C,G1774)
)</f>
        <v>1599318</v>
      </c>
      <c r="G1774" s="4" t="s">
        <v>136</v>
      </c>
      <c r="H1774" s="36">
        <v>4</v>
      </c>
      <c r="I1774" s="36">
        <v>3</v>
      </c>
      <c r="J1774" s="34">
        <v>3</v>
      </c>
      <c r="K1774" s="34">
        <v>1</v>
      </c>
      <c r="L1774" s="34">
        <v>6</v>
      </c>
      <c r="M1774" s="34">
        <v>720</v>
      </c>
      <c r="N1774" s="27">
        <f>INDEX([1]怪物表!$J:$J,MATCH(F1774,[1]怪物表!$A:$A,0),1)*H1774</f>
        <v>4</v>
      </c>
    </row>
    <row r="1775" spans="1:14" x14ac:dyDescent="0.3">
      <c r="A1775" s="3"/>
      <c r="B1775" s="4"/>
      <c r="C1775" s="4" t="s">
        <v>296</v>
      </c>
      <c r="D1775" s="4"/>
      <c r="E1775" s="3">
        <v>2</v>
      </c>
      <c r="F1775" s="3">
        <f>IF(G1775="","",SUMIFS([1]怪物表!$A:$A,[1]怪物表!$B:$B,C1775,[1]怪物表!$C:$C,G1775)
)</f>
        <v>1599318</v>
      </c>
      <c r="G1775" s="4" t="s">
        <v>136</v>
      </c>
      <c r="H1775" s="36">
        <v>4</v>
      </c>
      <c r="I1775" s="36">
        <v>3</v>
      </c>
      <c r="J1775" s="34">
        <v>3</v>
      </c>
      <c r="K1775" s="34">
        <v>1</v>
      </c>
      <c r="L1775" s="34">
        <v>6</v>
      </c>
      <c r="M1775" s="34">
        <v>720</v>
      </c>
      <c r="N1775" s="27">
        <f>INDEX([1]怪物表!$J:$J,MATCH(F1775,[1]怪物表!$A:$A,0),1)*H1775</f>
        <v>4</v>
      </c>
    </row>
    <row r="1776" spans="1:14" x14ac:dyDescent="0.3">
      <c r="A1776" s="3"/>
      <c r="B1776" s="4"/>
      <c r="C1776" s="4" t="s">
        <v>296</v>
      </c>
      <c r="D1776" s="4"/>
      <c r="E1776" s="3">
        <v>3</v>
      </c>
      <c r="F1776" s="3">
        <f>IF(G1776="","",SUMIFS([1]怪物表!$A:$A,[1]怪物表!$B:$B,C1776,[1]怪物表!$C:$C,G1776)
)</f>
        <v>1599318</v>
      </c>
      <c r="G1776" s="4" t="s">
        <v>136</v>
      </c>
      <c r="H1776" s="36">
        <v>6</v>
      </c>
      <c r="I1776" s="36">
        <v>4</v>
      </c>
      <c r="J1776" s="34">
        <v>3</v>
      </c>
      <c r="K1776" s="34">
        <v>1</v>
      </c>
      <c r="L1776" s="34">
        <v>6</v>
      </c>
      <c r="M1776" s="34">
        <v>720</v>
      </c>
      <c r="N1776" s="27">
        <f>INDEX([1]怪物表!$J:$J,MATCH(F1776,[1]怪物表!$A:$A,0),1)*H1776</f>
        <v>6</v>
      </c>
    </row>
    <row r="1777" spans="1:14" x14ac:dyDescent="0.3">
      <c r="A1777" s="3"/>
      <c r="B1777" s="4"/>
      <c r="C1777" s="4" t="s">
        <v>296</v>
      </c>
      <c r="D1777" s="4"/>
      <c r="E1777" s="3">
        <v>4</v>
      </c>
      <c r="F1777" s="3">
        <f>IF(G1777="","",SUMIFS([1]怪物表!$A:$A,[1]怪物表!$B:$B,C1777,[1]怪物表!$C:$C,G1777)
)</f>
        <v>1599318</v>
      </c>
      <c r="G1777" s="4" t="s">
        <v>136</v>
      </c>
      <c r="H1777" s="36">
        <v>8</v>
      </c>
      <c r="I1777" s="36">
        <v>6</v>
      </c>
      <c r="J1777" s="34">
        <v>3</v>
      </c>
      <c r="K1777" s="34">
        <v>1</v>
      </c>
      <c r="L1777" s="34">
        <v>6</v>
      </c>
      <c r="M1777" s="34">
        <v>720</v>
      </c>
      <c r="N1777" s="27">
        <f>INDEX([1]怪物表!$J:$J,MATCH(F1777,[1]怪物表!$A:$A,0),1)*H1777</f>
        <v>8</v>
      </c>
    </row>
    <row r="1778" spans="1:14" x14ac:dyDescent="0.3">
      <c r="A1778" s="3"/>
      <c r="B1778" s="4"/>
      <c r="C1778" s="4" t="s">
        <v>296</v>
      </c>
      <c r="D1778" s="4"/>
      <c r="E1778" s="3">
        <v>5</v>
      </c>
      <c r="F1778" s="3">
        <f>IF(G1778="","",SUMIFS([1]怪物表!$A:$A,[1]怪物表!$B:$B,C1778,[1]怪物表!$C:$C,G1778)
)</f>
        <v>1599318</v>
      </c>
      <c r="G1778" s="4" t="s">
        <v>136</v>
      </c>
      <c r="H1778" s="36">
        <v>8</v>
      </c>
      <c r="I1778" s="3"/>
      <c r="J1778" s="34">
        <v>3</v>
      </c>
      <c r="K1778" s="34">
        <v>1</v>
      </c>
      <c r="L1778" s="34">
        <v>6</v>
      </c>
      <c r="M1778" s="34">
        <v>720</v>
      </c>
      <c r="N1778" s="27">
        <f>INDEX([1]怪物表!$J:$J,MATCH(F1778,[1]怪物表!$A:$A,0),1)*H1778</f>
        <v>8</v>
      </c>
    </row>
    <row r="1779" spans="1:14" x14ac:dyDescent="0.3">
      <c r="A1779" s="37">
        <v>599324</v>
      </c>
      <c r="B1779" s="25" t="s">
        <v>272</v>
      </c>
      <c r="C1779" s="4" t="s">
        <v>296</v>
      </c>
      <c r="D1779" s="25" t="s">
        <v>237</v>
      </c>
      <c r="E1779" s="34">
        <v>1</v>
      </c>
      <c r="F1779" s="34">
        <f>IF(G1779="","",SUMIFS([1]怪物表!$A:$A,[1]怪物表!$B:$B,C1779,[1]怪物表!$C:$C,G1779)
)</f>
        <v>1599316</v>
      </c>
      <c r="G1779" s="4" t="s">
        <v>288</v>
      </c>
      <c r="H1779" s="34">
        <v>5</v>
      </c>
      <c r="I1779" s="34">
        <v>4</v>
      </c>
      <c r="J1779" s="34">
        <v>3</v>
      </c>
      <c r="K1779" s="34">
        <v>1</v>
      </c>
      <c r="L1779" s="34">
        <v>6</v>
      </c>
      <c r="M1779" s="34">
        <v>720</v>
      </c>
      <c r="N1779" s="27">
        <f>INDEX([1]怪物表!$J:$J,MATCH(F1779,[1]怪物表!$A:$A,0),1)*H1779</f>
        <v>5</v>
      </c>
    </row>
    <row r="1780" spans="1:14" x14ac:dyDescent="0.3">
      <c r="A1780" s="3"/>
      <c r="B1780" s="4"/>
      <c r="C1780" s="4" t="s">
        <v>296</v>
      </c>
      <c r="D1780" s="4"/>
      <c r="E1780" s="3">
        <v>2</v>
      </c>
      <c r="F1780" s="3">
        <f>IF(G1780="","",SUMIFS([1]怪物表!$A:$A,[1]怪物表!$B:$B,C1780,[1]怪物表!$C:$C,G1780)
)</f>
        <v>1599316</v>
      </c>
      <c r="G1780" s="4" t="s">
        <v>288</v>
      </c>
      <c r="H1780" s="3">
        <v>5</v>
      </c>
      <c r="I1780" s="34">
        <v>4</v>
      </c>
      <c r="J1780" s="34">
        <v>3</v>
      </c>
      <c r="K1780" s="34">
        <v>1</v>
      </c>
      <c r="L1780" s="34">
        <v>6</v>
      </c>
      <c r="M1780" s="34">
        <v>720</v>
      </c>
      <c r="N1780" s="27">
        <f>INDEX([1]怪物表!$J:$J,MATCH(F1780,[1]怪物表!$A:$A,0),1)*H1780</f>
        <v>5</v>
      </c>
    </row>
    <row r="1781" spans="1:14" x14ac:dyDescent="0.3">
      <c r="A1781" s="3"/>
      <c r="B1781" s="4"/>
      <c r="C1781" s="4" t="s">
        <v>296</v>
      </c>
      <c r="D1781" s="4"/>
      <c r="E1781" s="3">
        <v>3</v>
      </c>
      <c r="F1781" s="3">
        <f>IF(G1781="","",SUMIFS([1]怪物表!$A:$A,[1]怪物表!$B:$B,C1781,[1]怪物表!$C:$C,G1781)
)</f>
        <v>1599316</v>
      </c>
      <c r="G1781" s="4" t="s">
        <v>288</v>
      </c>
      <c r="H1781" s="3">
        <v>10</v>
      </c>
      <c r="I1781" s="34">
        <v>7</v>
      </c>
      <c r="J1781" s="34">
        <v>3</v>
      </c>
      <c r="K1781" s="34">
        <v>1</v>
      </c>
      <c r="L1781" s="34">
        <v>6</v>
      </c>
      <c r="M1781" s="34">
        <v>720</v>
      </c>
      <c r="N1781" s="27">
        <f>INDEX([1]怪物表!$J:$J,MATCH(F1781,[1]怪物表!$A:$A,0),1)*H1781</f>
        <v>10</v>
      </c>
    </row>
    <row r="1782" spans="1:14" x14ac:dyDescent="0.3">
      <c r="A1782" s="3"/>
      <c r="B1782" s="4"/>
      <c r="C1782" s="4" t="s">
        <v>296</v>
      </c>
      <c r="D1782" s="4"/>
      <c r="E1782" s="3">
        <v>4</v>
      </c>
      <c r="F1782" s="3">
        <f>IF(G1782="","",SUMIFS([1]怪物表!$A:$A,[1]怪物表!$B:$B,C1782,[1]怪物表!$C:$C,G1782)
)</f>
        <v>1599316</v>
      </c>
      <c r="G1782" s="4" t="s">
        <v>288</v>
      </c>
      <c r="H1782" s="3">
        <v>15</v>
      </c>
      <c r="I1782" s="3">
        <v>11</v>
      </c>
      <c r="J1782" s="34">
        <v>3</v>
      </c>
      <c r="K1782" s="34">
        <v>1</v>
      </c>
      <c r="L1782" s="34">
        <v>6</v>
      </c>
      <c r="M1782" s="34">
        <v>720</v>
      </c>
      <c r="N1782" s="27">
        <f>INDEX([1]怪物表!$J:$J,MATCH(F1782,[1]怪物表!$A:$A,0),1)*H1782</f>
        <v>15</v>
      </c>
    </row>
    <row r="1783" spans="1:14" x14ac:dyDescent="0.3">
      <c r="A1783" s="3"/>
      <c r="B1783" s="4"/>
      <c r="C1783" s="4" t="s">
        <v>296</v>
      </c>
      <c r="D1783" s="4"/>
      <c r="E1783" s="3">
        <v>5</v>
      </c>
      <c r="F1783" s="3">
        <f>IF(G1783="","",SUMIFS([1]怪物表!$A:$A,[1]怪物表!$B:$B,C1783,[1]怪物表!$C:$C,G1783)
)</f>
        <v>1599316</v>
      </c>
      <c r="G1783" s="4" t="s">
        <v>288</v>
      </c>
      <c r="H1783" s="3">
        <v>15</v>
      </c>
      <c r="I1783" s="3"/>
      <c r="J1783" s="34">
        <v>3</v>
      </c>
      <c r="K1783" s="34">
        <v>1</v>
      </c>
      <c r="L1783" s="34">
        <v>6</v>
      </c>
      <c r="M1783" s="34">
        <v>720</v>
      </c>
      <c r="N1783" s="27">
        <f>INDEX([1]怪物表!$J:$J,MATCH(F1783,[1]怪物表!$A:$A,0),1)*H1783</f>
        <v>15</v>
      </c>
    </row>
    <row r="1784" spans="1:14" x14ac:dyDescent="0.3">
      <c r="A1784" s="33">
        <v>599401</v>
      </c>
      <c r="B1784" s="15" t="s">
        <v>373</v>
      </c>
      <c r="C1784" s="15" t="s">
        <v>351</v>
      </c>
      <c r="D1784" s="15" t="s">
        <v>280</v>
      </c>
      <c r="E1784" s="33">
        <v>1</v>
      </c>
      <c r="F1784" s="33">
        <f>IF(G1784="","",SUMIFS([1]怪物表!$A:$A,[1]怪物表!$B:$B,C1784,[1]怪物表!$C:$C,G1784)
)</f>
        <v>1599401</v>
      </c>
      <c r="G1784" s="15" t="s">
        <v>125</v>
      </c>
      <c r="H1784" s="33">
        <v>30</v>
      </c>
      <c r="I1784" s="33">
        <v>18</v>
      </c>
      <c r="J1784" s="33">
        <v>3</v>
      </c>
      <c r="K1784" s="33">
        <v>1</v>
      </c>
      <c r="L1784" s="33">
        <v>60</v>
      </c>
      <c r="M1784" s="33">
        <v>60</v>
      </c>
      <c r="N1784" s="27">
        <f>INDEX([1]怪物表!$J:$J,MATCH(F1784,[1]怪物表!$A:$A,0),1)*H1784</f>
        <v>30</v>
      </c>
    </row>
    <row r="1785" spans="1:14" x14ac:dyDescent="0.3">
      <c r="A1785" s="3"/>
      <c r="B1785" s="4"/>
      <c r="C1785" s="4" t="s">
        <v>351</v>
      </c>
      <c r="D1785" s="4"/>
      <c r="E1785" s="3">
        <v>2</v>
      </c>
      <c r="F1785" s="3">
        <f>IF(G1785="","",SUMIFS([1]怪物表!$A:$A,[1]怪物表!$B:$B,C1785,[1]怪物表!$C:$C,G1785)
)</f>
        <v>1599401</v>
      </c>
      <c r="G1785" s="4" t="s">
        <v>125</v>
      </c>
      <c r="H1785" s="3">
        <v>30</v>
      </c>
      <c r="I1785" s="3">
        <v>18</v>
      </c>
      <c r="J1785" s="34">
        <v>3</v>
      </c>
      <c r="K1785" s="34">
        <v>1</v>
      </c>
      <c r="L1785" s="3">
        <v>60</v>
      </c>
      <c r="M1785" s="3">
        <v>60</v>
      </c>
      <c r="N1785" s="27">
        <f>INDEX([1]怪物表!$J:$J,MATCH(F1785,[1]怪物表!$A:$A,0),1)*H1785</f>
        <v>30</v>
      </c>
    </row>
    <row r="1786" spans="1:14" x14ac:dyDescent="0.3">
      <c r="A1786" s="3"/>
      <c r="B1786" s="4"/>
      <c r="C1786" s="4" t="s">
        <v>351</v>
      </c>
      <c r="D1786" s="4"/>
      <c r="E1786" s="3">
        <v>3</v>
      </c>
      <c r="F1786" s="3">
        <f>IF(G1786="","",SUMIFS([1]怪物表!$A:$A,[1]怪物表!$B:$B,C1786,[1]怪物表!$C:$C,G1786)
)</f>
        <v>1599401</v>
      </c>
      <c r="G1786" s="4" t="s">
        <v>125</v>
      </c>
      <c r="H1786" s="3">
        <v>30</v>
      </c>
      <c r="I1786" s="3">
        <v>18</v>
      </c>
      <c r="J1786" s="34">
        <v>3</v>
      </c>
      <c r="K1786" s="34">
        <v>1</v>
      </c>
      <c r="L1786" s="3">
        <v>60</v>
      </c>
      <c r="M1786" s="3">
        <v>60</v>
      </c>
      <c r="N1786" s="27">
        <f>INDEX([1]怪物表!$J:$J,MATCH(F1786,[1]怪物表!$A:$A,0),1)*H1786</f>
        <v>30</v>
      </c>
    </row>
    <row r="1787" spans="1:14" x14ac:dyDescent="0.3">
      <c r="A1787" s="3"/>
      <c r="B1787" s="4"/>
      <c r="C1787" s="4" t="s">
        <v>351</v>
      </c>
      <c r="D1787" s="4"/>
      <c r="E1787" s="3">
        <v>4</v>
      </c>
      <c r="F1787" s="3">
        <f>IF(G1787="","",SUMIFS([1]怪物表!$A:$A,[1]怪物表!$B:$B,C1787,[1]怪物表!$C:$C,G1787)
)</f>
        <v>1599401</v>
      </c>
      <c r="G1787" s="4" t="s">
        <v>125</v>
      </c>
      <c r="H1787" s="3">
        <v>30</v>
      </c>
      <c r="I1787" s="3">
        <v>18</v>
      </c>
      <c r="J1787" s="34">
        <v>3</v>
      </c>
      <c r="K1787" s="34">
        <v>1</v>
      </c>
      <c r="L1787" s="3">
        <v>60</v>
      </c>
      <c r="M1787" s="3">
        <v>60</v>
      </c>
      <c r="N1787" s="27">
        <f>INDEX([1]怪物表!$J:$J,MATCH(F1787,[1]怪物表!$A:$A,0),1)*H1787</f>
        <v>30</v>
      </c>
    </row>
    <row r="1788" spans="1:14" x14ac:dyDescent="0.3">
      <c r="A1788" s="3"/>
      <c r="B1788" s="4"/>
      <c r="C1788" s="4" t="s">
        <v>351</v>
      </c>
      <c r="D1788" s="4"/>
      <c r="E1788" s="3">
        <v>5</v>
      </c>
      <c r="F1788" s="3">
        <f>IF(G1788="","",SUMIFS([1]怪物表!$A:$A,[1]怪物表!$B:$B,C1788,[1]怪物表!$C:$C,G1788)
)</f>
        <v>1599401</v>
      </c>
      <c r="G1788" s="4" t="s">
        <v>125</v>
      </c>
      <c r="H1788" s="3">
        <v>30</v>
      </c>
      <c r="I1788" s="3"/>
      <c r="J1788" s="34">
        <v>3</v>
      </c>
      <c r="K1788" s="34">
        <v>1</v>
      </c>
      <c r="L1788" s="3">
        <v>60</v>
      </c>
      <c r="M1788" s="3">
        <v>60</v>
      </c>
      <c r="N1788" s="27">
        <f>INDEX([1]怪物表!$J:$J,MATCH(F1788,[1]怪物表!$A:$A,0),1)*H1788</f>
        <v>30</v>
      </c>
    </row>
    <row r="1789" spans="1:14" x14ac:dyDescent="0.3">
      <c r="A1789" s="32">
        <v>599402</v>
      </c>
      <c r="B1789" s="25" t="s">
        <v>364</v>
      </c>
      <c r="C1789" s="4" t="s">
        <v>351</v>
      </c>
      <c r="D1789" s="25" t="s">
        <v>289</v>
      </c>
      <c r="E1789" s="34">
        <v>1</v>
      </c>
      <c r="F1789" s="34">
        <f>IF(G1789="","",SUMIFS([1]怪物表!$A:$A,[1]怪物表!$B:$B,C1789,[1]怪物表!$C:$C,G1789)
)</f>
        <v>1599403</v>
      </c>
      <c r="G1789" s="4" t="s">
        <v>133</v>
      </c>
      <c r="H1789" s="3">
        <v>30</v>
      </c>
      <c r="I1789" s="3">
        <v>18</v>
      </c>
      <c r="J1789" s="34">
        <v>3</v>
      </c>
      <c r="K1789" s="34">
        <v>1</v>
      </c>
      <c r="L1789" s="3">
        <v>60</v>
      </c>
      <c r="M1789" s="34">
        <v>90</v>
      </c>
      <c r="N1789" s="27">
        <f>INDEX([1]怪物表!$J:$J,MATCH(F1789,[1]怪物表!$A:$A,0),1)*H1789</f>
        <v>30</v>
      </c>
    </row>
    <row r="1790" spans="1:14" x14ac:dyDescent="0.3">
      <c r="A1790" s="3"/>
      <c r="B1790" s="4"/>
      <c r="C1790" s="4" t="s">
        <v>351</v>
      </c>
      <c r="D1790" s="4"/>
      <c r="E1790" s="3">
        <v>2</v>
      </c>
      <c r="F1790" s="3">
        <f>IF(G1790="","",SUMIFS([1]怪物表!$A:$A,[1]怪物表!$B:$B,C1790,[1]怪物表!$C:$C,G1790)
)</f>
        <v>1599403</v>
      </c>
      <c r="G1790" s="4" t="s">
        <v>133</v>
      </c>
      <c r="H1790" s="3">
        <v>30</v>
      </c>
      <c r="I1790" s="3">
        <v>18</v>
      </c>
      <c r="J1790" s="34">
        <v>3</v>
      </c>
      <c r="K1790" s="34">
        <v>1</v>
      </c>
      <c r="L1790" s="3">
        <v>60</v>
      </c>
      <c r="M1790" s="34">
        <v>90</v>
      </c>
      <c r="N1790" s="27">
        <f>INDEX([1]怪物表!$J:$J,MATCH(F1790,[1]怪物表!$A:$A,0),1)*H1790</f>
        <v>30</v>
      </c>
    </row>
    <row r="1791" spans="1:14" x14ac:dyDescent="0.3">
      <c r="A1791" s="3"/>
      <c r="B1791" s="4"/>
      <c r="C1791" s="4" t="s">
        <v>351</v>
      </c>
      <c r="D1791" s="4"/>
      <c r="E1791" s="3">
        <v>3</v>
      </c>
      <c r="F1791" s="3">
        <f>IF(G1791="","",SUMIFS([1]怪物表!$A:$A,[1]怪物表!$B:$B,C1791,[1]怪物表!$C:$C,G1791)
)</f>
        <v>1599403</v>
      </c>
      <c r="G1791" s="4" t="s">
        <v>133</v>
      </c>
      <c r="H1791" s="3">
        <v>30</v>
      </c>
      <c r="I1791" s="3">
        <v>18</v>
      </c>
      <c r="J1791" s="34">
        <v>3</v>
      </c>
      <c r="K1791" s="34">
        <v>1</v>
      </c>
      <c r="L1791" s="3">
        <v>60</v>
      </c>
      <c r="M1791" s="34">
        <v>90</v>
      </c>
      <c r="N1791" s="27">
        <f>INDEX([1]怪物表!$J:$J,MATCH(F1791,[1]怪物表!$A:$A,0),1)*H1791</f>
        <v>30</v>
      </c>
    </row>
    <row r="1792" spans="1:14" x14ac:dyDescent="0.3">
      <c r="A1792" s="3"/>
      <c r="B1792" s="4"/>
      <c r="C1792" s="4" t="s">
        <v>351</v>
      </c>
      <c r="D1792" s="4"/>
      <c r="E1792" s="3">
        <v>4</v>
      </c>
      <c r="F1792" s="3">
        <f>IF(G1792="","",SUMIFS([1]怪物表!$A:$A,[1]怪物表!$B:$B,C1792,[1]怪物表!$C:$C,G1792)
)</f>
        <v>1599403</v>
      </c>
      <c r="G1792" s="4" t="s">
        <v>133</v>
      </c>
      <c r="H1792" s="3">
        <v>30</v>
      </c>
      <c r="I1792" s="3">
        <v>18</v>
      </c>
      <c r="J1792" s="34">
        <v>3</v>
      </c>
      <c r="K1792" s="34">
        <v>1</v>
      </c>
      <c r="L1792" s="3">
        <v>60</v>
      </c>
      <c r="M1792" s="34">
        <v>90</v>
      </c>
      <c r="N1792" s="27">
        <f>INDEX([1]怪物表!$J:$J,MATCH(F1792,[1]怪物表!$A:$A,0),1)*H1792</f>
        <v>30</v>
      </c>
    </row>
    <row r="1793" spans="1:14" x14ac:dyDescent="0.3">
      <c r="A1793" s="3"/>
      <c r="B1793" s="4"/>
      <c r="C1793" s="4" t="s">
        <v>351</v>
      </c>
      <c r="D1793" s="4"/>
      <c r="E1793" s="3">
        <v>5</v>
      </c>
      <c r="F1793" s="3">
        <f>IF(G1793="","",SUMIFS([1]怪物表!$A:$A,[1]怪物表!$B:$B,C1793,[1]怪物表!$C:$C,G1793)
)</f>
        <v>1599403</v>
      </c>
      <c r="G1793" s="4" t="s">
        <v>133</v>
      </c>
      <c r="H1793" s="3">
        <v>30</v>
      </c>
      <c r="I1793" s="3"/>
      <c r="J1793" s="34">
        <v>3</v>
      </c>
      <c r="K1793" s="34">
        <v>1</v>
      </c>
      <c r="L1793" s="3">
        <v>60</v>
      </c>
      <c r="M1793" s="34">
        <v>90</v>
      </c>
      <c r="N1793" s="27">
        <f>INDEX([1]怪物表!$J:$J,MATCH(F1793,[1]怪物表!$A:$A,0),1)*H1793</f>
        <v>30</v>
      </c>
    </row>
    <row r="1794" spans="1:14" x14ac:dyDescent="0.3">
      <c r="A1794" s="32">
        <v>599403</v>
      </c>
      <c r="B1794" s="25" t="s">
        <v>384</v>
      </c>
      <c r="C1794" s="4" t="s">
        <v>351</v>
      </c>
      <c r="D1794" s="25" t="s">
        <v>297</v>
      </c>
      <c r="E1794" s="34">
        <v>1</v>
      </c>
      <c r="F1794" s="34">
        <f>IF(G1794="","",SUMIFS([1]怪物表!$A:$A,[1]怪物表!$B:$B,C1794,[1]怪物表!$C:$C,G1794)
)</f>
        <v>1599401</v>
      </c>
      <c r="G1794" s="4" t="s">
        <v>125</v>
      </c>
      <c r="H1794" s="3">
        <v>30</v>
      </c>
      <c r="I1794" s="34">
        <v>14</v>
      </c>
      <c r="J1794" s="34">
        <v>3</v>
      </c>
      <c r="K1794" s="34">
        <v>1</v>
      </c>
      <c r="L1794" s="34">
        <v>10</v>
      </c>
      <c r="M1794" s="34">
        <v>120</v>
      </c>
      <c r="N1794" s="27">
        <f>INDEX([1]怪物表!$J:$J,MATCH(F1794,[1]怪物表!$A:$A,0),1)*H1794</f>
        <v>30</v>
      </c>
    </row>
    <row r="1795" spans="1:14" x14ac:dyDescent="0.3">
      <c r="A1795" s="3"/>
      <c r="B1795" s="4"/>
      <c r="C1795" s="4" t="s">
        <v>351</v>
      </c>
      <c r="D1795" s="4"/>
      <c r="E1795" s="3">
        <v>2</v>
      </c>
      <c r="F1795" s="3">
        <f>IF(G1795="","",SUMIFS([1]怪物表!$A:$A,[1]怪物表!$B:$B,C1795,[1]怪物表!$C:$C,G1795)
)</f>
        <v>1599401</v>
      </c>
      <c r="G1795" s="4" t="s">
        <v>125</v>
      </c>
      <c r="H1795" s="3">
        <v>30</v>
      </c>
      <c r="I1795" s="34">
        <v>14</v>
      </c>
      <c r="J1795" s="34">
        <v>3</v>
      </c>
      <c r="K1795" s="34">
        <v>1</v>
      </c>
      <c r="L1795" s="34">
        <v>10</v>
      </c>
      <c r="M1795" s="34">
        <v>120</v>
      </c>
      <c r="N1795" s="27">
        <f>INDEX([1]怪物表!$J:$J,MATCH(F1795,[1]怪物表!$A:$A,0),1)*H1795</f>
        <v>30</v>
      </c>
    </row>
    <row r="1796" spans="1:14" x14ac:dyDescent="0.3">
      <c r="A1796" s="3"/>
      <c r="B1796" s="4"/>
      <c r="C1796" s="4" t="s">
        <v>351</v>
      </c>
      <c r="D1796" s="4"/>
      <c r="E1796" s="3">
        <v>3</v>
      </c>
      <c r="F1796" s="3">
        <f>IF(G1796="","",SUMIFS([1]怪物表!$A:$A,[1]怪物表!$B:$B,C1796,[1]怪物表!$C:$C,G1796)
)</f>
        <v>1599401</v>
      </c>
      <c r="G1796" s="4" t="s">
        <v>125</v>
      </c>
      <c r="H1796" s="3">
        <v>30</v>
      </c>
      <c r="I1796" s="34">
        <v>14</v>
      </c>
      <c r="J1796" s="34">
        <v>3</v>
      </c>
      <c r="K1796" s="34">
        <v>1</v>
      </c>
      <c r="L1796" s="34">
        <v>10</v>
      </c>
      <c r="M1796" s="34">
        <v>120</v>
      </c>
      <c r="N1796" s="27">
        <f>INDEX([1]怪物表!$J:$J,MATCH(F1796,[1]怪物表!$A:$A,0),1)*H1796</f>
        <v>30</v>
      </c>
    </row>
    <row r="1797" spans="1:14" x14ac:dyDescent="0.3">
      <c r="A1797" s="3"/>
      <c r="B1797" s="4"/>
      <c r="C1797" s="4" t="s">
        <v>351</v>
      </c>
      <c r="D1797" s="4"/>
      <c r="E1797" s="3">
        <v>4</v>
      </c>
      <c r="F1797" s="3">
        <f>IF(G1797="","",SUMIFS([1]怪物表!$A:$A,[1]怪物表!$B:$B,C1797,[1]怪物表!$C:$C,G1797)
)</f>
        <v>1599401</v>
      </c>
      <c r="G1797" s="4" t="s">
        <v>125</v>
      </c>
      <c r="H1797" s="3">
        <v>30</v>
      </c>
      <c r="I1797" s="34">
        <v>14</v>
      </c>
      <c r="J1797" s="34">
        <v>3</v>
      </c>
      <c r="K1797" s="34">
        <v>1</v>
      </c>
      <c r="L1797" s="3">
        <v>20</v>
      </c>
      <c r="M1797" s="34">
        <v>120</v>
      </c>
      <c r="N1797" s="27">
        <f>INDEX([1]怪物表!$J:$J,MATCH(F1797,[1]怪物表!$A:$A,0),1)*H1797</f>
        <v>30</v>
      </c>
    </row>
    <row r="1798" spans="1:14" x14ac:dyDescent="0.3">
      <c r="A1798" s="3"/>
      <c r="B1798" s="4"/>
      <c r="C1798" s="4" t="s">
        <v>351</v>
      </c>
      <c r="D1798" s="4"/>
      <c r="E1798" s="3">
        <v>5</v>
      </c>
      <c r="F1798" s="3">
        <f>IF(G1798="","",SUMIFS([1]怪物表!$A:$A,[1]怪物表!$B:$B,C1798,[1]怪物表!$C:$C,G1798)
)</f>
        <v>1599401</v>
      </c>
      <c r="G1798" s="4" t="s">
        <v>125</v>
      </c>
      <c r="H1798" s="3">
        <v>30</v>
      </c>
      <c r="I1798" s="3"/>
      <c r="J1798" s="34">
        <v>3</v>
      </c>
      <c r="K1798" s="34">
        <v>1</v>
      </c>
      <c r="L1798" s="3">
        <v>20</v>
      </c>
      <c r="M1798" s="34">
        <v>120</v>
      </c>
      <c r="N1798" s="27">
        <f>INDEX([1]怪物表!$J:$J,MATCH(F1798,[1]怪物表!$A:$A,0),1)*H1798</f>
        <v>30</v>
      </c>
    </row>
    <row r="1799" spans="1:14" x14ac:dyDescent="0.3">
      <c r="A1799" s="32">
        <v>599404</v>
      </c>
      <c r="B1799" s="25" t="s">
        <v>272</v>
      </c>
      <c r="C1799" s="4" t="s">
        <v>351</v>
      </c>
      <c r="D1799" s="25" t="s">
        <v>297</v>
      </c>
      <c r="E1799" s="34">
        <v>1</v>
      </c>
      <c r="F1799" s="34">
        <f>IF(G1799="","",SUMIFS([1]怪物表!$A:$A,[1]怪物表!$B:$B,C1799,[1]怪物表!$C:$C,G1799)
)</f>
        <v>1599417</v>
      </c>
      <c r="G1799" s="4" t="s">
        <v>123</v>
      </c>
      <c r="H1799" s="36">
        <v>10</v>
      </c>
      <c r="I1799" s="36">
        <v>4</v>
      </c>
      <c r="J1799" s="34">
        <v>3</v>
      </c>
      <c r="K1799" s="34">
        <v>1</v>
      </c>
      <c r="L1799" s="34">
        <v>10</v>
      </c>
      <c r="M1799" s="34">
        <v>120</v>
      </c>
      <c r="N1799" s="27">
        <f>INDEX([1]怪物表!$J:$J,MATCH(F1799,[1]怪物表!$A:$A,0),1)*H1799</f>
        <v>10</v>
      </c>
    </row>
    <row r="1800" spans="1:14" x14ac:dyDescent="0.3">
      <c r="A1800" s="3"/>
      <c r="B1800" s="4"/>
      <c r="C1800" s="4" t="s">
        <v>351</v>
      </c>
      <c r="D1800" s="4"/>
      <c r="E1800" s="3">
        <v>2</v>
      </c>
      <c r="F1800" s="3">
        <f>IF(G1800="","",SUMIFS([1]怪物表!$A:$A,[1]怪物表!$B:$B,C1800,[1]怪物表!$C:$C,G1800)
)</f>
        <v>1599417</v>
      </c>
      <c r="G1800" s="4" t="s">
        <v>123</v>
      </c>
      <c r="H1800" s="36">
        <v>10</v>
      </c>
      <c r="I1800" s="36">
        <v>4</v>
      </c>
      <c r="J1800" s="34">
        <v>3</v>
      </c>
      <c r="K1800" s="34">
        <v>1</v>
      </c>
      <c r="L1800" s="34">
        <v>10</v>
      </c>
      <c r="M1800" s="34">
        <v>120</v>
      </c>
      <c r="N1800" s="27">
        <f>INDEX([1]怪物表!$J:$J,MATCH(F1800,[1]怪物表!$A:$A,0),1)*H1800</f>
        <v>10</v>
      </c>
    </row>
    <row r="1801" spans="1:14" x14ac:dyDescent="0.3">
      <c r="A1801" s="3"/>
      <c r="B1801" s="4"/>
      <c r="C1801" s="4" t="s">
        <v>351</v>
      </c>
      <c r="D1801" s="4"/>
      <c r="E1801" s="3">
        <v>3</v>
      </c>
      <c r="F1801" s="3">
        <f>IF(G1801="","",SUMIFS([1]怪物表!$A:$A,[1]怪物表!$B:$B,C1801,[1]怪物表!$C:$C,G1801)
)</f>
        <v>1599417</v>
      </c>
      <c r="G1801" s="4" t="s">
        <v>123</v>
      </c>
      <c r="H1801" s="36">
        <v>10</v>
      </c>
      <c r="I1801" s="36">
        <v>4</v>
      </c>
      <c r="J1801" s="34">
        <v>3</v>
      </c>
      <c r="K1801" s="34">
        <v>1</v>
      </c>
      <c r="L1801" s="34">
        <v>10</v>
      </c>
      <c r="M1801" s="34">
        <v>120</v>
      </c>
      <c r="N1801" s="27">
        <f>INDEX([1]怪物表!$J:$J,MATCH(F1801,[1]怪物表!$A:$A,0),1)*H1801</f>
        <v>10</v>
      </c>
    </row>
    <row r="1802" spans="1:14" x14ac:dyDescent="0.3">
      <c r="A1802" s="3"/>
      <c r="B1802" s="4"/>
      <c r="C1802" s="4" t="s">
        <v>351</v>
      </c>
      <c r="D1802" s="4"/>
      <c r="E1802" s="3">
        <v>4</v>
      </c>
      <c r="F1802" s="3">
        <f>IF(G1802="","",SUMIFS([1]怪物表!$A:$A,[1]怪物表!$B:$B,C1802,[1]怪物表!$C:$C,G1802)
)</f>
        <v>1599417</v>
      </c>
      <c r="G1802" s="4" t="s">
        <v>123</v>
      </c>
      <c r="H1802" s="36">
        <v>10</v>
      </c>
      <c r="I1802" s="36">
        <v>4</v>
      </c>
      <c r="J1802" s="34">
        <v>3</v>
      </c>
      <c r="K1802" s="34">
        <v>1</v>
      </c>
      <c r="L1802" s="3">
        <v>20</v>
      </c>
      <c r="M1802" s="34">
        <v>120</v>
      </c>
      <c r="N1802" s="27">
        <f>INDEX([1]怪物表!$J:$J,MATCH(F1802,[1]怪物表!$A:$A,0),1)*H1802</f>
        <v>10</v>
      </c>
    </row>
    <row r="1803" spans="1:14" x14ac:dyDescent="0.3">
      <c r="A1803" s="3"/>
      <c r="B1803" s="4"/>
      <c r="C1803" s="4" t="s">
        <v>351</v>
      </c>
      <c r="D1803" s="4"/>
      <c r="E1803" s="3">
        <v>5</v>
      </c>
      <c r="F1803" s="3">
        <f>IF(G1803="","",SUMIFS([1]怪物表!$A:$A,[1]怪物表!$B:$B,C1803,[1]怪物表!$C:$C,G1803)
)</f>
        <v>1599417</v>
      </c>
      <c r="G1803" s="4" t="s">
        <v>123</v>
      </c>
      <c r="H1803" s="36">
        <v>10</v>
      </c>
      <c r="I1803" s="3"/>
      <c r="J1803" s="34">
        <v>3</v>
      </c>
      <c r="K1803" s="34">
        <v>1</v>
      </c>
      <c r="L1803" s="3">
        <v>20</v>
      </c>
      <c r="M1803" s="34">
        <v>120</v>
      </c>
      <c r="N1803" s="27">
        <f>INDEX([1]怪物表!$J:$J,MATCH(F1803,[1]怪物表!$A:$A,0),1)*H1803</f>
        <v>10</v>
      </c>
    </row>
    <row r="1804" spans="1:14" x14ac:dyDescent="0.3">
      <c r="A1804" s="32">
        <v>599405</v>
      </c>
      <c r="B1804" s="25" t="s">
        <v>275</v>
      </c>
      <c r="C1804" s="4" t="s">
        <v>351</v>
      </c>
      <c r="D1804" s="25" t="s">
        <v>283</v>
      </c>
      <c r="E1804" s="34">
        <v>1</v>
      </c>
      <c r="F1804" s="34">
        <f>IF(G1804="","",SUMIFS([1]怪物表!$A:$A,[1]怪物表!$B:$B,C1804,[1]怪物表!$C:$C,G1804)
)</f>
        <v>1599403</v>
      </c>
      <c r="G1804" s="4" t="s">
        <v>133</v>
      </c>
      <c r="H1804" s="36">
        <v>10</v>
      </c>
      <c r="I1804" s="36">
        <v>4</v>
      </c>
      <c r="J1804" s="34">
        <v>3</v>
      </c>
      <c r="K1804" s="34">
        <v>1</v>
      </c>
      <c r="L1804" s="34">
        <v>10</v>
      </c>
      <c r="M1804" s="34">
        <v>240</v>
      </c>
      <c r="N1804" s="27">
        <f>INDEX([1]怪物表!$J:$J,MATCH(F1804,[1]怪物表!$A:$A,0),1)*H1804</f>
        <v>10</v>
      </c>
    </row>
    <row r="1805" spans="1:14" x14ac:dyDescent="0.3">
      <c r="A1805" s="3"/>
      <c r="B1805" s="4"/>
      <c r="C1805" s="4" t="s">
        <v>351</v>
      </c>
      <c r="D1805" s="4"/>
      <c r="E1805" s="3">
        <v>2</v>
      </c>
      <c r="F1805" s="3">
        <f>IF(G1805="","",SUMIFS([1]怪物表!$A:$A,[1]怪物表!$B:$B,C1805,[1]怪物表!$C:$C,G1805)
)</f>
        <v>1599403</v>
      </c>
      <c r="G1805" s="4" t="s">
        <v>133</v>
      </c>
      <c r="H1805" s="36">
        <v>10</v>
      </c>
      <c r="I1805" s="36">
        <v>4</v>
      </c>
      <c r="J1805" s="34">
        <v>3</v>
      </c>
      <c r="K1805" s="34">
        <v>1</v>
      </c>
      <c r="L1805" s="34">
        <v>10</v>
      </c>
      <c r="M1805" s="34">
        <v>240</v>
      </c>
      <c r="N1805" s="27">
        <f>INDEX([1]怪物表!$J:$J,MATCH(F1805,[1]怪物表!$A:$A,0),1)*H1805</f>
        <v>10</v>
      </c>
    </row>
    <row r="1806" spans="1:14" x14ac:dyDescent="0.3">
      <c r="A1806" s="3"/>
      <c r="B1806" s="4"/>
      <c r="C1806" s="4" t="s">
        <v>351</v>
      </c>
      <c r="D1806" s="4"/>
      <c r="E1806" s="3">
        <v>3</v>
      </c>
      <c r="F1806" s="3">
        <f>IF(G1806="","",SUMIFS([1]怪物表!$A:$A,[1]怪物表!$B:$B,C1806,[1]怪物表!$C:$C,G1806)
)</f>
        <v>1599403</v>
      </c>
      <c r="G1806" s="4" t="s">
        <v>133</v>
      </c>
      <c r="H1806" s="36">
        <v>10</v>
      </c>
      <c r="I1806" s="36">
        <v>4</v>
      </c>
      <c r="J1806" s="34">
        <v>3</v>
      </c>
      <c r="K1806" s="34">
        <v>1</v>
      </c>
      <c r="L1806" s="34">
        <v>10</v>
      </c>
      <c r="M1806" s="34">
        <v>240</v>
      </c>
      <c r="N1806" s="27">
        <f>INDEX([1]怪物表!$J:$J,MATCH(F1806,[1]怪物表!$A:$A,0),1)*H1806</f>
        <v>10</v>
      </c>
    </row>
    <row r="1807" spans="1:14" x14ac:dyDescent="0.3">
      <c r="A1807" s="3"/>
      <c r="B1807" s="4"/>
      <c r="C1807" s="4" t="s">
        <v>351</v>
      </c>
      <c r="D1807" s="4"/>
      <c r="E1807" s="3">
        <v>4</v>
      </c>
      <c r="F1807" s="3">
        <f>IF(G1807="","",SUMIFS([1]怪物表!$A:$A,[1]怪物表!$B:$B,C1807,[1]怪物表!$C:$C,G1807)
)</f>
        <v>1599403</v>
      </c>
      <c r="G1807" s="4" t="s">
        <v>133</v>
      </c>
      <c r="H1807" s="36">
        <v>10</v>
      </c>
      <c r="I1807" s="36">
        <v>4</v>
      </c>
      <c r="J1807" s="34">
        <v>3</v>
      </c>
      <c r="K1807" s="34">
        <v>1</v>
      </c>
      <c r="L1807" s="3">
        <v>20</v>
      </c>
      <c r="M1807" s="34">
        <v>240</v>
      </c>
      <c r="N1807" s="27">
        <f>INDEX([1]怪物表!$J:$J,MATCH(F1807,[1]怪物表!$A:$A,0),1)*H1807</f>
        <v>10</v>
      </c>
    </row>
    <row r="1808" spans="1:14" x14ac:dyDescent="0.3">
      <c r="A1808" s="3"/>
      <c r="B1808" s="4"/>
      <c r="C1808" s="4" t="s">
        <v>351</v>
      </c>
      <c r="D1808" s="4"/>
      <c r="E1808" s="3">
        <v>5</v>
      </c>
      <c r="F1808" s="3">
        <f>IF(G1808="","",SUMIFS([1]怪物表!$A:$A,[1]怪物表!$B:$B,C1808,[1]怪物表!$C:$C,G1808)
)</f>
        <v>1599403</v>
      </c>
      <c r="G1808" s="4" t="s">
        <v>133</v>
      </c>
      <c r="H1808" s="36">
        <v>10</v>
      </c>
      <c r="I1808" s="3"/>
      <c r="J1808" s="34">
        <v>3</v>
      </c>
      <c r="K1808" s="34">
        <v>1</v>
      </c>
      <c r="L1808" s="3">
        <v>20</v>
      </c>
      <c r="M1808" s="34">
        <v>240</v>
      </c>
      <c r="N1808" s="27">
        <f>INDEX([1]怪物表!$J:$J,MATCH(F1808,[1]怪物表!$A:$A,0),1)*H1808</f>
        <v>10</v>
      </c>
    </row>
    <row r="1809" spans="1:14" x14ac:dyDescent="0.3">
      <c r="A1809" s="32">
        <v>599406</v>
      </c>
      <c r="B1809" s="25" t="s">
        <v>366</v>
      </c>
      <c r="C1809" s="4" t="s">
        <v>351</v>
      </c>
      <c r="D1809" s="25" t="s">
        <v>283</v>
      </c>
      <c r="E1809" s="34">
        <v>1</v>
      </c>
      <c r="F1809" s="34">
        <f>IF(G1809="","",SUMIFS([1]怪物表!$A:$A,[1]怪物表!$B:$B,C1809,[1]怪物表!$C:$C,G1809)
)</f>
        <v>1599403</v>
      </c>
      <c r="G1809" s="4" t="s">
        <v>133</v>
      </c>
      <c r="H1809" s="36">
        <v>10</v>
      </c>
      <c r="I1809" s="36">
        <v>4</v>
      </c>
      <c r="J1809" s="34">
        <v>3</v>
      </c>
      <c r="K1809" s="34">
        <v>1</v>
      </c>
      <c r="L1809" s="34">
        <v>10</v>
      </c>
      <c r="M1809" s="34">
        <v>240</v>
      </c>
      <c r="N1809" s="27">
        <f>INDEX([1]怪物表!$J:$J,MATCH(F1809,[1]怪物表!$A:$A,0),1)*H1809</f>
        <v>10</v>
      </c>
    </row>
    <row r="1810" spans="1:14" x14ac:dyDescent="0.3">
      <c r="A1810" s="3"/>
      <c r="B1810" s="4"/>
      <c r="C1810" s="4" t="s">
        <v>351</v>
      </c>
      <c r="D1810" s="4"/>
      <c r="E1810" s="3">
        <v>2</v>
      </c>
      <c r="F1810" s="3">
        <f>IF(G1810="","",SUMIFS([1]怪物表!$A:$A,[1]怪物表!$B:$B,C1810,[1]怪物表!$C:$C,G1810)
)</f>
        <v>1599403</v>
      </c>
      <c r="G1810" s="4" t="s">
        <v>133</v>
      </c>
      <c r="H1810" s="36">
        <v>10</v>
      </c>
      <c r="I1810" s="36">
        <v>4</v>
      </c>
      <c r="J1810" s="34">
        <v>3</v>
      </c>
      <c r="K1810" s="34">
        <v>1</v>
      </c>
      <c r="L1810" s="34">
        <v>10</v>
      </c>
      <c r="M1810" s="34">
        <v>240</v>
      </c>
      <c r="N1810" s="27">
        <f>INDEX([1]怪物表!$J:$J,MATCH(F1810,[1]怪物表!$A:$A,0),1)*H1810</f>
        <v>10</v>
      </c>
    </row>
    <row r="1811" spans="1:14" x14ac:dyDescent="0.3">
      <c r="A1811" s="3"/>
      <c r="B1811" s="4"/>
      <c r="C1811" s="4" t="s">
        <v>351</v>
      </c>
      <c r="D1811" s="4"/>
      <c r="E1811" s="3">
        <v>3</v>
      </c>
      <c r="F1811" s="3">
        <f>IF(G1811="","",SUMIFS([1]怪物表!$A:$A,[1]怪物表!$B:$B,C1811,[1]怪物表!$C:$C,G1811)
)</f>
        <v>1599403</v>
      </c>
      <c r="G1811" s="4" t="s">
        <v>133</v>
      </c>
      <c r="H1811" s="36">
        <v>10</v>
      </c>
      <c r="I1811" s="36">
        <v>4</v>
      </c>
      <c r="J1811" s="34">
        <v>3</v>
      </c>
      <c r="K1811" s="34">
        <v>1</v>
      </c>
      <c r="L1811" s="34">
        <v>10</v>
      </c>
      <c r="M1811" s="34">
        <v>240</v>
      </c>
      <c r="N1811" s="27">
        <f>INDEX([1]怪物表!$J:$J,MATCH(F1811,[1]怪物表!$A:$A,0),1)*H1811</f>
        <v>10</v>
      </c>
    </row>
    <row r="1812" spans="1:14" x14ac:dyDescent="0.3">
      <c r="A1812" s="3"/>
      <c r="B1812" s="4"/>
      <c r="C1812" s="4" t="s">
        <v>351</v>
      </c>
      <c r="D1812" s="4"/>
      <c r="E1812" s="3">
        <v>4</v>
      </c>
      <c r="F1812" s="3">
        <f>IF(G1812="","",SUMIFS([1]怪物表!$A:$A,[1]怪物表!$B:$B,C1812,[1]怪物表!$C:$C,G1812)
)</f>
        <v>1599403</v>
      </c>
      <c r="G1812" s="4" t="s">
        <v>133</v>
      </c>
      <c r="H1812" s="36">
        <v>10</v>
      </c>
      <c r="I1812" s="36">
        <v>4</v>
      </c>
      <c r="J1812" s="34">
        <v>3</v>
      </c>
      <c r="K1812" s="34">
        <v>1</v>
      </c>
      <c r="L1812" s="3">
        <v>20</v>
      </c>
      <c r="M1812" s="34">
        <v>240</v>
      </c>
      <c r="N1812" s="27">
        <f>INDEX([1]怪物表!$J:$J,MATCH(F1812,[1]怪物表!$A:$A,0),1)*H1812</f>
        <v>10</v>
      </c>
    </row>
    <row r="1813" spans="1:14" x14ac:dyDescent="0.3">
      <c r="A1813" s="3"/>
      <c r="B1813" s="4"/>
      <c r="C1813" s="4" t="s">
        <v>351</v>
      </c>
      <c r="D1813" s="4"/>
      <c r="E1813" s="3">
        <v>5</v>
      </c>
      <c r="F1813" s="3">
        <f>IF(G1813="","",SUMIFS([1]怪物表!$A:$A,[1]怪物表!$B:$B,C1813,[1]怪物表!$C:$C,G1813)
)</f>
        <v>1599403</v>
      </c>
      <c r="G1813" s="4" t="s">
        <v>133</v>
      </c>
      <c r="H1813" s="36">
        <v>10</v>
      </c>
      <c r="I1813" s="3"/>
      <c r="J1813" s="34">
        <v>3</v>
      </c>
      <c r="K1813" s="34">
        <v>1</v>
      </c>
      <c r="L1813" s="3">
        <v>20</v>
      </c>
      <c r="M1813" s="34">
        <v>240</v>
      </c>
      <c r="N1813" s="27">
        <f>INDEX([1]怪物表!$J:$J,MATCH(F1813,[1]怪物表!$A:$A,0),1)*H1813</f>
        <v>10</v>
      </c>
    </row>
    <row r="1814" spans="1:14" x14ac:dyDescent="0.3">
      <c r="A1814" s="32">
        <v>599407</v>
      </c>
      <c r="B1814" s="25" t="s">
        <v>276</v>
      </c>
      <c r="C1814" s="4" t="s">
        <v>351</v>
      </c>
      <c r="D1814" s="25" t="s">
        <v>284</v>
      </c>
      <c r="E1814" s="34">
        <v>1</v>
      </c>
      <c r="F1814" s="34">
        <f>IF(G1814="","",SUMIFS([1]怪物表!$A:$A,[1]怪物表!$B:$B,C1814,[1]怪物表!$C:$C,G1814)
)</f>
        <v>1599404</v>
      </c>
      <c r="G1814" s="4" t="s">
        <v>247</v>
      </c>
      <c r="H1814" s="36">
        <v>10</v>
      </c>
      <c r="I1814" s="36">
        <v>4</v>
      </c>
      <c r="J1814" s="34">
        <v>3</v>
      </c>
      <c r="K1814" s="34">
        <v>1</v>
      </c>
      <c r="L1814" s="34">
        <v>10</v>
      </c>
      <c r="M1814" s="34">
        <v>270</v>
      </c>
      <c r="N1814" s="27">
        <f>INDEX([1]怪物表!$J:$J,MATCH(F1814,[1]怪物表!$A:$A,0),1)*H1814</f>
        <v>10</v>
      </c>
    </row>
    <row r="1815" spans="1:14" x14ac:dyDescent="0.3">
      <c r="A1815" s="3"/>
      <c r="B1815" s="4"/>
      <c r="C1815" s="4" t="s">
        <v>351</v>
      </c>
      <c r="D1815" s="4"/>
      <c r="E1815" s="3">
        <v>2</v>
      </c>
      <c r="F1815" s="3">
        <f>IF(G1815="","",SUMIFS([1]怪物表!$A:$A,[1]怪物表!$B:$B,C1815,[1]怪物表!$C:$C,G1815)
)</f>
        <v>1599404</v>
      </c>
      <c r="G1815" s="4" t="s">
        <v>247</v>
      </c>
      <c r="H1815" s="36">
        <v>10</v>
      </c>
      <c r="I1815" s="36">
        <v>4</v>
      </c>
      <c r="J1815" s="34">
        <v>3</v>
      </c>
      <c r="K1815" s="34">
        <v>1</v>
      </c>
      <c r="L1815" s="34">
        <v>10</v>
      </c>
      <c r="M1815" s="34">
        <v>270</v>
      </c>
      <c r="N1815" s="27">
        <f>INDEX([1]怪物表!$J:$J,MATCH(F1815,[1]怪物表!$A:$A,0),1)*H1815</f>
        <v>10</v>
      </c>
    </row>
    <row r="1816" spans="1:14" x14ac:dyDescent="0.3">
      <c r="A1816" s="3"/>
      <c r="B1816" s="4"/>
      <c r="C1816" s="4" t="s">
        <v>351</v>
      </c>
      <c r="D1816" s="4"/>
      <c r="E1816" s="3">
        <v>3</v>
      </c>
      <c r="F1816" s="3">
        <f>IF(G1816="","",SUMIFS([1]怪物表!$A:$A,[1]怪物表!$B:$B,C1816,[1]怪物表!$C:$C,G1816)
)</f>
        <v>1599404</v>
      </c>
      <c r="G1816" s="4" t="s">
        <v>247</v>
      </c>
      <c r="H1816" s="36">
        <v>10</v>
      </c>
      <c r="I1816" s="36">
        <v>4</v>
      </c>
      <c r="J1816" s="34">
        <v>3</v>
      </c>
      <c r="K1816" s="34">
        <v>1</v>
      </c>
      <c r="L1816" s="34">
        <v>10</v>
      </c>
      <c r="M1816" s="34">
        <v>270</v>
      </c>
      <c r="N1816" s="27">
        <f>INDEX([1]怪物表!$J:$J,MATCH(F1816,[1]怪物表!$A:$A,0),1)*H1816</f>
        <v>10</v>
      </c>
    </row>
    <row r="1817" spans="1:14" x14ac:dyDescent="0.3">
      <c r="A1817" s="3"/>
      <c r="B1817" s="4"/>
      <c r="C1817" s="4" t="s">
        <v>351</v>
      </c>
      <c r="D1817" s="4"/>
      <c r="E1817" s="3">
        <v>4</v>
      </c>
      <c r="F1817" s="3">
        <f>IF(G1817="","",SUMIFS([1]怪物表!$A:$A,[1]怪物表!$B:$B,C1817,[1]怪物表!$C:$C,G1817)
)</f>
        <v>1599404</v>
      </c>
      <c r="G1817" s="4" t="s">
        <v>247</v>
      </c>
      <c r="H1817" s="36">
        <v>10</v>
      </c>
      <c r="I1817" s="36">
        <v>4</v>
      </c>
      <c r="J1817" s="34">
        <v>3</v>
      </c>
      <c r="K1817" s="34">
        <v>1</v>
      </c>
      <c r="L1817" s="3">
        <v>20</v>
      </c>
      <c r="M1817" s="34">
        <v>270</v>
      </c>
      <c r="N1817" s="27">
        <f>INDEX([1]怪物表!$J:$J,MATCH(F1817,[1]怪物表!$A:$A,0),1)*H1817</f>
        <v>10</v>
      </c>
    </row>
    <row r="1818" spans="1:14" x14ac:dyDescent="0.3">
      <c r="A1818" s="3"/>
      <c r="B1818" s="4"/>
      <c r="C1818" s="4" t="s">
        <v>351</v>
      </c>
      <c r="D1818" s="4"/>
      <c r="E1818" s="3">
        <v>5</v>
      </c>
      <c r="F1818" s="3">
        <f>IF(G1818="","",SUMIFS([1]怪物表!$A:$A,[1]怪物表!$B:$B,C1818,[1]怪物表!$C:$C,G1818)
)</f>
        <v>1599404</v>
      </c>
      <c r="G1818" s="4" t="s">
        <v>247</v>
      </c>
      <c r="H1818" s="36">
        <v>10</v>
      </c>
      <c r="I1818" s="3"/>
      <c r="J1818" s="34">
        <v>3</v>
      </c>
      <c r="K1818" s="34">
        <v>1</v>
      </c>
      <c r="L1818" s="3">
        <v>20</v>
      </c>
      <c r="M1818" s="34">
        <v>270</v>
      </c>
      <c r="N1818" s="27">
        <f>INDEX([1]怪物表!$J:$J,MATCH(F1818,[1]怪物表!$A:$A,0),1)*H1818</f>
        <v>10</v>
      </c>
    </row>
    <row r="1819" spans="1:14" x14ac:dyDescent="0.3">
      <c r="A1819" s="32">
        <v>599408</v>
      </c>
      <c r="B1819" s="25" t="s">
        <v>276</v>
      </c>
      <c r="C1819" s="4" t="s">
        <v>351</v>
      </c>
      <c r="D1819" s="25" t="s">
        <v>284</v>
      </c>
      <c r="E1819" s="34">
        <v>1</v>
      </c>
      <c r="F1819" s="34">
        <f>IF(G1819="","",SUMIFS([1]怪物表!$A:$A,[1]怪物表!$B:$B,C1819,[1]怪物表!$C:$C,G1819)
)</f>
        <v>1599404</v>
      </c>
      <c r="G1819" s="4" t="s">
        <v>247</v>
      </c>
      <c r="H1819" s="34">
        <v>15</v>
      </c>
      <c r="I1819" s="34">
        <v>7</v>
      </c>
      <c r="J1819" s="34">
        <v>3</v>
      </c>
      <c r="K1819" s="34">
        <v>1</v>
      </c>
      <c r="L1819" s="34">
        <v>10</v>
      </c>
      <c r="M1819" s="34">
        <v>270</v>
      </c>
      <c r="N1819" s="27">
        <f>INDEX([1]怪物表!$J:$J,MATCH(F1819,[1]怪物表!$A:$A,0),1)*H1819</f>
        <v>15</v>
      </c>
    </row>
    <row r="1820" spans="1:14" x14ac:dyDescent="0.3">
      <c r="A1820" s="3"/>
      <c r="B1820" s="4"/>
      <c r="C1820" s="4" t="s">
        <v>351</v>
      </c>
      <c r="D1820" s="4"/>
      <c r="E1820" s="3">
        <v>2</v>
      </c>
      <c r="F1820" s="3">
        <f>IF(G1820="","",SUMIFS([1]怪物表!$A:$A,[1]怪物表!$B:$B,C1820,[1]怪物表!$C:$C,G1820)
)</f>
        <v>1599404</v>
      </c>
      <c r="G1820" s="4" t="s">
        <v>247</v>
      </c>
      <c r="H1820" s="34">
        <v>15</v>
      </c>
      <c r="I1820" s="34">
        <v>7</v>
      </c>
      <c r="J1820" s="34">
        <v>3</v>
      </c>
      <c r="K1820" s="34">
        <v>1</v>
      </c>
      <c r="L1820" s="34">
        <v>10</v>
      </c>
      <c r="M1820" s="34">
        <v>270</v>
      </c>
      <c r="N1820" s="27">
        <f>INDEX([1]怪物表!$J:$J,MATCH(F1820,[1]怪物表!$A:$A,0),1)*H1820</f>
        <v>15</v>
      </c>
    </row>
    <row r="1821" spans="1:14" x14ac:dyDescent="0.3">
      <c r="A1821" s="3"/>
      <c r="B1821" s="4"/>
      <c r="C1821" s="4" t="s">
        <v>351</v>
      </c>
      <c r="D1821" s="4"/>
      <c r="E1821" s="3">
        <v>3</v>
      </c>
      <c r="F1821" s="3">
        <f>IF(G1821="","",SUMIFS([1]怪物表!$A:$A,[1]怪物表!$B:$B,C1821,[1]怪物表!$C:$C,G1821)
)</f>
        <v>1599404</v>
      </c>
      <c r="G1821" s="4" t="s">
        <v>247</v>
      </c>
      <c r="H1821" s="34">
        <v>15</v>
      </c>
      <c r="I1821" s="34">
        <v>7</v>
      </c>
      <c r="J1821" s="34">
        <v>3</v>
      </c>
      <c r="K1821" s="34">
        <v>1</v>
      </c>
      <c r="L1821" s="34">
        <v>10</v>
      </c>
      <c r="M1821" s="34">
        <v>270</v>
      </c>
      <c r="N1821" s="27">
        <f>INDEX([1]怪物表!$J:$J,MATCH(F1821,[1]怪物表!$A:$A,0),1)*H1821</f>
        <v>15</v>
      </c>
    </row>
    <row r="1822" spans="1:14" x14ac:dyDescent="0.3">
      <c r="A1822" s="3"/>
      <c r="B1822" s="4"/>
      <c r="C1822" s="4" t="s">
        <v>351</v>
      </c>
      <c r="D1822" s="4"/>
      <c r="E1822" s="3">
        <v>4</v>
      </c>
      <c r="F1822" s="3">
        <f>IF(G1822="","",SUMIFS([1]怪物表!$A:$A,[1]怪物表!$B:$B,C1822,[1]怪物表!$C:$C,G1822)
)</f>
        <v>1599404</v>
      </c>
      <c r="G1822" s="4" t="s">
        <v>247</v>
      </c>
      <c r="H1822" s="34">
        <v>15</v>
      </c>
      <c r="I1822" s="34">
        <v>7</v>
      </c>
      <c r="J1822" s="34">
        <v>3</v>
      </c>
      <c r="K1822" s="34">
        <v>1</v>
      </c>
      <c r="L1822" s="3">
        <v>20</v>
      </c>
      <c r="M1822" s="34">
        <v>270</v>
      </c>
      <c r="N1822" s="27">
        <f>INDEX([1]怪物表!$J:$J,MATCH(F1822,[1]怪物表!$A:$A,0),1)*H1822</f>
        <v>15</v>
      </c>
    </row>
    <row r="1823" spans="1:14" x14ac:dyDescent="0.3">
      <c r="A1823" s="3"/>
      <c r="B1823" s="4"/>
      <c r="C1823" s="4" t="s">
        <v>351</v>
      </c>
      <c r="D1823" s="4"/>
      <c r="E1823" s="3">
        <v>5</v>
      </c>
      <c r="F1823" s="3">
        <f>IF(G1823="","",SUMIFS([1]怪物表!$A:$A,[1]怪物表!$B:$B,C1823,[1]怪物表!$C:$C,G1823)
)</f>
        <v>1599404</v>
      </c>
      <c r="G1823" s="4" t="s">
        <v>247</v>
      </c>
      <c r="H1823" s="34">
        <v>15</v>
      </c>
      <c r="I1823" s="3"/>
      <c r="J1823" s="34">
        <v>3</v>
      </c>
      <c r="K1823" s="34">
        <v>1</v>
      </c>
      <c r="L1823" s="3">
        <v>20</v>
      </c>
      <c r="M1823" s="34">
        <v>270</v>
      </c>
      <c r="N1823" s="27">
        <f>INDEX([1]怪物表!$J:$J,MATCH(F1823,[1]怪物表!$A:$A,0),1)*H1823</f>
        <v>15</v>
      </c>
    </row>
    <row r="1824" spans="1:14" x14ac:dyDescent="0.3">
      <c r="A1824" s="35">
        <v>599409</v>
      </c>
      <c r="B1824" s="25" t="s">
        <v>373</v>
      </c>
      <c r="C1824" s="4" t="s">
        <v>351</v>
      </c>
      <c r="D1824" s="25" t="s">
        <v>191</v>
      </c>
      <c r="E1824" s="34">
        <v>1</v>
      </c>
      <c r="F1824" s="34">
        <f>IF(G1824="","",SUMIFS([1]怪物表!$A:$A,[1]怪物表!$B:$B,C1824,[1]怪物表!$C:$C,G1824)
)</f>
        <v>1599402</v>
      </c>
      <c r="G1824" s="4" t="s">
        <v>239</v>
      </c>
      <c r="H1824" s="99">
        <v>21</v>
      </c>
      <c r="I1824" s="34">
        <v>11</v>
      </c>
      <c r="J1824" s="34">
        <v>3</v>
      </c>
      <c r="K1824" s="34">
        <v>1</v>
      </c>
      <c r="L1824" s="3">
        <v>60</v>
      </c>
      <c r="M1824" s="34">
        <v>330</v>
      </c>
      <c r="N1824" s="27">
        <f>INDEX([1]怪物表!$J:$J,MATCH(F1824,[1]怪物表!$A:$A,0),1)*H1824</f>
        <v>21</v>
      </c>
    </row>
    <row r="1825" spans="1:14" x14ac:dyDescent="0.3">
      <c r="A1825" s="3"/>
      <c r="B1825" s="4"/>
      <c r="C1825" s="4" t="s">
        <v>351</v>
      </c>
      <c r="D1825" s="4"/>
      <c r="E1825" s="3">
        <v>2</v>
      </c>
      <c r="F1825" s="3">
        <f>IF(G1825="","",SUMIFS([1]怪物表!$A:$A,[1]怪物表!$B:$B,C1825,[1]怪物表!$C:$C,G1825)
)</f>
        <v>1599402</v>
      </c>
      <c r="G1825" s="4" t="s">
        <v>239</v>
      </c>
      <c r="H1825" s="99">
        <v>21</v>
      </c>
      <c r="I1825" s="34">
        <v>11</v>
      </c>
      <c r="J1825" s="34">
        <v>3</v>
      </c>
      <c r="K1825" s="34">
        <v>1</v>
      </c>
      <c r="L1825" s="3">
        <v>60</v>
      </c>
      <c r="M1825" s="34">
        <v>330</v>
      </c>
      <c r="N1825" s="27">
        <f>INDEX([1]怪物表!$J:$J,MATCH(F1825,[1]怪物表!$A:$A,0),1)*H1825</f>
        <v>21</v>
      </c>
    </row>
    <row r="1826" spans="1:14" x14ac:dyDescent="0.3">
      <c r="A1826" s="3"/>
      <c r="B1826" s="4"/>
      <c r="C1826" s="4" t="s">
        <v>351</v>
      </c>
      <c r="D1826" s="4"/>
      <c r="E1826" s="3">
        <v>3</v>
      </c>
      <c r="F1826" s="3">
        <f>IF(G1826="","",SUMIFS([1]怪物表!$A:$A,[1]怪物表!$B:$B,C1826,[1]怪物表!$C:$C,G1826)
)</f>
        <v>1599402</v>
      </c>
      <c r="G1826" s="4" t="s">
        <v>239</v>
      </c>
      <c r="H1826" s="99">
        <v>30</v>
      </c>
      <c r="I1826" s="3">
        <v>18</v>
      </c>
      <c r="J1826" s="34">
        <v>3</v>
      </c>
      <c r="K1826" s="34">
        <v>1</v>
      </c>
      <c r="L1826" s="3">
        <v>60</v>
      </c>
      <c r="M1826" s="34">
        <v>330</v>
      </c>
      <c r="N1826" s="27">
        <f>INDEX([1]怪物表!$J:$J,MATCH(F1826,[1]怪物表!$A:$A,0),1)*H1826</f>
        <v>30</v>
      </c>
    </row>
    <row r="1827" spans="1:14" x14ac:dyDescent="0.3">
      <c r="A1827" s="3"/>
      <c r="B1827" s="4"/>
      <c r="C1827" s="4" t="s">
        <v>351</v>
      </c>
      <c r="D1827" s="4"/>
      <c r="E1827" s="3">
        <v>4</v>
      </c>
      <c r="F1827" s="3">
        <f>IF(G1827="","",SUMIFS([1]怪物表!$A:$A,[1]怪物表!$B:$B,C1827,[1]怪物表!$C:$C,G1827)
)</f>
        <v>1599402</v>
      </c>
      <c r="G1827" s="4" t="s">
        <v>239</v>
      </c>
      <c r="H1827" s="99">
        <v>30</v>
      </c>
      <c r="I1827" s="3">
        <v>18</v>
      </c>
      <c r="J1827" s="34">
        <v>3</v>
      </c>
      <c r="K1827" s="34">
        <v>1</v>
      </c>
      <c r="L1827" s="3">
        <v>60</v>
      </c>
      <c r="M1827" s="34">
        <v>330</v>
      </c>
      <c r="N1827" s="27">
        <f>INDEX([1]怪物表!$J:$J,MATCH(F1827,[1]怪物表!$A:$A,0),1)*H1827</f>
        <v>30</v>
      </c>
    </row>
    <row r="1828" spans="1:14" x14ac:dyDescent="0.3">
      <c r="A1828" s="3"/>
      <c r="B1828" s="4"/>
      <c r="C1828" s="4" t="s">
        <v>351</v>
      </c>
      <c r="D1828" s="4"/>
      <c r="E1828" s="3">
        <v>5</v>
      </c>
      <c r="F1828" s="3">
        <f>IF(G1828="","",SUMIFS([1]怪物表!$A:$A,[1]怪物表!$B:$B,C1828,[1]怪物表!$C:$C,G1828)
)</f>
        <v>1599402</v>
      </c>
      <c r="G1828" s="4" t="s">
        <v>239</v>
      </c>
      <c r="H1828" s="99">
        <v>48</v>
      </c>
      <c r="I1828" s="3"/>
      <c r="J1828" s="34">
        <v>3</v>
      </c>
      <c r="K1828" s="34">
        <v>1</v>
      </c>
      <c r="L1828" s="3">
        <v>60</v>
      </c>
      <c r="M1828" s="34">
        <v>330</v>
      </c>
      <c r="N1828" s="27">
        <f>INDEX([1]怪物表!$J:$J,MATCH(F1828,[1]怪物表!$A:$A,0),1)*H1828</f>
        <v>48</v>
      </c>
    </row>
    <row r="1829" spans="1:14" x14ac:dyDescent="0.3">
      <c r="A1829" s="35">
        <v>599410</v>
      </c>
      <c r="B1829" s="25" t="s">
        <v>364</v>
      </c>
      <c r="C1829" s="4" t="s">
        <v>351</v>
      </c>
      <c r="D1829" s="25" t="s">
        <v>201</v>
      </c>
      <c r="E1829" s="34">
        <v>1</v>
      </c>
      <c r="F1829" s="34">
        <f>IF(G1829="","",SUMIFS([1]怪物表!$A:$A,[1]怪物表!$B:$B,C1829,[1]怪物表!$C:$C,G1829)
)</f>
        <v>1599405</v>
      </c>
      <c r="G1829" s="4" t="s">
        <v>147</v>
      </c>
      <c r="H1829" s="99">
        <v>21</v>
      </c>
      <c r="I1829" s="34">
        <v>11</v>
      </c>
      <c r="J1829" s="34">
        <v>3</v>
      </c>
      <c r="K1829" s="34">
        <v>1</v>
      </c>
      <c r="L1829" s="3">
        <v>60</v>
      </c>
      <c r="M1829" s="34">
        <v>390</v>
      </c>
      <c r="N1829" s="27">
        <f>INDEX([1]怪物表!$J:$J,MATCH(F1829,[1]怪物表!$A:$A,0),1)*H1829</f>
        <v>21</v>
      </c>
    </row>
    <row r="1830" spans="1:14" x14ac:dyDescent="0.3">
      <c r="A1830" s="3"/>
      <c r="B1830" s="4"/>
      <c r="C1830" s="4" t="s">
        <v>351</v>
      </c>
      <c r="D1830" s="4"/>
      <c r="E1830" s="3">
        <v>2</v>
      </c>
      <c r="F1830" s="3">
        <f>IF(G1830="","",SUMIFS([1]怪物表!$A:$A,[1]怪物表!$B:$B,C1830,[1]怪物表!$C:$C,G1830)
)</f>
        <v>1599405</v>
      </c>
      <c r="G1830" s="4" t="s">
        <v>147</v>
      </c>
      <c r="H1830" s="99">
        <v>21</v>
      </c>
      <c r="I1830" s="34">
        <v>11</v>
      </c>
      <c r="J1830" s="34">
        <v>3</v>
      </c>
      <c r="K1830" s="34">
        <v>1</v>
      </c>
      <c r="L1830" s="3">
        <v>60</v>
      </c>
      <c r="M1830" s="34">
        <v>390</v>
      </c>
      <c r="N1830" s="27">
        <f>INDEX([1]怪物表!$J:$J,MATCH(F1830,[1]怪物表!$A:$A,0),1)*H1830</f>
        <v>21</v>
      </c>
    </row>
    <row r="1831" spans="1:14" x14ac:dyDescent="0.3">
      <c r="A1831" s="3"/>
      <c r="B1831" s="4"/>
      <c r="C1831" s="4" t="s">
        <v>351</v>
      </c>
      <c r="D1831" s="4"/>
      <c r="E1831" s="3">
        <v>3</v>
      </c>
      <c r="F1831" s="3">
        <f>IF(G1831="","",SUMIFS([1]怪物表!$A:$A,[1]怪物表!$B:$B,C1831,[1]怪物表!$C:$C,G1831)
)</f>
        <v>1599405</v>
      </c>
      <c r="G1831" s="4" t="s">
        <v>147</v>
      </c>
      <c r="H1831" s="99">
        <v>30</v>
      </c>
      <c r="I1831" s="3">
        <v>18</v>
      </c>
      <c r="J1831" s="34">
        <v>3</v>
      </c>
      <c r="K1831" s="34">
        <v>1</v>
      </c>
      <c r="L1831" s="3">
        <v>60</v>
      </c>
      <c r="M1831" s="34">
        <v>390</v>
      </c>
      <c r="N1831" s="27">
        <f>INDEX([1]怪物表!$J:$J,MATCH(F1831,[1]怪物表!$A:$A,0),1)*H1831</f>
        <v>30</v>
      </c>
    </row>
    <row r="1832" spans="1:14" x14ac:dyDescent="0.3">
      <c r="A1832" s="3"/>
      <c r="B1832" s="4"/>
      <c r="C1832" s="4" t="s">
        <v>351</v>
      </c>
      <c r="D1832" s="4"/>
      <c r="E1832" s="3">
        <v>4</v>
      </c>
      <c r="F1832" s="3">
        <f>IF(G1832="","",SUMIFS([1]怪物表!$A:$A,[1]怪物表!$B:$B,C1832,[1]怪物表!$C:$C,G1832)
)</f>
        <v>1599405</v>
      </c>
      <c r="G1832" s="4" t="s">
        <v>147</v>
      </c>
      <c r="H1832" s="99">
        <v>30</v>
      </c>
      <c r="I1832" s="3">
        <v>18</v>
      </c>
      <c r="J1832" s="34">
        <v>3</v>
      </c>
      <c r="K1832" s="34">
        <v>1</v>
      </c>
      <c r="L1832" s="3">
        <v>60</v>
      </c>
      <c r="M1832" s="34">
        <v>390</v>
      </c>
      <c r="N1832" s="27">
        <f>INDEX([1]怪物表!$J:$J,MATCH(F1832,[1]怪物表!$A:$A,0),1)*H1832</f>
        <v>30</v>
      </c>
    </row>
    <row r="1833" spans="1:14" x14ac:dyDescent="0.3">
      <c r="A1833" s="3"/>
      <c r="B1833" s="4"/>
      <c r="C1833" s="4" t="s">
        <v>351</v>
      </c>
      <c r="D1833" s="4"/>
      <c r="E1833" s="3">
        <v>5</v>
      </c>
      <c r="F1833" s="3">
        <f>IF(G1833="","",SUMIFS([1]怪物表!$A:$A,[1]怪物表!$B:$B,C1833,[1]怪物表!$C:$C,G1833)
)</f>
        <v>1599405</v>
      </c>
      <c r="G1833" s="4" t="s">
        <v>147</v>
      </c>
      <c r="H1833" s="99">
        <v>48</v>
      </c>
      <c r="I1833" s="3"/>
      <c r="J1833" s="34">
        <v>3</v>
      </c>
      <c r="K1833" s="34">
        <v>1</v>
      </c>
      <c r="L1833" s="3">
        <v>60</v>
      </c>
      <c r="M1833" s="34">
        <v>390</v>
      </c>
      <c r="N1833" s="27">
        <f>INDEX([1]怪物表!$J:$J,MATCH(F1833,[1]怪物表!$A:$A,0),1)*H1833</f>
        <v>48</v>
      </c>
    </row>
    <row r="1834" spans="1:14" x14ac:dyDescent="0.3">
      <c r="A1834" s="35">
        <v>599411</v>
      </c>
      <c r="B1834" s="25" t="s">
        <v>374</v>
      </c>
      <c r="C1834" s="4" t="s">
        <v>351</v>
      </c>
      <c r="D1834" s="25" t="s">
        <v>201</v>
      </c>
      <c r="E1834" s="34">
        <v>1</v>
      </c>
      <c r="F1834" s="34">
        <f>IF(G1834="","",SUMIFS([1]怪物表!$A:$A,[1]怪物表!$B:$B,C1834,[1]怪物表!$C:$C,G1834)
)</f>
        <v>1599405</v>
      </c>
      <c r="G1834" s="4" t="s">
        <v>147</v>
      </c>
      <c r="H1834" s="99">
        <v>12</v>
      </c>
      <c r="I1834" s="34">
        <v>6</v>
      </c>
      <c r="J1834" s="34">
        <v>3</v>
      </c>
      <c r="K1834" s="34">
        <v>1</v>
      </c>
      <c r="L1834" s="3">
        <v>60</v>
      </c>
      <c r="M1834" s="34">
        <v>390</v>
      </c>
      <c r="N1834" s="27">
        <f>INDEX([1]怪物表!$J:$J,MATCH(F1834,[1]怪物表!$A:$A,0),1)*H1834</f>
        <v>12</v>
      </c>
    </row>
    <row r="1835" spans="1:14" x14ac:dyDescent="0.3">
      <c r="A1835" s="3"/>
      <c r="B1835" s="4"/>
      <c r="C1835" s="4" t="s">
        <v>351</v>
      </c>
      <c r="D1835" s="4"/>
      <c r="E1835" s="3">
        <v>2</v>
      </c>
      <c r="F1835" s="3">
        <f>IF(G1835="","",SUMIFS([1]怪物表!$A:$A,[1]怪物表!$B:$B,C1835,[1]怪物表!$C:$C,G1835)
)</f>
        <v>1599405</v>
      </c>
      <c r="G1835" s="4" t="s">
        <v>147</v>
      </c>
      <c r="H1835" s="99">
        <v>12</v>
      </c>
      <c r="I1835" s="34">
        <v>6</v>
      </c>
      <c r="J1835" s="34">
        <v>3</v>
      </c>
      <c r="K1835" s="34">
        <v>1</v>
      </c>
      <c r="L1835" s="3">
        <v>60</v>
      </c>
      <c r="M1835" s="34">
        <v>390</v>
      </c>
      <c r="N1835" s="27">
        <f>INDEX([1]怪物表!$J:$J,MATCH(F1835,[1]怪物表!$A:$A,0),1)*H1835</f>
        <v>12</v>
      </c>
    </row>
    <row r="1836" spans="1:14" x14ac:dyDescent="0.3">
      <c r="A1836" s="3"/>
      <c r="B1836" s="4"/>
      <c r="C1836" s="4" t="s">
        <v>351</v>
      </c>
      <c r="D1836" s="4"/>
      <c r="E1836" s="3">
        <v>3</v>
      </c>
      <c r="F1836" s="3">
        <f>IF(G1836="","",SUMIFS([1]怪物表!$A:$A,[1]怪物表!$B:$B,C1836,[1]怪物表!$C:$C,G1836)
)</f>
        <v>1599405</v>
      </c>
      <c r="G1836" s="4" t="s">
        <v>147</v>
      </c>
      <c r="H1836" s="99">
        <v>15</v>
      </c>
      <c r="I1836" s="34">
        <v>9</v>
      </c>
      <c r="J1836" s="34">
        <v>3</v>
      </c>
      <c r="K1836" s="34">
        <v>1</v>
      </c>
      <c r="L1836" s="3">
        <v>60</v>
      </c>
      <c r="M1836" s="34">
        <v>390</v>
      </c>
      <c r="N1836" s="27">
        <f>INDEX([1]怪物表!$J:$J,MATCH(F1836,[1]怪物表!$A:$A,0),1)*H1836</f>
        <v>15</v>
      </c>
    </row>
    <row r="1837" spans="1:14" x14ac:dyDescent="0.3">
      <c r="A1837" s="3"/>
      <c r="B1837" s="4"/>
      <c r="C1837" s="4" t="s">
        <v>351</v>
      </c>
      <c r="D1837" s="4"/>
      <c r="E1837" s="3">
        <v>4</v>
      </c>
      <c r="F1837" s="3">
        <f>IF(G1837="","",SUMIFS([1]怪物表!$A:$A,[1]怪物表!$B:$B,C1837,[1]怪物表!$C:$C,G1837)
)</f>
        <v>1599405</v>
      </c>
      <c r="G1837" s="4" t="s">
        <v>147</v>
      </c>
      <c r="H1837" s="99">
        <v>15</v>
      </c>
      <c r="I1837" s="34">
        <v>9</v>
      </c>
      <c r="J1837" s="34">
        <v>3</v>
      </c>
      <c r="K1837" s="34">
        <v>1</v>
      </c>
      <c r="L1837" s="3">
        <v>60</v>
      </c>
      <c r="M1837" s="34">
        <v>390</v>
      </c>
      <c r="N1837" s="27">
        <f>INDEX([1]怪物表!$J:$J,MATCH(F1837,[1]怪物表!$A:$A,0),1)*H1837</f>
        <v>15</v>
      </c>
    </row>
    <row r="1838" spans="1:14" x14ac:dyDescent="0.3">
      <c r="A1838" s="3"/>
      <c r="B1838" s="4"/>
      <c r="C1838" s="4" t="s">
        <v>351</v>
      </c>
      <c r="D1838" s="4"/>
      <c r="E1838" s="3">
        <v>5</v>
      </c>
      <c r="F1838" s="3">
        <f>IF(G1838="","",SUMIFS([1]怪物表!$A:$A,[1]怪物表!$B:$B,C1838,[1]怪物表!$C:$C,G1838)
)</f>
        <v>1599405</v>
      </c>
      <c r="G1838" s="4" t="s">
        <v>147</v>
      </c>
      <c r="H1838" s="99">
        <v>21</v>
      </c>
      <c r="I1838" s="3"/>
      <c r="J1838" s="34">
        <v>3</v>
      </c>
      <c r="K1838" s="34">
        <v>1</v>
      </c>
      <c r="L1838" s="3">
        <v>60</v>
      </c>
      <c r="M1838" s="34">
        <v>390</v>
      </c>
      <c r="N1838" s="27">
        <f>INDEX([1]怪物表!$J:$J,MATCH(F1838,[1]怪物表!$A:$A,0),1)*H1838</f>
        <v>21</v>
      </c>
    </row>
    <row r="1839" spans="1:14" x14ac:dyDescent="0.3">
      <c r="A1839" s="35">
        <v>599412</v>
      </c>
      <c r="B1839" s="25" t="s">
        <v>376</v>
      </c>
      <c r="C1839" s="4" t="s">
        <v>351</v>
      </c>
      <c r="D1839" s="25" t="s">
        <v>197</v>
      </c>
      <c r="E1839" s="34">
        <v>1</v>
      </c>
      <c r="F1839" s="34">
        <f>IF(G1839="","",SUMIFS([1]怪物表!$A:$A,[1]怪物表!$B:$B,C1839,[1]怪物表!$C:$C,G1839)
)</f>
        <v>1599405</v>
      </c>
      <c r="G1839" s="4" t="s">
        <v>147</v>
      </c>
      <c r="H1839" s="99">
        <v>18</v>
      </c>
      <c r="I1839" s="34">
        <v>7</v>
      </c>
      <c r="J1839" s="34">
        <v>3</v>
      </c>
      <c r="K1839" s="34">
        <v>1</v>
      </c>
      <c r="L1839" s="34">
        <v>6</v>
      </c>
      <c r="M1839" s="34">
        <v>540</v>
      </c>
      <c r="N1839" s="27">
        <f>INDEX([1]怪物表!$J:$J,MATCH(F1839,[1]怪物表!$A:$A,0),1)*H1839</f>
        <v>18</v>
      </c>
    </row>
    <row r="1840" spans="1:14" x14ac:dyDescent="0.3">
      <c r="A1840" s="3"/>
      <c r="B1840" s="4"/>
      <c r="C1840" s="4" t="s">
        <v>351</v>
      </c>
      <c r="D1840" s="4"/>
      <c r="E1840" s="3">
        <v>2</v>
      </c>
      <c r="F1840" s="3">
        <f>IF(G1840="","",SUMIFS([1]怪物表!$A:$A,[1]怪物表!$B:$B,C1840,[1]怪物表!$C:$C,G1840)
)</f>
        <v>1599405</v>
      </c>
      <c r="G1840" s="4" t="s">
        <v>147</v>
      </c>
      <c r="H1840" s="99">
        <v>18</v>
      </c>
      <c r="I1840" s="34">
        <v>7</v>
      </c>
      <c r="J1840" s="34">
        <v>3</v>
      </c>
      <c r="K1840" s="34">
        <v>1</v>
      </c>
      <c r="L1840" s="34">
        <v>6</v>
      </c>
      <c r="M1840" s="34">
        <v>540</v>
      </c>
      <c r="N1840" s="27">
        <f>INDEX([1]怪物表!$J:$J,MATCH(F1840,[1]怪物表!$A:$A,0),1)*H1840</f>
        <v>18</v>
      </c>
    </row>
    <row r="1841" spans="1:14" x14ac:dyDescent="0.3">
      <c r="A1841" s="3"/>
      <c r="B1841" s="4"/>
      <c r="C1841" s="4" t="s">
        <v>351</v>
      </c>
      <c r="D1841" s="4"/>
      <c r="E1841" s="3">
        <v>3</v>
      </c>
      <c r="F1841" s="3">
        <f>IF(G1841="","",SUMIFS([1]怪物表!$A:$A,[1]怪物表!$B:$B,C1841,[1]怪物表!$C:$C,G1841)
)</f>
        <v>1599405</v>
      </c>
      <c r="G1841" s="4" t="s">
        <v>147</v>
      </c>
      <c r="H1841" s="99">
        <v>30</v>
      </c>
      <c r="I1841" s="34">
        <v>14</v>
      </c>
      <c r="J1841" s="34">
        <v>3</v>
      </c>
      <c r="K1841" s="34">
        <v>1</v>
      </c>
      <c r="L1841" s="34">
        <v>6</v>
      </c>
      <c r="M1841" s="34">
        <v>540</v>
      </c>
      <c r="N1841" s="27">
        <f>INDEX([1]怪物表!$J:$J,MATCH(F1841,[1]怪物表!$A:$A,0),1)*H1841</f>
        <v>30</v>
      </c>
    </row>
    <row r="1842" spans="1:14" x14ac:dyDescent="0.3">
      <c r="A1842" s="3"/>
      <c r="B1842" s="4"/>
      <c r="C1842" s="4" t="s">
        <v>351</v>
      </c>
      <c r="D1842" s="4"/>
      <c r="E1842" s="3">
        <v>4</v>
      </c>
      <c r="F1842" s="3">
        <f>IF(G1842="","",SUMIFS([1]怪物表!$A:$A,[1]怪物表!$B:$B,C1842,[1]怪物表!$C:$C,G1842)
)</f>
        <v>1599405</v>
      </c>
      <c r="G1842" s="4" t="s">
        <v>147</v>
      </c>
      <c r="H1842" s="99">
        <v>42</v>
      </c>
      <c r="I1842" s="3">
        <v>21</v>
      </c>
      <c r="J1842" s="34">
        <v>3</v>
      </c>
      <c r="K1842" s="34">
        <v>1</v>
      </c>
      <c r="L1842" s="34">
        <v>6</v>
      </c>
      <c r="M1842" s="34">
        <v>540</v>
      </c>
      <c r="N1842" s="27">
        <f>INDEX([1]怪物表!$J:$J,MATCH(F1842,[1]怪物表!$A:$A,0),1)*H1842</f>
        <v>42</v>
      </c>
    </row>
    <row r="1843" spans="1:14" x14ac:dyDescent="0.3">
      <c r="A1843" s="3"/>
      <c r="B1843" s="4"/>
      <c r="C1843" s="4" t="s">
        <v>351</v>
      </c>
      <c r="D1843" s="4"/>
      <c r="E1843" s="3">
        <v>5</v>
      </c>
      <c r="F1843" s="3">
        <f>IF(G1843="","",SUMIFS([1]怪物表!$A:$A,[1]怪物表!$B:$B,C1843,[1]怪物表!$C:$C,G1843)
)</f>
        <v>1599405</v>
      </c>
      <c r="G1843" s="4" t="s">
        <v>147</v>
      </c>
      <c r="H1843" s="99">
        <v>42</v>
      </c>
      <c r="I1843" s="3"/>
      <c r="J1843" s="34">
        <v>3</v>
      </c>
      <c r="K1843" s="34">
        <v>1</v>
      </c>
      <c r="L1843" s="34">
        <v>6</v>
      </c>
      <c r="M1843" s="34">
        <v>540</v>
      </c>
      <c r="N1843" s="27">
        <f>INDEX([1]怪物表!$J:$J,MATCH(F1843,[1]怪物表!$A:$A,0),1)*H1843</f>
        <v>42</v>
      </c>
    </row>
    <row r="1844" spans="1:14" x14ac:dyDescent="0.3">
      <c r="A1844" s="35">
        <v>599413</v>
      </c>
      <c r="B1844" s="25" t="s">
        <v>386</v>
      </c>
      <c r="C1844" s="4" t="s">
        <v>351</v>
      </c>
      <c r="D1844" s="25" t="s">
        <v>197</v>
      </c>
      <c r="E1844" s="34">
        <v>1</v>
      </c>
      <c r="F1844" s="34">
        <f>IF(G1844="","",SUMIFS([1]怪物表!$A:$A,[1]怪物表!$B:$B,C1844,[1]怪物表!$C:$C,G1844)
)</f>
        <v>1599417</v>
      </c>
      <c r="G1844" s="4" t="s">
        <v>123</v>
      </c>
      <c r="H1844" s="99">
        <v>18</v>
      </c>
      <c r="I1844" s="34">
        <v>7</v>
      </c>
      <c r="J1844" s="34">
        <v>3</v>
      </c>
      <c r="K1844" s="34">
        <v>1</v>
      </c>
      <c r="L1844" s="34">
        <v>6</v>
      </c>
      <c r="M1844" s="34">
        <v>540</v>
      </c>
      <c r="N1844" s="27">
        <f>INDEX([1]怪物表!$J:$J,MATCH(F1844,[1]怪物表!$A:$A,0),1)*H1844</f>
        <v>18</v>
      </c>
    </row>
    <row r="1845" spans="1:14" x14ac:dyDescent="0.3">
      <c r="A1845" s="3"/>
      <c r="B1845" s="4"/>
      <c r="C1845" s="4" t="s">
        <v>351</v>
      </c>
      <c r="D1845" s="4"/>
      <c r="E1845" s="3">
        <v>2</v>
      </c>
      <c r="F1845" s="3">
        <f>IF(G1845="","",SUMIFS([1]怪物表!$A:$A,[1]怪物表!$B:$B,C1845,[1]怪物表!$C:$C,G1845)
)</f>
        <v>1599417</v>
      </c>
      <c r="G1845" s="4" t="s">
        <v>123</v>
      </c>
      <c r="H1845" s="99">
        <v>18</v>
      </c>
      <c r="I1845" s="34">
        <v>7</v>
      </c>
      <c r="J1845" s="34">
        <v>3</v>
      </c>
      <c r="K1845" s="34">
        <v>1</v>
      </c>
      <c r="L1845" s="34">
        <v>6</v>
      </c>
      <c r="M1845" s="34">
        <v>540</v>
      </c>
      <c r="N1845" s="27">
        <f>INDEX([1]怪物表!$J:$J,MATCH(F1845,[1]怪物表!$A:$A,0),1)*H1845</f>
        <v>18</v>
      </c>
    </row>
    <row r="1846" spans="1:14" x14ac:dyDescent="0.3">
      <c r="A1846" s="3"/>
      <c r="B1846" s="4"/>
      <c r="C1846" s="4" t="s">
        <v>351</v>
      </c>
      <c r="D1846" s="4"/>
      <c r="E1846" s="3">
        <v>3</v>
      </c>
      <c r="F1846" s="3">
        <f>IF(G1846="","",SUMIFS([1]怪物表!$A:$A,[1]怪物表!$B:$B,C1846,[1]怪物表!$C:$C,G1846)
)</f>
        <v>1599417</v>
      </c>
      <c r="G1846" s="4" t="s">
        <v>123</v>
      </c>
      <c r="H1846" s="99">
        <v>30</v>
      </c>
      <c r="I1846" s="34">
        <v>14</v>
      </c>
      <c r="J1846" s="34">
        <v>3</v>
      </c>
      <c r="K1846" s="34">
        <v>1</v>
      </c>
      <c r="L1846" s="34">
        <v>6</v>
      </c>
      <c r="M1846" s="34">
        <v>540</v>
      </c>
      <c r="N1846" s="27">
        <f>INDEX([1]怪物表!$J:$J,MATCH(F1846,[1]怪物表!$A:$A,0),1)*H1846</f>
        <v>30</v>
      </c>
    </row>
    <row r="1847" spans="1:14" x14ac:dyDescent="0.3">
      <c r="A1847" s="3"/>
      <c r="B1847" s="4"/>
      <c r="C1847" s="4" t="s">
        <v>351</v>
      </c>
      <c r="D1847" s="4"/>
      <c r="E1847" s="3">
        <v>4</v>
      </c>
      <c r="F1847" s="3">
        <f>IF(G1847="","",SUMIFS([1]怪物表!$A:$A,[1]怪物表!$B:$B,C1847,[1]怪物表!$C:$C,G1847)
)</f>
        <v>1599417</v>
      </c>
      <c r="G1847" s="4" t="s">
        <v>123</v>
      </c>
      <c r="H1847" s="99">
        <v>42</v>
      </c>
      <c r="I1847" s="3">
        <v>21</v>
      </c>
      <c r="J1847" s="34">
        <v>3</v>
      </c>
      <c r="K1847" s="34">
        <v>1</v>
      </c>
      <c r="L1847" s="34">
        <v>6</v>
      </c>
      <c r="M1847" s="34">
        <v>540</v>
      </c>
      <c r="N1847" s="27">
        <f>INDEX([1]怪物表!$J:$J,MATCH(F1847,[1]怪物表!$A:$A,0),1)*H1847</f>
        <v>42</v>
      </c>
    </row>
    <row r="1848" spans="1:14" x14ac:dyDescent="0.3">
      <c r="A1848" s="3"/>
      <c r="B1848" s="4"/>
      <c r="C1848" s="4" t="s">
        <v>351</v>
      </c>
      <c r="D1848" s="4"/>
      <c r="E1848" s="3">
        <v>5</v>
      </c>
      <c r="F1848" s="3">
        <f>IF(G1848="","",SUMIFS([1]怪物表!$A:$A,[1]怪物表!$B:$B,C1848,[1]怪物表!$C:$C,G1848)
)</f>
        <v>1599417</v>
      </c>
      <c r="G1848" s="4" t="s">
        <v>123</v>
      </c>
      <c r="H1848" s="99">
        <v>42</v>
      </c>
      <c r="I1848" s="3"/>
      <c r="J1848" s="34">
        <v>3</v>
      </c>
      <c r="K1848" s="34">
        <v>1</v>
      </c>
      <c r="L1848" s="34">
        <v>6</v>
      </c>
      <c r="M1848" s="34">
        <v>540</v>
      </c>
      <c r="N1848" s="27">
        <f>INDEX([1]怪物表!$J:$J,MATCH(F1848,[1]怪物表!$A:$A,0),1)*H1848</f>
        <v>42</v>
      </c>
    </row>
    <row r="1849" spans="1:14" x14ac:dyDescent="0.3">
      <c r="A1849" s="35">
        <v>599414</v>
      </c>
      <c r="B1849" s="25" t="s">
        <v>386</v>
      </c>
      <c r="C1849" s="4" t="s">
        <v>351</v>
      </c>
      <c r="D1849" s="25" t="s">
        <v>197</v>
      </c>
      <c r="E1849" s="34">
        <v>1</v>
      </c>
      <c r="F1849" s="34">
        <f>IF(G1849="","",SUMIFS([1]怪物表!$A:$A,[1]怪物表!$B:$B,C1849,[1]怪物表!$C:$C,G1849)
)</f>
        <v>1599415</v>
      </c>
      <c r="G1849" s="4" t="s">
        <v>167</v>
      </c>
      <c r="H1849" s="99">
        <v>18</v>
      </c>
      <c r="I1849" s="34">
        <v>7</v>
      </c>
      <c r="J1849" s="34">
        <v>3</v>
      </c>
      <c r="K1849" s="34">
        <v>1</v>
      </c>
      <c r="L1849" s="34">
        <v>6</v>
      </c>
      <c r="M1849" s="34">
        <v>540</v>
      </c>
      <c r="N1849" s="27">
        <f>INDEX([1]怪物表!$J:$J,MATCH(F1849,[1]怪物表!$A:$A,0),1)*H1849</f>
        <v>18</v>
      </c>
    </row>
    <row r="1850" spans="1:14" x14ac:dyDescent="0.3">
      <c r="A1850" s="3"/>
      <c r="B1850" s="4"/>
      <c r="C1850" s="4" t="s">
        <v>351</v>
      </c>
      <c r="D1850" s="4"/>
      <c r="E1850" s="3">
        <v>2</v>
      </c>
      <c r="F1850" s="3">
        <f>IF(G1850="","",SUMIFS([1]怪物表!$A:$A,[1]怪物表!$B:$B,C1850,[1]怪物表!$C:$C,G1850)
)</f>
        <v>1599415</v>
      </c>
      <c r="G1850" s="4" t="s">
        <v>167</v>
      </c>
      <c r="H1850" s="99">
        <v>18</v>
      </c>
      <c r="I1850" s="34">
        <v>7</v>
      </c>
      <c r="J1850" s="34">
        <v>3</v>
      </c>
      <c r="K1850" s="34">
        <v>1</v>
      </c>
      <c r="L1850" s="34">
        <v>6</v>
      </c>
      <c r="M1850" s="34">
        <v>540</v>
      </c>
      <c r="N1850" s="27">
        <f>INDEX([1]怪物表!$J:$J,MATCH(F1850,[1]怪物表!$A:$A,0),1)*H1850</f>
        <v>18</v>
      </c>
    </row>
    <row r="1851" spans="1:14" x14ac:dyDescent="0.3">
      <c r="A1851" s="3"/>
      <c r="B1851" s="4"/>
      <c r="C1851" s="4" t="s">
        <v>351</v>
      </c>
      <c r="D1851" s="4"/>
      <c r="E1851" s="3">
        <v>3</v>
      </c>
      <c r="F1851" s="3">
        <f>IF(G1851="","",SUMIFS([1]怪物表!$A:$A,[1]怪物表!$B:$B,C1851,[1]怪物表!$C:$C,G1851)
)</f>
        <v>1599415</v>
      </c>
      <c r="G1851" s="4" t="s">
        <v>167</v>
      </c>
      <c r="H1851" s="99">
        <v>30</v>
      </c>
      <c r="I1851" s="34">
        <v>14</v>
      </c>
      <c r="J1851" s="34">
        <v>3</v>
      </c>
      <c r="K1851" s="34">
        <v>1</v>
      </c>
      <c r="L1851" s="34">
        <v>6</v>
      </c>
      <c r="M1851" s="34">
        <v>540</v>
      </c>
      <c r="N1851" s="27">
        <f>INDEX([1]怪物表!$J:$J,MATCH(F1851,[1]怪物表!$A:$A,0),1)*H1851</f>
        <v>30</v>
      </c>
    </row>
    <row r="1852" spans="1:14" x14ac:dyDescent="0.3">
      <c r="A1852" s="3"/>
      <c r="B1852" s="4"/>
      <c r="C1852" s="4" t="s">
        <v>351</v>
      </c>
      <c r="D1852" s="4"/>
      <c r="E1852" s="3">
        <v>4</v>
      </c>
      <c r="F1852" s="3">
        <f>IF(G1852="","",SUMIFS([1]怪物表!$A:$A,[1]怪物表!$B:$B,C1852,[1]怪物表!$C:$C,G1852)
)</f>
        <v>1599415</v>
      </c>
      <c r="G1852" s="4" t="s">
        <v>167</v>
      </c>
      <c r="H1852" s="99">
        <v>42</v>
      </c>
      <c r="I1852" s="3">
        <v>21</v>
      </c>
      <c r="J1852" s="34">
        <v>3</v>
      </c>
      <c r="K1852" s="34">
        <v>1</v>
      </c>
      <c r="L1852" s="34">
        <v>6</v>
      </c>
      <c r="M1852" s="34">
        <v>540</v>
      </c>
      <c r="N1852" s="27">
        <f>INDEX([1]怪物表!$J:$J,MATCH(F1852,[1]怪物表!$A:$A,0),1)*H1852</f>
        <v>42</v>
      </c>
    </row>
    <row r="1853" spans="1:14" x14ac:dyDescent="0.3">
      <c r="A1853" s="3"/>
      <c r="B1853" s="4"/>
      <c r="C1853" s="4" t="s">
        <v>351</v>
      </c>
      <c r="D1853" s="4"/>
      <c r="E1853" s="3">
        <v>5</v>
      </c>
      <c r="F1853" s="3">
        <f>IF(G1853="","",SUMIFS([1]怪物表!$A:$A,[1]怪物表!$B:$B,C1853,[1]怪物表!$C:$C,G1853)
)</f>
        <v>1599415</v>
      </c>
      <c r="G1853" s="4" t="s">
        <v>167</v>
      </c>
      <c r="H1853" s="99">
        <v>42</v>
      </c>
      <c r="I1853" s="3"/>
      <c r="J1853" s="34">
        <v>3</v>
      </c>
      <c r="K1853" s="34">
        <v>1</v>
      </c>
      <c r="L1853" s="34">
        <v>6</v>
      </c>
      <c r="M1853" s="34">
        <v>540</v>
      </c>
      <c r="N1853" s="27">
        <f>INDEX([1]怪物表!$J:$J,MATCH(F1853,[1]怪物表!$A:$A,0),1)*H1853</f>
        <v>42</v>
      </c>
    </row>
    <row r="1854" spans="1:14" x14ac:dyDescent="0.3">
      <c r="A1854" s="35">
        <v>599415</v>
      </c>
      <c r="B1854" s="25" t="s">
        <v>368</v>
      </c>
      <c r="C1854" s="4" t="s">
        <v>351</v>
      </c>
      <c r="D1854" s="25" t="s">
        <v>199</v>
      </c>
      <c r="E1854" s="34">
        <v>1</v>
      </c>
      <c r="F1854" s="34">
        <f>IF(G1854="","",SUMIFS([1]怪物表!$A:$A,[1]怪物表!$B:$B,C1854,[1]怪物表!$C:$C,G1854)
)</f>
        <v>1599404</v>
      </c>
      <c r="G1854" s="4" t="s">
        <v>247</v>
      </c>
      <c r="H1854" s="99">
        <v>18</v>
      </c>
      <c r="I1854" s="34">
        <v>7</v>
      </c>
      <c r="J1854" s="34">
        <v>3</v>
      </c>
      <c r="K1854" s="34">
        <v>1</v>
      </c>
      <c r="L1854" s="34">
        <v>6</v>
      </c>
      <c r="M1854" s="34">
        <v>570</v>
      </c>
      <c r="N1854" s="27">
        <f>INDEX([1]怪物表!$J:$J,MATCH(F1854,[1]怪物表!$A:$A,0),1)*H1854</f>
        <v>18</v>
      </c>
    </row>
    <row r="1855" spans="1:14" x14ac:dyDescent="0.3">
      <c r="A1855" s="3"/>
      <c r="B1855" s="4"/>
      <c r="C1855" s="4" t="s">
        <v>351</v>
      </c>
      <c r="D1855" s="4"/>
      <c r="E1855" s="3">
        <v>2</v>
      </c>
      <c r="F1855" s="3">
        <f>IF(G1855="","",SUMIFS([1]怪物表!$A:$A,[1]怪物表!$B:$B,C1855,[1]怪物表!$C:$C,G1855)
)</f>
        <v>1599404</v>
      </c>
      <c r="G1855" s="4" t="s">
        <v>247</v>
      </c>
      <c r="H1855" s="99">
        <v>18</v>
      </c>
      <c r="I1855" s="34">
        <v>7</v>
      </c>
      <c r="J1855" s="34">
        <v>3</v>
      </c>
      <c r="K1855" s="34">
        <v>1</v>
      </c>
      <c r="L1855" s="34">
        <v>6</v>
      </c>
      <c r="M1855" s="34">
        <v>570</v>
      </c>
      <c r="N1855" s="27">
        <f>INDEX([1]怪物表!$J:$J,MATCH(F1855,[1]怪物表!$A:$A,0),1)*H1855</f>
        <v>18</v>
      </c>
    </row>
    <row r="1856" spans="1:14" x14ac:dyDescent="0.3">
      <c r="A1856" s="3"/>
      <c r="B1856" s="4"/>
      <c r="C1856" s="4" t="s">
        <v>351</v>
      </c>
      <c r="D1856" s="4"/>
      <c r="E1856" s="3">
        <v>3</v>
      </c>
      <c r="F1856" s="3">
        <f>IF(G1856="","",SUMIFS([1]怪物表!$A:$A,[1]怪物表!$B:$B,C1856,[1]怪物表!$C:$C,G1856)
)</f>
        <v>1599404</v>
      </c>
      <c r="G1856" s="4" t="s">
        <v>247</v>
      </c>
      <c r="H1856" s="99">
        <v>30</v>
      </c>
      <c r="I1856" s="34">
        <v>14</v>
      </c>
      <c r="J1856" s="34">
        <v>3</v>
      </c>
      <c r="K1856" s="34">
        <v>1</v>
      </c>
      <c r="L1856" s="34">
        <v>6</v>
      </c>
      <c r="M1856" s="34">
        <v>570</v>
      </c>
      <c r="N1856" s="27">
        <f>INDEX([1]怪物表!$J:$J,MATCH(F1856,[1]怪物表!$A:$A,0),1)*H1856</f>
        <v>30</v>
      </c>
    </row>
    <row r="1857" spans="1:14" x14ac:dyDescent="0.3">
      <c r="A1857" s="3"/>
      <c r="B1857" s="4"/>
      <c r="C1857" s="4" t="s">
        <v>351</v>
      </c>
      <c r="D1857" s="4"/>
      <c r="E1857" s="3">
        <v>4</v>
      </c>
      <c r="F1857" s="3">
        <f>IF(G1857="","",SUMIFS([1]怪物表!$A:$A,[1]怪物表!$B:$B,C1857,[1]怪物表!$C:$C,G1857)
)</f>
        <v>1599404</v>
      </c>
      <c r="G1857" s="4" t="s">
        <v>247</v>
      </c>
      <c r="H1857" s="99">
        <v>42</v>
      </c>
      <c r="I1857" s="3">
        <v>21</v>
      </c>
      <c r="J1857" s="34">
        <v>3</v>
      </c>
      <c r="K1857" s="34">
        <v>1</v>
      </c>
      <c r="L1857" s="34">
        <v>6</v>
      </c>
      <c r="M1857" s="34">
        <v>570</v>
      </c>
      <c r="N1857" s="27">
        <f>INDEX([1]怪物表!$J:$J,MATCH(F1857,[1]怪物表!$A:$A,0),1)*H1857</f>
        <v>42</v>
      </c>
    </row>
    <row r="1858" spans="1:14" x14ac:dyDescent="0.3">
      <c r="A1858" s="3"/>
      <c r="B1858" s="4"/>
      <c r="C1858" s="4" t="s">
        <v>351</v>
      </c>
      <c r="D1858" s="4"/>
      <c r="E1858" s="3">
        <v>5</v>
      </c>
      <c r="F1858" s="3">
        <f>IF(G1858="","",SUMIFS([1]怪物表!$A:$A,[1]怪物表!$B:$B,C1858,[1]怪物表!$C:$C,G1858)
)</f>
        <v>1599404</v>
      </c>
      <c r="G1858" s="4" t="s">
        <v>247</v>
      </c>
      <c r="H1858" s="99">
        <v>42</v>
      </c>
      <c r="I1858" s="3"/>
      <c r="J1858" s="34">
        <v>3</v>
      </c>
      <c r="K1858" s="34">
        <v>1</v>
      </c>
      <c r="L1858" s="34">
        <v>6</v>
      </c>
      <c r="M1858" s="34">
        <v>570</v>
      </c>
      <c r="N1858" s="27">
        <f>INDEX([1]怪物表!$J:$J,MATCH(F1858,[1]怪物表!$A:$A,0),1)*H1858</f>
        <v>42</v>
      </c>
    </row>
    <row r="1859" spans="1:14" x14ac:dyDescent="0.3">
      <c r="A1859" s="35">
        <v>599416</v>
      </c>
      <c r="B1859" s="25" t="s">
        <v>386</v>
      </c>
      <c r="C1859" s="4" t="s">
        <v>351</v>
      </c>
      <c r="D1859" s="25" t="s">
        <v>199</v>
      </c>
      <c r="E1859" s="34">
        <v>1</v>
      </c>
      <c r="F1859" s="34">
        <f>IF(G1859="","",SUMIFS([1]怪物表!$A:$A,[1]怪物表!$B:$B,C1859,[1]怪物表!$C:$C,G1859)
)</f>
        <v>1599418</v>
      </c>
      <c r="G1859" s="4" t="s">
        <v>136</v>
      </c>
      <c r="H1859" s="99">
        <v>18</v>
      </c>
      <c r="I1859" s="34">
        <v>7</v>
      </c>
      <c r="J1859" s="34">
        <v>3</v>
      </c>
      <c r="K1859" s="34">
        <v>1</v>
      </c>
      <c r="L1859" s="34">
        <v>6</v>
      </c>
      <c r="M1859" s="34">
        <v>570</v>
      </c>
      <c r="N1859" s="27">
        <f>INDEX([1]怪物表!$J:$J,MATCH(F1859,[1]怪物表!$A:$A,0),1)*H1859</f>
        <v>18</v>
      </c>
    </row>
    <row r="1860" spans="1:14" x14ac:dyDescent="0.3">
      <c r="A1860" s="3"/>
      <c r="B1860" s="4"/>
      <c r="C1860" s="4" t="s">
        <v>351</v>
      </c>
      <c r="D1860" s="4"/>
      <c r="E1860" s="3">
        <v>2</v>
      </c>
      <c r="F1860" s="3">
        <f>IF(G1860="","",SUMIFS([1]怪物表!$A:$A,[1]怪物表!$B:$B,C1860,[1]怪物表!$C:$C,G1860)
)</f>
        <v>1599418</v>
      </c>
      <c r="G1860" s="4" t="s">
        <v>136</v>
      </c>
      <c r="H1860" s="99">
        <v>18</v>
      </c>
      <c r="I1860" s="34">
        <v>7</v>
      </c>
      <c r="J1860" s="34">
        <v>3</v>
      </c>
      <c r="K1860" s="34">
        <v>1</v>
      </c>
      <c r="L1860" s="34">
        <v>6</v>
      </c>
      <c r="M1860" s="34">
        <v>570</v>
      </c>
      <c r="N1860" s="27">
        <f>INDEX([1]怪物表!$J:$J,MATCH(F1860,[1]怪物表!$A:$A,0),1)*H1860</f>
        <v>18</v>
      </c>
    </row>
    <row r="1861" spans="1:14" x14ac:dyDescent="0.3">
      <c r="A1861" s="3"/>
      <c r="B1861" s="4"/>
      <c r="C1861" s="4" t="s">
        <v>351</v>
      </c>
      <c r="D1861" s="4"/>
      <c r="E1861" s="3">
        <v>3</v>
      </c>
      <c r="F1861" s="3">
        <f>IF(G1861="","",SUMIFS([1]怪物表!$A:$A,[1]怪物表!$B:$B,C1861,[1]怪物表!$C:$C,G1861)
)</f>
        <v>1599418</v>
      </c>
      <c r="G1861" s="4" t="s">
        <v>136</v>
      </c>
      <c r="H1861" s="99">
        <v>30</v>
      </c>
      <c r="I1861" s="34">
        <v>14</v>
      </c>
      <c r="J1861" s="34">
        <v>3</v>
      </c>
      <c r="K1861" s="34">
        <v>1</v>
      </c>
      <c r="L1861" s="34">
        <v>6</v>
      </c>
      <c r="M1861" s="34">
        <v>570</v>
      </c>
      <c r="N1861" s="27">
        <f>INDEX([1]怪物表!$J:$J,MATCH(F1861,[1]怪物表!$A:$A,0),1)*H1861</f>
        <v>30</v>
      </c>
    </row>
    <row r="1862" spans="1:14" x14ac:dyDescent="0.3">
      <c r="A1862" s="3"/>
      <c r="B1862" s="4"/>
      <c r="C1862" s="4" t="s">
        <v>351</v>
      </c>
      <c r="D1862" s="4"/>
      <c r="E1862" s="3">
        <v>4</v>
      </c>
      <c r="F1862" s="3">
        <f>IF(G1862="","",SUMIFS([1]怪物表!$A:$A,[1]怪物表!$B:$B,C1862,[1]怪物表!$C:$C,G1862)
)</f>
        <v>1599418</v>
      </c>
      <c r="G1862" s="4" t="s">
        <v>136</v>
      </c>
      <c r="H1862" s="99">
        <v>42</v>
      </c>
      <c r="I1862" s="3">
        <v>21</v>
      </c>
      <c r="J1862" s="34">
        <v>3</v>
      </c>
      <c r="K1862" s="34">
        <v>1</v>
      </c>
      <c r="L1862" s="34">
        <v>6</v>
      </c>
      <c r="M1862" s="34">
        <v>570</v>
      </c>
      <c r="N1862" s="27">
        <f>INDEX([1]怪物表!$J:$J,MATCH(F1862,[1]怪物表!$A:$A,0),1)*H1862</f>
        <v>42</v>
      </c>
    </row>
    <row r="1863" spans="1:14" x14ac:dyDescent="0.3">
      <c r="A1863" s="3"/>
      <c r="B1863" s="4"/>
      <c r="C1863" s="4" t="s">
        <v>351</v>
      </c>
      <c r="D1863" s="4"/>
      <c r="E1863" s="3">
        <v>5</v>
      </c>
      <c r="F1863" s="3">
        <f>IF(G1863="","",SUMIFS([1]怪物表!$A:$A,[1]怪物表!$B:$B,C1863,[1]怪物表!$C:$C,G1863)
)</f>
        <v>1599418</v>
      </c>
      <c r="G1863" s="4" t="s">
        <v>136</v>
      </c>
      <c r="H1863" s="99">
        <v>42</v>
      </c>
      <c r="I1863" s="3"/>
      <c r="J1863" s="34">
        <v>3</v>
      </c>
      <c r="K1863" s="34">
        <v>1</v>
      </c>
      <c r="L1863" s="34">
        <v>6</v>
      </c>
      <c r="M1863" s="34">
        <v>570</v>
      </c>
      <c r="N1863" s="27">
        <f>INDEX([1]怪物表!$J:$J,MATCH(F1863,[1]怪物表!$A:$A,0),1)*H1863</f>
        <v>42</v>
      </c>
    </row>
    <row r="1864" spans="1:14" x14ac:dyDescent="0.3">
      <c r="A1864" s="37">
        <v>599417</v>
      </c>
      <c r="B1864" s="25" t="s">
        <v>373</v>
      </c>
      <c r="C1864" s="4" t="s">
        <v>351</v>
      </c>
      <c r="D1864" s="25" t="s">
        <v>221</v>
      </c>
      <c r="E1864" s="34">
        <v>1</v>
      </c>
      <c r="F1864" s="34">
        <f>IF(G1864="","",SUMIFS([1]怪物表!$A:$A,[1]怪物表!$B:$B,C1864,[1]怪物表!$C:$C,G1864)
)</f>
        <v>1599402</v>
      </c>
      <c r="G1864" s="4" t="s">
        <v>239</v>
      </c>
      <c r="H1864" s="99">
        <v>21</v>
      </c>
      <c r="I1864" s="34">
        <v>11</v>
      </c>
      <c r="J1864" s="34">
        <v>3</v>
      </c>
      <c r="K1864" s="34">
        <v>1</v>
      </c>
      <c r="L1864" s="3">
        <v>60</v>
      </c>
      <c r="M1864" s="34">
        <v>630</v>
      </c>
      <c r="N1864" s="27">
        <f>INDEX([1]怪物表!$J:$J,MATCH(F1864,[1]怪物表!$A:$A,0),1)*H1864</f>
        <v>21</v>
      </c>
    </row>
    <row r="1865" spans="1:14" x14ac:dyDescent="0.3">
      <c r="A1865" s="3"/>
      <c r="B1865" s="4"/>
      <c r="C1865" s="4" t="s">
        <v>351</v>
      </c>
      <c r="D1865" s="4"/>
      <c r="E1865" s="3">
        <v>2</v>
      </c>
      <c r="F1865" s="3">
        <f>IF(G1865="","",SUMIFS([1]怪物表!$A:$A,[1]怪物表!$B:$B,C1865,[1]怪物表!$C:$C,G1865)
)</f>
        <v>1599402</v>
      </c>
      <c r="G1865" s="4" t="s">
        <v>239</v>
      </c>
      <c r="H1865" s="99">
        <v>21</v>
      </c>
      <c r="I1865" s="34">
        <v>11</v>
      </c>
      <c r="J1865" s="34">
        <v>3</v>
      </c>
      <c r="K1865" s="34">
        <v>1</v>
      </c>
      <c r="L1865" s="3">
        <v>60</v>
      </c>
      <c r="M1865" s="34">
        <v>630</v>
      </c>
      <c r="N1865" s="27">
        <f>INDEX([1]怪物表!$J:$J,MATCH(F1865,[1]怪物表!$A:$A,0),1)*H1865</f>
        <v>21</v>
      </c>
    </row>
    <row r="1866" spans="1:14" x14ac:dyDescent="0.3">
      <c r="A1866" s="3"/>
      <c r="B1866" s="4"/>
      <c r="C1866" s="4" t="s">
        <v>351</v>
      </c>
      <c r="D1866" s="4"/>
      <c r="E1866" s="3">
        <v>3</v>
      </c>
      <c r="F1866" s="3">
        <f>IF(G1866="","",SUMIFS([1]怪物表!$A:$A,[1]怪物表!$B:$B,C1866,[1]怪物表!$C:$C,G1866)
)</f>
        <v>1599402</v>
      </c>
      <c r="G1866" s="4" t="s">
        <v>239</v>
      </c>
      <c r="H1866" s="99">
        <v>30</v>
      </c>
      <c r="I1866" s="3">
        <v>18</v>
      </c>
      <c r="J1866" s="34">
        <v>3</v>
      </c>
      <c r="K1866" s="34">
        <v>1</v>
      </c>
      <c r="L1866" s="3">
        <v>60</v>
      </c>
      <c r="M1866" s="34">
        <v>630</v>
      </c>
      <c r="N1866" s="27">
        <f>INDEX([1]怪物表!$J:$J,MATCH(F1866,[1]怪物表!$A:$A,0),1)*H1866</f>
        <v>30</v>
      </c>
    </row>
    <row r="1867" spans="1:14" x14ac:dyDescent="0.3">
      <c r="A1867" s="3"/>
      <c r="B1867" s="4"/>
      <c r="C1867" s="4" t="s">
        <v>351</v>
      </c>
      <c r="D1867" s="4"/>
      <c r="E1867" s="3">
        <v>4</v>
      </c>
      <c r="F1867" s="3">
        <f>IF(G1867="","",SUMIFS([1]怪物表!$A:$A,[1]怪物表!$B:$B,C1867,[1]怪物表!$C:$C,G1867)
)</f>
        <v>1599402</v>
      </c>
      <c r="G1867" s="4" t="s">
        <v>239</v>
      </c>
      <c r="H1867" s="99">
        <v>30</v>
      </c>
      <c r="I1867" s="3">
        <v>18</v>
      </c>
      <c r="J1867" s="34">
        <v>3</v>
      </c>
      <c r="K1867" s="34">
        <v>1</v>
      </c>
      <c r="L1867" s="3">
        <v>60</v>
      </c>
      <c r="M1867" s="34">
        <v>630</v>
      </c>
      <c r="N1867" s="27">
        <f>INDEX([1]怪物表!$J:$J,MATCH(F1867,[1]怪物表!$A:$A,0),1)*H1867</f>
        <v>30</v>
      </c>
    </row>
    <row r="1868" spans="1:14" x14ac:dyDescent="0.3">
      <c r="A1868" s="3"/>
      <c r="B1868" s="4"/>
      <c r="C1868" s="4" t="s">
        <v>351</v>
      </c>
      <c r="D1868" s="4"/>
      <c r="E1868" s="3">
        <v>5</v>
      </c>
      <c r="F1868" s="3">
        <f>IF(G1868="","",SUMIFS([1]怪物表!$A:$A,[1]怪物表!$B:$B,C1868,[1]怪物表!$C:$C,G1868)
)</f>
        <v>1599402</v>
      </c>
      <c r="G1868" s="4" t="s">
        <v>239</v>
      </c>
      <c r="H1868" s="99">
        <v>48</v>
      </c>
      <c r="I1868" s="3"/>
      <c r="J1868" s="34">
        <v>3</v>
      </c>
      <c r="K1868" s="34">
        <v>1</v>
      </c>
      <c r="L1868" s="3">
        <v>60</v>
      </c>
      <c r="M1868" s="34">
        <v>630</v>
      </c>
      <c r="N1868" s="27">
        <f>INDEX([1]怪物表!$J:$J,MATCH(F1868,[1]怪物表!$A:$A,0),1)*H1868</f>
        <v>48</v>
      </c>
    </row>
    <row r="1869" spans="1:14" x14ac:dyDescent="0.3">
      <c r="A1869" s="37">
        <v>599418</v>
      </c>
      <c r="B1869" s="25" t="s">
        <v>373</v>
      </c>
      <c r="C1869" s="4" t="s">
        <v>351</v>
      </c>
      <c r="D1869" s="25" t="s">
        <v>225</v>
      </c>
      <c r="E1869" s="34">
        <v>1</v>
      </c>
      <c r="F1869" s="34">
        <f>IF(G1869="","",SUMIFS([1]怪物表!$A:$A,[1]怪物表!$B:$B,C1869,[1]怪物表!$C:$C,G1869)
)</f>
        <v>1599402</v>
      </c>
      <c r="G1869" s="4" t="s">
        <v>239</v>
      </c>
      <c r="H1869" s="99">
        <v>21</v>
      </c>
      <c r="I1869" s="34">
        <v>11</v>
      </c>
      <c r="J1869" s="34">
        <v>3</v>
      </c>
      <c r="K1869" s="34">
        <v>1</v>
      </c>
      <c r="L1869" s="3">
        <v>60</v>
      </c>
      <c r="M1869" s="34">
        <v>690</v>
      </c>
      <c r="N1869" s="27">
        <f>INDEX([1]怪物表!$J:$J,MATCH(F1869,[1]怪物表!$A:$A,0),1)*H1869</f>
        <v>21</v>
      </c>
    </row>
    <row r="1870" spans="1:14" x14ac:dyDescent="0.3">
      <c r="A1870" s="3"/>
      <c r="B1870" s="4"/>
      <c r="C1870" s="4" t="s">
        <v>351</v>
      </c>
      <c r="D1870" s="4"/>
      <c r="E1870" s="3">
        <v>2</v>
      </c>
      <c r="F1870" s="3">
        <f>IF(G1870="","",SUMIFS([1]怪物表!$A:$A,[1]怪物表!$B:$B,C1870,[1]怪物表!$C:$C,G1870)
)</f>
        <v>1599402</v>
      </c>
      <c r="G1870" s="4" t="s">
        <v>239</v>
      </c>
      <c r="H1870" s="99">
        <v>21</v>
      </c>
      <c r="I1870" s="34">
        <v>11</v>
      </c>
      <c r="J1870" s="34">
        <v>3</v>
      </c>
      <c r="K1870" s="34">
        <v>1</v>
      </c>
      <c r="L1870" s="3">
        <v>60</v>
      </c>
      <c r="M1870" s="34">
        <v>690</v>
      </c>
      <c r="N1870" s="27">
        <f>INDEX([1]怪物表!$J:$J,MATCH(F1870,[1]怪物表!$A:$A,0),1)*H1870</f>
        <v>21</v>
      </c>
    </row>
    <row r="1871" spans="1:14" x14ac:dyDescent="0.3">
      <c r="A1871" s="3"/>
      <c r="B1871" s="4"/>
      <c r="C1871" s="4" t="s">
        <v>351</v>
      </c>
      <c r="D1871" s="4"/>
      <c r="E1871" s="3">
        <v>3</v>
      </c>
      <c r="F1871" s="3">
        <f>IF(G1871="","",SUMIFS([1]怪物表!$A:$A,[1]怪物表!$B:$B,C1871,[1]怪物表!$C:$C,G1871)
)</f>
        <v>1599402</v>
      </c>
      <c r="G1871" s="4" t="s">
        <v>239</v>
      </c>
      <c r="H1871" s="99">
        <v>30</v>
      </c>
      <c r="I1871" s="3">
        <v>18</v>
      </c>
      <c r="J1871" s="34">
        <v>3</v>
      </c>
      <c r="K1871" s="34">
        <v>1</v>
      </c>
      <c r="L1871" s="3">
        <v>60</v>
      </c>
      <c r="M1871" s="34">
        <v>690</v>
      </c>
      <c r="N1871" s="27">
        <f>INDEX([1]怪物表!$J:$J,MATCH(F1871,[1]怪物表!$A:$A,0),1)*H1871</f>
        <v>30</v>
      </c>
    </row>
    <row r="1872" spans="1:14" x14ac:dyDescent="0.3">
      <c r="A1872" s="3"/>
      <c r="B1872" s="4"/>
      <c r="C1872" s="4" t="s">
        <v>351</v>
      </c>
      <c r="D1872" s="4"/>
      <c r="E1872" s="3">
        <v>4</v>
      </c>
      <c r="F1872" s="3">
        <f>IF(G1872="","",SUMIFS([1]怪物表!$A:$A,[1]怪物表!$B:$B,C1872,[1]怪物表!$C:$C,G1872)
)</f>
        <v>1599402</v>
      </c>
      <c r="G1872" s="4" t="s">
        <v>239</v>
      </c>
      <c r="H1872" s="99">
        <v>30</v>
      </c>
      <c r="I1872" s="3">
        <v>18</v>
      </c>
      <c r="J1872" s="34">
        <v>3</v>
      </c>
      <c r="K1872" s="34">
        <v>1</v>
      </c>
      <c r="L1872" s="3">
        <v>60</v>
      </c>
      <c r="M1872" s="34">
        <v>690</v>
      </c>
      <c r="N1872" s="27">
        <f>INDEX([1]怪物表!$J:$J,MATCH(F1872,[1]怪物表!$A:$A,0),1)*H1872</f>
        <v>30</v>
      </c>
    </row>
    <row r="1873" spans="1:14" x14ac:dyDescent="0.3">
      <c r="A1873" s="3"/>
      <c r="B1873" s="4"/>
      <c r="C1873" s="4" t="s">
        <v>351</v>
      </c>
      <c r="D1873" s="4"/>
      <c r="E1873" s="3">
        <v>5</v>
      </c>
      <c r="F1873" s="3">
        <f>IF(G1873="","",SUMIFS([1]怪物表!$A:$A,[1]怪物表!$B:$B,C1873,[1]怪物表!$C:$C,G1873)
)</f>
        <v>1599402</v>
      </c>
      <c r="G1873" s="4" t="s">
        <v>239</v>
      </c>
      <c r="H1873" s="99">
        <v>48</v>
      </c>
      <c r="I1873" s="3"/>
      <c r="J1873" s="34">
        <v>3</v>
      </c>
      <c r="K1873" s="34">
        <v>1</v>
      </c>
      <c r="L1873" s="3">
        <v>60</v>
      </c>
      <c r="M1873" s="34">
        <v>690</v>
      </c>
      <c r="N1873" s="27">
        <f>INDEX([1]怪物表!$J:$J,MATCH(F1873,[1]怪物表!$A:$A,0),1)*H1873</f>
        <v>48</v>
      </c>
    </row>
    <row r="1874" spans="1:14" x14ac:dyDescent="0.3">
      <c r="A1874" s="37">
        <v>599419</v>
      </c>
      <c r="B1874" s="25" t="s">
        <v>376</v>
      </c>
      <c r="C1874" s="4" t="s">
        <v>351</v>
      </c>
      <c r="D1874" s="25" t="s">
        <v>235</v>
      </c>
      <c r="E1874" s="34">
        <v>1</v>
      </c>
      <c r="F1874" s="34">
        <f>IF(G1874="","",SUMIFS([1]怪物表!$A:$A,[1]怪物表!$B:$B,C1874,[1]怪物表!$C:$C,G1874)
)</f>
        <v>1599403</v>
      </c>
      <c r="G1874" s="4" t="s">
        <v>240</v>
      </c>
      <c r="H1874" s="99">
        <v>18</v>
      </c>
      <c r="I1874" s="34">
        <v>11</v>
      </c>
      <c r="J1874" s="34">
        <v>3</v>
      </c>
      <c r="K1874" s="34">
        <v>1</v>
      </c>
      <c r="L1874" s="34">
        <v>6</v>
      </c>
      <c r="M1874" s="34">
        <v>720</v>
      </c>
      <c r="N1874" s="27">
        <f>INDEX([1]怪物表!$J:$J,MATCH(F1874,[1]怪物表!$A:$A,0),1)*H1874</f>
        <v>18</v>
      </c>
    </row>
    <row r="1875" spans="1:14" x14ac:dyDescent="0.3">
      <c r="A1875" s="3"/>
      <c r="B1875" s="4"/>
      <c r="C1875" s="4" t="s">
        <v>351</v>
      </c>
      <c r="D1875" s="4"/>
      <c r="E1875" s="3">
        <v>2</v>
      </c>
      <c r="F1875" s="3">
        <f>IF(G1875="","",SUMIFS([1]怪物表!$A:$A,[1]怪物表!$B:$B,C1875,[1]怪物表!$C:$C,G1875)
)</f>
        <v>1599403</v>
      </c>
      <c r="G1875" s="4" t="s">
        <v>240</v>
      </c>
      <c r="H1875" s="99">
        <v>18</v>
      </c>
      <c r="I1875" s="34">
        <v>11</v>
      </c>
      <c r="J1875" s="34">
        <v>3</v>
      </c>
      <c r="K1875" s="34">
        <v>1</v>
      </c>
      <c r="L1875" s="34">
        <v>6</v>
      </c>
      <c r="M1875" s="34">
        <v>720</v>
      </c>
      <c r="N1875" s="27">
        <f>INDEX([1]怪物表!$J:$J,MATCH(F1875,[1]怪物表!$A:$A,0),1)*H1875</f>
        <v>18</v>
      </c>
    </row>
    <row r="1876" spans="1:14" x14ac:dyDescent="0.3">
      <c r="A1876" s="3"/>
      <c r="B1876" s="4"/>
      <c r="C1876" s="4" t="s">
        <v>351</v>
      </c>
      <c r="D1876" s="4"/>
      <c r="E1876" s="3">
        <v>3</v>
      </c>
      <c r="F1876" s="3">
        <f>IF(G1876="","",SUMIFS([1]怪物表!$A:$A,[1]怪物表!$B:$B,C1876,[1]怪物表!$C:$C,G1876)
)</f>
        <v>1599403</v>
      </c>
      <c r="G1876" s="4" t="s">
        <v>240</v>
      </c>
      <c r="H1876" s="99">
        <v>30</v>
      </c>
      <c r="I1876" s="3">
        <v>18</v>
      </c>
      <c r="J1876" s="34">
        <v>3</v>
      </c>
      <c r="K1876" s="34">
        <v>1</v>
      </c>
      <c r="L1876" s="34">
        <v>6</v>
      </c>
      <c r="M1876" s="34">
        <v>720</v>
      </c>
      <c r="N1876" s="27">
        <f>INDEX([1]怪物表!$J:$J,MATCH(F1876,[1]怪物表!$A:$A,0),1)*H1876</f>
        <v>30</v>
      </c>
    </row>
    <row r="1877" spans="1:14" x14ac:dyDescent="0.3">
      <c r="A1877" s="3"/>
      <c r="B1877" s="4"/>
      <c r="C1877" s="4" t="s">
        <v>351</v>
      </c>
      <c r="D1877" s="4"/>
      <c r="E1877" s="3">
        <v>4</v>
      </c>
      <c r="F1877" s="3">
        <f>IF(G1877="","",SUMIFS([1]怪物表!$A:$A,[1]怪物表!$B:$B,C1877,[1]怪物表!$C:$C,G1877)
)</f>
        <v>1599403</v>
      </c>
      <c r="G1877" s="4" t="s">
        <v>240</v>
      </c>
      <c r="H1877" s="99">
        <v>42</v>
      </c>
      <c r="I1877" s="3">
        <v>18</v>
      </c>
      <c r="J1877" s="34">
        <v>3</v>
      </c>
      <c r="K1877" s="34">
        <v>1</v>
      </c>
      <c r="L1877" s="34">
        <v>6</v>
      </c>
      <c r="M1877" s="34">
        <v>720</v>
      </c>
      <c r="N1877" s="27">
        <f>INDEX([1]怪物表!$J:$J,MATCH(F1877,[1]怪物表!$A:$A,0),1)*H1877</f>
        <v>42</v>
      </c>
    </row>
    <row r="1878" spans="1:14" x14ac:dyDescent="0.3">
      <c r="A1878" s="3"/>
      <c r="B1878" s="4"/>
      <c r="C1878" s="4" t="s">
        <v>351</v>
      </c>
      <c r="D1878" s="4"/>
      <c r="E1878" s="3">
        <v>5</v>
      </c>
      <c r="F1878" s="3">
        <f>IF(G1878="","",SUMIFS([1]怪物表!$A:$A,[1]怪物表!$B:$B,C1878,[1]怪物表!$C:$C,G1878)
)</f>
        <v>1599403</v>
      </c>
      <c r="G1878" s="4" t="s">
        <v>240</v>
      </c>
      <c r="H1878" s="99">
        <v>42</v>
      </c>
      <c r="I1878" s="3"/>
      <c r="J1878" s="34">
        <v>3</v>
      </c>
      <c r="K1878" s="34">
        <v>1</v>
      </c>
      <c r="L1878" s="34">
        <v>6</v>
      </c>
      <c r="M1878" s="34">
        <v>720</v>
      </c>
      <c r="N1878" s="27">
        <f>INDEX([1]怪物表!$J:$J,MATCH(F1878,[1]怪物表!$A:$A,0),1)*H1878</f>
        <v>42</v>
      </c>
    </row>
    <row r="1879" spans="1:14" x14ac:dyDescent="0.3">
      <c r="A1879" s="37">
        <v>599420</v>
      </c>
      <c r="B1879" s="25" t="s">
        <v>272</v>
      </c>
      <c r="C1879" s="4" t="s">
        <v>351</v>
      </c>
      <c r="D1879" s="25" t="s">
        <v>235</v>
      </c>
      <c r="E1879" s="34">
        <v>1</v>
      </c>
      <c r="F1879" s="34">
        <f>IF(G1879="","",SUMIFS([1]怪物表!$A:$A,[1]怪物表!$B:$B,C1879,[1]怪物表!$C:$C,G1879)
)</f>
        <v>1599417</v>
      </c>
      <c r="G1879" s="4" t="s">
        <v>123</v>
      </c>
      <c r="H1879" s="36">
        <v>8</v>
      </c>
      <c r="I1879" s="36">
        <v>3</v>
      </c>
      <c r="J1879" s="34">
        <v>3</v>
      </c>
      <c r="K1879" s="34">
        <v>1</v>
      </c>
      <c r="L1879" s="34">
        <v>6</v>
      </c>
      <c r="M1879" s="34">
        <v>720</v>
      </c>
      <c r="N1879" s="27">
        <f>INDEX([1]怪物表!$J:$J,MATCH(F1879,[1]怪物表!$A:$A,0),1)*H1879</f>
        <v>8</v>
      </c>
    </row>
    <row r="1880" spans="1:14" x14ac:dyDescent="0.3">
      <c r="A1880" s="3"/>
      <c r="B1880" s="4"/>
      <c r="C1880" s="4" t="s">
        <v>351</v>
      </c>
      <c r="D1880" s="4"/>
      <c r="E1880" s="3">
        <v>2</v>
      </c>
      <c r="F1880" s="3">
        <f>IF(G1880="","",SUMIFS([1]怪物表!$A:$A,[1]怪物表!$B:$B,C1880,[1]怪物表!$C:$C,G1880)
)</f>
        <v>1599417</v>
      </c>
      <c r="G1880" s="4" t="s">
        <v>123</v>
      </c>
      <c r="H1880" s="36">
        <v>8</v>
      </c>
      <c r="I1880" s="36">
        <v>3</v>
      </c>
      <c r="J1880" s="34">
        <v>3</v>
      </c>
      <c r="K1880" s="34">
        <v>1</v>
      </c>
      <c r="L1880" s="34">
        <v>6</v>
      </c>
      <c r="M1880" s="34">
        <v>720</v>
      </c>
      <c r="N1880" s="27">
        <f>INDEX([1]怪物表!$J:$J,MATCH(F1880,[1]怪物表!$A:$A,0),1)*H1880</f>
        <v>8</v>
      </c>
    </row>
    <row r="1881" spans="1:14" x14ac:dyDescent="0.3">
      <c r="A1881" s="3"/>
      <c r="B1881" s="4"/>
      <c r="C1881" s="4" t="s">
        <v>351</v>
      </c>
      <c r="D1881" s="4"/>
      <c r="E1881" s="3">
        <v>3</v>
      </c>
      <c r="F1881" s="3">
        <f>IF(G1881="","",SUMIFS([1]怪物表!$A:$A,[1]怪物表!$B:$B,C1881,[1]怪物表!$C:$C,G1881)
)</f>
        <v>1599417</v>
      </c>
      <c r="G1881" s="4" t="s">
        <v>123</v>
      </c>
      <c r="H1881" s="36">
        <v>10</v>
      </c>
      <c r="I1881" s="36">
        <v>4</v>
      </c>
      <c r="J1881" s="34">
        <v>3</v>
      </c>
      <c r="K1881" s="34">
        <v>1</v>
      </c>
      <c r="L1881" s="34">
        <v>6</v>
      </c>
      <c r="M1881" s="34">
        <v>720</v>
      </c>
      <c r="N1881" s="27">
        <f>INDEX([1]怪物表!$J:$J,MATCH(F1881,[1]怪物表!$A:$A,0),1)*H1881</f>
        <v>10</v>
      </c>
    </row>
    <row r="1882" spans="1:14" x14ac:dyDescent="0.3">
      <c r="A1882" s="3"/>
      <c r="B1882" s="4"/>
      <c r="C1882" s="4" t="s">
        <v>351</v>
      </c>
      <c r="D1882" s="4"/>
      <c r="E1882" s="3">
        <v>4</v>
      </c>
      <c r="F1882" s="3">
        <f>IF(G1882="","",SUMIFS([1]怪物表!$A:$A,[1]怪物表!$B:$B,C1882,[1]怪物表!$C:$C,G1882)
)</f>
        <v>1599417</v>
      </c>
      <c r="G1882" s="4" t="s">
        <v>123</v>
      </c>
      <c r="H1882" s="36">
        <v>12</v>
      </c>
      <c r="I1882" s="36">
        <v>6</v>
      </c>
      <c r="J1882" s="34">
        <v>3</v>
      </c>
      <c r="K1882" s="34">
        <v>1</v>
      </c>
      <c r="L1882" s="34">
        <v>6</v>
      </c>
      <c r="M1882" s="34">
        <v>720</v>
      </c>
      <c r="N1882" s="27">
        <f>INDEX([1]怪物表!$J:$J,MATCH(F1882,[1]怪物表!$A:$A,0),1)*H1882</f>
        <v>12</v>
      </c>
    </row>
    <row r="1883" spans="1:14" x14ac:dyDescent="0.3">
      <c r="A1883" s="3"/>
      <c r="B1883" s="4"/>
      <c r="C1883" s="4" t="s">
        <v>351</v>
      </c>
      <c r="D1883" s="4"/>
      <c r="E1883" s="3">
        <v>5</v>
      </c>
      <c r="F1883" s="3">
        <f>IF(G1883="","",SUMIFS([1]怪物表!$A:$A,[1]怪物表!$B:$B,C1883,[1]怪物表!$C:$C,G1883)
)</f>
        <v>1599417</v>
      </c>
      <c r="G1883" s="4" t="s">
        <v>123</v>
      </c>
      <c r="H1883" s="36">
        <v>12</v>
      </c>
      <c r="I1883" s="3"/>
      <c r="J1883" s="34">
        <v>3</v>
      </c>
      <c r="K1883" s="34">
        <v>1</v>
      </c>
      <c r="L1883" s="34">
        <v>6</v>
      </c>
      <c r="M1883" s="34">
        <v>720</v>
      </c>
      <c r="N1883" s="27">
        <f>INDEX([1]怪物表!$J:$J,MATCH(F1883,[1]怪物表!$A:$A,0),1)*H1883</f>
        <v>12</v>
      </c>
    </row>
    <row r="1884" spans="1:14" x14ac:dyDescent="0.3">
      <c r="A1884" s="37">
        <v>599421</v>
      </c>
      <c r="B1884" s="25" t="s">
        <v>386</v>
      </c>
      <c r="C1884" s="4" t="s">
        <v>351</v>
      </c>
      <c r="D1884" s="25" t="s">
        <v>235</v>
      </c>
      <c r="E1884" s="34">
        <v>1</v>
      </c>
      <c r="F1884" s="34">
        <f>IF(G1884="","",SUMIFS([1]怪物表!$A:$A,[1]怪物表!$B:$B,C1884,[1]怪物表!$C:$C,G1884)
)</f>
        <v>1599415</v>
      </c>
      <c r="G1884" s="4" t="s">
        <v>167</v>
      </c>
      <c r="H1884" s="99">
        <v>18</v>
      </c>
      <c r="I1884" s="34">
        <v>11</v>
      </c>
      <c r="J1884" s="34">
        <v>3</v>
      </c>
      <c r="K1884" s="34">
        <v>1</v>
      </c>
      <c r="L1884" s="34">
        <v>6</v>
      </c>
      <c r="M1884" s="34">
        <v>720</v>
      </c>
      <c r="N1884" s="27">
        <f>INDEX([1]怪物表!$J:$J,MATCH(F1884,[1]怪物表!$A:$A,0),1)*H1884</f>
        <v>18</v>
      </c>
    </row>
    <row r="1885" spans="1:14" x14ac:dyDescent="0.3">
      <c r="A1885" s="3"/>
      <c r="B1885" s="4"/>
      <c r="C1885" s="4" t="s">
        <v>351</v>
      </c>
      <c r="D1885" s="4"/>
      <c r="E1885" s="3">
        <v>2</v>
      </c>
      <c r="F1885" s="3">
        <f>IF(G1885="","",SUMIFS([1]怪物表!$A:$A,[1]怪物表!$B:$B,C1885,[1]怪物表!$C:$C,G1885)
)</f>
        <v>1599415</v>
      </c>
      <c r="G1885" s="4" t="s">
        <v>167</v>
      </c>
      <c r="H1885" s="99">
        <v>18</v>
      </c>
      <c r="I1885" s="34">
        <v>11</v>
      </c>
      <c r="J1885" s="34">
        <v>3</v>
      </c>
      <c r="K1885" s="34">
        <v>1</v>
      </c>
      <c r="L1885" s="34">
        <v>6</v>
      </c>
      <c r="M1885" s="34">
        <v>720</v>
      </c>
      <c r="N1885" s="27">
        <f>INDEX([1]怪物表!$J:$J,MATCH(F1885,[1]怪物表!$A:$A,0),1)*H1885</f>
        <v>18</v>
      </c>
    </row>
    <row r="1886" spans="1:14" x14ac:dyDescent="0.3">
      <c r="A1886" s="3"/>
      <c r="B1886" s="4"/>
      <c r="C1886" s="4" t="s">
        <v>351</v>
      </c>
      <c r="D1886" s="4"/>
      <c r="E1886" s="3">
        <v>3</v>
      </c>
      <c r="F1886" s="3">
        <f>IF(G1886="","",SUMIFS([1]怪物表!$A:$A,[1]怪物表!$B:$B,C1886,[1]怪物表!$C:$C,G1886)
)</f>
        <v>1599415</v>
      </c>
      <c r="G1886" s="4" t="s">
        <v>167</v>
      </c>
      <c r="H1886" s="99">
        <v>30</v>
      </c>
      <c r="I1886" s="3">
        <v>18</v>
      </c>
      <c r="J1886" s="34">
        <v>3</v>
      </c>
      <c r="K1886" s="34">
        <v>1</v>
      </c>
      <c r="L1886" s="34">
        <v>6</v>
      </c>
      <c r="M1886" s="34">
        <v>720</v>
      </c>
      <c r="N1886" s="27">
        <f>INDEX([1]怪物表!$J:$J,MATCH(F1886,[1]怪物表!$A:$A,0),1)*H1886</f>
        <v>30</v>
      </c>
    </row>
    <row r="1887" spans="1:14" x14ac:dyDescent="0.3">
      <c r="A1887" s="3"/>
      <c r="B1887" s="4"/>
      <c r="C1887" s="4" t="s">
        <v>351</v>
      </c>
      <c r="D1887" s="4"/>
      <c r="E1887" s="3">
        <v>4</v>
      </c>
      <c r="F1887" s="3">
        <f>IF(G1887="","",SUMIFS([1]怪物表!$A:$A,[1]怪物表!$B:$B,C1887,[1]怪物表!$C:$C,G1887)
)</f>
        <v>1599415</v>
      </c>
      <c r="G1887" s="4" t="s">
        <v>167</v>
      </c>
      <c r="H1887" s="99">
        <v>42</v>
      </c>
      <c r="I1887" s="3">
        <v>18</v>
      </c>
      <c r="J1887" s="34">
        <v>3</v>
      </c>
      <c r="K1887" s="34">
        <v>1</v>
      </c>
      <c r="L1887" s="34">
        <v>6</v>
      </c>
      <c r="M1887" s="34">
        <v>720</v>
      </c>
      <c r="N1887" s="27">
        <f>INDEX([1]怪物表!$J:$J,MATCH(F1887,[1]怪物表!$A:$A,0),1)*H1887</f>
        <v>42</v>
      </c>
    </row>
    <row r="1888" spans="1:14" x14ac:dyDescent="0.3">
      <c r="A1888" s="3"/>
      <c r="B1888" s="4"/>
      <c r="C1888" s="4" t="s">
        <v>351</v>
      </c>
      <c r="D1888" s="4"/>
      <c r="E1888" s="3">
        <v>5</v>
      </c>
      <c r="F1888" s="3">
        <f>IF(G1888="","",SUMIFS([1]怪物表!$A:$A,[1]怪物表!$B:$B,C1888,[1]怪物表!$C:$C,G1888)
)</f>
        <v>1599415</v>
      </c>
      <c r="G1888" s="4" t="s">
        <v>167</v>
      </c>
      <c r="H1888" s="99">
        <v>42</v>
      </c>
      <c r="I1888" s="3"/>
      <c r="J1888" s="34">
        <v>3</v>
      </c>
      <c r="K1888" s="34">
        <v>1</v>
      </c>
      <c r="L1888" s="34">
        <v>6</v>
      </c>
      <c r="M1888" s="34">
        <v>720</v>
      </c>
      <c r="N1888" s="27">
        <f>INDEX([1]怪物表!$J:$J,MATCH(F1888,[1]怪物表!$A:$A,0),1)*H1888</f>
        <v>42</v>
      </c>
    </row>
    <row r="1889" spans="1:14" x14ac:dyDescent="0.3">
      <c r="A1889" s="37">
        <v>599422</v>
      </c>
      <c r="B1889" s="25" t="s">
        <v>368</v>
      </c>
      <c r="C1889" s="4" t="s">
        <v>351</v>
      </c>
      <c r="D1889" s="25" t="s">
        <v>237</v>
      </c>
      <c r="E1889" s="34">
        <v>1</v>
      </c>
      <c r="F1889" s="34">
        <f>IF(G1889="","",SUMIFS([1]怪物表!$A:$A,[1]怪物表!$B:$B,C1889,[1]怪物表!$C:$C,G1889)
)</f>
        <v>1599404</v>
      </c>
      <c r="G1889" s="4" t="s">
        <v>247</v>
      </c>
      <c r="H1889" s="99">
        <v>18</v>
      </c>
      <c r="I1889" s="34">
        <v>11</v>
      </c>
      <c r="J1889" s="34">
        <v>3</v>
      </c>
      <c r="K1889" s="34">
        <v>1</v>
      </c>
      <c r="L1889" s="34">
        <v>6</v>
      </c>
      <c r="M1889" s="34">
        <v>720</v>
      </c>
      <c r="N1889" s="27">
        <f>INDEX([1]怪物表!$J:$J,MATCH(F1889,[1]怪物表!$A:$A,0),1)*H1889</f>
        <v>18</v>
      </c>
    </row>
    <row r="1890" spans="1:14" x14ac:dyDescent="0.3">
      <c r="A1890" s="3"/>
      <c r="B1890" s="4"/>
      <c r="C1890" s="4" t="s">
        <v>351</v>
      </c>
      <c r="D1890" s="4"/>
      <c r="E1890" s="3">
        <v>2</v>
      </c>
      <c r="F1890" s="3">
        <f>IF(G1890="","",SUMIFS([1]怪物表!$A:$A,[1]怪物表!$B:$B,C1890,[1]怪物表!$C:$C,G1890)
)</f>
        <v>1599404</v>
      </c>
      <c r="G1890" s="4" t="s">
        <v>247</v>
      </c>
      <c r="H1890" s="99">
        <v>18</v>
      </c>
      <c r="I1890" s="34">
        <v>11</v>
      </c>
      <c r="J1890" s="34">
        <v>3</v>
      </c>
      <c r="K1890" s="34">
        <v>1</v>
      </c>
      <c r="L1890" s="34">
        <v>6</v>
      </c>
      <c r="M1890" s="34">
        <v>720</v>
      </c>
      <c r="N1890" s="27">
        <f>INDEX([1]怪物表!$J:$J,MATCH(F1890,[1]怪物表!$A:$A,0),1)*H1890</f>
        <v>18</v>
      </c>
    </row>
    <row r="1891" spans="1:14" x14ac:dyDescent="0.3">
      <c r="A1891" s="3"/>
      <c r="B1891" s="4"/>
      <c r="C1891" s="4" t="s">
        <v>351</v>
      </c>
      <c r="D1891" s="4"/>
      <c r="E1891" s="3">
        <v>3</v>
      </c>
      <c r="F1891" s="3">
        <f>IF(G1891="","",SUMIFS([1]怪物表!$A:$A,[1]怪物表!$B:$B,C1891,[1]怪物表!$C:$C,G1891)
)</f>
        <v>1599404</v>
      </c>
      <c r="G1891" s="4" t="s">
        <v>247</v>
      </c>
      <c r="H1891" s="99">
        <v>30</v>
      </c>
      <c r="I1891" s="3">
        <v>18</v>
      </c>
      <c r="J1891" s="34">
        <v>3</v>
      </c>
      <c r="K1891" s="34">
        <v>1</v>
      </c>
      <c r="L1891" s="34">
        <v>6</v>
      </c>
      <c r="M1891" s="34">
        <v>720</v>
      </c>
      <c r="N1891" s="27">
        <f>INDEX([1]怪物表!$J:$J,MATCH(F1891,[1]怪物表!$A:$A,0),1)*H1891</f>
        <v>30</v>
      </c>
    </row>
    <row r="1892" spans="1:14" x14ac:dyDescent="0.3">
      <c r="A1892" s="3"/>
      <c r="B1892" s="4"/>
      <c r="C1892" s="4" t="s">
        <v>351</v>
      </c>
      <c r="D1892" s="4"/>
      <c r="E1892" s="3">
        <v>4</v>
      </c>
      <c r="F1892" s="3">
        <f>IF(G1892="","",SUMIFS([1]怪物表!$A:$A,[1]怪物表!$B:$B,C1892,[1]怪物表!$C:$C,G1892)
)</f>
        <v>1599404</v>
      </c>
      <c r="G1892" s="4" t="s">
        <v>247</v>
      </c>
      <c r="H1892" s="99">
        <v>42</v>
      </c>
      <c r="I1892" s="3">
        <v>18</v>
      </c>
      <c r="J1892" s="34">
        <v>3</v>
      </c>
      <c r="K1892" s="34">
        <v>1</v>
      </c>
      <c r="L1892" s="34">
        <v>6</v>
      </c>
      <c r="M1892" s="34">
        <v>720</v>
      </c>
      <c r="N1892" s="27">
        <f>INDEX([1]怪物表!$J:$J,MATCH(F1892,[1]怪物表!$A:$A,0),1)*H1892</f>
        <v>42</v>
      </c>
    </row>
    <row r="1893" spans="1:14" x14ac:dyDescent="0.3">
      <c r="A1893" s="3"/>
      <c r="B1893" s="4"/>
      <c r="C1893" s="4" t="s">
        <v>351</v>
      </c>
      <c r="D1893" s="4"/>
      <c r="E1893" s="3">
        <v>5</v>
      </c>
      <c r="F1893" s="3">
        <f>IF(G1893="","",SUMIFS([1]怪物表!$A:$A,[1]怪物表!$B:$B,C1893,[1]怪物表!$C:$C,G1893)
)</f>
        <v>1599404</v>
      </c>
      <c r="G1893" s="4" t="s">
        <v>247</v>
      </c>
      <c r="H1893" s="99">
        <v>42</v>
      </c>
      <c r="I1893" s="3"/>
      <c r="J1893" s="34">
        <v>3</v>
      </c>
      <c r="K1893" s="34">
        <v>1</v>
      </c>
      <c r="L1893" s="34">
        <v>6</v>
      </c>
      <c r="M1893" s="34">
        <v>720</v>
      </c>
      <c r="N1893" s="27">
        <f>INDEX([1]怪物表!$J:$J,MATCH(F1893,[1]怪物表!$A:$A,0),1)*H1893</f>
        <v>42</v>
      </c>
    </row>
    <row r="1894" spans="1:14" x14ac:dyDescent="0.3">
      <c r="A1894" s="37">
        <v>599423</v>
      </c>
      <c r="B1894" s="25" t="s">
        <v>386</v>
      </c>
      <c r="C1894" s="4" t="s">
        <v>351</v>
      </c>
      <c r="D1894" s="25" t="s">
        <v>237</v>
      </c>
      <c r="E1894" s="34">
        <v>1</v>
      </c>
      <c r="F1894" s="34">
        <f>IF(G1894="","",SUMIFS([1]怪物表!$A:$A,[1]怪物表!$B:$B,C1894,[1]怪物表!$C:$C,G1894)
)</f>
        <v>1599418</v>
      </c>
      <c r="G1894" s="4" t="s">
        <v>136</v>
      </c>
      <c r="H1894" s="99">
        <v>18</v>
      </c>
      <c r="I1894" s="34">
        <v>11</v>
      </c>
      <c r="J1894" s="34">
        <v>3</v>
      </c>
      <c r="K1894" s="34">
        <v>1</v>
      </c>
      <c r="L1894" s="34">
        <v>6</v>
      </c>
      <c r="M1894" s="34">
        <v>720</v>
      </c>
      <c r="N1894" s="27">
        <f>INDEX([1]怪物表!$J:$J,MATCH(F1894,[1]怪物表!$A:$A,0),1)*H1894</f>
        <v>18</v>
      </c>
    </row>
    <row r="1895" spans="1:14" x14ac:dyDescent="0.3">
      <c r="A1895" s="3"/>
      <c r="B1895" s="4"/>
      <c r="C1895" s="4" t="s">
        <v>351</v>
      </c>
      <c r="D1895" s="4"/>
      <c r="E1895" s="3">
        <v>2</v>
      </c>
      <c r="F1895" s="3">
        <f>IF(G1895="","",SUMIFS([1]怪物表!$A:$A,[1]怪物表!$B:$B,C1895,[1]怪物表!$C:$C,G1895)
)</f>
        <v>1599418</v>
      </c>
      <c r="G1895" s="4" t="s">
        <v>136</v>
      </c>
      <c r="H1895" s="99">
        <v>18</v>
      </c>
      <c r="I1895" s="34">
        <v>11</v>
      </c>
      <c r="J1895" s="34">
        <v>3</v>
      </c>
      <c r="K1895" s="34">
        <v>1</v>
      </c>
      <c r="L1895" s="34">
        <v>6</v>
      </c>
      <c r="M1895" s="34">
        <v>720</v>
      </c>
      <c r="N1895" s="27">
        <f>INDEX([1]怪物表!$J:$J,MATCH(F1895,[1]怪物表!$A:$A,0),1)*H1895</f>
        <v>18</v>
      </c>
    </row>
    <row r="1896" spans="1:14" x14ac:dyDescent="0.3">
      <c r="A1896" s="3"/>
      <c r="B1896" s="4"/>
      <c r="C1896" s="4" t="s">
        <v>351</v>
      </c>
      <c r="D1896" s="4"/>
      <c r="E1896" s="3">
        <v>3</v>
      </c>
      <c r="F1896" s="3">
        <f>IF(G1896="","",SUMIFS([1]怪物表!$A:$A,[1]怪物表!$B:$B,C1896,[1]怪物表!$C:$C,G1896)
)</f>
        <v>1599418</v>
      </c>
      <c r="G1896" s="4" t="s">
        <v>136</v>
      </c>
      <c r="H1896" s="99">
        <v>30</v>
      </c>
      <c r="I1896" s="3">
        <v>18</v>
      </c>
      <c r="J1896" s="34">
        <v>3</v>
      </c>
      <c r="K1896" s="34">
        <v>1</v>
      </c>
      <c r="L1896" s="34">
        <v>6</v>
      </c>
      <c r="M1896" s="34">
        <v>720</v>
      </c>
      <c r="N1896" s="27">
        <f>INDEX([1]怪物表!$J:$J,MATCH(F1896,[1]怪物表!$A:$A,0),1)*H1896</f>
        <v>30</v>
      </c>
    </row>
    <row r="1897" spans="1:14" x14ac:dyDescent="0.3">
      <c r="A1897" s="3"/>
      <c r="B1897" s="4"/>
      <c r="C1897" s="4" t="s">
        <v>351</v>
      </c>
      <c r="D1897" s="4"/>
      <c r="E1897" s="3">
        <v>4</v>
      </c>
      <c r="F1897" s="3">
        <f>IF(G1897="","",SUMIFS([1]怪物表!$A:$A,[1]怪物表!$B:$B,C1897,[1]怪物表!$C:$C,G1897)
)</f>
        <v>1599418</v>
      </c>
      <c r="G1897" s="4" t="s">
        <v>136</v>
      </c>
      <c r="H1897" s="99">
        <v>42</v>
      </c>
      <c r="I1897" s="3">
        <v>18</v>
      </c>
      <c r="J1897" s="34">
        <v>3</v>
      </c>
      <c r="K1897" s="34">
        <v>1</v>
      </c>
      <c r="L1897" s="34">
        <v>6</v>
      </c>
      <c r="M1897" s="34">
        <v>720</v>
      </c>
      <c r="N1897" s="27">
        <f>INDEX([1]怪物表!$J:$J,MATCH(F1897,[1]怪物表!$A:$A,0),1)*H1897</f>
        <v>42</v>
      </c>
    </row>
    <row r="1898" spans="1:14" x14ac:dyDescent="0.3">
      <c r="A1898" s="3"/>
      <c r="B1898" s="4"/>
      <c r="C1898" s="4" t="s">
        <v>351</v>
      </c>
      <c r="D1898" s="4"/>
      <c r="E1898" s="3">
        <v>5</v>
      </c>
      <c r="F1898" s="3">
        <f>IF(G1898="","",SUMIFS([1]怪物表!$A:$A,[1]怪物表!$B:$B,C1898,[1]怪物表!$C:$C,G1898)
)</f>
        <v>1599418</v>
      </c>
      <c r="G1898" s="4" t="s">
        <v>136</v>
      </c>
      <c r="H1898" s="99">
        <v>42</v>
      </c>
      <c r="I1898" s="3"/>
      <c r="J1898" s="34">
        <v>3</v>
      </c>
      <c r="K1898" s="34">
        <v>1</v>
      </c>
      <c r="L1898" s="34">
        <v>6</v>
      </c>
      <c r="M1898" s="34">
        <v>720</v>
      </c>
      <c r="N1898" s="27">
        <f>INDEX([1]怪物表!$J:$J,MATCH(F1898,[1]怪物表!$A:$A,0),1)*H1898</f>
        <v>42</v>
      </c>
    </row>
    <row r="1899" spans="1:14" x14ac:dyDescent="0.3">
      <c r="A1899" s="37">
        <v>599424</v>
      </c>
      <c r="B1899" s="25" t="s">
        <v>386</v>
      </c>
      <c r="C1899" s="4" t="s">
        <v>351</v>
      </c>
      <c r="D1899" s="25" t="s">
        <v>237</v>
      </c>
      <c r="E1899" s="34">
        <v>1</v>
      </c>
      <c r="F1899" s="34">
        <f>IF(G1899="","",SUMIFS([1]怪物表!$A:$A,[1]怪物表!$B:$B,C1899,[1]怪物表!$C:$C,G1899)
)</f>
        <v>1599416</v>
      </c>
      <c r="G1899" s="4" t="s">
        <v>288</v>
      </c>
      <c r="H1899" s="99">
        <v>18</v>
      </c>
      <c r="I1899" s="34">
        <v>11</v>
      </c>
      <c r="J1899" s="34">
        <v>3</v>
      </c>
      <c r="K1899" s="34">
        <v>1</v>
      </c>
      <c r="L1899" s="34">
        <v>6</v>
      </c>
      <c r="M1899" s="34">
        <v>720</v>
      </c>
      <c r="N1899" s="27">
        <f>INDEX([1]怪物表!$J:$J,MATCH(F1899,[1]怪物表!$A:$A,0),1)*H1899</f>
        <v>18</v>
      </c>
    </row>
    <row r="1900" spans="1:14" x14ac:dyDescent="0.3">
      <c r="A1900" s="3"/>
      <c r="B1900" s="4"/>
      <c r="C1900" s="4" t="s">
        <v>351</v>
      </c>
      <c r="D1900" s="4"/>
      <c r="E1900" s="3">
        <v>2</v>
      </c>
      <c r="F1900" s="3">
        <f>IF(G1900="","",SUMIFS([1]怪物表!$A:$A,[1]怪物表!$B:$B,C1900,[1]怪物表!$C:$C,G1900)
)</f>
        <v>1599416</v>
      </c>
      <c r="G1900" s="4" t="s">
        <v>288</v>
      </c>
      <c r="H1900" s="99">
        <v>18</v>
      </c>
      <c r="I1900" s="34">
        <v>11</v>
      </c>
      <c r="J1900" s="34">
        <v>3</v>
      </c>
      <c r="K1900" s="34">
        <v>1</v>
      </c>
      <c r="L1900" s="34">
        <v>6</v>
      </c>
      <c r="M1900" s="34">
        <v>720</v>
      </c>
      <c r="N1900" s="27">
        <f>INDEX([1]怪物表!$J:$J,MATCH(F1900,[1]怪物表!$A:$A,0),1)*H1900</f>
        <v>18</v>
      </c>
    </row>
    <row r="1901" spans="1:14" x14ac:dyDescent="0.3">
      <c r="A1901" s="3"/>
      <c r="B1901" s="4"/>
      <c r="C1901" s="4" t="s">
        <v>351</v>
      </c>
      <c r="D1901" s="4"/>
      <c r="E1901" s="3">
        <v>3</v>
      </c>
      <c r="F1901" s="3">
        <f>IF(G1901="","",SUMIFS([1]怪物表!$A:$A,[1]怪物表!$B:$B,C1901,[1]怪物表!$C:$C,G1901)
)</f>
        <v>1599416</v>
      </c>
      <c r="G1901" s="4" t="s">
        <v>288</v>
      </c>
      <c r="H1901" s="99">
        <v>30</v>
      </c>
      <c r="I1901" s="3">
        <v>18</v>
      </c>
      <c r="J1901" s="34">
        <v>3</v>
      </c>
      <c r="K1901" s="34">
        <v>1</v>
      </c>
      <c r="L1901" s="34">
        <v>6</v>
      </c>
      <c r="M1901" s="34">
        <v>720</v>
      </c>
      <c r="N1901" s="27">
        <f>INDEX([1]怪物表!$J:$J,MATCH(F1901,[1]怪物表!$A:$A,0),1)*H1901</f>
        <v>30</v>
      </c>
    </row>
    <row r="1902" spans="1:14" x14ac:dyDescent="0.3">
      <c r="A1902" s="3"/>
      <c r="B1902" s="4"/>
      <c r="C1902" s="4" t="s">
        <v>351</v>
      </c>
      <c r="D1902" s="4"/>
      <c r="E1902" s="3">
        <v>4</v>
      </c>
      <c r="F1902" s="3">
        <f>IF(G1902="","",SUMIFS([1]怪物表!$A:$A,[1]怪物表!$B:$B,C1902,[1]怪物表!$C:$C,G1902)
)</f>
        <v>1599416</v>
      </c>
      <c r="G1902" s="4" t="s">
        <v>288</v>
      </c>
      <c r="H1902" s="99">
        <v>42</v>
      </c>
      <c r="I1902" s="3">
        <v>18</v>
      </c>
      <c r="J1902" s="34">
        <v>3</v>
      </c>
      <c r="K1902" s="34">
        <v>1</v>
      </c>
      <c r="L1902" s="34">
        <v>6</v>
      </c>
      <c r="M1902" s="34">
        <v>720</v>
      </c>
      <c r="N1902" s="27">
        <f>INDEX([1]怪物表!$J:$J,MATCH(F1902,[1]怪物表!$A:$A,0),1)*H1902</f>
        <v>42</v>
      </c>
    </row>
    <row r="1903" spans="1:14" x14ac:dyDescent="0.3">
      <c r="A1903" s="3"/>
      <c r="B1903" s="4"/>
      <c r="C1903" s="4" t="s">
        <v>351</v>
      </c>
      <c r="D1903" s="4"/>
      <c r="E1903" s="3">
        <v>5</v>
      </c>
      <c r="F1903" s="3">
        <f>IF(G1903="","",SUMIFS([1]怪物表!$A:$A,[1]怪物表!$B:$B,C1903,[1]怪物表!$C:$C,G1903)
)</f>
        <v>1599416</v>
      </c>
      <c r="G1903" s="4" t="s">
        <v>288</v>
      </c>
      <c r="H1903" s="99">
        <v>42</v>
      </c>
      <c r="I1903" s="3"/>
      <c r="J1903" s="34">
        <v>3</v>
      </c>
      <c r="K1903" s="34">
        <v>1</v>
      </c>
      <c r="L1903" s="34">
        <v>6</v>
      </c>
      <c r="M1903" s="34">
        <v>720</v>
      </c>
      <c r="N1903" s="27">
        <f>INDEX([1]怪物表!$J:$J,MATCH(F1903,[1]怪物表!$A:$A,0),1)*H1903</f>
        <v>42</v>
      </c>
    </row>
    <row r="1904" spans="1:14" x14ac:dyDescent="0.3">
      <c r="A1904" s="33">
        <v>599501</v>
      </c>
      <c r="B1904" s="15" t="s">
        <v>373</v>
      </c>
      <c r="C1904" s="15" t="s">
        <v>361</v>
      </c>
      <c r="D1904" s="15" t="s">
        <v>280</v>
      </c>
      <c r="E1904" s="33">
        <v>1</v>
      </c>
      <c r="F1904" s="33">
        <f>IF(G1904="","",SUMIFS([1]怪物表!$A:$A,[1]怪物表!$B:$B,C1904,[1]怪物表!$C:$C,G1904)
)</f>
        <v>1599501</v>
      </c>
      <c r="G1904" s="15" t="s">
        <v>125</v>
      </c>
      <c r="H1904" s="33">
        <v>30</v>
      </c>
      <c r="I1904" s="33">
        <v>18</v>
      </c>
      <c r="J1904" s="33">
        <v>3</v>
      </c>
      <c r="K1904" s="33">
        <v>1</v>
      </c>
      <c r="L1904" s="33">
        <v>60</v>
      </c>
      <c r="M1904" s="33">
        <v>60</v>
      </c>
      <c r="N1904" s="27">
        <f>INDEX([1]怪物表!$J:$J,MATCH(F1904,[1]怪物表!$A:$A,0),1)*H1904</f>
        <v>30</v>
      </c>
    </row>
    <row r="1905" spans="1:14" x14ac:dyDescent="0.3">
      <c r="A1905" s="3"/>
      <c r="B1905" s="4"/>
      <c r="C1905" s="4" t="s">
        <v>361</v>
      </c>
      <c r="D1905" s="4"/>
      <c r="E1905" s="3">
        <v>2</v>
      </c>
      <c r="F1905" s="3">
        <f>IF(G1905="","",SUMIFS([1]怪物表!$A:$A,[1]怪物表!$B:$B,C1905,[1]怪物表!$C:$C,G1905)
)</f>
        <v>1599501</v>
      </c>
      <c r="G1905" s="4" t="s">
        <v>125</v>
      </c>
      <c r="H1905" s="3">
        <v>30</v>
      </c>
      <c r="I1905" s="3">
        <v>18</v>
      </c>
      <c r="J1905" s="34">
        <v>3</v>
      </c>
      <c r="K1905" s="34">
        <v>1</v>
      </c>
      <c r="L1905" s="3">
        <v>60</v>
      </c>
      <c r="M1905" s="3">
        <v>60</v>
      </c>
      <c r="N1905" s="27">
        <f>INDEX([1]怪物表!$J:$J,MATCH(F1905,[1]怪物表!$A:$A,0),1)*H1905</f>
        <v>30</v>
      </c>
    </row>
    <row r="1906" spans="1:14" x14ac:dyDescent="0.3">
      <c r="A1906" s="3"/>
      <c r="B1906" s="4"/>
      <c r="C1906" s="4" t="s">
        <v>361</v>
      </c>
      <c r="D1906" s="4"/>
      <c r="E1906" s="3">
        <v>3</v>
      </c>
      <c r="F1906" s="3">
        <f>IF(G1906="","",SUMIFS([1]怪物表!$A:$A,[1]怪物表!$B:$B,C1906,[1]怪物表!$C:$C,G1906)
)</f>
        <v>1599501</v>
      </c>
      <c r="G1906" s="4" t="s">
        <v>125</v>
      </c>
      <c r="H1906" s="3">
        <v>30</v>
      </c>
      <c r="I1906" s="3">
        <v>18</v>
      </c>
      <c r="J1906" s="34">
        <v>3</v>
      </c>
      <c r="K1906" s="34">
        <v>1</v>
      </c>
      <c r="L1906" s="3">
        <v>60</v>
      </c>
      <c r="M1906" s="3">
        <v>60</v>
      </c>
      <c r="N1906" s="27">
        <f>INDEX([1]怪物表!$J:$J,MATCH(F1906,[1]怪物表!$A:$A,0),1)*H1906</f>
        <v>30</v>
      </c>
    </row>
    <row r="1907" spans="1:14" x14ac:dyDescent="0.3">
      <c r="A1907" s="3"/>
      <c r="B1907" s="4"/>
      <c r="C1907" s="4" t="s">
        <v>361</v>
      </c>
      <c r="D1907" s="4"/>
      <c r="E1907" s="3">
        <v>4</v>
      </c>
      <c r="F1907" s="3">
        <f>IF(G1907="","",SUMIFS([1]怪物表!$A:$A,[1]怪物表!$B:$B,C1907,[1]怪物表!$C:$C,G1907)
)</f>
        <v>1599501</v>
      </c>
      <c r="G1907" s="4" t="s">
        <v>125</v>
      </c>
      <c r="H1907" s="3">
        <v>30</v>
      </c>
      <c r="I1907" s="3">
        <v>18</v>
      </c>
      <c r="J1907" s="34">
        <v>3</v>
      </c>
      <c r="K1907" s="34">
        <v>1</v>
      </c>
      <c r="L1907" s="3">
        <v>60</v>
      </c>
      <c r="M1907" s="3">
        <v>60</v>
      </c>
      <c r="N1907" s="27">
        <f>INDEX([1]怪物表!$J:$J,MATCH(F1907,[1]怪物表!$A:$A,0),1)*H1907</f>
        <v>30</v>
      </c>
    </row>
    <row r="1908" spans="1:14" x14ac:dyDescent="0.3">
      <c r="A1908" s="3"/>
      <c r="B1908" s="4"/>
      <c r="C1908" s="4" t="s">
        <v>361</v>
      </c>
      <c r="D1908" s="4"/>
      <c r="E1908" s="3">
        <v>5</v>
      </c>
      <c r="F1908" s="3">
        <f>IF(G1908="","",SUMIFS([1]怪物表!$A:$A,[1]怪物表!$B:$B,C1908,[1]怪物表!$C:$C,G1908)
)</f>
        <v>1599501</v>
      </c>
      <c r="G1908" s="4" t="s">
        <v>125</v>
      </c>
      <c r="H1908" s="3">
        <v>30</v>
      </c>
      <c r="I1908" s="3"/>
      <c r="J1908" s="34">
        <v>3</v>
      </c>
      <c r="K1908" s="34">
        <v>1</v>
      </c>
      <c r="L1908" s="3">
        <v>60</v>
      </c>
      <c r="M1908" s="3">
        <v>60</v>
      </c>
      <c r="N1908" s="27">
        <f>INDEX([1]怪物表!$J:$J,MATCH(F1908,[1]怪物表!$A:$A,0),1)*H1908</f>
        <v>30</v>
      </c>
    </row>
    <row r="1909" spans="1:14" x14ac:dyDescent="0.3">
      <c r="A1909" s="32">
        <v>599502</v>
      </c>
      <c r="B1909" s="25" t="s">
        <v>364</v>
      </c>
      <c r="C1909" s="4" t="s">
        <v>361</v>
      </c>
      <c r="D1909" s="25" t="s">
        <v>289</v>
      </c>
      <c r="E1909" s="34">
        <v>1</v>
      </c>
      <c r="F1909" s="34">
        <f>IF(G1909="","",SUMIFS([1]怪物表!$A:$A,[1]怪物表!$B:$B,C1909,[1]怪物表!$C:$C,G1909)
)</f>
        <v>1599503</v>
      </c>
      <c r="G1909" s="4" t="s">
        <v>133</v>
      </c>
      <c r="H1909" s="3">
        <v>30</v>
      </c>
      <c r="I1909" s="3">
        <v>18</v>
      </c>
      <c r="J1909" s="34">
        <v>3</v>
      </c>
      <c r="K1909" s="34">
        <v>1</v>
      </c>
      <c r="L1909" s="3">
        <v>60</v>
      </c>
      <c r="M1909" s="34">
        <v>90</v>
      </c>
      <c r="N1909" s="27">
        <f>INDEX([1]怪物表!$J:$J,MATCH(F1909,[1]怪物表!$A:$A,0),1)*H1909</f>
        <v>30</v>
      </c>
    </row>
    <row r="1910" spans="1:14" x14ac:dyDescent="0.3">
      <c r="A1910" s="3"/>
      <c r="B1910" s="4"/>
      <c r="C1910" s="4" t="s">
        <v>361</v>
      </c>
      <c r="D1910" s="4"/>
      <c r="E1910" s="3">
        <v>2</v>
      </c>
      <c r="F1910" s="3">
        <f>IF(G1910="","",SUMIFS([1]怪物表!$A:$A,[1]怪物表!$B:$B,C1910,[1]怪物表!$C:$C,G1910)
)</f>
        <v>1599503</v>
      </c>
      <c r="G1910" s="4" t="s">
        <v>133</v>
      </c>
      <c r="H1910" s="3">
        <v>30</v>
      </c>
      <c r="I1910" s="3">
        <v>18</v>
      </c>
      <c r="J1910" s="34">
        <v>3</v>
      </c>
      <c r="K1910" s="34">
        <v>1</v>
      </c>
      <c r="L1910" s="3">
        <v>60</v>
      </c>
      <c r="M1910" s="34">
        <v>90</v>
      </c>
      <c r="N1910" s="27">
        <f>INDEX([1]怪物表!$J:$J,MATCH(F1910,[1]怪物表!$A:$A,0),1)*H1910</f>
        <v>30</v>
      </c>
    </row>
    <row r="1911" spans="1:14" x14ac:dyDescent="0.3">
      <c r="A1911" s="3"/>
      <c r="B1911" s="4"/>
      <c r="C1911" s="4" t="s">
        <v>361</v>
      </c>
      <c r="D1911" s="4"/>
      <c r="E1911" s="3">
        <v>3</v>
      </c>
      <c r="F1911" s="3">
        <f>IF(G1911="","",SUMIFS([1]怪物表!$A:$A,[1]怪物表!$B:$B,C1911,[1]怪物表!$C:$C,G1911)
)</f>
        <v>1599503</v>
      </c>
      <c r="G1911" s="4" t="s">
        <v>133</v>
      </c>
      <c r="H1911" s="3">
        <v>30</v>
      </c>
      <c r="I1911" s="3">
        <v>18</v>
      </c>
      <c r="J1911" s="34">
        <v>3</v>
      </c>
      <c r="K1911" s="34">
        <v>1</v>
      </c>
      <c r="L1911" s="3">
        <v>60</v>
      </c>
      <c r="M1911" s="34">
        <v>90</v>
      </c>
      <c r="N1911" s="27">
        <f>INDEX([1]怪物表!$J:$J,MATCH(F1911,[1]怪物表!$A:$A,0),1)*H1911</f>
        <v>30</v>
      </c>
    </row>
    <row r="1912" spans="1:14" x14ac:dyDescent="0.3">
      <c r="A1912" s="3"/>
      <c r="B1912" s="4"/>
      <c r="C1912" s="4" t="s">
        <v>361</v>
      </c>
      <c r="D1912" s="4"/>
      <c r="E1912" s="3">
        <v>4</v>
      </c>
      <c r="F1912" s="3">
        <f>IF(G1912="","",SUMIFS([1]怪物表!$A:$A,[1]怪物表!$B:$B,C1912,[1]怪物表!$C:$C,G1912)
)</f>
        <v>1599503</v>
      </c>
      <c r="G1912" s="4" t="s">
        <v>133</v>
      </c>
      <c r="H1912" s="3">
        <v>30</v>
      </c>
      <c r="I1912" s="3">
        <v>18</v>
      </c>
      <c r="J1912" s="34">
        <v>3</v>
      </c>
      <c r="K1912" s="34">
        <v>1</v>
      </c>
      <c r="L1912" s="3">
        <v>60</v>
      </c>
      <c r="M1912" s="34">
        <v>90</v>
      </c>
      <c r="N1912" s="27">
        <f>INDEX([1]怪物表!$J:$J,MATCH(F1912,[1]怪物表!$A:$A,0),1)*H1912</f>
        <v>30</v>
      </c>
    </row>
    <row r="1913" spans="1:14" x14ac:dyDescent="0.3">
      <c r="A1913" s="3"/>
      <c r="B1913" s="4"/>
      <c r="C1913" s="4" t="s">
        <v>361</v>
      </c>
      <c r="D1913" s="4"/>
      <c r="E1913" s="3">
        <v>5</v>
      </c>
      <c r="F1913" s="3">
        <f>IF(G1913="","",SUMIFS([1]怪物表!$A:$A,[1]怪物表!$B:$B,C1913,[1]怪物表!$C:$C,G1913)
)</f>
        <v>1599503</v>
      </c>
      <c r="G1913" s="4" t="s">
        <v>133</v>
      </c>
      <c r="H1913" s="3">
        <v>30</v>
      </c>
      <c r="I1913" s="3"/>
      <c r="J1913" s="34">
        <v>3</v>
      </c>
      <c r="K1913" s="34">
        <v>1</v>
      </c>
      <c r="L1913" s="3">
        <v>60</v>
      </c>
      <c r="M1913" s="34">
        <v>90</v>
      </c>
      <c r="N1913" s="27">
        <f>INDEX([1]怪物表!$J:$J,MATCH(F1913,[1]怪物表!$A:$A,0),1)*H1913</f>
        <v>30</v>
      </c>
    </row>
    <row r="1914" spans="1:14" x14ac:dyDescent="0.3">
      <c r="A1914" s="32">
        <v>599503</v>
      </c>
      <c r="B1914" s="25" t="s">
        <v>384</v>
      </c>
      <c r="C1914" s="4" t="s">
        <v>361</v>
      </c>
      <c r="D1914" s="25" t="s">
        <v>297</v>
      </c>
      <c r="E1914" s="34">
        <v>1</v>
      </c>
      <c r="F1914" s="3">
        <f>IF(G1914="","",SUMIFS([1]怪物表!$A:$A,[1]怪物表!$B:$B,C1914,[1]怪物表!$C:$C,G1914)
)</f>
        <v>1599501</v>
      </c>
      <c r="G1914" s="4" t="s">
        <v>125</v>
      </c>
      <c r="H1914" s="3">
        <v>30</v>
      </c>
      <c r="I1914" s="34">
        <v>14</v>
      </c>
      <c r="J1914" s="34">
        <v>3</v>
      </c>
      <c r="K1914" s="34">
        <v>1</v>
      </c>
      <c r="L1914" s="34">
        <v>10</v>
      </c>
      <c r="M1914" s="34">
        <v>120</v>
      </c>
      <c r="N1914" s="27">
        <f>INDEX([1]怪物表!$J:$J,MATCH(F1914,[1]怪物表!$A:$A,0),1)*H1914</f>
        <v>30</v>
      </c>
    </row>
    <row r="1915" spans="1:14" x14ac:dyDescent="0.3">
      <c r="A1915" s="3"/>
      <c r="B1915" s="4"/>
      <c r="C1915" s="4" t="s">
        <v>361</v>
      </c>
      <c r="D1915" s="4"/>
      <c r="E1915" s="3">
        <v>2</v>
      </c>
      <c r="F1915" s="3">
        <f>IF(G1915="","",SUMIFS([1]怪物表!$A:$A,[1]怪物表!$B:$B,C1915,[1]怪物表!$C:$C,G1915)
)</f>
        <v>1599501</v>
      </c>
      <c r="G1915" s="4" t="s">
        <v>125</v>
      </c>
      <c r="H1915" s="3">
        <v>30</v>
      </c>
      <c r="I1915" s="34">
        <v>14</v>
      </c>
      <c r="J1915" s="34">
        <v>3</v>
      </c>
      <c r="K1915" s="34">
        <v>1</v>
      </c>
      <c r="L1915" s="34">
        <v>10</v>
      </c>
      <c r="M1915" s="34">
        <v>120</v>
      </c>
      <c r="N1915" s="27">
        <f>INDEX([1]怪物表!$J:$J,MATCH(F1915,[1]怪物表!$A:$A,0),1)*H1915</f>
        <v>30</v>
      </c>
    </row>
    <row r="1916" spans="1:14" x14ac:dyDescent="0.3">
      <c r="A1916" s="3"/>
      <c r="B1916" s="4"/>
      <c r="C1916" s="4" t="s">
        <v>361</v>
      </c>
      <c r="D1916" s="4"/>
      <c r="E1916" s="3">
        <v>3</v>
      </c>
      <c r="F1916" s="3">
        <f>IF(G1916="","",SUMIFS([1]怪物表!$A:$A,[1]怪物表!$B:$B,C1916,[1]怪物表!$C:$C,G1916)
)</f>
        <v>1599501</v>
      </c>
      <c r="G1916" s="4" t="s">
        <v>125</v>
      </c>
      <c r="H1916" s="3">
        <v>30</v>
      </c>
      <c r="I1916" s="34">
        <v>14</v>
      </c>
      <c r="J1916" s="34">
        <v>3</v>
      </c>
      <c r="K1916" s="34">
        <v>1</v>
      </c>
      <c r="L1916" s="34">
        <v>10</v>
      </c>
      <c r="M1916" s="34">
        <v>120</v>
      </c>
      <c r="N1916" s="27">
        <f>INDEX([1]怪物表!$J:$J,MATCH(F1916,[1]怪物表!$A:$A,0),1)*H1916</f>
        <v>30</v>
      </c>
    </row>
    <row r="1917" spans="1:14" x14ac:dyDescent="0.3">
      <c r="A1917" s="3"/>
      <c r="B1917" s="4"/>
      <c r="C1917" s="4" t="s">
        <v>361</v>
      </c>
      <c r="D1917" s="4"/>
      <c r="E1917" s="3">
        <v>4</v>
      </c>
      <c r="F1917" s="3">
        <f>IF(G1917="","",SUMIFS([1]怪物表!$A:$A,[1]怪物表!$B:$B,C1917,[1]怪物表!$C:$C,G1917)
)</f>
        <v>1599501</v>
      </c>
      <c r="G1917" s="4" t="s">
        <v>125</v>
      </c>
      <c r="H1917" s="3">
        <v>30</v>
      </c>
      <c r="I1917" s="34">
        <v>14</v>
      </c>
      <c r="J1917" s="34">
        <v>3</v>
      </c>
      <c r="K1917" s="34">
        <v>1</v>
      </c>
      <c r="L1917" s="3">
        <v>20</v>
      </c>
      <c r="M1917" s="34">
        <v>120</v>
      </c>
      <c r="N1917" s="27">
        <f>INDEX([1]怪物表!$J:$J,MATCH(F1917,[1]怪物表!$A:$A,0),1)*H1917</f>
        <v>30</v>
      </c>
    </row>
    <row r="1918" spans="1:14" x14ac:dyDescent="0.3">
      <c r="A1918" s="3"/>
      <c r="B1918" s="4"/>
      <c r="C1918" s="4" t="s">
        <v>361</v>
      </c>
      <c r="D1918" s="4"/>
      <c r="E1918" s="3">
        <v>5</v>
      </c>
      <c r="F1918" s="3">
        <f>IF(G1918="","",SUMIFS([1]怪物表!$A:$A,[1]怪物表!$B:$B,C1918,[1]怪物表!$C:$C,G1918)
)</f>
        <v>1599501</v>
      </c>
      <c r="G1918" s="4" t="s">
        <v>125</v>
      </c>
      <c r="H1918" s="3">
        <v>30</v>
      </c>
      <c r="I1918" s="3"/>
      <c r="J1918" s="34">
        <v>3</v>
      </c>
      <c r="K1918" s="34">
        <v>1</v>
      </c>
      <c r="L1918" s="3">
        <v>20</v>
      </c>
      <c r="M1918" s="34">
        <v>120</v>
      </c>
      <c r="N1918" s="27">
        <f>INDEX([1]怪物表!$J:$J,MATCH(F1918,[1]怪物表!$A:$A,0),1)*H1918</f>
        <v>30</v>
      </c>
    </row>
    <row r="1919" spans="1:14" x14ac:dyDescent="0.3">
      <c r="A1919" s="32">
        <v>599504</v>
      </c>
      <c r="B1919" s="25" t="s">
        <v>272</v>
      </c>
      <c r="C1919" s="4" t="s">
        <v>361</v>
      </c>
      <c r="D1919" s="25" t="s">
        <v>297</v>
      </c>
      <c r="E1919" s="34">
        <v>1</v>
      </c>
      <c r="F1919" s="34">
        <f>IF(G1919="","",SUMIFS([1]怪物表!$A:$A,[1]怪物表!$B:$B,C1919,[1]怪物表!$C:$C,G1919)
)</f>
        <v>1599517</v>
      </c>
      <c r="G1919" s="4" t="s">
        <v>123</v>
      </c>
      <c r="H1919" s="36">
        <v>10</v>
      </c>
      <c r="I1919" s="36">
        <v>4</v>
      </c>
      <c r="J1919" s="34">
        <v>3</v>
      </c>
      <c r="K1919" s="34">
        <v>1</v>
      </c>
      <c r="L1919" s="34">
        <v>10</v>
      </c>
      <c r="M1919" s="34">
        <v>120</v>
      </c>
      <c r="N1919" s="27">
        <f>INDEX([1]怪物表!$J:$J,MATCH(F1919,[1]怪物表!$A:$A,0),1)*H1919</f>
        <v>10</v>
      </c>
    </row>
    <row r="1920" spans="1:14" x14ac:dyDescent="0.3">
      <c r="A1920" s="3"/>
      <c r="B1920" s="4"/>
      <c r="C1920" s="4" t="s">
        <v>361</v>
      </c>
      <c r="D1920" s="4"/>
      <c r="E1920" s="3">
        <v>2</v>
      </c>
      <c r="F1920" s="3">
        <f>IF(G1920="","",SUMIFS([1]怪物表!$A:$A,[1]怪物表!$B:$B,C1920,[1]怪物表!$C:$C,G1920)
)</f>
        <v>1599517</v>
      </c>
      <c r="G1920" s="4" t="s">
        <v>123</v>
      </c>
      <c r="H1920" s="36">
        <v>10</v>
      </c>
      <c r="I1920" s="36">
        <v>4</v>
      </c>
      <c r="J1920" s="34">
        <v>3</v>
      </c>
      <c r="K1920" s="34">
        <v>1</v>
      </c>
      <c r="L1920" s="34">
        <v>10</v>
      </c>
      <c r="M1920" s="34">
        <v>120</v>
      </c>
      <c r="N1920" s="27">
        <f>INDEX([1]怪物表!$J:$J,MATCH(F1920,[1]怪物表!$A:$A,0),1)*H1920</f>
        <v>10</v>
      </c>
    </row>
    <row r="1921" spans="1:14" x14ac:dyDescent="0.3">
      <c r="A1921" s="3"/>
      <c r="B1921" s="4"/>
      <c r="C1921" s="4" t="s">
        <v>361</v>
      </c>
      <c r="D1921" s="4"/>
      <c r="E1921" s="3">
        <v>3</v>
      </c>
      <c r="F1921" s="3">
        <f>IF(G1921="","",SUMIFS([1]怪物表!$A:$A,[1]怪物表!$B:$B,C1921,[1]怪物表!$C:$C,G1921)
)</f>
        <v>1599517</v>
      </c>
      <c r="G1921" s="4" t="s">
        <v>123</v>
      </c>
      <c r="H1921" s="36">
        <v>10</v>
      </c>
      <c r="I1921" s="36">
        <v>4</v>
      </c>
      <c r="J1921" s="34">
        <v>3</v>
      </c>
      <c r="K1921" s="34">
        <v>1</v>
      </c>
      <c r="L1921" s="34">
        <v>10</v>
      </c>
      <c r="M1921" s="34">
        <v>120</v>
      </c>
      <c r="N1921" s="27">
        <f>INDEX([1]怪物表!$J:$J,MATCH(F1921,[1]怪物表!$A:$A,0),1)*H1921</f>
        <v>10</v>
      </c>
    </row>
    <row r="1922" spans="1:14" x14ac:dyDescent="0.3">
      <c r="A1922" s="3"/>
      <c r="B1922" s="4"/>
      <c r="C1922" s="4" t="s">
        <v>361</v>
      </c>
      <c r="D1922" s="4"/>
      <c r="E1922" s="3">
        <v>4</v>
      </c>
      <c r="F1922" s="3">
        <f>IF(G1922="","",SUMIFS([1]怪物表!$A:$A,[1]怪物表!$B:$B,C1922,[1]怪物表!$C:$C,G1922)
)</f>
        <v>1599517</v>
      </c>
      <c r="G1922" s="4" t="s">
        <v>123</v>
      </c>
      <c r="H1922" s="36">
        <v>10</v>
      </c>
      <c r="I1922" s="36">
        <v>4</v>
      </c>
      <c r="J1922" s="34">
        <v>3</v>
      </c>
      <c r="K1922" s="34">
        <v>1</v>
      </c>
      <c r="L1922" s="3">
        <v>20</v>
      </c>
      <c r="M1922" s="34">
        <v>120</v>
      </c>
      <c r="N1922" s="27">
        <f>INDEX([1]怪物表!$J:$J,MATCH(F1922,[1]怪物表!$A:$A,0),1)*H1922</f>
        <v>10</v>
      </c>
    </row>
    <row r="1923" spans="1:14" x14ac:dyDescent="0.3">
      <c r="A1923" s="3"/>
      <c r="B1923" s="4"/>
      <c r="C1923" s="4" t="s">
        <v>361</v>
      </c>
      <c r="D1923" s="4"/>
      <c r="E1923" s="3">
        <v>5</v>
      </c>
      <c r="F1923" s="3">
        <f>IF(G1923="","",SUMIFS([1]怪物表!$A:$A,[1]怪物表!$B:$B,C1923,[1]怪物表!$C:$C,G1923)
)</f>
        <v>1599517</v>
      </c>
      <c r="G1923" s="4" t="s">
        <v>123</v>
      </c>
      <c r="H1923" s="36">
        <v>10</v>
      </c>
      <c r="I1923" s="3"/>
      <c r="J1923" s="34">
        <v>3</v>
      </c>
      <c r="K1923" s="34">
        <v>1</v>
      </c>
      <c r="L1923" s="3">
        <v>20</v>
      </c>
      <c r="M1923" s="34">
        <v>120</v>
      </c>
      <c r="N1923" s="27">
        <f>INDEX([1]怪物表!$J:$J,MATCH(F1923,[1]怪物表!$A:$A,0),1)*H1923</f>
        <v>10</v>
      </c>
    </row>
    <row r="1924" spans="1:14" x14ac:dyDescent="0.3">
      <c r="A1924" s="32">
        <v>599505</v>
      </c>
      <c r="B1924" s="25" t="s">
        <v>275</v>
      </c>
      <c r="C1924" s="4" t="s">
        <v>361</v>
      </c>
      <c r="D1924" s="25" t="s">
        <v>283</v>
      </c>
      <c r="E1924" s="34">
        <v>1</v>
      </c>
      <c r="F1924" s="34">
        <f>IF(G1924="","",SUMIFS([1]怪物表!$A:$A,[1]怪物表!$B:$B,C1924,[1]怪物表!$C:$C,G1924)
)</f>
        <v>1599503</v>
      </c>
      <c r="G1924" s="4" t="s">
        <v>133</v>
      </c>
      <c r="H1924" s="36">
        <v>10</v>
      </c>
      <c r="I1924" s="36">
        <v>4</v>
      </c>
      <c r="J1924" s="34">
        <v>3</v>
      </c>
      <c r="K1924" s="34">
        <v>1</v>
      </c>
      <c r="L1924" s="34">
        <v>10</v>
      </c>
      <c r="M1924" s="34">
        <v>240</v>
      </c>
      <c r="N1924" s="27">
        <f>INDEX([1]怪物表!$J:$J,MATCH(F1924,[1]怪物表!$A:$A,0),1)*H1924</f>
        <v>10</v>
      </c>
    </row>
    <row r="1925" spans="1:14" x14ac:dyDescent="0.3">
      <c r="A1925" s="3"/>
      <c r="B1925" s="4"/>
      <c r="C1925" s="4" t="s">
        <v>361</v>
      </c>
      <c r="D1925" s="4"/>
      <c r="E1925" s="3">
        <v>2</v>
      </c>
      <c r="F1925" s="3">
        <f>IF(G1925="","",SUMIFS([1]怪物表!$A:$A,[1]怪物表!$B:$B,C1925,[1]怪物表!$C:$C,G1925)
)</f>
        <v>1599503</v>
      </c>
      <c r="G1925" s="4" t="s">
        <v>133</v>
      </c>
      <c r="H1925" s="36">
        <v>10</v>
      </c>
      <c r="I1925" s="36">
        <v>4</v>
      </c>
      <c r="J1925" s="34">
        <v>3</v>
      </c>
      <c r="K1925" s="34">
        <v>1</v>
      </c>
      <c r="L1925" s="34">
        <v>10</v>
      </c>
      <c r="M1925" s="34">
        <v>240</v>
      </c>
      <c r="N1925" s="27">
        <f>INDEX([1]怪物表!$J:$J,MATCH(F1925,[1]怪物表!$A:$A,0),1)*H1925</f>
        <v>10</v>
      </c>
    </row>
    <row r="1926" spans="1:14" x14ac:dyDescent="0.3">
      <c r="A1926" s="3"/>
      <c r="B1926" s="4"/>
      <c r="C1926" s="4" t="s">
        <v>361</v>
      </c>
      <c r="D1926" s="4"/>
      <c r="E1926" s="3">
        <v>3</v>
      </c>
      <c r="F1926" s="3">
        <f>IF(G1926="","",SUMIFS([1]怪物表!$A:$A,[1]怪物表!$B:$B,C1926,[1]怪物表!$C:$C,G1926)
)</f>
        <v>1599503</v>
      </c>
      <c r="G1926" s="4" t="s">
        <v>133</v>
      </c>
      <c r="H1926" s="36">
        <v>10</v>
      </c>
      <c r="I1926" s="36">
        <v>4</v>
      </c>
      <c r="J1926" s="34">
        <v>3</v>
      </c>
      <c r="K1926" s="34">
        <v>1</v>
      </c>
      <c r="L1926" s="34">
        <v>10</v>
      </c>
      <c r="M1926" s="34">
        <v>240</v>
      </c>
      <c r="N1926" s="27">
        <f>INDEX([1]怪物表!$J:$J,MATCH(F1926,[1]怪物表!$A:$A,0),1)*H1926</f>
        <v>10</v>
      </c>
    </row>
    <row r="1927" spans="1:14" x14ac:dyDescent="0.3">
      <c r="A1927" s="3"/>
      <c r="B1927" s="4"/>
      <c r="C1927" s="4" t="s">
        <v>361</v>
      </c>
      <c r="D1927" s="4"/>
      <c r="E1927" s="3">
        <v>4</v>
      </c>
      <c r="F1927" s="3">
        <f>IF(G1927="","",SUMIFS([1]怪物表!$A:$A,[1]怪物表!$B:$B,C1927,[1]怪物表!$C:$C,G1927)
)</f>
        <v>1599503</v>
      </c>
      <c r="G1927" s="4" t="s">
        <v>133</v>
      </c>
      <c r="H1927" s="36">
        <v>10</v>
      </c>
      <c r="I1927" s="36">
        <v>4</v>
      </c>
      <c r="J1927" s="34">
        <v>3</v>
      </c>
      <c r="K1927" s="34">
        <v>1</v>
      </c>
      <c r="L1927" s="3">
        <v>20</v>
      </c>
      <c r="M1927" s="34">
        <v>240</v>
      </c>
      <c r="N1927" s="27">
        <f>INDEX([1]怪物表!$J:$J,MATCH(F1927,[1]怪物表!$A:$A,0),1)*H1927</f>
        <v>10</v>
      </c>
    </row>
    <row r="1928" spans="1:14" x14ac:dyDescent="0.3">
      <c r="A1928" s="3"/>
      <c r="B1928" s="4"/>
      <c r="C1928" s="4" t="s">
        <v>361</v>
      </c>
      <c r="D1928" s="4"/>
      <c r="E1928" s="3">
        <v>5</v>
      </c>
      <c r="F1928" s="3">
        <f>IF(G1928="","",SUMIFS([1]怪物表!$A:$A,[1]怪物表!$B:$B,C1928,[1]怪物表!$C:$C,G1928)
)</f>
        <v>1599503</v>
      </c>
      <c r="G1928" s="4" t="s">
        <v>133</v>
      </c>
      <c r="H1928" s="36">
        <v>10</v>
      </c>
      <c r="I1928" s="3"/>
      <c r="J1928" s="34">
        <v>3</v>
      </c>
      <c r="K1928" s="34">
        <v>1</v>
      </c>
      <c r="L1928" s="3">
        <v>20</v>
      </c>
      <c r="M1928" s="34">
        <v>240</v>
      </c>
      <c r="N1928" s="27">
        <f>INDEX([1]怪物表!$J:$J,MATCH(F1928,[1]怪物表!$A:$A,0),1)*H1928</f>
        <v>10</v>
      </c>
    </row>
    <row r="1929" spans="1:14" x14ac:dyDescent="0.3">
      <c r="A1929" s="32">
        <v>599506</v>
      </c>
      <c r="B1929" s="25" t="s">
        <v>366</v>
      </c>
      <c r="C1929" s="4" t="s">
        <v>361</v>
      </c>
      <c r="D1929" s="25" t="s">
        <v>283</v>
      </c>
      <c r="E1929" s="34">
        <v>1</v>
      </c>
      <c r="F1929" s="34">
        <f>IF(G1929="","",SUMIFS([1]怪物表!$A:$A,[1]怪物表!$B:$B,C1929,[1]怪物表!$C:$C,G1929)
)</f>
        <v>1599503</v>
      </c>
      <c r="G1929" s="4" t="s">
        <v>133</v>
      </c>
      <c r="H1929" s="34">
        <v>15</v>
      </c>
      <c r="I1929" s="34">
        <v>7</v>
      </c>
      <c r="J1929" s="34">
        <v>3</v>
      </c>
      <c r="K1929" s="34">
        <v>1</v>
      </c>
      <c r="L1929" s="34">
        <v>10</v>
      </c>
      <c r="M1929" s="34">
        <v>240</v>
      </c>
      <c r="N1929" s="27">
        <f>INDEX([1]怪物表!$J:$J,MATCH(F1929,[1]怪物表!$A:$A,0),1)*H1929</f>
        <v>15</v>
      </c>
    </row>
    <row r="1930" spans="1:14" x14ac:dyDescent="0.3">
      <c r="A1930" s="3"/>
      <c r="B1930" s="4"/>
      <c r="C1930" s="4" t="s">
        <v>361</v>
      </c>
      <c r="D1930" s="4"/>
      <c r="E1930" s="3">
        <v>2</v>
      </c>
      <c r="F1930" s="3">
        <f>IF(G1930="","",SUMIFS([1]怪物表!$A:$A,[1]怪物表!$B:$B,C1930,[1]怪物表!$C:$C,G1930)
)</f>
        <v>1599503</v>
      </c>
      <c r="G1930" s="4" t="s">
        <v>133</v>
      </c>
      <c r="H1930" s="34">
        <v>15</v>
      </c>
      <c r="I1930" s="34">
        <v>7</v>
      </c>
      <c r="J1930" s="34">
        <v>3</v>
      </c>
      <c r="K1930" s="34">
        <v>1</v>
      </c>
      <c r="L1930" s="34">
        <v>10</v>
      </c>
      <c r="M1930" s="34">
        <v>240</v>
      </c>
      <c r="N1930" s="27">
        <f>INDEX([1]怪物表!$J:$J,MATCH(F1930,[1]怪物表!$A:$A,0),1)*H1930</f>
        <v>15</v>
      </c>
    </row>
    <row r="1931" spans="1:14" x14ac:dyDescent="0.3">
      <c r="A1931" s="3"/>
      <c r="B1931" s="4"/>
      <c r="C1931" s="4" t="s">
        <v>361</v>
      </c>
      <c r="D1931" s="4"/>
      <c r="E1931" s="3">
        <v>3</v>
      </c>
      <c r="F1931" s="3">
        <f>IF(G1931="","",SUMIFS([1]怪物表!$A:$A,[1]怪物表!$B:$B,C1931,[1]怪物表!$C:$C,G1931)
)</f>
        <v>1599503</v>
      </c>
      <c r="G1931" s="4" t="s">
        <v>133</v>
      </c>
      <c r="H1931" s="34">
        <v>15</v>
      </c>
      <c r="I1931" s="34">
        <v>7</v>
      </c>
      <c r="J1931" s="34">
        <v>3</v>
      </c>
      <c r="K1931" s="34">
        <v>1</v>
      </c>
      <c r="L1931" s="34">
        <v>10</v>
      </c>
      <c r="M1931" s="34">
        <v>240</v>
      </c>
      <c r="N1931" s="27">
        <f>INDEX([1]怪物表!$J:$J,MATCH(F1931,[1]怪物表!$A:$A,0),1)*H1931</f>
        <v>15</v>
      </c>
    </row>
    <row r="1932" spans="1:14" x14ac:dyDescent="0.3">
      <c r="A1932" s="3"/>
      <c r="B1932" s="4"/>
      <c r="C1932" s="4" t="s">
        <v>361</v>
      </c>
      <c r="D1932" s="4"/>
      <c r="E1932" s="3">
        <v>4</v>
      </c>
      <c r="F1932" s="3">
        <f>IF(G1932="","",SUMIFS([1]怪物表!$A:$A,[1]怪物表!$B:$B,C1932,[1]怪物表!$C:$C,G1932)
)</f>
        <v>1599503</v>
      </c>
      <c r="G1932" s="4" t="s">
        <v>133</v>
      </c>
      <c r="H1932" s="34">
        <v>15</v>
      </c>
      <c r="I1932" s="34">
        <v>7</v>
      </c>
      <c r="J1932" s="34">
        <v>3</v>
      </c>
      <c r="K1932" s="34">
        <v>1</v>
      </c>
      <c r="L1932" s="3">
        <v>20</v>
      </c>
      <c r="M1932" s="34">
        <v>240</v>
      </c>
      <c r="N1932" s="27">
        <f>INDEX([1]怪物表!$J:$J,MATCH(F1932,[1]怪物表!$A:$A,0),1)*H1932</f>
        <v>15</v>
      </c>
    </row>
    <row r="1933" spans="1:14" x14ac:dyDescent="0.3">
      <c r="A1933" s="3"/>
      <c r="B1933" s="4"/>
      <c r="C1933" s="4" t="s">
        <v>361</v>
      </c>
      <c r="D1933" s="4"/>
      <c r="E1933" s="3">
        <v>5</v>
      </c>
      <c r="F1933" s="3">
        <f>IF(G1933="","",SUMIFS([1]怪物表!$A:$A,[1]怪物表!$B:$B,C1933,[1]怪物表!$C:$C,G1933)
)</f>
        <v>1599503</v>
      </c>
      <c r="G1933" s="4" t="s">
        <v>133</v>
      </c>
      <c r="H1933" s="34">
        <v>15</v>
      </c>
      <c r="I1933" s="3"/>
      <c r="J1933" s="34">
        <v>3</v>
      </c>
      <c r="K1933" s="34">
        <v>1</v>
      </c>
      <c r="L1933" s="3">
        <v>20</v>
      </c>
      <c r="M1933" s="34">
        <v>240</v>
      </c>
      <c r="N1933" s="27">
        <f>INDEX([1]怪物表!$J:$J,MATCH(F1933,[1]怪物表!$A:$A,0),1)*H1933</f>
        <v>15</v>
      </c>
    </row>
    <row r="1934" spans="1:14" x14ac:dyDescent="0.3">
      <c r="A1934" s="32">
        <v>599507</v>
      </c>
      <c r="B1934" s="25" t="s">
        <v>276</v>
      </c>
      <c r="C1934" s="4" t="s">
        <v>361</v>
      </c>
      <c r="D1934" s="25" t="s">
        <v>284</v>
      </c>
      <c r="E1934" s="34">
        <v>1</v>
      </c>
      <c r="F1934" s="34">
        <f>IF(G1934="","",SUMIFS([1]怪物表!$A:$A,[1]怪物表!$B:$B,C1934,[1]怪物表!$C:$C,G1934)
)</f>
        <v>1599504</v>
      </c>
      <c r="G1934" s="4" t="s">
        <v>247</v>
      </c>
      <c r="H1934" s="36">
        <v>10</v>
      </c>
      <c r="I1934" s="36">
        <v>4</v>
      </c>
      <c r="J1934" s="34">
        <v>3</v>
      </c>
      <c r="K1934" s="34">
        <v>1</v>
      </c>
      <c r="L1934" s="34">
        <v>10</v>
      </c>
      <c r="M1934" s="34">
        <v>270</v>
      </c>
      <c r="N1934" s="27">
        <f>INDEX([1]怪物表!$J:$J,MATCH(F1934,[1]怪物表!$A:$A,0),1)*H1934</f>
        <v>10</v>
      </c>
    </row>
    <row r="1935" spans="1:14" x14ac:dyDescent="0.3">
      <c r="A1935" s="3"/>
      <c r="B1935" s="4"/>
      <c r="C1935" s="4" t="s">
        <v>361</v>
      </c>
      <c r="D1935" s="4"/>
      <c r="E1935" s="3">
        <v>2</v>
      </c>
      <c r="F1935" s="3">
        <f>IF(G1935="","",SUMIFS([1]怪物表!$A:$A,[1]怪物表!$B:$B,C1935,[1]怪物表!$C:$C,G1935)
)</f>
        <v>1599504</v>
      </c>
      <c r="G1935" s="4" t="s">
        <v>247</v>
      </c>
      <c r="H1935" s="36">
        <v>10</v>
      </c>
      <c r="I1935" s="36">
        <v>4</v>
      </c>
      <c r="J1935" s="34">
        <v>3</v>
      </c>
      <c r="K1935" s="34">
        <v>1</v>
      </c>
      <c r="L1935" s="34">
        <v>10</v>
      </c>
      <c r="M1935" s="34">
        <v>270</v>
      </c>
      <c r="N1935" s="27">
        <f>INDEX([1]怪物表!$J:$J,MATCH(F1935,[1]怪物表!$A:$A,0),1)*H1935</f>
        <v>10</v>
      </c>
    </row>
    <row r="1936" spans="1:14" x14ac:dyDescent="0.3">
      <c r="A1936" s="3"/>
      <c r="B1936" s="4"/>
      <c r="C1936" s="4" t="s">
        <v>361</v>
      </c>
      <c r="D1936" s="4"/>
      <c r="E1936" s="3">
        <v>3</v>
      </c>
      <c r="F1936" s="3">
        <f>IF(G1936="","",SUMIFS([1]怪物表!$A:$A,[1]怪物表!$B:$B,C1936,[1]怪物表!$C:$C,G1936)
)</f>
        <v>1599504</v>
      </c>
      <c r="G1936" s="4" t="s">
        <v>247</v>
      </c>
      <c r="H1936" s="36">
        <v>10</v>
      </c>
      <c r="I1936" s="36">
        <v>4</v>
      </c>
      <c r="J1936" s="34">
        <v>3</v>
      </c>
      <c r="K1936" s="34">
        <v>1</v>
      </c>
      <c r="L1936" s="34">
        <v>10</v>
      </c>
      <c r="M1936" s="34">
        <v>270</v>
      </c>
      <c r="N1936" s="27">
        <f>INDEX([1]怪物表!$J:$J,MATCH(F1936,[1]怪物表!$A:$A,0),1)*H1936</f>
        <v>10</v>
      </c>
    </row>
    <row r="1937" spans="1:14" x14ac:dyDescent="0.3">
      <c r="A1937" s="3"/>
      <c r="B1937" s="4"/>
      <c r="C1937" s="4" t="s">
        <v>361</v>
      </c>
      <c r="D1937" s="4"/>
      <c r="E1937" s="3">
        <v>4</v>
      </c>
      <c r="F1937" s="3">
        <f>IF(G1937="","",SUMIFS([1]怪物表!$A:$A,[1]怪物表!$B:$B,C1937,[1]怪物表!$C:$C,G1937)
)</f>
        <v>1599504</v>
      </c>
      <c r="G1937" s="4" t="s">
        <v>247</v>
      </c>
      <c r="H1937" s="36">
        <v>10</v>
      </c>
      <c r="I1937" s="36">
        <v>4</v>
      </c>
      <c r="J1937" s="34">
        <v>3</v>
      </c>
      <c r="K1937" s="34">
        <v>1</v>
      </c>
      <c r="L1937" s="3">
        <v>20</v>
      </c>
      <c r="M1937" s="34">
        <v>270</v>
      </c>
      <c r="N1937" s="27">
        <f>INDEX([1]怪物表!$J:$J,MATCH(F1937,[1]怪物表!$A:$A,0),1)*H1937</f>
        <v>10</v>
      </c>
    </row>
    <row r="1938" spans="1:14" x14ac:dyDescent="0.3">
      <c r="A1938" s="3"/>
      <c r="B1938" s="4"/>
      <c r="C1938" s="4" t="s">
        <v>361</v>
      </c>
      <c r="D1938" s="4"/>
      <c r="E1938" s="3">
        <v>5</v>
      </c>
      <c r="F1938" s="3">
        <f>IF(G1938="","",SUMIFS([1]怪物表!$A:$A,[1]怪物表!$B:$B,C1938,[1]怪物表!$C:$C,G1938)
)</f>
        <v>1599504</v>
      </c>
      <c r="G1938" s="4" t="s">
        <v>247</v>
      </c>
      <c r="H1938" s="36">
        <v>10</v>
      </c>
      <c r="I1938" s="3"/>
      <c r="J1938" s="34">
        <v>3</v>
      </c>
      <c r="K1938" s="34">
        <v>1</v>
      </c>
      <c r="L1938" s="3">
        <v>20</v>
      </c>
      <c r="M1938" s="34">
        <v>270</v>
      </c>
      <c r="N1938" s="27">
        <f>INDEX([1]怪物表!$J:$J,MATCH(F1938,[1]怪物表!$A:$A,0),1)*H1938</f>
        <v>10</v>
      </c>
    </row>
    <row r="1939" spans="1:14" x14ac:dyDescent="0.3">
      <c r="A1939" s="32">
        <v>599508</v>
      </c>
      <c r="B1939" s="25" t="s">
        <v>276</v>
      </c>
      <c r="C1939" s="4" t="s">
        <v>361</v>
      </c>
      <c r="D1939" s="25" t="s">
        <v>284</v>
      </c>
      <c r="E1939" s="34">
        <v>1</v>
      </c>
      <c r="F1939" s="34">
        <f>IF(G1939="","",SUMIFS([1]怪物表!$A:$A,[1]怪物表!$B:$B,C1939,[1]怪物表!$C:$C,G1939)
)</f>
        <v>1599504</v>
      </c>
      <c r="G1939" s="4" t="s">
        <v>247</v>
      </c>
      <c r="H1939" s="36">
        <v>10</v>
      </c>
      <c r="I1939" s="36">
        <v>4</v>
      </c>
      <c r="J1939" s="34">
        <v>3</v>
      </c>
      <c r="K1939" s="34">
        <v>1</v>
      </c>
      <c r="L1939" s="34">
        <v>10</v>
      </c>
      <c r="M1939" s="34">
        <v>270</v>
      </c>
      <c r="N1939" s="27">
        <f>INDEX([1]怪物表!$J:$J,MATCH(F1939,[1]怪物表!$A:$A,0),1)*H1939</f>
        <v>10</v>
      </c>
    </row>
    <row r="1940" spans="1:14" x14ac:dyDescent="0.3">
      <c r="A1940" s="3"/>
      <c r="B1940" s="4"/>
      <c r="C1940" s="4" t="s">
        <v>361</v>
      </c>
      <c r="D1940" s="4"/>
      <c r="E1940" s="3">
        <v>2</v>
      </c>
      <c r="F1940" s="3">
        <f>IF(G1940="","",SUMIFS([1]怪物表!$A:$A,[1]怪物表!$B:$B,C1940,[1]怪物表!$C:$C,G1940)
)</f>
        <v>1599504</v>
      </c>
      <c r="G1940" s="4" t="s">
        <v>247</v>
      </c>
      <c r="H1940" s="36">
        <v>10</v>
      </c>
      <c r="I1940" s="36">
        <v>4</v>
      </c>
      <c r="J1940" s="34">
        <v>3</v>
      </c>
      <c r="K1940" s="34">
        <v>1</v>
      </c>
      <c r="L1940" s="34">
        <v>10</v>
      </c>
      <c r="M1940" s="34">
        <v>270</v>
      </c>
      <c r="N1940" s="27">
        <f>INDEX([1]怪物表!$J:$J,MATCH(F1940,[1]怪物表!$A:$A,0),1)*H1940</f>
        <v>10</v>
      </c>
    </row>
    <row r="1941" spans="1:14" x14ac:dyDescent="0.3">
      <c r="A1941" s="3"/>
      <c r="B1941" s="4"/>
      <c r="C1941" s="4" t="s">
        <v>361</v>
      </c>
      <c r="D1941" s="4"/>
      <c r="E1941" s="3">
        <v>3</v>
      </c>
      <c r="F1941" s="3">
        <f>IF(G1941="","",SUMIFS([1]怪物表!$A:$A,[1]怪物表!$B:$B,C1941,[1]怪物表!$C:$C,G1941)
)</f>
        <v>1599504</v>
      </c>
      <c r="G1941" s="4" t="s">
        <v>247</v>
      </c>
      <c r="H1941" s="36">
        <v>10</v>
      </c>
      <c r="I1941" s="36">
        <v>4</v>
      </c>
      <c r="J1941" s="34">
        <v>3</v>
      </c>
      <c r="K1941" s="34">
        <v>1</v>
      </c>
      <c r="L1941" s="34">
        <v>10</v>
      </c>
      <c r="M1941" s="34">
        <v>270</v>
      </c>
      <c r="N1941" s="27">
        <f>INDEX([1]怪物表!$J:$J,MATCH(F1941,[1]怪物表!$A:$A,0),1)*H1941</f>
        <v>10</v>
      </c>
    </row>
    <row r="1942" spans="1:14" x14ac:dyDescent="0.3">
      <c r="A1942" s="3"/>
      <c r="B1942" s="4"/>
      <c r="C1942" s="4" t="s">
        <v>361</v>
      </c>
      <c r="D1942" s="4"/>
      <c r="E1942" s="3">
        <v>4</v>
      </c>
      <c r="F1942" s="3">
        <f>IF(G1942="","",SUMIFS([1]怪物表!$A:$A,[1]怪物表!$B:$B,C1942,[1]怪物表!$C:$C,G1942)
)</f>
        <v>1599504</v>
      </c>
      <c r="G1942" s="4" t="s">
        <v>247</v>
      </c>
      <c r="H1942" s="36">
        <v>10</v>
      </c>
      <c r="I1942" s="36">
        <v>4</v>
      </c>
      <c r="J1942" s="34">
        <v>3</v>
      </c>
      <c r="K1942" s="34">
        <v>1</v>
      </c>
      <c r="L1942" s="3">
        <v>20</v>
      </c>
      <c r="M1942" s="34">
        <v>270</v>
      </c>
      <c r="N1942" s="27">
        <f>INDEX([1]怪物表!$J:$J,MATCH(F1942,[1]怪物表!$A:$A,0),1)*H1942</f>
        <v>10</v>
      </c>
    </row>
    <row r="1943" spans="1:14" x14ac:dyDescent="0.3">
      <c r="A1943" s="3"/>
      <c r="B1943" s="4"/>
      <c r="C1943" s="4" t="s">
        <v>361</v>
      </c>
      <c r="D1943" s="4"/>
      <c r="E1943" s="3">
        <v>5</v>
      </c>
      <c r="F1943" s="3">
        <f>IF(G1943="","",SUMIFS([1]怪物表!$A:$A,[1]怪物表!$B:$B,C1943,[1]怪物表!$C:$C,G1943)
)</f>
        <v>1599504</v>
      </c>
      <c r="G1943" s="4" t="s">
        <v>247</v>
      </c>
      <c r="H1943" s="36">
        <v>10</v>
      </c>
      <c r="I1943" s="3"/>
      <c r="J1943" s="34">
        <v>3</v>
      </c>
      <c r="K1943" s="34">
        <v>1</v>
      </c>
      <c r="L1943" s="3">
        <v>20</v>
      </c>
      <c r="M1943" s="34">
        <v>270</v>
      </c>
      <c r="N1943" s="27">
        <f>INDEX([1]怪物表!$J:$J,MATCH(F1943,[1]怪物表!$A:$A,0),1)*H1943</f>
        <v>10</v>
      </c>
    </row>
    <row r="1944" spans="1:14" x14ac:dyDescent="0.3">
      <c r="A1944" s="35">
        <v>599509</v>
      </c>
      <c r="B1944" s="25" t="s">
        <v>373</v>
      </c>
      <c r="C1944" s="4" t="s">
        <v>361</v>
      </c>
      <c r="D1944" s="25" t="s">
        <v>191</v>
      </c>
      <c r="E1944" s="34">
        <v>1</v>
      </c>
      <c r="F1944" s="34">
        <f>IF(G1944="","",SUMIFS([1]怪物表!$A:$A,[1]怪物表!$B:$B,C1944,[1]怪物表!$C:$C,G1944)
)</f>
        <v>1599502</v>
      </c>
      <c r="G1944" s="4" t="s">
        <v>239</v>
      </c>
      <c r="H1944" s="99">
        <v>21</v>
      </c>
      <c r="I1944" s="34">
        <v>11</v>
      </c>
      <c r="J1944" s="34">
        <v>3</v>
      </c>
      <c r="K1944" s="34">
        <v>1</v>
      </c>
      <c r="L1944" s="3">
        <v>60</v>
      </c>
      <c r="M1944" s="34">
        <v>330</v>
      </c>
      <c r="N1944" s="27">
        <f>INDEX([1]怪物表!$J:$J,MATCH(F1944,[1]怪物表!$A:$A,0),1)*H1944</f>
        <v>21</v>
      </c>
    </row>
    <row r="1945" spans="1:14" x14ac:dyDescent="0.3">
      <c r="A1945" s="3"/>
      <c r="B1945" s="4"/>
      <c r="C1945" s="4" t="s">
        <v>361</v>
      </c>
      <c r="D1945" s="4"/>
      <c r="E1945" s="3">
        <v>2</v>
      </c>
      <c r="F1945" s="3">
        <f>IF(G1945="","",SUMIFS([1]怪物表!$A:$A,[1]怪物表!$B:$B,C1945,[1]怪物表!$C:$C,G1945)
)</f>
        <v>1599502</v>
      </c>
      <c r="G1945" s="4" t="s">
        <v>239</v>
      </c>
      <c r="H1945" s="99">
        <v>21</v>
      </c>
      <c r="I1945" s="34">
        <v>11</v>
      </c>
      <c r="J1945" s="34">
        <v>3</v>
      </c>
      <c r="K1945" s="34">
        <v>1</v>
      </c>
      <c r="L1945" s="3">
        <v>60</v>
      </c>
      <c r="M1945" s="34">
        <v>330</v>
      </c>
      <c r="N1945" s="27">
        <f>INDEX([1]怪物表!$J:$J,MATCH(F1945,[1]怪物表!$A:$A,0),1)*H1945</f>
        <v>21</v>
      </c>
    </row>
    <row r="1946" spans="1:14" x14ac:dyDescent="0.3">
      <c r="A1946" s="3"/>
      <c r="B1946" s="4"/>
      <c r="C1946" s="4" t="s">
        <v>361</v>
      </c>
      <c r="D1946" s="4"/>
      <c r="E1946" s="3">
        <v>3</v>
      </c>
      <c r="F1946" s="3">
        <f>IF(G1946="","",SUMIFS([1]怪物表!$A:$A,[1]怪物表!$B:$B,C1946,[1]怪物表!$C:$C,G1946)
)</f>
        <v>1599502</v>
      </c>
      <c r="G1946" s="4" t="s">
        <v>239</v>
      </c>
      <c r="H1946" s="99">
        <v>30</v>
      </c>
      <c r="I1946" s="3">
        <v>18</v>
      </c>
      <c r="J1946" s="34">
        <v>3</v>
      </c>
      <c r="K1946" s="34">
        <v>1</v>
      </c>
      <c r="L1946" s="3">
        <v>60</v>
      </c>
      <c r="M1946" s="34">
        <v>330</v>
      </c>
      <c r="N1946" s="27">
        <f>INDEX([1]怪物表!$J:$J,MATCH(F1946,[1]怪物表!$A:$A,0),1)*H1946</f>
        <v>30</v>
      </c>
    </row>
    <row r="1947" spans="1:14" x14ac:dyDescent="0.3">
      <c r="A1947" s="3"/>
      <c r="B1947" s="4"/>
      <c r="C1947" s="4" t="s">
        <v>361</v>
      </c>
      <c r="D1947" s="4"/>
      <c r="E1947" s="3">
        <v>4</v>
      </c>
      <c r="F1947" s="3">
        <f>IF(G1947="","",SUMIFS([1]怪物表!$A:$A,[1]怪物表!$B:$B,C1947,[1]怪物表!$C:$C,G1947)
)</f>
        <v>1599502</v>
      </c>
      <c r="G1947" s="4" t="s">
        <v>239</v>
      </c>
      <c r="H1947" s="99">
        <v>30</v>
      </c>
      <c r="I1947" s="3">
        <v>18</v>
      </c>
      <c r="J1947" s="34">
        <v>3</v>
      </c>
      <c r="K1947" s="34">
        <v>1</v>
      </c>
      <c r="L1947" s="3">
        <v>60</v>
      </c>
      <c r="M1947" s="34">
        <v>330</v>
      </c>
      <c r="N1947" s="27">
        <f>INDEX([1]怪物表!$J:$J,MATCH(F1947,[1]怪物表!$A:$A,0),1)*H1947</f>
        <v>30</v>
      </c>
    </row>
    <row r="1948" spans="1:14" x14ac:dyDescent="0.3">
      <c r="A1948" s="3"/>
      <c r="B1948" s="4"/>
      <c r="C1948" s="4" t="s">
        <v>361</v>
      </c>
      <c r="D1948" s="4"/>
      <c r="E1948" s="3">
        <v>5</v>
      </c>
      <c r="F1948" s="3">
        <f>IF(G1948="","",SUMIFS([1]怪物表!$A:$A,[1]怪物表!$B:$B,C1948,[1]怪物表!$C:$C,G1948)
)</f>
        <v>1599502</v>
      </c>
      <c r="G1948" s="4" t="s">
        <v>239</v>
      </c>
      <c r="H1948" s="99">
        <v>48</v>
      </c>
      <c r="I1948" s="3"/>
      <c r="J1948" s="34">
        <v>3</v>
      </c>
      <c r="K1948" s="34">
        <v>1</v>
      </c>
      <c r="L1948" s="3">
        <v>60</v>
      </c>
      <c r="M1948" s="34">
        <v>330</v>
      </c>
      <c r="N1948" s="27">
        <f>INDEX([1]怪物表!$J:$J,MATCH(F1948,[1]怪物表!$A:$A,0),1)*H1948</f>
        <v>48</v>
      </c>
    </row>
    <row r="1949" spans="1:14" x14ac:dyDescent="0.3">
      <c r="A1949" s="35">
        <v>599510</v>
      </c>
      <c r="B1949" s="25" t="s">
        <v>364</v>
      </c>
      <c r="C1949" s="4" t="s">
        <v>361</v>
      </c>
      <c r="D1949" s="25" t="s">
        <v>201</v>
      </c>
      <c r="E1949" s="34">
        <v>1</v>
      </c>
      <c r="F1949" s="34">
        <f>IF(G1949="","",SUMIFS([1]怪物表!$A:$A,[1]怪物表!$B:$B,C1949,[1]怪物表!$C:$C,G1949)
)</f>
        <v>1599505</v>
      </c>
      <c r="G1949" s="4" t="s">
        <v>147</v>
      </c>
      <c r="H1949" s="99">
        <v>21</v>
      </c>
      <c r="I1949" s="34">
        <v>11</v>
      </c>
      <c r="J1949" s="34">
        <v>3</v>
      </c>
      <c r="K1949" s="34">
        <v>1</v>
      </c>
      <c r="L1949" s="3">
        <v>60</v>
      </c>
      <c r="M1949" s="34">
        <v>390</v>
      </c>
      <c r="N1949" s="27">
        <f>INDEX([1]怪物表!$J:$J,MATCH(F1949,[1]怪物表!$A:$A,0),1)*H1949</f>
        <v>21</v>
      </c>
    </row>
    <row r="1950" spans="1:14" x14ac:dyDescent="0.3">
      <c r="A1950" s="3"/>
      <c r="B1950" s="4"/>
      <c r="C1950" s="4" t="s">
        <v>361</v>
      </c>
      <c r="D1950" s="4"/>
      <c r="E1950" s="3">
        <v>2</v>
      </c>
      <c r="F1950" s="3">
        <f>IF(G1950="","",SUMIFS([1]怪物表!$A:$A,[1]怪物表!$B:$B,C1950,[1]怪物表!$C:$C,G1950)
)</f>
        <v>1599505</v>
      </c>
      <c r="G1950" s="4" t="s">
        <v>147</v>
      </c>
      <c r="H1950" s="99">
        <v>21</v>
      </c>
      <c r="I1950" s="34">
        <v>11</v>
      </c>
      <c r="J1950" s="34">
        <v>3</v>
      </c>
      <c r="K1950" s="34">
        <v>1</v>
      </c>
      <c r="L1950" s="3">
        <v>60</v>
      </c>
      <c r="M1950" s="34">
        <v>390</v>
      </c>
      <c r="N1950" s="27">
        <f>INDEX([1]怪物表!$J:$J,MATCH(F1950,[1]怪物表!$A:$A,0),1)*H1950</f>
        <v>21</v>
      </c>
    </row>
    <row r="1951" spans="1:14" x14ac:dyDescent="0.3">
      <c r="A1951" s="3"/>
      <c r="B1951" s="4"/>
      <c r="C1951" s="4" t="s">
        <v>361</v>
      </c>
      <c r="D1951" s="4"/>
      <c r="E1951" s="3">
        <v>3</v>
      </c>
      <c r="F1951" s="3">
        <f>IF(G1951="","",SUMIFS([1]怪物表!$A:$A,[1]怪物表!$B:$B,C1951,[1]怪物表!$C:$C,G1951)
)</f>
        <v>1599505</v>
      </c>
      <c r="G1951" s="4" t="s">
        <v>147</v>
      </c>
      <c r="H1951" s="99">
        <v>30</v>
      </c>
      <c r="I1951" s="3">
        <v>18</v>
      </c>
      <c r="J1951" s="34">
        <v>3</v>
      </c>
      <c r="K1951" s="34">
        <v>1</v>
      </c>
      <c r="L1951" s="3">
        <v>60</v>
      </c>
      <c r="M1951" s="34">
        <v>390</v>
      </c>
      <c r="N1951" s="27">
        <f>INDEX([1]怪物表!$J:$J,MATCH(F1951,[1]怪物表!$A:$A,0),1)*H1951</f>
        <v>30</v>
      </c>
    </row>
    <row r="1952" spans="1:14" x14ac:dyDescent="0.3">
      <c r="A1952" s="3"/>
      <c r="B1952" s="4"/>
      <c r="C1952" s="4" t="s">
        <v>361</v>
      </c>
      <c r="D1952" s="4"/>
      <c r="E1952" s="3">
        <v>4</v>
      </c>
      <c r="F1952" s="3">
        <f>IF(G1952="","",SUMIFS([1]怪物表!$A:$A,[1]怪物表!$B:$B,C1952,[1]怪物表!$C:$C,G1952)
)</f>
        <v>1599505</v>
      </c>
      <c r="G1952" s="4" t="s">
        <v>147</v>
      </c>
      <c r="H1952" s="99">
        <v>30</v>
      </c>
      <c r="I1952" s="3">
        <v>18</v>
      </c>
      <c r="J1952" s="34">
        <v>3</v>
      </c>
      <c r="K1952" s="34">
        <v>1</v>
      </c>
      <c r="L1952" s="3">
        <v>60</v>
      </c>
      <c r="M1952" s="34">
        <v>390</v>
      </c>
      <c r="N1952" s="27">
        <f>INDEX([1]怪物表!$J:$J,MATCH(F1952,[1]怪物表!$A:$A,0),1)*H1952</f>
        <v>30</v>
      </c>
    </row>
    <row r="1953" spans="1:14" x14ac:dyDescent="0.3">
      <c r="A1953" s="3"/>
      <c r="B1953" s="4"/>
      <c r="C1953" s="4" t="s">
        <v>361</v>
      </c>
      <c r="D1953" s="4"/>
      <c r="E1953" s="3">
        <v>5</v>
      </c>
      <c r="F1953" s="3">
        <f>IF(G1953="","",SUMIFS([1]怪物表!$A:$A,[1]怪物表!$B:$B,C1953,[1]怪物表!$C:$C,G1953)
)</f>
        <v>1599505</v>
      </c>
      <c r="G1953" s="4" t="s">
        <v>147</v>
      </c>
      <c r="H1953" s="99">
        <v>48</v>
      </c>
      <c r="I1953" s="3"/>
      <c r="J1953" s="34">
        <v>3</v>
      </c>
      <c r="K1953" s="34">
        <v>1</v>
      </c>
      <c r="L1953" s="3">
        <v>60</v>
      </c>
      <c r="M1953" s="34">
        <v>390</v>
      </c>
      <c r="N1953" s="27">
        <f>INDEX([1]怪物表!$J:$J,MATCH(F1953,[1]怪物表!$A:$A,0),1)*H1953</f>
        <v>48</v>
      </c>
    </row>
    <row r="1954" spans="1:14" x14ac:dyDescent="0.3">
      <c r="A1954" s="35">
        <v>599511</v>
      </c>
      <c r="B1954" s="25" t="s">
        <v>374</v>
      </c>
      <c r="C1954" s="4" t="s">
        <v>361</v>
      </c>
      <c r="D1954" s="25" t="s">
        <v>201</v>
      </c>
      <c r="E1954" s="34">
        <v>1</v>
      </c>
      <c r="F1954" s="34">
        <f>IF(G1954="","",SUMIFS([1]怪物表!$A:$A,[1]怪物表!$B:$B,C1954,[1]怪物表!$C:$C,G1954)
)</f>
        <v>1599505</v>
      </c>
      <c r="G1954" s="4" t="s">
        <v>147</v>
      </c>
      <c r="H1954" s="99">
        <v>12</v>
      </c>
      <c r="I1954" s="34">
        <v>6</v>
      </c>
      <c r="J1954" s="34">
        <v>3</v>
      </c>
      <c r="K1954" s="34">
        <v>1</v>
      </c>
      <c r="L1954" s="3">
        <v>60</v>
      </c>
      <c r="M1954" s="34">
        <v>390</v>
      </c>
      <c r="N1954" s="27">
        <f>INDEX([1]怪物表!$J:$J,MATCH(F1954,[1]怪物表!$A:$A,0),1)*H1954</f>
        <v>12</v>
      </c>
    </row>
    <row r="1955" spans="1:14" x14ac:dyDescent="0.3">
      <c r="A1955" s="3"/>
      <c r="B1955" s="4"/>
      <c r="C1955" s="4" t="s">
        <v>361</v>
      </c>
      <c r="D1955" s="4"/>
      <c r="E1955" s="3">
        <v>2</v>
      </c>
      <c r="F1955" s="3">
        <f>IF(G1955="","",SUMIFS([1]怪物表!$A:$A,[1]怪物表!$B:$B,C1955,[1]怪物表!$C:$C,G1955)
)</f>
        <v>1599505</v>
      </c>
      <c r="G1955" s="4" t="s">
        <v>147</v>
      </c>
      <c r="H1955" s="99">
        <v>12</v>
      </c>
      <c r="I1955" s="34">
        <v>6</v>
      </c>
      <c r="J1955" s="34">
        <v>3</v>
      </c>
      <c r="K1955" s="34">
        <v>1</v>
      </c>
      <c r="L1955" s="3">
        <v>60</v>
      </c>
      <c r="M1955" s="34">
        <v>390</v>
      </c>
      <c r="N1955" s="27">
        <f>INDEX([1]怪物表!$J:$J,MATCH(F1955,[1]怪物表!$A:$A,0),1)*H1955</f>
        <v>12</v>
      </c>
    </row>
    <row r="1956" spans="1:14" x14ac:dyDescent="0.3">
      <c r="A1956" s="3"/>
      <c r="B1956" s="4"/>
      <c r="C1956" s="4" t="s">
        <v>361</v>
      </c>
      <c r="D1956" s="4"/>
      <c r="E1956" s="3">
        <v>3</v>
      </c>
      <c r="F1956" s="3">
        <f>IF(G1956="","",SUMIFS([1]怪物表!$A:$A,[1]怪物表!$B:$B,C1956,[1]怪物表!$C:$C,G1956)
)</f>
        <v>1599505</v>
      </c>
      <c r="G1956" s="4" t="s">
        <v>147</v>
      </c>
      <c r="H1956" s="99">
        <v>15</v>
      </c>
      <c r="I1956" s="34">
        <v>9</v>
      </c>
      <c r="J1956" s="34">
        <v>3</v>
      </c>
      <c r="K1956" s="34">
        <v>1</v>
      </c>
      <c r="L1956" s="3">
        <v>60</v>
      </c>
      <c r="M1956" s="34">
        <v>390</v>
      </c>
      <c r="N1956" s="27">
        <f>INDEX([1]怪物表!$J:$J,MATCH(F1956,[1]怪物表!$A:$A,0),1)*H1956</f>
        <v>15</v>
      </c>
    </row>
    <row r="1957" spans="1:14" x14ac:dyDescent="0.3">
      <c r="A1957" s="3"/>
      <c r="B1957" s="4"/>
      <c r="C1957" s="4" t="s">
        <v>361</v>
      </c>
      <c r="D1957" s="4"/>
      <c r="E1957" s="3">
        <v>4</v>
      </c>
      <c r="F1957" s="3">
        <f>IF(G1957="","",SUMIFS([1]怪物表!$A:$A,[1]怪物表!$B:$B,C1957,[1]怪物表!$C:$C,G1957)
)</f>
        <v>1599505</v>
      </c>
      <c r="G1957" s="4" t="s">
        <v>147</v>
      </c>
      <c r="H1957" s="99">
        <v>15</v>
      </c>
      <c r="I1957" s="34">
        <v>9</v>
      </c>
      <c r="J1957" s="34">
        <v>3</v>
      </c>
      <c r="K1957" s="34">
        <v>1</v>
      </c>
      <c r="L1957" s="3">
        <v>60</v>
      </c>
      <c r="M1957" s="34">
        <v>390</v>
      </c>
      <c r="N1957" s="27">
        <f>INDEX([1]怪物表!$J:$J,MATCH(F1957,[1]怪物表!$A:$A,0),1)*H1957</f>
        <v>15</v>
      </c>
    </row>
    <row r="1958" spans="1:14" x14ac:dyDescent="0.3">
      <c r="A1958" s="3"/>
      <c r="B1958" s="4"/>
      <c r="C1958" s="4" t="s">
        <v>361</v>
      </c>
      <c r="D1958" s="4"/>
      <c r="E1958" s="3">
        <v>5</v>
      </c>
      <c r="F1958" s="3">
        <f>IF(G1958="","",SUMIFS([1]怪物表!$A:$A,[1]怪物表!$B:$B,C1958,[1]怪物表!$C:$C,G1958)
)</f>
        <v>1599505</v>
      </c>
      <c r="G1958" s="4" t="s">
        <v>147</v>
      </c>
      <c r="H1958" s="99">
        <v>21</v>
      </c>
      <c r="I1958" s="3"/>
      <c r="J1958" s="34">
        <v>3</v>
      </c>
      <c r="K1958" s="34">
        <v>1</v>
      </c>
      <c r="L1958" s="3">
        <v>60</v>
      </c>
      <c r="M1958" s="34">
        <v>390</v>
      </c>
      <c r="N1958" s="27">
        <f>INDEX([1]怪物表!$J:$J,MATCH(F1958,[1]怪物表!$A:$A,0),1)*H1958</f>
        <v>21</v>
      </c>
    </row>
    <row r="1959" spans="1:14" x14ac:dyDescent="0.3">
      <c r="A1959" s="35">
        <v>599512</v>
      </c>
      <c r="B1959" s="25" t="s">
        <v>376</v>
      </c>
      <c r="C1959" s="4" t="s">
        <v>361</v>
      </c>
      <c r="D1959" s="25" t="s">
        <v>197</v>
      </c>
      <c r="E1959" s="34">
        <v>1</v>
      </c>
      <c r="F1959" s="34">
        <f>IF(G1959="","",SUMIFS([1]怪物表!$A:$A,[1]怪物表!$B:$B,C1959,[1]怪物表!$C:$C,G1959)
)</f>
        <v>1599505</v>
      </c>
      <c r="G1959" s="4" t="s">
        <v>147</v>
      </c>
      <c r="H1959" s="99">
        <v>18</v>
      </c>
      <c r="I1959" s="34">
        <v>7</v>
      </c>
      <c r="J1959" s="34">
        <v>3</v>
      </c>
      <c r="K1959" s="34">
        <v>1</v>
      </c>
      <c r="L1959" s="34">
        <v>6</v>
      </c>
      <c r="M1959" s="34">
        <v>540</v>
      </c>
      <c r="N1959" s="27">
        <f>INDEX([1]怪物表!$J:$J,MATCH(F1959,[1]怪物表!$A:$A,0),1)*H1959</f>
        <v>18</v>
      </c>
    </row>
    <row r="1960" spans="1:14" x14ac:dyDescent="0.3">
      <c r="A1960" s="3"/>
      <c r="B1960" s="4"/>
      <c r="C1960" s="4" t="s">
        <v>361</v>
      </c>
      <c r="D1960" s="4"/>
      <c r="E1960" s="3">
        <v>2</v>
      </c>
      <c r="F1960" s="3">
        <f>IF(G1960="","",SUMIFS([1]怪物表!$A:$A,[1]怪物表!$B:$B,C1960,[1]怪物表!$C:$C,G1960)
)</f>
        <v>1599505</v>
      </c>
      <c r="G1960" s="4" t="s">
        <v>147</v>
      </c>
      <c r="H1960" s="99">
        <v>18</v>
      </c>
      <c r="I1960" s="34">
        <v>7</v>
      </c>
      <c r="J1960" s="34">
        <v>3</v>
      </c>
      <c r="K1960" s="34">
        <v>1</v>
      </c>
      <c r="L1960" s="34">
        <v>6</v>
      </c>
      <c r="M1960" s="34">
        <v>540</v>
      </c>
      <c r="N1960" s="27">
        <f>INDEX([1]怪物表!$J:$J,MATCH(F1960,[1]怪物表!$A:$A,0),1)*H1960</f>
        <v>18</v>
      </c>
    </row>
    <row r="1961" spans="1:14" x14ac:dyDescent="0.3">
      <c r="A1961" s="3"/>
      <c r="B1961" s="4"/>
      <c r="C1961" s="4" t="s">
        <v>361</v>
      </c>
      <c r="D1961" s="4"/>
      <c r="E1961" s="3">
        <v>3</v>
      </c>
      <c r="F1961" s="3">
        <f>IF(G1961="","",SUMIFS([1]怪物表!$A:$A,[1]怪物表!$B:$B,C1961,[1]怪物表!$C:$C,G1961)
)</f>
        <v>1599505</v>
      </c>
      <c r="G1961" s="4" t="s">
        <v>147</v>
      </c>
      <c r="H1961" s="99">
        <v>30</v>
      </c>
      <c r="I1961" s="34">
        <v>14</v>
      </c>
      <c r="J1961" s="34">
        <v>3</v>
      </c>
      <c r="K1961" s="34">
        <v>1</v>
      </c>
      <c r="L1961" s="34">
        <v>6</v>
      </c>
      <c r="M1961" s="34">
        <v>540</v>
      </c>
      <c r="N1961" s="27">
        <f>INDEX([1]怪物表!$J:$J,MATCH(F1961,[1]怪物表!$A:$A,0),1)*H1961</f>
        <v>30</v>
      </c>
    </row>
    <row r="1962" spans="1:14" x14ac:dyDescent="0.3">
      <c r="A1962" s="3"/>
      <c r="B1962" s="4"/>
      <c r="C1962" s="4" t="s">
        <v>361</v>
      </c>
      <c r="D1962" s="4"/>
      <c r="E1962" s="3">
        <v>4</v>
      </c>
      <c r="F1962" s="3">
        <f>IF(G1962="","",SUMIFS([1]怪物表!$A:$A,[1]怪物表!$B:$B,C1962,[1]怪物表!$C:$C,G1962)
)</f>
        <v>1599505</v>
      </c>
      <c r="G1962" s="4" t="s">
        <v>147</v>
      </c>
      <c r="H1962" s="99">
        <v>42</v>
      </c>
      <c r="I1962" s="3">
        <v>21</v>
      </c>
      <c r="J1962" s="34">
        <v>3</v>
      </c>
      <c r="K1962" s="34">
        <v>1</v>
      </c>
      <c r="L1962" s="34">
        <v>6</v>
      </c>
      <c r="M1962" s="34">
        <v>540</v>
      </c>
      <c r="N1962" s="27">
        <f>INDEX([1]怪物表!$J:$J,MATCH(F1962,[1]怪物表!$A:$A,0),1)*H1962</f>
        <v>42</v>
      </c>
    </row>
    <row r="1963" spans="1:14" x14ac:dyDescent="0.3">
      <c r="A1963" s="3"/>
      <c r="B1963" s="4"/>
      <c r="C1963" s="4" t="s">
        <v>361</v>
      </c>
      <c r="D1963" s="4"/>
      <c r="E1963" s="3">
        <v>5</v>
      </c>
      <c r="F1963" s="3">
        <f>IF(G1963="","",SUMIFS([1]怪物表!$A:$A,[1]怪物表!$B:$B,C1963,[1]怪物表!$C:$C,G1963)
)</f>
        <v>1599505</v>
      </c>
      <c r="G1963" s="4" t="s">
        <v>147</v>
      </c>
      <c r="H1963" s="99">
        <v>42</v>
      </c>
      <c r="I1963" s="3"/>
      <c r="J1963" s="34">
        <v>3</v>
      </c>
      <c r="K1963" s="34">
        <v>1</v>
      </c>
      <c r="L1963" s="34">
        <v>6</v>
      </c>
      <c r="M1963" s="34">
        <v>540</v>
      </c>
      <c r="N1963" s="27">
        <f>INDEX([1]怪物表!$J:$J,MATCH(F1963,[1]怪物表!$A:$A,0),1)*H1963</f>
        <v>42</v>
      </c>
    </row>
    <row r="1964" spans="1:14" x14ac:dyDescent="0.3">
      <c r="A1964" s="35">
        <v>599513</v>
      </c>
      <c r="B1964" s="25" t="s">
        <v>386</v>
      </c>
      <c r="C1964" s="4" t="s">
        <v>361</v>
      </c>
      <c r="D1964" s="25" t="s">
        <v>197</v>
      </c>
      <c r="E1964" s="34">
        <v>1</v>
      </c>
      <c r="F1964" s="34">
        <f>IF(G1964="","",SUMIFS([1]怪物表!$A:$A,[1]怪物表!$B:$B,C1964,[1]怪物表!$C:$C,G1964)
)</f>
        <v>1599517</v>
      </c>
      <c r="G1964" s="4" t="s">
        <v>123</v>
      </c>
      <c r="H1964" s="99">
        <v>18</v>
      </c>
      <c r="I1964" s="34">
        <v>7</v>
      </c>
      <c r="J1964" s="34">
        <v>3</v>
      </c>
      <c r="K1964" s="34">
        <v>1</v>
      </c>
      <c r="L1964" s="34">
        <v>6</v>
      </c>
      <c r="M1964" s="34">
        <v>540</v>
      </c>
      <c r="N1964" s="27">
        <f>INDEX([1]怪物表!$J:$J,MATCH(F1964,[1]怪物表!$A:$A,0),1)*H1964</f>
        <v>18</v>
      </c>
    </row>
    <row r="1965" spans="1:14" x14ac:dyDescent="0.3">
      <c r="A1965" s="3"/>
      <c r="B1965" s="4"/>
      <c r="C1965" s="4" t="s">
        <v>361</v>
      </c>
      <c r="D1965" s="4"/>
      <c r="E1965" s="3">
        <v>2</v>
      </c>
      <c r="F1965" s="3">
        <f>IF(G1965="","",SUMIFS([1]怪物表!$A:$A,[1]怪物表!$B:$B,C1965,[1]怪物表!$C:$C,G1965)
)</f>
        <v>1599517</v>
      </c>
      <c r="G1965" s="4" t="s">
        <v>123</v>
      </c>
      <c r="H1965" s="99">
        <v>18</v>
      </c>
      <c r="I1965" s="34">
        <v>7</v>
      </c>
      <c r="J1965" s="34">
        <v>3</v>
      </c>
      <c r="K1965" s="34">
        <v>1</v>
      </c>
      <c r="L1965" s="34">
        <v>6</v>
      </c>
      <c r="M1965" s="34">
        <v>540</v>
      </c>
      <c r="N1965" s="27">
        <f>INDEX([1]怪物表!$J:$J,MATCH(F1965,[1]怪物表!$A:$A,0),1)*H1965</f>
        <v>18</v>
      </c>
    </row>
    <row r="1966" spans="1:14" x14ac:dyDescent="0.3">
      <c r="A1966" s="3"/>
      <c r="B1966" s="4"/>
      <c r="C1966" s="4" t="s">
        <v>361</v>
      </c>
      <c r="D1966" s="4"/>
      <c r="E1966" s="3">
        <v>3</v>
      </c>
      <c r="F1966" s="3">
        <f>IF(G1966="","",SUMIFS([1]怪物表!$A:$A,[1]怪物表!$B:$B,C1966,[1]怪物表!$C:$C,G1966)
)</f>
        <v>1599517</v>
      </c>
      <c r="G1966" s="4" t="s">
        <v>123</v>
      </c>
      <c r="H1966" s="99">
        <v>30</v>
      </c>
      <c r="I1966" s="34">
        <v>14</v>
      </c>
      <c r="J1966" s="34">
        <v>3</v>
      </c>
      <c r="K1966" s="34">
        <v>1</v>
      </c>
      <c r="L1966" s="34">
        <v>6</v>
      </c>
      <c r="M1966" s="34">
        <v>540</v>
      </c>
      <c r="N1966" s="27">
        <f>INDEX([1]怪物表!$J:$J,MATCH(F1966,[1]怪物表!$A:$A,0),1)*H1966</f>
        <v>30</v>
      </c>
    </row>
    <row r="1967" spans="1:14" x14ac:dyDescent="0.3">
      <c r="A1967" s="3"/>
      <c r="B1967" s="4"/>
      <c r="C1967" s="4" t="s">
        <v>361</v>
      </c>
      <c r="D1967" s="4"/>
      <c r="E1967" s="3">
        <v>4</v>
      </c>
      <c r="F1967" s="3">
        <f>IF(G1967="","",SUMIFS([1]怪物表!$A:$A,[1]怪物表!$B:$B,C1967,[1]怪物表!$C:$C,G1967)
)</f>
        <v>1599517</v>
      </c>
      <c r="G1967" s="4" t="s">
        <v>123</v>
      </c>
      <c r="H1967" s="99">
        <v>42</v>
      </c>
      <c r="I1967" s="3">
        <v>21</v>
      </c>
      <c r="J1967" s="34">
        <v>3</v>
      </c>
      <c r="K1967" s="34">
        <v>1</v>
      </c>
      <c r="L1967" s="34">
        <v>6</v>
      </c>
      <c r="M1967" s="34">
        <v>540</v>
      </c>
      <c r="N1967" s="27">
        <f>INDEX([1]怪物表!$J:$J,MATCH(F1967,[1]怪物表!$A:$A,0),1)*H1967</f>
        <v>42</v>
      </c>
    </row>
    <row r="1968" spans="1:14" x14ac:dyDescent="0.3">
      <c r="A1968" s="3"/>
      <c r="B1968" s="4"/>
      <c r="C1968" s="4" t="s">
        <v>361</v>
      </c>
      <c r="D1968" s="4"/>
      <c r="E1968" s="3">
        <v>5</v>
      </c>
      <c r="F1968" s="3">
        <f>IF(G1968="","",SUMIFS([1]怪物表!$A:$A,[1]怪物表!$B:$B,C1968,[1]怪物表!$C:$C,G1968)
)</f>
        <v>1599517</v>
      </c>
      <c r="G1968" s="4" t="s">
        <v>123</v>
      </c>
      <c r="H1968" s="99">
        <v>42</v>
      </c>
      <c r="I1968" s="3"/>
      <c r="J1968" s="34">
        <v>3</v>
      </c>
      <c r="K1968" s="34">
        <v>1</v>
      </c>
      <c r="L1968" s="34">
        <v>6</v>
      </c>
      <c r="M1968" s="34">
        <v>540</v>
      </c>
      <c r="N1968" s="27">
        <f>INDEX([1]怪物表!$J:$J,MATCH(F1968,[1]怪物表!$A:$A,0),1)*H1968</f>
        <v>42</v>
      </c>
    </row>
    <row r="1969" spans="1:14" x14ac:dyDescent="0.3">
      <c r="A1969" s="35">
        <v>599514</v>
      </c>
      <c r="B1969" s="25" t="s">
        <v>386</v>
      </c>
      <c r="C1969" s="4" t="s">
        <v>361</v>
      </c>
      <c r="D1969" s="25" t="s">
        <v>197</v>
      </c>
      <c r="E1969" s="34">
        <v>1</v>
      </c>
      <c r="F1969" s="34">
        <f>IF(G1969="","",SUMIFS([1]怪物表!$A:$A,[1]怪物表!$B:$B,C1969,[1]怪物表!$C:$C,G1969)
)</f>
        <v>1599515</v>
      </c>
      <c r="G1969" s="4" t="s">
        <v>167</v>
      </c>
      <c r="H1969" s="99">
        <v>18</v>
      </c>
      <c r="I1969" s="34">
        <v>7</v>
      </c>
      <c r="J1969" s="34">
        <v>3</v>
      </c>
      <c r="K1969" s="34">
        <v>1</v>
      </c>
      <c r="L1969" s="34">
        <v>6</v>
      </c>
      <c r="M1969" s="34">
        <v>540</v>
      </c>
      <c r="N1969" s="27">
        <f>INDEX([1]怪物表!$J:$J,MATCH(F1969,[1]怪物表!$A:$A,0),1)*H1969</f>
        <v>18</v>
      </c>
    </row>
    <row r="1970" spans="1:14" x14ac:dyDescent="0.3">
      <c r="A1970" s="3"/>
      <c r="B1970" s="4"/>
      <c r="C1970" s="4" t="s">
        <v>361</v>
      </c>
      <c r="D1970" s="4"/>
      <c r="E1970" s="3">
        <v>2</v>
      </c>
      <c r="F1970" s="3">
        <f>IF(G1970="","",SUMIFS([1]怪物表!$A:$A,[1]怪物表!$B:$B,C1970,[1]怪物表!$C:$C,G1970)
)</f>
        <v>1599515</v>
      </c>
      <c r="G1970" s="4" t="s">
        <v>167</v>
      </c>
      <c r="H1970" s="99">
        <v>18</v>
      </c>
      <c r="I1970" s="34">
        <v>7</v>
      </c>
      <c r="J1970" s="34">
        <v>3</v>
      </c>
      <c r="K1970" s="34">
        <v>1</v>
      </c>
      <c r="L1970" s="34">
        <v>6</v>
      </c>
      <c r="M1970" s="34">
        <v>540</v>
      </c>
      <c r="N1970" s="27">
        <f>INDEX([1]怪物表!$J:$J,MATCH(F1970,[1]怪物表!$A:$A,0),1)*H1970</f>
        <v>18</v>
      </c>
    </row>
    <row r="1971" spans="1:14" x14ac:dyDescent="0.3">
      <c r="A1971" s="3"/>
      <c r="B1971" s="4"/>
      <c r="C1971" s="4" t="s">
        <v>361</v>
      </c>
      <c r="D1971" s="4"/>
      <c r="E1971" s="3">
        <v>3</v>
      </c>
      <c r="F1971" s="3">
        <f>IF(G1971="","",SUMIFS([1]怪物表!$A:$A,[1]怪物表!$B:$B,C1971,[1]怪物表!$C:$C,G1971)
)</f>
        <v>1599515</v>
      </c>
      <c r="G1971" s="4" t="s">
        <v>167</v>
      </c>
      <c r="H1971" s="99">
        <v>30</v>
      </c>
      <c r="I1971" s="34">
        <v>14</v>
      </c>
      <c r="J1971" s="34">
        <v>3</v>
      </c>
      <c r="K1971" s="34">
        <v>1</v>
      </c>
      <c r="L1971" s="34">
        <v>6</v>
      </c>
      <c r="M1971" s="34">
        <v>540</v>
      </c>
      <c r="N1971" s="27">
        <f>INDEX([1]怪物表!$J:$J,MATCH(F1971,[1]怪物表!$A:$A,0),1)*H1971</f>
        <v>30</v>
      </c>
    </row>
    <row r="1972" spans="1:14" x14ac:dyDescent="0.3">
      <c r="A1972" s="3"/>
      <c r="B1972" s="4"/>
      <c r="C1972" s="4" t="s">
        <v>361</v>
      </c>
      <c r="D1972" s="4"/>
      <c r="E1972" s="3">
        <v>4</v>
      </c>
      <c r="F1972" s="3">
        <f>IF(G1972="","",SUMIFS([1]怪物表!$A:$A,[1]怪物表!$B:$B,C1972,[1]怪物表!$C:$C,G1972)
)</f>
        <v>1599515</v>
      </c>
      <c r="G1972" s="4" t="s">
        <v>167</v>
      </c>
      <c r="H1972" s="99">
        <v>42</v>
      </c>
      <c r="I1972" s="3">
        <v>21</v>
      </c>
      <c r="J1972" s="34">
        <v>3</v>
      </c>
      <c r="K1972" s="34">
        <v>1</v>
      </c>
      <c r="L1972" s="34">
        <v>6</v>
      </c>
      <c r="M1972" s="34">
        <v>540</v>
      </c>
      <c r="N1972" s="27">
        <f>INDEX([1]怪物表!$J:$J,MATCH(F1972,[1]怪物表!$A:$A,0),1)*H1972</f>
        <v>42</v>
      </c>
    </row>
    <row r="1973" spans="1:14" x14ac:dyDescent="0.3">
      <c r="A1973" s="3"/>
      <c r="B1973" s="4"/>
      <c r="C1973" s="4" t="s">
        <v>361</v>
      </c>
      <c r="D1973" s="4"/>
      <c r="E1973" s="3">
        <v>5</v>
      </c>
      <c r="F1973" s="3">
        <f>IF(G1973="","",SUMIFS([1]怪物表!$A:$A,[1]怪物表!$B:$B,C1973,[1]怪物表!$C:$C,G1973)
)</f>
        <v>1599515</v>
      </c>
      <c r="G1973" s="4" t="s">
        <v>167</v>
      </c>
      <c r="H1973" s="99">
        <v>42</v>
      </c>
      <c r="I1973" s="3"/>
      <c r="J1973" s="34">
        <v>3</v>
      </c>
      <c r="K1973" s="34">
        <v>1</v>
      </c>
      <c r="L1973" s="34">
        <v>6</v>
      </c>
      <c r="M1973" s="34">
        <v>540</v>
      </c>
      <c r="N1973" s="27">
        <f>INDEX([1]怪物表!$J:$J,MATCH(F1973,[1]怪物表!$A:$A,0),1)*H1973</f>
        <v>42</v>
      </c>
    </row>
    <row r="1974" spans="1:14" x14ac:dyDescent="0.3">
      <c r="A1974" s="35">
        <v>599515</v>
      </c>
      <c r="B1974" s="25" t="s">
        <v>368</v>
      </c>
      <c r="C1974" s="4" t="s">
        <v>361</v>
      </c>
      <c r="D1974" s="25" t="s">
        <v>199</v>
      </c>
      <c r="E1974" s="34">
        <v>1</v>
      </c>
      <c r="F1974" s="34">
        <f>IF(G1974="","",SUMIFS([1]怪物表!$A:$A,[1]怪物表!$B:$B,C1974,[1]怪物表!$C:$C,G1974)
)</f>
        <v>1599504</v>
      </c>
      <c r="G1974" s="4" t="s">
        <v>247</v>
      </c>
      <c r="H1974" s="99">
        <v>18</v>
      </c>
      <c r="I1974" s="34">
        <v>7</v>
      </c>
      <c r="J1974" s="34">
        <v>3</v>
      </c>
      <c r="K1974" s="34">
        <v>1</v>
      </c>
      <c r="L1974" s="34">
        <v>6</v>
      </c>
      <c r="M1974" s="34">
        <v>570</v>
      </c>
      <c r="N1974" s="27">
        <f>INDEX([1]怪物表!$J:$J,MATCH(F1974,[1]怪物表!$A:$A,0),1)*H1974</f>
        <v>18</v>
      </c>
    </row>
    <row r="1975" spans="1:14" x14ac:dyDescent="0.3">
      <c r="A1975" s="3"/>
      <c r="B1975" s="4"/>
      <c r="C1975" s="4" t="s">
        <v>361</v>
      </c>
      <c r="D1975" s="4"/>
      <c r="E1975" s="3">
        <v>2</v>
      </c>
      <c r="F1975" s="3">
        <f>IF(G1975="","",SUMIFS([1]怪物表!$A:$A,[1]怪物表!$B:$B,C1975,[1]怪物表!$C:$C,G1975)
)</f>
        <v>1599504</v>
      </c>
      <c r="G1975" s="4" t="s">
        <v>247</v>
      </c>
      <c r="H1975" s="99">
        <v>18</v>
      </c>
      <c r="I1975" s="34">
        <v>7</v>
      </c>
      <c r="J1975" s="34">
        <v>3</v>
      </c>
      <c r="K1975" s="34">
        <v>1</v>
      </c>
      <c r="L1975" s="34">
        <v>6</v>
      </c>
      <c r="M1975" s="34">
        <v>570</v>
      </c>
      <c r="N1975" s="27">
        <f>INDEX([1]怪物表!$J:$J,MATCH(F1975,[1]怪物表!$A:$A,0),1)*H1975</f>
        <v>18</v>
      </c>
    </row>
    <row r="1976" spans="1:14" x14ac:dyDescent="0.3">
      <c r="A1976" s="3"/>
      <c r="B1976" s="4"/>
      <c r="C1976" s="4" t="s">
        <v>361</v>
      </c>
      <c r="D1976" s="4"/>
      <c r="E1976" s="3">
        <v>3</v>
      </c>
      <c r="F1976" s="3">
        <f>IF(G1976="","",SUMIFS([1]怪物表!$A:$A,[1]怪物表!$B:$B,C1976,[1]怪物表!$C:$C,G1976)
)</f>
        <v>1599504</v>
      </c>
      <c r="G1976" s="4" t="s">
        <v>247</v>
      </c>
      <c r="H1976" s="99">
        <v>30</v>
      </c>
      <c r="I1976" s="34">
        <v>14</v>
      </c>
      <c r="J1976" s="34">
        <v>3</v>
      </c>
      <c r="K1976" s="34">
        <v>1</v>
      </c>
      <c r="L1976" s="34">
        <v>6</v>
      </c>
      <c r="M1976" s="34">
        <v>570</v>
      </c>
      <c r="N1976" s="27">
        <f>INDEX([1]怪物表!$J:$J,MATCH(F1976,[1]怪物表!$A:$A,0),1)*H1976</f>
        <v>30</v>
      </c>
    </row>
    <row r="1977" spans="1:14" x14ac:dyDescent="0.3">
      <c r="A1977" s="3"/>
      <c r="B1977" s="4"/>
      <c r="C1977" s="4" t="s">
        <v>361</v>
      </c>
      <c r="D1977" s="4"/>
      <c r="E1977" s="3">
        <v>4</v>
      </c>
      <c r="F1977" s="3">
        <f>IF(G1977="","",SUMIFS([1]怪物表!$A:$A,[1]怪物表!$B:$B,C1977,[1]怪物表!$C:$C,G1977)
)</f>
        <v>1599504</v>
      </c>
      <c r="G1977" s="4" t="s">
        <v>247</v>
      </c>
      <c r="H1977" s="99">
        <v>42</v>
      </c>
      <c r="I1977" s="3">
        <v>21</v>
      </c>
      <c r="J1977" s="34">
        <v>3</v>
      </c>
      <c r="K1977" s="34">
        <v>1</v>
      </c>
      <c r="L1977" s="34">
        <v>6</v>
      </c>
      <c r="M1977" s="34">
        <v>570</v>
      </c>
      <c r="N1977" s="27">
        <f>INDEX([1]怪物表!$J:$J,MATCH(F1977,[1]怪物表!$A:$A,0),1)*H1977</f>
        <v>42</v>
      </c>
    </row>
    <row r="1978" spans="1:14" x14ac:dyDescent="0.3">
      <c r="A1978" s="3"/>
      <c r="B1978" s="4"/>
      <c r="C1978" s="4" t="s">
        <v>361</v>
      </c>
      <c r="D1978" s="4"/>
      <c r="E1978" s="3">
        <v>5</v>
      </c>
      <c r="F1978" s="3">
        <f>IF(G1978="","",SUMIFS([1]怪物表!$A:$A,[1]怪物表!$B:$B,C1978,[1]怪物表!$C:$C,G1978)
)</f>
        <v>1599504</v>
      </c>
      <c r="G1978" s="4" t="s">
        <v>247</v>
      </c>
      <c r="H1978" s="99">
        <v>42</v>
      </c>
      <c r="I1978" s="3"/>
      <c r="J1978" s="34">
        <v>3</v>
      </c>
      <c r="K1978" s="34">
        <v>1</v>
      </c>
      <c r="L1978" s="34">
        <v>6</v>
      </c>
      <c r="M1978" s="34">
        <v>570</v>
      </c>
      <c r="N1978" s="27">
        <f>INDEX([1]怪物表!$J:$J,MATCH(F1978,[1]怪物表!$A:$A,0),1)*H1978</f>
        <v>42</v>
      </c>
    </row>
    <row r="1979" spans="1:14" x14ac:dyDescent="0.3">
      <c r="A1979" s="35">
        <v>599516</v>
      </c>
      <c r="B1979" s="25" t="s">
        <v>386</v>
      </c>
      <c r="C1979" s="4" t="s">
        <v>361</v>
      </c>
      <c r="D1979" s="25" t="s">
        <v>199</v>
      </c>
      <c r="E1979" s="34">
        <v>1</v>
      </c>
      <c r="F1979" s="34">
        <f>IF(G1979="","",SUMIFS([1]怪物表!$A:$A,[1]怪物表!$B:$B,C1979,[1]怪物表!$C:$C,G1979)
)</f>
        <v>1599518</v>
      </c>
      <c r="G1979" s="4" t="s">
        <v>136</v>
      </c>
      <c r="H1979" s="99">
        <v>18</v>
      </c>
      <c r="I1979" s="34">
        <v>7</v>
      </c>
      <c r="J1979" s="34">
        <v>3</v>
      </c>
      <c r="K1979" s="34">
        <v>1</v>
      </c>
      <c r="L1979" s="34">
        <v>6</v>
      </c>
      <c r="M1979" s="34">
        <v>570</v>
      </c>
      <c r="N1979" s="27">
        <f>INDEX([1]怪物表!$J:$J,MATCH(F1979,[1]怪物表!$A:$A,0),1)*H1979</f>
        <v>18</v>
      </c>
    </row>
    <row r="1980" spans="1:14" x14ac:dyDescent="0.3">
      <c r="A1980" s="3"/>
      <c r="B1980" s="4"/>
      <c r="C1980" s="4" t="s">
        <v>361</v>
      </c>
      <c r="D1980" s="4"/>
      <c r="E1980" s="3">
        <v>2</v>
      </c>
      <c r="F1980" s="3">
        <f>IF(G1980="","",SUMIFS([1]怪物表!$A:$A,[1]怪物表!$B:$B,C1980,[1]怪物表!$C:$C,G1980)
)</f>
        <v>1599518</v>
      </c>
      <c r="G1980" s="4" t="s">
        <v>136</v>
      </c>
      <c r="H1980" s="99">
        <v>18</v>
      </c>
      <c r="I1980" s="34">
        <v>7</v>
      </c>
      <c r="J1980" s="34">
        <v>3</v>
      </c>
      <c r="K1980" s="34">
        <v>1</v>
      </c>
      <c r="L1980" s="34">
        <v>6</v>
      </c>
      <c r="M1980" s="34">
        <v>570</v>
      </c>
      <c r="N1980" s="27">
        <f>INDEX([1]怪物表!$J:$J,MATCH(F1980,[1]怪物表!$A:$A,0),1)*H1980</f>
        <v>18</v>
      </c>
    </row>
    <row r="1981" spans="1:14" x14ac:dyDescent="0.3">
      <c r="A1981" s="3"/>
      <c r="B1981" s="4"/>
      <c r="C1981" s="4" t="s">
        <v>361</v>
      </c>
      <c r="D1981" s="4"/>
      <c r="E1981" s="3">
        <v>3</v>
      </c>
      <c r="F1981" s="3">
        <f>IF(G1981="","",SUMIFS([1]怪物表!$A:$A,[1]怪物表!$B:$B,C1981,[1]怪物表!$C:$C,G1981)
)</f>
        <v>1599518</v>
      </c>
      <c r="G1981" s="4" t="s">
        <v>136</v>
      </c>
      <c r="H1981" s="99">
        <v>30</v>
      </c>
      <c r="I1981" s="34">
        <v>14</v>
      </c>
      <c r="J1981" s="34">
        <v>3</v>
      </c>
      <c r="K1981" s="34">
        <v>1</v>
      </c>
      <c r="L1981" s="34">
        <v>6</v>
      </c>
      <c r="M1981" s="34">
        <v>570</v>
      </c>
      <c r="N1981" s="27">
        <f>INDEX([1]怪物表!$J:$J,MATCH(F1981,[1]怪物表!$A:$A,0),1)*H1981</f>
        <v>30</v>
      </c>
    </row>
    <row r="1982" spans="1:14" x14ac:dyDescent="0.3">
      <c r="A1982" s="3"/>
      <c r="B1982" s="4"/>
      <c r="C1982" s="4" t="s">
        <v>361</v>
      </c>
      <c r="D1982" s="4"/>
      <c r="E1982" s="3">
        <v>4</v>
      </c>
      <c r="F1982" s="3">
        <f>IF(G1982="","",SUMIFS([1]怪物表!$A:$A,[1]怪物表!$B:$B,C1982,[1]怪物表!$C:$C,G1982)
)</f>
        <v>1599518</v>
      </c>
      <c r="G1982" s="4" t="s">
        <v>136</v>
      </c>
      <c r="H1982" s="99">
        <v>42</v>
      </c>
      <c r="I1982" s="3">
        <v>21</v>
      </c>
      <c r="J1982" s="34">
        <v>3</v>
      </c>
      <c r="K1982" s="34">
        <v>1</v>
      </c>
      <c r="L1982" s="34">
        <v>6</v>
      </c>
      <c r="M1982" s="34">
        <v>570</v>
      </c>
      <c r="N1982" s="27">
        <f>INDEX([1]怪物表!$J:$J,MATCH(F1982,[1]怪物表!$A:$A,0),1)*H1982</f>
        <v>42</v>
      </c>
    </row>
    <row r="1983" spans="1:14" x14ac:dyDescent="0.3">
      <c r="A1983" s="3"/>
      <c r="B1983" s="4"/>
      <c r="C1983" s="4" t="s">
        <v>361</v>
      </c>
      <c r="D1983" s="4"/>
      <c r="E1983" s="3">
        <v>5</v>
      </c>
      <c r="F1983" s="3">
        <f>IF(G1983="","",SUMIFS([1]怪物表!$A:$A,[1]怪物表!$B:$B,C1983,[1]怪物表!$C:$C,G1983)
)</f>
        <v>1599518</v>
      </c>
      <c r="G1983" s="4" t="s">
        <v>136</v>
      </c>
      <c r="H1983" s="99">
        <v>42</v>
      </c>
      <c r="I1983" s="3"/>
      <c r="J1983" s="34">
        <v>3</v>
      </c>
      <c r="K1983" s="34">
        <v>1</v>
      </c>
      <c r="L1983" s="34">
        <v>6</v>
      </c>
      <c r="M1983" s="34">
        <v>570</v>
      </c>
      <c r="N1983" s="27">
        <f>INDEX([1]怪物表!$J:$J,MATCH(F1983,[1]怪物表!$A:$A,0),1)*H1983</f>
        <v>42</v>
      </c>
    </row>
    <row r="1984" spans="1:14" x14ac:dyDescent="0.3">
      <c r="A1984" s="37">
        <v>599517</v>
      </c>
      <c r="B1984" s="25" t="s">
        <v>373</v>
      </c>
      <c r="C1984" s="4" t="s">
        <v>361</v>
      </c>
      <c r="D1984" s="25" t="s">
        <v>221</v>
      </c>
      <c r="E1984" s="34">
        <v>1</v>
      </c>
      <c r="F1984" s="34">
        <f>IF(G1984="","",SUMIFS([1]怪物表!$A:$A,[1]怪物表!$B:$B,C1984,[1]怪物表!$C:$C,G1984)
)</f>
        <v>1599502</v>
      </c>
      <c r="G1984" s="4" t="s">
        <v>239</v>
      </c>
      <c r="H1984" s="99">
        <v>21</v>
      </c>
      <c r="I1984" s="34">
        <v>11</v>
      </c>
      <c r="J1984" s="34">
        <v>3</v>
      </c>
      <c r="K1984" s="34">
        <v>1</v>
      </c>
      <c r="L1984" s="3">
        <v>60</v>
      </c>
      <c r="M1984" s="34">
        <v>630</v>
      </c>
      <c r="N1984" s="27">
        <f>INDEX([1]怪物表!$J:$J,MATCH(F1984,[1]怪物表!$A:$A,0),1)*H1984</f>
        <v>21</v>
      </c>
    </row>
    <row r="1985" spans="1:14" x14ac:dyDescent="0.3">
      <c r="A1985" s="3"/>
      <c r="B1985" s="4"/>
      <c r="C1985" s="4" t="s">
        <v>361</v>
      </c>
      <c r="D1985" s="4"/>
      <c r="E1985" s="3">
        <v>2</v>
      </c>
      <c r="F1985" s="3">
        <f>IF(G1985="","",SUMIFS([1]怪物表!$A:$A,[1]怪物表!$B:$B,C1985,[1]怪物表!$C:$C,G1985)
)</f>
        <v>1599502</v>
      </c>
      <c r="G1985" s="4" t="s">
        <v>239</v>
      </c>
      <c r="H1985" s="99">
        <v>21</v>
      </c>
      <c r="I1985" s="34">
        <v>11</v>
      </c>
      <c r="J1985" s="34">
        <v>3</v>
      </c>
      <c r="K1985" s="34">
        <v>1</v>
      </c>
      <c r="L1985" s="3">
        <v>60</v>
      </c>
      <c r="M1985" s="34">
        <v>630</v>
      </c>
      <c r="N1985" s="27">
        <f>INDEX([1]怪物表!$J:$J,MATCH(F1985,[1]怪物表!$A:$A,0),1)*H1985</f>
        <v>21</v>
      </c>
    </row>
    <row r="1986" spans="1:14" x14ac:dyDescent="0.3">
      <c r="A1986" s="3"/>
      <c r="B1986" s="4"/>
      <c r="C1986" s="4" t="s">
        <v>361</v>
      </c>
      <c r="D1986" s="4"/>
      <c r="E1986" s="3">
        <v>3</v>
      </c>
      <c r="F1986" s="3">
        <f>IF(G1986="","",SUMIFS([1]怪物表!$A:$A,[1]怪物表!$B:$B,C1986,[1]怪物表!$C:$C,G1986)
)</f>
        <v>1599502</v>
      </c>
      <c r="G1986" s="4" t="s">
        <v>239</v>
      </c>
      <c r="H1986" s="99">
        <v>30</v>
      </c>
      <c r="I1986" s="3">
        <v>18</v>
      </c>
      <c r="J1986" s="34">
        <v>3</v>
      </c>
      <c r="K1986" s="34">
        <v>1</v>
      </c>
      <c r="L1986" s="3">
        <v>60</v>
      </c>
      <c r="M1986" s="34">
        <v>630</v>
      </c>
      <c r="N1986" s="27">
        <f>INDEX([1]怪物表!$J:$J,MATCH(F1986,[1]怪物表!$A:$A,0),1)*H1986</f>
        <v>30</v>
      </c>
    </row>
    <row r="1987" spans="1:14" x14ac:dyDescent="0.3">
      <c r="A1987" s="3"/>
      <c r="B1987" s="4"/>
      <c r="C1987" s="4" t="s">
        <v>361</v>
      </c>
      <c r="D1987" s="4"/>
      <c r="E1987" s="3">
        <v>4</v>
      </c>
      <c r="F1987" s="3">
        <f>IF(G1987="","",SUMIFS([1]怪物表!$A:$A,[1]怪物表!$B:$B,C1987,[1]怪物表!$C:$C,G1987)
)</f>
        <v>1599502</v>
      </c>
      <c r="G1987" s="4" t="s">
        <v>239</v>
      </c>
      <c r="H1987" s="99">
        <v>30</v>
      </c>
      <c r="I1987" s="3">
        <v>18</v>
      </c>
      <c r="J1987" s="34">
        <v>3</v>
      </c>
      <c r="K1987" s="34">
        <v>1</v>
      </c>
      <c r="L1987" s="3">
        <v>60</v>
      </c>
      <c r="M1987" s="34">
        <v>630</v>
      </c>
      <c r="N1987" s="27">
        <f>INDEX([1]怪物表!$J:$J,MATCH(F1987,[1]怪物表!$A:$A,0),1)*H1987</f>
        <v>30</v>
      </c>
    </row>
    <row r="1988" spans="1:14" x14ac:dyDescent="0.3">
      <c r="A1988" s="3"/>
      <c r="B1988" s="4"/>
      <c r="C1988" s="4" t="s">
        <v>361</v>
      </c>
      <c r="D1988" s="4"/>
      <c r="E1988" s="3">
        <v>5</v>
      </c>
      <c r="F1988" s="3">
        <f>IF(G1988="","",SUMIFS([1]怪物表!$A:$A,[1]怪物表!$B:$B,C1988,[1]怪物表!$C:$C,G1988)
)</f>
        <v>1599502</v>
      </c>
      <c r="G1988" s="4" t="s">
        <v>239</v>
      </c>
      <c r="H1988" s="99">
        <v>48</v>
      </c>
      <c r="I1988" s="3"/>
      <c r="J1988" s="34">
        <v>3</v>
      </c>
      <c r="K1988" s="34">
        <v>1</v>
      </c>
      <c r="L1988" s="3">
        <v>60</v>
      </c>
      <c r="M1988" s="34">
        <v>630</v>
      </c>
      <c r="N1988" s="27">
        <f>INDEX([1]怪物表!$J:$J,MATCH(F1988,[1]怪物表!$A:$A,0),1)*H1988</f>
        <v>48</v>
      </c>
    </row>
    <row r="1989" spans="1:14" x14ac:dyDescent="0.3">
      <c r="A1989" s="37">
        <v>599518</v>
      </c>
      <c r="B1989" s="25" t="s">
        <v>373</v>
      </c>
      <c r="C1989" s="4" t="s">
        <v>361</v>
      </c>
      <c r="D1989" s="25" t="s">
        <v>225</v>
      </c>
      <c r="E1989" s="34">
        <v>1</v>
      </c>
      <c r="F1989" s="34">
        <f>IF(G1989="","",SUMIFS([1]怪物表!$A:$A,[1]怪物表!$B:$B,C1989,[1]怪物表!$C:$C,G1989)
)</f>
        <v>1599502</v>
      </c>
      <c r="G1989" s="4" t="s">
        <v>239</v>
      </c>
      <c r="H1989" s="99">
        <v>21</v>
      </c>
      <c r="I1989" s="34">
        <v>11</v>
      </c>
      <c r="J1989" s="34">
        <v>3</v>
      </c>
      <c r="K1989" s="34">
        <v>1</v>
      </c>
      <c r="L1989" s="3">
        <v>60</v>
      </c>
      <c r="M1989" s="34">
        <v>690</v>
      </c>
      <c r="N1989" s="27">
        <f>INDEX([1]怪物表!$J:$J,MATCH(F1989,[1]怪物表!$A:$A,0),1)*H1989</f>
        <v>21</v>
      </c>
    </row>
    <row r="1990" spans="1:14" x14ac:dyDescent="0.3">
      <c r="A1990" s="3"/>
      <c r="B1990" s="4"/>
      <c r="C1990" s="4" t="s">
        <v>361</v>
      </c>
      <c r="D1990" s="4"/>
      <c r="E1990" s="3">
        <v>2</v>
      </c>
      <c r="F1990" s="3">
        <f>IF(G1990="","",SUMIFS([1]怪物表!$A:$A,[1]怪物表!$B:$B,C1990,[1]怪物表!$C:$C,G1990)
)</f>
        <v>1599502</v>
      </c>
      <c r="G1990" s="4" t="s">
        <v>239</v>
      </c>
      <c r="H1990" s="99">
        <v>21</v>
      </c>
      <c r="I1990" s="34">
        <v>11</v>
      </c>
      <c r="J1990" s="34">
        <v>3</v>
      </c>
      <c r="K1990" s="34">
        <v>1</v>
      </c>
      <c r="L1990" s="3">
        <v>60</v>
      </c>
      <c r="M1990" s="34">
        <v>690</v>
      </c>
      <c r="N1990" s="27">
        <f>INDEX([1]怪物表!$J:$J,MATCH(F1990,[1]怪物表!$A:$A,0),1)*H1990</f>
        <v>21</v>
      </c>
    </row>
    <row r="1991" spans="1:14" x14ac:dyDescent="0.3">
      <c r="A1991" s="3"/>
      <c r="B1991" s="4"/>
      <c r="C1991" s="4" t="s">
        <v>361</v>
      </c>
      <c r="D1991" s="4"/>
      <c r="E1991" s="3">
        <v>3</v>
      </c>
      <c r="F1991" s="3">
        <f>IF(G1991="","",SUMIFS([1]怪物表!$A:$A,[1]怪物表!$B:$B,C1991,[1]怪物表!$C:$C,G1991)
)</f>
        <v>1599502</v>
      </c>
      <c r="G1991" s="4" t="s">
        <v>239</v>
      </c>
      <c r="H1991" s="99">
        <v>30</v>
      </c>
      <c r="I1991" s="3">
        <v>18</v>
      </c>
      <c r="J1991" s="34">
        <v>3</v>
      </c>
      <c r="K1991" s="34">
        <v>1</v>
      </c>
      <c r="L1991" s="3">
        <v>60</v>
      </c>
      <c r="M1991" s="34">
        <v>690</v>
      </c>
      <c r="N1991" s="27">
        <f>INDEX([1]怪物表!$J:$J,MATCH(F1991,[1]怪物表!$A:$A,0),1)*H1991</f>
        <v>30</v>
      </c>
    </row>
    <row r="1992" spans="1:14" x14ac:dyDescent="0.3">
      <c r="A1992" s="3"/>
      <c r="B1992" s="4"/>
      <c r="C1992" s="4" t="s">
        <v>361</v>
      </c>
      <c r="D1992" s="4"/>
      <c r="E1992" s="3">
        <v>4</v>
      </c>
      <c r="F1992" s="3">
        <f>IF(G1992="","",SUMIFS([1]怪物表!$A:$A,[1]怪物表!$B:$B,C1992,[1]怪物表!$C:$C,G1992)
)</f>
        <v>1599502</v>
      </c>
      <c r="G1992" s="4" t="s">
        <v>239</v>
      </c>
      <c r="H1992" s="99">
        <v>30</v>
      </c>
      <c r="I1992" s="3">
        <v>18</v>
      </c>
      <c r="J1992" s="34">
        <v>3</v>
      </c>
      <c r="K1992" s="34">
        <v>1</v>
      </c>
      <c r="L1992" s="3">
        <v>60</v>
      </c>
      <c r="M1992" s="34">
        <v>690</v>
      </c>
      <c r="N1992" s="27">
        <f>INDEX([1]怪物表!$J:$J,MATCH(F1992,[1]怪物表!$A:$A,0),1)*H1992</f>
        <v>30</v>
      </c>
    </row>
    <row r="1993" spans="1:14" x14ac:dyDescent="0.3">
      <c r="A1993" s="3"/>
      <c r="B1993" s="4"/>
      <c r="C1993" s="4" t="s">
        <v>361</v>
      </c>
      <c r="D1993" s="4"/>
      <c r="E1993" s="3">
        <v>5</v>
      </c>
      <c r="F1993" s="3">
        <f>IF(G1993="","",SUMIFS([1]怪物表!$A:$A,[1]怪物表!$B:$B,C1993,[1]怪物表!$C:$C,G1993)
)</f>
        <v>1599502</v>
      </c>
      <c r="G1993" s="4" t="s">
        <v>239</v>
      </c>
      <c r="H1993" s="99">
        <v>48</v>
      </c>
      <c r="I1993" s="3"/>
      <c r="J1993" s="34">
        <v>3</v>
      </c>
      <c r="K1993" s="34">
        <v>1</v>
      </c>
      <c r="L1993" s="3">
        <v>60</v>
      </c>
      <c r="M1993" s="34">
        <v>690</v>
      </c>
      <c r="N1993" s="27">
        <f>INDEX([1]怪物表!$J:$J,MATCH(F1993,[1]怪物表!$A:$A,0),1)*H1993</f>
        <v>48</v>
      </c>
    </row>
    <row r="1994" spans="1:14" x14ac:dyDescent="0.3">
      <c r="A1994" s="37">
        <v>599519</v>
      </c>
      <c r="B1994" s="25" t="s">
        <v>376</v>
      </c>
      <c r="C1994" s="4" t="s">
        <v>361</v>
      </c>
      <c r="D1994" s="25" t="s">
        <v>235</v>
      </c>
      <c r="E1994" s="34">
        <v>1</v>
      </c>
      <c r="F1994" s="34">
        <f>IF(G1994="","",SUMIFS([1]怪物表!$A:$A,[1]怪物表!$B:$B,C1994,[1]怪物表!$C:$C,G1994)
)</f>
        <v>1599503</v>
      </c>
      <c r="G1994" s="4" t="s">
        <v>240</v>
      </c>
      <c r="H1994" s="99">
        <v>18</v>
      </c>
      <c r="I1994" s="34">
        <v>11</v>
      </c>
      <c r="J1994" s="34">
        <v>3</v>
      </c>
      <c r="K1994" s="34">
        <v>1</v>
      </c>
      <c r="L1994" s="34">
        <v>6</v>
      </c>
      <c r="M1994" s="34">
        <v>720</v>
      </c>
      <c r="N1994" s="27">
        <f>INDEX([1]怪物表!$J:$J,MATCH(F1994,[1]怪物表!$A:$A,0),1)*H1994</f>
        <v>18</v>
      </c>
    </row>
    <row r="1995" spans="1:14" x14ac:dyDescent="0.3">
      <c r="A1995" s="3"/>
      <c r="B1995" s="4"/>
      <c r="C1995" s="4" t="s">
        <v>361</v>
      </c>
      <c r="D1995" s="4"/>
      <c r="E1995" s="3">
        <v>2</v>
      </c>
      <c r="F1995" s="3">
        <f>IF(G1995="","",SUMIFS([1]怪物表!$A:$A,[1]怪物表!$B:$B,C1995,[1]怪物表!$C:$C,G1995)
)</f>
        <v>1599503</v>
      </c>
      <c r="G1995" s="4" t="s">
        <v>240</v>
      </c>
      <c r="H1995" s="99">
        <v>18</v>
      </c>
      <c r="I1995" s="34">
        <v>11</v>
      </c>
      <c r="J1995" s="34">
        <v>3</v>
      </c>
      <c r="K1995" s="34">
        <v>1</v>
      </c>
      <c r="L1995" s="34">
        <v>6</v>
      </c>
      <c r="M1995" s="34">
        <v>720</v>
      </c>
      <c r="N1995" s="27">
        <f>INDEX([1]怪物表!$J:$J,MATCH(F1995,[1]怪物表!$A:$A,0),1)*H1995</f>
        <v>18</v>
      </c>
    </row>
    <row r="1996" spans="1:14" x14ac:dyDescent="0.3">
      <c r="A1996" s="3"/>
      <c r="B1996" s="4"/>
      <c r="C1996" s="4" t="s">
        <v>361</v>
      </c>
      <c r="D1996" s="4"/>
      <c r="E1996" s="3">
        <v>3</v>
      </c>
      <c r="F1996" s="3">
        <f>IF(G1996="","",SUMIFS([1]怪物表!$A:$A,[1]怪物表!$B:$B,C1996,[1]怪物表!$C:$C,G1996)
)</f>
        <v>1599503</v>
      </c>
      <c r="G1996" s="4" t="s">
        <v>240</v>
      </c>
      <c r="H1996" s="99">
        <v>30</v>
      </c>
      <c r="I1996" s="3">
        <v>18</v>
      </c>
      <c r="J1996" s="34">
        <v>3</v>
      </c>
      <c r="K1996" s="34">
        <v>1</v>
      </c>
      <c r="L1996" s="34">
        <v>6</v>
      </c>
      <c r="M1996" s="34">
        <v>720</v>
      </c>
      <c r="N1996" s="27">
        <f>INDEX([1]怪物表!$J:$J,MATCH(F1996,[1]怪物表!$A:$A,0),1)*H1996</f>
        <v>30</v>
      </c>
    </row>
    <row r="1997" spans="1:14" x14ac:dyDescent="0.3">
      <c r="A1997" s="3"/>
      <c r="B1997" s="4"/>
      <c r="C1997" s="4" t="s">
        <v>361</v>
      </c>
      <c r="D1997" s="4"/>
      <c r="E1997" s="3">
        <v>4</v>
      </c>
      <c r="F1997" s="3">
        <f>IF(G1997="","",SUMIFS([1]怪物表!$A:$A,[1]怪物表!$B:$B,C1997,[1]怪物表!$C:$C,G1997)
)</f>
        <v>1599503</v>
      </c>
      <c r="G1997" s="4" t="s">
        <v>240</v>
      </c>
      <c r="H1997" s="99">
        <v>42</v>
      </c>
      <c r="I1997" s="3">
        <v>18</v>
      </c>
      <c r="J1997" s="34">
        <v>3</v>
      </c>
      <c r="K1997" s="34">
        <v>1</v>
      </c>
      <c r="L1997" s="34">
        <v>6</v>
      </c>
      <c r="M1997" s="34">
        <v>720</v>
      </c>
      <c r="N1997" s="27">
        <f>INDEX([1]怪物表!$J:$J,MATCH(F1997,[1]怪物表!$A:$A,0),1)*H1997</f>
        <v>42</v>
      </c>
    </row>
    <row r="1998" spans="1:14" x14ac:dyDescent="0.3">
      <c r="A1998" s="3"/>
      <c r="B1998" s="4"/>
      <c r="C1998" s="4" t="s">
        <v>361</v>
      </c>
      <c r="D1998" s="4"/>
      <c r="E1998" s="3">
        <v>5</v>
      </c>
      <c r="F1998" s="3">
        <f>IF(G1998="","",SUMIFS([1]怪物表!$A:$A,[1]怪物表!$B:$B,C1998,[1]怪物表!$C:$C,G1998)
)</f>
        <v>1599503</v>
      </c>
      <c r="G1998" s="4" t="s">
        <v>240</v>
      </c>
      <c r="H1998" s="99">
        <v>42</v>
      </c>
      <c r="I1998" s="3"/>
      <c r="J1998" s="34">
        <v>3</v>
      </c>
      <c r="K1998" s="34">
        <v>1</v>
      </c>
      <c r="L1998" s="34">
        <v>6</v>
      </c>
      <c r="M1998" s="34">
        <v>720</v>
      </c>
      <c r="N1998" s="27">
        <f>INDEX([1]怪物表!$J:$J,MATCH(F1998,[1]怪物表!$A:$A,0),1)*H1998</f>
        <v>42</v>
      </c>
    </row>
    <row r="1999" spans="1:14" x14ac:dyDescent="0.3">
      <c r="A1999" s="37">
        <v>599520</v>
      </c>
      <c r="B1999" s="25" t="s">
        <v>272</v>
      </c>
      <c r="C1999" s="4" t="s">
        <v>361</v>
      </c>
      <c r="D1999" s="25" t="s">
        <v>235</v>
      </c>
      <c r="E1999" s="34">
        <v>1</v>
      </c>
      <c r="F1999" s="34">
        <f>IF(G1999="","",SUMIFS([1]怪物表!$A:$A,[1]怪物表!$B:$B,C1999,[1]怪物表!$C:$C,G1999)
)</f>
        <v>1599517</v>
      </c>
      <c r="G1999" s="4" t="s">
        <v>123</v>
      </c>
      <c r="H1999" s="36">
        <v>8</v>
      </c>
      <c r="I1999" s="36">
        <v>3</v>
      </c>
      <c r="J1999" s="34">
        <v>3</v>
      </c>
      <c r="K1999" s="34">
        <v>1</v>
      </c>
      <c r="L1999" s="34">
        <v>6</v>
      </c>
      <c r="M1999" s="34">
        <v>720</v>
      </c>
      <c r="N1999" s="27">
        <f>INDEX([1]怪物表!$J:$J,MATCH(F1999,[1]怪物表!$A:$A,0),1)*H1999</f>
        <v>8</v>
      </c>
    </row>
    <row r="2000" spans="1:14" x14ac:dyDescent="0.3">
      <c r="A2000" s="3"/>
      <c r="B2000" s="4"/>
      <c r="C2000" s="4" t="s">
        <v>361</v>
      </c>
      <c r="D2000" s="4"/>
      <c r="E2000" s="3">
        <v>2</v>
      </c>
      <c r="F2000" s="3">
        <f>IF(G2000="","",SUMIFS([1]怪物表!$A:$A,[1]怪物表!$B:$B,C2000,[1]怪物表!$C:$C,G2000)
)</f>
        <v>1599517</v>
      </c>
      <c r="G2000" s="4" t="s">
        <v>123</v>
      </c>
      <c r="H2000" s="36">
        <v>8</v>
      </c>
      <c r="I2000" s="36">
        <v>3</v>
      </c>
      <c r="J2000" s="34">
        <v>3</v>
      </c>
      <c r="K2000" s="34">
        <v>1</v>
      </c>
      <c r="L2000" s="34">
        <v>6</v>
      </c>
      <c r="M2000" s="34">
        <v>720</v>
      </c>
      <c r="N2000" s="27">
        <f>INDEX([1]怪物表!$J:$J,MATCH(F2000,[1]怪物表!$A:$A,0),1)*H2000</f>
        <v>8</v>
      </c>
    </row>
    <row r="2001" spans="1:14" x14ac:dyDescent="0.3">
      <c r="A2001" s="3"/>
      <c r="B2001" s="4"/>
      <c r="C2001" s="4" t="s">
        <v>361</v>
      </c>
      <c r="D2001" s="4"/>
      <c r="E2001" s="3">
        <v>3</v>
      </c>
      <c r="F2001" s="3">
        <f>IF(G2001="","",SUMIFS([1]怪物表!$A:$A,[1]怪物表!$B:$B,C2001,[1]怪物表!$C:$C,G2001)
)</f>
        <v>1599517</v>
      </c>
      <c r="G2001" s="4" t="s">
        <v>123</v>
      </c>
      <c r="H2001" s="36">
        <v>10</v>
      </c>
      <c r="I2001" s="36">
        <v>4</v>
      </c>
      <c r="J2001" s="34">
        <v>3</v>
      </c>
      <c r="K2001" s="34">
        <v>1</v>
      </c>
      <c r="L2001" s="34">
        <v>6</v>
      </c>
      <c r="M2001" s="34">
        <v>720</v>
      </c>
      <c r="N2001" s="27">
        <f>INDEX([1]怪物表!$J:$J,MATCH(F2001,[1]怪物表!$A:$A,0),1)*H2001</f>
        <v>10</v>
      </c>
    </row>
    <row r="2002" spans="1:14" x14ac:dyDescent="0.3">
      <c r="A2002" s="3"/>
      <c r="B2002" s="4"/>
      <c r="C2002" s="4" t="s">
        <v>361</v>
      </c>
      <c r="D2002" s="4"/>
      <c r="E2002" s="3">
        <v>4</v>
      </c>
      <c r="F2002" s="3">
        <f>IF(G2002="","",SUMIFS([1]怪物表!$A:$A,[1]怪物表!$B:$B,C2002,[1]怪物表!$C:$C,G2002)
)</f>
        <v>1599517</v>
      </c>
      <c r="G2002" s="4" t="s">
        <v>123</v>
      </c>
      <c r="H2002" s="36">
        <v>12</v>
      </c>
      <c r="I2002" s="36">
        <v>6</v>
      </c>
      <c r="J2002" s="34">
        <v>3</v>
      </c>
      <c r="K2002" s="34">
        <v>1</v>
      </c>
      <c r="L2002" s="34">
        <v>6</v>
      </c>
      <c r="M2002" s="34">
        <v>720</v>
      </c>
      <c r="N2002" s="27">
        <f>INDEX([1]怪物表!$J:$J,MATCH(F2002,[1]怪物表!$A:$A,0),1)*H2002</f>
        <v>12</v>
      </c>
    </row>
    <row r="2003" spans="1:14" x14ac:dyDescent="0.3">
      <c r="A2003" s="3"/>
      <c r="B2003" s="4"/>
      <c r="C2003" s="4" t="s">
        <v>361</v>
      </c>
      <c r="D2003" s="4"/>
      <c r="E2003" s="3">
        <v>5</v>
      </c>
      <c r="F2003" s="3">
        <f>IF(G2003="","",SUMIFS([1]怪物表!$A:$A,[1]怪物表!$B:$B,C2003,[1]怪物表!$C:$C,G2003)
)</f>
        <v>1599517</v>
      </c>
      <c r="G2003" s="4" t="s">
        <v>123</v>
      </c>
      <c r="H2003" s="36">
        <v>12</v>
      </c>
      <c r="I2003" s="3"/>
      <c r="J2003" s="34">
        <v>3</v>
      </c>
      <c r="K2003" s="34">
        <v>1</v>
      </c>
      <c r="L2003" s="34">
        <v>6</v>
      </c>
      <c r="M2003" s="34">
        <v>720</v>
      </c>
      <c r="N2003" s="27">
        <f>INDEX([1]怪物表!$J:$J,MATCH(F2003,[1]怪物表!$A:$A,0),1)*H2003</f>
        <v>12</v>
      </c>
    </row>
    <row r="2004" spans="1:14" x14ac:dyDescent="0.3">
      <c r="A2004" s="37">
        <v>599521</v>
      </c>
      <c r="B2004" s="25" t="s">
        <v>367</v>
      </c>
      <c r="C2004" s="4" t="s">
        <v>361</v>
      </c>
      <c r="D2004" s="25" t="s">
        <v>235</v>
      </c>
      <c r="E2004" s="34">
        <v>1</v>
      </c>
      <c r="F2004" s="34">
        <f>IF(G2004="","",SUMIFS([1]怪物表!$A:$A,[1]怪物表!$B:$B,C2004,[1]怪物表!$C:$C,G2004)
)</f>
        <v>1599515</v>
      </c>
      <c r="G2004" s="4" t="s">
        <v>167</v>
      </c>
      <c r="H2004" s="99">
        <v>9</v>
      </c>
      <c r="I2004" s="34">
        <v>4</v>
      </c>
      <c r="J2004" s="34">
        <v>3</v>
      </c>
      <c r="K2004" s="34">
        <v>1</v>
      </c>
      <c r="L2004" s="34">
        <v>6</v>
      </c>
      <c r="M2004" s="34">
        <v>720</v>
      </c>
      <c r="N2004" s="27">
        <f>INDEX([1]怪物表!$J:$J,MATCH(F2004,[1]怪物表!$A:$A,0),1)*H2004</f>
        <v>9</v>
      </c>
    </row>
    <row r="2005" spans="1:14" x14ac:dyDescent="0.3">
      <c r="A2005" s="3"/>
      <c r="B2005" s="4"/>
      <c r="C2005" s="4" t="s">
        <v>361</v>
      </c>
      <c r="D2005" s="4"/>
      <c r="E2005" s="3">
        <v>2</v>
      </c>
      <c r="F2005" s="3">
        <f>IF(G2005="","",SUMIFS([1]怪物表!$A:$A,[1]怪物表!$B:$B,C2005,[1]怪物表!$C:$C,G2005)
)</f>
        <v>1599515</v>
      </c>
      <c r="G2005" s="4" t="s">
        <v>167</v>
      </c>
      <c r="H2005" s="99">
        <v>9</v>
      </c>
      <c r="I2005" s="34">
        <v>4</v>
      </c>
      <c r="J2005" s="34">
        <v>3</v>
      </c>
      <c r="K2005" s="34">
        <v>1</v>
      </c>
      <c r="L2005" s="34">
        <v>6</v>
      </c>
      <c r="M2005" s="34">
        <v>720</v>
      </c>
      <c r="N2005" s="27">
        <f>INDEX([1]怪物表!$J:$J,MATCH(F2005,[1]怪物表!$A:$A,0),1)*H2005</f>
        <v>9</v>
      </c>
    </row>
    <row r="2006" spans="1:14" x14ac:dyDescent="0.3">
      <c r="A2006" s="3"/>
      <c r="B2006" s="4"/>
      <c r="C2006" s="4" t="s">
        <v>361</v>
      </c>
      <c r="D2006" s="4"/>
      <c r="E2006" s="3">
        <v>3</v>
      </c>
      <c r="F2006" s="3">
        <f>IF(G2006="","",SUMIFS([1]怪物表!$A:$A,[1]怪物表!$B:$B,C2006,[1]怪物表!$C:$C,G2006)
)</f>
        <v>1599515</v>
      </c>
      <c r="G2006" s="4" t="s">
        <v>167</v>
      </c>
      <c r="H2006" s="99">
        <v>15</v>
      </c>
      <c r="I2006" s="34">
        <v>7</v>
      </c>
      <c r="J2006" s="34">
        <v>3</v>
      </c>
      <c r="K2006" s="34">
        <v>1</v>
      </c>
      <c r="L2006" s="34">
        <v>6</v>
      </c>
      <c r="M2006" s="34">
        <v>720</v>
      </c>
      <c r="N2006" s="27">
        <f>INDEX([1]怪物表!$J:$J,MATCH(F2006,[1]怪物表!$A:$A,0),1)*H2006</f>
        <v>15</v>
      </c>
    </row>
    <row r="2007" spans="1:14" x14ac:dyDescent="0.3">
      <c r="A2007" s="3"/>
      <c r="B2007" s="4"/>
      <c r="C2007" s="4" t="s">
        <v>361</v>
      </c>
      <c r="D2007" s="4"/>
      <c r="E2007" s="3">
        <v>4</v>
      </c>
      <c r="F2007" s="3">
        <f>IF(G2007="","",SUMIFS([1]怪物表!$A:$A,[1]怪物表!$B:$B,C2007,[1]怪物表!$C:$C,G2007)
)</f>
        <v>1599515</v>
      </c>
      <c r="G2007" s="4" t="s">
        <v>167</v>
      </c>
      <c r="H2007" s="99">
        <v>21</v>
      </c>
      <c r="I2007" s="3">
        <v>11</v>
      </c>
      <c r="J2007" s="34">
        <v>3</v>
      </c>
      <c r="K2007" s="34">
        <v>1</v>
      </c>
      <c r="L2007" s="34">
        <v>6</v>
      </c>
      <c r="M2007" s="34">
        <v>720</v>
      </c>
      <c r="N2007" s="27">
        <f>INDEX([1]怪物表!$J:$J,MATCH(F2007,[1]怪物表!$A:$A,0),1)*H2007</f>
        <v>21</v>
      </c>
    </row>
    <row r="2008" spans="1:14" x14ac:dyDescent="0.3">
      <c r="A2008" s="3"/>
      <c r="B2008" s="4"/>
      <c r="C2008" s="4" t="s">
        <v>361</v>
      </c>
      <c r="D2008" s="4"/>
      <c r="E2008" s="3">
        <v>5</v>
      </c>
      <c r="F2008" s="3">
        <f>IF(G2008="","",SUMIFS([1]怪物表!$A:$A,[1]怪物表!$B:$B,C2008,[1]怪物表!$C:$C,G2008)
)</f>
        <v>1599515</v>
      </c>
      <c r="G2008" s="4" t="s">
        <v>167</v>
      </c>
      <c r="H2008" s="99">
        <v>21</v>
      </c>
      <c r="I2008" s="3"/>
      <c r="J2008" s="34">
        <v>3</v>
      </c>
      <c r="K2008" s="34">
        <v>1</v>
      </c>
      <c r="L2008" s="34">
        <v>6</v>
      </c>
      <c r="M2008" s="34">
        <v>720</v>
      </c>
      <c r="N2008" s="27">
        <f>INDEX([1]怪物表!$J:$J,MATCH(F2008,[1]怪物表!$A:$A,0),1)*H2008</f>
        <v>21</v>
      </c>
    </row>
    <row r="2009" spans="1:14" x14ac:dyDescent="0.3">
      <c r="A2009" s="37">
        <v>599522</v>
      </c>
      <c r="B2009" s="25" t="s">
        <v>368</v>
      </c>
      <c r="C2009" s="4" t="s">
        <v>361</v>
      </c>
      <c r="D2009" s="25" t="s">
        <v>237</v>
      </c>
      <c r="E2009" s="34">
        <v>1</v>
      </c>
      <c r="F2009" s="34">
        <f>IF(G2009="","",SUMIFS([1]怪物表!$A:$A,[1]怪物表!$B:$B,C2009,[1]怪物表!$C:$C,G2009)
)</f>
        <v>1599504</v>
      </c>
      <c r="G2009" s="4" t="s">
        <v>247</v>
      </c>
      <c r="H2009" s="99">
        <v>18</v>
      </c>
      <c r="I2009" s="34">
        <v>11</v>
      </c>
      <c r="J2009" s="34">
        <v>3</v>
      </c>
      <c r="K2009" s="34">
        <v>1</v>
      </c>
      <c r="L2009" s="34">
        <v>6</v>
      </c>
      <c r="M2009" s="34">
        <v>720</v>
      </c>
      <c r="N2009" s="27">
        <f>INDEX([1]怪物表!$J:$J,MATCH(F2009,[1]怪物表!$A:$A,0),1)*H2009</f>
        <v>18</v>
      </c>
    </row>
    <row r="2010" spans="1:14" x14ac:dyDescent="0.3">
      <c r="A2010" s="3"/>
      <c r="B2010" s="4"/>
      <c r="C2010" s="4" t="s">
        <v>361</v>
      </c>
      <c r="D2010" s="4"/>
      <c r="E2010" s="3">
        <v>2</v>
      </c>
      <c r="F2010" s="3">
        <f>IF(G2010="","",SUMIFS([1]怪物表!$A:$A,[1]怪物表!$B:$B,C2010,[1]怪物表!$C:$C,G2010)
)</f>
        <v>1599504</v>
      </c>
      <c r="G2010" s="4" t="s">
        <v>247</v>
      </c>
      <c r="H2010" s="99">
        <v>18</v>
      </c>
      <c r="I2010" s="34">
        <v>11</v>
      </c>
      <c r="J2010" s="34">
        <v>3</v>
      </c>
      <c r="K2010" s="34">
        <v>1</v>
      </c>
      <c r="L2010" s="34">
        <v>6</v>
      </c>
      <c r="M2010" s="34">
        <v>720</v>
      </c>
      <c r="N2010" s="27">
        <f>INDEX([1]怪物表!$J:$J,MATCH(F2010,[1]怪物表!$A:$A,0),1)*H2010</f>
        <v>18</v>
      </c>
    </row>
    <row r="2011" spans="1:14" x14ac:dyDescent="0.3">
      <c r="A2011" s="3"/>
      <c r="B2011" s="4"/>
      <c r="C2011" s="4" t="s">
        <v>361</v>
      </c>
      <c r="D2011" s="4"/>
      <c r="E2011" s="3">
        <v>3</v>
      </c>
      <c r="F2011" s="3">
        <f>IF(G2011="","",SUMIFS([1]怪物表!$A:$A,[1]怪物表!$B:$B,C2011,[1]怪物表!$C:$C,G2011)
)</f>
        <v>1599504</v>
      </c>
      <c r="G2011" s="4" t="s">
        <v>247</v>
      </c>
      <c r="H2011" s="99">
        <v>30</v>
      </c>
      <c r="I2011" s="3">
        <v>18</v>
      </c>
      <c r="J2011" s="34">
        <v>3</v>
      </c>
      <c r="K2011" s="34">
        <v>1</v>
      </c>
      <c r="L2011" s="34">
        <v>6</v>
      </c>
      <c r="M2011" s="34">
        <v>720</v>
      </c>
      <c r="N2011" s="27">
        <f>INDEX([1]怪物表!$J:$J,MATCH(F2011,[1]怪物表!$A:$A,0),1)*H2011</f>
        <v>30</v>
      </c>
    </row>
    <row r="2012" spans="1:14" x14ac:dyDescent="0.3">
      <c r="A2012" s="3"/>
      <c r="B2012" s="4"/>
      <c r="C2012" s="4" t="s">
        <v>361</v>
      </c>
      <c r="D2012" s="4"/>
      <c r="E2012" s="3">
        <v>4</v>
      </c>
      <c r="F2012" s="3">
        <f>IF(G2012="","",SUMIFS([1]怪物表!$A:$A,[1]怪物表!$B:$B,C2012,[1]怪物表!$C:$C,G2012)
)</f>
        <v>1599504</v>
      </c>
      <c r="G2012" s="4" t="s">
        <v>247</v>
      </c>
      <c r="H2012" s="99">
        <v>42</v>
      </c>
      <c r="I2012" s="3">
        <v>18</v>
      </c>
      <c r="J2012" s="34">
        <v>3</v>
      </c>
      <c r="K2012" s="34">
        <v>1</v>
      </c>
      <c r="L2012" s="34">
        <v>6</v>
      </c>
      <c r="M2012" s="34">
        <v>720</v>
      </c>
      <c r="N2012" s="27">
        <f>INDEX([1]怪物表!$J:$J,MATCH(F2012,[1]怪物表!$A:$A,0),1)*H2012</f>
        <v>42</v>
      </c>
    </row>
    <row r="2013" spans="1:14" x14ac:dyDescent="0.3">
      <c r="A2013" s="3"/>
      <c r="B2013" s="4"/>
      <c r="C2013" s="4" t="s">
        <v>361</v>
      </c>
      <c r="D2013" s="4"/>
      <c r="E2013" s="3">
        <v>5</v>
      </c>
      <c r="F2013" s="3">
        <f>IF(G2013="","",SUMIFS([1]怪物表!$A:$A,[1]怪物表!$B:$B,C2013,[1]怪物表!$C:$C,G2013)
)</f>
        <v>1599504</v>
      </c>
      <c r="G2013" s="4" t="s">
        <v>247</v>
      </c>
      <c r="H2013" s="99">
        <v>42</v>
      </c>
      <c r="I2013" s="3"/>
      <c r="J2013" s="34">
        <v>3</v>
      </c>
      <c r="K2013" s="34">
        <v>1</v>
      </c>
      <c r="L2013" s="34">
        <v>6</v>
      </c>
      <c r="M2013" s="34">
        <v>720</v>
      </c>
      <c r="N2013" s="27">
        <f>INDEX([1]怪物表!$J:$J,MATCH(F2013,[1]怪物表!$A:$A,0),1)*H2013</f>
        <v>42</v>
      </c>
    </row>
    <row r="2014" spans="1:14" x14ac:dyDescent="0.3">
      <c r="A2014" s="37">
        <v>599523</v>
      </c>
      <c r="B2014" s="25" t="s">
        <v>272</v>
      </c>
      <c r="C2014" s="4" t="s">
        <v>361</v>
      </c>
      <c r="D2014" s="25" t="s">
        <v>237</v>
      </c>
      <c r="E2014" s="34">
        <v>1</v>
      </c>
      <c r="F2014" s="34">
        <f>IF(G2014="","",SUMIFS([1]怪物表!$A:$A,[1]怪物表!$B:$B,C2014,[1]怪物表!$C:$C,G2014)
)</f>
        <v>1599518</v>
      </c>
      <c r="G2014" s="4" t="s">
        <v>136</v>
      </c>
      <c r="H2014" s="36">
        <v>8</v>
      </c>
      <c r="I2014" s="36">
        <v>3</v>
      </c>
      <c r="J2014" s="34">
        <v>3</v>
      </c>
      <c r="K2014" s="34">
        <v>1</v>
      </c>
      <c r="L2014" s="34">
        <v>6</v>
      </c>
      <c r="M2014" s="34">
        <v>720</v>
      </c>
      <c r="N2014" s="27">
        <f>INDEX([1]怪物表!$J:$J,MATCH(F2014,[1]怪物表!$A:$A,0),1)*H2014</f>
        <v>8</v>
      </c>
    </row>
    <row r="2015" spans="1:14" x14ac:dyDescent="0.3">
      <c r="A2015" s="3"/>
      <c r="B2015" s="4"/>
      <c r="C2015" s="4" t="s">
        <v>361</v>
      </c>
      <c r="D2015" s="4"/>
      <c r="E2015" s="3">
        <v>2</v>
      </c>
      <c r="F2015" s="3">
        <f>IF(G2015="","",SUMIFS([1]怪物表!$A:$A,[1]怪物表!$B:$B,C2015,[1]怪物表!$C:$C,G2015)
)</f>
        <v>1599518</v>
      </c>
      <c r="G2015" s="4" t="s">
        <v>136</v>
      </c>
      <c r="H2015" s="36">
        <v>8</v>
      </c>
      <c r="I2015" s="36">
        <v>3</v>
      </c>
      <c r="J2015" s="34">
        <v>3</v>
      </c>
      <c r="K2015" s="34">
        <v>1</v>
      </c>
      <c r="L2015" s="34">
        <v>6</v>
      </c>
      <c r="M2015" s="34">
        <v>720</v>
      </c>
      <c r="N2015" s="27">
        <f>INDEX([1]怪物表!$J:$J,MATCH(F2015,[1]怪物表!$A:$A,0),1)*H2015</f>
        <v>8</v>
      </c>
    </row>
    <row r="2016" spans="1:14" x14ac:dyDescent="0.3">
      <c r="A2016" s="3"/>
      <c r="B2016" s="4"/>
      <c r="C2016" s="4" t="s">
        <v>361</v>
      </c>
      <c r="D2016" s="4"/>
      <c r="E2016" s="3">
        <v>3</v>
      </c>
      <c r="F2016" s="3">
        <f>IF(G2016="","",SUMIFS([1]怪物表!$A:$A,[1]怪物表!$B:$B,C2016,[1]怪物表!$C:$C,G2016)
)</f>
        <v>1599518</v>
      </c>
      <c r="G2016" s="4" t="s">
        <v>136</v>
      </c>
      <c r="H2016" s="36">
        <v>10</v>
      </c>
      <c r="I2016" s="36">
        <v>4</v>
      </c>
      <c r="J2016" s="34">
        <v>3</v>
      </c>
      <c r="K2016" s="34">
        <v>1</v>
      </c>
      <c r="L2016" s="34">
        <v>6</v>
      </c>
      <c r="M2016" s="34">
        <v>720</v>
      </c>
      <c r="N2016" s="27">
        <f>INDEX([1]怪物表!$J:$J,MATCH(F2016,[1]怪物表!$A:$A,0),1)*H2016</f>
        <v>10</v>
      </c>
    </row>
    <row r="2017" spans="1:14" x14ac:dyDescent="0.3">
      <c r="A2017" s="3"/>
      <c r="B2017" s="4"/>
      <c r="C2017" s="4" t="s">
        <v>361</v>
      </c>
      <c r="D2017" s="4"/>
      <c r="E2017" s="3">
        <v>4</v>
      </c>
      <c r="F2017" s="3">
        <f>IF(G2017="","",SUMIFS([1]怪物表!$A:$A,[1]怪物表!$B:$B,C2017,[1]怪物表!$C:$C,G2017)
)</f>
        <v>1599518</v>
      </c>
      <c r="G2017" s="4" t="s">
        <v>136</v>
      </c>
      <c r="H2017" s="36">
        <v>12</v>
      </c>
      <c r="I2017" s="36">
        <v>6</v>
      </c>
      <c r="J2017" s="34">
        <v>3</v>
      </c>
      <c r="K2017" s="34">
        <v>1</v>
      </c>
      <c r="L2017" s="34">
        <v>6</v>
      </c>
      <c r="M2017" s="34">
        <v>720</v>
      </c>
      <c r="N2017" s="27">
        <f>INDEX([1]怪物表!$J:$J,MATCH(F2017,[1]怪物表!$A:$A,0),1)*H2017</f>
        <v>12</v>
      </c>
    </row>
    <row r="2018" spans="1:14" x14ac:dyDescent="0.3">
      <c r="A2018" s="3"/>
      <c r="B2018" s="4"/>
      <c r="C2018" s="4" t="s">
        <v>361</v>
      </c>
      <c r="D2018" s="4"/>
      <c r="E2018" s="3">
        <v>5</v>
      </c>
      <c r="F2018" s="3">
        <f>IF(G2018="","",SUMIFS([1]怪物表!$A:$A,[1]怪物表!$B:$B,C2018,[1]怪物表!$C:$C,G2018)
)</f>
        <v>1599518</v>
      </c>
      <c r="G2018" s="4" t="s">
        <v>136</v>
      </c>
      <c r="H2018" s="36">
        <v>12</v>
      </c>
      <c r="I2018" s="3"/>
      <c r="J2018" s="34">
        <v>3</v>
      </c>
      <c r="K2018" s="34">
        <v>1</v>
      </c>
      <c r="L2018" s="34">
        <v>6</v>
      </c>
      <c r="M2018" s="34">
        <v>720</v>
      </c>
      <c r="N2018" s="27">
        <f>INDEX([1]怪物表!$J:$J,MATCH(F2018,[1]怪物表!$A:$A,0),1)*H2018</f>
        <v>12</v>
      </c>
    </row>
    <row r="2019" spans="1:14" x14ac:dyDescent="0.3">
      <c r="A2019" s="37">
        <v>599524</v>
      </c>
      <c r="B2019" s="25" t="s">
        <v>367</v>
      </c>
      <c r="C2019" s="4" t="s">
        <v>361</v>
      </c>
      <c r="D2019" s="25" t="s">
        <v>237</v>
      </c>
      <c r="E2019" s="34">
        <v>1</v>
      </c>
      <c r="F2019" s="34">
        <f>IF(G2019="","",SUMIFS([1]怪物表!$A:$A,[1]怪物表!$B:$B,C2019,[1]怪物表!$C:$C,G2019)
)</f>
        <v>1599516</v>
      </c>
      <c r="G2019" s="4" t="s">
        <v>288</v>
      </c>
      <c r="H2019" s="99">
        <v>9</v>
      </c>
      <c r="I2019" s="34">
        <v>4</v>
      </c>
      <c r="J2019" s="34">
        <v>3</v>
      </c>
      <c r="K2019" s="34">
        <v>1</v>
      </c>
      <c r="L2019" s="34">
        <v>6</v>
      </c>
      <c r="M2019" s="34">
        <v>720</v>
      </c>
      <c r="N2019" s="27">
        <f>INDEX([1]怪物表!$J:$J,MATCH(F2019,[1]怪物表!$A:$A,0),1)*H2019</f>
        <v>9</v>
      </c>
    </row>
    <row r="2020" spans="1:14" x14ac:dyDescent="0.3">
      <c r="A2020" s="3"/>
      <c r="B2020" s="4"/>
      <c r="C2020" s="4" t="s">
        <v>361</v>
      </c>
      <c r="D2020" s="4"/>
      <c r="E2020" s="3">
        <v>2</v>
      </c>
      <c r="F2020" s="3">
        <f>IF(G2020="","",SUMIFS([1]怪物表!$A:$A,[1]怪物表!$B:$B,C2020,[1]怪物表!$C:$C,G2020)
)</f>
        <v>1599516</v>
      </c>
      <c r="G2020" s="4" t="s">
        <v>288</v>
      </c>
      <c r="H2020" s="99">
        <v>9</v>
      </c>
      <c r="I2020" s="34">
        <v>4</v>
      </c>
      <c r="J2020" s="34">
        <v>3</v>
      </c>
      <c r="K2020" s="34">
        <v>1</v>
      </c>
      <c r="L2020" s="34">
        <v>6</v>
      </c>
      <c r="M2020" s="34">
        <v>720</v>
      </c>
      <c r="N2020" s="27">
        <f>INDEX([1]怪物表!$J:$J,MATCH(F2020,[1]怪物表!$A:$A,0),1)*H2020</f>
        <v>9</v>
      </c>
    </row>
    <row r="2021" spans="1:14" x14ac:dyDescent="0.3">
      <c r="A2021" s="3"/>
      <c r="B2021" s="4"/>
      <c r="C2021" s="4" t="s">
        <v>361</v>
      </c>
      <c r="D2021" s="4"/>
      <c r="E2021" s="3">
        <v>3</v>
      </c>
      <c r="F2021" s="3">
        <f>IF(G2021="","",SUMIFS([1]怪物表!$A:$A,[1]怪物表!$B:$B,C2021,[1]怪物表!$C:$C,G2021)
)</f>
        <v>1599516</v>
      </c>
      <c r="G2021" s="4" t="s">
        <v>288</v>
      </c>
      <c r="H2021" s="99">
        <v>15</v>
      </c>
      <c r="I2021" s="34">
        <v>7</v>
      </c>
      <c r="J2021" s="34">
        <v>3</v>
      </c>
      <c r="K2021" s="34">
        <v>1</v>
      </c>
      <c r="L2021" s="34">
        <v>6</v>
      </c>
      <c r="M2021" s="34">
        <v>720</v>
      </c>
      <c r="N2021" s="27">
        <f>INDEX([1]怪物表!$J:$J,MATCH(F2021,[1]怪物表!$A:$A,0),1)*H2021</f>
        <v>15</v>
      </c>
    </row>
    <row r="2022" spans="1:14" x14ac:dyDescent="0.3">
      <c r="A2022" s="3"/>
      <c r="B2022" s="4"/>
      <c r="C2022" s="4" t="s">
        <v>361</v>
      </c>
      <c r="D2022" s="4"/>
      <c r="E2022" s="3">
        <v>4</v>
      </c>
      <c r="F2022" s="3">
        <f>IF(G2022="","",SUMIFS([1]怪物表!$A:$A,[1]怪物表!$B:$B,C2022,[1]怪物表!$C:$C,G2022)
)</f>
        <v>1599516</v>
      </c>
      <c r="G2022" s="4" t="s">
        <v>288</v>
      </c>
      <c r="H2022" s="99">
        <v>21</v>
      </c>
      <c r="I2022" s="3">
        <v>11</v>
      </c>
      <c r="J2022" s="34">
        <v>3</v>
      </c>
      <c r="K2022" s="34">
        <v>1</v>
      </c>
      <c r="L2022" s="34">
        <v>6</v>
      </c>
      <c r="M2022" s="34">
        <v>720</v>
      </c>
      <c r="N2022" s="27">
        <f>INDEX([1]怪物表!$J:$J,MATCH(F2022,[1]怪物表!$A:$A,0),1)*H2022</f>
        <v>21</v>
      </c>
    </row>
    <row r="2023" spans="1:14" x14ac:dyDescent="0.3">
      <c r="A2023" s="3"/>
      <c r="B2023" s="4"/>
      <c r="C2023" s="4" t="s">
        <v>361</v>
      </c>
      <c r="D2023" s="4"/>
      <c r="E2023" s="3">
        <v>5</v>
      </c>
      <c r="F2023" s="3">
        <f>IF(G2023="","",SUMIFS([1]怪物表!$A:$A,[1]怪物表!$B:$B,C2023,[1]怪物表!$C:$C,G2023)
)</f>
        <v>1599516</v>
      </c>
      <c r="G2023" s="4" t="s">
        <v>288</v>
      </c>
      <c r="H2023" s="99">
        <v>21</v>
      </c>
      <c r="I2023" s="3"/>
      <c r="J2023" s="34">
        <v>3</v>
      </c>
      <c r="K2023" s="34">
        <v>1</v>
      </c>
      <c r="L2023" s="34">
        <v>6</v>
      </c>
      <c r="M2023" s="34">
        <v>720</v>
      </c>
      <c r="N2023" s="27">
        <f>INDEX([1]怪物表!$J:$J,MATCH(F2023,[1]怪物表!$A:$A,0),1)*H2023</f>
        <v>21</v>
      </c>
    </row>
  </sheetData>
  <phoneticPr fontId="6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127B0-4D54-443D-BFFC-515DC485072D}">
  <dimension ref="A1:Y69"/>
  <sheetViews>
    <sheetView zoomScale="90" zoomScaleNormal="90" workbookViewId="0">
      <selection activeCell="B65" sqref="B65:B69"/>
    </sheetView>
  </sheetViews>
  <sheetFormatPr defaultRowHeight="14" x14ac:dyDescent="0.3"/>
  <cols>
    <col min="1" max="16384" width="8.6640625" style="98"/>
  </cols>
  <sheetData>
    <row r="1" spans="1:25" x14ac:dyDescent="0.3">
      <c r="A1" s="98" t="s">
        <v>251</v>
      </c>
      <c r="J1" s="98" t="s">
        <v>265</v>
      </c>
      <c r="L1" s="98" t="s">
        <v>306</v>
      </c>
      <c r="U1" s="98" t="s">
        <v>265</v>
      </c>
    </row>
    <row r="2" spans="1:25" x14ac:dyDescent="0.3">
      <c r="A2" s="102" t="s">
        <v>66</v>
      </c>
      <c r="B2" s="102" t="s">
        <v>67</v>
      </c>
      <c r="C2" s="102" t="s">
        <v>5</v>
      </c>
      <c r="D2" s="105" t="s">
        <v>68</v>
      </c>
      <c r="E2" s="104" t="s">
        <v>69</v>
      </c>
      <c r="F2" s="102" t="s">
        <v>70</v>
      </c>
      <c r="G2" s="102" t="s">
        <v>253</v>
      </c>
      <c r="H2" s="103" t="s">
        <v>184</v>
      </c>
      <c r="I2" s="103" t="s">
        <v>185</v>
      </c>
      <c r="J2" s="102" t="s">
        <v>187</v>
      </c>
      <c r="L2" s="102" t="s">
        <v>66</v>
      </c>
      <c r="M2" s="102" t="s">
        <v>67</v>
      </c>
      <c r="N2" s="102" t="s">
        <v>5</v>
      </c>
      <c r="O2" s="105" t="s">
        <v>68</v>
      </c>
      <c r="P2" s="104" t="s">
        <v>69</v>
      </c>
      <c r="Q2" s="102" t="s">
        <v>70</v>
      </c>
      <c r="R2" s="102" t="s">
        <v>253</v>
      </c>
      <c r="S2" s="103" t="s">
        <v>184</v>
      </c>
      <c r="T2" s="103" t="s">
        <v>185</v>
      </c>
      <c r="U2" s="102" t="s">
        <v>187</v>
      </c>
    </row>
    <row r="3" spans="1:25" x14ac:dyDescent="0.3">
      <c r="A3" s="99">
        <v>1</v>
      </c>
      <c r="B3" s="99">
        <v>1</v>
      </c>
      <c r="C3" s="99"/>
      <c r="D3" s="99" t="s">
        <v>254</v>
      </c>
      <c r="E3" s="101">
        <v>10</v>
      </c>
      <c r="F3" s="99">
        <v>3</v>
      </c>
      <c r="G3" s="99">
        <v>1</v>
      </c>
      <c r="H3" s="100">
        <v>60</v>
      </c>
      <c r="I3" s="100">
        <f>ROUND(0.9*E3,0)</f>
        <v>9</v>
      </c>
      <c r="J3" s="99"/>
      <c r="L3" s="99">
        <v>1</v>
      </c>
      <c r="M3" s="99">
        <v>1</v>
      </c>
      <c r="N3" s="99"/>
      <c r="O3" s="99" t="s">
        <v>254</v>
      </c>
      <c r="P3" s="101">
        <v>6</v>
      </c>
      <c r="Q3" s="99">
        <v>3</v>
      </c>
      <c r="R3" s="99">
        <v>1</v>
      </c>
      <c r="S3" s="100">
        <v>10</v>
      </c>
      <c r="T3" s="100">
        <f>ROUND(0.7*P3,0)</f>
        <v>4</v>
      </c>
      <c r="U3" s="99"/>
      <c r="X3" s="99">
        <v>6</v>
      </c>
      <c r="Y3" s="99">
        <f>ROUND(0.7*U3,0)</f>
        <v>0</v>
      </c>
    </row>
    <row r="4" spans="1:25" x14ac:dyDescent="0.3">
      <c r="A4" s="99"/>
      <c r="B4" s="99">
        <v>2</v>
      </c>
      <c r="C4" s="99"/>
      <c r="D4" s="99" t="s">
        <v>254</v>
      </c>
      <c r="E4" s="101">
        <v>10</v>
      </c>
      <c r="F4" s="99">
        <v>3</v>
      </c>
      <c r="G4" s="99">
        <v>1</v>
      </c>
      <c r="H4" s="100">
        <v>60</v>
      </c>
      <c r="I4" s="100">
        <f>ROUND(0.9*E4,0)</f>
        <v>9</v>
      </c>
      <c r="J4" s="99"/>
      <c r="L4" s="99"/>
      <c r="M4" s="99">
        <v>2</v>
      </c>
      <c r="N4" s="99"/>
      <c r="O4" s="99" t="s">
        <v>254</v>
      </c>
      <c r="P4" s="101">
        <v>6</v>
      </c>
      <c r="Q4" s="99">
        <v>3</v>
      </c>
      <c r="R4" s="99">
        <v>1</v>
      </c>
      <c r="S4" s="100">
        <v>10</v>
      </c>
      <c r="T4" s="100">
        <f>ROUND(0.7*P4,0)</f>
        <v>4</v>
      </c>
      <c r="U4" s="99"/>
      <c r="X4" s="99">
        <v>6</v>
      </c>
      <c r="Y4" s="99">
        <f>ROUND(0.7*U4,0)</f>
        <v>0</v>
      </c>
    </row>
    <row r="5" spans="1:25" x14ac:dyDescent="0.3">
      <c r="A5" s="99"/>
      <c r="B5" s="99">
        <v>3</v>
      </c>
      <c r="C5" s="99"/>
      <c r="D5" s="99" t="s">
        <v>254</v>
      </c>
      <c r="E5" s="101">
        <v>10</v>
      </c>
      <c r="F5" s="99">
        <v>3</v>
      </c>
      <c r="G5" s="99">
        <v>1</v>
      </c>
      <c r="H5" s="100">
        <v>60</v>
      </c>
      <c r="I5" s="100">
        <f>ROUND(0.9*E5,0)</f>
        <v>9</v>
      </c>
      <c r="J5" s="99"/>
      <c r="L5" s="99"/>
      <c r="M5" s="99">
        <v>3</v>
      </c>
      <c r="N5" s="99"/>
      <c r="O5" s="99" t="s">
        <v>254</v>
      </c>
      <c r="P5" s="101">
        <v>6</v>
      </c>
      <c r="Q5" s="99">
        <v>3</v>
      </c>
      <c r="R5" s="99">
        <v>1</v>
      </c>
      <c r="S5" s="100">
        <v>10</v>
      </c>
      <c r="T5" s="100">
        <f>ROUND(0.7*P5,0)</f>
        <v>4</v>
      </c>
      <c r="U5" s="99"/>
      <c r="X5" s="99">
        <v>6</v>
      </c>
      <c r="Y5" s="99">
        <f>ROUND(0.7*U5,0)</f>
        <v>0</v>
      </c>
    </row>
    <row r="6" spans="1:25" x14ac:dyDescent="0.3">
      <c r="A6" s="99"/>
      <c r="B6" s="99">
        <v>4</v>
      </c>
      <c r="C6" s="99"/>
      <c r="D6" s="99" t="s">
        <v>254</v>
      </c>
      <c r="E6" s="101">
        <v>10</v>
      </c>
      <c r="F6" s="99">
        <v>3</v>
      </c>
      <c r="G6" s="99">
        <v>1</v>
      </c>
      <c r="H6" s="100">
        <v>60</v>
      </c>
      <c r="I6" s="100">
        <f>ROUND(0.9*E6,0)</f>
        <v>9</v>
      </c>
      <c r="J6" s="99"/>
      <c r="L6" s="99"/>
      <c r="M6" s="99">
        <v>4</v>
      </c>
      <c r="N6" s="99"/>
      <c r="O6" s="99" t="s">
        <v>254</v>
      </c>
      <c r="P6" s="101">
        <v>6</v>
      </c>
      <c r="Q6" s="99">
        <v>3</v>
      </c>
      <c r="R6" s="99">
        <v>1</v>
      </c>
      <c r="S6" s="100">
        <v>20</v>
      </c>
      <c r="T6" s="100">
        <f>ROUND(0.7*P6,0)</f>
        <v>4</v>
      </c>
      <c r="U6" s="99"/>
      <c r="X6" s="99">
        <v>6</v>
      </c>
      <c r="Y6" s="99">
        <f>ROUND(0.7*U6,0)</f>
        <v>0</v>
      </c>
    </row>
    <row r="7" spans="1:25" x14ac:dyDescent="0.3">
      <c r="A7" s="99"/>
      <c r="B7" s="99">
        <v>5</v>
      </c>
      <c r="C7" s="99"/>
      <c r="D7" s="99" t="s">
        <v>254</v>
      </c>
      <c r="E7" s="101">
        <v>10</v>
      </c>
      <c r="F7" s="99">
        <v>3</v>
      </c>
      <c r="G7" s="99">
        <v>1</v>
      </c>
      <c r="H7" s="100">
        <v>60</v>
      </c>
      <c r="I7" s="100"/>
      <c r="J7" s="99"/>
      <c r="L7" s="99"/>
      <c r="M7" s="99">
        <v>5</v>
      </c>
      <c r="N7" s="99"/>
      <c r="O7" s="99" t="s">
        <v>254</v>
      </c>
      <c r="P7" s="101">
        <v>6</v>
      </c>
      <c r="Q7" s="99">
        <v>3</v>
      </c>
      <c r="R7" s="99">
        <v>1</v>
      </c>
      <c r="S7" s="100">
        <v>20</v>
      </c>
      <c r="T7" s="100"/>
      <c r="U7" s="99"/>
      <c r="X7" s="99">
        <v>6</v>
      </c>
    </row>
    <row r="9" spans="1:25" x14ac:dyDescent="0.3">
      <c r="A9" s="98" t="s">
        <v>255</v>
      </c>
      <c r="J9" s="98" t="s">
        <v>265</v>
      </c>
      <c r="L9" s="98" t="s">
        <v>252</v>
      </c>
      <c r="U9" s="98" t="s">
        <v>265</v>
      </c>
    </row>
    <row r="10" spans="1:25" x14ac:dyDescent="0.3">
      <c r="A10" s="102" t="s">
        <v>66</v>
      </c>
      <c r="B10" s="102" t="s">
        <v>67</v>
      </c>
      <c r="C10" s="102" t="s">
        <v>5</v>
      </c>
      <c r="D10" s="105" t="s">
        <v>68</v>
      </c>
      <c r="E10" s="104" t="s">
        <v>69</v>
      </c>
      <c r="F10" s="102" t="s">
        <v>70</v>
      </c>
      <c r="G10" s="102" t="s">
        <v>253</v>
      </c>
      <c r="H10" s="103" t="s">
        <v>184</v>
      </c>
      <c r="I10" s="103" t="s">
        <v>185</v>
      </c>
      <c r="J10" s="102" t="s">
        <v>187</v>
      </c>
      <c r="L10" s="102" t="s">
        <v>66</v>
      </c>
      <c r="M10" s="102" t="s">
        <v>67</v>
      </c>
      <c r="N10" s="102" t="s">
        <v>5</v>
      </c>
      <c r="O10" s="105" t="s">
        <v>68</v>
      </c>
      <c r="P10" s="104" t="s">
        <v>69</v>
      </c>
      <c r="Q10" s="102" t="s">
        <v>70</v>
      </c>
      <c r="R10" s="102" t="s">
        <v>253</v>
      </c>
      <c r="S10" s="103" t="s">
        <v>184</v>
      </c>
      <c r="T10" s="103" t="s">
        <v>185</v>
      </c>
      <c r="U10" s="102" t="s">
        <v>187</v>
      </c>
    </row>
    <row r="11" spans="1:25" x14ac:dyDescent="0.3">
      <c r="A11" s="99">
        <v>1</v>
      </c>
      <c r="B11" s="99">
        <v>1</v>
      </c>
      <c r="C11" s="99"/>
      <c r="D11" s="99" t="s">
        <v>254</v>
      </c>
      <c r="E11" s="101">
        <v>20</v>
      </c>
      <c r="F11" s="99">
        <v>9</v>
      </c>
      <c r="G11" s="99">
        <v>1</v>
      </c>
      <c r="H11" s="100">
        <v>60</v>
      </c>
      <c r="I11" s="100">
        <f>ROUND(0.9*E11,0)</f>
        <v>18</v>
      </c>
      <c r="J11" s="99"/>
      <c r="L11" s="99">
        <v>1</v>
      </c>
      <c r="M11" s="99">
        <v>1</v>
      </c>
      <c r="N11" s="99"/>
      <c r="O11" s="99" t="s">
        <v>254</v>
      </c>
      <c r="P11" s="101">
        <v>10</v>
      </c>
      <c r="Q11" s="99">
        <v>3</v>
      </c>
      <c r="R11" s="99">
        <v>1</v>
      </c>
      <c r="S11" s="100">
        <v>10</v>
      </c>
      <c r="T11" s="100">
        <f>ROUND(0.7*P11,0)</f>
        <v>7</v>
      </c>
      <c r="U11" s="99"/>
    </row>
    <row r="12" spans="1:25" x14ac:dyDescent="0.3">
      <c r="A12" s="99"/>
      <c r="B12" s="99">
        <v>2</v>
      </c>
      <c r="C12" s="99"/>
      <c r="D12" s="99" t="s">
        <v>254</v>
      </c>
      <c r="E12" s="101">
        <v>20</v>
      </c>
      <c r="F12" s="99">
        <v>9</v>
      </c>
      <c r="G12" s="99">
        <v>1</v>
      </c>
      <c r="H12" s="100">
        <v>60</v>
      </c>
      <c r="I12" s="100">
        <f>ROUND(0.9*E12,0)</f>
        <v>18</v>
      </c>
      <c r="J12" s="99"/>
      <c r="L12" s="99"/>
      <c r="M12" s="99">
        <v>2</v>
      </c>
      <c r="N12" s="99"/>
      <c r="O12" s="99" t="s">
        <v>254</v>
      </c>
      <c r="P12" s="101">
        <v>10</v>
      </c>
      <c r="Q12" s="99">
        <v>3</v>
      </c>
      <c r="R12" s="99">
        <v>1</v>
      </c>
      <c r="S12" s="100">
        <v>10</v>
      </c>
      <c r="T12" s="100">
        <f>ROUND(0.7*P12,0)</f>
        <v>7</v>
      </c>
      <c r="U12" s="99"/>
    </row>
    <row r="13" spans="1:25" x14ac:dyDescent="0.3">
      <c r="A13" s="99"/>
      <c r="B13" s="99">
        <v>3</v>
      </c>
      <c r="C13" s="99"/>
      <c r="D13" s="99" t="s">
        <v>254</v>
      </c>
      <c r="E13" s="101">
        <v>20</v>
      </c>
      <c r="F13" s="99">
        <v>9</v>
      </c>
      <c r="G13" s="99">
        <v>1</v>
      </c>
      <c r="H13" s="100">
        <v>60</v>
      </c>
      <c r="I13" s="100">
        <f>ROUND(0.9*E13,0)</f>
        <v>18</v>
      </c>
      <c r="J13" s="99"/>
      <c r="L13" s="99"/>
      <c r="M13" s="99">
        <v>3</v>
      </c>
      <c r="N13" s="99"/>
      <c r="O13" s="99" t="s">
        <v>254</v>
      </c>
      <c r="P13" s="101">
        <v>10</v>
      </c>
      <c r="Q13" s="99">
        <v>3</v>
      </c>
      <c r="R13" s="99">
        <v>1</v>
      </c>
      <c r="S13" s="100">
        <v>10</v>
      </c>
      <c r="T13" s="100">
        <f>ROUND(0.7*P13,0)</f>
        <v>7</v>
      </c>
      <c r="U13" s="99"/>
    </row>
    <row r="14" spans="1:25" x14ac:dyDescent="0.3">
      <c r="A14" s="99"/>
      <c r="B14" s="99">
        <v>4</v>
      </c>
      <c r="C14" s="99"/>
      <c r="D14" s="99" t="s">
        <v>254</v>
      </c>
      <c r="E14" s="101">
        <v>20</v>
      </c>
      <c r="F14" s="99">
        <v>9</v>
      </c>
      <c r="G14" s="99">
        <v>1</v>
      </c>
      <c r="H14" s="100">
        <v>60</v>
      </c>
      <c r="I14" s="100">
        <f>ROUND(0.9*E14,0)</f>
        <v>18</v>
      </c>
      <c r="J14" s="99"/>
      <c r="L14" s="99"/>
      <c r="M14" s="99">
        <v>4</v>
      </c>
      <c r="N14" s="99"/>
      <c r="O14" s="99" t="s">
        <v>254</v>
      </c>
      <c r="P14" s="101">
        <v>10</v>
      </c>
      <c r="Q14" s="99">
        <v>3</v>
      </c>
      <c r="R14" s="99">
        <v>1</v>
      </c>
      <c r="S14" s="100">
        <v>20</v>
      </c>
      <c r="T14" s="100">
        <f>ROUND(0.7*P14,0)</f>
        <v>7</v>
      </c>
      <c r="U14" s="99"/>
    </row>
    <row r="15" spans="1:25" x14ac:dyDescent="0.3">
      <c r="A15" s="99"/>
      <c r="B15" s="99">
        <v>5</v>
      </c>
      <c r="C15" s="99"/>
      <c r="D15" s="99" t="s">
        <v>254</v>
      </c>
      <c r="E15" s="101">
        <v>20</v>
      </c>
      <c r="F15" s="99">
        <v>9</v>
      </c>
      <c r="G15" s="99">
        <v>1</v>
      </c>
      <c r="H15" s="100">
        <v>60</v>
      </c>
      <c r="I15" s="100"/>
      <c r="J15" s="99"/>
      <c r="L15" s="99"/>
      <c r="M15" s="99">
        <v>5</v>
      </c>
      <c r="N15" s="99"/>
      <c r="O15" s="99" t="s">
        <v>254</v>
      </c>
      <c r="P15" s="101">
        <v>10</v>
      </c>
      <c r="Q15" s="99">
        <v>3</v>
      </c>
      <c r="R15" s="99">
        <v>1</v>
      </c>
      <c r="S15" s="100">
        <v>20</v>
      </c>
      <c r="T15" s="100"/>
      <c r="U15" s="99"/>
    </row>
    <row r="17" spans="1:21" x14ac:dyDescent="0.3">
      <c r="A17" s="98" t="s">
        <v>257</v>
      </c>
      <c r="J17" s="98" t="s">
        <v>265</v>
      </c>
      <c r="L17" s="98" t="s">
        <v>256</v>
      </c>
      <c r="U17" s="98" t="s">
        <v>265</v>
      </c>
    </row>
    <row r="18" spans="1:21" x14ac:dyDescent="0.3">
      <c r="A18" s="102" t="s">
        <v>66</v>
      </c>
      <c r="B18" s="102" t="s">
        <v>67</v>
      </c>
      <c r="C18" s="102" t="s">
        <v>5</v>
      </c>
      <c r="D18" s="105" t="s">
        <v>68</v>
      </c>
      <c r="E18" s="104" t="s">
        <v>69</v>
      </c>
      <c r="F18" s="102" t="s">
        <v>70</v>
      </c>
      <c r="G18" s="102" t="s">
        <v>253</v>
      </c>
      <c r="H18" s="103" t="s">
        <v>184</v>
      </c>
      <c r="I18" s="103" t="s">
        <v>185</v>
      </c>
      <c r="J18" s="102" t="s">
        <v>187</v>
      </c>
      <c r="L18" s="102" t="s">
        <v>66</v>
      </c>
      <c r="M18" s="102" t="s">
        <v>67</v>
      </c>
      <c r="N18" s="102" t="s">
        <v>5</v>
      </c>
      <c r="O18" s="105" t="s">
        <v>68</v>
      </c>
      <c r="P18" s="104" t="s">
        <v>69</v>
      </c>
      <c r="Q18" s="102" t="s">
        <v>70</v>
      </c>
      <c r="R18" s="102" t="s">
        <v>253</v>
      </c>
      <c r="S18" s="103" t="s">
        <v>184</v>
      </c>
      <c r="T18" s="103" t="s">
        <v>185</v>
      </c>
      <c r="U18" s="102" t="s">
        <v>187</v>
      </c>
    </row>
    <row r="19" spans="1:21" x14ac:dyDescent="0.3">
      <c r="A19" s="99">
        <v>1</v>
      </c>
      <c r="B19" s="99">
        <v>1</v>
      </c>
      <c r="C19" s="99"/>
      <c r="D19" s="99" t="s">
        <v>254</v>
      </c>
      <c r="E19" s="101">
        <v>40</v>
      </c>
      <c r="F19" s="99">
        <v>9</v>
      </c>
      <c r="G19" s="99">
        <v>1</v>
      </c>
      <c r="H19" s="100">
        <v>60</v>
      </c>
      <c r="I19" s="100">
        <f>ROUND(0.9*E19,0)</f>
        <v>36</v>
      </c>
      <c r="J19" s="99"/>
      <c r="L19" s="99">
        <v>1</v>
      </c>
      <c r="M19" s="99">
        <v>1</v>
      </c>
      <c r="N19" s="99"/>
      <c r="O19" s="99" t="s">
        <v>254</v>
      </c>
      <c r="P19" s="101">
        <v>20</v>
      </c>
      <c r="Q19" s="99">
        <v>3</v>
      </c>
      <c r="R19" s="99">
        <v>1</v>
      </c>
      <c r="S19" s="100">
        <v>10</v>
      </c>
      <c r="T19" s="100">
        <f>ROUND(0.7*P19,0)</f>
        <v>14</v>
      </c>
      <c r="U19" s="99"/>
    </row>
    <row r="20" spans="1:21" x14ac:dyDescent="0.3">
      <c r="A20" s="99"/>
      <c r="B20" s="99">
        <v>2</v>
      </c>
      <c r="C20" s="99"/>
      <c r="D20" s="99" t="s">
        <v>254</v>
      </c>
      <c r="E20" s="101">
        <v>40</v>
      </c>
      <c r="F20" s="99">
        <v>9</v>
      </c>
      <c r="G20" s="99">
        <v>1</v>
      </c>
      <c r="H20" s="100">
        <v>60</v>
      </c>
      <c r="I20" s="100">
        <f>ROUND(0.9*E20,0)</f>
        <v>36</v>
      </c>
      <c r="J20" s="99"/>
      <c r="L20" s="99"/>
      <c r="M20" s="99">
        <v>2</v>
      </c>
      <c r="N20" s="99"/>
      <c r="O20" s="99" t="s">
        <v>254</v>
      </c>
      <c r="P20" s="101">
        <v>20</v>
      </c>
      <c r="Q20" s="99">
        <v>3</v>
      </c>
      <c r="R20" s="99">
        <v>1</v>
      </c>
      <c r="S20" s="100">
        <v>10</v>
      </c>
      <c r="T20" s="100">
        <f>ROUND(0.7*P20,0)</f>
        <v>14</v>
      </c>
      <c r="U20" s="99"/>
    </row>
    <row r="21" spans="1:21" x14ac:dyDescent="0.3">
      <c r="A21" s="99"/>
      <c r="B21" s="99">
        <v>3</v>
      </c>
      <c r="C21" s="99"/>
      <c r="D21" s="99" t="s">
        <v>254</v>
      </c>
      <c r="E21" s="101">
        <v>40</v>
      </c>
      <c r="F21" s="99">
        <v>9</v>
      </c>
      <c r="G21" s="99">
        <v>1</v>
      </c>
      <c r="H21" s="100">
        <v>60</v>
      </c>
      <c r="I21" s="100">
        <f>ROUND(0.9*E21,0)</f>
        <v>36</v>
      </c>
      <c r="J21" s="99"/>
      <c r="L21" s="99"/>
      <c r="M21" s="99">
        <v>3</v>
      </c>
      <c r="N21" s="99"/>
      <c r="O21" s="99" t="s">
        <v>254</v>
      </c>
      <c r="P21" s="101">
        <v>20</v>
      </c>
      <c r="Q21" s="99">
        <v>3</v>
      </c>
      <c r="R21" s="99">
        <v>1</v>
      </c>
      <c r="S21" s="100">
        <v>10</v>
      </c>
      <c r="T21" s="100">
        <f>ROUND(0.7*P21,0)</f>
        <v>14</v>
      </c>
      <c r="U21" s="99"/>
    </row>
    <row r="22" spans="1:21" x14ac:dyDescent="0.3">
      <c r="A22" s="99"/>
      <c r="B22" s="99">
        <v>4</v>
      </c>
      <c r="C22" s="99"/>
      <c r="D22" s="99" t="s">
        <v>254</v>
      </c>
      <c r="E22" s="101">
        <v>40</v>
      </c>
      <c r="F22" s="99">
        <v>9</v>
      </c>
      <c r="G22" s="99">
        <v>1</v>
      </c>
      <c r="H22" s="100">
        <v>60</v>
      </c>
      <c r="I22" s="100">
        <f>ROUND(0.9*E22,0)</f>
        <v>36</v>
      </c>
      <c r="J22" s="99"/>
      <c r="L22" s="99"/>
      <c r="M22" s="99">
        <v>4</v>
      </c>
      <c r="N22" s="99"/>
      <c r="O22" s="99" t="s">
        <v>254</v>
      </c>
      <c r="P22" s="101">
        <v>20</v>
      </c>
      <c r="Q22" s="99">
        <v>3</v>
      </c>
      <c r="R22" s="99">
        <v>1</v>
      </c>
      <c r="S22" s="100">
        <v>20</v>
      </c>
      <c r="T22" s="100">
        <f>ROUND(0.7*P22,0)</f>
        <v>14</v>
      </c>
      <c r="U22" s="99"/>
    </row>
    <row r="23" spans="1:21" x14ac:dyDescent="0.3">
      <c r="A23" s="99"/>
      <c r="B23" s="99">
        <v>5</v>
      </c>
      <c r="C23" s="99"/>
      <c r="D23" s="99" t="s">
        <v>254</v>
      </c>
      <c r="E23" s="101">
        <v>40</v>
      </c>
      <c r="F23" s="99">
        <v>9</v>
      </c>
      <c r="G23" s="99">
        <v>1</v>
      </c>
      <c r="H23" s="100">
        <v>60</v>
      </c>
      <c r="I23" s="100"/>
      <c r="J23" s="99"/>
      <c r="L23" s="99"/>
      <c r="M23" s="99">
        <v>5</v>
      </c>
      <c r="N23" s="99"/>
      <c r="O23" s="99" t="s">
        <v>254</v>
      </c>
      <c r="P23" s="101">
        <v>20</v>
      </c>
      <c r="Q23" s="99">
        <v>3</v>
      </c>
      <c r="R23" s="99">
        <v>1</v>
      </c>
      <c r="S23" s="100">
        <v>20</v>
      </c>
      <c r="T23" s="100"/>
      <c r="U23" s="99"/>
    </row>
    <row r="25" spans="1:21" x14ac:dyDescent="0.3">
      <c r="L25" s="98" t="s">
        <v>257</v>
      </c>
      <c r="U25" s="98" t="s">
        <v>265</v>
      </c>
    </row>
    <row r="26" spans="1:21" x14ac:dyDescent="0.3">
      <c r="L26" s="102" t="s">
        <v>66</v>
      </c>
      <c r="M26" s="102" t="s">
        <v>67</v>
      </c>
      <c r="N26" s="102" t="s">
        <v>5</v>
      </c>
      <c r="O26" s="105" t="s">
        <v>68</v>
      </c>
      <c r="P26" s="104" t="s">
        <v>69</v>
      </c>
      <c r="Q26" s="102" t="s">
        <v>70</v>
      </c>
      <c r="R26" s="102" t="s">
        <v>253</v>
      </c>
      <c r="S26" s="103" t="s">
        <v>184</v>
      </c>
      <c r="T26" s="103" t="s">
        <v>185</v>
      </c>
      <c r="U26" s="102" t="s">
        <v>187</v>
      </c>
    </row>
    <row r="27" spans="1:21" x14ac:dyDescent="0.3">
      <c r="L27" s="99">
        <v>1</v>
      </c>
      <c r="M27" s="99">
        <v>1</v>
      </c>
      <c r="N27" s="99"/>
      <c r="O27" s="99" t="s">
        <v>254</v>
      </c>
      <c r="P27" s="101">
        <v>40</v>
      </c>
      <c r="Q27" s="99">
        <v>3</v>
      </c>
      <c r="R27" s="99">
        <v>1</v>
      </c>
      <c r="S27" s="100">
        <v>10</v>
      </c>
      <c r="T27" s="100">
        <f>ROUND(0.7*P27,0)</f>
        <v>28</v>
      </c>
      <c r="U27" s="99"/>
    </row>
    <row r="28" spans="1:21" x14ac:dyDescent="0.3">
      <c r="A28" s="98" t="s">
        <v>258</v>
      </c>
      <c r="J28" s="98" t="s">
        <v>266</v>
      </c>
      <c r="L28" s="99"/>
      <c r="M28" s="99">
        <v>2</v>
      </c>
      <c r="N28" s="99"/>
      <c r="O28" s="99" t="s">
        <v>254</v>
      </c>
      <c r="P28" s="101">
        <v>40</v>
      </c>
      <c r="Q28" s="99">
        <v>3</v>
      </c>
      <c r="R28" s="99">
        <v>1</v>
      </c>
      <c r="S28" s="100">
        <v>10</v>
      </c>
      <c r="T28" s="100">
        <f>ROUND(0.7*P28,0)</f>
        <v>28</v>
      </c>
      <c r="U28" s="99"/>
    </row>
    <row r="29" spans="1:21" x14ac:dyDescent="0.3">
      <c r="A29" s="102" t="s">
        <v>66</v>
      </c>
      <c r="B29" s="102" t="s">
        <v>67</v>
      </c>
      <c r="C29" s="102" t="s">
        <v>5</v>
      </c>
      <c r="D29" s="105" t="s">
        <v>68</v>
      </c>
      <c r="E29" s="104" t="s">
        <v>69</v>
      </c>
      <c r="F29" s="102" t="s">
        <v>70</v>
      </c>
      <c r="G29" s="102" t="s">
        <v>253</v>
      </c>
      <c r="H29" s="103" t="s">
        <v>184</v>
      </c>
      <c r="I29" s="103" t="s">
        <v>185</v>
      </c>
      <c r="J29" s="102" t="s">
        <v>187</v>
      </c>
      <c r="L29" s="99"/>
      <c r="M29" s="99">
        <v>3</v>
      </c>
      <c r="N29" s="99"/>
      <c r="O29" s="99" t="s">
        <v>254</v>
      </c>
      <c r="P29" s="101">
        <v>40</v>
      </c>
      <c r="Q29" s="99">
        <v>3</v>
      </c>
      <c r="R29" s="99">
        <v>1</v>
      </c>
      <c r="S29" s="100">
        <v>10</v>
      </c>
      <c r="T29" s="100">
        <f>ROUND(0.7*P29,0)</f>
        <v>28</v>
      </c>
      <c r="U29" s="99"/>
    </row>
    <row r="30" spans="1:21" x14ac:dyDescent="0.3">
      <c r="A30" s="99">
        <v>1</v>
      </c>
      <c r="B30" s="99">
        <v>1</v>
      </c>
      <c r="C30" s="99"/>
      <c r="D30" s="99" t="s">
        <v>254</v>
      </c>
      <c r="E30" s="101">
        <v>7</v>
      </c>
      <c r="F30" s="99">
        <v>3</v>
      </c>
      <c r="G30" s="99">
        <v>1</v>
      </c>
      <c r="H30" s="100">
        <v>60</v>
      </c>
      <c r="I30" s="100">
        <f>ROUND(0.8*E30,0)</f>
        <v>6</v>
      </c>
      <c r="J30" s="99"/>
      <c r="L30" s="99"/>
      <c r="M30" s="99">
        <v>4</v>
      </c>
      <c r="N30" s="99"/>
      <c r="O30" s="99" t="s">
        <v>254</v>
      </c>
      <c r="P30" s="101">
        <v>40</v>
      </c>
      <c r="Q30" s="99">
        <v>3</v>
      </c>
      <c r="R30" s="99">
        <v>1</v>
      </c>
      <c r="S30" s="100">
        <v>20</v>
      </c>
      <c r="T30" s="100">
        <f>ROUND(0.7*P30,0)</f>
        <v>28</v>
      </c>
      <c r="U30" s="99"/>
    </row>
    <row r="31" spans="1:21" x14ac:dyDescent="0.3">
      <c r="A31" s="99"/>
      <c r="B31" s="99">
        <v>2</v>
      </c>
      <c r="C31" s="99"/>
      <c r="D31" s="99" t="s">
        <v>254</v>
      </c>
      <c r="E31" s="101">
        <v>7</v>
      </c>
      <c r="F31" s="99">
        <v>3</v>
      </c>
      <c r="G31" s="99">
        <v>1</v>
      </c>
      <c r="H31" s="100">
        <v>60</v>
      </c>
      <c r="I31" s="100">
        <f>ROUND(0.8*E31,0)</f>
        <v>6</v>
      </c>
      <c r="J31" s="99"/>
      <c r="L31" s="99"/>
      <c r="M31" s="99">
        <v>5</v>
      </c>
      <c r="N31" s="99"/>
      <c r="O31" s="99" t="s">
        <v>254</v>
      </c>
      <c r="P31" s="101">
        <v>40</v>
      </c>
      <c r="Q31" s="99">
        <v>3</v>
      </c>
      <c r="R31" s="99">
        <v>1</v>
      </c>
      <c r="S31" s="100">
        <v>20</v>
      </c>
      <c r="T31" s="100"/>
      <c r="U31" s="99"/>
    </row>
    <row r="32" spans="1:21" x14ac:dyDescent="0.3">
      <c r="A32" s="99"/>
      <c r="B32" s="99">
        <v>3</v>
      </c>
      <c r="C32" s="99"/>
      <c r="D32" s="99" t="s">
        <v>254</v>
      </c>
      <c r="E32" s="101">
        <v>10</v>
      </c>
      <c r="F32" s="99">
        <v>3</v>
      </c>
      <c r="G32" s="99">
        <v>1</v>
      </c>
      <c r="H32" s="100">
        <v>60</v>
      </c>
      <c r="I32" s="100">
        <f>ROUND(0.8*E32,0)</f>
        <v>8</v>
      </c>
      <c r="J32" s="99"/>
    </row>
    <row r="33" spans="1:25" x14ac:dyDescent="0.3">
      <c r="A33" s="99"/>
      <c r="B33" s="99">
        <v>4</v>
      </c>
      <c r="C33" s="99"/>
      <c r="D33" s="99" t="s">
        <v>254</v>
      </c>
      <c r="E33" s="101">
        <v>10</v>
      </c>
      <c r="F33" s="99">
        <v>3</v>
      </c>
      <c r="G33" s="99">
        <v>1</v>
      </c>
      <c r="H33" s="100">
        <v>60</v>
      </c>
      <c r="I33" s="100">
        <f>ROUND(0.8*E33,0)</f>
        <v>8</v>
      </c>
      <c r="J33" s="99"/>
      <c r="L33" s="98" t="s">
        <v>310</v>
      </c>
      <c r="S33" s="98" t="s">
        <v>312</v>
      </c>
    </row>
    <row r="34" spans="1:25" x14ac:dyDescent="0.3">
      <c r="A34" s="99"/>
      <c r="B34" s="99">
        <v>5</v>
      </c>
      <c r="C34" s="99"/>
      <c r="D34" s="99" t="s">
        <v>254</v>
      </c>
      <c r="E34" s="101">
        <v>16</v>
      </c>
      <c r="F34" s="99">
        <v>3</v>
      </c>
      <c r="G34" s="99">
        <v>1</v>
      </c>
      <c r="H34" s="100">
        <v>60</v>
      </c>
      <c r="I34" s="100"/>
      <c r="J34" s="99"/>
      <c r="L34" s="98" t="s">
        <v>311</v>
      </c>
    </row>
    <row r="36" spans="1:25" x14ac:dyDescent="0.3">
      <c r="A36" s="98" t="s">
        <v>260</v>
      </c>
      <c r="J36" s="98" t="s">
        <v>266</v>
      </c>
      <c r="L36" s="98" t="s">
        <v>307</v>
      </c>
      <c r="U36" s="98" t="s">
        <v>266</v>
      </c>
      <c r="X36" s="99"/>
      <c r="Y36" s="99"/>
    </row>
    <row r="37" spans="1:25" x14ac:dyDescent="0.3">
      <c r="A37" s="102" t="s">
        <v>66</v>
      </c>
      <c r="B37" s="102" t="s">
        <v>67</v>
      </c>
      <c r="C37" s="102" t="s">
        <v>5</v>
      </c>
      <c r="D37" s="105" t="s">
        <v>68</v>
      </c>
      <c r="E37" s="104" t="s">
        <v>69</v>
      </c>
      <c r="F37" s="102" t="s">
        <v>70</v>
      </c>
      <c r="G37" s="102" t="s">
        <v>253</v>
      </c>
      <c r="H37" s="103" t="s">
        <v>184</v>
      </c>
      <c r="I37" s="103" t="s">
        <v>185</v>
      </c>
      <c r="J37" s="102" t="s">
        <v>187</v>
      </c>
      <c r="L37" s="102" t="s">
        <v>66</v>
      </c>
      <c r="M37" s="102" t="s">
        <v>67</v>
      </c>
      <c r="N37" s="102" t="s">
        <v>5</v>
      </c>
      <c r="O37" s="105" t="s">
        <v>68</v>
      </c>
      <c r="P37" s="104" t="s">
        <v>69</v>
      </c>
      <c r="Q37" s="102" t="s">
        <v>70</v>
      </c>
      <c r="R37" s="102" t="s">
        <v>253</v>
      </c>
      <c r="S37" s="103" t="s">
        <v>184</v>
      </c>
      <c r="T37" s="103" t="s">
        <v>185</v>
      </c>
      <c r="U37" s="102" t="s">
        <v>187</v>
      </c>
      <c r="X37" s="99"/>
      <c r="Y37" s="99"/>
    </row>
    <row r="38" spans="1:25" x14ac:dyDescent="0.3">
      <c r="A38" s="99">
        <v>1</v>
      </c>
      <c r="B38" s="99">
        <v>1</v>
      </c>
      <c r="C38" s="99"/>
      <c r="D38" s="99" t="s">
        <v>254</v>
      </c>
      <c r="E38" s="101">
        <v>14</v>
      </c>
      <c r="F38" s="99">
        <v>3</v>
      </c>
      <c r="G38" s="99">
        <v>1</v>
      </c>
      <c r="H38" s="100">
        <v>60</v>
      </c>
      <c r="I38" s="100">
        <f>ROUND(0.8*E38,0)</f>
        <v>11</v>
      </c>
      <c r="J38" s="99"/>
      <c r="L38" s="99">
        <v>1</v>
      </c>
      <c r="M38" s="99">
        <v>1</v>
      </c>
      <c r="N38" s="99"/>
      <c r="O38" s="99" t="s">
        <v>254</v>
      </c>
      <c r="P38" s="101">
        <v>4</v>
      </c>
      <c r="Q38" s="99">
        <v>3</v>
      </c>
      <c r="R38" s="99">
        <v>1</v>
      </c>
      <c r="S38" s="100">
        <v>10</v>
      </c>
      <c r="T38" s="100">
        <f>ROUND(0.7*P38,0)</f>
        <v>3</v>
      </c>
      <c r="U38" s="99"/>
      <c r="X38" s="99"/>
      <c r="Y38" s="99"/>
    </row>
    <row r="39" spans="1:25" x14ac:dyDescent="0.3">
      <c r="A39" s="99"/>
      <c r="B39" s="99">
        <v>2</v>
      </c>
      <c r="C39" s="99"/>
      <c r="D39" s="99" t="s">
        <v>254</v>
      </c>
      <c r="E39" s="101">
        <v>14</v>
      </c>
      <c r="F39" s="99">
        <v>3</v>
      </c>
      <c r="G39" s="99">
        <v>1</v>
      </c>
      <c r="H39" s="100">
        <v>60</v>
      </c>
      <c r="I39" s="100">
        <f>ROUND(0.8*E39,0)</f>
        <v>11</v>
      </c>
      <c r="J39" s="99"/>
      <c r="L39" s="99"/>
      <c r="M39" s="99">
        <v>2</v>
      </c>
      <c r="N39" s="99"/>
      <c r="O39" s="99" t="s">
        <v>254</v>
      </c>
      <c r="P39" s="101">
        <v>4</v>
      </c>
      <c r="Q39" s="99">
        <v>3</v>
      </c>
      <c r="R39" s="99">
        <v>1</v>
      </c>
      <c r="S39" s="100">
        <v>10</v>
      </c>
      <c r="T39" s="100">
        <f>ROUND(0.7*P39,0)</f>
        <v>3</v>
      </c>
      <c r="U39" s="99"/>
      <c r="X39" s="99"/>
      <c r="Y39" s="99"/>
    </row>
    <row r="40" spans="1:25" x14ac:dyDescent="0.3">
      <c r="A40" s="99"/>
      <c r="B40" s="99">
        <v>3</v>
      </c>
      <c r="C40" s="99"/>
      <c r="D40" s="99" t="s">
        <v>254</v>
      </c>
      <c r="E40" s="101">
        <v>20</v>
      </c>
      <c r="F40" s="99">
        <v>3</v>
      </c>
      <c r="G40" s="99">
        <v>1</v>
      </c>
      <c r="H40" s="100">
        <v>60</v>
      </c>
      <c r="I40" s="100">
        <f>ROUND(0.8*E40,0)</f>
        <v>16</v>
      </c>
      <c r="J40" s="99"/>
      <c r="L40" s="99"/>
      <c r="M40" s="99">
        <v>3</v>
      </c>
      <c r="N40" s="99"/>
      <c r="O40" s="99" t="s">
        <v>254</v>
      </c>
      <c r="P40" s="101">
        <v>6</v>
      </c>
      <c r="Q40" s="99">
        <v>3</v>
      </c>
      <c r="R40" s="99">
        <v>1</v>
      </c>
      <c r="S40" s="100">
        <v>10</v>
      </c>
      <c r="T40" s="100">
        <f>ROUND(0.7*P40,0)</f>
        <v>4</v>
      </c>
      <c r="U40" s="99"/>
      <c r="X40" s="99"/>
    </row>
    <row r="41" spans="1:25" x14ac:dyDescent="0.3">
      <c r="A41" s="99"/>
      <c r="B41" s="99">
        <v>4</v>
      </c>
      <c r="C41" s="99"/>
      <c r="D41" s="99" t="s">
        <v>254</v>
      </c>
      <c r="E41" s="101">
        <v>20</v>
      </c>
      <c r="F41" s="99">
        <v>3</v>
      </c>
      <c r="G41" s="99">
        <v>1</v>
      </c>
      <c r="H41" s="100">
        <v>60</v>
      </c>
      <c r="I41" s="100">
        <f>ROUND(0.8*E41,0)</f>
        <v>16</v>
      </c>
      <c r="J41" s="99"/>
      <c r="L41" s="99"/>
      <c r="M41" s="99">
        <v>4</v>
      </c>
      <c r="N41" s="99"/>
      <c r="O41" s="99" t="s">
        <v>254</v>
      </c>
      <c r="P41" s="101">
        <v>8</v>
      </c>
      <c r="Q41" s="99">
        <v>3</v>
      </c>
      <c r="R41" s="99">
        <v>1</v>
      </c>
      <c r="S41" s="100">
        <v>20</v>
      </c>
      <c r="T41" s="100">
        <f>ROUND(0.7*P41,0)</f>
        <v>6</v>
      </c>
      <c r="U41" s="99"/>
    </row>
    <row r="42" spans="1:25" x14ac:dyDescent="0.3">
      <c r="A42" s="99"/>
      <c r="B42" s="99">
        <v>5</v>
      </c>
      <c r="C42" s="99"/>
      <c r="D42" s="99" t="s">
        <v>254</v>
      </c>
      <c r="E42" s="101">
        <v>28</v>
      </c>
      <c r="F42" s="99">
        <v>3</v>
      </c>
      <c r="G42" s="99">
        <v>1</v>
      </c>
      <c r="H42" s="100">
        <v>60</v>
      </c>
      <c r="I42" s="100"/>
      <c r="J42" s="99"/>
      <c r="L42" s="99"/>
      <c r="M42" s="99">
        <v>5</v>
      </c>
      <c r="N42" s="99"/>
      <c r="O42" s="99" t="s">
        <v>254</v>
      </c>
      <c r="P42" s="101">
        <v>8</v>
      </c>
      <c r="Q42" s="99">
        <v>3</v>
      </c>
      <c r="R42" s="99">
        <v>1</v>
      </c>
      <c r="S42" s="100">
        <v>20</v>
      </c>
      <c r="T42" s="100"/>
      <c r="U42" s="99"/>
    </row>
    <row r="44" spans="1:25" x14ac:dyDescent="0.3">
      <c r="A44" s="98" t="s">
        <v>262</v>
      </c>
      <c r="J44" s="98" t="s">
        <v>266</v>
      </c>
      <c r="L44" s="98" t="s">
        <v>259</v>
      </c>
      <c r="U44" s="98" t="s">
        <v>266</v>
      </c>
    </row>
    <row r="45" spans="1:25" x14ac:dyDescent="0.3">
      <c r="A45" s="102" t="s">
        <v>66</v>
      </c>
      <c r="B45" s="102" t="s">
        <v>67</v>
      </c>
      <c r="C45" s="102" t="s">
        <v>5</v>
      </c>
      <c r="D45" s="105" t="s">
        <v>68</v>
      </c>
      <c r="E45" s="104" t="s">
        <v>69</v>
      </c>
      <c r="F45" s="102" t="s">
        <v>70</v>
      </c>
      <c r="G45" s="102" t="s">
        <v>253</v>
      </c>
      <c r="H45" s="103" t="s">
        <v>184</v>
      </c>
      <c r="I45" s="103" t="s">
        <v>185</v>
      </c>
      <c r="J45" s="102" t="s">
        <v>187</v>
      </c>
      <c r="L45" s="102" t="s">
        <v>66</v>
      </c>
      <c r="M45" s="102" t="s">
        <v>67</v>
      </c>
      <c r="N45" s="102" t="s">
        <v>5</v>
      </c>
      <c r="O45" s="105" t="s">
        <v>68</v>
      </c>
      <c r="P45" s="104" t="s">
        <v>69</v>
      </c>
      <c r="Q45" s="102" t="s">
        <v>70</v>
      </c>
      <c r="R45" s="102" t="s">
        <v>253</v>
      </c>
      <c r="S45" s="103" t="s">
        <v>184</v>
      </c>
      <c r="T45" s="103" t="s">
        <v>185</v>
      </c>
      <c r="U45" s="102" t="s">
        <v>187</v>
      </c>
    </row>
    <row r="46" spans="1:25" x14ac:dyDescent="0.3">
      <c r="A46" s="99">
        <v>1</v>
      </c>
      <c r="B46" s="99">
        <v>1</v>
      </c>
      <c r="C46" s="99"/>
      <c r="D46" s="99" t="s">
        <v>254</v>
      </c>
      <c r="E46" s="101">
        <v>28</v>
      </c>
      <c r="F46" s="99">
        <v>3</v>
      </c>
      <c r="G46" s="99">
        <v>1</v>
      </c>
      <c r="H46" s="100">
        <v>60</v>
      </c>
      <c r="I46" s="100">
        <f>ROUND(0.8*E46,0)</f>
        <v>22</v>
      </c>
      <c r="J46" s="99"/>
      <c r="L46" s="99">
        <v>1</v>
      </c>
      <c r="M46" s="99">
        <v>1</v>
      </c>
      <c r="N46" s="99"/>
      <c r="O46" s="99" t="s">
        <v>254</v>
      </c>
      <c r="P46" s="101">
        <v>5</v>
      </c>
      <c r="Q46" s="99">
        <v>3</v>
      </c>
      <c r="R46" s="99">
        <v>1</v>
      </c>
      <c r="S46" s="100">
        <v>10</v>
      </c>
      <c r="T46" s="100">
        <f>ROUND(0.7*P46,0)</f>
        <v>4</v>
      </c>
      <c r="U46" s="99"/>
    </row>
    <row r="47" spans="1:25" x14ac:dyDescent="0.3">
      <c r="A47" s="99"/>
      <c r="B47" s="99">
        <v>2</v>
      </c>
      <c r="C47" s="99"/>
      <c r="D47" s="99" t="s">
        <v>254</v>
      </c>
      <c r="E47" s="101">
        <v>28</v>
      </c>
      <c r="F47" s="99">
        <v>3</v>
      </c>
      <c r="G47" s="99">
        <v>1</v>
      </c>
      <c r="H47" s="100">
        <v>60</v>
      </c>
      <c r="I47" s="100">
        <f>ROUND(0.8*E47,0)</f>
        <v>22</v>
      </c>
      <c r="J47" s="99"/>
      <c r="L47" s="99"/>
      <c r="M47" s="99">
        <v>2</v>
      </c>
      <c r="N47" s="99"/>
      <c r="O47" s="99" t="s">
        <v>254</v>
      </c>
      <c r="P47" s="101">
        <v>5</v>
      </c>
      <c r="Q47" s="99">
        <v>3</v>
      </c>
      <c r="R47" s="99">
        <v>1</v>
      </c>
      <c r="S47" s="100">
        <v>10</v>
      </c>
      <c r="T47" s="100">
        <f>ROUND(0.7*P47,0)</f>
        <v>4</v>
      </c>
      <c r="U47" s="99"/>
    </row>
    <row r="48" spans="1:25" x14ac:dyDescent="0.3">
      <c r="A48" s="99"/>
      <c r="B48" s="99">
        <v>3</v>
      </c>
      <c r="C48" s="99"/>
      <c r="D48" s="99" t="s">
        <v>254</v>
      </c>
      <c r="E48" s="101">
        <v>40</v>
      </c>
      <c r="F48" s="99">
        <v>3</v>
      </c>
      <c r="G48" s="99">
        <v>1</v>
      </c>
      <c r="H48" s="100">
        <v>60</v>
      </c>
      <c r="I48" s="100">
        <f>ROUND(0.8*E48,0)</f>
        <v>32</v>
      </c>
      <c r="J48" s="99"/>
      <c r="L48" s="99"/>
      <c r="M48" s="99">
        <v>3</v>
      </c>
      <c r="N48" s="99"/>
      <c r="O48" s="99" t="s">
        <v>254</v>
      </c>
      <c r="P48" s="101">
        <v>10</v>
      </c>
      <c r="Q48" s="99">
        <v>3</v>
      </c>
      <c r="R48" s="99">
        <v>1</v>
      </c>
      <c r="S48" s="100">
        <v>10</v>
      </c>
      <c r="T48" s="100">
        <f>ROUND(0.7*P48,0)</f>
        <v>7</v>
      </c>
      <c r="U48" s="99"/>
    </row>
    <row r="49" spans="1:21" x14ac:dyDescent="0.3">
      <c r="A49" s="99"/>
      <c r="B49" s="99">
        <v>4</v>
      </c>
      <c r="C49" s="99"/>
      <c r="D49" s="99" t="s">
        <v>254</v>
      </c>
      <c r="E49" s="101">
        <v>40</v>
      </c>
      <c r="F49" s="99">
        <v>3</v>
      </c>
      <c r="G49" s="99">
        <v>1</v>
      </c>
      <c r="H49" s="100">
        <v>60</v>
      </c>
      <c r="I49" s="100">
        <f>ROUND(0.8*E49,0)</f>
        <v>32</v>
      </c>
      <c r="J49" s="99"/>
      <c r="L49" s="99"/>
      <c r="M49" s="99">
        <v>4</v>
      </c>
      <c r="N49" s="99"/>
      <c r="O49" s="99" t="s">
        <v>254</v>
      </c>
      <c r="P49" s="101">
        <v>15</v>
      </c>
      <c r="Q49" s="99">
        <v>3</v>
      </c>
      <c r="R49" s="99">
        <v>1</v>
      </c>
      <c r="S49" s="100">
        <v>20</v>
      </c>
      <c r="T49" s="100">
        <f>ROUND(0.7*P49,0)</f>
        <v>11</v>
      </c>
      <c r="U49" s="99"/>
    </row>
    <row r="50" spans="1:21" x14ac:dyDescent="0.3">
      <c r="A50" s="99"/>
      <c r="B50" s="99">
        <v>5</v>
      </c>
      <c r="C50" s="99"/>
      <c r="D50" s="99" t="s">
        <v>254</v>
      </c>
      <c r="E50" s="101">
        <v>56</v>
      </c>
      <c r="F50" s="99">
        <v>3</v>
      </c>
      <c r="G50" s="99">
        <v>1</v>
      </c>
      <c r="H50" s="100">
        <v>60</v>
      </c>
      <c r="I50" s="100"/>
      <c r="J50" s="99"/>
      <c r="L50" s="99"/>
      <c r="M50" s="99">
        <v>5</v>
      </c>
      <c r="N50" s="99"/>
      <c r="O50" s="99" t="s">
        <v>254</v>
      </c>
      <c r="P50" s="101">
        <v>15</v>
      </c>
      <c r="Q50" s="99">
        <v>3</v>
      </c>
      <c r="R50" s="99">
        <v>1</v>
      </c>
      <c r="S50" s="100">
        <v>20</v>
      </c>
      <c r="T50" s="100"/>
      <c r="U50" s="99"/>
    </row>
    <row r="52" spans="1:21" x14ac:dyDescent="0.3">
      <c r="L52" s="98" t="s">
        <v>261</v>
      </c>
      <c r="U52" s="98" t="s">
        <v>266</v>
      </c>
    </row>
    <row r="53" spans="1:21" x14ac:dyDescent="0.3">
      <c r="B53" s="98" t="s">
        <v>369</v>
      </c>
      <c r="E53" s="98" t="s">
        <v>370</v>
      </c>
      <c r="L53" s="102" t="s">
        <v>66</v>
      </c>
      <c r="M53" s="102" t="s">
        <v>67</v>
      </c>
      <c r="N53" s="102" t="s">
        <v>5</v>
      </c>
      <c r="O53" s="105" t="s">
        <v>68</v>
      </c>
      <c r="P53" s="104" t="s">
        <v>69</v>
      </c>
      <c r="Q53" s="102" t="s">
        <v>70</v>
      </c>
      <c r="R53" s="102" t="s">
        <v>253</v>
      </c>
      <c r="S53" s="103" t="s">
        <v>184</v>
      </c>
      <c r="T53" s="103" t="s">
        <v>185</v>
      </c>
      <c r="U53" s="102" t="s">
        <v>187</v>
      </c>
    </row>
    <row r="54" spans="1:21" x14ac:dyDescent="0.3">
      <c r="L54" s="99">
        <v>1</v>
      </c>
      <c r="M54" s="99">
        <v>1</v>
      </c>
      <c r="N54" s="99"/>
      <c r="O54" s="99" t="s">
        <v>254</v>
      </c>
      <c r="P54" s="101">
        <v>10</v>
      </c>
      <c r="Q54" s="99">
        <v>3</v>
      </c>
      <c r="R54" s="99">
        <v>1</v>
      </c>
      <c r="S54" s="100">
        <v>10</v>
      </c>
      <c r="T54" s="100">
        <f>ROUND(0.7*P54,0)</f>
        <v>7</v>
      </c>
      <c r="U54" s="99"/>
    </row>
    <row r="55" spans="1:21" x14ac:dyDescent="0.3">
      <c r="B55" s="99">
        <v>21</v>
      </c>
      <c r="C55" s="99">
        <f>ROUND(0.8*B55,0)</f>
        <v>17</v>
      </c>
      <c r="E55" s="99">
        <v>12</v>
      </c>
      <c r="F55" s="99">
        <f>ROUND(0.8*E55,0)</f>
        <v>10</v>
      </c>
      <c r="H55" s="99"/>
      <c r="I55" s="99"/>
      <c r="L55" s="99"/>
      <c r="M55" s="99">
        <v>2</v>
      </c>
      <c r="N55" s="99"/>
      <c r="O55" s="99" t="s">
        <v>254</v>
      </c>
      <c r="P55" s="101">
        <v>10</v>
      </c>
      <c r="Q55" s="99">
        <v>3</v>
      </c>
      <c r="R55" s="99">
        <v>1</v>
      </c>
      <c r="S55" s="100">
        <v>10</v>
      </c>
      <c r="T55" s="100">
        <f>ROUND(0.7*P55,0)</f>
        <v>7</v>
      </c>
      <c r="U55" s="99"/>
    </row>
    <row r="56" spans="1:21" x14ac:dyDescent="0.3">
      <c r="B56" s="99">
        <v>21</v>
      </c>
      <c r="C56" s="99">
        <f>ROUND(0.8*B56,0)</f>
        <v>17</v>
      </c>
      <c r="E56" s="99">
        <v>12</v>
      </c>
      <c r="F56" s="99">
        <f>ROUND(0.8*E56,0)</f>
        <v>10</v>
      </c>
      <c r="H56" s="99"/>
      <c r="I56" s="99"/>
      <c r="L56" s="99"/>
      <c r="M56" s="99">
        <v>3</v>
      </c>
      <c r="N56" s="99"/>
      <c r="O56" s="99" t="s">
        <v>254</v>
      </c>
      <c r="P56" s="101">
        <v>20</v>
      </c>
      <c r="Q56" s="99">
        <v>3</v>
      </c>
      <c r="R56" s="99">
        <v>1</v>
      </c>
      <c r="S56" s="100">
        <v>10</v>
      </c>
      <c r="T56" s="100">
        <f>ROUND(0.7*P56,0)</f>
        <v>14</v>
      </c>
      <c r="U56" s="99"/>
    </row>
    <row r="57" spans="1:21" x14ac:dyDescent="0.3">
      <c r="B57" s="99">
        <v>30</v>
      </c>
      <c r="C57" s="99">
        <f>ROUND(0.8*B57,0)</f>
        <v>24</v>
      </c>
      <c r="E57" s="99">
        <v>15</v>
      </c>
      <c r="F57" s="99">
        <f>ROUND(0.8*E57,0)</f>
        <v>12</v>
      </c>
      <c r="H57" s="99"/>
      <c r="I57" s="99"/>
      <c r="L57" s="99"/>
      <c r="M57" s="99">
        <v>4</v>
      </c>
      <c r="N57" s="99"/>
      <c r="O57" s="99" t="s">
        <v>254</v>
      </c>
      <c r="P57" s="101">
        <v>30</v>
      </c>
      <c r="Q57" s="99">
        <v>3</v>
      </c>
      <c r="R57" s="99">
        <v>1</v>
      </c>
      <c r="S57" s="100">
        <v>20</v>
      </c>
      <c r="T57" s="100">
        <f>ROUND(0.7*P57,0)</f>
        <v>21</v>
      </c>
      <c r="U57" s="99"/>
    </row>
    <row r="58" spans="1:21" x14ac:dyDescent="0.3">
      <c r="B58" s="99">
        <v>30</v>
      </c>
      <c r="C58" s="99">
        <f>ROUND(0.8*B58,0)</f>
        <v>24</v>
      </c>
      <c r="E58" s="99">
        <v>15</v>
      </c>
      <c r="F58" s="99">
        <f>ROUND(0.8*E58,0)</f>
        <v>12</v>
      </c>
      <c r="H58" s="99"/>
      <c r="I58" s="99"/>
      <c r="L58" s="99"/>
      <c r="M58" s="99">
        <v>5</v>
      </c>
      <c r="N58" s="99"/>
      <c r="O58" s="99" t="s">
        <v>254</v>
      </c>
      <c r="P58" s="101">
        <v>30</v>
      </c>
      <c r="Q58" s="99">
        <v>3</v>
      </c>
      <c r="R58" s="99">
        <v>1</v>
      </c>
      <c r="S58" s="100">
        <v>20</v>
      </c>
      <c r="T58" s="100"/>
      <c r="U58" s="99"/>
    </row>
    <row r="59" spans="1:21" x14ac:dyDescent="0.3">
      <c r="B59" s="99">
        <v>48</v>
      </c>
      <c r="C59" s="99"/>
      <c r="E59" s="99">
        <v>21</v>
      </c>
      <c r="F59" s="99"/>
      <c r="H59" s="99"/>
      <c r="I59" s="99"/>
    </row>
    <row r="60" spans="1:21" x14ac:dyDescent="0.3">
      <c r="L60" s="98" t="s">
        <v>263</v>
      </c>
      <c r="U60" s="98" t="s">
        <v>266</v>
      </c>
    </row>
    <row r="61" spans="1:21" x14ac:dyDescent="0.3">
      <c r="L61" s="102" t="s">
        <v>66</v>
      </c>
      <c r="M61" s="102" t="s">
        <v>67</v>
      </c>
      <c r="N61" s="102" t="s">
        <v>5</v>
      </c>
      <c r="O61" s="105" t="s">
        <v>68</v>
      </c>
      <c r="P61" s="104" t="s">
        <v>69</v>
      </c>
      <c r="Q61" s="102" t="s">
        <v>70</v>
      </c>
      <c r="R61" s="102" t="s">
        <v>253</v>
      </c>
      <c r="S61" s="103" t="s">
        <v>184</v>
      </c>
      <c r="T61" s="103" t="s">
        <v>185</v>
      </c>
      <c r="U61" s="102" t="s">
        <v>187</v>
      </c>
    </row>
    <row r="62" spans="1:21" x14ac:dyDescent="0.3">
      <c r="L62" s="99">
        <v>1</v>
      </c>
      <c r="M62" s="99">
        <v>1</v>
      </c>
      <c r="N62" s="99"/>
      <c r="O62" s="99" t="s">
        <v>254</v>
      </c>
      <c r="P62" s="101">
        <v>20</v>
      </c>
      <c r="Q62" s="99">
        <v>3</v>
      </c>
      <c r="R62" s="99">
        <v>1</v>
      </c>
      <c r="S62" s="100">
        <v>10</v>
      </c>
      <c r="T62" s="100">
        <f>ROUND(0.7*P62,0)</f>
        <v>14</v>
      </c>
      <c r="U62" s="99"/>
    </row>
    <row r="63" spans="1:21" x14ac:dyDescent="0.3">
      <c r="B63" s="98" t="s">
        <v>371</v>
      </c>
      <c r="E63" s="98" t="s">
        <v>372</v>
      </c>
      <c r="L63" s="99"/>
      <c r="M63" s="99">
        <v>2</v>
      </c>
      <c r="N63" s="99"/>
      <c r="O63" s="99" t="s">
        <v>254</v>
      </c>
      <c r="P63" s="101">
        <v>20</v>
      </c>
      <c r="Q63" s="99">
        <v>3</v>
      </c>
      <c r="R63" s="99">
        <v>1</v>
      </c>
      <c r="S63" s="100">
        <v>10</v>
      </c>
      <c r="T63" s="100">
        <f>ROUND(0.7*P63,0)</f>
        <v>14</v>
      </c>
      <c r="U63" s="99"/>
    </row>
    <row r="64" spans="1:21" x14ac:dyDescent="0.3">
      <c r="L64" s="99"/>
      <c r="M64" s="99">
        <v>3</v>
      </c>
      <c r="N64" s="99"/>
      <c r="O64" s="99" t="s">
        <v>254</v>
      </c>
      <c r="P64" s="101">
        <v>40</v>
      </c>
      <c r="Q64" s="99">
        <v>3</v>
      </c>
      <c r="R64" s="99">
        <v>1</v>
      </c>
      <c r="S64" s="100">
        <v>10</v>
      </c>
      <c r="T64" s="100">
        <f>ROUND(0.7*P64,0)</f>
        <v>28</v>
      </c>
      <c r="U64" s="99"/>
    </row>
    <row r="65" spans="2:21" x14ac:dyDescent="0.3">
      <c r="B65" s="99">
        <v>18</v>
      </c>
      <c r="C65" s="99">
        <f>ROUND(0.8*B65,0)</f>
        <v>14</v>
      </c>
      <c r="E65" s="99">
        <v>9</v>
      </c>
      <c r="F65" s="99">
        <f>ROUND(0.8*E65,0)</f>
        <v>7</v>
      </c>
      <c r="L65" s="99"/>
      <c r="M65" s="99">
        <v>4</v>
      </c>
      <c r="N65" s="99"/>
      <c r="O65" s="99" t="s">
        <v>254</v>
      </c>
      <c r="P65" s="101">
        <v>60</v>
      </c>
      <c r="Q65" s="99">
        <v>3</v>
      </c>
      <c r="R65" s="99">
        <v>1</v>
      </c>
      <c r="S65" s="100">
        <v>20</v>
      </c>
      <c r="T65" s="100">
        <f>ROUND(0.7*P65,0)</f>
        <v>42</v>
      </c>
      <c r="U65" s="99"/>
    </row>
    <row r="66" spans="2:21" x14ac:dyDescent="0.3">
      <c r="B66" s="99">
        <v>18</v>
      </c>
      <c r="C66" s="99">
        <f>ROUND(0.8*B66,0)</f>
        <v>14</v>
      </c>
      <c r="E66" s="99">
        <v>9</v>
      </c>
      <c r="F66" s="99">
        <f>ROUND(0.8*E66,0)</f>
        <v>7</v>
      </c>
      <c r="L66" s="99"/>
      <c r="M66" s="99">
        <v>5</v>
      </c>
      <c r="N66" s="99"/>
      <c r="O66" s="99" t="s">
        <v>254</v>
      </c>
      <c r="P66" s="101">
        <v>60</v>
      </c>
      <c r="Q66" s="99">
        <v>3</v>
      </c>
      <c r="R66" s="99">
        <v>1</v>
      </c>
      <c r="S66" s="100">
        <v>20</v>
      </c>
      <c r="T66" s="100"/>
      <c r="U66" s="99"/>
    </row>
    <row r="67" spans="2:21" x14ac:dyDescent="0.3">
      <c r="B67" s="99">
        <v>30</v>
      </c>
      <c r="C67" s="99">
        <f>ROUND(0.8*B67,0)</f>
        <v>24</v>
      </c>
      <c r="E67" s="99">
        <v>15</v>
      </c>
      <c r="F67" s="99">
        <f>ROUND(0.8*E67,0)</f>
        <v>12</v>
      </c>
    </row>
    <row r="68" spans="2:21" x14ac:dyDescent="0.3">
      <c r="B68" s="99">
        <v>42</v>
      </c>
      <c r="C68" s="99">
        <f>ROUND(0.8*B68,0)</f>
        <v>34</v>
      </c>
      <c r="E68" s="99">
        <v>21</v>
      </c>
      <c r="F68" s="99">
        <f>ROUND(0.8*E68,0)</f>
        <v>17</v>
      </c>
    </row>
    <row r="69" spans="2:21" x14ac:dyDescent="0.3">
      <c r="B69" s="99">
        <v>42</v>
      </c>
      <c r="C69" s="99"/>
      <c r="E69" s="99">
        <v>21</v>
      </c>
      <c r="F69" s="99"/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7"/>
  <sheetViews>
    <sheetView topLeftCell="A130" zoomScale="90" zoomScaleNormal="90" workbookViewId="0">
      <selection activeCell="D43" sqref="D43"/>
    </sheetView>
  </sheetViews>
  <sheetFormatPr defaultColWidth="9" defaultRowHeight="16.5" x14ac:dyDescent="0.45"/>
  <cols>
    <col min="1" max="1" width="9" style="1"/>
    <col min="2" max="2" width="15.83203125" style="1" customWidth="1"/>
    <col min="3" max="4" width="22.83203125" style="1" customWidth="1"/>
    <col min="5" max="5" width="18.08203125" style="1" customWidth="1"/>
    <col min="6" max="6" width="17.75" style="1" customWidth="1"/>
  </cols>
  <sheetData>
    <row r="1" spans="1:8" ht="14" x14ac:dyDescent="0.3">
      <c r="A1" s="30" t="s">
        <v>72</v>
      </c>
      <c r="B1" s="31" t="s">
        <v>73</v>
      </c>
      <c r="C1" s="30" t="s">
        <v>74</v>
      </c>
      <c r="D1" s="30" t="s">
        <v>75</v>
      </c>
      <c r="E1" s="30" t="s">
        <v>76</v>
      </c>
      <c r="F1" s="30" t="s">
        <v>77</v>
      </c>
    </row>
    <row r="2" spans="1:8" ht="14" x14ac:dyDescent="0.3">
      <c r="A2" s="29"/>
      <c r="B2" s="29"/>
      <c r="C2" s="29"/>
      <c r="D2" s="29"/>
      <c r="E2" s="29" t="s">
        <v>78</v>
      </c>
      <c r="F2" s="29" t="s">
        <v>78</v>
      </c>
    </row>
    <row r="3" spans="1:8" ht="14" x14ac:dyDescent="0.3">
      <c r="A3" s="29" t="s">
        <v>79</v>
      </c>
      <c r="B3" s="29">
        <v>5</v>
      </c>
      <c r="C3" s="29" t="s">
        <v>30</v>
      </c>
      <c r="D3" s="29" t="str">
        <f>B3&amp;"-"&amp;C3</f>
        <v>5-0-30</v>
      </c>
      <c r="E3" s="29">
        <v>1</v>
      </c>
      <c r="F3" s="29">
        <v>6</v>
      </c>
      <c r="H3">
        <f>B3*F3/E3</f>
        <v>30</v>
      </c>
    </row>
    <row r="4" spans="1:8" ht="14" x14ac:dyDescent="0.3">
      <c r="A4" s="29"/>
      <c r="B4" s="29">
        <v>10</v>
      </c>
      <c r="C4" s="29" t="s">
        <v>30</v>
      </c>
      <c r="D4" s="29" t="str">
        <f t="shared" ref="D4:D67" si="0">B4&amp;"-"&amp;C4</f>
        <v>10-0-30</v>
      </c>
      <c r="E4" s="29">
        <v>1</v>
      </c>
      <c r="F4" s="29">
        <v>3</v>
      </c>
      <c r="H4">
        <f t="shared" ref="H4:H27" si="1">B4*F4/E4</f>
        <v>30</v>
      </c>
    </row>
    <row r="5" spans="1:8" ht="14" x14ac:dyDescent="0.3">
      <c r="A5" s="29"/>
      <c r="B5" s="29">
        <v>15</v>
      </c>
      <c r="C5" s="29" t="s">
        <v>30</v>
      </c>
      <c r="D5" s="29" t="str">
        <f t="shared" si="0"/>
        <v>15-0-30</v>
      </c>
      <c r="E5" s="29">
        <v>1</v>
      </c>
      <c r="F5" s="29">
        <v>2</v>
      </c>
      <c r="H5">
        <f t="shared" si="1"/>
        <v>30</v>
      </c>
    </row>
    <row r="6" spans="1:8" ht="14" x14ac:dyDescent="0.3">
      <c r="A6" s="29"/>
      <c r="B6" s="29">
        <v>20</v>
      </c>
      <c r="C6" s="29" t="s">
        <v>30</v>
      </c>
      <c r="D6" s="29" t="str">
        <f t="shared" si="0"/>
        <v>20-0-30</v>
      </c>
      <c r="E6" s="29">
        <v>2</v>
      </c>
      <c r="F6" s="29">
        <v>3</v>
      </c>
      <c r="H6">
        <f t="shared" si="1"/>
        <v>30</v>
      </c>
    </row>
    <row r="7" spans="1:8" ht="14" x14ac:dyDescent="0.3">
      <c r="A7" s="29"/>
      <c r="B7" s="29">
        <v>30</v>
      </c>
      <c r="C7" s="29" t="s">
        <v>30</v>
      </c>
      <c r="D7" s="29" t="str">
        <f t="shared" si="0"/>
        <v>30-0-30</v>
      </c>
      <c r="E7" s="29">
        <v>1</v>
      </c>
      <c r="F7" s="29">
        <v>1</v>
      </c>
      <c r="H7">
        <f t="shared" si="1"/>
        <v>30</v>
      </c>
    </row>
    <row r="8" spans="1:8" ht="14" x14ac:dyDescent="0.3">
      <c r="A8" s="29"/>
      <c r="B8" s="29">
        <v>45</v>
      </c>
      <c r="C8" s="29" t="s">
        <v>30</v>
      </c>
      <c r="D8" s="29" t="str">
        <f t="shared" si="0"/>
        <v>45-0-30</v>
      </c>
      <c r="E8" s="29">
        <v>3</v>
      </c>
      <c r="F8" s="29">
        <v>2</v>
      </c>
      <c r="H8">
        <f t="shared" si="1"/>
        <v>30</v>
      </c>
    </row>
    <row r="9" spans="1:8" ht="14" x14ac:dyDescent="0.3">
      <c r="A9" s="29"/>
      <c r="B9" s="29">
        <v>60</v>
      </c>
      <c r="C9" s="29" t="s">
        <v>30</v>
      </c>
      <c r="D9" s="29" t="str">
        <f t="shared" si="0"/>
        <v>60-0-30</v>
      </c>
      <c r="E9" s="29">
        <v>2</v>
      </c>
      <c r="F9" s="29">
        <v>1</v>
      </c>
      <c r="H9">
        <f t="shared" si="1"/>
        <v>30</v>
      </c>
    </row>
    <row r="10" spans="1:8" ht="14" x14ac:dyDescent="0.3">
      <c r="A10" s="29"/>
      <c r="B10" s="29"/>
      <c r="C10" s="29"/>
      <c r="D10" s="29" t="str">
        <f t="shared" si="0"/>
        <v>-</v>
      </c>
      <c r="E10" s="29"/>
      <c r="F10" s="29"/>
    </row>
    <row r="11" spans="1:8" ht="14" x14ac:dyDescent="0.3">
      <c r="A11" s="29" t="s">
        <v>80</v>
      </c>
      <c r="B11" s="29">
        <v>5</v>
      </c>
      <c r="C11" s="29" t="s">
        <v>43</v>
      </c>
      <c r="D11" s="29" t="str">
        <f t="shared" si="0"/>
        <v>5-30-60</v>
      </c>
      <c r="E11" s="29">
        <v>1</v>
      </c>
      <c r="F11" s="29">
        <v>6</v>
      </c>
      <c r="H11">
        <f t="shared" si="1"/>
        <v>30</v>
      </c>
    </row>
    <row r="12" spans="1:8" ht="14" x14ac:dyDescent="0.3">
      <c r="A12" s="29"/>
      <c r="B12" s="29">
        <v>10</v>
      </c>
      <c r="C12" s="29" t="s">
        <v>43</v>
      </c>
      <c r="D12" s="29" t="str">
        <f t="shared" si="0"/>
        <v>10-30-60</v>
      </c>
      <c r="E12" s="29">
        <v>1</v>
      </c>
      <c r="F12" s="29">
        <v>3</v>
      </c>
      <c r="H12">
        <f t="shared" si="1"/>
        <v>30</v>
      </c>
    </row>
    <row r="13" spans="1:8" ht="14" x14ac:dyDescent="0.3">
      <c r="A13" s="29"/>
      <c r="B13" s="29">
        <v>15</v>
      </c>
      <c r="C13" s="29" t="s">
        <v>43</v>
      </c>
      <c r="D13" s="29" t="str">
        <f t="shared" si="0"/>
        <v>15-30-60</v>
      </c>
      <c r="E13" s="29">
        <v>1</v>
      </c>
      <c r="F13" s="29">
        <v>2</v>
      </c>
      <c r="H13">
        <f t="shared" si="1"/>
        <v>30</v>
      </c>
    </row>
    <row r="14" spans="1:8" ht="14" x14ac:dyDescent="0.3">
      <c r="A14" s="29"/>
      <c r="B14" s="29">
        <v>20</v>
      </c>
      <c r="C14" s="29" t="s">
        <v>43</v>
      </c>
      <c r="D14" s="29" t="str">
        <f t="shared" si="0"/>
        <v>20-30-60</v>
      </c>
      <c r="E14" s="29">
        <v>2</v>
      </c>
      <c r="F14" s="29">
        <v>3</v>
      </c>
      <c r="H14">
        <f t="shared" si="1"/>
        <v>30</v>
      </c>
    </row>
    <row r="15" spans="1:8" ht="14" x14ac:dyDescent="0.3">
      <c r="A15" s="29"/>
      <c r="B15" s="29">
        <v>30</v>
      </c>
      <c r="C15" s="29" t="s">
        <v>43</v>
      </c>
      <c r="D15" s="29" t="str">
        <f t="shared" si="0"/>
        <v>30-30-60</v>
      </c>
      <c r="E15" s="29">
        <v>1</v>
      </c>
      <c r="F15" s="29">
        <v>1</v>
      </c>
      <c r="H15">
        <f t="shared" si="1"/>
        <v>30</v>
      </c>
    </row>
    <row r="16" spans="1:8" ht="14" x14ac:dyDescent="0.3">
      <c r="A16" s="29"/>
      <c r="B16" s="29">
        <v>45</v>
      </c>
      <c r="C16" s="29" t="s">
        <v>43</v>
      </c>
      <c r="D16" s="29" t="str">
        <f t="shared" si="0"/>
        <v>45-30-60</v>
      </c>
      <c r="E16" s="29">
        <v>3</v>
      </c>
      <c r="F16" s="29">
        <v>2</v>
      </c>
      <c r="H16">
        <f t="shared" si="1"/>
        <v>30</v>
      </c>
    </row>
    <row r="17" spans="1:8" ht="14" x14ac:dyDescent="0.3">
      <c r="A17" s="29"/>
      <c r="B17" s="29">
        <v>60</v>
      </c>
      <c r="C17" s="29" t="s">
        <v>43</v>
      </c>
      <c r="D17" s="29" t="str">
        <f t="shared" si="0"/>
        <v>60-30-60</v>
      </c>
      <c r="E17" s="29">
        <v>2</v>
      </c>
      <c r="F17" s="29">
        <v>1</v>
      </c>
      <c r="H17">
        <f t="shared" si="1"/>
        <v>30</v>
      </c>
    </row>
    <row r="18" spans="1:8" ht="14" x14ac:dyDescent="0.3">
      <c r="A18" s="29"/>
      <c r="B18" s="29"/>
      <c r="C18" s="29"/>
      <c r="D18" s="29" t="str">
        <f t="shared" si="0"/>
        <v>-</v>
      </c>
      <c r="E18" s="29"/>
      <c r="F18" s="29"/>
    </row>
    <row r="19" spans="1:8" ht="14" x14ac:dyDescent="0.3">
      <c r="A19" s="29" t="s">
        <v>81</v>
      </c>
      <c r="B19" s="29">
        <v>5</v>
      </c>
      <c r="C19" s="29" t="s">
        <v>32</v>
      </c>
      <c r="D19" s="29" t="str">
        <f t="shared" si="0"/>
        <v>5-60-90</v>
      </c>
      <c r="E19" s="29">
        <v>1</v>
      </c>
      <c r="F19" s="29">
        <v>6</v>
      </c>
      <c r="H19">
        <f t="shared" si="1"/>
        <v>30</v>
      </c>
    </row>
    <row r="20" spans="1:8" ht="14" x14ac:dyDescent="0.3">
      <c r="A20" s="29"/>
      <c r="B20" s="29">
        <v>10</v>
      </c>
      <c r="C20" s="29" t="s">
        <v>32</v>
      </c>
      <c r="D20" s="29" t="str">
        <f t="shared" si="0"/>
        <v>10-60-90</v>
      </c>
      <c r="E20" s="29">
        <v>1</v>
      </c>
      <c r="F20" s="29">
        <v>3</v>
      </c>
      <c r="H20">
        <f t="shared" si="1"/>
        <v>30</v>
      </c>
    </row>
    <row r="21" spans="1:8" ht="14" x14ac:dyDescent="0.3">
      <c r="A21" s="29"/>
      <c r="B21" s="29">
        <v>15</v>
      </c>
      <c r="C21" s="29" t="s">
        <v>32</v>
      </c>
      <c r="D21" s="29" t="str">
        <f t="shared" si="0"/>
        <v>15-60-90</v>
      </c>
      <c r="E21" s="29">
        <v>1</v>
      </c>
      <c r="F21" s="29">
        <v>2</v>
      </c>
      <c r="H21">
        <f t="shared" si="1"/>
        <v>30</v>
      </c>
    </row>
    <row r="22" spans="1:8" ht="14" x14ac:dyDescent="0.3">
      <c r="A22" s="29"/>
      <c r="B22" s="29">
        <v>20</v>
      </c>
      <c r="C22" s="29" t="s">
        <v>32</v>
      </c>
      <c r="D22" s="29" t="str">
        <f t="shared" si="0"/>
        <v>20-60-90</v>
      </c>
      <c r="E22" s="29">
        <v>2</v>
      </c>
      <c r="F22" s="29">
        <v>3</v>
      </c>
      <c r="H22">
        <f t="shared" si="1"/>
        <v>30</v>
      </c>
    </row>
    <row r="23" spans="1:8" ht="14" x14ac:dyDescent="0.3">
      <c r="A23" s="29"/>
      <c r="B23" s="29">
        <v>30</v>
      </c>
      <c r="C23" s="29" t="s">
        <v>32</v>
      </c>
      <c r="D23" s="29" t="str">
        <f t="shared" si="0"/>
        <v>30-60-90</v>
      </c>
      <c r="E23" s="29">
        <v>2</v>
      </c>
      <c r="F23" s="29">
        <v>2</v>
      </c>
      <c r="H23">
        <f t="shared" si="1"/>
        <v>30</v>
      </c>
    </row>
    <row r="24" spans="1:8" ht="14" x14ac:dyDescent="0.3">
      <c r="A24" s="29"/>
      <c r="B24" s="29">
        <v>45</v>
      </c>
      <c r="C24" s="29" t="s">
        <v>32</v>
      </c>
      <c r="D24" s="29" t="str">
        <f t="shared" si="0"/>
        <v>45-60-90</v>
      </c>
      <c r="E24" s="29">
        <v>3</v>
      </c>
      <c r="F24" s="29">
        <v>2</v>
      </c>
      <c r="H24">
        <f t="shared" si="1"/>
        <v>30</v>
      </c>
    </row>
    <row r="25" spans="1:8" ht="14" x14ac:dyDescent="0.3">
      <c r="A25" s="29"/>
      <c r="B25" s="29">
        <v>50</v>
      </c>
      <c r="C25" s="29" t="s">
        <v>32</v>
      </c>
      <c r="D25" s="29" t="str">
        <f t="shared" si="0"/>
        <v>50-60-90</v>
      </c>
      <c r="E25" s="29">
        <v>5</v>
      </c>
      <c r="F25" s="29">
        <v>3</v>
      </c>
      <c r="H25">
        <f t="shared" si="1"/>
        <v>30</v>
      </c>
    </row>
    <row r="26" spans="1:8" ht="14" x14ac:dyDescent="0.3">
      <c r="A26" s="29"/>
      <c r="B26" s="29">
        <v>60</v>
      </c>
      <c r="C26" s="29" t="s">
        <v>32</v>
      </c>
      <c r="D26" s="29" t="str">
        <f t="shared" si="0"/>
        <v>60-60-90</v>
      </c>
      <c r="E26" s="29">
        <v>2</v>
      </c>
      <c r="F26" s="29">
        <v>1</v>
      </c>
      <c r="H26">
        <f t="shared" si="1"/>
        <v>30</v>
      </c>
    </row>
    <row r="27" spans="1:8" ht="14" x14ac:dyDescent="0.3">
      <c r="A27" s="29"/>
      <c r="B27" s="29">
        <v>90</v>
      </c>
      <c r="C27" s="29" t="s">
        <v>32</v>
      </c>
      <c r="D27" s="29" t="str">
        <f t="shared" si="0"/>
        <v>90-60-90</v>
      </c>
      <c r="E27" s="29">
        <v>3</v>
      </c>
      <c r="F27" s="29">
        <v>1</v>
      </c>
      <c r="H27">
        <f t="shared" si="1"/>
        <v>30</v>
      </c>
    </row>
    <row r="28" spans="1:8" ht="14" x14ac:dyDescent="0.3">
      <c r="A28" s="29"/>
      <c r="B28" s="29"/>
      <c r="C28" s="29"/>
      <c r="D28" s="29" t="str">
        <f t="shared" si="0"/>
        <v>-</v>
      </c>
      <c r="E28" s="29"/>
      <c r="F28" s="29"/>
    </row>
    <row r="29" spans="1:8" ht="14" x14ac:dyDescent="0.3">
      <c r="A29" s="29" t="s">
        <v>82</v>
      </c>
      <c r="B29" s="29">
        <v>5</v>
      </c>
      <c r="C29" s="29" t="s">
        <v>58</v>
      </c>
      <c r="D29" s="29" t="str">
        <f t="shared" si="0"/>
        <v>5-90-120</v>
      </c>
      <c r="E29" s="29">
        <v>1</v>
      </c>
      <c r="F29" s="29">
        <v>6</v>
      </c>
    </row>
    <row r="30" spans="1:8" ht="14" x14ac:dyDescent="0.3">
      <c r="A30" s="29"/>
      <c r="B30" s="29">
        <v>10</v>
      </c>
      <c r="C30" s="29" t="s">
        <v>58</v>
      </c>
      <c r="D30" s="29" t="str">
        <f t="shared" si="0"/>
        <v>10-90-120</v>
      </c>
      <c r="E30" s="29">
        <v>2</v>
      </c>
      <c r="F30" s="29">
        <v>6</v>
      </c>
    </row>
    <row r="31" spans="1:8" ht="14" x14ac:dyDescent="0.3">
      <c r="A31" s="29"/>
      <c r="B31" s="29">
        <v>15</v>
      </c>
      <c r="C31" s="29" t="s">
        <v>58</v>
      </c>
      <c r="D31" s="29" t="str">
        <f t="shared" si="0"/>
        <v>15-90-120</v>
      </c>
      <c r="E31" s="29">
        <v>2</v>
      </c>
      <c r="F31" s="29">
        <v>4</v>
      </c>
    </row>
    <row r="32" spans="1:8" ht="14" x14ac:dyDescent="0.3">
      <c r="A32" s="29"/>
      <c r="B32" s="29">
        <v>20</v>
      </c>
      <c r="C32" s="29" t="s">
        <v>58</v>
      </c>
      <c r="D32" s="29" t="str">
        <f t="shared" si="0"/>
        <v>20-90-120</v>
      </c>
      <c r="E32" s="29">
        <v>2</v>
      </c>
      <c r="F32" s="29">
        <v>3</v>
      </c>
    </row>
    <row r="33" spans="1:6" ht="14" x14ac:dyDescent="0.3">
      <c r="A33" s="29"/>
      <c r="B33" s="29">
        <v>30</v>
      </c>
      <c r="C33" s="29" t="s">
        <v>58</v>
      </c>
      <c r="D33" s="29" t="str">
        <f t="shared" si="0"/>
        <v>30-90-120</v>
      </c>
      <c r="E33" s="29">
        <v>2</v>
      </c>
      <c r="F33" s="29">
        <v>2</v>
      </c>
    </row>
    <row r="34" spans="1:6" ht="14" x14ac:dyDescent="0.3">
      <c r="A34" s="29"/>
      <c r="B34" s="29">
        <v>45</v>
      </c>
      <c r="C34" s="29" t="s">
        <v>58</v>
      </c>
      <c r="D34" s="29" t="str">
        <f t="shared" si="0"/>
        <v>45-90-120</v>
      </c>
      <c r="E34" s="29">
        <v>3</v>
      </c>
      <c r="F34" s="29">
        <v>2</v>
      </c>
    </row>
    <row r="35" spans="1:6" ht="14" x14ac:dyDescent="0.3">
      <c r="A35" s="29"/>
      <c r="B35" s="29">
        <v>50</v>
      </c>
      <c r="C35" s="29" t="s">
        <v>58</v>
      </c>
      <c r="D35" s="29" t="str">
        <f t="shared" si="0"/>
        <v>50-90-120</v>
      </c>
      <c r="E35" s="29">
        <v>5</v>
      </c>
      <c r="F35" s="29">
        <v>3</v>
      </c>
    </row>
    <row r="36" spans="1:6" ht="14" x14ac:dyDescent="0.3">
      <c r="A36" s="29"/>
      <c r="B36" s="29">
        <v>60</v>
      </c>
      <c r="C36" s="29" t="s">
        <v>58</v>
      </c>
      <c r="D36" s="29" t="str">
        <f t="shared" si="0"/>
        <v>60-90-120</v>
      </c>
      <c r="E36" s="29">
        <v>2</v>
      </c>
      <c r="F36" s="29">
        <v>1</v>
      </c>
    </row>
    <row r="37" spans="1:6" ht="14" x14ac:dyDescent="0.3">
      <c r="A37" s="29"/>
      <c r="B37" s="29">
        <v>90</v>
      </c>
      <c r="C37" s="29" t="s">
        <v>58</v>
      </c>
      <c r="D37" s="29" t="str">
        <f t="shared" si="0"/>
        <v>90-90-120</v>
      </c>
      <c r="E37" s="29">
        <v>3</v>
      </c>
      <c r="F37" s="29">
        <v>1</v>
      </c>
    </row>
    <row r="38" spans="1:6" ht="14" x14ac:dyDescent="0.3">
      <c r="A38" s="28"/>
      <c r="B38" s="28"/>
      <c r="C38" s="28"/>
      <c r="D38" s="29" t="str">
        <f t="shared" si="0"/>
        <v>-</v>
      </c>
      <c r="E38" s="28"/>
      <c r="F38" s="28"/>
    </row>
    <row r="39" spans="1:6" ht="14" x14ac:dyDescent="0.3">
      <c r="A39" s="29" t="s">
        <v>83</v>
      </c>
      <c r="B39" s="29">
        <v>10</v>
      </c>
      <c r="C39" s="29" t="s">
        <v>38</v>
      </c>
      <c r="D39" s="29" t="str">
        <f t="shared" si="0"/>
        <v>10-120-150</v>
      </c>
      <c r="E39" s="29">
        <v>2</v>
      </c>
      <c r="F39" s="29">
        <v>6</v>
      </c>
    </row>
    <row r="40" spans="1:6" ht="14" x14ac:dyDescent="0.3">
      <c r="A40" s="29"/>
      <c r="B40" s="29">
        <v>15</v>
      </c>
      <c r="C40" s="29" t="s">
        <v>38</v>
      </c>
      <c r="D40" s="29" t="str">
        <f t="shared" si="0"/>
        <v>15-120-150</v>
      </c>
      <c r="E40" s="29">
        <v>2</v>
      </c>
      <c r="F40" s="29">
        <v>4</v>
      </c>
    </row>
    <row r="41" spans="1:6" ht="14" x14ac:dyDescent="0.3">
      <c r="A41" s="29"/>
      <c r="B41" s="29">
        <v>20</v>
      </c>
      <c r="C41" s="29" t="s">
        <v>38</v>
      </c>
      <c r="D41" s="29" t="str">
        <f t="shared" si="0"/>
        <v>20-120-150</v>
      </c>
      <c r="E41" s="29">
        <v>2</v>
      </c>
      <c r="F41" s="29">
        <v>3</v>
      </c>
    </row>
    <row r="42" spans="1:6" ht="14" x14ac:dyDescent="0.3">
      <c r="A42" s="29"/>
      <c r="B42" s="29">
        <v>30</v>
      </c>
      <c r="C42" s="29" t="s">
        <v>38</v>
      </c>
      <c r="D42" s="29" t="str">
        <f t="shared" si="0"/>
        <v>30-120-150</v>
      </c>
      <c r="E42" s="29">
        <v>2</v>
      </c>
      <c r="F42" s="29">
        <v>2</v>
      </c>
    </row>
    <row r="43" spans="1:6" ht="14" x14ac:dyDescent="0.3">
      <c r="A43" s="29"/>
      <c r="B43" s="29">
        <v>45</v>
      </c>
      <c r="C43" s="29" t="s">
        <v>38</v>
      </c>
      <c r="D43" s="29" t="str">
        <f t="shared" si="0"/>
        <v>45-120-150</v>
      </c>
      <c r="E43" s="29">
        <v>3</v>
      </c>
      <c r="F43" s="29">
        <v>2</v>
      </c>
    </row>
    <row r="44" spans="1:6" ht="14" x14ac:dyDescent="0.3">
      <c r="A44" s="29"/>
      <c r="B44" s="29">
        <v>50</v>
      </c>
      <c r="C44" s="29" t="s">
        <v>38</v>
      </c>
      <c r="D44" s="29" t="str">
        <f t="shared" si="0"/>
        <v>50-120-150</v>
      </c>
      <c r="E44" s="29">
        <v>5</v>
      </c>
      <c r="F44" s="29">
        <v>3</v>
      </c>
    </row>
    <row r="45" spans="1:6" ht="14" x14ac:dyDescent="0.3">
      <c r="A45" s="29"/>
      <c r="B45" s="29">
        <v>60</v>
      </c>
      <c r="C45" s="29" t="s">
        <v>38</v>
      </c>
      <c r="D45" s="29" t="str">
        <f t="shared" si="0"/>
        <v>60-120-150</v>
      </c>
      <c r="E45" s="29">
        <v>2</v>
      </c>
      <c r="F45" s="29">
        <v>1</v>
      </c>
    </row>
    <row r="46" spans="1:6" ht="14" x14ac:dyDescent="0.3">
      <c r="A46" s="29"/>
      <c r="B46" s="29">
        <v>90</v>
      </c>
      <c r="C46" s="29" t="s">
        <v>38</v>
      </c>
      <c r="D46" s="29" t="str">
        <f t="shared" si="0"/>
        <v>90-120-150</v>
      </c>
      <c r="E46" s="29">
        <v>3</v>
      </c>
      <c r="F46" s="29">
        <v>1</v>
      </c>
    </row>
    <row r="47" spans="1:6" ht="14" x14ac:dyDescent="0.3">
      <c r="A47" s="29"/>
      <c r="B47" s="29">
        <v>120</v>
      </c>
      <c r="C47" s="29" t="s">
        <v>38</v>
      </c>
      <c r="D47" s="29" t="str">
        <f t="shared" si="0"/>
        <v>120-120-150</v>
      </c>
      <c r="E47" s="29">
        <v>4</v>
      </c>
      <c r="F47" s="29">
        <v>1</v>
      </c>
    </row>
    <row r="48" spans="1:6" ht="14" x14ac:dyDescent="0.3">
      <c r="A48" s="28"/>
      <c r="B48" s="28"/>
      <c r="C48" s="28"/>
      <c r="D48" s="29" t="str">
        <f t="shared" si="0"/>
        <v>-</v>
      </c>
      <c r="E48" s="29"/>
      <c r="F48" s="29"/>
    </row>
    <row r="49" spans="1:6" ht="14" x14ac:dyDescent="0.3">
      <c r="A49" s="29" t="s">
        <v>84</v>
      </c>
      <c r="B49" s="29">
        <v>10</v>
      </c>
      <c r="C49" s="29" t="s">
        <v>39</v>
      </c>
      <c r="D49" s="29" t="str">
        <f t="shared" si="0"/>
        <v>10-150-180</v>
      </c>
      <c r="E49" s="29">
        <v>2</v>
      </c>
      <c r="F49" s="29">
        <v>6</v>
      </c>
    </row>
    <row r="50" spans="1:6" ht="14" x14ac:dyDescent="0.3">
      <c r="A50" s="29"/>
      <c r="B50" s="29">
        <v>15</v>
      </c>
      <c r="C50" s="29" t="s">
        <v>39</v>
      </c>
      <c r="D50" s="29" t="str">
        <f t="shared" si="0"/>
        <v>15-150-180</v>
      </c>
      <c r="E50" s="29">
        <v>2</v>
      </c>
      <c r="F50" s="29">
        <v>4</v>
      </c>
    </row>
    <row r="51" spans="1:6" ht="14" x14ac:dyDescent="0.3">
      <c r="A51" s="29"/>
      <c r="B51" s="29">
        <v>20</v>
      </c>
      <c r="C51" s="29" t="s">
        <v>39</v>
      </c>
      <c r="D51" s="29" t="str">
        <f t="shared" si="0"/>
        <v>20-150-180</v>
      </c>
      <c r="E51" s="29">
        <v>2</v>
      </c>
      <c r="F51" s="29">
        <v>3</v>
      </c>
    </row>
    <row r="52" spans="1:6" ht="14" x14ac:dyDescent="0.3">
      <c r="A52" s="29"/>
      <c r="B52" s="29">
        <v>30</v>
      </c>
      <c r="C52" s="29" t="s">
        <v>39</v>
      </c>
      <c r="D52" s="29" t="str">
        <f t="shared" si="0"/>
        <v>30-150-180</v>
      </c>
      <c r="E52" s="29">
        <v>2</v>
      </c>
      <c r="F52" s="29">
        <v>2</v>
      </c>
    </row>
    <row r="53" spans="1:6" ht="14" x14ac:dyDescent="0.3">
      <c r="A53" s="28"/>
      <c r="B53" s="29">
        <v>40</v>
      </c>
      <c r="C53" s="29" t="s">
        <v>39</v>
      </c>
      <c r="D53" s="29" t="str">
        <f t="shared" si="0"/>
        <v>40-150-180</v>
      </c>
      <c r="E53" s="29">
        <v>4</v>
      </c>
      <c r="F53" s="29">
        <v>3</v>
      </c>
    </row>
    <row r="54" spans="1:6" ht="14" x14ac:dyDescent="0.3">
      <c r="A54" s="29"/>
      <c r="B54" s="29">
        <v>45</v>
      </c>
      <c r="C54" s="29" t="s">
        <v>39</v>
      </c>
      <c r="D54" s="29" t="str">
        <f t="shared" si="0"/>
        <v>45-150-180</v>
      </c>
      <c r="E54" s="29">
        <v>3</v>
      </c>
      <c r="F54" s="29">
        <v>2</v>
      </c>
    </row>
    <row r="55" spans="1:6" ht="14" x14ac:dyDescent="0.3">
      <c r="A55" s="29"/>
      <c r="B55" s="29">
        <v>50</v>
      </c>
      <c r="C55" s="29" t="s">
        <v>39</v>
      </c>
      <c r="D55" s="29" t="str">
        <f t="shared" si="0"/>
        <v>50-150-180</v>
      </c>
      <c r="E55" s="29">
        <v>5</v>
      </c>
      <c r="F55" s="29">
        <v>3</v>
      </c>
    </row>
    <row r="56" spans="1:6" ht="14" x14ac:dyDescent="0.3">
      <c r="A56" s="29"/>
      <c r="B56" s="29">
        <v>60</v>
      </c>
      <c r="C56" s="29" t="s">
        <v>39</v>
      </c>
      <c r="D56" s="29" t="str">
        <f t="shared" si="0"/>
        <v>60-150-180</v>
      </c>
      <c r="E56" s="29">
        <v>2</v>
      </c>
      <c r="F56" s="29">
        <v>1</v>
      </c>
    </row>
    <row r="57" spans="1:6" ht="14" x14ac:dyDescent="0.3">
      <c r="A57" s="29"/>
      <c r="B57" s="29">
        <v>90</v>
      </c>
      <c r="C57" s="29" t="s">
        <v>39</v>
      </c>
      <c r="D57" s="29" t="str">
        <f t="shared" si="0"/>
        <v>90-150-180</v>
      </c>
      <c r="E57" s="29">
        <v>3</v>
      </c>
      <c r="F57" s="29">
        <v>1</v>
      </c>
    </row>
    <row r="58" spans="1:6" ht="14" x14ac:dyDescent="0.3">
      <c r="A58" s="29"/>
      <c r="B58" s="29">
        <v>120</v>
      </c>
      <c r="C58" s="29" t="s">
        <v>39</v>
      </c>
      <c r="D58" s="29" t="str">
        <f t="shared" si="0"/>
        <v>120-150-180</v>
      </c>
      <c r="E58" s="29">
        <v>4</v>
      </c>
      <c r="F58" s="29">
        <v>1</v>
      </c>
    </row>
    <row r="59" spans="1:6" ht="14" x14ac:dyDescent="0.3">
      <c r="A59" s="29"/>
      <c r="B59" s="29"/>
      <c r="C59" s="29"/>
      <c r="D59" s="29" t="str">
        <f t="shared" si="0"/>
        <v>-</v>
      </c>
      <c r="E59" s="29"/>
      <c r="F59" s="29"/>
    </row>
    <row r="60" spans="1:6" ht="14" x14ac:dyDescent="0.3">
      <c r="A60" s="29" t="s">
        <v>85</v>
      </c>
      <c r="B60" s="29">
        <v>10</v>
      </c>
      <c r="C60" s="29" t="s">
        <v>46</v>
      </c>
      <c r="D60" s="29" t="str">
        <f t="shared" si="0"/>
        <v>10-180-210</v>
      </c>
      <c r="E60" s="29">
        <v>2</v>
      </c>
      <c r="F60" s="29">
        <v>6</v>
      </c>
    </row>
    <row r="61" spans="1:6" ht="14" x14ac:dyDescent="0.3">
      <c r="A61" s="29"/>
      <c r="B61" s="29">
        <v>15</v>
      </c>
      <c r="C61" s="29" t="s">
        <v>46</v>
      </c>
      <c r="D61" s="29" t="str">
        <f t="shared" si="0"/>
        <v>15-180-210</v>
      </c>
      <c r="E61" s="29">
        <v>3</v>
      </c>
      <c r="F61" s="29">
        <v>6</v>
      </c>
    </row>
    <row r="62" spans="1:6" ht="14" x14ac:dyDescent="0.3">
      <c r="A62" s="29"/>
      <c r="B62" s="29">
        <v>20</v>
      </c>
      <c r="C62" s="29" t="s">
        <v>46</v>
      </c>
      <c r="D62" s="29" t="str">
        <f t="shared" si="0"/>
        <v>20-180-210</v>
      </c>
      <c r="E62" s="29">
        <v>2</v>
      </c>
      <c r="F62" s="29">
        <v>3</v>
      </c>
    </row>
    <row r="63" spans="1:6" ht="14" x14ac:dyDescent="0.3">
      <c r="A63" s="29"/>
      <c r="B63" s="29">
        <v>30</v>
      </c>
      <c r="C63" s="29" t="s">
        <v>46</v>
      </c>
      <c r="D63" s="29" t="str">
        <f t="shared" si="0"/>
        <v>30-180-210</v>
      </c>
      <c r="E63" s="29">
        <v>3</v>
      </c>
      <c r="F63" s="29">
        <v>3</v>
      </c>
    </row>
    <row r="64" spans="1:6" ht="14" x14ac:dyDescent="0.3">
      <c r="A64" s="29"/>
      <c r="B64" s="29">
        <v>40</v>
      </c>
      <c r="C64" s="29" t="s">
        <v>46</v>
      </c>
      <c r="D64" s="29" t="str">
        <f t="shared" si="0"/>
        <v>40-180-210</v>
      </c>
      <c r="E64" s="29">
        <v>4</v>
      </c>
      <c r="F64" s="29">
        <v>3</v>
      </c>
    </row>
    <row r="65" spans="1:6" ht="14" x14ac:dyDescent="0.3">
      <c r="A65" s="29"/>
      <c r="B65" s="29">
        <v>45</v>
      </c>
      <c r="C65" s="29" t="s">
        <v>46</v>
      </c>
      <c r="D65" s="29" t="str">
        <f t="shared" si="0"/>
        <v>45-180-210</v>
      </c>
      <c r="E65" s="29">
        <v>3</v>
      </c>
      <c r="F65" s="29">
        <v>2</v>
      </c>
    </row>
    <row r="66" spans="1:6" ht="14" x14ac:dyDescent="0.3">
      <c r="A66" s="29"/>
      <c r="B66" s="29">
        <v>50</v>
      </c>
      <c r="C66" s="29" t="s">
        <v>46</v>
      </c>
      <c r="D66" s="29" t="str">
        <f t="shared" si="0"/>
        <v>50-180-210</v>
      </c>
      <c r="E66" s="29">
        <v>5</v>
      </c>
      <c r="F66" s="29">
        <v>3</v>
      </c>
    </row>
    <row r="67" spans="1:6" ht="14" x14ac:dyDescent="0.3">
      <c r="A67" s="29"/>
      <c r="B67" s="29">
        <v>60</v>
      </c>
      <c r="C67" s="29" t="s">
        <v>46</v>
      </c>
      <c r="D67" s="29" t="str">
        <f t="shared" si="0"/>
        <v>60-180-210</v>
      </c>
      <c r="E67" s="29">
        <v>2</v>
      </c>
      <c r="F67" s="29">
        <v>1</v>
      </c>
    </row>
    <row r="68" spans="1:6" ht="14" x14ac:dyDescent="0.3">
      <c r="A68" s="29"/>
      <c r="B68" s="29">
        <v>90</v>
      </c>
      <c r="C68" s="29" t="s">
        <v>46</v>
      </c>
      <c r="D68" s="29" t="str">
        <f t="shared" ref="D68:D131" si="2">B68&amp;"-"&amp;C68</f>
        <v>90-180-210</v>
      </c>
      <c r="E68" s="29">
        <v>3</v>
      </c>
      <c r="F68" s="29">
        <v>1</v>
      </c>
    </row>
    <row r="69" spans="1:6" ht="14" x14ac:dyDescent="0.3">
      <c r="A69" s="29"/>
      <c r="B69" s="29">
        <v>120</v>
      </c>
      <c r="C69" s="29" t="s">
        <v>46</v>
      </c>
      <c r="D69" s="29" t="str">
        <f t="shared" si="2"/>
        <v>120-180-210</v>
      </c>
      <c r="E69" s="29">
        <v>4</v>
      </c>
      <c r="F69" s="29">
        <v>1</v>
      </c>
    </row>
    <row r="70" spans="1:6" ht="14" x14ac:dyDescent="0.3">
      <c r="A70" s="29"/>
      <c r="B70" s="29"/>
      <c r="C70" s="29"/>
      <c r="D70" s="29" t="str">
        <f t="shared" si="2"/>
        <v>-</v>
      </c>
      <c r="E70" s="29"/>
      <c r="F70" s="29"/>
    </row>
    <row r="71" spans="1:6" ht="14" x14ac:dyDescent="0.3">
      <c r="A71" s="29" t="s">
        <v>86</v>
      </c>
      <c r="B71" s="29">
        <v>10</v>
      </c>
      <c r="C71" s="29" t="s">
        <v>64</v>
      </c>
      <c r="D71" s="29" t="str">
        <f t="shared" si="2"/>
        <v>10-210-240</v>
      </c>
      <c r="E71" s="29">
        <v>2</v>
      </c>
      <c r="F71" s="29">
        <v>6</v>
      </c>
    </row>
    <row r="72" spans="1:6" ht="14" x14ac:dyDescent="0.3">
      <c r="A72" s="29"/>
      <c r="B72" s="29">
        <v>15</v>
      </c>
      <c r="C72" s="29" t="s">
        <v>64</v>
      </c>
      <c r="D72" s="29" t="str">
        <f t="shared" si="2"/>
        <v>15-210-240</v>
      </c>
      <c r="E72" s="29">
        <v>3</v>
      </c>
      <c r="F72" s="29">
        <v>6</v>
      </c>
    </row>
    <row r="73" spans="1:6" ht="14" x14ac:dyDescent="0.3">
      <c r="A73" s="29"/>
      <c r="B73" s="29">
        <v>20</v>
      </c>
      <c r="C73" s="29" t="s">
        <v>64</v>
      </c>
      <c r="D73" s="29" t="str">
        <f t="shared" si="2"/>
        <v>20-210-240</v>
      </c>
      <c r="E73" s="29">
        <v>2</v>
      </c>
      <c r="F73" s="29">
        <v>3</v>
      </c>
    </row>
    <row r="74" spans="1:6" ht="14" x14ac:dyDescent="0.3">
      <c r="A74" s="29"/>
      <c r="B74" s="29">
        <v>30</v>
      </c>
      <c r="C74" s="29" t="s">
        <v>64</v>
      </c>
      <c r="D74" s="29" t="str">
        <f t="shared" si="2"/>
        <v>30-210-240</v>
      </c>
      <c r="E74" s="29">
        <v>3</v>
      </c>
      <c r="F74" s="29">
        <v>3</v>
      </c>
    </row>
    <row r="75" spans="1:6" ht="14" x14ac:dyDescent="0.3">
      <c r="A75" s="29"/>
      <c r="B75" s="29">
        <v>40</v>
      </c>
      <c r="C75" s="29" t="s">
        <v>64</v>
      </c>
      <c r="D75" s="29" t="str">
        <f t="shared" si="2"/>
        <v>40-210-240</v>
      </c>
      <c r="E75" s="29">
        <v>4</v>
      </c>
      <c r="F75" s="29">
        <v>3</v>
      </c>
    </row>
    <row r="76" spans="1:6" ht="14" x14ac:dyDescent="0.3">
      <c r="A76" s="29"/>
      <c r="B76" s="29">
        <v>45</v>
      </c>
      <c r="C76" s="29" t="s">
        <v>64</v>
      </c>
      <c r="D76" s="29" t="str">
        <f t="shared" si="2"/>
        <v>45-210-240</v>
      </c>
      <c r="E76" s="29">
        <v>3</v>
      </c>
      <c r="F76" s="29">
        <v>2</v>
      </c>
    </row>
    <row r="77" spans="1:6" ht="14" x14ac:dyDescent="0.3">
      <c r="A77" s="29"/>
      <c r="B77" s="29">
        <v>50</v>
      </c>
      <c r="C77" s="29" t="s">
        <v>64</v>
      </c>
      <c r="D77" s="29" t="str">
        <f t="shared" si="2"/>
        <v>50-210-240</v>
      </c>
      <c r="E77" s="29">
        <v>5</v>
      </c>
      <c r="F77" s="29">
        <v>3</v>
      </c>
    </row>
    <row r="78" spans="1:6" ht="14" x14ac:dyDescent="0.3">
      <c r="A78" s="29"/>
      <c r="B78" s="29">
        <v>60</v>
      </c>
      <c r="C78" s="29" t="s">
        <v>64</v>
      </c>
      <c r="D78" s="29" t="str">
        <f t="shared" si="2"/>
        <v>60-210-240</v>
      </c>
      <c r="E78" s="29">
        <v>2</v>
      </c>
      <c r="F78" s="29">
        <v>1</v>
      </c>
    </row>
    <row r="79" spans="1:6" ht="14" x14ac:dyDescent="0.3">
      <c r="A79" s="29"/>
      <c r="B79" s="29">
        <v>90</v>
      </c>
      <c r="C79" s="29" t="s">
        <v>64</v>
      </c>
      <c r="D79" s="29" t="str">
        <f t="shared" si="2"/>
        <v>90-210-240</v>
      </c>
      <c r="E79" s="29">
        <v>3</v>
      </c>
      <c r="F79" s="29">
        <v>1</v>
      </c>
    </row>
    <row r="80" spans="1:6" ht="14" x14ac:dyDescent="0.3">
      <c r="A80" s="29"/>
      <c r="B80" s="29">
        <v>120</v>
      </c>
      <c r="C80" s="29" t="s">
        <v>64</v>
      </c>
      <c r="D80" s="29" t="str">
        <f t="shared" si="2"/>
        <v>120-210-240</v>
      </c>
      <c r="E80" s="29">
        <v>4</v>
      </c>
      <c r="F80" s="29">
        <v>1</v>
      </c>
    </row>
    <row r="81" spans="1:6" ht="14" x14ac:dyDescent="0.3">
      <c r="A81" s="28"/>
      <c r="B81" s="29">
        <v>150</v>
      </c>
      <c r="C81" s="29" t="s">
        <v>64</v>
      </c>
      <c r="D81" s="29" t="str">
        <f t="shared" si="2"/>
        <v>150-210-240</v>
      </c>
      <c r="E81" s="29">
        <v>5</v>
      </c>
      <c r="F81" s="29">
        <v>1</v>
      </c>
    </row>
    <row r="82" spans="1:6" ht="14" x14ac:dyDescent="0.3">
      <c r="A82" s="28"/>
      <c r="B82" s="28"/>
      <c r="C82" s="28"/>
      <c r="D82" s="29" t="str">
        <f t="shared" si="2"/>
        <v>-</v>
      </c>
      <c r="E82" s="28"/>
      <c r="F82" s="28"/>
    </row>
    <row r="83" spans="1:6" ht="14" x14ac:dyDescent="0.3">
      <c r="A83" s="29" t="s">
        <v>87</v>
      </c>
      <c r="B83" s="29">
        <v>20</v>
      </c>
      <c r="C83" s="29" t="s">
        <v>55</v>
      </c>
      <c r="D83" s="29" t="str">
        <f t="shared" si="2"/>
        <v>20-240-270</v>
      </c>
      <c r="E83" s="29">
        <v>2</v>
      </c>
      <c r="F83" s="29">
        <v>3</v>
      </c>
    </row>
    <row r="84" spans="1:6" ht="14" x14ac:dyDescent="0.3">
      <c r="A84" s="29"/>
      <c r="B84" s="29">
        <v>30</v>
      </c>
      <c r="C84" s="29" t="s">
        <v>55</v>
      </c>
      <c r="D84" s="29" t="str">
        <f t="shared" si="2"/>
        <v>30-240-270</v>
      </c>
      <c r="E84" s="29">
        <v>3</v>
      </c>
      <c r="F84" s="29">
        <v>3</v>
      </c>
    </row>
    <row r="85" spans="1:6" ht="14" x14ac:dyDescent="0.3">
      <c r="A85" s="29"/>
      <c r="B85" s="29">
        <v>40</v>
      </c>
      <c r="C85" s="29" t="s">
        <v>55</v>
      </c>
      <c r="D85" s="29" t="str">
        <f t="shared" si="2"/>
        <v>40-240-270</v>
      </c>
      <c r="E85" s="29">
        <v>4</v>
      </c>
      <c r="F85" s="29">
        <v>3</v>
      </c>
    </row>
    <row r="86" spans="1:6" ht="14" x14ac:dyDescent="0.3">
      <c r="A86" s="29"/>
      <c r="B86" s="29">
        <v>45</v>
      </c>
      <c r="C86" s="29" t="s">
        <v>55</v>
      </c>
      <c r="D86" s="29" t="str">
        <f t="shared" si="2"/>
        <v>45-240-270</v>
      </c>
      <c r="E86" s="29">
        <v>3</v>
      </c>
      <c r="F86" s="29">
        <v>2</v>
      </c>
    </row>
    <row r="87" spans="1:6" ht="14" x14ac:dyDescent="0.3">
      <c r="A87" s="29"/>
      <c r="B87" s="29">
        <v>50</v>
      </c>
      <c r="C87" s="29" t="s">
        <v>55</v>
      </c>
      <c r="D87" s="29" t="str">
        <f t="shared" si="2"/>
        <v>50-240-270</v>
      </c>
      <c r="E87" s="29">
        <v>5</v>
      </c>
      <c r="F87" s="29">
        <v>3</v>
      </c>
    </row>
    <row r="88" spans="1:6" ht="14" x14ac:dyDescent="0.3">
      <c r="A88" s="29"/>
      <c r="B88" s="29">
        <v>60</v>
      </c>
      <c r="C88" s="29" t="s">
        <v>55</v>
      </c>
      <c r="D88" s="29" t="str">
        <f t="shared" si="2"/>
        <v>60-240-270</v>
      </c>
      <c r="E88" s="29">
        <v>2</v>
      </c>
      <c r="F88" s="29">
        <v>1</v>
      </c>
    </row>
    <row r="89" spans="1:6" ht="14" x14ac:dyDescent="0.3">
      <c r="A89" s="29"/>
      <c r="B89" s="29">
        <v>90</v>
      </c>
      <c r="C89" s="29" t="s">
        <v>55</v>
      </c>
      <c r="D89" s="29" t="str">
        <f t="shared" si="2"/>
        <v>90-240-270</v>
      </c>
      <c r="E89" s="29">
        <v>3</v>
      </c>
      <c r="F89" s="29">
        <v>1</v>
      </c>
    </row>
    <row r="90" spans="1:6" ht="14" x14ac:dyDescent="0.3">
      <c r="A90" s="29"/>
      <c r="B90" s="29">
        <v>120</v>
      </c>
      <c r="C90" s="29" t="s">
        <v>55</v>
      </c>
      <c r="D90" s="29" t="str">
        <f t="shared" si="2"/>
        <v>120-240-270</v>
      </c>
      <c r="E90" s="29">
        <v>4</v>
      </c>
      <c r="F90" s="29">
        <v>1</v>
      </c>
    </row>
    <row r="91" spans="1:6" ht="14" x14ac:dyDescent="0.3">
      <c r="A91" s="29"/>
      <c r="B91" s="29">
        <v>150</v>
      </c>
      <c r="C91" s="29" t="s">
        <v>55</v>
      </c>
      <c r="D91" s="29" t="str">
        <f t="shared" si="2"/>
        <v>150-240-270</v>
      </c>
      <c r="E91" s="29">
        <v>5</v>
      </c>
      <c r="F91" s="29">
        <v>1</v>
      </c>
    </row>
    <row r="92" spans="1:6" ht="14" x14ac:dyDescent="0.3">
      <c r="A92" s="29"/>
      <c r="B92" s="28"/>
      <c r="C92" s="28"/>
      <c r="D92" s="29" t="str">
        <f t="shared" si="2"/>
        <v>-</v>
      </c>
      <c r="E92" s="28"/>
      <c r="F92" s="28"/>
    </row>
    <row r="93" spans="1:6" ht="14" x14ac:dyDescent="0.3">
      <c r="A93" s="29" t="s">
        <v>88</v>
      </c>
      <c r="B93" s="29">
        <v>20</v>
      </c>
      <c r="C93" s="29" t="s">
        <v>49</v>
      </c>
      <c r="D93" s="29" t="str">
        <f t="shared" si="2"/>
        <v>20-270-300</v>
      </c>
      <c r="E93" s="29">
        <v>4</v>
      </c>
      <c r="F93" s="29">
        <v>6</v>
      </c>
    </row>
    <row r="94" spans="1:6" ht="14" x14ac:dyDescent="0.3">
      <c r="A94" s="29"/>
      <c r="B94" s="29">
        <v>30</v>
      </c>
      <c r="C94" s="29" t="s">
        <v>49</v>
      </c>
      <c r="D94" s="29" t="str">
        <f t="shared" si="2"/>
        <v>30-270-300</v>
      </c>
      <c r="E94" s="29">
        <v>3</v>
      </c>
      <c r="F94" s="29">
        <v>3</v>
      </c>
    </row>
    <row r="95" spans="1:6" ht="14" x14ac:dyDescent="0.3">
      <c r="A95" s="29"/>
      <c r="B95" s="29">
        <v>40</v>
      </c>
      <c r="C95" s="29" t="s">
        <v>49</v>
      </c>
      <c r="D95" s="29" t="str">
        <f t="shared" si="2"/>
        <v>40-270-300</v>
      </c>
      <c r="E95" s="29">
        <v>4</v>
      </c>
      <c r="F95" s="29">
        <v>3</v>
      </c>
    </row>
    <row r="96" spans="1:6" ht="14" x14ac:dyDescent="0.3">
      <c r="A96" s="29"/>
      <c r="B96" s="29">
        <v>45</v>
      </c>
      <c r="C96" s="29" t="s">
        <v>49</v>
      </c>
      <c r="D96" s="29" t="str">
        <f t="shared" si="2"/>
        <v>45-270-300</v>
      </c>
      <c r="E96" s="29">
        <v>3</v>
      </c>
      <c r="F96" s="29">
        <v>2</v>
      </c>
    </row>
    <row r="97" spans="1:6" ht="14" x14ac:dyDescent="0.3">
      <c r="A97" s="29"/>
      <c r="B97" s="29">
        <v>50</v>
      </c>
      <c r="C97" s="29" t="s">
        <v>49</v>
      </c>
      <c r="D97" s="29" t="str">
        <f t="shared" si="2"/>
        <v>50-270-300</v>
      </c>
      <c r="E97" s="29">
        <v>5</v>
      </c>
      <c r="F97" s="29">
        <v>3</v>
      </c>
    </row>
    <row r="98" spans="1:6" ht="14" x14ac:dyDescent="0.3">
      <c r="A98" s="29"/>
      <c r="B98" s="29">
        <v>60</v>
      </c>
      <c r="C98" s="29" t="s">
        <v>49</v>
      </c>
      <c r="D98" s="29" t="str">
        <f t="shared" si="2"/>
        <v>60-270-300</v>
      </c>
      <c r="E98" s="29">
        <v>4</v>
      </c>
      <c r="F98" s="29">
        <v>2</v>
      </c>
    </row>
    <row r="99" spans="1:6" ht="14" x14ac:dyDescent="0.3">
      <c r="A99" s="29"/>
      <c r="B99" s="29">
        <v>90</v>
      </c>
      <c r="C99" s="29" t="s">
        <v>49</v>
      </c>
      <c r="D99" s="29" t="str">
        <f t="shared" si="2"/>
        <v>90-270-300</v>
      </c>
      <c r="E99" s="29">
        <v>3</v>
      </c>
      <c r="F99" s="29">
        <v>1</v>
      </c>
    </row>
    <row r="100" spans="1:6" ht="14" x14ac:dyDescent="0.3">
      <c r="A100" s="29"/>
      <c r="B100" s="29">
        <v>120</v>
      </c>
      <c r="C100" s="29" t="s">
        <v>49</v>
      </c>
      <c r="D100" s="29" t="str">
        <f t="shared" si="2"/>
        <v>120-270-300</v>
      </c>
      <c r="E100" s="29">
        <v>4</v>
      </c>
      <c r="F100" s="29">
        <v>1</v>
      </c>
    </row>
    <row r="101" spans="1:6" ht="14" x14ac:dyDescent="0.3">
      <c r="A101" s="29"/>
      <c r="B101" s="29">
        <v>150</v>
      </c>
      <c r="C101" s="29" t="s">
        <v>49</v>
      </c>
      <c r="D101" s="29" t="str">
        <f t="shared" si="2"/>
        <v>150-270-300</v>
      </c>
      <c r="E101" s="29">
        <v>5</v>
      </c>
      <c r="F101" s="29">
        <v>1</v>
      </c>
    </row>
    <row r="102" spans="1:6" ht="14" x14ac:dyDescent="0.3">
      <c r="A102" s="29"/>
      <c r="B102" s="29"/>
      <c r="C102" s="29"/>
      <c r="D102" s="29" t="str">
        <f t="shared" si="2"/>
        <v>-</v>
      </c>
      <c r="E102" s="29"/>
      <c r="F102" s="29"/>
    </row>
    <row r="103" spans="1:6" ht="14" x14ac:dyDescent="0.3">
      <c r="A103" s="29" t="s">
        <v>89</v>
      </c>
      <c r="B103" s="29">
        <v>20</v>
      </c>
      <c r="C103" s="29" t="s">
        <v>50</v>
      </c>
      <c r="D103" s="29" t="str">
        <f t="shared" si="2"/>
        <v>20-300-330</v>
      </c>
      <c r="E103" s="29">
        <v>4</v>
      </c>
      <c r="F103" s="29">
        <v>6</v>
      </c>
    </row>
    <row r="104" spans="1:6" ht="14" x14ac:dyDescent="0.3">
      <c r="A104" s="29"/>
      <c r="B104" s="29">
        <v>30</v>
      </c>
      <c r="C104" s="29" t="s">
        <v>50</v>
      </c>
      <c r="D104" s="29" t="str">
        <f t="shared" si="2"/>
        <v>30-300-330</v>
      </c>
      <c r="E104" s="29">
        <v>4</v>
      </c>
      <c r="F104" s="29">
        <v>4</v>
      </c>
    </row>
    <row r="105" spans="1:6" ht="14" x14ac:dyDescent="0.3">
      <c r="A105" s="29"/>
      <c r="B105" s="29">
        <v>40</v>
      </c>
      <c r="C105" s="29" t="s">
        <v>50</v>
      </c>
      <c r="D105" s="29" t="str">
        <f t="shared" si="2"/>
        <v>40-300-330</v>
      </c>
      <c r="E105" s="29">
        <v>4</v>
      </c>
      <c r="F105" s="29">
        <v>3</v>
      </c>
    </row>
    <row r="106" spans="1:6" ht="14" x14ac:dyDescent="0.3">
      <c r="A106" s="29"/>
      <c r="B106" s="29">
        <v>45</v>
      </c>
      <c r="C106" s="29" t="s">
        <v>50</v>
      </c>
      <c r="D106" s="29" t="str">
        <f t="shared" si="2"/>
        <v>45-300-330</v>
      </c>
      <c r="E106" s="29">
        <v>3</v>
      </c>
      <c r="F106" s="29">
        <v>2</v>
      </c>
    </row>
    <row r="107" spans="1:6" ht="14" x14ac:dyDescent="0.3">
      <c r="A107" s="29"/>
      <c r="B107" s="29">
        <v>50</v>
      </c>
      <c r="C107" s="29" t="s">
        <v>50</v>
      </c>
      <c r="D107" s="29" t="str">
        <f t="shared" si="2"/>
        <v>50-300-330</v>
      </c>
      <c r="E107" s="29">
        <v>5</v>
      </c>
      <c r="F107" s="29">
        <v>3</v>
      </c>
    </row>
    <row r="108" spans="1:6" ht="14" x14ac:dyDescent="0.3">
      <c r="A108" s="29"/>
      <c r="B108" s="29">
        <v>60</v>
      </c>
      <c r="C108" s="29" t="s">
        <v>50</v>
      </c>
      <c r="D108" s="29" t="str">
        <f t="shared" si="2"/>
        <v>60-300-330</v>
      </c>
      <c r="E108" s="29">
        <v>4</v>
      </c>
      <c r="F108" s="29">
        <v>2</v>
      </c>
    </row>
    <row r="109" spans="1:6" ht="14" x14ac:dyDescent="0.3">
      <c r="A109" s="29"/>
      <c r="B109" s="29">
        <v>90</v>
      </c>
      <c r="C109" s="29" t="s">
        <v>50</v>
      </c>
      <c r="D109" s="29" t="str">
        <f t="shared" si="2"/>
        <v>90-300-330</v>
      </c>
      <c r="E109" s="29">
        <v>3</v>
      </c>
      <c r="F109" s="29">
        <v>1</v>
      </c>
    </row>
    <row r="110" spans="1:6" ht="14" x14ac:dyDescent="0.3">
      <c r="A110" s="29"/>
      <c r="B110" s="29">
        <v>120</v>
      </c>
      <c r="C110" s="29" t="s">
        <v>50</v>
      </c>
      <c r="D110" s="29" t="str">
        <f t="shared" si="2"/>
        <v>120-300-330</v>
      </c>
      <c r="E110" s="29">
        <v>4</v>
      </c>
      <c r="F110" s="29">
        <v>1</v>
      </c>
    </row>
    <row r="111" spans="1:6" ht="14" x14ac:dyDescent="0.3">
      <c r="A111" s="29"/>
      <c r="B111" s="29">
        <v>150</v>
      </c>
      <c r="C111" s="29" t="s">
        <v>50</v>
      </c>
      <c r="D111" s="29" t="str">
        <f t="shared" si="2"/>
        <v>150-300-330</v>
      </c>
      <c r="E111" s="29">
        <v>5</v>
      </c>
      <c r="F111" s="29">
        <v>1</v>
      </c>
    </row>
    <row r="112" spans="1:6" ht="14" x14ac:dyDescent="0.3">
      <c r="A112" s="29"/>
      <c r="B112" s="29"/>
      <c r="C112" s="29"/>
      <c r="D112" s="29" t="str">
        <f t="shared" si="2"/>
        <v>-</v>
      </c>
      <c r="E112" s="29"/>
      <c r="F112" s="29"/>
    </row>
    <row r="113" spans="1:6" ht="14" x14ac:dyDescent="0.3">
      <c r="A113" s="29" t="s">
        <v>90</v>
      </c>
      <c r="B113" s="29">
        <v>20</v>
      </c>
      <c r="C113" s="29" t="s">
        <v>52</v>
      </c>
      <c r="D113" s="29" t="str">
        <f t="shared" si="2"/>
        <v>20-330-360</v>
      </c>
      <c r="E113" s="29">
        <v>4</v>
      </c>
      <c r="F113" s="29">
        <v>6</v>
      </c>
    </row>
    <row r="114" spans="1:6" ht="14" x14ac:dyDescent="0.3">
      <c r="A114" s="29"/>
      <c r="B114" s="29">
        <v>30</v>
      </c>
      <c r="C114" s="29" t="s">
        <v>52</v>
      </c>
      <c r="D114" s="29" t="str">
        <f t="shared" si="2"/>
        <v>30-330-360</v>
      </c>
      <c r="E114" s="29">
        <v>4</v>
      </c>
      <c r="F114" s="29">
        <v>4</v>
      </c>
    </row>
    <row r="115" spans="1:6" ht="14" x14ac:dyDescent="0.3">
      <c r="A115" s="29"/>
      <c r="B115" s="29">
        <v>40</v>
      </c>
      <c r="C115" s="29" t="s">
        <v>52</v>
      </c>
      <c r="D115" s="29" t="str">
        <f t="shared" si="2"/>
        <v>40-330-360</v>
      </c>
      <c r="E115" s="29">
        <v>4</v>
      </c>
      <c r="F115" s="29">
        <v>3</v>
      </c>
    </row>
    <row r="116" spans="1:6" ht="14" x14ac:dyDescent="0.3">
      <c r="A116" s="29"/>
      <c r="B116" s="29">
        <v>45</v>
      </c>
      <c r="C116" s="29" t="s">
        <v>52</v>
      </c>
      <c r="D116" s="29" t="str">
        <f t="shared" si="2"/>
        <v>45-330-360</v>
      </c>
      <c r="E116" s="29">
        <v>3</v>
      </c>
      <c r="F116" s="29">
        <v>2</v>
      </c>
    </row>
    <row r="117" spans="1:6" ht="14" x14ac:dyDescent="0.3">
      <c r="A117" s="29"/>
      <c r="B117" s="29">
        <v>50</v>
      </c>
      <c r="C117" s="29" t="s">
        <v>52</v>
      </c>
      <c r="D117" s="29" t="str">
        <f t="shared" si="2"/>
        <v>50-330-360</v>
      </c>
      <c r="E117" s="29">
        <v>5</v>
      </c>
      <c r="F117" s="29">
        <v>3</v>
      </c>
    </row>
    <row r="118" spans="1:6" ht="14" x14ac:dyDescent="0.3">
      <c r="A118" s="29"/>
      <c r="B118" s="29">
        <v>60</v>
      </c>
      <c r="C118" s="29" t="s">
        <v>52</v>
      </c>
      <c r="D118" s="29" t="str">
        <f t="shared" si="2"/>
        <v>60-330-360</v>
      </c>
      <c r="E118" s="29">
        <v>4</v>
      </c>
      <c r="F118" s="29">
        <v>2</v>
      </c>
    </row>
    <row r="119" spans="1:6" ht="14" x14ac:dyDescent="0.3">
      <c r="A119" s="29"/>
      <c r="B119" s="29">
        <v>90</v>
      </c>
      <c r="C119" s="29" t="s">
        <v>52</v>
      </c>
      <c r="D119" s="29" t="str">
        <f t="shared" si="2"/>
        <v>90-330-360</v>
      </c>
      <c r="E119" s="29">
        <v>3</v>
      </c>
      <c r="F119" s="29">
        <v>1</v>
      </c>
    </row>
    <row r="120" spans="1:6" ht="14" x14ac:dyDescent="0.3">
      <c r="A120" s="29"/>
      <c r="B120" s="29">
        <v>120</v>
      </c>
      <c r="C120" s="29" t="s">
        <v>52</v>
      </c>
      <c r="D120" s="29" t="str">
        <f t="shared" si="2"/>
        <v>120-330-360</v>
      </c>
      <c r="E120" s="29">
        <v>4</v>
      </c>
      <c r="F120" s="29">
        <v>1</v>
      </c>
    </row>
    <row r="121" spans="1:6" ht="14" x14ac:dyDescent="0.3">
      <c r="A121" s="29"/>
      <c r="B121" s="29">
        <v>150</v>
      </c>
      <c r="C121" s="29" t="s">
        <v>52</v>
      </c>
      <c r="D121" s="29" t="str">
        <f t="shared" si="2"/>
        <v>150-330-360</v>
      </c>
      <c r="E121" s="29">
        <v>5</v>
      </c>
      <c r="F121" s="29">
        <v>1</v>
      </c>
    </row>
    <row r="122" spans="1:6" ht="14" x14ac:dyDescent="0.3">
      <c r="A122" s="29"/>
      <c r="B122" s="29"/>
      <c r="C122" s="29"/>
      <c r="D122" s="29" t="str">
        <f t="shared" si="2"/>
        <v>-</v>
      </c>
      <c r="E122" s="29"/>
      <c r="F122" s="29"/>
    </row>
    <row r="123" spans="1:6" ht="14" x14ac:dyDescent="0.3">
      <c r="A123" s="29" t="s">
        <v>91</v>
      </c>
      <c r="B123" s="29">
        <v>20</v>
      </c>
      <c r="C123" s="29" t="s">
        <v>59</v>
      </c>
      <c r="D123" s="29" t="str">
        <f t="shared" si="2"/>
        <v>20-360-390</v>
      </c>
      <c r="E123" s="29">
        <v>4</v>
      </c>
      <c r="F123" s="29">
        <v>6</v>
      </c>
    </row>
    <row r="124" spans="1:6" ht="14" x14ac:dyDescent="0.3">
      <c r="A124" s="29"/>
      <c r="B124" s="29">
        <v>30</v>
      </c>
      <c r="C124" s="29" t="s">
        <v>59</v>
      </c>
      <c r="D124" s="29" t="str">
        <f t="shared" si="2"/>
        <v>30-360-390</v>
      </c>
      <c r="E124" s="29">
        <v>4</v>
      </c>
      <c r="F124" s="29">
        <v>4</v>
      </c>
    </row>
    <row r="125" spans="1:6" ht="14" x14ac:dyDescent="0.3">
      <c r="A125" s="29"/>
      <c r="B125" s="29">
        <v>40</v>
      </c>
      <c r="C125" s="29" t="s">
        <v>59</v>
      </c>
      <c r="D125" s="29" t="str">
        <f t="shared" si="2"/>
        <v>40-360-390</v>
      </c>
      <c r="E125" s="29">
        <v>4</v>
      </c>
      <c r="F125" s="29">
        <v>3</v>
      </c>
    </row>
    <row r="126" spans="1:6" ht="14" x14ac:dyDescent="0.3">
      <c r="A126" s="29"/>
      <c r="B126" s="29">
        <v>45</v>
      </c>
      <c r="C126" s="29" t="s">
        <v>59</v>
      </c>
      <c r="D126" s="29" t="str">
        <f t="shared" si="2"/>
        <v>45-360-390</v>
      </c>
      <c r="E126" s="29">
        <v>3</v>
      </c>
      <c r="F126" s="29">
        <v>2</v>
      </c>
    </row>
    <row r="127" spans="1:6" ht="14" x14ac:dyDescent="0.3">
      <c r="A127" s="29"/>
      <c r="B127" s="29">
        <v>50</v>
      </c>
      <c r="C127" s="29" t="s">
        <v>59</v>
      </c>
      <c r="D127" s="29" t="str">
        <f t="shared" si="2"/>
        <v>50-360-390</v>
      </c>
      <c r="E127" s="29">
        <v>5</v>
      </c>
      <c r="F127" s="29">
        <v>3</v>
      </c>
    </row>
    <row r="128" spans="1:6" ht="14" x14ac:dyDescent="0.3">
      <c r="A128" s="29"/>
      <c r="B128" s="29">
        <v>60</v>
      </c>
      <c r="C128" s="29" t="s">
        <v>59</v>
      </c>
      <c r="D128" s="29" t="str">
        <f t="shared" si="2"/>
        <v>60-360-390</v>
      </c>
      <c r="E128" s="29">
        <v>4</v>
      </c>
      <c r="F128" s="29">
        <v>2</v>
      </c>
    </row>
    <row r="129" spans="1:6" ht="14" x14ac:dyDescent="0.3">
      <c r="A129" s="29"/>
      <c r="B129" s="29">
        <v>90</v>
      </c>
      <c r="C129" s="29" t="s">
        <v>59</v>
      </c>
      <c r="D129" s="29" t="str">
        <f t="shared" si="2"/>
        <v>90-360-390</v>
      </c>
      <c r="E129" s="29">
        <v>3</v>
      </c>
      <c r="F129" s="29">
        <v>1</v>
      </c>
    </row>
    <row r="130" spans="1:6" ht="14" x14ac:dyDescent="0.3">
      <c r="A130" s="28"/>
      <c r="B130" s="29">
        <v>120</v>
      </c>
      <c r="C130" s="29" t="s">
        <v>59</v>
      </c>
      <c r="D130" s="29" t="str">
        <f t="shared" si="2"/>
        <v>120-360-390</v>
      </c>
      <c r="E130" s="29">
        <v>4</v>
      </c>
      <c r="F130" s="29">
        <v>1</v>
      </c>
    </row>
    <row r="131" spans="1:6" ht="14" x14ac:dyDescent="0.3">
      <c r="A131" s="28"/>
      <c r="B131" s="29">
        <v>150</v>
      </c>
      <c r="C131" s="29" t="s">
        <v>59</v>
      </c>
      <c r="D131" s="29" t="str">
        <f t="shared" si="2"/>
        <v>150-360-390</v>
      </c>
      <c r="E131" s="29">
        <v>5</v>
      </c>
      <c r="F131" s="29">
        <v>1</v>
      </c>
    </row>
    <row r="132" spans="1:6" ht="14" x14ac:dyDescent="0.3">
      <c r="A132" s="28"/>
      <c r="B132" s="28"/>
      <c r="C132" s="28"/>
      <c r="D132" s="29" t="str">
        <f t="shared" ref="D132:D163" si="3">B132&amp;"-"&amp;C132</f>
        <v>-</v>
      </c>
      <c r="E132" s="28"/>
      <c r="F132" s="28"/>
    </row>
    <row r="133" spans="1:6" ht="14" x14ac:dyDescent="0.3">
      <c r="A133" s="29" t="s">
        <v>92</v>
      </c>
      <c r="B133" s="29">
        <v>20</v>
      </c>
      <c r="C133" s="29" t="s">
        <v>62</v>
      </c>
      <c r="D133" s="29" t="str">
        <f t="shared" si="3"/>
        <v>20-390-420</v>
      </c>
      <c r="E133" s="29">
        <v>4</v>
      </c>
      <c r="F133" s="29">
        <v>6</v>
      </c>
    </row>
    <row r="134" spans="1:6" ht="14" x14ac:dyDescent="0.3">
      <c r="A134" s="29"/>
      <c r="B134" s="29">
        <v>30</v>
      </c>
      <c r="C134" s="29" t="s">
        <v>62</v>
      </c>
      <c r="D134" s="29" t="str">
        <f t="shared" si="3"/>
        <v>30-390-420</v>
      </c>
      <c r="E134" s="29">
        <v>4</v>
      </c>
      <c r="F134" s="29">
        <v>4</v>
      </c>
    </row>
    <row r="135" spans="1:6" ht="14" x14ac:dyDescent="0.3">
      <c r="A135" s="29"/>
      <c r="B135" s="29">
        <v>40</v>
      </c>
      <c r="C135" s="29" t="s">
        <v>62</v>
      </c>
      <c r="D135" s="29" t="str">
        <f t="shared" si="3"/>
        <v>40-390-420</v>
      </c>
      <c r="E135" s="29">
        <v>4</v>
      </c>
      <c r="F135" s="29">
        <v>3</v>
      </c>
    </row>
    <row r="136" spans="1:6" ht="14" x14ac:dyDescent="0.3">
      <c r="A136" s="29"/>
      <c r="B136" s="29">
        <v>45</v>
      </c>
      <c r="C136" s="29" t="s">
        <v>62</v>
      </c>
      <c r="D136" s="29" t="str">
        <f t="shared" si="3"/>
        <v>45-390-420</v>
      </c>
      <c r="E136" s="29">
        <v>3</v>
      </c>
      <c r="F136" s="29">
        <v>2</v>
      </c>
    </row>
    <row r="137" spans="1:6" ht="14" x14ac:dyDescent="0.3">
      <c r="A137" s="29"/>
      <c r="B137" s="29">
        <v>50</v>
      </c>
      <c r="C137" s="29" t="s">
        <v>62</v>
      </c>
      <c r="D137" s="29" t="str">
        <f t="shared" si="3"/>
        <v>50-390-420</v>
      </c>
      <c r="E137" s="29">
        <v>5</v>
      </c>
      <c r="F137" s="29">
        <v>3</v>
      </c>
    </row>
    <row r="138" spans="1:6" ht="14" x14ac:dyDescent="0.3">
      <c r="A138" s="29"/>
      <c r="B138" s="29">
        <v>60</v>
      </c>
      <c r="C138" s="29" t="s">
        <v>62</v>
      </c>
      <c r="D138" s="29" t="str">
        <f t="shared" si="3"/>
        <v>60-390-420</v>
      </c>
      <c r="E138" s="29">
        <v>4</v>
      </c>
      <c r="F138" s="29">
        <v>2</v>
      </c>
    </row>
    <row r="139" spans="1:6" ht="14" x14ac:dyDescent="0.3">
      <c r="A139" s="29"/>
      <c r="B139" s="29">
        <v>90</v>
      </c>
      <c r="C139" s="29" t="s">
        <v>62</v>
      </c>
      <c r="D139" s="29" t="str">
        <f t="shared" si="3"/>
        <v>90-390-420</v>
      </c>
      <c r="E139" s="29">
        <v>3</v>
      </c>
      <c r="F139" s="29">
        <v>1</v>
      </c>
    </row>
    <row r="140" spans="1:6" ht="14" x14ac:dyDescent="0.3">
      <c r="A140" s="28"/>
      <c r="B140" s="29">
        <v>120</v>
      </c>
      <c r="C140" s="29" t="s">
        <v>62</v>
      </c>
      <c r="D140" s="29" t="str">
        <f t="shared" si="3"/>
        <v>120-390-420</v>
      </c>
      <c r="E140" s="29">
        <v>4</v>
      </c>
      <c r="F140" s="29">
        <v>1</v>
      </c>
    </row>
    <row r="141" spans="1:6" ht="14" x14ac:dyDescent="0.3">
      <c r="A141" s="28"/>
      <c r="B141" s="29">
        <v>150</v>
      </c>
      <c r="C141" s="29" t="s">
        <v>62</v>
      </c>
      <c r="D141" s="29" t="str">
        <f t="shared" si="3"/>
        <v>150-390-420</v>
      </c>
      <c r="E141" s="29">
        <v>5</v>
      </c>
      <c r="F141" s="29">
        <v>1</v>
      </c>
    </row>
    <row r="142" spans="1:6" ht="14" x14ac:dyDescent="0.3">
      <c r="A142" s="28"/>
      <c r="B142" s="28"/>
      <c r="C142" s="28"/>
      <c r="D142" s="29" t="str">
        <f t="shared" si="3"/>
        <v>-</v>
      </c>
      <c r="E142" s="28"/>
      <c r="F142" s="28"/>
    </row>
    <row r="143" spans="1:6" ht="14" x14ac:dyDescent="0.3">
      <c r="A143" s="29" t="s">
        <v>93</v>
      </c>
      <c r="B143" s="29">
        <v>20</v>
      </c>
      <c r="C143" s="29" t="s">
        <v>60</v>
      </c>
      <c r="D143" s="29" t="str">
        <f t="shared" si="3"/>
        <v>20-420-450</v>
      </c>
      <c r="E143" s="29">
        <v>4</v>
      </c>
      <c r="F143" s="29">
        <v>6</v>
      </c>
    </row>
    <row r="144" spans="1:6" ht="14" x14ac:dyDescent="0.3">
      <c r="A144" s="29"/>
      <c r="B144" s="29">
        <v>30</v>
      </c>
      <c r="C144" s="29" t="s">
        <v>60</v>
      </c>
      <c r="D144" s="29" t="str">
        <f t="shared" si="3"/>
        <v>30-420-450</v>
      </c>
      <c r="E144" s="29">
        <v>4</v>
      </c>
      <c r="F144" s="29">
        <v>4</v>
      </c>
    </row>
    <row r="145" spans="1:6" ht="14" x14ac:dyDescent="0.3">
      <c r="A145" s="29"/>
      <c r="B145" s="29">
        <v>40</v>
      </c>
      <c r="C145" s="29" t="s">
        <v>60</v>
      </c>
      <c r="D145" s="29" t="str">
        <f t="shared" si="3"/>
        <v>40-420-450</v>
      </c>
      <c r="E145" s="29">
        <v>4</v>
      </c>
      <c r="F145" s="29">
        <v>3</v>
      </c>
    </row>
    <row r="146" spans="1:6" ht="14" x14ac:dyDescent="0.3">
      <c r="A146" s="29"/>
      <c r="B146" s="29">
        <v>45</v>
      </c>
      <c r="C146" s="29" t="s">
        <v>60</v>
      </c>
      <c r="D146" s="29" t="str">
        <f t="shared" si="3"/>
        <v>45-420-450</v>
      </c>
      <c r="E146" s="29">
        <v>3</v>
      </c>
      <c r="F146" s="29">
        <v>2</v>
      </c>
    </row>
    <row r="147" spans="1:6" ht="14" x14ac:dyDescent="0.3">
      <c r="A147" s="29"/>
      <c r="B147" s="29">
        <v>50</v>
      </c>
      <c r="C147" s="29" t="s">
        <v>60</v>
      </c>
      <c r="D147" s="29" t="str">
        <f t="shared" si="3"/>
        <v>50-420-450</v>
      </c>
      <c r="E147" s="29">
        <v>5</v>
      </c>
      <c r="F147" s="29">
        <v>3</v>
      </c>
    </row>
    <row r="148" spans="1:6" ht="14" x14ac:dyDescent="0.3">
      <c r="A148" s="29"/>
      <c r="B148" s="29">
        <v>60</v>
      </c>
      <c r="C148" s="29" t="s">
        <v>60</v>
      </c>
      <c r="D148" s="29" t="str">
        <f t="shared" si="3"/>
        <v>60-420-450</v>
      </c>
      <c r="E148" s="29">
        <v>4</v>
      </c>
      <c r="F148" s="29">
        <v>2</v>
      </c>
    </row>
    <row r="149" spans="1:6" ht="14" x14ac:dyDescent="0.3">
      <c r="A149" s="29"/>
      <c r="B149" s="29">
        <v>90</v>
      </c>
      <c r="C149" s="29" t="s">
        <v>60</v>
      </c>
      <c r="D149" s="29" t="str">
        <f t="shared" si="3"/>
        <v>90-420-450</v>
      </c>
      <c r="E149" s="29">
        <v>3</v>
      </c>
      <c r="F149" s="29">
        <v>1</v>
      </c>
    </row>
    <row r="150" spans="1:6" ht="14" x14ac:dyDescent="0.3">
      <c r="A150" s="28"/>
      <c r="B150" s="29">
        <v>120</v>
      </c>
      <c r="C150" s="29" t="s">
        <v>60</v>
      </c>
      <c r="D150" s="29" t="str">
        <f t="shared" si="3"/>
        <v>120-420-450</v>
      </c>
      <c r="E150" s="29">
        <v>4</v>
      </c>
      <c r="F150" s="29">
        <v>1</v>
      </c>
    </row>
    <row r="151" spans="1:6" ht="14" x14ac:dyDescent="0.3">
      <c r="A151" s="28"/>
      <c r="B151" s="29">
        <v>150</v>
      </c>
      <c r="C151" s="29" t="s">
        <v>60</v>
      </c>
      <c r="D151" s="29" t="str">
        <f t="shared" si="3"/>
        <v>150-420-450</v>
      </c>
      <c r="E151" s="29">
        <v>5</v>
      </c>
      <c r="F151" s="29">
        <v>1</v>
      </c>
    </row>
    <row r="152" spans="1:6" ht="14" x14ac:dyDescent="0.3">
      <c r="A152" s="28"/>
      <c r="B152" s="29">
        <v>180</v>
      </c>
      <c r="C152" s="29" t="s">
        <v>60</v>
      </c>
      <c r="D152" s="29" t="str">
        <f t="shared" si="3"/>
        <v>180-420-450</v>
      </c>
      <c r="E152" s="29">
        <v>6</v>
      </c>
      <c r="F152" s="29">
        <v>1</v>
      </c>
    </row>
    <row r="153" spans="1:6" ht="14" x14ac:dyDescent="0.3">
      <c r="A153" s="28"/>
      <c r="B153" s="28"/>
      <c r="C153" s="28"/>
      <c r="D153" s="29" t="str">
        <f t="shared" si="3"/>
        <v>-</v>
      </c>
      <c r="E153" s="28"/>
      <c r="F153" s="28"/>
    </row>
    <row r="154" spans="1:6" ht="14" x14ac:dyDescent="0.3">
      <c r="A154" s="29" t="s">
        <v>94</v>
      </c>
      <c r="B154" s="29">
        <v>20</v>
      </c>
      <c r="C154" s="29" t="s">
        <v>61</v>
      </c>
      <c r="D154" s="29" t="str">
        <f t="shared" si="3"/>
        <v>20-450-480</v>
      </c>
      <c r="E154" s="29">
        <v>4</v>
      </c>
      <c r="F154" s="29">
        <v>6</v>
      </c>
    </row>
    <row r="155" spans="1:6" ht="14" x14ac:dyDescent="0.3">
      <c r="A155" s="29"/>
      <c r="B155" s="29">
        <v>30</v>
      </c>
      <c r="C155" s="29" t="s">
        <v>61</v>
      </c>
      <c r="D155" s="29" t="str">
        <f t="shared" si="3"/>
        <v>30-450-480</v>
      </c>
      <c r="E155" s="29">
        <v>4</v>
      </c>
      <c r="F155" s="29">
        <v>4</v>
      </c>
    </row>
    <row r="156" spans="1:6" ht="14" x14ac:dyDescent="0.3">
      <c r="A156" s="29"/>
      <c r="B156" s="29">
        <v>40</v>
      </c>
      <c r="C156" s="29" t="s">
        <v>61</v>
      </c>
      <c r="D156" s="29" t="str">
        <f t="shared" si="3"/>
        <v>40-450-480</v>
      </c>
      <c r="E156" s="29">
        <v>4</v>
      </c>
      <c r="F156" s="29">
        <v>3</v>
      </c>
    </row>
    <row r="157" spans="1:6" ht="14" x14ac:dyDescent="0.3">
      <c r="A157" s="29"/>
      <c r="B157" s="29">
        <v>45</v>
      </c>
      <c r="C157" s="29" t="s">
        <v>61</v>
      </c>
      <c r="D157" s="29" t="str">
        <f t="shared" si="3"/>
        <v>45-450-480</v>
      </c>
      <c r="E157" s="29">
        <v>3</v>
      </c>
      <c r="F157" s="29">
        <v>2</v>
      </c>
    </row>
    <row r="158" spans="1:6" ht="14" x14ac:dyDescent="0.3">
      <c r="A158" s="29"/>
      <c r="B158" s="29">
        <v>50</v>
      </c>
      <c r="C158" s="29" t="s">
        <v>61</v>
      </c>
      <c r="D158" s="29" t="str">
        <f t="shared" si="3"/>
        <v>50-450-480</v>
      </c>
      <c r="E158" s="29">
        <v>5</v>
      </c>
      <c r="F158" s="29">
        <v>3</v>
      </c>
    </row>
    <row r="159" spans="1:6" ht="14" x14ac:dyDescent="0.3">
      <c r="A159" s="29"/>
      <c r="B159" s="29">
        <v>60</v>
      </c>
      <c r="C159" s="29" t="s">
        <v>61</v>
      </c>
      <c r="D159" s="29" t="str">
        <f t="shared" si="3"/>
        <v>60-450-480</v>
      </c>
      <c r="E159" s="29">
        <v>4</v>
      </c>
      <c r="F159" s="29">
        <v>2</v>
      </c>
    </row>
    <row r="160" spans="1:6" ht="14" x14ac:dyDescent="0.3">
      <c r="A160" s="29"/>
      <c r="B160" s="29">
        <v>90</v>
      </c>
      <c r="C160" s="29" t="s">
        <v>61</v>
      </c>
      <c r="D160" s="29" t="str">
        <f t="shared" si="3"/>
        <v>90-450-480</v>
      </c>
      <c r="E160" s="29">
        <v>3</v>
      </c>
      <c r="F160" s="29">
        <v>1</v>
      </c>
    </row>
    <row r="161" spans="1:6" ht="14" x14ac:dyDescent="0.3">
      <c r="A161" s="28"/>
      <c r="B161" s="29">
        <v>120</v>
      </c>
      <c r="C161" s="29" t="s">
        <v>61</v>
      </c>
      <c r="D161" s="29" t="str">
        <f t="shared" si="3"/>
        <v>120-450-480</v>
      </c>
      <c r="E161" s="29">
        <v>4</v>
      </c>
      <c r="F161" s="29">
        <v>1</v>
      </c>
    </row>
    <row r="162" spans="1:6" ht="14" x14ac:dyDescent="0.3">
      <c r="A162" s="28"/>
      <c r="B162" s="29">
        <v>150</v>
      </c>
      <c r="C162" s="29" t="s">
        <v>61</v>
      </c>
      <c r="D162" s="29" t="str">
        <f t="shared" si="3"/>
        <v>150-450-480</v>
      </c>
      <c r="E162" s="29">
        <v>5</v>
      </c>
      <c r="F162" s="29">
        <v>1</v>
      </c>
    </row>
    <row r="163" spans="1:6" ht="14" x14ac:dyDescent="0.3">
      <c r="A163" s="28"/>
      <c r="B163" s="29">
        <v>180</v>
      </c>
      <c r="C163" s="29" t="s">
        <v>61</v>
      </c>
      <c r="D163" s="29" t="str">
        <f t="shared" si="3"/>
        <v>180-450-480</v>
      </c>
      <c r="E163" s="29">
        <v>6</v>
      </c>
      <c r="F163" s="29">
        <v>1</v>
      </c>
    </row>
    <row r="165" spans="1:6" x14ac:dyDescent="0.45">
      <c r="A165" s="2" t="s">
        <v>192</v>
      </c>
      <c r="B165" s="2">
        <v>20</v>
      </c>
      <c r="C165" s="2" t="s">
        <v>193</v>
      </c>
      <c r="D165" s="2" t="str">
        <f t="shared" ref="D165:D174" si="4">B165&amp;"-"&amp;C165</f>
        <v>20-480-510</v>
      </c>
      <c r="E165" s="2">
        <v>4</v>
      </c>
      <c r="F165" s="2">
        <v>6</v>
      </c>
    </row>
    <row r="166" spans="1:6" x14ac:dyDescent="0.45">
      <c r="A166" s="2"/>
      <c r="B166" s="2">
        <v>30</v>
      </c>
      <c r="C166" s="2" t="s">
        <v>193</v>
      </c>
      <c r="D166" s="2" t="str">
        <f t="shared" si="4"/>
        <v>30-480-510</v>
      </c>
      <c r="E166" s="2">
        <v>4</v>
      </c>
      <c r="F166" s="2">
        <v>4</v>
      </c>
    </row>
    <row r="167" spans="1:6" x14ac:dyDescent="0.45">
      <c r="A167" s="2"/>
      <c r="B167" s="2">
        <v>40</v>
      </c>
      <c r="C167" s="2" t="s">
        <v>193</v>
      </c>
      <c r="D167" s="2" t="str">
        <f t="shared" si="4"/>
        <v>40-480-510</v>
      </c>
      <c r="E167" s="2">
        <v>4</v>
      </c>
      <c r="F167" s="2">
        <v>3</v>
      </c>
    </row>
    <row r="168" spans="1:6" x14ac:dyDescent="0.45">
      <c r="A168" s="2"/>
      <c r="B168" s="2">
        <v>45</v>
      </c>
      <c r="C168" s="2" t="s">
        <v>193</v>
      </c>
      <c r="D168" s="2" t="str">
        <f t="shared" si="4"/>
        <v>45-480-510</v>
      </c>
      <c r="E168" s="2">
        <v>3</v>
      </c>
      <c r="F168" s="2">
        <v>2</v>
      </c>
    </row>
    <row r="169" spans="1:6" x14ac:dyDescent="0.45">
      <c r="A169" s="2"/>
      <c r="B169" s="2">
        <v>50</v>
      </c>
      <c r="C169" s="2" t="s">
        <v>193</v>
      </c>
      <c r="D169" s="2" t="str">
        <f t="shared" si="4"/>
        <v>50-480-510</v>
      </c>
      <c r="E169" s="2">
        <v>5</v>
      </c>
      <c r="F169" s="2">
        <v>3</v>
      </c>
    </row>
    <row r="170" spans="1:6" x14ac:dyDescent="0.45">
      <c r="A170" s="2"/>
      <c r="B170" s="2">
        <v>60</v>
      </c>
      <c r="C170" s="2" t="s">
        <v>193</v>
      </c>
      <c r="D170" s="2" t="str">
        <f t="shared" si="4"/>
        <v>60-480-510</v>
      </c>
      <c r="E170" s="2">
        <v>4</v>
      </c>
      <c r="F170" s="2">
        <v>2</v>
      </c>
    </row>
    <row r="171" spans="1:6" x14ac:dyDescent="0.45">
      <c r="A171" s="2"/>
      <c r="B171" s="2">
        <v>90</v>
      </c>
      <c r="C171" s="2" t="s">
        <v>193</v>
      </c>
      <c r="D171" s="2" t="str">
        <f t="shared" si="4"/>
        <v>90-480-510</v>
      </c>
      <c r="E171" s="2">
        <v>3</v>
      </c>
      <c r="F171" s="2">
        <v>1</v>
      </c>
    </row>
    <row r="172" spans="1:6" x14ac:dyDescent="0.45">
      <c r="B172" s="2">
        <v>120</v>
      </c>
      <c r="C172" s="2" t="s">
        <v>193</v>
      </c>
      <c r="D172" s="2" t="str">
        <f t="shared" si="4"/>
        <v>120-480-510</v>
      </c>
      <c r="E172" s="2">
        <v>4</v>
      </c>
      <c r="F172" s="2">
        <v>1</v>
      </c>
    </row>
    <row r="173" spans="1:6" x14ac:dyDescent="0.45">
      <c r="B173" s="2">
        <v>150</v>
      </c>
      <c r="C173" s="2" t="s">
        <v>193</v>
      </c>
      <c r="D173" s="2" t="str">
        <f t="shared" si="4"/>
        <v>150-480-510</v>
      </c>
      <c r="E173" s="2">
        <v>5</v>
      </c>
      <c r="F173" s="2">
        <v>1</v>
      </c>
    </row>
    <row r="174" spans="1:6" x14ac:dyDescent="0.45">
      <c r="B174" s="2">
        <v>180</v>
      </c>
      <c r="C174" s="2" t="s">
        <v>193</v>
      </c>
      <c r="D174" s="2" t="str">
        <f t="shared" si="4"/>
        <v>180-480-510</v>
      </c>
      <c r="E174" s="2">
        <v>6</v>
      </c>
      <c r="F174" s="2">
        <v>1</v>
      </c>
    </row>
    <row r="176" spans="1:6" x14ac:dyDescent="0.45">
      <c r="A176" s="2" t="s">
        <v>194</v>
      </c>
      <c r="B176" s="2">
        <v>20</v>
      </c>
      <c r="C176" s="2" t="s">
        <v>195</v>
      </c>
      <c r="D176" s="2" t="str">
        <f t="shared" ref="D176:D185" si="5">B176&amp;"-"&amp;C176</f>
        <v>20-510-540</v>
      </c>
      <c r="E176" s="2">
        <v>4</v>
      </c>
      <c r="F176" s="2">
        <v>6</v>
      </c>
    </row>
    <row r="177" spans="1:6" x14ac:dyDescent="0.45">
      <c r="A177" s="2"/>
      <c r="B177" s="2">
        <v>30</v>
      </c>
      <c r="C177" s="2" t="s">
        <v>195</v>
      </c>
      <c r="D177" s="2" t="str">
        <f t="shared" si="5"/>
        <v>30-510-540</v>
      </c>
      <c r="E177" s="2">
        <v>4</v>
      </c>
      <c r="F177" s="2">
        <v>4</v>
      </c>
    </row>
    <row r="178" spans="1:6" x14ac:dyDescent="0.45">
      <c r="A178" s="2"/>
      <c r="B178" s="2">
        <v>40</v>
      </c>
      <c r="C178" s="2" t="s">
        <v>195</v>
      </c>
      <c r="D178" s="2" t="str">
        <f t="shared" si="5"/>
        <v>40-510-540</v>
      </c>
      <c r="E178" s="2">
        <v>4</v>
      </c>
      <c r="F178" s="2">
        <v>3</v>
      </c>
    </row>
    <row r="179" spans="1:6" x14ac:dyDescent="0.45">
      <c r="A179" s="2"/>
      <c r="B179" s="2">
        <v>45</v>
      </c>
      <c r="C179" s="2" t="s">
        <v>195</v>
      </c>
      <c r="D179" s="2" t="str">
        <f t="shared" si="5"/>
        <v>45-510-540</v>
      </c>
      <c r="E179" s="2">
        <v>3</v>
      </c>
      <c r="F179" s="2">
        <v>2</v>
      </c>
    </row>
    <row r="180" spans="1:6" x14ac:dyDescent="0.45">
      <c r="A180" s="2"/>
      <c r="B180" s="2">
        <v>50</v>
      </c>
      <c r="C180" s="2" t="s">
        <v>195</v>
      </c>
      <c r="D180" s="2" t="str">
        <f t="shared" si="5"/>
        <v>50-510-540</v>
      </c>
      <c r="E180" s="2">
        <v>5</v>
      </c>
      <c r="F180" s="2">
        <v>3</v>
      </c>
    </row>
    <row r="181" spans="1:6" x14ac:dyDescent="0.45">
      <c r="A181" s="2"/>
      <c r="B181" s="2">
        <v>60</v>
      </c>
      <c r="C181" s="2" t="s">
        <v>195</v>
      </c>
      <c r="D181" s="2" t="str">
        <f t="shared" si="5"/>
        <v>60-510-540</v>
      </c>
      <c r="E181" s="2">
        <v>4</v>
      </c>
      <c r="F181" s="2">
        <v>2</v>
      </c>
    </row>
    <row r="182" spans="1:6" x14ac:dyDescent="0.45">
      <c r="A182" s="2"/>
      <c r="B182" s="2">
        <v>90</v>
      </c>
      <c r="C182" s="2" t="s">
        <v>195</v>
      </c>
      <c r="D182" s="2" t="str">
        <f t="shared" si="5"/>
        <v>90-510-540</v>
      </c>
      <c r="E182" s="2">
        <v>3</v>
      </c>
      <c r="F182" s="2">
        <v>1</v>
      </c>
    </row>
    <row r="183" spans="1:6" x14ac:dyDescent="0.45">
      <c r="B183" s="2">
        <v>120</v>
      </c>
      <c r="C183" s="2" t="s">
        <v>195</v>
      </c>
      <c r="D183" s="2" t="str">
        <f t="shared" si="5"/>
        <v>120-510-540</v>
      </c>
      <c r="E183" s="2">
        <v>4</v>
      </c>
      <c r="F183" s="2">
        <v>1</v>
      </c>
    </row>
    <row r="184" spans="1:6" x14ac:dyDescent="0.45">
      <c r="B184" s="2">
        <v>150</v>
      </c>
      <c r="C184" s="2" t="s">
        <v>195</v>
      </c>
      <c r="D184" s="2" t="str">
        <f t="shared" si="5"/>
        <v>150-510-540</v>
      </c>
      <c r="E184" s="2">
        <v>5</v>
      </c>
      <c r="F184" s="2">
        <v>1</v>
      </c>
    </row>
    <row r="185" spans="1:6" x14ac:dyDescent="0.45">
      <c r="B185" s="2">
        <v>180</v>
      </c>
      <c r="C185" s="2" t="s">
        <v>195</v>
      </c>
      <c r="D185" s="2" t="str">
        <f t="shared" si="5"/>
        <v>180-510-540</v>
      </c>
      <c r="E185" s="2">
        <v>6</v>
      </c>
      <c r="F185" s="2">
        <v>1</v>
      </c>
    </row>
    <row r="187" spans="1:6" x14ac:dyDescent="0.45">
      <c r="A187" s="2" t="s">
        <v>196</v>
      </c>
      <c r="B187" s="2">
        <v>20</v>
      </c>
      <c r="C187" s="2" t="s">
        <v>197</v>
      </c>
      <c r="D187" s="2" t="str">
        <f t="shared" ref="D187:D196" si="6">B187&amp;"-"&amp;C187</f>
        <v>20-540-570</v>
      </c>
      <c r="E187" s="2">
        <v>4</v>
      </c>
      <c r="F187" s="2">
        <v>6</v>
      </c>
    </row>
    <row r="188" spans="1:6" x14ac:dyDescent="0.45">
      <c r="A188" s="2"/>
      <c r="B188" s="2">
        <v>30</v>
      </c>
      <c r="C188" s="2" t="s">
        <v>197</v>
      </c>
      <c r="D188" s="2" t="str">
        <f t="shared" si="6"/>
        <v>30-540-570</v>
      </c>
      <c r="E188" s="2">
        <v>4</v>
      </c>
      <c r="F188" s="2">
        <v>4</v>
      </c>
    </row>
    <row r="189" spans="1:6" x14ac:dyDescent="0.45">
      <c r="A189" s="2"/>
      <c r="B189" s="2">
        <v>40</v>
      </c>
      <c r="C189" s="2" t="s">
        <v>197</v>
      </c>
      <c r="D189" s="2" t="str">
        <f t="shared" si="6"/>
        <v>40-540-570</v>
      </c>
      <c r="E189" s="2">
        <v>4</v>
      </c>
      <c r="F189" s="2">
        <v>3</v>
      </c>
    </row>
    <row r="190" spans="1:6" x14ac:dyDescent="0.45">
      <c r="A190" s="2"/>
      <c r="B190" s="2">
        <v>45</v>
      </c>
      <c r="C190" s="2" t="s">
        <v>197</v>
      </c>
      <c r="D190" s="2" t="str">
        <f t="shared" si="6"/>
        <v>45-540-570</v>
      </c>
      <c r="E190" s="2">
        <v>3</v>
      </c>
      <c r="F190" s="2">
        <v>2</v>
      </c>
    </row>
    <row r="191" spans="1:6" x14ac:dyDescent="0.45">
      <c r="A191" s="2"/>
      <c r="B191" s="2">
        <v>50</v>
      </c>
      <c r="C191" s="2" t="s">
        <v>197</v>
      </c>
      <c r="D191" s="2" t="str">
        <f t="shared" si="6"/>
        <v>50-540-570</v>
      </c>
      <c r="E191" s="2">
        <v>5</v>
      </c>
      <c r="F191" s="2">
        <v>3</v>
      </c>
    </row>
    <row r="192" spans="1:6" x14ac:dyDescent="0.45">
      <c r="A192" s="2"/>
      <c r="B192" s="2">
        <v>60</v>
      </c>
      <c r="C192" s="2" t="s">
        <v>197</v>
      </c>
      <c r="D192" s="2" t="str">
        <f t="shared" si="6"/>
        <v>60-540-570</v>
      </c>
      <c r="E192" s="2">
        <v>4</v>
      </c>
      <c r="F192" s="2">
        <v>2</v>
      </c>
    </row>
    <row r="193" spans="1:6" x14ac:dyDescent="0.45">
      <c r="A193" s="2"/>
      <c r="B193" s="2">
        <v>90</v>
      </c>
      <c r="C193" s="2" t="s">
        <v>197</v>
      </c>
      <c r="D193" s="2" t="str">
        <f t="shared" si="6"/>
        <v>90-540-570</v>
      </c>
      <c r="E193" s="2">
        <v>3</v>
      </c>
      <c r="F193" s="2">
        <v>1</v>
      </c>
    </row>
    <row r="194" spans="1:6" x14ac:dyDescent="0.45">
      <c r="B194" s="2">
        <v>120</v>
      </c>
      <c r="C194" s="2" t="s">
        <v>197</v>
      </c>
      <c r="D194" s="2" t="str">
        <f t="shared" si="6"/>
        <v>120-540-570</v>
      </c>
      <c r="E194" s="2">
        <v>4</v>
      </c>
      <c r="F194" s="2">
        <v>1</v>
      </c>
    </row>
    <row r="195" spans="1:6" x14ac:dyDescent="0.45">
      <c r="B195" s="2">
        <v>150</v>
      </c>
      <c r="C195" s="2" t="s">
        <v>197</v>
      </c>
      <c r="D195" s="2" t="str">
        <f t="shared" si="6"/>
        <v>150-540-570</v>
      </c>
      <c r="E195" s="2">
        <v>5</v>
      </c>
      <c r="F195" s="2">
        <v>1</v>
      </c>
    </row>
    <row r="196" spans="1:6" x14ac:dyDescent="0.45">
      <c r="B196" s="2">
        <v>180</v>
      </c>
      <c r="C196" s="2" t="s">
        <v>197</v>
      </c>
      <c r="D196" s="2" t="str">
        <f t="shared" si="6"/>
        <v>180-540-570</v>
      </c>
      <c r="E196" s="2">
        <v>6</v>
      </c>
      <c r="F196" s="2">
        <v>1</v>
      </c>
    </row>
    <row r="198" spans="1:6" x14ac:dyDescent="0.45">
      <c r="A198" s="2" t="s">
        <v>198</v>
      </c>
      <c r="B198" s="2">
        <v>20</v>
      </c>
      <c r="C198" s="2" t="s">
        <v>199</v>
      </c>
      <c r="D198" s="2" t="str">
        <f t="shared" ref="D198:D207" si="7">B198&amp;"-"&amp;C198</f>
        <v>20-570-600</v>
      </c>
      <c r="E198" s="2">
        <v>4</v>
      </c>
      <c r="F198" s="2">
        <v>6</v>
      </c>
    </row>
    <row r="199" spans="1:6" x14ac:dyDescent="0.45">
      <c r="A199" s="2"/>
      <c r="B199" s="2">
        <v>30</v>
      </c>
      <c r="C199" s="2" t="s">
        <v>199</v>
      </c>
      <c r="D199" s="2" t="str">
        <f t="shared" si="7"/>
        <v>30-570-600</v>
      </c>
      <c r="E199" s="2">
        <v>4</v>
      </c>
      <c r="F199" s="2">
        <v>4</v>
      </c>
    </row>
    <row r="200" spans="1:6" x14ac:dyDescent="0.45">
      <c r="A200" s="2"/>
      <c r="B200" s="2">
        <v>40</v>
      </c>
      <c r="C200" s="2" t="s">
        <v>199</v>
      </c>
      <c r="D200" s="2" t="str">
        <f t="shared" si="7"/>
        <v>40-570-600</v>
      </c>
      <c r="E200" s="2">
        <v>4</v>
      </c>
      <c r="F200" s="2">
        <v>3</v>
      </c>
    </row>
    <row r="201" spans="1:6" x14ac:dyDescent="0.45">
      <c r="A201" s="2"/>
      <c r="B201" s="2">
        <v>45</v>
      </c>
      <c r="C201" s="2" t="s">
        <v>199</v>
      </c>
      <c r="D201" s="2" t="str">
        <f t="shared" si="7"/>
        <v>45-570-600</v>
      </c>
      <c r="E201" s="2">
        <v>3</v>
      </c>
      <c r="F201" s="2">
        <v>2</v>
      </c>
    </row>
    <row r="202" spans="1:6" x14ac:dyDescent="0.45">
      <c r="A202" s="2"/>
      <c r="B202" s="2">
        <v>50</v>
      </c>
      <c r="C202" s="2" t="s">
        <v>199</v>
      </c>
      <c r="D202" s="2" t="str">
        <f t="shared" si="7"/>
        <v>50-570-600</v>
      </c>
      <c r="E202" s="2">
        <v>5</v>
      </c>
      <c r="F202" s="2">
        <v>3</v>
      </c>
    </row>
    <row r="203" spans="1:6" x14ac:dyDescent="0.45">
      <c r="A203" s="2"/>
      <c r="B203" s="2">
        <v>60</v>
      </c>
      <c r="C203" s="2" t="s">
        <v>199</v>
      </c>
      <c r="D203" s="2" t="str">
        <f t="shared" si="7"/>
        <v>60-570-600</v>
      </c>
      <c r="E203" s="2">
        <v>4</v>
      </c>
      <c r="F203" s="2">
        <v>2</v>
      </c>
    </row>
    <row r="204" spans="1:6" x14ac:dyDescent="0.45">
      <c r="A204" s="2"/>
      <c r="B204" s="2">
        <v>90</v>
      </c>
      <c r="C204" s="2" t="s">
        <v>199</v>
      </c>
      <c r="D204" s="2" t="str">
        <f t="shared" si="7"/>
        <v>90-570-600</v>
      </c>
      <c r="E204" s="2">
        <v>3</v>
      </c>
      <c r="F204" s="2">
        <v>1</v>
      </c>
    </row>
    <row r="205" spans="1:6" x14ac:dyDescent="0.45">
      <c r="B205" s="2">
        <v>120</v>
      </c>
      <c r="C205" s="2" t="s">
        <v>199</v>
      </c>
      <c r="D205" s="2" t="str">
        <f t="shared" si="7"/>
        <v>120-570-600</v>
      </c>
      <c r="E205" s="2">
        <v>4</v>
      </c>
      <c r="F205" s="2">
        <v>1</v>
      </c>
    </row>
    <row r="206" spans="1:6" x14ac:dyDescent="0.45">
      <c r="B206" s="2">
        <v>150</v>
      </c>
      <c r="C206" s="2" t="s">
        <v>199</v>
      </c>
      <c r="D206" s="2" t="str">
        <f t="shared" si="7"/>
        <v>150-570-600</v>
      </c>
      <c r="E206" s="2">
        <v>5</v>
      </c>
      <c r="F206" s="2">
        <v>1</v>
      </c>
    </row>
    <row r="207" spans="1:6" x14ac:dyDescent="0.45">
      <c r="B207" s="2">
        <v>180</v>
      </c>
      <c r="C207" s="2" t="s">
        <v>199</v>
      </c>
      <c r="D207" s="2" t="str">
        <f t="shared" si="7"/>
        <v>180-570-600</v>
      </c>
      <c r="E207" s="2">
        <v>6</v>
      </c>
      <c r="F207" s="2">
        <v>1</v>
      </c>
    </row>
    <row r="209" spans="1:6" x14ac:dyDescent="0.45">
      <c r="A209" s="2" t="s">
        <v>218</v>
      </c>
      <c r="B209" s="2">
        <v>20</v>
      </c>
      <c r="C209" s="2" t="s">
        <v>219</v>
      </c>
      <c r="D209" s="2" t="str">
        <f t="shared" ref="D209:D218" si="8">B209&amp;"-"&amp;C209</f>
        <v>20-600-630</v>
      </c>
      <c r="E209" s="2">
        <v>4</v>
      </c>
      <c r="F209" s="2">
        <v>6</v>
      </c>
    </row>
    <row r="210" spans="1:6" x14ac:dyDescent="0.45">
      <c r="A210" s="2"/>
      <c r="B210" s="2">
        <v>30</v>
      </c>
      <c r="C210" s="2" t="s">
        <v>219</v>
      </c>
      <c r="D210" s="2" t="str">
        <f t="shared" si="8"/>
        <v>30-600-630</v>
      </c>
      <c r="E210" s="2">
        <v>4</v>
      </c>
      <c r="F210" s="2">
        <v>4</v>
      </c>
    </row>
    <row r="211" spans="1:6" x14ac:dyDescent="0.45">
      <c r="A211" s="2"/>
      <c r="B211" s="2">
        <v>40</v>
      </c>
      <c r="C211" s="2" t="s">
        <v>219</v>
      </c>
      <c r="D211" s="2" t="str">
        <f t="shared" si="8"/>
        <v>40-600-630</v>
      </c>
      <c r="E211" s="2">
        <v>4</v>
      </c>
      <c r="F211" s="2">
        <v>3</v>
      </c>
    </row>
    <row r="212" spans="1:6" x14ac:dyDescent="0.45">
      <c r="A212" s="2"/>
      <c r="B212" s="2">
        <v>45</v>
      </c>
      <c r="C212" s="2" t="s">
        <v>219</v>
      </c>
      <c r="D212" s="2" t="str">
        <f t="shared" si="8"/>
        <v>45-600-630</v>
      </c>
      <c r="E212" s="2">
        <v>3</v>
      </c>
      <c r="F212" s="2">
        <v>2</v>
      </c>
    </row>
    <row r="213" spans="1:6" x14ac:dyDescent="0.45">
      <c r="A213" s="2"/>
      <c r="B213" s="2">
        <v>50</v>
      </c>
      <c r="C213" s="2" t="s">
        <v>219</v>
      </c>
      <c r="D213" s="2" t="str">
        <f t="shared" si="8"/>
        <v>50-600-630</v>
      </c>
      <c r="E213" s="2">
        <v>5</v>
      </c>
      <c r="F213" s="2">
        <v>3</v>
      </c>
    </row>
    <row r="214" spans="1:6" x14ac:dyDescent="0.45">
      <c r="A214" s="2"/>
      <c r="B214" s="2">
        <v>60</v>
      </c>
      <c r="C214" s="2" t="s">
        <v>219</v>
      </c>
      <c r="D214" s="2" t="str">
        <f t="shared" si="8"/>
        <v>60-600-630</v>
      </c>
      <c r="E214" s="2">
        <v>4</v>
      </c>
      <c r="F214" s="2">
        <v>2</v>
      </c>
    </row>
    <row r="215" spans="1:6" x14ac:dyDescent="0.45">
      <c r="A215" s="2"/>
      <c r="B215" s="2">
        <v>90</v>
      </c>
      <c r="C215" s="2" t="s">
        <v>219</v>
      </c>
      <c r="D215" s="2" t="str">
        <f t="shared" si="8"/>
        <v>90-600-630</v>
      </c>
      <c r="E215" s="2">
        <v>3</v>
      </c>
      <c r="F215" s="2">
        <v>1</v>
      </c>
    </row>
    <row r="216" spans="1:6" x14ac:dyDescent="0.45">
      <c r="B216" s="2">
        <v>120</v>
      </c>
      <c r="C216" s="2" t="s">
        <v>219</v>
      </c>
      <c r="D216" s="2" t="str">
        <f t="shared" si="8"/>
        <v>120-600-630</v>
      </c>
      <c r="E216" s="2">
        <v>4</v>
      </c>
      <c r="F216" s="2">
        <v>1</v>
      </c>
    </row>
    <row r="217" spans="1:6" x14ac:dyDescent="0.45">
      <c r="B217" s="2">
        <v>150</v>
      </c>
      <c r="C217" s="2" t="s">
        <v>219</v>
      </c>
      <c r="D217" s="2" t="str">
        <f t="shared" si="8"/>
        <v>150-600-630</v>
      </c>
      <c r="E217" s="2">
        <v>5</v>
      </c>
      <c r="F217" s="2">
        <v>1</v>
      </c>
    </row>
    <row r="218" spans="1:6" x14ac:dyDescent="0.45">
      <c r="B218" s="2">
        <v>180</v>
      </c>
      <c r="C218" s="2" t="s">
        <v>219</v>
      </c>
      <c r="D218" s="2" t="str">
        <f t="shared" si="8"/>
        <v>180-600-630</v>
      </c>
      <c r="E218" s="2">
        <v>6</v>
      </c>
      <c r="F218" s="2">
        <v>1</v>
      </c>
    </row>
    <row r="220" spans="1:6" x14ac:dyDescent="0.45">
      <c r="A220" s="2" t="s">
        <v>220</v>
      </c>
      <c r="B220" s="2">
        <v>20</v>
      </c>
      <c r="C220" s="2" t="s">
        <v>221</v>
      </c>
      <c r="D220" s="2" t="str">
        <f t="shared" ref="D220:D229" si="9">B220&amp;"-"&amp;C220</f>
        <v>20-630-660</v>
      </c>
      <c r="E220" s="2">
        <v>4</v>
      </c>
      <c r="F220" s="2">
        <v>6</v>
      </c>
    </row>
    <row r="221" spans="1:6" x14ac:dyDescent="0.45">
      <c r="A221" s="2"/>
      <c r="B221" s="2">
        <v>30</v>
      </c>
      <c r="C221" s="2" t="s">
        <v>221</v>
      </c>
      <c r="D221" s="2" t="str">
        <f t="shared" si="9"/>
        <v>30-630-660</v>
      </c>
      <c r="E221" s="2">
        <v>4</v>
      </c>
      <c r="F221" s="2">
        <v>4</v>
      </c>
    </row>
    <row r="222" spans="1:6" x14ac:dyDescent="0.45">
      <c r="A222" s="2"/>
      <c r="B222" s="2">
        <v>40</v>
      </c>
      <c r="C222" s="2" t="s">
        <v>221</v>
      </c>
      <c r="D222" s="2" t="str">
        <f t="shared" si="9"/>
        <v>40-630-660</v>
      </c>
      <c r="E222" s="2">
        <v>4</v>
      </c>
      <c r="F222" s="2">
        <v>3</v>
      </c>
    </row>
    <row r="223" spans="1:6" x14ac:dyDescent="0.45">
      <c r="A223" s="2"/>
      <c r="B223" s="2">
        <v>45</v>
      </c>
      <c r="C223" s="2" t="s">
        <v>221</v>
      </c>
      <c r="D223" s="2" t="str">
        <f t="shared" si="9"/>
        <v>45-630-660</v>
      </c>
      <c r="E223" s="2">
        <v>3</v>
      </c>
      <c r="F223" s="2">
        <v>2</v>
      </c>
    </row>
    <row r="224" spans="1:6" x14ac:dyDescent="0.45">
      <c r="A224" s="2"/>
      <c r="B224" s="2">
        <v>50</v>
      </c>
      <c r="C224" s="2" t="s">
        <v>221</v>
      </c>
      <c r="D224" s="2" t="str">
        <f t="shared" si="9"/>
        <v>50-630-660</v>
      </c>
      <c r="E224" s="2">
        <v>5</v>
      </c>
      <c r="F224" s="2">
        <v>3</v>
      </c>
    </row>
    <row r="225" spans="1:6" x14ac:dyDescent="0.45">
      <c r="A225" s="2"/>
      <c r="B225" s="2">
        <v>60</v>
      </c>
      <c r="C225" s="2" t="s">
        <v>221</v>
      </c>
      <c r="D225" s="2" t="str">
        <f t="shared" si="9"/>
        <v>60-630-660</v>
      </c>
      <c r="E225" s="2">
        <v>4</v>
      </c>
      <c r="F225" s="2">
        <v>2</v>
      </c>
    </row>
    <row r="226" spans="1:6" x14ac:dyDescent="0.45">
      <c r="A226" s="2"/>
      <c r="B226" s="2">
        <v>90</v>
      </c>
      <c r="C226" s="2" t="s">
        <v>221</v>
      </c>
      <c r="D226" s="2" t="str">
        <f t="shared" si="9"/>
        <v>90-630-660</v>
      </c>
      <c r="E226" s="2">
        <v>3</v>
      </c>
      <c r="F226" s="2">
        <v>1</v>
      </c>
    </row>
    <row r="227" spans="1:6" x14ac:dyDescent="0.45">
      <c r="B227" s="2">
        <v>120</v>
      </c>
      <c r="C227" s="2" t="s">
        <v>221</v>
      </c>
      <c r="D227" s="2" t="str">
        <f t="shared" si="9"/>
        <v>120-630-660</v>
      </c>
      <c r="E227" s="2">
        <v>4</v>
      </c>
      <c r="F227" s="2">
        <v>1</v>
      </c>
    </row>
    <row r="228" spans="1:6" x14ac:dyDescent="0.45">
      <c r="B228" s="2">
        <v>150</v>
      </c>
      <c r="C228" s="2" t="s">
        <v>221</v>
      </c>
      <c r="D228" s="2" t="str">
        <f t="shared" si="9"/>
        <v>150-630-660</v>
      </c>
      <c r="E228" s="2">
        <v>5</v>
      </c>
      <c r="F228" s="2">
        <v>1</v>
      </c>
    </row>
    <row r="229" spans="1:6" x14ac:dyDescent="0.45">
      <c r="B229" s="2">
        <v>180</v>
      </c>
      <c r="C229" s="2" t="s">
        <v>221</v>
      </c>
      <c r="D229" s="2" t="str">
        <f t="shared" si="9"/>
        <v>180-630-660</v>
      </c>
      <c r="E229" s="2">
        <v>6</v>
      </c>
      <c r="F229" s="2">
        <v>1</v>
      </c>
    </row>
    <row r="231" spans="1:6" x14ac:dyDescent="0.45">
      <c r="A231" s="2" t="s">
        <v>222</v>
      </c>
      <c r="B231" s="2">
        <v>20</v>
      </c>
      <c r="C231" s="2" t="s">
        <v>223</v>
      </c>
      <c r="D231" s="2" t="str">
        <f t="shared" ref="D231:D240" si="10">B231&amp;"-"&amp;C231</f>
        <v>20-660-690</v>
      </c>
      <c r="E231" s="2">
        <v>4</v>
      </c>
      <c r="F231" s="2">
        <v>6</v>
      </c>
    </row>
    <row r="232" spans="1:6" x14ac:dyDescent="0.45">
      <c r="A232" s="2"/>
      <c r="B232" s="2">
        <v>30</v>
      </c>
      <c r="C232" s="2" t="s">
        <v>223</v>
      </c>
      <c r="D232" s="2" t="str">
        <f t="shared" si="10"/>
        <v>30-660-690</v>
      </c>
      <c r="E232" s="2">
        <v>4</v>
      </c>
      <c r="F232" s="2">
        <v>4</v>
      </c>
    </row>
    <row r="233" spans="1:6" x14ac:dyDescent="0.45">
      <c r="A233" s="2"/>
      <c r="B233" s="2">
        <v>40</v>
      </c>
      <c r="C233" s="2" t="s">
        <v>223</v>
      </c>
      <c r="D233" s="2" t="str">
        <f t="shared" si="10"/>
        <v>40-660-690</v>
      </c>
      <c r="E233" s="2">
        <v>4</v>
      </c>
      <c r="F233" s="2">
        <v>3</v>
      </c>
    </row>
    <row r="234" spans="1:6" x14ac:dyDescent="0.45">
      <c r="A234" s="2"/>
      <c r="B234" s="2">
        <v>45</v>
      </c>
      <c r="C234" s="2" t="s">
        <v>223</v>
      </c>
      <c r="D234" s="2" t="str">
        <f t="shared" si="10"/>
        <v>45-660-690</v>
      </c>
      <c r="E234" s="2">
        <v>3</v>
      </c>
      <c r="F234" s="2">
        <v>2</v>
      </c>
    </row>
    <row r="235" spans="1:6" x14ac:dyDescent="0.45">
      <c r="A235" s="2"/>
      <c r="B235" s="2">
        <v>50</v>
      </c>
      <c r="C235" s="2" t="s">
        <v>223</v>
      </c>
      <c r="D235" s="2" t="str">
        <f t="shared" si="10"/>
        <v>50-660-690</v>
      </c>
      <c r="E235" s="2">
        <v>5</v>
      </c>
      <c r="F235" s="2">
        <v>3</v>
      </c>
    </row>
    <row r="236" spans="1:6" x14ac:dyDescent="0.45">
      <c r="A236" s="2"/>
      <c r="B236" s="2">
        <v>60</v>
      </c>
      <c r="C236" s="2" t="s">
        <v>223</v>
      </c>
      <c r="D236" s="2" t="str">
        <f t="shared" si="10"/>
        <v>60-660-690</v>
      </c>
      <c r="E236" s="2">
        <v>4</v>
      </c>
      <c r="F236" s="2">
        <v>2</v>
      </c>
    </row>
    <row r="237" spans="1:6" x14ac:dyDescent="0.45">
      <c r="A237" s="2"/>
      <c r="B237" s="2">
        <v>90</v>
      </c>
      <c r="C237" s="2" t="s">
        <v>223</v>
      </c>
      <c r="D237" s="2" t="str">
        <f t="shared" si="10"/>
        <v>90-660-690</v>
      </c>
      <c r="E237" s="2">
        <v>3</v>
      </c>
      <c r="F237" s="2">
        <v>1</v>
      </c>
    </row>
    <row r="238" spans="1:6" x14ac:dyDescent="0.45">
      <c r="B238" s="2">
        <v>120</v>
      </c>
      <c r="C238" s="2" t="s">
        <v>223</v>
      </c>
      <c r="D238" s="2" t="str">
        <f t="shared" si="10"/>
        <v>120-660-690</v>
      </c>
      <c r="E238" s="2">
        <v>4</v>
      </c>
      <c r="F238" s="2">
        <v>1</v>
      </c>
    </row>
    <row r="239" spans="1:6" x14ac:dyDescent="0.45">
      <c r="B239" s="2">
        <v>150</v>
      </c>
      <c r="C239" s="2" t="s">
        <v>223</v>
      </c>
      <c r="D239" s="2" t="str">
        <f t="shared" si="10"/>
        <v>150-660-690</v>
      </c>
      <c r="E239" s="2">
        <v>5</v>
      </c>
      <c r="F239" s="2">
        <v>1</v>
      </c>
    </row>
    <row r="240" spans="1:6" x14ac:dyDescent="0.45">
      <c r="B240" s="2">
        <v>180</v>
      </c>
      <c r="C240" s="2" t="s">
        <v>223</v>
      </c>
      <c r="D240" s="2" t="str">
        <f t="shared" si="10"/>
        <v>180-660-690</v>
      </c>
      <c r="E240" s="2">
        <v>6</v>
      </c>
      <c r="F240" s="2">
        <v>1</v>
      </c>
    </row>
    <row r="242" spans="1:6" x14ac:dyDescent="0.45">
      <c r="A242" s="2" t="s">
        <v>224</v>
      </c>
      <c r="B242" s="2">
        <v>20</v>
      </c>
      <c r="C242" s="2" t="s">
        <v>225</v>
      </c>
      <c r="D242" s="2" t="str">
        <f t="shared" ref="D242:D251" si="11">B242&amp;"-"&amp;C242</f>
        <v>20-690-720</v>
      </c>
      <c r="E242" s="2">
        <v>4</v>
      </c>
      <c r="F242" s="2">
        <v>6</v>
      </c>
    </row>
    <row r="243" spans="1:6" x14ac:dyDescent="0.45">
      <c r="A243" s="2"/>
      <c r="B243" s="2">
        <v>30</v>
      </c>
      <c r="C243" s="2" t="s">
        <v>225</v>
      </c>
      <c r="D243" s="2" t="str">
        <f t="shared" si="11"/>
        <v>30-690-720</v>
      </c>
      <c r="E243" s="2">
        <v>4</v>
      </c>
      <c r="F243" s="2">
        <v>4</v>
      </c>
    </row>
    <row r="244" spans="1:6" x14ac:dyDescent="0.45">
      <c r="A244" s="2"/>
      <c r="B244" s="2">
        <v>40</v>
      </c>
      <c r="C244" s="2" t="s">
        <v>225</v>
      </c>
      <c r="D244" s="2" t="str">
        <f t="shared" si="11"/>
        <v>40-690-720</v>
      </c>
      <c r="E244" s="2">
        <v>4</v>
      </c>
      <c r="F244" s="2">
        <v>3</v>
      </c>
    </row>
    <row r="245" spans="1:6" x14ac:dyDescent="0.45">
      <c r="A245" s="2"/>
      <c r="B245" s="2">
        <v>45</v>
      </c>
      <c r="C245" s="2" t="s">
        <v>225</v>
      </c>
      <c r="D245" s="2" t="str">
        <f t="shared" si="11"/>
        <v>45-690-720</v>
      </c>
      <c r="E245" s="2">
        <v>3</v>
      </c>
      <c r="F245" s="2">
        <v>2</v>
      </c>
    </row>
    <row r="246" spans="1:6" x14ac:dyDescent="0.45">
      <c r="A246" s="2"/>
      <c r="B246" s="2">
        <v>50</v>
      </c>
      <c r="C246" s="2" t="s">
        <v>225</v>
      </c>
      <c r="D246" s="2" t="str">
        <f t="shared" si="11"/>
        <v>50-690-720</v>
      </c>
      <c r="E246" s="2">
        <v>5</v>
      </c>
      <c r="F246" s="2">
        <v>3</v>
      </c>
    </row>
    <row r="247" spans="1:6" x14ac:dyDescent="0.45">
      <c r="A247" s="2"/>
      <c r="B247" s="2">
        <v>60</v>
      </c>
      <c r="C247" s="2" t="s">
        <v>225</v>
      </c>
      <c r="D247" s="2" t="str">
        <f t="shared" si="11"/>
        <v>60-690-720</v>
      </c>
      <c r="E247" s="2">
        <v>4</v>
      </c>
      <c r="F247" s="2">
        <v>2</v>
      </c>
    </row>
    <row r="248" spans="1:6" x14ac:dyDescent="0.45">
      <c r="A248" s="2"/>
      <c r="B248" s="2">
        <v>90</v>
      </c>
      <c r="C248" s="2" t="s">
        <v>225</v>
      </c>
      <c r="D248" s="2" t="str">
        <f t="shared" si="11"/>
        <v>90-690-720</v>
      </c>
      <c r="E248" s="2">
        <v>3</v>
      </c>
      <c r="F248" s="2">
        <v>1</v>
      </c>
    </row>
    <row r="249" spans="1:6" x14ac:dyDescent="0.45">
      <c r="B249" s="2">
        <v>120</v>
      </c>
      <c r="C249" s="2" t="s">
        <v>225</v>
      </c>
      <c r="D249" s="2" t="str">
        <f t="shared" si="11"/>
        <v>120-690-720</v>
      </c>
      <c r="E249" s="2">
        <v>4</v>
      </c>
      <c r="F249" s="2">
        <v>1</v>
      </c>
    </row>
    <row r="250" spans="1:6" x14ac:dyDescent="0.45">
      <c r="B250" s="2">
        <v>150</v>
      </c>
      <c r="C250" s="2" t="s">
        <v>225</v>
      </c>
      <c r="D250" s="2" t="str">
        <f t="shared" si="11"/>
        <v>150-690-720</v>
      </c>
      <c r="E250" s="2">
        <v>5</v>
      </c>
      <c r="F250" s="2">
        <v>1</v>
      </c>
    </row>
    <row r="251" spans="1:6" x14ac:dyDescent="0.45">
      <c r="B251" s="2">
        <v>180</v>
      </c>
      <c r="C251" s="2" t="s">
        <v>225</v>
      </c>
      <c r="D251" s="2" t="str">
        <f t="shared" si="11"/>
        <v>180-690-720</v>
      </c>
      <c r="E251" s="2">
        <v>6</v>
      </c>
      <c r="F251" s="2">
        <v>1</v>
      </c>
    </row>
    <row r="253" spans="1:6" x14ac:dyDescent="0.45">
      <c r="A253" s="2" t="s">
        <v>226</v>
      </c>
      <c r="B253" s="2">
        <v>20</v>
      </c>
      <c r="C253" s="2" t="s">
        <v>227</v>
      </c>
      <c r="D253" s="2" t="str">
        <f t="shared" ref="D253:D262" si="12">B253&amp;"-"&amp;C253</f>
        <v>20-720-750</v>
      </c>
      <c r="E253" s="2">
        <v>4</v>
      </c>
      <c r="F253" s="2">
        <v>6</v>
      </c>
    </row>
    <row r="254" spans="1:6" x14ac:dyDescent="0.45">
      <c r="A254" s="2"/>
      <c r="B254" s="2">
        <v>30</v>
      </c>
      <c r="C254" s="2" t="s">
        <v>227</v>
      </c>
      <c r="D254" s="2" t="str">
        <f t="shared" si="12"/>
        <v>30-720-750</v>
      </c>
      <c r="E254" s="2">
        <v>4</v>
      </c>
      <c r="F254" s="2">
        <v>4</v>
      </c>
    </row>
    <row r="255" spans="1:6" x14ac:dyDescent="0.45">
      <c r="A255" s="2"/>
      <c r="B255" s="2">
        <v>40</v>
      </c>
      <c r="C255" s="2" t="s">
        <v>227</v>
      </c>
      <c r="D255" s="2" t="str">
        <f t="shared" si="12"/>
        <v>40-720-750</v>
      </c>
      <c r="E255" s="2">
        <v>4</v>
      </c>
      <c r="F255" s="2">
        <v>3</v>
      </c>
    </row>
    <row r="256" spans="1:6" x14ac:dyDescent="0.45">
      <c r="A256" s="2"/>
      <c r="B256" s="2">
        <v>45</v>
      </c>
      <c r="C256" s="2" t="s">
        <v>227</v>
      </c>
      <c r="D256" s="2" t="str">
        <f t="shared" si="12"/>
        <v>45-720-750</v>
      </c>
      <c r="E256" s="2">
        <v>3</v>
      </c>
      <c r="F256" s="2">
        <v>2</v>
      </c>
    </row>
    <row r="257" spans="1:6" x14ac:dyDescent="0.45">
      <c r="A257" s="2"/>
      <c r="B257" s="2">
        <v>50</v>
      </c>
      <c r="C257" s="2" t="s">
        <v>227</v>
      </c>
      <c r="D257" s="2" t="str">
        <f t="shared" si="12"/>
        <v>50-720-750</v>
      </c>
      <c r="E257" s="2">
        <v>5</v>
      </c>
      <c r="F257" s="2">
        <v>3</v>
      </c>
    </row>
    <row r="258" spans="1:6" x14ac:dyDescent="0.45">
      <c r="A258" s="2"/>
      <c r="B258" s="2">
        <v>60</v>
      </c>
      <c r="C258" s="2" t="s">
        <v>227</v>
      </c>
      <c r="D258" s="2" t="str">
        <f t="shared" si="12"/>
        <v>60-720-750</v>
      </c>
      <c r="E258" s="2">
        <v>4</v>
      </c>
      <c r="F258" s="2">
        <v>2</v>
      </c>
    </row>
    <row r="259" spans="1:6" x14ac:dyDescent="0.45">
      <c r="A259" s="2"/>
      <c r="B259" s="2">
        <v>90</v>
      </c>
      <c r="C259" s="2" t="s">
        <v>227</v>
      </c>
      <c r="D259" s="2" t="str">
        <f t="shared" si="12"/>
        <v>90-720-750</v>
      </c>
      <c r="E259" s="2">
        <v>3</v>
      </c>
      <c r="F259" s="2">
        <v>1</v>
      </c>
    </row>
    <row r="260" spans="1:6" x14ac:dyDescent="0.45">
      <c r="B260" s="2">
        <v>120</v>
      </c>
      <c r="C260" s="2" t="s">
        <v>227</v>
      </c>
      <c r="D260" s="2" t="str">
        <f t="shared" si="12"/>
        <v>120-720-750</v>
      </c>
      <c r="E260" s="2">
        <v>4</v>
      </c>
      <c r="F260" s="2">
        <v>1</v>
      </c>
    </row>
    <row r="261" spans="1:6" x14ac:dyDescent="0.45">
      <c r="B261" s="2">
        <v>150</v>
      </c>
      <c r="C261" s="2" t="s">
        <v>227</v>
      </c>
      <c r="D261" s="2" t="str">
        <f t="shared" si="12"/>
        <v>150-720-750</v>
      </c>
      <c r="E261" s="2">
        <v>5</v>
      </c>
      <c r="F261" s="2">
        <v>1</v>
      </c>
    </row>
    <row r="262" spans="1:6" x14ac:dyDescent="0.45">
      <c r="B262" s="2">
        <v>180</v>
      </c>
      <c r="C262" s="2" t="s">
        <v>227</v>
      </c>
      <c r="D262" s="2" t="str">
        <f t="shared" si="12"/>
        <v>180-720-750</v>
      </c>
      <c r="E262" s="2">
        <v>6</v>
      </c>
      <c r="F262" s="2">
        <v>1</v>
      </c>
    </row>
    <row r="264" spans="1:6" x14ac:dyDescent="0.45">
      <c r="A264" s="2" t="s">
        <v>228</v>
      </c>
      <c r="B264" s="2">
        <v>20</v>
      </c>
      <c r="C264" s="2" t="s">
        <v>229</v>
      </c>
      <c r="D264" s="2" t="str">
        <f t="shared" ref="D264:D273" si="13">B264&amp;"-"&amp;C264</f>
        <v>20-750-780</v>
      </c>
      <c r="E264" s="2">
        <v>4</v>
      </c>
      <c r="F264" s="2">
        <v>6</v>
      </c>
    </row>
    <row r="265" spans="1:6" x14ac:dyDescent="0.45">
      <c r="A265" s="2"/>
      <c r="B265" s="2">
        <v>30</v>
      </c>
      <c r="C265" s="2" t="s">
        <v>229</v>
      </c>
      <c r="D265" s="2" t="str">
        <f t="shared" si="13"/>
        <v>30-750-780</v>
      </c>
      <c r="E265" s="2">
        <v>4</v>
      </c>
      <c r="F265" s="2">
        <v>4</v>
      </c>
    </row>
    <row r="266" spans="1:6" x14ac:dyDescent="0.45">
      <c r="A266" s="2"/>
      <c r="B266" s="2">
        <v>40</v>
      </c>
      <c r="C266" s="2" t="s">
        <v>229</v>
      </c>
      <c r="D266" s="2" t="str">
        <f t="shared" si="13"/>
        <v>40-750-780</v>
      </c>
      <c r="E266" s="2">
        <v>4</v>
      </c>
      <c r="F266" s="2">
        <v>3</v>
      </c>
    </row>
    <row r="267" spans="1:6" x14ac:dyDescent="0.45">
      <c r="A267" s="2"/>
      <c r="B267" s="2">
        <v>45</v>
      </c>
      <c r="C267" s="2" t="s">
        <v>229</v>
      </c>
      <c r="D267" s="2" t="str">
        <f t="shared" si="13"/>
        <v>45-750-780</v>
      </c>
      <c r="E267" s="2">
        <v>3</v>
      </c>
      <c r="F267" s="2">
        <v>2</v>
      </c>
    </row>
    <row r="268" spans="1:6" x14ac:dyDescent="0.45">
      <c r="A268" s="2"/>
      <c r="B268" s="2">
        <v>50</v>
      </c>
      <c r="C268" s="2" t="s">
        <v>229</v>
      </c>
      <c r="D268" s="2" t="str">
        <f t="shared" si="13"/>
        <v>50-750-780</v>
      </c>
      <c r="E268" s="2">
        <v>5</v>
      </c>
      <c r="F268" s="2">
        <v>3</v>
      </c>
    </row>
    <row r="269" spans="1:6" x14ac:dyDescent="0.45">
      <c r="A269" s="2"/>
      <c r="B269" s="2">
        <v>60</v>
      </c>
      <c r="C269" s="2" t="s">
        <v>229</v>
      </c>
      <c r="D269" s="2" t="str">
        <f t="shared" si="13"/>
        <v>60-750-780</v>
      </c>
      <c r="E269" s="2">
        <v>4</v>
      </c>
      <c r="F269" s="2">
        <v>2</v>
      </c>
    </row>
    <row r="270" spans="1:6" x14ac:dyDescent="0.45">
      <c r="A270" s="2"/>
      <c r="B270" s="2">
        <v>90</v>
      </c>
      <c r="C270" s="2" t="s">
        <v>229</v>
      </c>
      <c r="D270" s="2" t="str">
        <f t="shared" si="13"/>
        <v>90-750-780</v>
      </c>
      <c r="E270" s="2">
        <v>3</v>
      </c>
      <c r="F270" s="2">
        <v>1</v>
      </c>
    </row>
    <row r="271" spans="1:6" x14ac:dyDescent="0.45">
      <c r="B271" s="2">
        <v>120</v>
      </c>
      <c r="C271" s="2" t="s">
        <v>229</v>
      </c>
      <c r="D271" s="2" t="str">
        <f t="shared" si="13"/>
        <v>120-750-780</v>
      </c>
      <c r="E271" s="2">
        <v>4</v>
      </c>
      <c r="F271" s="2">
        <v>1</v>
      </c>
    </row>
    <row r="272" spans="1:6" x14ac:dyDescent="0.45">
      <c r="B272" s="2">
        <v>150</v>
      </c>
      <c r="C272" s="2" t="s">
        <v>229</v>
      </c>
      <c r="D272" s="2" t="str">
        <f t="shared" si="13"/>
        <v>150-750-780</v>
      </c>
      <c r="E272" s="2">
        <v>5</v>
      </c>
      <c r="F272" s="2">
        <v>1</v>
      </c>
    </row>
    <row r="273" spans="1:6" x14ac:dyDescent="0.45">
      <c r="B273" s="2">
        <v>180</v>
      </c>
      <c r="C273" s="2" t="s">
        <v>229</v>
      </c>
      <c r="D273" s="2" t="str">
        <f t="shared" si="13"/>
        <v>180-750-780</v>
      </c>
      <c r="E273" s="2">
        <v>6</v>
      </c>
      <c r="F273" s="2">
        <v>1</v>
      </c>
    </row>
    <row r="275" spans="1:6" x14ac:dyDescent="0.45">
      <c r="A275" s="2" t="s">
        <v>230</v>
      </c>
      <c r="B275" s="2">
        <v>20</v>
      </c>
      <c r="C275" s="2" t="s">
        <v>231</v>
      </c>
      <c r="D275" s="2" t="str">
        <f t="shared" ref="D275:D284" si="14">B275&amp;"-"&amp;C275</f>
        <v>20-780-810</v>
      </c>
      <c r="E275" s="2">
        <v>4</v>
      </c>
      <c r="F275" s="2">
        <v>6</v>
      </c>
    </row>
    <row r="276" spans="1:6" x14ac:dyDescent="0.45">
      <c r="A276" s="2"/>
      <c r="B276" s="2">
        <v>30</v>
      </c>
      <c r="C276" s="2" t="s">
        <v>231</v>
      </c>
      <c r="D276" s="2" t="str">
        <f t="shared" si="14"/>
        <v>30-780-810</v>
      </c>
      <c r="E276" s="2">
        <v>4</v>
      </c>
      <c r="F276" s="2">
        <v>4</v>
      </c>
    </row>
    <row r="277" spans="1:6" x14ac:dyDescent="0.45">
      <c r="A277" s="2"/>
      <c r="B277" s="2">
        <v>40</v>
      </c>
      <c r="C277" s="2" t="s">
        <v>231</v>
      </c>
      <c r="D277" s="2" t="str">
        <f t="shared" si="14"/>
        <v>40-780-810</v>
      </c>
      <c r="E277" s="2">
        <v>4</v>
      </c>
      <c r="F277" s="2">
        <v>3</v>
      </c>
    </row>
    <row r="278" spans="1:6" x14ac:dyDescent="0.45">
      <c r="A278" s="2"/>
      <c r="B278" s="2">
        <v>45</v>
      </c>
      <c r="C278" s="2" t="s">
        <v>231</v>
      </c>
      <c r="D278" s="2" t="str">
        <f t="shared" si="14"/>
        <v>45-780-810</v>
      </c>
      <c r="E278" s="2">
        <v>3</v>
      </c>
      <c r="F278" s="2">
        <v>2</v>
      </c>
    </row>
    <row r="279" spans="1:6" x14ac:dyDescent="0.45">
      <c r="A279" s="2"/>
      <c r="B279" s="2">
        <v>50</v>
      </c>
      <c r="C279" s="2" t="s">
        <v>231</v>
      </c>
      <c r="D279" s="2" t="str">
        <f t="shared" si="14"/>
        <v>50-780-810</v>
      </c>
      <c r="E279" s="2">
        <v>5</v>
      </c>
      <c r="F279" s="2">
        <v>3</v>
      </c>
    </row>
    <row r="280" spans="1:6" x14ac:dyDescent="0.45">
      <c r="A280" s="2"/>
      <c r="B280" s="2">
        <v>60</v>
      </c>
      <c r="C280" s="2" t="s">
        <v>231</v>
      </c>
      <c r="D280" s="2" t="str">
        <f t="shared" si="14"/>
        <v>60-780-810</v>
      </c>
      <c r="E280" s="2">
        <v>4</v>
      </c>
      <c r="F280" s="2">
        <v>2</v>
      </c>
    </row>
    <row r="281" spans="1:6" x14ac:dyDescent="0.45">
      <c r="A281" s="2"/>
      <c r="B281" s="2">
        <v>90</v>
      </c>
      <c r="C281" s="2" t="s">
        <v>231</v>
      </c>
      <c r="D281" s="2" t="str">
        <f t="shared" si="14"/>
        <v>90-780-810</v>
      </c>
      <c r="E281" s="2">
        <v>3</v>
      </c>
      <c r="F281" s="2">
        <v>1</v>
      </c>
    </row>
    <row r="282" spans="1:6" x14ac:dyDescent="0.45">
      <c r="B282" s="2">
        <v>120</v>
      </c>
      <c r="C282" s="2" t="s">
        <v>231</v>
      </c>
      <c r="D282" s="2" t="str">
        <f t="shared" si="14"/>
        <v>120-780-810</v>
      </c>
      <c r="E282" s="2">
        <v>4</v>
      </c>
      <c r="F282" s="2">
        <v>1</v>
      </c>
    </row>
    <row r="283" spans="1:6" x14ac:dyDescent="0.45">
      <c r="B283" s="2">
        <v>150</v>
      </c>
      <c r="C283" s="2" t="s">
        <v>231</v>
      </c>
      <c r="D283" s="2" t="str">
        <f t="shared" si="14"/>
        <v>150-780-810</v>
      </c>
      <c r="E283" s="2">
        <v>5</v>
      </c>
      <c r="F283" s="2">
        <v>1</v>
      </c>
    </row>
    <row r="284" spans="1:6" x14ac:dyDescent="0.45">
      <c r="B284" s="2">
        <v>180</v>
      </c>
      <c r="C284" s="2" t="s">
        <v>231</v>
      </c>
      <c r="D284" s="2" t="str">
        <f t="shared" si="14"/>
        <v>180-780-810</v>
      </c>
      <c r="E284" s="2">
        <v>6</v>
      </c>
      <c r="F284" s="2">
        <v>1</v>
      </c>
    </row>
    <row r="286" spans="1:6" x14ac:dyDescent="0.45">
      <c r="A286" s="2" t="s">
        <v>232</v>
      </c>
      <c r="B286" s="2">
        <v>20</v>
      </c>
      <c r="C286" s="2" t="s">
        <v>233</v>
      </c>
      <c r="D286" s="2" t="str">
        <f t="shared" ref="D286:D295" si="15">B286&amp;"-"&amp;C286</f>
        <v>20-810-840</v>
      </c>
      <c r="E286" s="2">
        <v>4</v>
      </c>
      <c r="F286" s="2">
        <v>6</v>
      </c>
    </row>
    <row r="287" spans="1:6" x14ac:dyDescent="0.45">
      <c r="A287" s="2"/>
      <c r="B287" s="2">
        <v>30</v>
      </c>
      <c r="C287" s="2" t="s">
        <v>233</v>
      </c>
      <c r="D287" s="2" t="str">
        <f t="shared" si="15"/>
        <v>30-810-840</v>
      </c>
      <c r="E287" s="2">
        <v>4</v>
      </c>
      <c r="F287" s="2">
        <v>4</v>
      </c>
    </row>
    <row r="288" spans="1:6" x14ac:dyDescent="0.45">
      <c r="A288" s="2"/>
      <c r="B288" s="2">
        <v>40</v>
      </c>
      <c r="C288" s="2" t="s">
        <v>233</v>
      </c>
      <c r="D288" s="2" t="str">
        <f t="shared" si="15"/>
        <v>40-810-840</v>
      </c>
      <c r="E288" s="2">
        <v>4</v>
      </c>
      <c r="F288" s="2">
        <v>3</v>
      </c>
    </row>
    <row r="289" spans="1:6" x14ac:dyDescent="0.45">
      <c r="A289" s="2"/>
      <c r="B289" s="2">
        <v>45</v>
      </c>
      <c r="C289" s="2" t="s">
        <v>233</v>
      </c>
      <c r="D289" s="2" t="str">
        <f t="shared" si="15"/>
        <v>45-810-840</v>
      </c>
      <c r="E289" s="2">
        <v>3</v>
      </c>
      <c r="F289" s="2">
        <v>2</v>
      </c>
    </row>
    <row r="290" spans="1:6" x14ac:dyDescent="0.45">
      <c r="A290" s="2"/>
      <c r="B290" s="2">
        <v>50</v>
      </c>
      <c r="C290" s="2" t="s">
        <v>233</v>
      </c>
      <c r="D290" s="2" t="str">
        <f t="shared" si="15"/>
        <v>50-810-840</v>
      </c>
      <c r="E290" s="2">
        <v>5</v>
      </c>
      <c r="F290" s="2">
        <v>3</v>
      </c>
    </row>
    <row r="291" spans="1:6" x14ac:dyDescent="0.45">
      <c r="A291" s="2"/>
      <c r="B291" s="2">
        <v>60</v>
      </c>
      <c r="C291" s="2" t="s">
        <v>233</v>
      </c>
      <c r="D291" s="2" t="str">
        <f t="shared" si="15"/>
        <v>60-810-840</v>
      </c>
      <c r="E291" s="2">
        <v>4</v>
      </c>
      <c r="F291" s="2">
        <v>2</v>
      </c>
    </row>
    <row r="292" spans="1:6" x14ac:dyDescent="0.45">
      <c r="A292" s="2"/>
      <c r="B292" s="2">
        <v>90</v>
      </c>
      <c r="C292" s="2" t="s">
        <v>233</v>
      </c>
      <c r="D292" s="2" t="str">
        <f t="shared" si="15"/>
        <v>90-810-840</v>
      </c>
      <c r="E292" s="2">
        <v>3</v>
      </c>
      <c r="F292" s="2">
        <v>1</v>
      </c>
    </row>
    <row r="293" spans="1:6" x14ac:dyDescent="0.45">
      <c r="B293" s="2">
        <v>120</v>
      </c>
      <c r="C293" s="2" t="s">
        <v>233</v>
      </c>
      <c r="D293" s="2" t="str">
        <f t="shared" si="15"/>
        <v>120-810-840</v>
      </c>
      <c r="E293" s="2">
        <v>4</v>
      </c>
      <c r="F293" s="2">
        <v>1</v>
      </c>
    </row>
    <row r="294" spans="1:6" x14ac:dyDescent="0.45">
      <c r="B294" s="2">
        <v>150</v>
      </c>
      <c r="C294" s="2" t="s">
        <v>233</v>
      </c>
      <c r="D294" s="2" t="str">
        <f t="shared" si="15"/>
        <v>150-810-840</v>
      </c>
      <c r="E294" s="2">
        <v>5</v>
      </c>
      <c r="F294" s="2">
        <v>1</v>
      </c>
    </row>
    <row r="295" spans="1:6" x14ac:dyDescent="0.45">
      <c r="B295" s="2">
        <v>180</v>
      </c>
      <c r="C295" s="2" t="s">
        <v>233</v>
      </c>
      <c r="D295" s="2" t="str">
        <f t="shared" si="15"/>
        <v>180-810-840</v>
      </c>
      <c r="E295" s="2">
        <v>6</v>
      </c>
      <c r="F295" s="2">
        <v>1</v>
      </c>
    </row>
    <row r="297" spans="1:6" x14ac:dyDescent="0.45">
      <c r="A297" s="2" t="s">
        <v>234</v>
      </c>
      <c r="B297" s="2">
        <v>20</v>
      </c>
      <c r="C297" s="2" t="s">
        <v>235</v>
      </c>
      <c r="D297" s="2" t="str">
        <f t="shared" ref="D297:D306" si="16">B297&amp;"-"&amp;C297</f>
        <v>20-840-870</v>
      </c>
      <c r="E297" s="2">
        <v>4</v>
      </c>
      <c r="F297" s="2">
        <v>6</v>
      </c>
    </row>
    <row r="298" spans="1:6" x14ac:dyDescent="0.45">
      <c r="A298" s="2"/>
      <c r="B298" s="2">
        <v>30</v>
      </c>
      <c r="C298" s="2" t="s">
        <v>235</v>
      </c>
      <c r="D298" s="2" t="str">
        <f t="shared" si="16"/>
        <v>30-840-870</v>
      </c>
      <c r="E298" s="2">
        <v>4</v>
      </c>
      <c r="F298" s="2">
        <v>4</v>
      </c>
    </row>
    <row r="299" spans="1:6" x14ac:dyDescent="0.45">
      <c r="A299" s="2"/>
      <c r="B299" s="2">
        <v>40</v>
      </c>
      <c r="C299" s="2" t="s">
        <v>235</v>
      </c>
      <c r="D299" s="2" t="str">
        <f t="shared" si="16"/>
        <v>40-840-870</v>
      </c>
      <c r="E299" s="2">
        <v>4</v>
      </c>
      <c r="F299" s="2">
        <v>3</v>
      </c>
    </row>
    <row r="300" spans="1:6" x14ac:dyDescent="0.45">
      <c r="A300" s="2"/>
      <c r="B300" s="2">
        <v>45</v>
      </c>
      <c r="C300" s="2" t="s">
        <v>235</v>
      </c>
      <c r="D300" s="2" t="str">
        <f t="shared" si="16"/>
        <v>45-840-870</v>
      </c>
      <c r="E300" s="2">
        <v>3</v>
      </c>
      <c r="F300" s="2">
        <v>2</v>
      </c>
    </row>
    <row r="301" spans="1:6" x14ac:dyDescent="0.45">
      <c r="A301" s="2"/>
      <c r="B301" s="2">
        <v>50</v>
      </c>
      <c r="C301" s="2" t="s">
        <v>235</v>
      </c>
      <c r="D301" s="2" t="str">
        <f t="shared" si="16"/>
        <v>50-840-870</v>
      </c>
      <c r="E301" s="2">
        <v>5</v>
      </c>
      <c r="F301" s="2">
        <v>3</v>
      </c>
    </row>
    <row r="302" spans="1:6" x14ac:dyDescent="0.45">
      <c r="A302" s="2"/>
      <c r="B302" s="2">
        <v>60</v>
      </c>
      <c r="C302" s="2" t="s">
        <v>235</v>
      </c>
      <c r="D302" s="2" t="str">
        <f t="shared" si="16"/>
        <v>60-840-870</v>
      </c>
      <c r="E302" s="2">
        <v>4</v>
      </c>
      <c r="F302" s="2">
        <v>2</v>
      </c>
    </row>
    <row r="303" spans="1:6" x14ac:dyDescent="0.45">
      <c r="A303" s="2"/>
      <c r="B303" s="2">
        <v>90</v>
      </c>
      <c r="C303" s="2" t="s">
        <v>235</v>
      </c>
      <c r="D303" s="2" t="str">
        <f t="shared" si="16"/>
        <v>90-840-870</v>
      </c>
      <c r="E303" s="2">
        <v>3</v>
      </c>
      <c r="F303" s="2">
        <v>1</v>
      </c>
    </row>
    <row r="304" spans="1:6" x14ac:dyDescent="0.45">
      <c r="B304" s="2">
        <v>120</v>
      </c>
      <c r="C304" s="2" t="s">
        <v>235</v>
      </c>
      <c r="D304" s="2" t="str">
        <f t="shared" si="16"/>
        <v>120-840-870</v>
      </c>
      <c r="E304" s="2">
        <v>4</v>
      </c>
      <c r="F304" s="2">
        <v>1</v>
      </c>
    </row>
    <row r="305" spans="1:6" x14ac:dyDescent="0.45">
      <c r="B305" s="2">
        <v>150</v>
      </c>
      <c r="C305" s="2" t="s">
        <v>235</v>
      </c>
      <c r="D305" s="2" t="str">
        <f t="shared" si="16"/>
        <v>150-840-870</v>
      </c>
      <c r="E305" s="2">
        <v>5</v>
      </c>
      <c r="F305" s="2">
        <v>1</v>
      </c>
    </row>
    <row r="306" spans="1:6" x14ac:dyDescent="0.45">
      <c r="B306" s="2">
        <v>180</v>
      </c>
      <c r="C306" s="2" t="s">
        <v>235</v>
      </c>
      <c r="D306" s="2" t="str">
        <f t="shared" si="16"/>
        <v>180-840-870</v>
      </c>
      <c r="E306" s="2">
        <v>6</v>
      </c>
      <c r="F306" s="2">
        <v>1</v>
      </c>
    </row>
    <row r="308" spans="1:6" x14ac:dyDescent="0.45">
      <c r="A308" s="2" t="s">
        <v>236</v>
      </c>
      <c r="B308" s="2">
        <v>20</v>
      </c>
      <c r="C308" s="2" t="s">
        <v>237</v>
      </c>
      <c r="D308" s="2" t="str">
        <f t="shared" ref="D308:D317" si="17">B308&amp;"-"&amp;C308</f>
        <v>20-870-900</v>
      </c>
      <c r="E308" s="2">
        <v>4</v>
      </c>
      <c r="F308" s="2">
        <v>6</v>
      </c>
    </row>
    <row r="309" spans="1:6" x14ac:dyDescent="0.45">
      <c r="A309" s="2"/>
      <c r="B309" s="2">
        <v>30</v>
      </c>
      <c r="C309" s="2" t="s">
        <v>237</v>
      </c>
      <c r="D309" s="2" t="str">
        <f t="shared" si="17"/>
        <v>30-870-900</v>
      </c>
      <c r="E309" s="2">
        <v>4</v>
      </c>
      <c r="F309" s="2">
        <v>4</v>
      </c>
    </row>
    <row r="310" spans="1:6" x14ac:dyDescent="0.45">
      <c r="A310" s="2"/>
      <c r="B310" s="2">
        <v>40</v>
      </c>
      <c r="C310" s="2" t="s">
        <v>237</v>
      </c>
      <c r="D310" s="2" t="str">
        <f t="shared" si="17"/>
        <v>40-870-900</v>
      </c>
      <c r="E310" s="2">
        <v>4</v>
      </c>
      <c r="F310" s="2">
        <v>3</v>
      </c>
    </row>
    <row r="311" spans="1:6" x14ac:dyDescent="0.45">
      <c r="A311" s="2"/>
      <c r="B311" s="2">
        <v>45</v>
      </c>
      <c r="C311" s="2" t="s">
        <v>237</v>
      </c>
      <c r="D311" s="2" t="str">
        <f t="shared" si="17"/>
        <v>45-870-900</v>
      </c>
      <c r="E311" s="2">
        <v>3</v>
      </c>
      <c r="F311" s="2">
        <v>2</v>
      </c>
    </row>
    <row r="312" spans="1:6" x14ac:dyDescent="0.45">
      <c r="A312" s="2"/>
      <c r="B312" s="2">
        <v>50</v>
      </c>
      <c r="C312" s="2" t="s">
        <v>237</v>
      </c>
      <c r="D312" s="2" t="str">
        <f t="shared" si="17"/>
        <v>50-870-900</v>
      </c>
      <c r="E312" s="2">
        <v>5</v>
      </c>
      <c r="F312" s="2">
        <v>3</v>
      </c>
    </row>
    <row r="313" spans="1:6" x14ac:dyDescent="0.45">
      <c r="A313" s="2"/>
      <c r="B313" s="2">
        <v>60</v>
      </c>
      <c r="C313" s="2" t="s">
        <v>237</v>
      </c>
      <c r="D313" s="2" t="str">
        <f t="shared" si="17"/>
        <v>60-870-900</v>
      </c>
      <c r="E313" s="2">
        <v>4</v>
      </c>
      <c r="F313" s="2">
        <v>2</v>
      </c>
    </row>
    <row r="314" spans="1:6" x14ac:dyDescent="0.45">
      <c r="A314" s="2"/>
      <c r="B314" s="2">
        <v>90</v>
      </c>
      <c r="C314" s="2" t="s">
        <v>237</v>
      </c>
      <c r="D314" s="2" t="str">
        <f t="shared" si="17"/>
        <v>90-870-900</v>
      </c>
      <c r="E314" s="2">
        <v>3</v>
      </c>
      <c r="F314" s="2">
        <v>1</v>
      </c>
    </row>
    <row r="315" spans="1:6" x14ac:dyDescent="0.45">
      <c r="B315" s="2">
        <v>120</v>
      </c>
      <c r="C315" s="2" t="s">
        <v>237</v>
      </c>
      <c r="D315" s="2" t="str">
        <f t="shared" si="17"/>
        <v>120-870-900</v>
      </c>
      <c r="E315" s="2">
        <v>4</v>
      </c>
      <c r="F315" s="2">
        <v>1</v>
      </c>
    </row>
    <row r="316" spans="1:6" x14ac:dyDescent="0.45">
      <c r="B316" s="2">
        <v>150</v>
      </c>
      <c r="C316" s="2" t="s">
        <v>237</v>
      </c>
      <c r="D316" s="2" t="str">
        <f t="shared" si="17"/>
        <v>150-870-900</v>
      </c>
      <c r="E316" s="2">
        <v>5</v>
      </c>
      <c r="F316" s="2">
        <v>1</v>
      </c>
    </row>
    <row r="317" spans="1:6" x14ac:dyDescent="0.45">
      <c r="B317" s="2">
        <v>180</v>
      </c>
      <c r="C317" s="2" t="s">
        <v>237</v>
      </c>
      <c r="D317" s="2" t="str">
        <f t="shared" si="17"/>
        <v>180-870-900</v>
      </c>
      <c r="E317" s="2">
        <v>6</v>
      </c>
      <c r="F317" s="2">
        <v>1</v>
      </c>
    </row>
  </sheetData>
  <phoneticPr fontId="6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怪物刷新表</vt:lpstr>
      <vt:lpstr>怪物链表</vt:lpstr>
      <vt:lpstr>#怪物链模板</vt:lpstr>
      <vt:lpstr>#怪物刷新配置索引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佳磊 汪</cp:lastModifiedBy>
  <dcterms:created xsi:type="dcterms:W3CDTF">2015-06-05T18:19:00Z</dcterms:created>
  <dcterms:modified xsi:type="dcterms:W3CDTF">2025-01-07T07:36:36Z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1855170D70F249AE91B44E49523CECED_12</vt:lpwstr>
  </property>
  <property fmtid="{D5CDD505-2E9C-101B-9397-08002B2CF9AE}" pid="3" name="KSOProductBuildVer">
    <vt:lpwstr>2052-12.1.0.16120</vt:lpwstr>
  </property>
</Properties>
</file>